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updateLinks="never" codeName="EstaPasta_de_trabalho" defaultThemeVersion="124226"/>
  <mc:AlternateContent xmlns:mc="http://schemas.openxmlformats.org/markup-compatibility/2006">
    <mc:Choice Requires="x15">
      <x15ac:absPath xmlns:x15ac="http://schemas.microsoft.com/office/spreadsheetml/2010/11/ac" url="E:\MELO SOBRINHO\RIO LARGO_BRASIL NOVO\DRENAGEM BRASIL NOVO\REVISÃO JAN2026\ENVIADOS 24022026\ENVIADOS 11032026\"/>
    </mc:Choice>
  </mc:AlternateContent>
  <xr:revisionPtr revIDLastSave="0" documentId="13_ncr:1_{22F73C77-4C45-4646-B27D-FB2003F20953}" xr6:coauthVersionLast="46" xr6:coauthVersionMax="46" xr10:uidLastSave="{00000000-0000-0000-0000-000000000000}"/>
  <bookViews>
    <workbookView xWindow="-120" yWindow="-120" windowWidth="29040" windowHeight="15720" activeTab="2" xr2:uid="{00000000-000D-0000-FFFF-FFFF00000000}"/>
  </bookViews>
  <sheets>
    <sheet name="PLANILHA ORÇAMENTARIA" sheetId="1" r:id="rId1"/>
    <sheet name="CRONOGRAMA-FÍSICO-FINANCEIRO" sheetId="14" r:id="rId2"/>
    <sheet name="CURVA ABC" sheetId="15" r:id="rId3"/>
    <sheet name="MC 1-SERV PREL 2-ADM 3-CANTEIRO" sheetId="2" r:id="rId4"/>
    <sheet name="MC 4-REDE DRENAGEM" sheetId="8" r:id="rId5"/>
    <sheet name="MC 5-RECOMP PAV" sheetId="5" r:id="rId6"/>
    <sheet name="MC 6-LAGOA" sheetId="6" r:id="rId7"/>
    <sheet name="COMPOSIÇÕES" sheetId="4" r:id="rId8"/>
    <sheet name="Mob e Desmob Equip" sheetId="13" r:id="rId9"/>
    <sheet name="BDI desonerado" sheetId="12" r:id="rId10"/>
    <sheet name="COTAÇÃO - MAT. BET." sheetId="7" r:id="rId11"/>
    <sheet name="CÁLC TRANSP BETUMINOSO" sheetId="11"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s>
  <definedNames>
    <definedName name="\0">#N/A</definedName>
    <definedName name="\A" localSheetId="9">#REF!</definedName>
    <definedName name="\A" localSheetId="11">#REF!</definedName>
    <definedName name="\A" localSheetId="8">#REF!</definedName>
    <definedName name="\A">#REF!</definedName>
    <definedName name="\B" localSheetId="9">#REF!</definedName>
    <definedName name="\B" localSheetId="11">#REF!</definedName>
    <definedName name="\B">#REF!</definedName>
    <definedName name="\C" localSheetId="9">#REF!</definedName>
    <definedName name="\C" localSheetId="11">#REF!</definedName>
    <definedName name="\C">#REF!</definedName>
    <definedName name="\e">#N/A</definedName>
    <definedName name="\I" localSheetId="9">#REF!</definedName>
    <definedName name="\I" localSheetId="11">#REF!</definedName>
    <definedName name="\I">#REF!</definedName>
    <definedName name="\J">#REF!</definedName>
    <definedName name="\O">#REF!</definedName>
    <definedName name="\P">#REF!</definedName>
    <definedName name="_\0">#N/A</definedName>
    <definedName name="_\b">[1]SID_NI_5!#REF!</definedName>
    <definedName name="_\c">[1]SID_NI_5!#REF!</definedName>
    <definedName name="_\e">#N/A</definedName>
    <definedName name="_\fagf">#REF!</definedName>
    <definedName name="_\I">#REF!</definedName>
    <definedName name="_\p">[1]SID_NI_5!#REF!</definedName>
    <definedName name="_\S">#REF!</definedName>
    <definedName name="__\i">#REF!</definedName>
    <definedName name="__\l">#REF!</definedName>
    <definedName name="__\s">#REF!</definedName>
    <definedName name="__\t">#REF!</definedName>
    <definedName name="_________________ta105">#REF!</definedName>
    <definedName name="_________________ta157">#REF!</definedName>
    <definedName name="________________ta105">#REF!</definedName>
    <definedName name="________________ta157">#REF!</definedName>
    <definedName name="_______________Ext2">'[2]P A T O 99 B'!#REF!</definedName>
    <definedName name="_______________ta105">#REF!</definedName>
    <definedName name="_______________ta157">#REF!</definedName>
    <definedName name="______________Ext2">'[2]P A T O 99 B'!#REF!</definedName>
    <definedName name="______________ta105">#REF!</definedName>
    <definedName name="______________ta157">#REF!</definedName>
    <definedName name="_____________Ext2">'[3]P A T O 99 B'!#REF!</definedName>
    <definedName name="_____________OUT98" hidden="1">{#N/A,#N/A,TRUE,"Serviços"}</definedName>
    <definedName name="_____________PL1">#REF!</definedName>
    <definedName name="_____________ta105">#REF!</definedName>
    <definedName name="_____________ta157">#REF!</definedName>
    <definedName name="____________Ext2">'[4]P A T O 99 B'!#REF!</definedName>
    <definedName name="____________ki5">#REF!</definedName>
    <definedName name="____________OUT98" hidden="1">{#N/A,#N/A,TRUE,"Serviços"}</definedName>
    <definedName name="____________OUT98_1" hidden="1">{#N/A,#N/A,TRUE,"Serviços"}</definedName>
    <definedName name="____________OUT988" hidden="1">{#N/A,#N/A,TRUE,"Serviços"}</definedName>
    <definedName name="____________PL1">#REF!</definedName>
    <definedName name="____________ta105">#REF!</definedName>
    <definedName name="____________ta157">#REF!</definedName>
    <definedName name="___________Ext2">'[2]P A T O 99 B'!#REF!</definedName>
    <definedName name="___________ki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ta105">#REF!</definedName>
    <definedName name="___________ta157">#REF!</definedName>
    <definedName name="__________Ext2">'[4]P A T O 99 B'!#REF!</definedName>
    <definedName name="__________Fev1">#N/A</definedName>
    <definedName name="__________Jan1">#N/A</definedName>
    <definedName name="__________ki5">#REF!</definedName>
    <definedName name="__________Mar1">#N/A</definedName>
    <definedName name="__________OUT98" hidden="1">{#N/A,#N/A,TRUE,"Serviços"}</definedName>
    <definedName name="__________OUT98_1" hidden="1">{#N/A,#N/A,TRUE,"Serviços"}</definedName>
    <definedName name="__________PL1">#REF!</definedName>
    <definedName name="__________ta105">#REF!</definedName>
    <definedName name="__________ta157">#REF!</definedName>
    <definedName name="_________A1">#N/A</definedName>
    <definedName name="_________A10">#N/A</definedName>
    <definedName name="_________A11">#N/A</definedName>
    <definedName name="_________A12">#N/A</definedName>
    <definedName name="_________A13">#N/A</definedName>
    <definedName name="_________A14">#N/A</definedName>
    <definedName name="_________A15">#N/A</definedName>
    <definedName name="_________A16">#N/A</definedName>
    <definedName name="_________A17">#N/A</definedName>
    <definedName name="_________A19">#N/A</definedName>
    <definedName name="_________A2">#N/A</definedName>
    <definedName name="_________A20">#N/A</definedName>
    <definedName name="_________A21">#N/A</definedName>
    <definedName name="_________A22">#N/A</definedName>
    <definedName name="_________A23">#N/A</definedName>
    <definedName name="_________A24">#N/A</definedName>
    <definedName name="_________A25">#N/A</definedName>
    <definedName name="_________A3">#N/A</definedName>
    <definedName name="_________A4">#N/A</definedName>
    <definedName name="_________A5">#N/A</definedName>
    <definedName name="_________A6">#N/A</definedName>
    <definedName name="_________A7">#N/A</definedName>
    <definedName name="_________A9">#N/A</definedName>
    <definedName name="_________Ext2">'[2]P A T O 99 B'!#REF!</definedName>
    <definedName name="_________Fev1">#N/A</definedName>
    <definedName name="_________Jan1">#N/A</definedName>
    <definedName name="_________ki5">#REF!</definedName>
    <definedName name="_________Mar1">#N/A</definedName>
    <definedName name="_________MOD01">#N/A</definedName>
    <definedName name="_________OUT98" hidden="1">{#N/A,#N/A,TRUE,"Serviços"}</definedName>
    <definedName name="_________OUTT98" hidden="1">{#N/A,#N/A,TRUE,"Serviços"}</definedName>
    <definedName name="_________OUTT988" hidden="1">{#N/A,#N/A,TRUE,"Serviços"}</definedName>
    <definedName name="_________PL1">#REF!</definedName>
    <definedName name="_________RP1">#N/A</definedName>
    <definedName name="_________ta105">#REF!</definedName>
    <definedName name="_________ta157">#REF!</definedName>
    <definedName name="________A1">[5]!________A1</definedName>
    <definedName name="________A10">[5]!________A10</definedName>
    <definedName name="________A11">[5]!________A11</definedName>
    <definedName name="________A12">[5]!________A12</definedName>
    <definedName name="________A13">[5]!________A13</definedName>
    <definedName name="________A14">[5]!________A14</definedName>
    <definedName name="________A15">[5]!________A15</definedName>
    <definedName name="________A16">[5]!________A16</definedName>
    <definedName name="________A17">[5]!________A17</definedName>
    <definedName name="________A19">[5]!________A19</definedName>
    <definedName name="________A2">[5]!________A2</definedName>
    <definedName name="________A20">[5]!________A20</definedName>
    <definedName name="________A21">[5]!________A21</definedName>
    <definedName name="________A22">[5]!________A22</definedName>
    <definedName name="________A23">[5]!________A23</definedName>
    <definedName name="________A24">[5]!________A24</definedName>
    <definedName name="________A25">[5]!________A25</definedName>
    <definedName name="________A3">[5]!________A3</definedName>
    <definedName name="________A4">[5]!________A4</definedName>
    <definedName name="________A5">[5]!________A5</definedName>
    <definedName name="________A6">[5]!________A6</definedName>
    <definedName name="________A7">[5]!________A7</definedName>
    <definedName name="________A9">[5]!________A9</definedName>
    <definedName name="________Ext2">'[4]P A T O 99 B'!#REF!</definedName>
    <definedName name="________Fev1">[5]!________Fev1</definedName>
    <definedName name="________Jan1">[5]!________Jan1</definedName>
    <definedName name="________ki5">#REF!</definedName>
    <definedName name="________Mar1">[5]!________Mar1</definedName>
    <definedName name="________MOD01">[5]!________MOD01</definedName>
    <definedName name="________Obs1">#REF!</definedName>
    <definedName name="________Obs2">#REF!</definedName>
    <definedName name="________OUT98" hidden="1">{#N/A,#N/A,TRUE,"Serviços"}</definedName>
    <definedName name="________OUT98_1" hidden="1">{#N/A,#N/A,TRUE,"Serviços"}</definedName>
    <definedName name="________OUTTT98" hidden="1">{#N/A,#N/A,TRUE,"Serviços"}</definedName>
    <definedName name="________PL1">#REF!</definedName>
    <definedName name="________r">#REF!</definedName>
    <definedName name="________RP1">[5]!________RP1</definedName>
    <definedName name="________ta105">#REF!</definedName>
    <definedName name="________ta157">#REF!</definedName>
    <definedName name="_______A1">[5]!_______A1</definedName>
    <definedName name="_______A10">[5]!_______A10</definedName>
    <definedName name="_______A11">[5]!_______A11</definedName>
    <definedName name="_______A12">[5]!_______A12</definedName>
    <definedName name="_______A13">[5]!_______A13</definedName>
    <definedName name="_______A14">[5]!_______A14</definedName>
    <definedName name="_______A15">[5]!_______A15</definedName>
    <definedName name="_______A16">[5]!_______A16</definedName>
    <definedName name="_______A17">[5]!_______A17</definedName>
    <definedName name="_______A19">[5]!_______A19</definedName>
    <definedName name="_______A2">[5]!_______A2</definedName>
    <definedName name="_______A20">[5]!_______A20</definedName>
    <definedName name="_______A21">[5]!_______A21</definedName>
    <definedName name="_______A22">[5]!_______A22</definedName>
    <definedName name="_______A23">[5]!_______A23</definedName>
    <definedName name="_______A24">[5]!_______A24</definedName>
    <definedName name="_______A25">[5]!_______A25</definedName>
    <definedName name="_______A3">[5]!_______A3</definedName>
    <definedName name="_______A4">[5]!_______A4</definedName>
    <definedName name="_______A5">[5]!_______A5</definedName>
    <definedName name="_______A6">[5]!_______A6</definedName>
    <definedName name="_______A7">[5]!_______A7</definedName>
    <definedName name="_______A9">[5]!_______A9</definedName>
    <definedName name="_______apf1" localSheetId="1">#REF!</definedName>
    <definedName name="_______apf1">#REF!</definedName>
    <definedName name="_______cpf1" localSheetId="1">#REF!</definedName>
    <definedName name="_______cpf1">#REF!</definedName>
    <definedName name="_______Ext2">'[4]P A T O 99 B'!#REF!</definedName>
    <definedName name="_______Fev1">[5]!_______Fev1</definedName>
    <definedName name="_______Jan1">[5]!_______Jan1</definedName>
    <definedName name="_______ki5">#REF!</definedName>
    <definedName name="_______Mar1">[5]!_______Mar1</definedName>
    <definedName name="_______MOD01">[5]!_______MOD01</definedName>
    <definedName name="_______Obs1">#REF!</definedName>
    <definedName name="_______Obs2">#REF!</definedName>
    <definedName name="_______OUT98" hidden="1">{#N/A,#N/A,TRUE,"Serviços"}</definedName>
    <definedName name="_______OUT9888" hidden="1">{#N/A,#N/A,TRUE,"Serviços"}</definedName>
    <definedName name="_______PL1">#REF!</definedName>
    <definedName name="_______r">#REF!</definedName>
    <definedName name="_______Rbv1">'[6]Página 16'!$C$3:$C$7</definedName>
    <definedName name="_______RP1">[5]!_______RP1</definedName>
    <definedName name="_______ta105">#REF!</definedName>
    <definedName name="_______ta157">#REF!</definedName>
    <definedName name="______A1">[7]!______A1</definedName>
    <definedName name="______A10">[7]!______A10</definedName>
    <definedName name="______A11">[7]!______A11</definedName>
    <definedName name="______A12">[7]!______A12</definedName>
    <definedName name="______A13">[7]!______A13</definedName>
    <definedName name="______A14">[7]!______A14</definedName>
    <definedName name="______A15">[7]!______A15</definedName>
    <definedName name="______A16">[7]!______A16</definedName>
    <definedName name="______A17">[7]!______A17</definedName>
    <definedName name="______A19">[7]!______A19</definedName>
    <definedName name="______A2">[7]!______A2</definedName>
    <definedName name="______A20">[7]!______A20</definedName>
    <definedName name="______A21">[7]!______A21</definedName>
    <definedName name="______A22">[7]!______A22</definedName>
    <definedName name="______A23">[7]!______A23</definedName>
    <definedName name="______A24">[7]!______A24</definedName>
    <definedName name="______A25">[7]!______A25</definedName>
    <definedName name="______A3">[7]!______A3</definedName>
    <definedName name="______A4">[7]!______A4</definedName>
    <definedName name="______A5">[7]!______A5</definedName>
    <definedName name="______A6">[7]!______A6</definedName>
    <definedName name="______A7">[7]!______A7</definedName>
    <definedName name="______A9">[7]!______A9</definedName>
    <definedName name="______apf1" localSheetId="1">#REF!</definedName>
    <definedName name="______apf1">#REF!</definedName>
    <definedName name="______cpf1" localSheetId="1">#REF!</definedName>
    <definedName name="______cpf1">#REF!</definedName>
    <definedName name="______Ext2">'[4]P A T O 99 B'!#REF!</definedName>
    <definedName name="______Fev1">[7]!______Fev1</definedName>
    <definedName name="______Jan1">[7]!______Jan1</definedName>
    <definedName name="______ki5">#REF!</definedName>
    <definedName name="______Mar1">[7]!______Mar1</definedName>
    <definedName name="______MOD01">[7]!______MOD01</definedName>
    <definedName name="______Obs1">#REF!</definedName>
    <definedName name="______Obs2">#REF!</definedName>
    <definedName name="______OUT98" hidden="1">{#N/A,#N/A,TRUE,"Serviços"}</definedName>
    <definedName name="______OUT98_1" hidden="1">{#N/A,#N/A,TRUE,"Serviços"}</definedName>
    <definedName name="______OUTT98888" hidden="1">{#N/A,#N/A,TRUE,"Serviços"}</definedName>
    <definedName name="______PL1">#REF!</definedName>
    <definedName name="______r">#REF!</definedName>
    <definedName name="______Rbv1">'[6]Página 16'!$C$3:$C$7</definedName>
    <definedName name="______RP1">[7]!______RP1</definedName>
    <definedName name="______ta105">#REF!</definedName>
    <definedName name="______ta157">#REF!</definedName>
    <definedName name="_____A1">[7]!_____A1</definedName>
    <definedName name="_____A10">[7]!_____A10</definedName>
    <definedName name="_____A11">[7]!_____A11</definedName>
    <definedName name="_____A12">[7]!_____A12</definedName>
    <definedName name="_____A13">[7]!_____A13</definedName>
    <definedName name="_____A14">[7]!_____A14</definedName>
    <definedName name="_____A15">[7]!_____A15</definedName>
    <definedName name="_____A16">[7]!_____A16</definedName>
    <definedName name="_____A17">[7]!_____A17</definedName>
    <definedName name="_____A19">[7]!_____A19</definedName>
    <definedName name="_____A2">[7]!_____A2</definedName>
    <definedName name="_____A20">[7]!_____A20</definedName>
    <definedName name="_____A21">[7]!_____A21</definedName>
    <definedName name="_____A22">[7]!_____A22</definedName>
    <definedName name="_____A23">[7]!_____A23</definedName>
    <definedName name="_____A24">[7]!_____A24</definedName>
    <definedName name="_____A25">[7]!_____A25</definedName>
    <definedName name="_____A3">[7]!_____A3</definedName>
    <definedName name="_____A4">[7]!_____A4</definedName>
    <definedName name="_____A5">[7]!_____A5</definedName>
    <definedName name="_____A6">[7]!_____A6</definedName>
    <definedName name="_____A7">[7]!_____A7</definedName>
    <definedName name="_____A9">[7]!_____A9</definedName>
    <definedName name="_____ACR10" localSheetId="1">#REF!</definedName>
    <definedName name="_____ACR10">#REF!</definedName>
    <definedName name="_____ACR15" localSheetId="1">#REF!</definedName>
    <definedName name="_____ACR15">#REF!</definedName>
    <definedName name="_____acr20" localSheetId="1">#REF!</definedName>
    <definedName name="_____acr20">#REF!</definedName>
    <definedName name="_____acr5">#REF!</definedName>
    <definedName name="_____apf1">#REF!</definedName>
    <definedName name="_____ARQ1">#REF!</definedName>
    <definedName name="_____cpf1">#REF!</definedName>
    <definedName name="_____Ext2">'[4]P A T O 99 B'!#REF!</definedName>
    <definedName name="_____Fev1">[7]!_____Fev1</definedName>
    <definedName name="_____Jan1">[7]!_____Jan1</definedName>
    <definedName name="_____ki5">#REF!</definedName>
    <definedName name="_____Mar1">[7]!_____Mar1</definedName>
    <definedName name="_____MOD01">[7]!_____MOD01</definedName>
    <definedName name="_____Obs1">#REF!</definedName>
    <definedName name="_____Obs2">#REF!</definedName>
    <definedName name="_____OUT98" hidden="1">{#N/A,#N/A,TRUE,"Serviços"}</definedName>
    <definedName name="_____OUTTT988" hidden="1">{#N/A,#N/A,TRUE,"Serviços"}</definedName>
    <definedName name="_____PL1">#REF!</definedName>
    <definedName name="_____QT100" localSheetId="1">#REF!</definedName>
    <definedName name="_____QT100">#REF!</definedName>
    <definedName name="_____QT2" localSheetId="1">#REF!</definedName>
    <definedName name="_____QT2">#REF!</definedName>
    <definedName name="_____QT3">#REF!</definedName>
    <definedName name="_____QT4">#REF!</definedName>
    <definedName name="_____QT50">#REF!</definedName>
    <definedName name="_____QT75">#REF!</definedName>
    <definedName name="_____r">#REF!</definedName>
    <definedName name="_____Rbv1">'[6]Página 16'!$C$3:$C$7</definedName>
    <definedName name="_____RP1">[7]!_____RP1</definedName>
    <definedName name="_____ta105" localSheetId="9">#REF!</definedName>
    <definedName name="_____ta105" localSheetId="11">#REF!</definedName>
    <definedName name="_____ta105" localSheetId="1">#REF!</definedName>
    <definedName name="_____ta105">#REF!</definedName>
    <definedName name="_____ta157" localSheetId="9">#REF!</definedName>
    <definedName name="_____ta157" localSheetId="11">#REF!</definedName>
    <definedName name="_____ta157" localSheetId="1">#REF!</definedName>
    <definedName name="_____ta157">#REF!</definedName>
    <definedName name="____A1">[7]!____A1</definedName>
    <definedName name="____A10">[7]!____A10</definedName>
    <definedName name="____A11">[7]!____A11</definedName>
    <definedName name="____A12">[7]!____A12</definedName>
    <definedName name="____A13">[7]!____A13</definedName>
    <definedName name="____A14">[7]!____A14</definedName>
    <definedName name="____A15">[7]!____A15</definedName>
    <definedName name="____A16">[7]!____A16</definedName>
    <definedName name="____A17">[7]!____A17</definedName>
    <definedName name="____A19">[7]!____A19</definedName>
    <definedName name="____A2">[7]!____A2</definedName>
    <definedName name="____A20">[7]!____A20</definedName>
    <definedName name="____A21">[7]!____A21</definedName>
    <definedName name="____A22">[7]!____A22</definedName>
    <definedName name="____A23">[7]!____A23</definedName>
    <definedName name="____A24">[7]!____A24</definedName>
    <definedName name="____A25">[7]!____A25</definedName>
    <definedName name="____A3">[7]!____A3</definedName>
    <definedName name="____A4">[7]!____A4</definedName>
    <definedName name="____A5">[7]!____A5</definedName>
    <definedName name="____A6">[7]!____A6</definedName>
    <definedName name="____A7">[7]!____A7</definedName>
    <definedName name="____A9">[7]!____A9</definedName>
    <definedName name="____apf1" localSheetId="1">#REF!</definedName>
    <definedName name="____apf1">#REF!</definedName>
    <definedName name="____cpf1" localSheetId="1">#REF!</definedName>
    <definedName name="____cpf1">#REF!</definedName>
    <definedName name="____Ext2">'[8]P A T O 99 B'!#REF!</definedName>
    <definedName name="____Fev1">[7]!____Fev1</definedName>
    <definedName name="____Jan1">[7]!____Jan1</definedName>
    <definedName name="____ki5">#REF!</definedName>
    <definedName name="____Mar1">[7]!____Mar1</definedName>
    <definedName name="____MOD01">[7]!____MOD01</definedName>
    <definedName name="____Obs1">#REF!</definedName>
    <definedName name="____Obs2">#REF!</definedName>
    <definedName name="____OUT98" hidden="1">{#N/A,#N/A,TRUE,"Serviços"}</definedName>
    <definedName name="____OUT98_1" hidden="1">{#N/A,#N/A,TRUE,"Serviços"}</definedName>
    <definedName name="____OUTTT98" hidden="1">{#N/A,#N/A,TRUE,"Serviços"}</definedName>
    <definedName name="____PL1">#REF!</definedName>
    <definedName name="____r">#REF!</definedName>
    <definedName name="____Rbv1">'[6]Página 16'!$C$3:$C$7</definedName>
    <definedName name="____RP1">[7]!____RP1</definedName>
    <definedName name="____ta105" localSheetId="9">#REF!</definedName>
    <definedName name="____ta105" localSheetId="11">#REF!</definedName>
    <definedName name="____ta105" localSheetId="1">#REF!</definedName>
    <definedName name="____ta105">#REF!</definedName>
    <definedName name="____ta157" localSheetId="9">#REF!</definedName>
    <definedName name="____ta157" localSheetId="11">#REF!</definedName>
    <definedName name="____ta157" localSheetId="1">#REF!</definedName>
    <definedName name="____ta157">#REF!</definedName>
    <definedName name="___A1">[7]!___A1</definedName>
    <definedName name="___A10">[7]!___A10</definedName>
    <definedName name="___A11">[7]!___A11</definedName>
    <definedName name="___A12">[7]!___A12</definedName>
    <definedName name="___A13">[7]!___A13</definedName>
    <definedName name="___A14">[7]!___A14</definedName>
    <definedName name="___A15">[7]!___A15</definedName>
    <definedName name="___A16">[7]!___A16</definedName>
    <definedName name="___A17">[7]!___A17</definedName>
    <definedName name="___A19">[7]!___A19</definedName>
    <definedName name="___A2">[7]!___A2</definedName>
    <definedName name="___A20">[7]!___A20</definedName>
    <definedName name="___A21">[7]!___A21</definedName>
    <definedName name="___A22">[7]!___A22</definedName>
    <definedName name="___A23">[7]!___A23</definedName>
    <definedName name="___A24">[7]!___A24</definedName>
    <definedName name="___A25">[7]!___A25</definedName>
    <definedName name="___A3">[7]!___A3</definedName>
    <definedName name="___A4">[7]!___A4</definedName>
    <definedName name="___A5">[7]!___A5</definedName>
    <definedName name="___A6">[7]!___A6</definedName>
    <definedName name="___A7">[7]!___A7</definedName>
    <definedName name="___A9">[7]!___A9</definedName>
    <definedName name="___Abr1">[9]Calendário!$A$15</definedName>
    <definedName name="___ACA25">[10]DADOS!$C$17</definedName>
    <definedName name="___ACA50">[10]DADOS!$C$16</definedName>
    <definedName name="___ACM30">#REF!</definedName>
    <definedName name="___ACR10" localSheetId="1">#REF!</definedName>
    <definedName name="___ACR10">#REF!</definedName>
    <definedName name="___ACR15" localSheetId="1">#REF!</definedName>
    <definedName name="___ACR15">#REF!</definedName>
    <definedName name="___acr20">#REF!</definedName>
    <definedName name="___acr5">#REF!</definedName>
    <definedName name="___Ago1">[9]Calendário!$I$24</definedName>
    <definedName name="___apf1" localSheetId="1">#REF!</definedName>
    <definedName name="___apf1">#REF!</definedName>
    <definedName name="___ARQ1" localSheetId="1">#REF!</definedName>
    <definedName name="___ARQ1">#REF!</definedName>
    <definedName name="___ATD1">[11]PATO!$G$42</definedName>
    <definedName name="___CCM30">[11]PATO!#REF!</definedName>
    <definedName name="___CMM30">[10]DADOS!$B$39</definedName>
    <definedName name="___cpf1" localSheetId="1">#REF!</definedName>
    <definedName name="___cpf1">#REF!</definedName>
    <definedName name="___Dez1">[9]Calendário!$Q$33</definedName>
    <definedName name="___EDA02">#REF!</definedName>
    <definedName name="___Ext2">'[4]P A T O 99 B'!#REF!</definedName>
    <definedName name="___Fev1">[9]Calendário!$I$6</definedName>
    <definedName name="___HCB5">#REF!</definedName>
    <definedName name="___Jan1">[9]Calendário!$A$6</definedName>
    <definedName name="___Jul1">[9]Calendário!$A$24</definedName>
    <definedName name="___Jun1">[9]Calendário!$Q$15</definedName>
    <definedName name="___ki5">#REF!</definedName>
    <definedName name="___la2">[11]PATO!#REF!</definedName>
    <definedName name="___Mai1">[9]Calendário!$I$15</definedName>
    <definedName name="___Mar1">[9]Calendário!$Q$6</definedName>
    <definedName name="___MOD01">[7]!___MOD01</definedName>
    <definedName name="___Nov1">[9]Calendário!$I$33</definedName>
    <definedName name="___Obs1">#REF!</definedName>
    <definedName name="___Obs2">#REF!</definedName>
    <definedName name="___Out1">[9]Calendário!$A$33</definedName>
    <definedName name="___OUT98" hidden="1">{#N/A,#N/A,TRUE,"Serviços"}</definedName>
    <definedName name="___OUT98_1" hidden="1">{#N/A,#N/A,TRUE,"Serviços"}</definedName>
    <definedName name="___PCM30">[11]PATO!#REF!</definedName>
    <definedName name="___PL1">#REF!</definedName>
    <definedName name="___PLA2">[11]PATO!#REF!</definedName>
    <definedName name="___PM334">#REF!</definedName>
    <definedName name="___PM335">#REF!</definedName>
    <definedName name="___PM346">#REF!</definedName>
    <definedName name="___PM406">#REF!</definedName>
    <definedName name="___PM412">#REF!</definedName>
    <definedName name="___PM609">#REF!</definedName>
    <definedName name="___PM970">#REF!</definedName>
    <definedName name="___PTB10">[11]PATO!#REF!</definedName>
    <definedName name="___QT100" localSheetId="1">#REF!</definedName>
    <definedName name="___QT100">#REF!</definedName>
    <definedName name="___QT2" localSheetId="1">#REF!</definedName>
    <definedName name="___QT2">#REF!</definedName>
    <definedName name="___QT3" localSheetId="1">#REF!</definedName>
    <definedName name="___QT3">#REF!</definedName>
    <definedName name="___QT4">#REF!</definedName>
    <definedName name="___QT50">#REF!</definedName>
    <definedName name="___QT75">#REF!</definedName>
    <definedName name="___r">#REF!</definedName>
    <definedName name="___Rbv1">'[6]Página 16'!$C$3:$C$7</definedName>
    <definedName name="___RP1">[7]!___RP1</definedName>
    <definedName name="___Set1">[9]Calendário!$Q$24</definedName>
    <definedName name="___ta105" localSheetId="9">#REF!</definedName>
    <definedName name="___ta105" localSheetId="11">#REF!</definedName>
    <definedName name="___ta105" localSheetId="1">#REF!</definedName>
    <definedName name="___ta105">#REF!</definedName>
    <definedName name="___ta157" localSheetId="9">#REF!</definedName>
    <definedName name="___ta157" localSheetId="11">#REF!</definedName>
    <definedName name="___ta157" localSheetId="1">#REF!</definedName>
    <definedName name="___ta157">#REF!</definedName>
    <definedName name="___TB10">#REF!</definedName>
    <definedName name="___TCB5">[11]TLCB5!$I$34</definedName>
    <definedName name="___TCM30">#REF!</definedName>
    <definedName name="___TEB4">[11]TLMR!$I$25</definedName>
    <definedName name="___TOT1">[11]PATO!#REF!</definedName>
    <definedName name="___TOT2">[11]PATO!#REF!</definedName>
    <definedName name="___TOT3">[11]PATO!#REF!</definedName>
    <definedName name="___TOT4">[11]PATO!#REF!</definedName>
    <definedName name="___TOT5">[11]PATO!#REF!</definedName>
    <definedName name="___TOT6">[11]PATO!#REF!</definedName>
    <definedName name="___TOT7">[11]PATO!#REF!</definedName>
    <definedName name="___TSD2">[11]PATO!#REF!</definedName>
    <definedName name="___xlnm.Print_Area_4">NA()</definedName>
    <definedName name="__123Graph_A" hidden="1">[12]A!$B$4:$E$4</definedName>
    <definedName name="__123Graph_AGraph1" hidden="1">[12]A!$B$4:$B$8</definedName>
    <definedName name="__123Graph_AGraph10" hidden="1">[13]aux!$I$24:$M$24</definedName>
    <definedName name="__123Graph_AGraph11" hidden="1">[13]aux!$I$26:$M$26</definedName>
    <definedName name="__123Graph_AGraph12" hidden="1">[13]aux!$I$28:$M$28</definedName>
    <definedName name="__123Graph_AGraph2" hidden="1">[12]A!$C$4:$C$8</definedName>
    <definedName name="__123Graph_AGraph3" hidden="1">[12]A!$D$4:$D$8</definedName>
    <definedName name="__123Graph_AGraph4" hidden="1">[12]A!$B$4:$B$9</definedName>
    <definedName name="__123Graph_AGraph5" hidden="1">[12]A!$B$4:$B$9</definedName>
    <definedName name="__123Graph_AGraph6" hidden="1">[12]A!$E$4:$E$8</definedName>
    <definedName name="__123Graph_AGraph7" hidden="1">[12]A!$B$4:$E$4</definedName>
    <definedName name="__123Graph_AGraph8" hidden="1">[12]A!$B$4:$E$4</definedName>
    <definedName name="__123Graph_AGraph9" hidden="1">[13]aux!$I$22:$M$22</definedName>
    <definedName name="__123Graph_B" localSheetId="1" hidden="1">[12]A!$B$5:$E$5</definedName>
    <definedName name="__123Graph_B" hidden="1">'[14]DI-STP - PMS'!#REF!</definedName>
    <definedName name="__123Graph_BGraph1" hidden="1">[13]aux!$B$6:$F$6</definedName>
    <definedName name="__123Graph_BGraph10" hidden="1">[13]aux!$B$24:$F$24</definedName>
    <definedName name="__123Graph_BGraph11" hidden="1">[13]aux!$B$26:$F$26</definedName>
    <definedName name="__123Graph_BGraph12" hidden="1">[13]aux!$B$28:$F$28</definedName>
    <definedName name="__123Graph_BGraph2" hidden="1">[13]aux!$B$8:$F$8</definedName>
    <definedName name="__123Graph_BGraph3" hidden="1">[13]aux!$B$10:$F$10</definedName>
    <definedName name="__123Graph_BGraph4" hidden="1">[13]aux!$B$12:$F$12</definedName>
    <definedName name="__123Graph_BGraph5" hidden="1">[13]aux!$B$14:$F$14</definedName>
    <definedName name="__123Graph_BGraph6" hidden="1">[13]aux!$B$16:$F$16</definedName>
    <definedName name="__123Graph_BGraph7" hidden="1">[12]A!$B$5:$E$5</definedName>
    <definedName name="__123Graph_BGraph8" hidden="1">[12]A!$B$5:$E$5</definedName>
    <definedName name="__123Graph_BGraph9" hidden="1">[13]aux!$B$22:$F$22</definedName>
    <definedName name="__123Graph_C" hidden="1">[12]A!$B$6:$E$6</definedName>
    <definedName name="__123Graph_CGraph7" hidden="1">[12]A!$B$6:$E$6</definedName>
    <definedName name="__123Graph_CGraph8" hidden="1">[12]A!$B$6:$E$6</definedName>
    <definedName name="__123Graph_D" localSheetId="1" hidden="1">[12]A!$B$7:$E$7</definedName>
    <definedName name="__123Graph_D" hidden="1">'[14]DI-STP - PMS'!#REF!</definedName>
    <definedName name="__123Graph_DGraph7" hidden="1">[12]A!$B$7:$E$7</definedName>
    <definedName name="__123Graph_DGraph8" hidden="1">[12]A!$B$7:$E$7</definedName>
    <definedName name="__123Graph_E" hidden="1">[12]A!$B$8:$E$8</definedName>
    <definedName name="__123Graph_EGraph7" hidden="1">[12]A!$B$8:$E$8</definedName>
    <definedName name="__123Graph_EGraph8" hidden="1">[12]A!$B$8:$E$8</definedName>
    <definedName name="__123Graph_F" localSheetId="1" hidden="1">'[14]DI-STP - PMS'!#REF!</definedName>
    <definedName name="__123Graph_F" hidden="1">'[14]DI-STP - PMS'!#REF!</definedName>
    <definedName name="__123Graph_X" localSheetId="1" hidden="1">[12]A!$B$3:$E$3</definedName>
    <definedName name="__123Graph_X" hidden="1">'[14]DI-STP - PMS'!#REF!</definedName>
    <definedName name="__123Graph_XGraph1" hidden="1">[12]A!$A$4:$A$8</definedName>
    <definedName name="__123Graph_XGraph10" hidden="1">[13]aux!$B$25:$F$25</definedName>
    <definedName name="__123Graph_XGraph11" hidden="1">[13]aux!$B$27:$F$27</definedName>
    <definedName name="__123Graph_XGraph12" hidden="1">[13]aux!$B$29:$F$29</definedName>
    <definedName name="__123Graph_XGraph2" hidden="1">[12]A!$A$4:$A$8</definedName>
    <definedName name="__123Graph_XGraph3" hidden="1">[12]A!$A$4:$A$8</definedName>
    <definedName name="__123Graph_XGraph4" hidden="1">[12]A!$A$4:$A$9</definedName>
    <definedName name="__123Graph_XGraph5" hidden="1">[12]A!$A$4:$A$9</definedName>
    <definedName name="__123Graph_XGraph6" hidden="1">[12]A!$A$4:$A$8</definedName>
    <definedName name="__123Graph_XGraph7" hidden="1">[12]A!$B$3:$E$3</definedName>
    <definedName name="__123Graph_XGraph8" hidden="1">[12]A!$B$3:$E$3</definedName>
    <definedName name="__123Graph_XGraph9" hidden="1">[13]aux!$B$23:$F$23</definedName>
    <definedName name="__A1">#N/A</definedName>
    <definedName name="__A10">#N/A</definedName>
    <definedName name="__a100000" localSheetId="9">#REF!</definedName>
    <definedName name="__a100000" localSheetId="11">#REF!</definedName>
    <definedName name="__a100000" localSheetId="8">#REF!</definedName>
    <definedName name="__a100000">#REF!</definedName>
    <definedName name="__A11">#N/A</definedName>
    <definedName name="__A12">#N/A</definedName>
    <definedName name="__A13">#N/A</definedName>
    <definedName name="__A14">#N/A</definedName>
    <definedName name="__A15">#N/A</definedName>
    <definedName name="__A16">#N/A</definedName>
    <definedName name="__A17">#N/A</definedName>
    <definedName name="__A19">#N/A</definedName>
    <definedName name="__A2">#N/A</definedName>
    <definedName name="__A20">#N/A</definedName>
    <definedName name="__A21">#N/A</definedName>
    <definedName name="__A22">#N/A</definedName>
    <definedName name="__A23">#N/A</definedName>
    <definedName name="__A24">#N/A</definedName>
    <definedName name="__A25">#N/A</definedName>
    <definedName name="__A3">#N/A</definedName>
    <definedName name="__A4">#N/A</definedName>
    <definedName name="__A5">#N/A</definedName>
    <definedName name="__A6">#N/A</definedName>
    <definedName name="__A7">#N/A</definedName>
    <definedName name="__a70000" localSheetId="9">#REF!</definedName>
    <definedName name="__a70000" localSheetId="11">#REF!</definedName>
    <definedName name="__a70000" localSheetId="1">#REF!</definedName>
    <definedName name="__a70000">#REF!</definedName>
    <definedName name="__A9">#N/A</definedName>
    <definedName name="__ACA25">[10]DADOS!$C$17</definedName>
    <definedName name="__ACA50">[10]DADOS!$C$16</definedName>
    <definedName name="__ACM30">[11]MB!$E$12</definedName>
    <definedName name="__apf1" localSheetId="9">#REF!</definedName>
    <definedName name="__apf1" localSheetId="11">#REF!</definedName>
    <definedName name="__apf1" localSheetId="1">#REF!</definedName>
    <definedName name="__apf1">#REF!</definedName>
    <definedName name="__ATD1">[11]PATO!$G$42</definedName>
    <definedName name="__Brz1">[15]Feriados!$B$4:$B$14</definedName>
    <definedName name="__Brz2">[15]Feriados!$B$17:$B$24</definedName>
    <definedName name="__CCM30">[11]PATO!#REF!</definedName>
    <definedName name="__CMM30">[10]DADOS!$B$39</definedName>
    <definedName name="__cpf1" localSheetId="9">#REF!</definedName>
    <definedName name="__cpf1" localSheetId="11">#REF!</definedName>
    <definedName name="__cpf1" localSheetId="1">#REF!</definedName>
    <definedName name="__cpf1">#REF!</definedName>
    <definedName name="__EDA02">#REF!</definedName>
    <definedName name="__Ext2">'[4]P A T O 99 B'!#REF!</definedName>
    <definedName name="__Fev1">#N/A</definedName>
    <definedName name="__HCB5">#REF!</definedName>
    <definedName name="__Jan1">#N/A</definedName>
    <definedName name="__ki5">#REF!</definedName>
    <definedName name="__la2">[11]PATO!#REF!</definedName>
    <definedName name="__Mar1">#N/A</definedName>
    <definedName name="__MOD01">#N/A</definedName>
    <definedName name="__Obs1">#REF!</definedName>
    <definedName name="__Obs2">#REF!</definedName>
    <definedName name="__OR1">'[16]orcID nº1'!$A$14:$G$1025</definedName>
    <definedName name="__OR12">'[16]orc ID nº12'!$A$16:$G$181</definedName>
    <definedName name="__OR13">'[16]orc ID nº13'!$A$13:$G$34</definedName>
    <definedName name="__OR14">'[16]orc ID nº 14'!$A$14:$G$16</definedName>
    <definedName name="__OR15">'[16]orc ID nº 15'!$A$14:$G$104</definedName>
    <definedName name="__OR16">'[16]orc ID nº16'!$A$14:$G$33</definedName>
    <definedName name="__OR17">'[16]orc ID nº17'!$A$16:$G$80</definedName>
    <definedName name="__OR18">'[16]orc ID nº 18'!$A$14:$G$123</definedName>
    <definedName name="__OR19">'[16]orc ID nº19'!$A$14:$G$96</definedName>
    <definedName name="__OR2">'[16]orc ID nº2 '!$A$14:$G$70</definedName>
    <definedName name="__OR3">'[16]orc ID nº3'!$A$14:$G$134</definedName>
    <definedName name="__OR4">'[16]orcID nº4'!$A$14:$G$165</definedName>
    <definedName name="__OR5">'[16]orcID nº5'!$A$14:$G$149</definedName>
    <definedName name="__OR6">'[16]orcID nº6'!$A$14:$G$138</definedName>
    <definedName name="__OR7">'[16]orcID nº7'!$A$14:$G$137</definedName>
    <definedName name="__OR8">'[16]orc ID nº8'!$A$14:$G$133</definedName>
    <definedName name="__OR9">'[16]orc ID nº9'!$A$14:$G$157</definedName>
    <definedName name="__OUT98" hidden="1">{#N/A,#N/A,TRUE,"Serviços"}</definedName>
    <definedName name="__OUT98_1" hidden="1">{#N/A,#N/A,TRUE,"Serviços"}</definedName>
    <definedName name="__OUT988888" hidden="1">{#N/A,#N/A,TRUE,"Serviços"}</definedName>
    <definedName name="__PCM30">[11]PATO!#REF!</definedName>
    <definedName name="__PL1">#REF!</definedName>
    <definedName name="__PLA2">[11]PATO!#REF!</definedName>
    <definedName name="__PM334">#REF!</definedName>
    <definedName name="__PM335">#REF!</definedName>
    <definedName name="__PM346">#REF!</definedName>
    <definedName name="__PM406">#REF!</definedName>
    <definedName name="__PM412">#REF!</definedName>
    <definedName name="__PM609">#REF!</definedName>
    <definedName name="__PM970">#REF!</definedName>
    <definedName name="__PNV2002">#REF!</definedName>
    <definedName name="__PNV2003">#REF!</definedName>
    <definedName name="__PNV2009">#REF!</definedName>
    <definedName name="__PTB10">[11]PATO!#REF!</definedName>
    <definedName name="__r">#REF!</definedName>
    <definedName name="__Rbv1">'[6]Página 16'!$C$3:$C$7</definedName>
    <definedName name="__RP1">#N/A</definedName>
    <definedName name="__SL6">#N/A</definedName>
    <definedName name="__ta105" localSheetId="9">#REF!</definedName>
    <definedName name="__ta105" localSheetId="11">#REF!</definedName>
    <definedName name="__ta105" localSheetId="1">#REF!</definedName>
    <definedName name="__ta105" localSheetId="8">#REF!</definedName>
    <definedName name="__ta105">#REF!</definedName>
    <definedName name="__ta157" localSheetId="9">#REF!</definedName>
    <definedName name="__ta157" localSheetId="11">#REF!</definedName>
    <definedName name="__ta157" localSheetId="1">#REF!</definedName>
    <definedName name="__ta157">#REF!</definedName>
    <definedName name="__tab0198">'[17]DER janeiro98'!$A$1:$D$810</definedName>
    <definedName name="__TB10">#REF!</definedName>
    <definedName name="__TCB5">[11]TLCB5!$I$34</definedName>
    <definedName name="__TCM30">[11]MB!$F$25</definedName>
    <definedName name="__TEB4">[11]TLMR!$I$25</definedName>
    <definedName name="__TOT1">[11]PATO!#REF!</definedName>
    <definedName name="__TOT2">[11]PATO!#REF!</definedName>
    <definedName name="__TOT3">[11]PATO!#REF!</definedName>
    <definedName name="__TOT4">[11]PATO!#REF!</definedName>
    <definedName name="__TOT5">[11]PATO!#REF!</definedName>
    <definedName name="__TOT6">[11]PATO!#REF!</definedName>
    <definedName name="__TOT7">[11]PATO!#REF!</definedName>
    <definedName name="__TSD2">[11]PATO!#REF!</definedName>
    <definedName name="__xlnm.Print_Area">{#NAME?}</definedName>
    <definedName name="__xlnm.Print_Area_1">{#NAME?}</definedName>
    <definedName name="__xlnm.Print_Area_1_1">#REF!</definedName>
    <definedName name="__xlnm.Print_Area_1_2">{#NAME?}</definedName>
    <definedName name="__xlnm.Print_Area_1_2_1">{#NAME?}</definedName>
    <definedName name="__xlnm.Print_Area_1_3">{#NAME?}</definedName>
    <definedName name="__xlnm.Print_Area_10">#REF!</definedName>
    <definedName name="__xlnm.Print_Area_10_1">#REF!</definedName>
    <definedName name="__xlnm.Print_Area_2">{#NAME?}</definedName>
    <definedName name="__xlnm.Print_Area_2_1">#REF!</definedName>
    <definedName name="__xlnm.Print_Area_2_2">{#NAME?}</definedName>
    <definedName name="__xlnm.Print_Area_2_2_1">{#NAME?}</definedName>
    <definedName name="__xlnm.Print_Area_2_3">{#NAME?}</definedName>
    <definedName name="__xlnm.Print_Area_3">{#NAME?}</definedName>
    <definedName name="__xlnm.Print_Area_3_1">#REF!</definedName>
    <definedName name="__xlnm.Print_Area_3_2">{#NAME?}</definedName>
    <definedName name="__xlnm.Print_Area_3_2_1">{#NAME?}</definedName>
    <definedName name="__xlnm.Print_Area_3_3">{#NAME?}</definedName>
    <definedName name="__xlnm.Print_Area_4">{#NAME?}</definedName>
    <definedName name="__xlnm.Print_Area_4_1">#N/A</definedName>
    <definedName name="__xlnm.Print_Area_4_2">{#NAME?}</definedName>
    <definedName name="__xlnm.Print_Area_4_2_1">{#NAME?}</definedName>
    <definedName name="__xlnm.Print_Area_4_3">{#NAME?}</definedName>
    <definedName name="__xlnm.Print_Area_5">{#NAME?}</definedName>
    <definedName name="__xlnm.Print_Area_5_1">#REF!</definedName>
    <definedName name="__xlnm.Print_Area_5_2">{#NAME?}</definedName>
    <definedName name="__xlnm.Print_Area_5_2_1">{#NAME?}</definedName>
    <definedName name="__xlnm.Print_Area_5_3">{#NAME?}</definedName>
    <definedName name="__xlnm.Print_Area_6">{#NAME?}</definedName>
    <definedName name="__xlnm.Print_Area_6_1">#REF!</definedName>
    <definedName name="__xlnm.Print_Area_6_2">{#NAME?}</definedName>
    <definedName name="__xlnm.Print_Area_6_2_1">{#NAME?}</definedName>
    <definedName name="__xlnm.Print_Area_6_3">{#NAME?}</definedName>
    <definedName name="__xlnm.Print_Area_7">{#NAME?}</definedName>
    <definedName name="__xlnm.Print_Area_7_1">#REF!</definedName>
    <definedName name="__xlnm.Print_Area_7_2">{#NAME?}</definedName>
    <definedName name="__xlnm.Print_Area_7_2_1">{#NAME?}</definedName>
    <definedName name="__xlnm.Print_Area_7_3">{#NAME?}</definedName>
    <definedName name="__xlnm.Print_Area_8">{#NAME?}</definedName>
    <definedName name="__xlnm.Print_Area_8_1">#REF!</definedName>
    <definedName name="__xlnm.Print_Area_8_2">{#NAME?}</definedName>
    <definedName name="__xlnm.Print_Area_8_2_1">{#NAME?}</definedName>
    <definedName name="__xlnm.Print_Area_8_3">{#NAME?}</definedName>
    <definedName name="__xlnm.Print_Area_9">{#NAME?}</definedName>
    <definedName name="__xlnm.Print_Area_9_1">#REF!</definedName>
    <definedName name="__xlnm.Print_Area_9_2">{#NAME?}</definedName>
    <definedName name="__xlnm.Print_Area_9_2_1">{#NAME?}</definedName>
    <definedName name="__xlnm.Print_Area_9_3">{#NAME?}</definedName>
    <definedName name="__xlnm.Print_Titles">{#NAME?}</definedName>
    <definedName name="__xlnm.Print_Titles_1">{#NAME?}</definedName>
    <definedName name="__xlnm.Print_Titles_1_1">{#NAME?}</definedName>
    <definedName name="__xlnm.Print_Titles_1_1_1">{#NAME?}</definedName>
    <definedName name="__xlnm.Print_Titles_1_2">#REF!</definedName>
    <definedName name="__xlnm.Print_Titles_1_3">{#NAME?}</definedName>
    <definedName name="__xlnm.Print_Titles_10">{#NAME?}</definedName>
    <definedName name="__xlnm.Print_Titles_10_1">#REF!</definedName>
    <definedName name="__xlnm.Print_Titles_10_2">{#NAME?}</definedName>
    <definedName name="__xlnm.Print_Titles_10_2_1">{#NAME?}</definedName>
    <definedName name="__xlnm.Print_Titles_10_3">{#NAME?}</definedName>
    <definedName name="__xlnm.Print_Titles_11">(#REF!,#REF!)</definedName>
    <definedName name="__xlnm.Print_Titles_2">{#NAME?}</definedName>
    <definedName name="__xlnm.Print_Titles_2_1">#REF!</definedName>
    <definedName name="__xlnm.Print_Titles_2_2">{#NAME?}</definedName>
    <definedName name="__xlnm.Print_Titles_2_2_1">{#NAME?}</definedName>
    <definedName name="__xlnm.Print_Titles_2_3">{#NAME?}</definedName>
    <definedName name="__xlnm.Print_Titles_3">{#NAME?}</definedName>
    <definedName name="__xlnm.Print_Titles_3_1">#REF!</definedName>
    <definedName name="__xlnm.Print_Titles_3_2">{#NAME?}</definedName>
    <definedName name="__xlnm.Print_Titles_3_2_1">{#NAME?}</definedName>
    <definedName name="__xlnm.Print_Titles_3_3">{#NAME?}</definedName>
    <definedName name="__xlnm.Print_Titles_4">{#NAME?}</definedName>
    <definedName name="__xlnm.Print_Titles_4_1">{#NAME?}</definedName>
    <definedName name="__xlnm.Print_Titles_4_1_1">{#NAME?}</definedName>
    <definedName name="__xlnm.Print_Titles_4_2">{#NAME?}</definedName>
    <definedName name="__xlnm.Print_Titles_5">{#NAME?}</definedName>
    <definedName name="__xlnm.Print_Titles_5_1">{#NAME?}</definedName>
    <definedName name="__xlnm.Print_Titles_5_1_1">{#NAME?}</definedName>
    <definedName name="__xlnm.Print_Titles_5_2">{#NAME?}</definedName>
    <definedName name="__xlnm.Print_Titles_6">{#NAME?}</definedName>
    <definedName name="__xlnm.Print_Titles_6_1">#REF!</definedName>
    <definedName name="__xlnm.Print_Titles_6_2">{#NAME?}</definedName>
    <definedName name="__xlnm.Print_Titles_6_2_1">{#NAME?}</definedName>
    <definedName name="__xlnm.Print_Titles_6_3">{#NAME?}</definedName>
    <definedName name="__xlnm.Print_Titles_7">{#NAME?}</definedName>
    <definedName name="__xlnm.Print_Titles_7_1">{#NAME?}</definedName>
    <definedName name="__xlnm.Print_Titles_7_1_1">{#NAME?}</definedName>
    <definedName name="__xlnm.Print_Titles_7_2">{#NAME?}</definedName>
    <definedName name="__xlnm.Print_Titles_8">{#NAME?}</definedName>
    <definedName name="__xlnm.Print_Titles_8_1">#REF!</definedName>
    <definedName name="__xlnm.Print_Titles_8_2">{#NAME?}</definedName>
    <definedName name="__xlnm.Print_Titles_8_2_1">{#NAME?}</definedName>
    <definedName name="__xlnm.Print_Titles_8_3">{#NAME?}</definedName>
    <definedName name="__xlnm.Print_Titles_9">{#NAME?}</definedName>
    <definedName name="__xlnm.Print_Titles_9_1">#REF!</definedName>
    <definedName name="__xlnm.Print_Titles_9_2">{#NAME?}</definedName>
    <definedName name="__xlnm.Print_Titles_9_2_1">{#NAME?}</definedName>
    <definedName name="__xlnm.Print_Titles_9_3">{#NAME?}</definedName>
    <definedName name="_01_09_96">#REF!</definedName>
    <definedName name="_01_09_96_4">#REF!</definedName>
    <definedName name="_01_09_966">#REF!</definedName>
    <definedName name="_08.302.01">"$#REF!.$A$5"</definedName>
    <definedName name="_08.302.01_1">"#REF!"</definedName>
    <definedName name="_1_I_1">#REF!</definedName>
    <definedName name="_2_S_1">[18]COMPOS1!#REF!</definedName>
    <definedName name="_5555">#REF!</definedName>
    <definedName name="_A1">#REF!</definedName>
    <definedName name="_A10">#N/A</definedName>
    <definedName name="_a100000" localSheetId="9">#REF!</definedName>
    <definedName name="_a100000" localSheetId="11">#REF!</definedName>
    <definedName name="_a100000" localSheetId="1">#REF!</definedName>
    <definedName name="_a100000">#REF!</definedName>
    <definedName name="_A11">#N/A</definedName>
    <definedName name="_A12">#N/A</definedName>
    <definedName name="_A13">#N/A</definedName>
    <definedName name="_A14">[19]!_A14</definedName>
    <definedName name="_A15">#N/A</definedName>
    <definedName name="_A16">#N/A</definedName>
    <definedName name="_A17">#N/A</definedName>
    <definedName name="_A19">#N/A</definedName>
    <definedName name="_A2">#N/A</definedName>
    <definedName name="_A20">#N/A</definedName>
    <definedName name="_A21">#N/A</definedName>
    <definedName name="_A22">#N/A</definedName>
    <definedName name="_A23">#N/A</definedName>
    <definedName name="_A24">#N/A</definedName>
    <definedName name="_A25">#N/A</definedName>
    <definedName name="_A3">#N/A</definedName>
    <definedName name="_A4">#N/A</definedName>
    <definedName name="_A5">#N/A</definedName>
    <definedName name="_A6">#N/A</definedName>
    <definedName name="_A7">#N/A</definedName>
    <definedName name="_a70000" localSheetId="9">#REF!</definedName>
    <definedName name="_a70000" localSheetId="11">#REF!</definedName>
    <definedName name="_a70000" localSheetId="1">#REF!</definedName>
    <definedName name="_a70000">#REF!</definedName>
    <definedName name="_A9">#N/A</definedName>
    <definedName name="_Abr1">#REF!</definedName>
    <definedName name="_ACA25">[10]DADOS!$C$17</definedName>
    <definedName name="_ACA50">[10]DADOS!$C$16</definedName>
    <definedName name="_ACM30">#REF!</definedName>
    <definedName name="_ACR10" localSheetId="9">#REF!</definedName>
    <definedName name="_ACR10" localSheetId="11">#REF!</definedName>
    <definedName name="_ACR10">#REF!</definedName>
    <definedName name="_ACR15">#REF!</definedName>
    <definedName name="_acr20">#REF!</definedName>
    <definedName name="_acr5">#REF!</definedName>
    <definedName name="_Ago1">#REF!</definedName>
    <definedName name="_apf1" localSheetId="1">#REF!</definedName>
    <definedName name="_apf1">#REF!</definedName>
    <definedName name="_ARQ1">#REF!</definedName>
    <definedName name="_ATD1">#REF!</definedName>
    <definedName name="_Aut2">[20]PROJETO!#REF!</definedName>
    <definedName name="_Brz1">[15]Feriados!$B$4:$B$14</definedName>
    <definedName name="_Brz2">[15]Feriados!$B$17:$B$24</definedName>
    <definedName name="_c" localSheetId="1">[21]Q8!#REF!</definedName>
    <definedName name="_c">[21]Q8!#REF!</definedName>
    <definedName name="_cab1">#REF!</definedName>
    <definedName name="_CAP20">#REF!</definedName>
    <definedName name="_CCM30">#REF!</definedName>
    <definedName name="_CIE400">[22]DADOS!$J$36</definedName>
    <definedName name="_CMM30">[10]DADOS!$B$39</definedName>
    <definedName name="_COE400">[22]DADOS!$G$36</definedName>
    <definedName name="_COM010201">#REF!</definedName>
    <definedName name="_COM010202">#REF!</definedName>
    <definedName name="_COM010205">#REF!</definedName>
    <definedName name="_COM010206">#REF!</definedName>
    <definedName name="_COM010210">#REF!</definedName>
    <definedName name="_COM010301">#REF!</definedName>
    <definedName name="_COM010401">#REF!</definedName>
    <definedName name="_COM010402">#REF!</definedName>
    <definedName name="_COM010407">#REF!</definedName>
    <definedName name="_COM010413">#REF!</definedName>
    <definedName name="_COM010501">#REF!</definedName>
    <definedName name="_COM010503">#REF!</definedName>
    <definedName name="_COM010505">#REF!</definedName>
    <definedName name="_COM010509">#REF!</definedName>
    <definedName name="_COM010512">#REF!</definedName>
    <definedName name="_COM010518">#REF!</definedName>
    <definedName name="_COM010519">#REF!</definedName>
    <definedName name="_COM010521">#REF!</definedName>
    <definedName name="_COM010523">#REF!</definedName>
    <definedName name="_COM010532">#REF!</definedName>
    <definedName name="_COM010533">#REF!</definedName>
    <definedName name="_COM010536">#REF!</definedName>
    <definedName name="_COM010701">#REF!</definedName>
    <definedName name="_COM010703">#REF!</definedName>
    <definedName name="_COM010705">#REF!</definedName>
    <definedName name="_COM010708">#REF!</definedName>
    <definedName name="_COM010710">#REF!</definedName>
    <definedName name="_COM010712">#REF!</definedName>
    <definedName name="_COM010717">#REF!</definedName>
    <definedName name="_COM010718">#REF!</definedName>
    <definedName name="_COM020201">#REF!</definedName>
    <definedName name="_COM020205">#REF!</definedName>
    <definedName name="_COM020211">#REF!</definedName>
    <definedName name="_COM020217">#REF!</definedName>
    <definedName name="_COM030102">#REF!</definedName>
    <definedName name="_COM030201">#REF!</definedName>
    <definedName name="_COM030303">#REF!</definedName>
    <definedName name="_COM030317">#REF!</definedName>
    <definedName name="_COM040101">#REF!</definedName>
    <definedName name="_COM040202">#REF!</definedName>
    <definedName name="_COM050103">#REF!</definedName>
    <definedName name="_COM050207">#REF!</definedName>
    <definedName name="_COM060101">#REF!</definedName>
    <definedName name="_COM080101">#REF!</definedName>
    <definedName name="_COM080310">#REF!</definedName>
    <definedName name="_COM090101">#REF!</definedName>
    <definedName name="_COM100302">#REF!</definedName>
    <definedName name="_COM110101">#REF!</definedName>
    <definedName name="_COM110104">#REF!</definedName>
    <definedName name="_COM110107">#REF!</definedName>
    <definedName name="_COM120101">#REF!</definedName>
    <definedName name="_COM120105">#REF!</definedName>
    <definedName name="_COM120106">#REF!</definedName>
    <definedName name="_COM120107">#REF!</definedName>
    <definedName name="_COM120110">#REF!</definedName>
    <definedName name="_COM120150">#REF!</definedName>
    <definedName name="_COM130101">#REF!</definedName>
    <definedName name="_COM130103">#REF!</definedName>
    <definedName name="_COM130304">#REF!</definedName>
    <definedName name="_COM130401">#REF!</definedName>
    <definedName name="_COM140102">#REF!</definedName>
    <definedName name="_COM140109">#REF!</definedName>
    <definedName name="_COM140113">#REF!</definedName>
    <definedName name="_COM140122">#REF!</definedName>
    <definedName name="_COM140126">#REF!</definedName>
    <definedName name="_COM140129">#REF!</definedName>
    <definedName name="_COM140135">#REF!</definedName>
    <definedName name="_COM140143">#REF!</definedName>
    <definedName name="_COM140145">#REF!</definedName>
    <definedName name="_COM150130">#REF!</definedName>
    <definedName name="_COM170101">#REF!</definedName>
    <definedName name="_COM170102">#REF!</definedName>
    <definedName name="_COM170103">#REF!</definedName>
    <definedName name="_cpf1" localSheetId="9">#REF!</definedName>
    <definedName name="_cpf1" localSheetId="11">#REF!</definedName>
    <definedName name="_cpf1" localSheetId="1">#REF!</definedName>
    <definedName name="_cpf1" localSheetId="8">#REF!</definedName>
    <definedName name="_cpf1">#REF!</definedName>
    <definedName name="_Dez1">#REF!</definedName>
    <definedName name="_dzx">#REF!</definedName>
    <definedName name="_Ext2">'[4]P A T O 99 B'!#REF!</definedName>
    <definedName name="_Ext2_3">'[23]P A T O 99 B'!#REF!</definedName>
    <definedName name="_Ext2_4">'[23]P A T O 99 B'!#REF!</definedName>
    <definedName name="_Ext2_5">'[23]P A T O 99 B'!#REF!</definedName>
    <definedName name="_Ext22">'[2]P A T O 99 B'!#REF!</definedName>
    <definedName name="_Fev1">#REF!</definedName>
    <definedName name="_Fill" hidden="1">#REF!</definedName>
    <definedName name="_xlnm._FilterDatabase" localSheetId="2" hidden="1">'CURVA ABC'!$A$5:$J$16</definedName>
    <definedName name="_xlnm._FilterDatabase" localSheetId="4" hidden="1">'MC 4-REDE DRENAGEM'!$A$7:$AS$54</definedName>
    <definedName name="_xlnm._FilterDatabase" localSheetId="0" hidden="1">'PLANILHA ORÇAMENTARIA'!$A$5:$J$25</definedName>
    <definedName name="_GLB2">#REF!</definedName>
    <definedName name="_HCB5">#REF!</definedName>
    <definedName name="_i">#REF!</definedName>
    <definedName name="_i_1">#REF!</definedName>
    <definedName name="_I_1_1">#REF!</definedName>
    <definedName name="_I_1_1_1">#REF!</definedName>
    <definedName name="_I_1_1_19">#REF!</definedName>
    <definedName name="_I_1_19">#REF!</definedName>
    <definedName name="_I_19">#REF!</definedName>
    <definedName name="_i_2">#REF!</definedName>
    <definedName name="_i_3">#REF!</definedName>
    <definedName name="_i_75">#REF!</definedName>
    <definedName name="_i3">#REF!</definedName>
    <definedName name="_insta1">(#REF!,#REF!)</definedName>
    <definedName name="_Jan1">#REF!</definedName>
    <definedName name="_JAN2003">#REF!</definedName>
    <definedName name="_Jul1">#REF!</definedName>
    <definedName name="_Jun1">#REF!</definedName>
    <definedName name="_Key1" hidden="1">#REF!</definedName>
    <definedName name="_Key2" hidden="1">#REF!</definedName>
    <definedName name="_ki5">#REF!</definedName>
    <definedName name="_ki5_3">#REF!</definedName>
    <definedName name="_ki5_4">#REF!</definedName>
    <definedName name="_ki5_5">#REF!</definedName>
    <definedName name="_kit55">#REF!</definedName>
    <definedName name="_l">#REF!</definedName>
    <definedName name="_l_1">#REF!</definedName>
    <definedName name="_l_2">#REF!</definedName>
    <definedName name="_l_3">#REF!</definedName>
    <definedName name="_l_75">#REF!</definedName>
    <definedName name="_la2">#REF!</definedName>
    <definedName name="_Mai1">#REF!</definedName>
    <definedName name="_MAO010201">#REF!</definedName>
    <definedName name="_MAO010202">#REF!</definedName>
    <definedName name="_MAO010205">#REF!</definedName>
    <definedName name="_MAO010206">#REF!</definedName>
    <definedName name="_MAO010210">#REF!</definedName>
    <definedName name="_MAO010401">#REF!</definedName>
    <definedName name="_MAO010402">#REF!</definedName>
    <definedName name="_MAO010407">#REF!</definedName>
    <definedName name="_MAO010413">#REF!</definedName>
    <definedName name="_MAO010501">#REF!</definedName>
    <definedName name="_MAO010503">#REF!</definedName>
    <definedName name="_MAO010505">#REF!</definedName>
    <definedName name="_MAO010509">#REF!</definedName>
    <definedName name="_MAO010512">#REF!</definedName>
    <definedName name="_MAO010518">#REF!</definedName>
    <definedName name="_MAO010519">#REF!</definedName>
    <definedName name="_MAO010521">#REF!</definedName>
    <definedName name="_MAO010523">#REF!</definedName>
    <definedName name="_MAO010532">#REF!</definedName>
    <definedName name="_MAO010533">#REF!</definedName>
    <definedName name="_MAO010536">#REF!</definedName>
    <definedName name="_MAO010701">#REF!</definedName>
    <definedName name="_MAO010703">#REF!</definedName>
    <definedName name="_MAO010705">#REF!</definedName>
    <definedName name="_MAO010708">#REF!</definedName>
    <definedName name="_MAO010710">#REF!</definedName>
    <definedName name="_MAO010712">#REF!</definedName>
    <definedName name="_MAO010717">#REF!</definedName>
    <definedName name="_MAO020201">#REF!</definedName>
    <definedName name="_MAO020205">#REF!</definedName>
    <definedName name="_MAO020211">#REF!</definedName>
    <definedName name="_MAO020217">#REF!</definedName>
    <definedName name="_MAO030102">#REF!</definedName>
    <definedName name="_MAO030201">#REF!</definedName>
    <definedName name="_MAO030303">#REF!</definedName>
    <definedName name="_MAO030317">#REF!</definedName>
    <definedName name="_MAO040101">#REF!</definedName>
    <definedName name="_MAO040202">#REF!</definedName>
    <definedName name="_MAO050103">#REF!</definedName>
    <definedName name="_MAO050207">#REF!</definedName>
    <definedName name="_MAO060101">#REF!</definedName>
    <definedName name="_MAO080310">#REF!</definedName>
    <definedName name="_MAO090101">#REF!</definedName>
    <definedName name="_MAO110101">#REF!</definedName>
    <definedName name="_MAO110104">#REF!</definedName>
    <definedName name="_MAO110107">#REF!</definedName>
    <definedName name="_MAO120101">#REF!</definedName>
    <definedName name="_MAO120105">#REF!</definedName>
    <definedName name="_MAO120106">#REF!</definedName>
    <definedName name="_MAO120107">#REF!</definedName>
    <definedName name="_MAO120110">#REF!</definedName>
    <definedName name="_MAO120150">#REF!</definedName>
    <definedName name="_MAO130101">#REF!</definedName>
    <definedName name="_MAO130103">#REF!</definedName>
    <definedName name="_MAO130304">#REF!</definedName>
    <definedName name="_MAO130401">#REF!</definedName>
    <definedName name="_MAO140102">#REF!</definedName>
    <definedName name="_MAO140109">#REF!</definedName>
    <definedName name="_MAO140113">#REF!</definedName>
    <definedName name="_MAO140122">#REF!</definedName>
    <definedName name="_MAO140126">#REF!</definedName>
    <definedName name="_MAO140129">#REF!</definedName>
    <definedName name="_MAO140135">#REF!</definedName>
    <definedName name="_MAO140143">#REF!</definedName>
    <definedName name="_MAO140145">#REF!</definedName>
    <definedName name="_Mar1">#REF!</definedName>
    <definedName name="_MAT010301">#REF!</definedName>
    <definedName name="_MAT010401">#REF!</definedName>
    <definedName name="_MAT010402">#REF!</definedName>
    <definedName name="_MAT010407">#REF!</definedName>
    <definedName name="_MAT010413">#REF!</definedName>
    <definedName name="_MAT010536">#REF!</definedName>
    <definedName name="_MAT010703">#REF!</definedName>
    <definedName name="_MAT010708">#REF!</definedName>
    <definedName name="_MAT010710">#REF!</definedName>
    <definedName name="_MAT010718">#REF!</definedName>
    <definedName name="_MAT020201">#REF!</definedName>
    <definedName name="_MAT020205">#REF!</definedName>
    <definedName name="_MAT020211">#REF!</definedName>
    <definedName name="_MAT030102">#REF!</definedName>
    <definedName name="_MAT030201">#REF!</definedName>
    <definedName name="_MAT030303">#REF!</definedName>
    <definedName name="_MAT030317">#REF!</definedName>
    <definedName name="_MAT040101">#REF!</definedName>
    <definedName name="_MAT040202">#REF!</definedName>
    <definedName name="_MAT050103">#REF!</definedName>
    <definedName name="_MAT050207">#REF!</definedName>
    <definedName name="_MAT060101">#REF!</definedName>
    <definedName name="_MAT080101">#REF!</definedName>
    <definedName name="_MAT080310">#REF!</definedName>
    <definedName name="_MAT090101">#REF!</definedName>
    <definedName name="_MAT100302">#REF!</definedName>
    <definedName name="_MAT110101">#REF!</definedName>
    <definedName name="_MAT110104">#REF!</definedName>
    <definedName name="_MAT110107">#REF!</definedName>
    <definedName name="_MAT120101">#REF!</definedName>
    <definedName name="_MAT120105">#REF!</definedName>
    <definedName name="_MAT120106">#REF!</definedName>
    <definedName name="_MAT120107">#REF!</definedName>
    <definedName name="_MAT120110">#REF!</definedName>
    <definedName name="_MAT120150">#REF!</definedName>
    <definedName name="_MAT130101">#REF!</definedName>
    <definedName name="_MAT130103">#REF!</definedName>
    <definedName name="_MAT130304">#REF!</definedName>
    <definedName name="_MAT130401">#REF!</definedName>
    <definedName name="_MAT140102">#REF!</definedName>
    <definedName name="_MAT140109">#REF!</definedName>
    <definedName name="_MAT140113">#REF!</definedName>
    <definedName name="_MAT140122">#REF!</definedName>
    <definedName name="_MAT140126">#REF!</definedName>
    <definedName name="_MAT140129">#REF!</definedName>
    <definedName name="_MAT140135">#REF!</definedName>
    <definedName name="_MAT140143">#REF!</definedName>
    <definedName name="_MAT140145">#REF!</definedName>
    <definedName name="_MAT150130">#REF!</definedName>
    <definedName name="_MAT170101">#REF!</definedName>
    <definedName name="_MAT170102">#REF!</definedName>
    <definedName name="_MAT170103">#REF!</definedName>
    <definedName name="_MatMult_A" localSheetId="9" hidden="1">#REF!</definedName>
    <definedName name="_MatMult_A" localSheetId="11" hidden="1">#REF!</definedName>
    <definedName name="_MatMult_A" localSheetId="8" hidden="1">#REF!</definedName>
    <definedName name="_MatMult_A" hidden="1">#REF!</definedName>
    <definedName name="_MatMult_AxB" localSheetId="9" hidden="1">#REF!</definedName>
    <definedName name="_MatMult_AxB" localSheetId="11" hidden="1">#REF!</definedName>
    <definedName name="_MatMult_AxB" hidden="1">#REF!</definedName>
    <definedName name="_MatMult_B" localSheetId="9" hidden="1">#REF!</definedName>
    <definedName name="_MatMult_B" localSheetId="11" hidden="1">#REF!</definedName>
    <definedName name="_MatMult_B" hidden="1">#REF!</definedName>
    <definedName name="_MOD01">#N/A</definedName>
    <definedName name="_MQ08">_MQ08</definedName>
    <definedName name="_MQ081">_MQ081</definedName>
    <definedName name="_Nov1">#REF!</definedName>
    <definedName name="_Obs1">#REF!</definedName>
    <definedName name="_Obs2">#REF!</definedName>
    <definedName name="_OR1">'[16]orcID nº1'!$A$14:$G$1025</definedName>
    <definedName name="_OR12">'[16]orc ID nº12'!$A$16:$G$181</definedName>
    <definedName name="_OR13">'[16]orc ID nº13'!$A$13:$G$34</definedName>
    <definedName name="_OR14">'[16]orc ID nº 14'!$A$14:$G$16</definedName>
    <definedName name="_OR15">'[16]orc ID nº 15'!$A$14:$G$104</definedName>
    <definedName name="_OR16">'[16]orc ID nº16'!$A$14:$G$33</definedName>
    <definedName name="_OR17">'[16]orc ID nº17'!$A$16:$G$80</definedName>
    <definedName name="_OR18">'[16]orc ID nº 18'!$A$14:$G$123</definedName>
    <definedName name="_OR19">'[16]orc ID nº19'!$A$14:$G$96</definedName>
    <definedName name="_OR2">'[16]orc ID nº2 '!$A$14:$G$70</definedName>
    <definedName name="_OR3">'[16]orc ID nº3'!$A$14:$G$134</definedName>
    <definedName name="_OR4">'[16]orcID nº4'!$A$14:$G$165</definedName>
    <definedName name="_OR5">'[16]orcID nº5'!$A$14:$G$149</definedName>
    <definedName name="_OR6">'[16]orcID nº6'!$A$14:$G$138</definedName>
    <definedName name="_OR7">'[16]orcID nº7'!$A$14:$G$137</definedName>
    <definedName name="_OR8">'[16]orc ID nº8'!$A$14:$G$133</definedName>
    <definedName name="_OR9">'[16]orc ID nº9'!$A$14:$G$157</definedName>
    <definedName name="_Order1" hidden="1">255</definedName>
    <definedName name="_Order2" hidden="1">0</definedName>
    <definedName name="_Out1">#REF!</definedName>
    <definedName name="_OUT98" hidden="1">{#N/A,#N/A,TRUE,"Serviços"}</definedName>
    <definedName name="_OUT98_1" hidden="1">{#N/A,#N/A,TRUE,"Serviços"}</definedName>
    <definedName name="_OUTTTT9888" hidden="1">{#N/A,#N/A,TRUE,"Serviços"}</definedName>
    <definedName name="_PAG1">#REF!</definedName>
    <definedName name="_PAG10">#REF!</definedName>
    <definedName name="_PAG11">#REF!</definedName>
    <definedName name="_PAG12">#REF!</definedName>
    <definedName name="_PAG13">#REF!</definedName>
    <definedName name="_PAG2">#REF!</definedName>
    <definedName name="_PAG3">#REF!</definedName>
    <definedName name="_PAG4">#REF!</definedName>
    <definedName name="_PAG5">#REF!</definedName>
    <definedName name="_PAG6">#REF!</definedName>
    <definedName name="_PAG7">#REF!</definedName>
    <definedName name="_PAG8">#REF!</definedName>
    <definedName name="_PAG9">#REF!</definedName>
    <definedName name="_Parse_In" localSheetId="9" hidden="1">#REF!</definedName>
    <definedName name="_Parse_In" localSheetId="11" hidden="1">#REF!</definedName>
    <definedName name="_Parse_In" localSheetId="1" hidden="1">#REF!</definedName>
    <definedName name="_Parse_In" hidden="1">#REF!</definedName>
    <definedName name="_Parse_Out" hidden="1">#REF!</definedName>
    <definedName name="_PCM30">#REF!</definedName>
    <definedName name="_PL1">#REF!</definedName>
    <definedName name="_PL1_4">#REF!</definedName>
    <definedName name="_PL11">#REF!</definedName>
    <definedName name="_PLA2">#REF!</definedName>
    <definedName name="_PM334">#REF!</definedName>
    <definedName name="_PM335">#REF!</definedName>
    <definedName name="_PM346">#REF!</definedName>
    <definedName name="_PM406">#REF!</definedName>
    <definedName name="_PM412">#REF!</definedName>
    <definedName name="_PM609">#REF!</definedName>
    <definedName name="_PM970">#REF!</definedName>
    <definedName name="_PNV2002">#REF!</definedName>
    <definedName name="_PNV2003">#REF!</definedName>
    <definedName name="_PNV2009">#REF!</definedName>
    <definedName name="_PRE010201">#REF!</definedName>
    <definedName name="_PRE010202">#REF!</definedName>
    <definedName name="_PRE010205">#REF!</definedName>
    <definedName name="_PRE010206">#REF!</definedName>
    <definedName name="_PRE010210">#REF!</definedName>
    <definedName name="_PRE010301">#REF!</definedName>
    <definedName name="_PRE010401">#REF!</definedName>
    <definedName name="_PRE010402">#REF!</definedName>
    <definedName name="_PRE010407">#REF!</definedName>
    <definedName name="_PRE010413">#REF!</definedName>
    <definedName name="_PRE010501">#REF!</definedName>
    <definedName name="_PRE010503">#REF!</definedName>
    <definedName name="_PRE010505">#REF!</definedName>
    <definedName name="_PRE010509">#REF!</definedName>
    <definedName name="_PRE010512">#REF!</definedName>
    <definedName name="_PRE010518">#REF!</definedName>
    <definedName name="_PRE010519">#REF!</definedName>
    <definedName name="_PRE010521">#REF!</definedName>
    <definedName name="_PRE010523">#REF!</definedName>
    <definedName name="_PRE010532">#REF!</definedName>
    <definedName name="_PRE010533">#REF!</definedName>
    <definedName name="_PRE010536">#REF!</definedName>
    <definedName name="_PRE010701">#REF!</definedName>
    <definedName name="_PRE010703">#REF!</definedName>
    <definedName name="_PRE010705">#REF!</definedName>
    <definedName name="_PRE010708">#REF!</definedName>
    <definedName name="_PRE010710">#REF!</definedName>
    <definedName name="_PRE010712">#REF!</definedName>
    <definedName name="_PRE010717">#REF!</definedName>
    <definedName name="_PRE010718">#REF!</definedName>
    <definedName name="_PRE020201">#REF!</definedName>
    <definedName name="_PRE020205">#REF!</definedName>
    <definedName name="_PRE020211">#REF!</definedName>
    <definedName name="_PRE020217">#REF!</definedName>
    <definedName name="_PRE030102">#REF!</definedName>
    <definedName name="_PRE030201">#REF!</definedName>
    <definedName name="_PRE030303">#REF!</definedName>
    <definedName name="_PRE030317">#REF!</definedName>
    <definedName name="_PRE040101">#REF!</definedName>
    <definedName name="_PRE040202">#REF!</definedName>
    <definedName name="_PRE050103">#REF!</definedName>
    <definedName name="_PRE050207">#REF!</definedName>
    <definedName name="_PRE060101">#REF!</definedName>
    <definedName name="_PRE080101">#REF!</definedName>
    <definedName name="_PRE080310">#REF!</definedName>
    <definedName name="_PRE090101">#REF!</definedName>
    <definedName name="_PRE100302">#REF!</definedName>
    <definedName name="_PRE110101">#REF!</definedName>
    <definedName name="_PRE110104">#REF!</definedName>
    <definedName name="_PRE110107">#REF!</definedName>
    <definedName name="_PRE120101">#REF!</definedName>
    <definedName name="_PRE120105">#REF!</definedName>
    <definedName name="_PRE120106">#REF!</definedName>
    <definedName name="_PRE120107">#REF!</definedName>
    <definedName name="_PRE120110">#REF!</definedName>
    <definedName name="_PRE120150">#REF!</definedName>
    <definedName name="_PRE130101">#REF!</definedName>
    <definedName name="_PRE130103">#REF!</definedName>
    <definedName name="_PRE130304">#REF!</definedName>
    <definedName name="_PRE130401">#REF!</definedName>
    <definedName name="_PRE140102">#REF!</definedName>
    <definedName name="_PRE140109">#REF!</definedName>
    <definedName name="_PRE140113">#REF!</definedName>
    <definedName name="_PRE140122">#REF!</definedName>
    <definedName name="_PRE140126">#REF!</definedName>
    <definedName name="_PRE140129">#REF!</definedName>
    <definedName name="_PRE140135">#REF!</definedName>
    <definedName name="_PRE140143">#REF!</definedName>
    <definedName name="_PRE140145">#REF!</definedName>
    <definedName name="_PRE150130">#REF!</definedName>
    <definedName name="_PRE170101">#REF!</definedName>
    <definedName name="_PRE170102">#REF!</definedName>
    <definedName name="_PRE170103">#REF!</definedName>
    <definedName name="_PTB10">#REF!</definedName>
    <definedName name="_QT100">#REF!</definedName>
    <definedName name="_QT2">#REF!</definedName>
    <definedName name="_QT3">#REF!</definedName>
    <definedName name="_QT4">#REF!</definedName>
    <definedName name="_QT50">#REF!</definedName>
    <definedName name="_QT75">#REF!</definedName>
    <definedName name="_QUA010201">#REF!</definedName>
    <definedName name="_QUA010202">#REF!</definedName>
    <definedName name="_QUA010205">#REF!</definedName>
    <definedName name="_QUA010206">#REF!</definedName>
    <definedName name="_QUA010210">#REF!</definedName>
    <definedName name="_QUA010301">#REF!</definedName>
    <definedName name="_QUA010401">#REF!</definedName>
    <definedName name="_QUA010402">#REF!</definedName>
    <definedName name="_QUA010407">#REF!</definedName>
    <definedName name="_QUA010413">#REF!</definedName>
    <definedName name="_QUA010501">#REF!</definedName>
    <definedName name="_QUA010503">#REF!</definedName>
    <definedName name="_QUA010505">#REF!</definedName>
    <definedName name="_QUA010509">#REF!</definedName>
    <definedName name="_QUA010512">#REF!</definedName>
    <definedName name="_QUA010518">#REF!</definedName>
    <definedName name="_QUA010519">#REF!</definedName>
    <definedName name="_QUA010521">#REF!</definedName>
    <definedName name="_QUA010523">#REF!</definedName>
    <definedName name="_QUA010532">#REF!</definedName>
    <definedName name="_QUA010533">#REF!</definedName>
    <definedName name="_QUA010536">#REF!</definedName>
    <definedName name="_QUA010701">#REF!</definedName>
    <definedName name="_QUA010703">#REF!</definedName>
    <definedName name="_QUA010705">#REF!</definedName>
    <definedName name="_QUA010708">#REF!</definedName>
    <definedName name="_QUA010710">#REF!</definedName>
    <definedName name="_QUA010712">#REF!</definedName>
    <definedName name="_QUA010717">#REF!</definedName>
    <definedName name="_QUA010718">#REF!</definedName>
    <definedName name="_QUA020201">#REF!</definedName>
    <definedName name="_QUA020205">#REF!</definedName>
    <definedName name="_QUA020211">#REF!</definedName>
    <definedName name="_QUA020217">#REF!</definedName>
    <definedName name="_QUA030102">#REF!</definedName>
    <definedName name="_QUA030201">#REF!</definedName>
    <definedName name="_QUA030303">#REF!</definedName>
    <definedName name="_QUA030317">#REF!</definedName>
    <definedName name="_QUA040101">#REF!</definedName>
    <definedName name="_QUA040202">#REF!</definedName>
    <definedName name="_QUA050103">#REF!</definedName>
    <definedName name="_QUA050207">#REF!</definedName>
    <definedName name="_QUA060101">#REF!</definedName>
    <definedName name="_QUA080101">#REF!</definedName>
    <definedName name="_QUA080310">#REF!</definedName>
    <definedName name="_QUA090101">#REF!</definedName>
    <definedName name="_QUA100302">#REF!</definedName>
    <definedName name="_QUA110101">#REF!</definedName>
    <definedName name="_QUA110104">#REF!</definedName>
    <definedName name="_QUA110107">#REF!</definedName>
    <definedName name="_QUA120101">#REF!</definedName>
    <definedName name="_QUA120105">#REF!</definedName>
    <definedName name="_QUA120106">#REF!</definedName>
    <definedName name="_QUA120107">#REF!</definedName>
    <definedName name="_QUA120110">#REF!</definedName>
    <definedName name="_QUA120150">#REF!</definedName>
    <definedName name="_QUA130101">#REF!</definedName>
    <definedName name="_QUA130103">#REF!</definedName>
    <definedName name="_QUA130304">#REF!</definedName>
    <definedName name="_QUA130401">#REF!</definedName>
    <definedName name="_QUA140102">#REF!</definedName>
    <definedName name="_QUA140109">#REF!</definedName>
    <definedName name="_QUA140113">#REF!</definedName>
    <definedName name="_QUA140122">#REF!</definedName>
    <definedName name="_QUA140126">#REF!</definedName>
    <definedName name="_QUA140129">#REF!</definedName>
    <definedName name="_QUA140135">#REF!</definedName>
    <definedName name="_QUA140143">#REF!</definedName>
    <definedName name="_QUA140145">#REF!</definedName>
    <definedName name="_QUA150130">#REF!</definedName>
    <definedName name="_QUA170101">#REF!</definedName>
    <definedName name="_QUA170102">#REF!</definedName>
    <definedName name="_QUA170103">#REF!</definedName>
    <definedName name="_r">#REF!</definedName>
    <definedName name="_Rbv1">'[6]Página 16'!$C$3:$C$7</definedName>
    <definedName name="_REC11100">#REF!</definedName>
    <definedName name="_REC11110">#REF!</definedName>
    <definedName name="_REC11115">#REF!</definedName>
    <definedName name="_REC11125">#REF!</definedName>
    <definedName name="_REC11130">#REF!</definedName>
    <definedName name="_REC11135">#REF!</definedName>
    <definedName name="_REC11145">#REF!</definedName>
    <definedName name="_REC11150">#REF!</definedName>
    <definedName name="_REC11165">#REF!</definedName>
    <definedName name="_REC11170">#REF!</definedName>
    <definedName name="_REC11180">#REF!</definedName>
    <definedName name="_REC11185">#REF!</definedName>
    <definedName name="_REC11220">#REF!</definedName>
    <definedName name="_REC12105">#REF!</definedName>
    <definedName name="_REC12555">#REF!</definedName>
    <definedName name="_REC12570">#REF!</definedName>
    <definedName name="_REC12575">#REF!</definedName>
    <definedName name="_REC12580">#REF!</definedName>
    <definedName name="_REC12600">#REF!</definedName>
    <definedName name="_REC12610">#REF!</definedName>
    <definedName name="_REC12630">#REF!</definedName>
    <definedName name="_REC12631">#REF!</definedName>
    <definedName name="_REC12640">#REF!</definedName>
    <definedName name="_REC12645">#REF!</definedName>
    <definedName name="_REC12665">#REF!</definedName>
    <definedName name="_REC12690">#REF!</definedName>
    <definedName name="_REC12700">#REF!</definedName>
    <definedName name="_REC12710">#REF!</definedName>
    <definedName name="_REC13111">#REF!</definedName>
    <definedName name="_REC13112">#REF!</definedName>
    <definedName name="_REC13121">#REF!</definedName>
    <definedName name="_REC13720">#REF!</definedName>
    <definedName name="_REC14100">#REF!</definedName>
    <definedName name="_REC14161">#REF!</definedName>
    <definedName name="_REC14195">#REF!</definedName>
    <definedName name="_REC14205">#REF!</definedName>
    <definedName name="_REC14260">#REF!</definedName>
    <definedName name="_REC14500">#REF!</definedName>
    <definedName name="_REC14515">#REF!</definedName>
    <definedName name="_REC14555">#REF!</definedName>
    <definedName name="_REC14565">#REF!</definedName>
    <definedName name="_REC15135">#REF!</definedName>
    <definedName name="_REC15140">#REF!</definedName>
    <definedName name="_REC15195">#REF!</definedName>
    <definedName name="_REC15225">#REF!</definedName>
    <definedName name="_REC15230">#REF!</definedName>
    <definedName name="_REC15515">#REF!</definedName>
    <definedName name="_REC15560">#REF!</definedName>
    <definedName name="_REC15565">#REF!</definedName>
    <definedName name="_REC15570">#REF!</definedName>
    <definedName name="_REC15575">#REF!</definedName>
    <definedName name="_REC15583">#REF!</definedName>
    <definedName name="_REC15590">#REF!</definedName>
    <definedName name="_REC15591">#REF!</definedName>
    <definedName name="_REC15610">#REF!</definedName>
    <definedName name="_REC15625">#REF!</definedName>
    <definedName name="_REC15635">#REF!</definedName>
    <definedName name="_REC15655">#REF!</definedName>
    <definedName name="_REC15665">#REF!</definedName>
    <definedName name="_REC16515">#REF!</definedName>
    <definedName name="_REC16535">#REF!</definedName>
    <definedName name="_REC17140">#REF!</definedName>
    <definedName name="_REC19500">#REF!</definedName>
    <definedName name="_REC19501">#REF!</definedName>
    <definedName name="_REC19502">#REF!</definedName>
    <definedName name="_REC19503">#REF!</definedName>
    <definedName name="_REC19504">#REF!</definedName>
    <definedName name="_REC19505">#REF!</definedName>
    <definedName name="_REC20100">#REF!</definedName>
    <definedName name="_REC20105">#REF!</definedName>
    <definedName name="_REC20110">#REF!</definedName>
    <definedName name="_REC20115">#REF!</definedName>
    <definedName name="_REC20130">#REF!</definedName>
    <definedName name="_REC20135">#REF!</definedName>
    <definedName name="_REC20140">#REF!</definedName>
    <definedName name="_REC20145">#REF!</definedName>
    <definedName name="_REC20150">#REF!</definedName>
    <definedName name="_REC20155">#REF!</definedName>
    <definedName name="_REC20175">#REF!</definedName>
    <definedName name="_REC20185">#REF!</definedName>
    <definedName name="_REC20190">#REF!</definedName>
    <definedName name="_REC20195">#REF!</definedName>
    <definedName name="_REC20210">#REF!</definedName>
    <definedName name="_Regression_Int" hidden="1">1</definedName>
    <definedName name="_RET1">[24]Regula!$J$36</definedName>
    <definedName name="_RP1">#N/A</definedName>
    <definedName name="_Rua01">#REF!</definedName>
    <definedName name="_Rua02">#REF!</definedName>
    <definedName name="_Rua03">#REF!</definedName>
    <definedName name="_Rua04">#REF!</definedName>
    <definedName name="_Rua05">#REF!</definedName>
    <definedName name="_Rua06">#REF!</definedName>
    <definedName name="_Rua07">#REF!</definedName>
    <definedName name="_Rua08">#REF!</definedName>
    <definedName name="_Rua09">#REF!</definedName>
    <definedName name="_Rua10">#REF!</definedName>
    <definedName name="_Rua11">#REF!</definedName>
    <definedName name="_Rua12">#REF!</definedName>
    <definedName name="_Rua13">#REF!</definedName>
    <definedName name="_Rua14">#REF!</definedName>
    <definedName name="_Rua15">#REF!</definedName>
    <definedName name="_Rua16">#REF!</definedName>
    <definedName name="_Rua17">#REF!</definedName>
    <definedName name="_s">#REF!</definedName>
    <definedName name="_s_1">#REF!</definedName>
    <definedName name="_S_1_1">[18]COMPOS1!#REF!</definedName>
    <definedName name="_S_1_1_1">[18]COMPOS1!#REF!</definedName>
    <definedName name="_s_2">#REF!</definedName>
    <definedName name="_s_3">#REF!</definedName>
    <definedName name="_s_75">#REF!</definedName>
    <definedName name="_Set1">#REF!</definedName>
    <definedName name="_SL6">#N/A</definedName>
    <definedName name="_Sort" hidden="1">#REF!</definedName>
    <definedName name="_sub1" localSheetId="9">#REF!</definedName>
    <definedName name="_sub1" localSheetId="11">#REF!</definedName>
    <definedName name="_sub1" localSheetId="1">#REF!</definedName>
    <definedName name="_sub1">#REF!</definedName>
    <definedName name="_sub2">#REF!</definedName>
    <definedName name="_sub3">#REF!</definedName>
    <definedName name="_sub4">#REF!</definedName>
    <definedName name="_svi2">#REF!</definedName>
    <definedName name="_t" localSheetId="1">#REF!</definedName>
    <definedName name="_T">#REF!</definedName>
    <definedName name="_t_1">#REF!</definedName>
    <definedName name="_t_2">#REF!</definedName>
    <definedName name="_t_3">#REF!</definedName>
    <definedName name="_t_75">#REF!</definedName>
    <definedName name="_ta105" localSheetId="9">#REF!</definedName>
    <definedName name="_ta105" localSheetId="11">#REF!</definedName>
    <definedName name="_ta105" localSheetId="1">#REF!</definedName>
    <definedName name="_ta105">#REF!</definedName>
    <definedName name="_ta106">#REF!</definedName>
    <definedName name="_ta157" localSheetId="9">#REF!</definedName>
    <definedName name="_ta157" localSheetId="11">#REF!</definedName>
    <definedName name="_ta157" localSheetId="1">#REF!</definedName>
    <definedName name="_ta157">#REF!</definedName>
    <definedName name="_tab0198">'[17]DER janeiro98'!$A$1:$D$810</definedName>
    <definedName name="_TB10">#REF!</definedName>
    <definedName name="_tb97">#REF!</definedName>
    <definedName name="_tbw97">#REF!</definedName>
    <definedName name="_TCB4">#REF!</definedName>
    <definedName name="_TCB5">#REF!</definedName>
    <definedName name="_TCM30">#REF!</definedName>
    <definedName name="_TEB4">#REF!</definedName>
    <definedName name="_TOT1">#REF!</definedName>
    <definedName name="_TOT2">#REF!</definedName>
    <definedName name="_TOT3">#REF!</definedName>
    <definedName name="_TOT4">#REF!</definedName>
    <definedName name="_TOT5">#REF!</definedName>
    <definedName name="_TOT6">#REF!</definedName>
    <definedName name="_TOT7">#REF!</definedName>
    <definedName name="_TSD2">#REF!</definedName>
    <definedName name="_tt1">"$#REF!.$A$1:$B$3278"</definedName>
    <definedName name="_TT102">'[25]Relatório-1ª med.'!#REF!</definedName>
    <definedName name="_TT107">'[25]Relatório-1ª med.'!#REF!</definedName>
    <definedName name="_TT121">'[25]Relatório-1ª med.'!#REF!</definedName>
    <definedName name="_TT123">'[25]Relatório-1ª med.'!#REF!</definedName>
    <definedName name="_TT19">'[25]Relatório-1ª med.'!#REF!</definedName>
    <definedName name="_TT20">'[25]Relatório-1ª med.'!#REF!</definedName>
    <definedName name="_TT21">'[25]Relatório-1ª med.'!#REF!</definedName>
    <definedName name="_TT22">'[25]Relatório-1ª med.'!#REF!</definedName>
    <definedName name="_TT26">'[25]Relatório-1ª med.'!#REF!</definedName>
    <definedName name="_TT27">'[25]Relatório-1ª med.'!#REF!</definedName>
    <definedName name="_TT28">'[25]Relatório-1ª med.'!#REF!</definedName>
    <definedName name="_TT30">'[25]Relatório-1ª med.'!#REF!</definedName>
    <definedName name="_TT31">'[25]Relatório-1ª med.'!#REF!</definedName>
    <definedName name="_TT32">'[25]Relatório-1ª med.'!#REF!</definedName>
    <definedName name="_TT33">'[25]Relatório-1ª med.'!#REF!</definedName>
    <definedName name="_TT34">'[25]Relatório-1ª med.'!#REF!</definedName>
    <definedName name="_TT36">'[25]Relatório-1ª med.'!#REF!</definedName>
    <definedName name="_TT37">'[25]Relatório-1ª med.'!#REF!</definedName>
    <definedName name="_TT38">'[25]Relatório-1ª med.'!#REF!</definedName>
    <definedName name="_TT39">'[25]Relatório-1ª med.'!#REF!</definedName>
    <definedName name="_TT40">'[25]Relatório-1ª med.'!#REF!</definedName>
    <definedName name="_TT5">'[25]Relatório-1ª med.'!#REF!</definedName>
    <definedName name="_TT52">'[25]Relatório-1ª med.'!#REF!</definedName>
    <definedName name="_TT53">'[25]Relatório-1ª med.'!#REF!</definedName>
    <definedName name="_TT54">'[25]Relatório-1ª med.'!#REF!</definedName>
    <definedName name="_TT55">'[25]Relatório-1ª med.'!#REF!</definedName>
    <definedName name="_TT6">'[25]Relatório-1ª med.'!#REF!</definedName>
    <definedName name="_TT60">'[25]Relatório-1ª med.'!#REF!</definedName>
    <definedName name="_TT61">'[25]Relatório-1ª med.'!#REF!</definedName>
    <definedName name="_TT69">'[25]Relatório-1ª med.'!#REF!</definedName>
    <definedName name="_TT7">'[25]Relatório-1ª med.'!#REF!</definedName>
    <definedName name="_TT70">'[25]Relatório-1ª med.'!#REF!</definedName>
    <definedName name="_TT71">'[25]Relatório-1ª med.'!#REF!</definedName>
    <definedName name="_TT74">'[25]Relatório-1ª med.'!#REF!</definedName>
    <definedName name="_TT75">'[25]Relatório-1ª med.'!#REF!</definedName>
    <definedName name="_TT76">'[25]Relatório-1ª med.'!#REF!</definedName>
    <definedName name="_TT77">'[25]Relatório-1ª med.'!#REF!</definedName>
    <definedName name="_TT78">'[25]Relatório-1ª med.'!#REF!</definedName>
    <definedName name="_TT79">'[25]Relatório-1ª med.'!#REF!</definedName>
    <definedName name="_TT94">'[25]Relatório-1ª med.'!#REF!</definedName>
    <definedName name="_TT95">'[25]Relatório-1ª med.'!#REF!</definedName>
    <definedName name="_TT97">'[25]Relatório-1ª med.'!#REF!</definedName>
    <definedName name="_UNI11100">#REF!</definedName>
    <definedName name="_UNI11110">#REF!</definedName>
    <definedName name="_UNI11115">#REF!</definedName>
    <definedName name="_UNI11125">#REF!</definedName>
    <definedName name="_UNI11130">#REF!</definedName>
    <definedName name="_UNI11135">#REF!</definedName>
    <definedName name="_UNI11145">#REF!</definedName>
    <definedName name="_UNI11150">#REF!</definedName>
    <definedName name="_UNI11165">#REF!</definedName>
    <definedName name="_UNI11170">#REF!</definedName>
    <definedName name="_UNI11180">#REF!</definedName>
    <definedName name="_UNI11185">#REF!</definedName>
    <definedName name="_UNI11220">#REF!</definedName>
    <definedName name="_UNI12105">#REF!</definedName>
    <definedName name="_UNI12555">#REF!</definedName>
    <definedName name="_UNI12570">#REF!</definedName>
    <definedName name="_UNI12575">#REF!</definedName>
    <definedName name="_UNI12580">#REF!</definedName>
    <definedName name="_UNI12600">#REF!</definedName>
    <definedName name="_UNI12610">#REF!</definedName>
    <definedName name="_UNI12630">#REF!</definedName>
    <definedName name="_UNI12631">#REF!</definedName>
    <definedName name="_UNI12640">#REF!</definedName>
    <definedName name="_UNI12645">#REF!</definedName>
    <definedName name="_UNI12665">#REF!</definedName>
    <definedName name="_UNI12690">#REF!</definedName>
    <definedName name="_UNI12700">#REF!</definedName>
    <definedName name="_UNI12710">#REF!</definedName>
    <definedName name="_UNI13111">#REF!</definedName>
    <definedName name="_UNI13112">#REF!</definedName>
    <definedName name="_UNI13121">#REF!</definedName>
    <definedName name="_UNI13720">#REF!</definedName>
    <definedName name="_UNI14100">#REF!</definedName>
    <definedName name="_UNI14161">#REF!</definedName>
    <definedName name="_UNI14195">#REF!</definedName>
    <definedName name="_UNI14205">#REF!</definedName>
    <definedName name="_UNI14260">#REF!</definedName>
    <definedName name="_UNI14500">#REF!</definedName>
    <definedName name="_UNI14515">#REF!</definedName>
    <definedName name="_UNI14555">#REF!</definedName>
    <definedName name="_UNI14565">#REF!</definedName>
    <definedName name="_UNI15135">#REF!</definedName>
    <definedName name="_UNI15140">#REF!</definedName>
    <definedName name="_UNI15195">#REF!</definedName>
    <definedName name="_UNI15225">#REF!</definedName>
    <definedName name="_UNI15230">#REF!</definedName>
    <definedName name="_UNI15515">#REF!</definedName>
    <definedName name="_UNI15560">#REF!</definedName>
    <definedName name="_UNI15565">#REF!</definedName>
    <definedName name="_UNI15570">#REF!</definedName>
    <definedName name="_UNI15575">#REF!</definedName>
    <definedName name="_UNI15583">#REF!</definedName>
    <definedName name="_UNI15590">#REF!</definedName>
    <definedName name="_UNI15591">#REF!</definedName>
    <definedName name="_UNI15610">#REF!</definedName>
    <definedName name="_UNI15625">#REF!</definedName>
    <definedName name="_UNI15635">#REF!</definedName>
    <definedName name="_UNI15655">#REF!</definedName>
    <definedName name="_UNI15665">#REF!</definedName>
    <definedName name="_UNI16515">#REF!</definedName>
    <definedName name="_UNI16535">#REF!</definedName>
    <definedName name="_UNI17140">#REF!</definedName>
    <definedName name="_UNI19500">#REF!</definedName>
    <definedName name="_UNI19501">#REF!</definedName>
    <definedName name="_UNI19502">#REF!</definedName>
    <definedName name="_UNI19503">#REF!</definedName>
    <definedName name="_UNI19504">#REF!</definedName>
    <definedName name="_UNI19505">#REF!</definedName>
    <definedName name="_UNI20100">#REF!</definedName>
    <definedName name="_UNI20105">#REF!</definedName>
    <definedName name="_UNI20110">#REF!</definedName>
    <definedName name="_UNI20115">#REF!</definedName>
    <definedName name="_UNI20130">#REF!</definedName>
    <definedName name="_UNI20135">#REF!</definedName>
    <definedName name="_UNI20140">#REF!</definedName>
    <definedName name="_UNI20145">#REF!</definedName>
    <definedName name="_UNI20150">#REF!</definedName>
    <definedName name="_UNI20155">#REF!</definedName>
    <definedName name="_UNI20175">#REF!</definedName>
    <definedName name="_UNI20185">#REF!</definedName>
    <definedName name="_UNI20190">#REF!</definedName>
    <definedName name="_UNI20195">#REF!</definedName>
    <definedName name="_UNI20210">#REF!</definedName>
    <definedName name="_VAL11100">#REF!</definedName>
    <definedName name="_VAL11110">#REF!</definedName>
    <definedName name="_VAL11115">#REF!</definedName>
    <definedName name="_VAL11125">#REF!</definedName>
    <definedName name="_VAL11130">#REF!</definedName>
    <definedName name="_VAL11135">#REF!</definedName>
    <definedName name="_VAL11145">#REF!</definedName>
    <definedName name="_VAL11150">#REF!</definedName>
    <definedName name="_VAL11165">#REF!</definedName>
    <definedName name="_VAL11170">#REF!</definedName>
    <definedName name="_VAL11180">#REF!</definedName>
    <definedName name="_VAL11185">#REF!</definedName>
    <definedName name="_VAL11220">#REF!</definedName>
    <definedName name="_VAL12105">#REF!</definedName>
    <definedName name="_VAL12555">#REF!</definedName>
    <definedName name="_VAL12570">#REF!</definedName>
    <definedName name="_VAL12575">#REF!</definedName>
    <definedName name="_VAL12580">#REF!</definedName>
    <definedName name="_VAL12600">#REF!</definedName>
    <definedName name="_VAL12610">#REF!</definedName>
    <definedName name="_VAL12630">#REF!</definedName>
    <definedName name="_VAL12631">#REF!</definedName>
    <definedName name="_VAL12640">#REF!</definedName>
    <definedName name="_VAL12645">#REF!</definedName>
    <definedName name="_VAL12665">#REF!</definedName>
    <definedName name="_VAL12690">#REF!</definedName>
    <definedName name="_VAL12700">#REF!</definedName>
    <definedName name="_VAL12710">#REF!</definedName>
    <definedName name="_VAL13111">#REF!</definedName>
    <definedName name="_VAL13112">#REF!</definedName>
    <definedName name="_VAL13121">#REF!</definedName>
    <definedName name="_VAL13720">#REF!</definedName>
    <definedName name="_VAL14100">#REF!</definedName>
    <definedName name="_VAL14161">#REF!</definedName>
    <definedName name="_VAL14195">#REF!</definedName>
    <definedName name="_VAL14205">#REF!</definedName>
    <definedName name="_VAL14260">#REF!</definedName>
    <definedName name="_VAL14500">#REF!</definedName>
    <definedName name="_VAL14515">#REF!</definedName>
    <definedName name="_VAL14555">#REF!</definedName>
    <definedName name="_VAL14565">#REF!</definedName>
    <definedName name="_VAL15135">#REF!</definedName>
    <definedName name="_VAL15140">#REF!</definedName>
    <definedName name="_VAL15195">#REF!</definedName>
    <definedName name="_VAL15225">#REF!</definedName>
    <definedName name="_VAL15230">#REF!</definedName>
    <definedName name="_VAL15515">#REF!</definedName>
    <definedName name="_VAL15560">#REF!</definedName>
    <definedName name="_VAL15565">#REF!</definedName>
    <definedName name="_VAL15570">#REF!</definedName>
    <definedName name="_VAL15575">#REF!</definedName>
    <definedName name="_VAL15583">#REF!</definedName>
    <definedName name="_VAL15590">#REF!</definedName>
    <definedName name="_VAL15591">#REF!</definedName>
    <definedName name="_VAL15610">#REF!</definedName>
    <definedName name="_VAL15625">#REF!</definedName>
    <definedName name="_VAL15635">#REF!</definedName>
    <definedName name="_VAL15655">#REF!</definedName>
    <definedName name="_VAL15665">#REF!</definedName>
    <definedName name="_VAL16515">#REF!</definedName>
    <definedName name="_VAL16535">#REF!</definedName>
    <definedName name="_VAL17140">#REF!</definedName>
    <definedName name="_VAL19500">#REF!</definedName>
    <definedName name="_VAL19501">#REF!</definedName>
    <definedName name="_VAL19502">#REF!</definedName>
    <definedName name="_VAL19503">#REF!</definedName>
    <definedName name="_VAL19504">#REF!</definedName>
    <definedName name="_VAL19505">#REF!</definedName>
    <definedName name="_VAL20100">#REF!</definedName>
    <definedName name="_VAL20105">#REF!</definedName>
    <definedName name="_VAL20110">#REF!</definedName>
    <definedName name="_VAL20115">#REF!</definedName>
    <definedName name="_VAL20130">#REF!</definedName>
    <definedName name="_VAL20135">#REF!</definedName>
    <definedName name="_VAL20140">#REF!</definedName>
    <definedName name="_VAL20145">#REF!</definedName>
    <definedName name="_VAL20150">#REF!</definedName>
    <definedName name="_VAL20155">#REF!</definedName>
    <definedName name="_VAL20175">#REF!</definedName>
    <definedName name="_VAL20185">#REF!</definedName>
    <definedName name="_VAL20190">#REF!</definedName>
    <definedName name="_VAL20195">#REF!</definedName>
    <definedName name="_VAL20210">#REF!</definedName>
    <definedName name="a" localSheetId="1">#REF!</definedName>
    <definedName name="a" localSheetId="8">#REF!</definedName>
    <definedName name="a">#REF!</definedName>
    <definedName name="a_4">#REF!</definedName>
    <definedName name="A_km">'[26]Fresagem de Pista Ago-98'!#REF!</definedName>
    <definedName name="a1_10">#REF!</definedName>
    <definedName name="a1_100">#REF!</definedName>
    <definedName name="a1_15">#REF!</definedName>
    <definedName name="a1_25">#REF!</definedName>
    <definedName name="a1_5">#REF!</definedName>
    <definedName name="a1_50">#REF!</definedName>
    <definedName name="a1_a15">#REF!</definedName>
    <definedName name="a1_a5">#REF!</definedName>
    <definedName name="a2_10">#REF!</definedName>
    <definedName name="a2_100">#REF!</definedName>
    <definedName name="a2_25">#REF!</definedName>
    <definedName name="a2_5">#REF!</definedName>
    <definedName name="a2_50">#REF!</definedName>
    <definedName name="a2_a15">#REF!</definedName>
    <definedName name="AA">#REF!</definedName>
    <definedName name="aaa">[19]!aaa</definedName>
    <definedName name="aaaa" localSheetId="1">#REF!</definedName>
    <definedName name="aaaa">#REF!</definedName>
    <definedName name="AAAAA">#N/A</definedName>
    <definedName name="AAAAAA">[27]Teor!$A$3:$A$7</definedName>
    <definedName name="AAAAAAA">#N/A</definedName>
    <definedName name="aaaaaaaa">aaaaaaaa</definedName>
    <definedName name="aaaaaaaaaaaa">#N/A</definedName>
    <definedName name="AAAAAAAAAAAAA">#N/A</definedName>
    <definedName name="aaaaaaaaaaaaaaaaaaaaaaaaaaaaaaaaaaaaa">#REF!</definedName>
    <definedName name="aapoio3por2por02">#REF!</definedName>
    <definedName name="aapoio3por8por03">#REF!</definedName>
    <definedName name="aasas">#REF!</definedName>
    <definedName name="aauf">#N/A</definedName>
    <definedName name="aauf_1">#N/A</definedName>
    <definedName name="aauq">#N/A</definedName>
    <definedName name="aauq_1">#N/A</definedName>
    <definedName name="abc">#REF!</definedName>
    <definedName name="abebqt" localSheetId="1">#REF!</definedName>
    <definedName name="abebqt">#REF!</definedName>
    <definedName name="ABRE_COLUNAS">#N/A</definedName>
    <definedName name="ACADUC" localSheetId="9">#REF!</definedName>
    <definedName name="ACADUC" localSheetId="11">#REF!</definedName>
    <definedName name="ACADUC">#REF!</definedName>
    <definedName name="ACAP20">#REF!</definedName>
    <definedName name="ACBEB">#REF!</definedName>
    <definedName name="ACBOMB">#REF!</definedName>
    <definedName name="ACCHAF">#REF!</definedName>
    <definedName name="ACDER">#REF!</definedName>
    <definedName name="ACDIV">#REF!</definedName>
    <definedName name="ACEQP">#REF!</definedName>
    <definedName name="ACERTA_TITULOS">#N/A</definedName>
    <definedName name="ACHAFQT" localSheetId="9">#REF!</definedName>
    <definedName name="ACHAFQT" localSheetId="11">#REF!</definedName>
    <definedName name="ACHAFQT">#REF!</definedName>
    <definedName name="ACMUR">#REF!</definedName>
    <definedName name="AçoCA.50">[28]composições!$E$214</definedName>
    <definedName name="ACONT2" localSheetId="1">#REF!</definedName>
    <definedName name="ACONT2">#REF!</definedName>
    <definedName name="ACPIPA" localSheetId="1">#REF!</definedName>
    <definedName name="ACPIPA">#REF!</definedName>
    <definedName name="ACRE" hidden="1">#REF!</definedName>
    <definedName name="ACTRANSP">#REF!</definedName>
    <definedName name="acumulado">"$#REF!.$A$5:$E$21"</definedName>
    <definedName name="acumulado_1">"#REF!"</definedName>
    <definedName name="acumulado_6">"$#REF!.$A$5:$E$13"</definedName>
    <definedName name="ademir" hidden="1">{#N/A,#N/A,FALSE,"Cronograma";#N/A,#N/A,FALSE,"Cronogr. 2"}</definedName>
    <definedName name="ADMO">#REF!</definedName>
    <definedName name="ADS">#REF!</definedName>
    <definedName name="ADUCQT" localSheetId="1">#REF!</definedName>
    <definedName name="ADUCQT">#REF!</definedName>
    <definedName name="AEMUL">#REF!</definedName>
    <definedName name="af">#REF!</definedName>
    <definedName name="AGORA" localSheetId="9">#REF!</definedName>
    <definedName name="AGORA" localSheetId="11">#REF!</definedName>
    <definedName name="AGORA" localSheetId="1">#REF!</definedName>
    <definedName name="AGORA">#REF!</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H">#REF!</definedName>
    <definedName name="AITEM">#REF!</definedName>
    <definedName name="ALBERTO">#REF!</definedName>
    <definedName name="alcool">"#REF!"</definedName>
    <definedName name="ALTA">'[29]PRO-08'!#REF!</definedName>
    <definedName name="ALTADUC" localSheetId="1">#REF!</definedName>
    <definedName name="ALTADUC">#REF!</definedName>
    <definedName name="ALTBOMB" localSheetId="1">#REF!</definedName>
    <definedName name="ALTBOMB">#REF!</definedName>
    <definedName name="ALTCAP" localSheetId="1">#REF!</definedName>
    <definedName name="ALTCAP">#REF!</definedName>
    <definedName name="ALTDER">#REF!</definedName>
    <definedName name="ALTEQUIP">#REF!</definedName>
    <definedName name="alteração">"#REF!"</definedName>
    <definedName name="ALTIEQP" localSheetId="1">#REF!</definedName>
    <definedName name="ALTIEQP">#REF!</definedName>
    <definedName name="ALTMUR" localSheetId="1">#REF!</definedName>
    <definedName name="ALTMUR">#REF!</definedName>
    <definedName name="ALTRES10" localSheetId="1">#REF!</definedName>
    <definedName name="ALTRES10">#REF!</definedName>
    <definedName name="ALTRES15">#REF!</definedName>
    <definedName name="ALTRES20">#REF!</definedName>
    <definedName name="ALTTRANS">#REF!</definedName>
    <definedName name="alvenaria">#REF!</definedName>
    <definedName name="amarela">#REF!</definedName>
    <definedName name="amarela_4">#REF!</definedName>
    <definedName name="amarelaa">#REF!</definedName>
    <definedName name="AMO">#REF!</definedName>
    <definedName name="andaime">#REF!</definedName>
    <definedName name="Ano">#REF!</definedName>
    <definedName name="anos">#REF!</definedName>
    <definedName name="ANTIGA">#REF!</definedName>
    <definedName name="apontador">#REF!</definedName>
    <definedName name="AQ">#REF!</definedName>
    <definedName name="AQCAP20">#REF!</definedName>
    <definedName name="AQCM30">#REF!</definedName>
    <definedName name="AQRM1C">#REF!</definedName>
    <definedName name="AQRR1C">#REF!</definedName>
    <definedName name="AQTEMP1">#REF!</definedName>
    <definedName name="AQTEMP2">#REF!</definedName>
    <definedName name="ÀREA">'[26]Fresagem de Pista Ago-98'!#REF!</definedName>
    <definedName name="ÀREA_ACUM">'[26]Fresagem de Pista Ago-98'!#REF!</definedName>
    <definedName name="area_base">[24]Base!$U$40</definedName>
    <definedName name="Area_de_immpressao">[30]Plan1!#REF!</definedName>
    <definedName name="Area_de_Impreessao">[30]Plan1!#REF!</definedName>
    <definedName name="_xlnm.Print_Area" localSheetId="9">'BDI desonerado'!$A$1:$D$39</definedName>
    <definedName name="_xlnm.Print_Area" localSheetId="11">'CÁLC TRANSP BETUMINOSO'!$A$1:$N$44</definedName>
    <definedName name="_xlnm.Print_Area" localSheetId="7">COMPOSIÇÕES!$B$1:$I$195</definedName>
    <definedName name="_xlnm.Print_Area" localSheetId="10">'COTAÇÃO - MAT. BET.'!$A$1:$F$29</definedName>
    <definedName name="_xlnm.Print_Area" localSheetId="1">'CRONOGRAMA-FÍSICO-FINANCEIRO'!$A$1:$O$34</definedName>
    <definedName name="_xlnm.Print_Area" localSheetId="2">'CURVA ABC'!$A$1:$M$66</definedName>
    <definedName name="_xlnm.Print_Area" localSheetId="3">'MC 1-SERV PREL 2-ADM 3-CANTEIRO'!$A$1:$K$58</definedName>
    <definedName name="_xlnm.Print_Area" localSheetId="4">'MC 4-REDE DRENAGEM'!$A$1:$AI$52</definedName>
    <definedName name="_xlnm.Print_Area" localSheetId="5">'MC 5-RECOMP PAV'!$A$1:$M$56</definedName>
    <definedName name="_xlnm.Print_Area" localSheetId="6">'MC 6-LAGOA'!$A$1:$K$59</definedName>
    <definedName name="_xlnm.Print_Area" localSheetId="8">'Mob e Desmob Equip'!$A$1:$L$97</definedName>
    <definedName name="_xlnm.Print_Area" localSheetId="0">'PLANILHA ORÇAMENTARIA'!$A$1:$J$89</definedName>
    <definedName name="_xlnm.Print_Area">#REF!</definedName>
    <definedName name="Area_de_impressaoo">[30]Plan1!#REF!</definedName>
    <definedName name="Area_de_impressaooo">[30]Plan1!#REF!</definedName>
    <definedName name="Area_de_impressaoooo">[30]Plan1!#REF!</definedName>
    <definedName name="Area_de_impressaooooo">[30]Plan1!#REF!</definedName>
    <definedName name="Area_de_impresssao">[30]Plan1!#REF!</definedName>
    <definedName name="Area_de_IMPRESSSAOO">[30]Plan1!#REF!</definedName>
    <definedName name="Area_de_Impressssao">[30]Plan1!#REF!</definedName>
    <definedName name="Area_de_impresssssao">[30]Plan1!#REF!</definedName>
    <definedName name="Área_impressão" localSheetId="9">#REF!</definedName>
    <definedName name="Área_impressão" localSheetId="11">#REF!</definedName>
    <definedName name="Área_impressão" localSheetId="1">#REF!</definedName>
    <definedName name="Área_impressão">#REF!</definedName>
    <definedName name="Área_impressão_IM" localSheetId="9">#REF!</definedName>
    <definedName name="Área_impressão_IM" localSheetId="11">#REF!</definedName>
    <definedName name="Área_impressão_IM" localSheetId="1">#REF!</definedName>
    <definedName name="Área_impressão_IM">#REF!</definedName>
    <definedName name="Área_impressão_IM_1">#REF!</definedName>
    <definedName name="Área_impressão_IM_2">#REF!</definedName>
    <definedName name="Área_impressão_IM_3">#REF!</definedName>
    <definedName name="Área_impressão_IM_4">#REF!</definedName>
    <definedName name="Área_impressão_IM_75">#REF!</definedName>
    <definedName name="ÁREA_PROCV_BAIRROS">[31]Códigos!$E$5:$O$38</definedName>
    <definedName name="ÁREA_PROCV_SUB_EMPREITEIRAS">[31]Códigos!$B$5:$C$38</definedName>
    <definedName name="AreaTeste" localSheetId="9">#REF!</definedName>
    <definedName name="AreaTeste" localSheetId="11">#REF!</definedName>
    <definedName name="AreaTeste" localSheetId="1">#REF!</definedName>
    <definedName name="AreaTeste">#REF!</definedName>
    <definedName name="AreaTeste2">#REF!</definedName>
    <definedName name="ÁreaTotal">'[32]Quadro Geral'!$A$1:$H$65536</definedName>
    <definedName name="AREC">[10]DADOS!$C$15</definedName>
    <definedName name="AREIA">[10]DADOS!$C$10</definedName>
    <definedName name="AREIACS">[10]DADOS!$C$11</definedName>
    <definedName name="ARG">#REF!</definedName>
    <definedName name="ARL1C">#REF!</definedName>
    <definedName name="arlkajf">#REF!</definedName>
    <definedName name="arm">'[11]Mão de Obra'!$E$21</definedName>
    <definedName name="ARM1C">#REF!</definedName>
    <definedName name="ARQ" localSheetId="1">#REF!</definedName>
    <definedName name="ARQ">#REF!</definedName>
    <definedName name="ARQERR" localSheetId="1">#REF!</definedName>
    <definedName name="ARQERR">#REF!</definedName>
    <definedName name="ARQPLAN">#REF!</definedName>
    <definedName name="ARQT">#REF!</definedName>
    <definedName name="ARQTEMP">#REF!</definedName>
    <definedName name="ARQTXT">#REF!</definedName>
    <definedName name="ARR1C">#REF!</definedName>
    <definedName name="ARR2C">#REF!</definedName>
    <definedName name="ARTEMP">#REF!</definedName>
    <definedName name="as" localSheetId="1">#REF!</definedName>
    <definedName name="as">#REF!</definedName>
    <definedName name="ASA">#REF!</definedName>
    <definedName name="asasdadad">'[33]P A T O'!#REF!</definedName>
    <definedName name="ASD" localSheetId="1">#REF!</definedName>
    <definedName name="ASD">#REF!</definedName>
    <definedName name="ASDS">#REF!</definedName>
    <definedName name="asqew22">#REF!</definedName>
    <definedName name="Assina">#REF!</definedName>
    <definedName name="asss" hidden="1">{#N/A,#N/A,TRUE,"Serviços"}</definedName>
    <definedName name="atual">[34]Imai03!$A$2:$D$3535</definedName>
    <definedName name="Aut_original">[35]PROJETO!#REF!</definedName>
    <definedName name="Aut_original2">[36]PROJETO!#REF!</definedName>
    <definedName name="Aut_r2">[37]RESUMO_AUT1!#REF!</definedName>
    <definedName name="Aut_resumo">[38]RESUMO_AUT1!#REF!</definedName>
    <definedName name="AUTO">#REF!</definedName>
    <definedName name="AUTOMOVEL">#REF!</definedName>
    <definedName name="aux">#REF!</definedName>
    <definedName name="AUX.">#REF!</definedName>
    <definedName name="auxiliar">#REF!</definedName>
    <definedName name="AUXILIARES">#REF!</definedName>
    <definedName name="AUXILIO">'[39]61M-CBMI'!$S$1:$U$52</definedName>
    <definedName name="Av.Fis.">#N/A</definedName>
    <definedName name="Avanco">[20]PROJETO!#REF!</definedName>
    <definedName name="avanço">#N/A</definedName>
    <definedName name="AVANCOFINANCEIRO">[20]PROJETO!#REF!</definedName>
    <definedName name="azul">#REF!</definedName>
    <definedName name="azul_4">#REF!</definedName>
    <definedName name="azull">#REF!</definedName>
    <definedName name="AZULLSINAL">#REF!</definedName>
    <definedName name="AZULSINAL">#REF!</definedName>
    <definedName name="AZULSINAL_4">#REF!</definedName>
    <definedName name="azulsinall">#REF!</definedName>
    <definedName name="B">#REF!</definedName>
    <definedName name="b1_10">#REF!</definedName>
    <definedName name="b1_100">#REF!</definedName>
    <definedName name="b1_25">#REF!</definedName>
    <definedName name="b1_5">#REF!</definedName>
    <definedName name="b1_50">#REF!</definedName>
    <definedName name="b1_a15">#REF!</definedName>
    <definedName name="b1_b15">#REF!</definedName>
    <definedName name="b2_10">#REF!</definedName>
    <definedName name="b2_100">#REF!</definedName>
    <definedName name="b2_15">#REF!</definedName>
    <definedName name="b2_25">#REF!</definedName>
    <definedName name="b2_5">#REF!</definedName>
    <definedName name="b2_50">#REF!</definedName>
    <definedName name="b2_a15">#REF!</definedName>
    <definedName name="b2_b15">#REF!</definedName>
    <definedName name="bacia16" localSheetId="9">#REF!</definedName>
    <definedName name="bacia16" localSheetId="11">#REF!</definedName>
    <definedName name="bacia16" localSheetId="8">#REF!</definedName>
    <definedName name="bacia16">#REF!</definedName>
    <definedName name="BANCO" localSheetId="1">[40]BANCO!$A$1:$D$188</definedName>
    <definedName name="banco">#REF!</definedName>
    <definedName name="_xlnm.Database" localSheetId="1">#REF!</definedName>
    <definedName name="_xlnm.Database">#REF!</definedName>
    <definedName name="Banco_de_dadoss">#REF!</definedName>
    <definedName name="banco0">[41]BANCO!$A$1:$D$188</definedName>
    <definedName name="banco2">#REF!</definedName>
    <definedName name="banco2_19">#REF!</definedName>
    <definedName name="BANCODADOS1">'[42]CUSTO EQUIP'!$A$3:$T$57</definedName>
    <definedName name="base">#REF!</definedName>
    <definedName name="BASES">[43]BASES!$A:$F</definedName>
    <definedName name="bate">#REF!</definedName>
    <definedName name="bb">#N/A</definedName>
    <definedName name="bbb">#N/A</definedName>
    <definedName name="BDI" localSheetId="1">#REF!</definedName>
    <definedName name="bdi">#REF!</definedName>
    <definedName name="BDI.">#REF!</definedName>
    <definedName name="BDI_3">#REF!</definedName>
    <definedName name="BDI_4">#REF!</definedName>
    <definedName name="BDI_5">#REF!</definedName>
    <definedName name="BDIBET">'[42]Comp P Unit '!$N$48</definedName>
    <definedName name="bebqt" localSheetId="1">#REF!</definedName>
    <definedName name="bebqt">#REF!</definedName>
    <definedName name="BG">#REF!</definedName>
    <definedName name="BG_4">#REF!</definedName>
    <definedName name="bgg">#REF!</definedName>
    <definedName name="bgh">#REF!</definedName>
    <definedName name="Bgraduada">'[44]P A T O 99 B'!#REF!</definedName>
    <definedName name="BGU">#REF!</definedName>
    <definedName name="BGU_4">#REF!</definedName>
    <definedName name="BGUU">#REF!</definedName>
    <definedName name="BI">[45]Teor!$A$3:$G$7</definedName>
    <definedName name="BII">'[46]Página 16'!$A$3:$G$7</definedName>
    <definedName name="BLOCO_BEEP">#N/A</definedName>
    <definedName name="BLOCO_IMPRESSAO">#N/A</definedName>
    <definedName name="BLOCO_SI">#N/A</definedName>
    <definedName name="Bomba_putzmeister">#REF!</definedName>
    <definedName name="bonificação">#REF!</definedName>
    <definedName name="bonificaçãoo">#REF!</definedName>
    <definedName name="bosta" hidden="1">{#N/A,#N/A,FALSE,"Cronograma";#N/A,#N/A,FALSE,"Cronogr. 2"}</definedName>
    <definedName name="BR">#REF!</definedName>
    <definedName name="BRITA">[10]DADOS!$C$12</definedName>
    <definedName name="BU">#REF!</definedName>
    <definedName name="bueirodetalhado">#REF!</definedName>
    <definedName name="BuiltIn_Print_Area" localSheetId="9">#REF!</definedName>
    <definedName name="BuiltIn_Print_Area" localSheetId="11">#REF!</definedName>
    <definedName name="BuiltIn_Print_Area" localSheetId="1">#REF!</definedName>
    <definedName name="BuiltIn_Print_Area">#REF!</definedName>
    <definedName name="BuiltIn_Print_Area___0">#REF!</definedName>
    <definedName name="BuiltIn_Print_Area_2">#REF!</definedName>
    <definedName name="BuiltIn_Print_Area_4">#REF!</definedName>
    <definedName name="BuiltIn_Print_Titles">#REF!</definedName>
    <definedName name="BuiltIn_Print_Titles___0">#REF!</definedName>
    <definedName name="C_Univ">#N/A</definedName>
    <definedName name="CA´L" hidden="1">{#N/A,#N/A,FALSE,"Cronograma";#N/A,#N/A,FALSE,"Cronogr. 2"}</definedName>
    <definedName name="cab_cortes">#REF!</definedName>
    <definedName name="cab_dmt">#REF!</definedName>
    <definedName name="cab_limpeza">#REF!</definedName>
    <definedName name="CABEC">#REF!</definedName>
    <definedName name="CABEÇA">#N/A</definedName>
    <definedName name="cabmeio">#REF!</definedName>
    <definedName name="CAI">#REF!</definedName>
    <definedName name="caiacao">'[47]61M-CBMI'!$S$1:$U$52</definedName>
    <definedName name="CAIB">[10]DADOS!$C$19</definedName>
    <definedName name="CAL">[10]DADOS!$C$24</definedName>
    <definedName name="CAMI">#REF!</definedName>
    <definedName name="CAMP" localSheetId="1">#REF!</definedName>
    <definedName name="CAMP">#REF!</definedName>
    <definedName name="cantoneira">[28]composições!$E$468</definedName>
    <definedName name="CAP_20">'[42]CUSTO MATERIAL'!$F$22</definedName>
    <definedName name="CAP20ROO">'[42]CALCULOS AUXILIARES'!$E$18</definedName>
    <definedName name="CAP20W">#REF!</definedName>
    <definedName name="CAP20WA">#REF!</definedName>
    <definedName name="CAPA" hidden="1">{#N/A,#N/A,TRUE,"Serviços"}</definedName>
    <definedName name="CAPA_1" hidden="1">{#N/A,#N/A,TRUE,"Serviços"}</definedName>
    <definedName name="capa1" hidden="1">{#N/A,#N/A,TRUE,"Serviços"}</definedName>
    <definedName name="capa1_1" hidden="1">{#N/A,#N/A,TRUE,"Serviços"}</definedName>
    <definedName name="capa11" hidden="1">{#N/A,#N/A,TRUE,"Serviços"}</definedName>
    <definedName name="CAPA2">'[3]P A T O 99 B'!#REF!</definedName>
    <definedName name="capa2_1" hidden="1">{#N/A,#N/A,TRUE,"Serviços"}</definedName>
    <definedName name="capa22" hidden="1">{#N/A,#N/A,TRUE,"Serviços"}</definedName>
    <definedName name="CAPAA" hidden="1">{#N/A,#N/A,TRUE,"Serviços"}</definedName>
    <definedName name="capataz">#REF!</definedName>
    <definedName name="CAPTOTAL">#REF!</definedName>
    <definedName name="car">'[11]Mão de Obra'!$E$19</definedName>
    <definedName name="carlo">{#NAME?}</definedName>
    <definedName name="carlo_1">{#NAME?}</definedName>
    <definedName name="carlo_1_1">{#NAME?}</definedName>
    <definedName name="carlo_2">{#NAME?}</definedName>
    <definedName name="carlos">#N/A</definedName>
    <definedName name="carpinteiro">#REF!</definedName>
    <definedName name="CAS">[48]INVENTÁRIO!#REF!</definedName>
    <definedName name="casa" localSheetId="1">#REF!</definedName>
    <definedName name="casa">#REF!</definedName>
    <definedName name="categori45" localSheetId="1">#REF!</definedName>
    <definedName name="categori45">#REF!</definedName>
    <definedName name="categoria">#REF!</definedName>
    <definedName name="CATEGORIA1">#REF!</definedName>
    <definedName name="CATEGORIA10">#REF!</definedName>
    <definedName name="CATEGORIA11">#REF!</definedName>
    <definedName name="CATEGORIA12">#REF!</definedName>
    <definedName name="CATEGORIA13">#REF!</definedName>
    <definedName name="CATEGORIA14">#REF!</definedName>
    <definedName name="CATEGORIA15">#REF!</definedName>
    <definedName name="CATEGORIA16">#REF!</definedName>
    <definedName name="CATEGORIA17">#REF!</definedName>
    <definedName name="CATEGORIA18">#REF!</definedName>
    <definedName name="CATEGORIA19">#REF!</definedName>
    <definedName name="CATEGORIA2">#REF!</definedName>
    <definedName name="CATEGORIA20">#REF!</definedName>
    <definedName name="CATEGORIA21">#REF!</definedName>
    <definedName name="CATEGORIA22">#REF!</definedName>
    <definedName name="CATEGORIA3">#REF!</definedName>
    <definedName name="CATEGORIA4">#REF!</definedName>
    <definedName name="CATEGORIA5">#REF!</definedName>
    <definedName name="CATEGORIA6">#REF!</definedName>
    <definedName name="CATEGORIA7">#REF!</definedName>
    <definedName name="CATEGORIA8">#REF!</definedName>
    <definedName name="CATEGORIA9">#REF!</definedName>
    <definedName name="CBU">#REF!</definedName>
    <definedName name="CBU_4">#REF!</definedName>
    <definedName name="CBUII">#REF!</definedName>
    <definedName name="CBUII_4">#REF!</definedName>
    <definedName name="CBUIII">#REF!</definedName>
    <definedName name="CBUQ">#REF!</definedName>
    <definedName name="CBUQB">#REF!</definedName>
    <definedName name="CBUQB_4">#REF!</definedName>
    <definedName name="CBUQBB">#REF!</definedName>
    <definedName name="CBUQc">#REF!</definedName>
    <definedName name="CBUQc_4">#REF!</definedName>
    <definedName name="CBUQcc">#REF!</definedName>
    <definedName name="CBUU">#REF!</definedName>
    <definedName name="CC">#REF!</definedName>
    <definedName name="CCARR">#REF!</definedName>
    <definedName name="cccusto">[49]Sheet6!$F$54</definedName>
    <definedName name="CCIC">[50]SERVIÇOS!$G$20</definedName>
    <definedName name="CCP">#REF!</definedName>
    <definedName name="CCPW">#REF!</definedName>
    <definedName name="CCPWA">#REF!</definedName>
    <definedName name="ccusto">[49]Sheet6!$F$54</definedName>
    <definedName name="CD">#N/A</definedName>
    <definedName name="CD97A">#REF!</definedName>
    <definedName name="CD97AW">#REF!</definedName>
    <definedName name="CDF">#REF!</definedName>
    <definedName name="cdi">[51]Assumptions!$B$23</definedName>
    <definedName name="CDP">#REF!</definedName>
    <definedName name="CDPP">#REF!</definedName>
    <definedName name="cdvthd" localSheetId="9">#REF!</definedName>
    <definedName name="cdvthd" localSheetId="11">#REF!</definedName>
    <definedName name="cdvthd" localSheetId="8">#REF!</definedName>
    <definedName name="cdvthd">#REF!</definedName>
    <definedName name="CDW">#REF!</definedName>
    <definedName name="CDWA">#REF!</definedName>
    <definedName name="CélulaInicioPlanilha">#REF!</definedName>
    <definedName name="CélulaResumo">#REF!</definedName>
    <definedName name="CestaExcel">#REF!</definedName>
    <definedName name="CFF.Dados">OFFSET([52]CFF!$L$17,1,0):OFFSET([52]CFF!$X$21,-1,-1)</definedName>
    <definedName name="CFF.IncluirLinha" localSheetId="9">MAX([52]PO!$V$11:$V$37)*CFF.NumLinha-ROW([52]CFF!$F$21)+ROW([52]CFF!$F$17)+1</definedName>
    <definedName name="CFF.IncluirLinha" localSheetId="11">MAX([52]PO!$V$11:$V$37)*CFF.NumLinha-ROW([52]CFF!$F$21)+ROW([52]CFF!$F$17)+1</definedName>
    <definedName name="CFF.IncluirLinha" localSheetId="1">MAX([52]PO!$V$11:$V$37)*CFF.NumLinha-ROW([52]CFF!$F$21)+ROW([52]CFF!$F$17)+1</definedName>
    <definedName name="CFF.IncluirLinha" localSheetId="8">MAX([52]PO!$V$11:$V$37)*CFF.NumLinha-ROW([52]CFF!$F$21)+ROW([52]CFF!$F$17)+1</definedName>
    <definedName name="CFF.IncluirLinha">MAX([52]PO!$V$11:$V$37)*CFF.NumLinha-ROW([52]CFF!$F$21)+ROW([52]CFF!$F$17)+1</definedName>
    <definedName name="CFF.Item">OFFSET([52]CFF!$L$17,1,0):OFFSET([52]CFF!$X$21,-1,-1)</definedName>
    <definedName name="CFF.NumLinha">ROW([52]CFF!$D$14)-ROW([52]CFF!$D$10)-1</definedName>
    <definedName name="cgc">{#NAME?}</definedName>
    <definedName name="cgc_1">{#NAME?}</definedName>
    <definedName name="cgc_1_1">{#NAME?}</definedName>
    <definedName name="cgc_2">{#NAME?}</definedName>
    <definedName name="cha">#REF!</definedName>
    <definedName name="CHAFQT" localSheetId="9">#REF!</definedName>
    <definedName name="CHAFQT" localSheetId="11">#REF!</definedName>
    <definedName name="CHAFQT" localSheetId="8">#REF!</definedName>
    <definedName name="CHAFQT">#REF!</definedName>
    <definedName name="chapa">#REF!</definedName>
    <definedName name="CIM">[10]DADOS!$C$14</definedName>
    <definedName name="CM">#REF!</definedName>
    <definedName name="CM_30">'[42]CUSTO MATERIAL'!$F$23</definedName>
    <definedName name="CM30ROO">'[42]CALCULOS AUXILIARES'!$E$22</definedName>
    <definedName name="CM30W">#REF!</definedName>
    <definedName name="CM30WA">#REF!</definedName>
    <definedName name="CMN">#REF!</definedName>
    <definedName name="CMTOTAL">#REF!</definedName>
    <definedName name="CMW">#REF!</definedName>
    <definedName name="CMWA">#REF!</definedName>
    <definedName name="cod">'[16]1ExecuçServiços'!$A$9:$A$1081</definedName>
    <definedName name="CODIGO">#REF!</definedName>
    <definedName name="Código">#REF!</definedName>
    <definedName name="Código.">#REF!</definedName>
    <definedName name="CODOR1">'[16]orcID nº1'!$A$14:$A$1025</definedName>
    <definedName name="CODOR15">'[16]orc ID nº 15'!$A$14:$A$1000</definedName>
    <definedName name="CODOR17">'[16]orc ID nº17'!$A$16:$A$1000</definedName>
    <definedName name="CODOR18">'[16]orc ID nº 18'!$A$14:$A$1000</definedName>
    <definedName name="CODOR19">'[16]orc ID nº19'!$A$14:$A$1000</definedName>
    <definedName name="CODOR2">'[16]orc ID nº2 '!$A$14:$A$1000</definedName>
    <definedName name="CODOR3">'[16]orc ID nº3'!$A$14:$A$1001</definedName>
    <definedName name="CODOR4">'[16]orcID nº4'!$A$14:$A$1002</definedName>
    <definedName name="CODOR5">'[16]orcID nº5'!$A$14:$A$1002</definedName>
    <definedName name="CODOR6">'[16]orcID nº6'!$A$14:$A$1002</definedName>
    <definedName name="CODOR7">'[16]orcID nº7'!$A$14:$A$1003</definedName>
    <definedName name="CODOR8">'[16]orc ID nº8'!$A$14:$A$1003</definedName>
    <definedName name="CODOR9">'[16]orc ID nº9'!$A$14:$A$1002</definedName>
    <definedName name="Col">#REF!</definedName>
    <definedName name="COLSUB" localSheetId="9">#REF!</definedName>
    <definedName name="COLSUB" localSheetId="11">#REF!</definedName>
    <definedName name="COLSUB">#REF!</definedName>
    <definedName name="COM010201_1">#REF!</definedName>
    <definedName name="COM010201_2">#REF!</definedName>
    <definedName name="COM010201_3">#REF!</definedName>
    <definedName name="COM010201_74">#REF!</definedName>
    <definedName name="COM010201_75">#REF!</definedName>
    <definedName name="COM010202_1">#REF!</definedName>
    <definedName name="COM010202_2">#REF!</definedName>
    <definedName name="COM010202_3">#REF!</definedName>
    <definedName name="COM010202_74">#REF!</definedName>
    <definedName name="COM010202_75">#REF!</definedName>
    <definedName name="COM010205_1">#REF!</definedName>
    <definedName name="COM010205_2">#REF!</definedName>
    <definedName name="COM010205_3">#REF!</definedName>
    <definedName name="COM010205_74">#REF!</definedName>
    <definedName name="COM010205_75">#REF!</definedName>
    <definedName name="COM010206_1">#REF!</definedName>
    <definedName name="COM010206_2">#REF!</definedName>
    <definedName name="COM010206_3">#REF!</definedName>
    <definedName name="COM010206_74">#REF!</definedName>
    <definedName name="COM010206_75">#REF!</definedName>
    <definedName name="COM010210_1">#REF!</definedName>
    <definedName name="COM010210_2">#REF!</definedName>
    <definedName name="COM010210_3">#REF!</definedName>
    <definedName name="COM010210_74">#REF!</definedName>
    <definedName name="COM010210_75">#REF!</definedName>
    <definedName name="COM010301_1">#REF!</definedName>
    <definedName name="COM010301_2">#REF!</definedName>
    <definedName name="COM010301_3">#REF!</definedName>
    <definedName name="COM010301_74">#REF!</definedName>
    <definedName name="COM010301_75">#REF!</definedName>
    <definedName name="COM010401_1">#REF!</definedName>
    <definedName name="COM010401_2">#REF!</definedName>
    <definedName name="COM010401_3">#REF!</definedName>
    <definedName name="COM010401_74">#REF!</definedName>
    <definedName name="COM010401_75">#REF!</definedName>
    <definedName name="COM010402_1">#REF!</definedName>
    <definedName name="COM010402_2">#REF!</definedName>
    <definedName name="COM010402_3">#REF!</definedName>
    <definedName name="COM010402_74">#REF!</definedName>
    <definedName name="COM010402_75">#REF!</definedName>
    <definedName name="COM010407_1">#REF!</definedName>
    <definedName name="COM010407_2">#REF!</definedName>
    <definedName name="COM010407_3">#REF!</definedName>
    <definedName name="COM010407_74">#REF!</definedName>
    <definedName name="COM010407_75">#REF!</definedName>
    <definedName name="COM010413_1">#REF!</definedName>
    <definedName name="COM010413_2">#REF!</definedName>
    <definedName name="COM010413_3">#REF!</definedName>
    <definedName name="COM010413_74">#REF!</definedName>
    <definedName name="COM010413_75">#REF!</definedName>
    <definedName name="COM010501_1">#REF!</definedName>
    <definedName name="COM010501_2">#REF!</definedName>
    <definedName name="COM010501_3">#REF!</definedName>
    <definedName name="COM010501_74">#REF!</definedName>
    <definedName name="COM010501_75">#REF!</definedName>
    <definedName name="COM010503_1">#REF!</definedName>
    <definedName name="COM010503_2">#REF!</definedName>
    <definedName name="COM010503_3">#REF!</definedName>
    <definedName name="COM010503_74">#REF!</definedName>
    <definedName name="COM010503_75">#REF!</definedName>
    <definedName name="COM010505_1">#REF!</definedName>
    <definedName name="COM010505_2">#REF!</definedName>
    <definedName name="COM010505_3">#REF!</definedName>
    <definedName name="COM010505_74">#REF!</definedName>
    <definedName name="COM010505_75">#REF!</definedName>
    <definedName name="COM010509_1">#REF!</definedName>
    <definedName name="COM010509_2">#REF!</definedName>
    <definedName name="COM010509_3">#REF!</definedName>
    <definedName name="COM010509_74">#REF!</definedName>
    <definedName name="COM010509_75">#REF!</definedName>
    <definedName name="COM010512_1">#REF!</definedName>
    <definedName name="COM010512_2">#REF!</definedName>
    <definedName name="COM010512_3">#REF!</definedName>
    <definedName name="COM010512_74">#REF!</definedName>
    <definedName name="COM010512_75">#REF!</definedName>
    <definedName name="COM010518_1">#REF!</definedName>
    <definedName name="COM010518_2">#REF!</definedName>
    <definedName name="COM010518_3">#REF!</definedName>
    <definedName name="COM010518_74">#REF!</definedName>
    <definedName name="COM010518_75">#REF!</definedName>
    <definedName name="COM010519_1">#REF!</definedName>
    <definedName name="COM010519_2">#REF!</definedName>
    <definedName name="COM010519_3">#REF!</definedName>
    <definedName name="COM010519_74">#REF!</definedName>
    <definedName name="COM010519_75">#REF!</definedName>
    <definedName name="COM010521_1">#REF!</definedName>
    <definedName name="COM010521_2">#REF!</definedName>
    <definedName name="COM010521_3">#REF!</definedName>
    <definedName name="COM010521_74">#REF!</definedName>
    <definedName name="COM010521_75">#REF!</definedName>
    <definedName name="COM010523_1">#REF!</definedName>
    <definedName name="COM010523_2">#REF!</definedName>
    <definedName name="COM010523_3">#REF!</definedName>
    <definedName name="COM010523_74">#REF!</definedName>
    <definedName name="COM010523_75">#REF!</definedName>
    <definedName name="COM010532_1">#REF!</definedName>
    <definedName name="COM010532_2">#REF!</definedName>
    <definedName name="COM010532_3">#REF!</definedName>
    <definedName name="COM010532_74">#REF!</definedName>
    <definedName name="COM010532_75">#REF!</definedName>
    <definedName name="COM010533_1">#REF!</definedName>
    <definedName name="COM010533_2">#REF!</definedName>
    <definedName name="COM010533_3">#REF!</definedName>
    <definedName name="COM010533_74">#REF!</definedName>
    <definedName name="COM010533_75">#REF!</definedName>
    <definedName name="COM010536_1">#REF!</definedName>
    <definedName name="COM010536_2">#REF!</definedName>
    <definedName name="COM010536_3">#REF!</definedName>
    <definedName name="COM010536_74">#REF!</definedName>
    <definedName name="COM010536_75">#REF!</definedName>
    <definedName name="COM010701_1">#REF!</definedName>
    <definedName name="COM010701_2">#REF!</definedName>
    <definedName name="COM010701_3">#REF!</definedName>
    <definedName name="COM010701_74">#REF!</definedName>
    <definedName name="COM010701_75">#REF!</definedName>
    <definedName name="COM010703_1">#REF!</definedName>
    <definedName name="COM010703_2">#REF!</definedName>
    <definedName name="COM010703_3">#REF!</definedName>
    <definedName name="COM010703_74">#REF!</definedName>
    <definedName name="COM010703_75">#REF!</definedName>
    <definedName name="COM010705_1">#REF!</definedName>
    <definedName name="COM010705_2">#REF!</definedName>
    <definedName name="COM010705_3">#REF!</definedName>
    <definedName name="COM010705_74">#REF!</definedName>
    <definedName name="COM010705_75">#REF!</definedName>
    <definedName name="COM010708_1">#REF!</definedName>
    <definedName name="COM010708_2">#REF!</definedName>
    <definedName name="COM010708_3">#REF!</definedName>
    <definedName name="COM010708_74">#REF!</definedName>
    <definedName name="COM010708_75">#REF!</definedName>
    <definedName name="COM010710_1">#REF!</definedName>
    <definedName name="COM010710_2">#REF!</definedName>
    <definedName name="COM010710_3">#REF!</definedName>
    <definedName name="COM010710_74">#REF!</definedName>
    <definedName name="COM010710_75">#REF!</definedName>
    <definedName name="COM010712_1">#REF!</definedName>
    <definedName name="COM010712_2">#REF!</definedName>
    <definedName name="COM010712_3">#REF!</definedName>
    <definedName name="COM010712_74">#REF!</definedName>
    <definedName name="COM010712_75">#REF!</definedName>
    <definedName name="COM010717_1">#REF!</definedName>
    <definedName name="COM010717_2">#REF!</definedName>
    <definedName name="COM010717_3">#REF!</definedName>
    <definedName name="COM010717_74">#REF!</definedName>
    <definedName name="COM010717_75">#REF!</definedName>
    <definedName name="COM010718_1">#REF!</definedName>
    <definedName name="COM010718_2">#REF!</definedName>
    <definedName name="COM010718_3">#REF!</definedName>
    <definedName name="COM010718_74">#REF!</definedName>
    <definedName name="COM010718_75">#REF!</definedName>
    <definedName name="COM020201_1">#REF!</definedName>
    <definedName name="COM020201_2">#REF!</definedName>
    <definedName name="COM020201_3">#REF!</definedName>
    <definedName name="COM020201_74">#REF!</definedName>
    <definedName name="COM020201_75">#REF!</definedName>
    <definedName name="COM020205_1">#REF!</definedName>
    <definedName name="COM020205_2">#REF!</definedName>
    <definedName name="COM020205_3">#REF!</definedName>
    <definedName name="COM020205_74">#REF!</definedName>
    <definedName name="COM020205_75">#REF!</definedName>
    <definedName name="COM020211_1">#REF!</definedName>
    <definedName name="COM020211_2">#REF!</definedName>
    <definedName name="COM020211_3">#REF!</definedName>
    <definedName name="COM020211_74">#REF!</definedName>
    <definedName name="COM020211_75">#REF!</definedName>
    <definedName name="COM020217_1">#REF!</definedName>
    <definedName name="COM020217_2">#REF!</definedName>
    <definedName name="COM020217_3">#REF!</definedName>
    <definedName name="COM020217_74">#REF!</definedName>
    <definedName name="COM020217_75">#REF!</definedName>
    <definedName name="COM030102_1">#REF!</definedName>
    <definedName name="COM030102_2">#REF!</definedName>
    <definedName name="COM030102_3">#REF!</definedName>
    <definedName name="COM030102_74">#REF!</definedName>
    <definedName name="COM030102_75">#REF!</definedName>
    <definedName name="COM030201_1">#REF!</definedName>
    <definedName name="COM030201_2">#REF!</definedName>
    <definedName name="COM030201_3">#REF!</definedName>
    <definedName name="COM030201_74">#REF!</definedName>
    <definedName name="COM030201_75">#REF!</definedName>
    <definedName name="COM030303_1">#REF!</definedName>
    <definedName name="COM030303_2">#REF!</definedName>
    <definedName name="COM030303_3">#REF!</definedName>
    <definedName name="COM030303_74">#REF!</definedName>
    <definedName name="COM030303_75">#REF!</definedName>
    <definedName name="COM030317_1">#REF!</definedName>
    <definedName name="COM030317_2">#REF!</definedName>
    <definedName name="COM030317_3">#REF!</definedName>
    <definedName name="COM030317_74">#REF!</definedName>
    <definedName name="COM030317_75">#REF!</definedName>
    <definedName name="COM040101_1">#REF!</definedName>
    <definedName name="COM040101_2">#REF!</definedName>
    <definedName name="COM040101_3">#REF!</definedName>
    <definedName name="COM040101_74">#REF!</definedName>
    <definedName name="COM040101_75">#REF!</definedName>
    <definedName name="COM040202_1">#REF!</definedName>
    <definedName name="COM040202_2">#REF!</definedName>
    <definedName name="COM040202_3">#REF!</definedName>
    <definedName name="COM040202_74">#REF!</definedName>
    <definedName name="COM040202_75">#REF!</definedName>
    <definedName name="COM050103_1">#REF!</definedName>
    <definedName name="COM050103_2">#REF!</definedName>
    <definedName name="COM050103_3">#REF!</definedName>
    <definedName name="COM050103_74">#REF!</definedName>
    <definedName name="COM050103_75">#REF!</definedName>
    <definedName name="COM050207_1">#REF!</definedName>
    <definedName name="COM050207_2">#REF!</definedName>
    <definedName name="COM050207_3">#REF!</definedName>
    <definedName name="COM050207_74">#REF!</definedName>
    <definedName name="COM050207_75">#REF!</definedName>
    <definedName name="COM060101_1">#REF!</definedName>
    <definedName name="COM060101_2">#REF!</definedName>
    <definedName name="COM060101_3">#REF!</definedName>
    <definedName name="COM060101_74">#REF!</definedName>
    <definedName name="COM060101_75">#REF!</definedName>
    <definedName name="COM080101_1">#REF!</definedName>
    <definedName name="COM080101_2">#REF!</definedName>
    <definedName name="COM080101_3">#REF!</definedName>
    <definedName name="COM080101_74">#REF!</definedName>
    <definedName name="COM080101_75">#REF!</definedName>
    <definedName name="COM080310_1">#REF!</definedName>
    <definedName name="COM080310_2">#REF!</definedName>
    <definedName name="COM080310_3">#REF!</definedName>
    <definedName name="COM080310_74">#REF!</definedName>
    <definedName name="COM080310_75">#REF!</definedName>
    <definedName name="COM090101_1">#REF!</definedName>
    <definedName name="COM090101_2">#REF!</definedName>
    <definedName name="COM090101_3">#REF!</definedName>
    <definedName name="COM090101_74">#REF!</definedName>
    <definedName name="COM090101_75">#REF!</definedName>
    <definedName name="COM100302_1">#REF!</definedName>
    <definedName name="COM100302_2">#REF!</definedName>
    <definedName name="COM100302_3">#REF!</definedName>
    <definedName name="COM100302_74">#REF!</definedName>
    <definedName name="COM100302_75">#REF!</definedName>
    <definedName name="COM110101_1">#REF!</definedName>
    <definedName name="COM110101_2">#REF!</definedName>
    <definedName name="COM110101_3">#REF!</definedName>
    <definedName name="COM110101_74">#REF!</definedName>
    <definedName name="COM110101_75">#REF!</definedName>
    <definedName name="COM110104_1">#REF!</definedName>
    <definedName name="COM110104_2">#REF!</definedName>
    <definedName name="COM110104_3">#REF!</definedName>
    <definedName name="COM110104_74">#REF!</definedName>
    <definedName name="COM110104_75">#REF!</definedName>
    <definedName name="COM110107_1">#REF!</definedName>
    <definedName name="COM110107_2">#REF!</definedName>
    <definedName name="COM110107_3">#REF!</definedName>
    <definedName name="COM110107_74">#REF!</definedName>
    <definedName name="COM110107_75">#REF!</definedName>
    <definedName name="COM120101_1">#REF!</definedName>
    <definedName name="COM120101_2">#REF!</definedName>
    <definedName name="COM120101_3">#REF!</definedName>
    <definedName name="COM120101_74">#REF!</definedName>
    <definedName name="COM120101_75">#REF!</definedName>
    <definedName name="COM120105_1">#REF!</definedName>
    <definedName name="COM120105_2">#REF!</definedName>
    <definedName name="COM120105_3">#REF!</definedName>
    <definedName name="COM120105_74">#REF!</definedName>
    <definedName name="COM120105_75">#REF!</definedName>
    <definedName name="COM120106_1">#REF!</definedName>
    <definedName name="COM120106_2">#REF!</definedName>
    <definedName name="COM120106_3">#REF!</definedName>
    <definedName name="COM120106_74">#REF!</definedName>
    <definedName name="COM120106_75">#REF!</definedName>
    <definedName name="COM120107_1">#REF!</definedName>
    <definedName name="COM120107_2">#REF!</definedName>
    <definedName name="COM120107_3">#REF!</definedName>
    <definedName name="COM120107_74">#REF!</definedName>
    <definedName name="COM120107_75">#REF!</definedName>
    <definedName name="COM120110_1">#REF!</definedName>
    <definedName name="COM120110_2">#REF!</definedName>
    <definedName name="COM120110_3">#REF!</definedName>
    <definedName name="COM120110_74">#REF!</definedName>
    <definedName name="COM120110_75">#REF!</definedName>
    <definedName name="COM120150_1">#REF!</definedName>
    <definedName name="COM120150_2">#REF!</definedName>
    <definedName name="COM120150_3">#REF!</definedName>
    <definedName name="COM120150_74">#REF!</definedName>
    <definedName name="COM120150_75">#REF!</definedName>
    <definedName name="COM130101_1">#REF!</definedName>
    <definedName name="COM130101_2">#REF!</definedName>
    <definedName name="COM130101_3">#REF!</definedName>
    <definedName name="COM130101_74">#REF!</definedName>
    <definedName name="COM130101_75">#REF!</definedName>
    <definedName name="COM130103_1">#REF!</definedName>
    <definedName name="COM130103_2">#REF!</definedName>
    <definedName name="COM130103_3">#REF!</definedName>
    <definedName name="COM130103_74">#REF!</definedName>
    <definedName name="COM130103_75">#REF!</definedName>
    <definedName name="COM130304_1">#REF!</definedName>
    <definedName name="COM130304_2">#REF!</definedName>
    <definedName name="COM130304_3">#REF!</definedName>
    <definedName name="COM130304_74">#REF!</definedName>
    <definedName name="COM130304_75">#REF!</definedName>
    <definedName name="COM130401_1">#REF!</definedName>
    <definedName name="COM130401_2">#REF!</definedName>
    <definedName name="COM130401_3">#REF!</definedName>
    <definedName name="COM130401_74">#REF!</definedName>
    <definedName name="COM130401_75">#REF!</definedName>
    <definedName name="COM140102_1">#REF!</definedName>
    <definedName name="COM140102_2">#REF!</definedName>
    <definedName name="COM140102_3">#REF!</definedName>
    <definedName name="COM140102_74">#REF!</definedName>
    <definedName name="COM140102_75">#REF!</definedName>
    <definedName name="COM140109_1">#REF!</definedName>
    <definedName name="COM140109_2">#REF!</definedName>
    <definedName name="COM140109_3">#REF!</definedName>
    <definedName name="COM140109_74">#REF!</definedName>
    <definedName name="COM140109_75">#REF!</definedName>
    <definedName name="COM140113_1">#REF!</definedName>
    <definedName name="COM140113_2">#REF!</definedName>
    <definedName name="COM140113_3">#REF!</definedName>
    <definedName name="COM140113_74">#REF!</definedName>
    <definedName name="COM140113_75">#REF!</definedName>
    <definedName name="COM140122_1">#REF!</definedName>
    <definedName name="COM140122_2">#REF!</definedName>
    <definedName name="COM140122_3">#REF!</definedName>
    <definedName name="COM140122_74">#REF!</definedName>
    <definedName name="COM140122_75">#REF!</definedName>
    <definedName name="COM140126_1">#REF!</definedName>
    <definedName name="COM140126_2">#REF!</definedName>
    <definedName name="COM140126_3">#REF!</definedName>
    <definedName name="COM140126_74">#REF!</definedName>
    <definedName name="COM140126_75">#REF!</definedName>
    <definedName name="COM140129_1">#REF!</definedName>
    <definedName name="COM140129_2">#REF!</definedName>
    <definedName name="COM140129_3">#REF!</definedName>
    <definedName name="COM140129_74">#REF!</definedName>
    <definedName name="COM140129_75">#REF!</definedName>
    <definedName name="COM140135_1">#REF!</definedName>
    <definedName name="COM140135_2">#REF!</definedName>
    <definedName name="COM140135_3">#REF!</definedName>
    <definedName name="COM140135_74">#REF!</definedName>
    <definedName name="COM140135_75">#REF!</definedName>
    <definedName name="COM140143_1">#REF!</definedName>
    <definedName name="COM140143_2">#REF!</definedName>
    <definedName name="COM140143_3">#REF!</definedName>
    <definedName name="COM140143_74">#REF!</definedName>
    <definedName name="COM140143_75">#REF!</definedName>
    <definedName name="COM140145_1">#REF!</definedName>
    <definedName name="COM140145_2">#REF!</definedName>
    <definedName name="COM140145_3">#REF!</definedName>
    <definedName name="COM140145_74">#REF!</definedName>
    <definedName name="COM140145_75">#REF!</definedName>
    <definedName name="COM150130_1">#REF!</definedName>
    <definedName name="COM150130_2">#REF!</definedName>
    <definedName name="COM150130_3">#REF!</definedName>
    <definedName name="COM150130_74">#REF!</definedName>
    <definedName name="COM150130_75">#REF!</definedName>
    <definedName name="COM170101_1">#REF!</definedName>
    <definedName name="COM170101_2">#REF!</definedName>
    <definedName name="COM170101_3">#REF!</definedName>
    <definedName name="COM170101_74">#REF!</definedName>
    <definedName name="COM170101_75">#REF!</definedName>
    <definedName name="COM170102_1">#REF!</definedName>
    <definedName name="COM170102_2">#REF!</definedName>
    <definedName name="COM170102_3">#REF!</definedName>
    <definedName name="COM170102_74">#REF!</definedName>
    <definedName name="COM170102_75">#REF!</definedName>
    <definedName name="COM170103_1">#REF!</definedName>
    <definedName name="COM170103_2">#REF!</definedName>
    <definedName name="COM170103_3">#REF!</definedName>
    <definedName name="COM170103_74">#REF!</definedName>
    <definedName name="COM170103_75">#REF!</definedName>
    <definedName name="comp" localSheetId="1">#REF!</definedName>
    <definedName name="COMP">'[53]COMPOSIÇOES-ORDEM NÚMERICA'!$A$8:$D$98</definedName>
    <definedName name="comp01">#REF!</definedName>
    <definedName name="compeqp">"#REF!"</definedName>
    <definedName name="COMPO_LISTA">#REF!</definedName>
    <definedName name="composicoes">"['file:///Q:/orcamento/dnit/dnit_sc/131_08_BR_163_SC/Lote%20unico/131_08_ID_ex_s2jan11_em13outubro11/comp/Comp_131_08_jan11.xls'#$comp_completa.$B$1:.$J$20248]"</definedName>
    <definedName name="con">'[54]P reaj x P atual'!#REF!</definedName>
    <definedName name="concorrentes" hidden="1">{#N/A,#N/A,FALSE,"Cronograma";#N/A,#N/A,FALSE,"Cronogr. 2"}</definedName>
    <definedName name="concreto15">#REF!</definedName>
    <definedName name="concreto25">[28]composições!$E$347</definedName>
    <definedName name="concreto30">[28]composições!$E$371</definedName>
    <definedName name="CONSER">'[54]P reaj x P atual'!$N$6</definedName>
    <definedName name="Consumodemateriais">"plan1"</definedName>
    <definedName name="Consumodemateriais_1">"plan1"</definedName>
    <definedName name="Consumodemateriais_10">"plan1"</definedName>
    <definedName name="Consumodemateriais_2">"plan1"</definedName>
    <definedName name="Consumodemateriais_3">"plan1"</definedName>
    <definedName name="Consumodemateriais_4">"plan1"</definedName>
    <definedName name="Consumodemateriais_5">"plan1"</definedName>
    <definedName name="Consumodemateriais_6">"plan1"</definedName>
    <definedName name="Consumodemateriais_7">"plan1"</definedName>
    <definedName name="Consumodemateriais_8">"plan1"</definedName>
    <definedName name="Consumodemateriais_9">"plan1"</definedName>
    <definedName name="CONT">#REF!</definedName>
    <definedName name="CONT1" localSheetId="9">#REF!</definedName>
    <definedName name="CONT1" localSheetId="11">#REF!</definedName>
    <definedName name="CONT1" localSheetId="8">#REF!</definedName>
    <definedName name="CONT1">#REF!</definedName>
    <definedName name="CONT2" localSheetId="9">#REF!</definedName>
    <definedName name="CONT2" localSheetId="11">#REF!</definedName>
    <definedName name="CONT2">#REF!</definedName>
    <definedName name="CONT3" localSheetId="9">#REF!</definedName>
    <definedName name="CONT3" localSheetId="11">#REF!</definedName>
    <definedName name="CONT3">#REF!</definedName>
    <definedName name="CONTA">#N/A</definedName>
    <definedName name="CONTADOR">#N/A</definedName>
    <definedName name="CONTAIT" localSheetId="9">#REF!</definedName>
    <definedName name="CONTAIT" localSheetId="11">#REF!</definedName>
    <definedName name="CONTAIT">#REF!</definedName>
    <definedName name="CONTREC">#REF!</definedName>
    <definedName name="CONTRES">#REF!</definedName>
    <definedName name="Corpus" localSheetId="2">[55]!Dom_Páscoa+60</definedName>
    <definedName name="Corpus">[55]!Dom_Páscoa+60</definedName>
    <definedName name="corte">#REF!</definedName>
    <definedName name="CP.B04" localSheetId="1" hidden="1">'[14]DI-STP - PMS'!#REF!</definedName>
    <definedName name="CP.B04" hidden="1">'[14]DI-STP - PMS'!#REF!</definedName>
    <definedName name="CP.B123" localSheetId="1" hidden="1">'[14]DI-STP - PMS'!#REF!</definedName>
    <definedName name="CP.B123" hidden="1">'[14]DI-STP - PMS'!#REF!</definedName>
    <definedName name="cpaux">#REF!</definedName>
    <definedName name="CPU">#REF!</definedName>
    <definedName name="CPUBET">#REF!</definedName>
    <definedName name="CPUOAC">#REF!</definedName>
    <definedName name="CPUOAE">#REF!</definedName>
    <definedName name="CPUPAV">#REF!</definedName>
    <definedName name="CPUSERCOMPL">#REF!</definedName>
    <definedName name="CPUSIN">#REF!</definedName>
    <definedName name="CPUTER">#REF!</definedName>
    <definedName name="CPUVEIC">#REF!</definedName>
    <definedName name="crav3Tr32">#REF!</definedName>
    <definedName name="cravTr68">#REF!</definedName>
    <definedName name="_xlnm.Criteria" localSheetId="9">#REF!</definedName>
    <definedName name="_xlnm.Criteria" localSheetId="11">#REF!</definedName>
    <definedName name="_xlnm.Criteria" localSheetId="1">'[56]CUSTO INDIRETO'!#REF!</definedName>
    <definedName name="_xlnm.Criteria" localSheetId="8">#REF!</definedName>
    <definedName name="_xlnm.Criteria">#REF!</definedName>
    <definedName name="Cron">"#REF!"</definedName>
    <definedName name="crono">#REF!</definedName>
    <definedName name="Cronogr.">'[57]CR LOTE 02'!#REF!</definedName>
    <definedName name="cs">#N/A</definedName>
    <definedName name="cs_1">#N/A</definedName>
    <definedName name="CSA">#REF!</definedName>
    <definedName name="CST">#REF!</definedName>
    <definedName name="CU">'[58]61M-CBMI'!$AA$1:$AA$51</definedName>
    <definedName name="CURRENCY">#REF!</definedName>
    <definedName name="CURRENCYY">#REF!</definedName>
    <definedName name="CUSTO">[59]Sheet6!$F$54</definedName>
    <definedName name="CUSTO_06" localSheetId="1">#REF!</definedName>
    <definedName name="CUSTO_06">'[60]PCOMP-06-11-2006'!$A$1:$D$635</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o">#REF!</definedName>
    <definedName name="CustoPMVC">#REF!</definedName>
    <definedName name="D" localSheetId="9">#REF!</definedName>
    <definedName name="D" localSheetId="11">#REF!</definedName>
    <definedName name="d" localSheetId="1">#REF!</definedName>
    <definedName name="D" localSheetId="8">#REF!</definedName>
    <definedName name="D">#REF!</definedName>
    <definedName name="d_4">#REF!</definedName>
    <definedName name="d1a">#REF!</definedName>
    <definedName name="d2a">#REF!</definedName>
    <definedName name="da">#REF!</definedName>
    <definedName name="dadadfs" localSheetId="2">[61]!exibir_1000</definedName>
    <definedName name="dadadfs">[61]!exibir_1000</definedName>
    <definedName name="dadinho">#REF!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6">#REF!</definedName>
    <definedName name="dadinho_7">#REF!</definedName>
    <definedName name="dadinho_8">#REF!</definedName>
    <definedName name="dadinho_9">#REF!</definedName>
    <definedName name="DADOS">[62]ORSE_SET_2015!$A$6:$K$11000</definedName>
    <definedName name="DADOS_1">[63]Conversão!$AG$5:$AH$40</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[64]Orçamentária!$AG$5:$AH$40</definedName>
    <definedName name="DADOS_21">#REF!</definedName>
    <definedName name="DADOS_21_19">#REF!</definedName>
    <definedName name="DADOS_3">[64]Orçamentária!$AG$5:$AH$40</definedName>
    <definedName name="DADOS_4">[64]Orçamentária!$AG$5:$AH$40</definedName>
    <definedName name="DADOS_6">#REF!</definedName>
    <definedName name="DADOS_7">#REF!</definedName>
    <definedName name="DADOS_8">#REF!</definedName>
    <definedName name="DADOS_9">#REF!</definedName>
    <definedName name="Dados_Primário">#REF!</definedName>
    <definedName name="DADOS1">#REF!</definedName>
    <definedName name="DAER1" hidden="1">{#N/A,#N/A,TRUE,"Serviços"}</definedName>
    <definedName name="DAER1_1" hidden="1">{#N/A,#N/A,TRUE,"Serviços"}</definedName>
    <definedName name="DAER11" hidden="1">{#N/A,#N/A,TRUE,"Serviços"}</definedName>
    <definedName name="danil">#REF!</definedName>
    <definedName name="DAR">#REF!</definedName>
    <definedName name="data">#REF!</definedName>
    <definedName name="Data_Final">#REF!</definedName>
    <definedName name="Data_Final_4">#REF!</definedName>
    <definedName name="Data_Finall">#REF!</definedName>
    <definedName name="Data_Início">#REF!</definedName>
    <definedName name="Data_Início_4">#REF!</definedName>
    <definedName name="Data_Inícioo">#REF!</definedName>
    <definedName name="Database">#REF!</definedName>
    <definedName name="database_1">{#NAME?}</definedName>
    <definedName name="database_1_1">{#NAME?}</definedName>
    <definedName name="database_1_1_1">{#NAME?}</definedName>
    <definedName name="database_1_2">{#NAME?}</definedName>
    <definedName name="datasource">#REF!</definedName>
    <definedName name="datasource_1">#REF!</definedName>
    <definedName name="datasource_2">#REF!</definedName>
    <definedName name="datasource_3">#REF!</definedName>
    <definedName name="datasource_74">#REF!</definedName>
    <definedName name="datasource_75">#REF!</definedName>
    <definedName name="DBII">#REF!</definedName>
    <definedName name="DBU">#REF!</definedName>
    <definedName name="DCA">#REF!</definedName>
    <definedName name="DCAN">#REF!</definedName>
    <definedName name="DCAW">#REF!</definedName>
    <definedName name="DCC">#REF!</definedName>
    <definedName name="DD">DD</definedName>
    <definedName name="ddd">'[65]Quantidades e Preços - Lote 01'!$H$6</definedName>
    <definedName name="DDDD">#N/A</definedName>
    <definedName name="dddddddddd">#N/A</definedName>
    <definedName name="ddddddddddd">[19]!ddddddddddd</definedName>
    <definedName name="dddddddddddddddddddddddddd" localSheetId="9">#REF!</definedName>
    <definedName name="dddddddddddddddddddddddddd" localSheetId="11">#REF!</definedName>
    <definedName name="dddddddddddddddddddddddddd" localSheetId="1">#REF!</definedName>
    <definedName name="dddddddddddddddddddddddddd">#REF!</definedName>
    <definedName name="dddddddddddddppppppppp" localSheetId="9">#REF!</definedName>
    <definedName name="dddddddddddddppppppppp" localSheetId="11">#REF!</definedName>
    <definedName name="dddddddddddddppppppppp">#REF!</definedName>
    <definedName name="dddf">#N/A</definedName>
    <definedName name="ddff">#N/A</definedName>
    <definedName name="DE_km">'[26]Fresagem de Pista Ago-98'!#REF!</definedName>
    <definedName name="dealer">[51]Assumptions!$B$29</definedName>
    <definedName name="DEF_I_U_Q_ATUAL">#N/A</definedName>
    <definedName name="DEF_ITEM_ATUAL">#N/A</definedName>
    <definedName name="DEFINE_COMECO">#N/A</definedName>
    <definedName name="DEFINE_Q_ATUAL">#N/A</definedName>
    <definedName name="DEFINE_RANGE">#N/A</definedName>
    <definedName name="DEFINE_U_ATUAL">#N/A</definedName>
    <definedName name="DEL_LINHA">#N/A</definedName>
    <definedName name="densidade_cap">#REF!</definedName>
    <definedName name="Densidades">#REF!</definedName>
    <definedName name="DERIVQT" localSheetId="9">#REF!</definedName>
    <definedName name="DERIVQT" localSheetId="11">#REF!</definedName>
    <definedName name="DERIVQT" localSheetId="1">#REF!</definedName>
    <definedName name="DERIVQT">#REF!</definedName>
    <definedName name="DES">#REF!</definedName>
    <definedName name="DES_1">#REF!</definedName>
    <definedName name="DES_2">#REF!</definedName>
    <definedName name="DES_3">#REF!</definedName>
    <definedName name="DES_74">#REF!</definedName>
    <definedName name="DES_75">#REF!</definedName>
    <definedName name="DESCONTO">#REF!</definedName>
    <definedName name="DESCRIÇÃO">#REF!</definedName>
    <definedName name="DescripcionEmision">#REF!</definedName>
    <definedName name="DesfazerLimpar">#N/A</definedName>
    <definedName name="DESM">[10]DADOS!$C$22</definedName>
    <definedName name="dfgs" hidden="1">{#N/A,#N/A,TRUE,"Serviços"}</definedName>
    <definedName name="dfgss" hidden="1">{#N/A,#N/A,TRUE,"Serviços"}</definedName>
    <definedName name="dfijvnqienvvnjv" localSheetId="1">#REF!</definedName>
    <definedName name="dfijvnqienvvnjv">#REF!</definedName>
    <definedName name="dfre">[19]!dfre</definedName>
    <definedName name="DFSDF" localSheetId="1">'[66]1-1'!#REF!</definedName>
    <definedName name="DFSDF">'[66]1-1'!#REF!</definedName>
    <definedName name="DGA">'[29]PRO-08'!#REF!</definedName>
    <definedName name="DIA">[22]DADOS!$H$4</definedName>
    <definedName name="Dia_trab">#N/A</definedName>
    <definedName name="Diagrama3etapa">#REF!</definedName>
    <definedName name="dias">#N/A</definedName>
    <definedName name="diesel">"#REF!"</definedName>
    <definedName name="DIFQT" localSheetId="9">#REF!</definedName>
    <definedName name="DIFQT" localSheetId="11">#REF!</definedName>
    <definedName name="DIFQT" localSheetId="8">#REF!</definedName>
    <definedName name="DIFQT">#REF!</definedName>
    <definedName name="DISTA">#REF!</definedName>
    <definedName name="DISTC">#REF!</definedName>
    <definedName name="DISTCC">[22]DADOS!$H$12</definedName>
    <definedName name="DISTP">#REF!</definedName>
    <definedName name="DJ">#REF!</definedName>
    <definedName name="DJ_4">#REF!</definedName>
    <definedName name="DJJ">#REF!</definedName>
    <definedName name="DMB">#REF!</definedName>
    <definedName name="DMT">'[67]Instalação e manutenção de cant'!$D$1651,'[67]Instalação e manutenção de cant'!$D$1155</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APECM">[42]Croqui!$R$31</definedName>
    <definedName name="dmtr">#REF!</definedName>
    <definedName name="DMTRR">[42]Croqui!#REF!</definedName>
    <definedName name="DMTRRR">[42]Croqui!#REF!</definedName>
    <definedName name="DNIT">'[42]Comp P Unit '!$O$37</definedName>
    <definedName name="Dom_Carna" localSheetId="2">[55]!Dom_Páscoa-49</definedName>
    <definedName name="Dom_Carna">[55]!Dom_Páscoa-49</definedName>
    <definedName name="Dom_Páscoa">#N/A</definedName>
    <definedName name="DPD">#REF!</definedName>
    <definedName name="dre">'[54]P reaj x P atual'!#REF!</definedName>
    <definedName name="drena">#REF!</definedName>
    <definedName name="DRENAG">'[54]P reaj x P atual'!$S$6</definedName>
    <definedName name="drenos">[28]composições!$E$397</definedName>
    <definedName name="dsolo">#REF!</definedName>
    <definedName name="DTMED">#REF!</definedName>
    <definedName name="Dtrecho">[11]CROQUIS!$K$36</definedName>
    <definedName name="dwqhdjwqgdwq" localSheetId="9">#REF!</definedName>
    <definedName name="dwqhdjwqgdwq" localSheetId="11">#REF!</definedName>
    <definedName name="dwqhdjwqgdwq" localSheetId="1">#REF!</definedName>
    <definedName name="dwqhdjwqgdwq">#REF!</definedName>
    <definedName name="DXBDFG">"$#REF!.$A$1:$B$2408"</definedName>
    <definedName name="e">#REF!</definedName>
    <definedName name="e__cm">'[26]Fresagem de Pista Ago-98'!#REF!</definedName>
    <definedName name="E_ESQUERDA">#N/A</definedName>
    <definedName name="EA">#REF!</definedName>
    <definedName name="ECJ">#REF!</definedName>
    <definedName name="ECJ_4">#REF!</definedName>
    <definedName name="ECJJ">#REF!</definedName>
    <definedName name="Edital">#REF!</definedName>
    <definedName name="eee">[19]!eee</definedName>
    <definedName name="EEEE">EEEE</definedName>
    <definedName name="eeeee">#N/A</definedName>
    <definedName name="Ef">#REF!</definedName>
    <definedName name="Efaixa">'[68]P A T O  D'!#REF!</definedName>
    <definedName name="Efaixa_1">"'file:///C:/Documents and Settings/mauricio.ferrao/Desktop/ARQUIVOS R96/EXCEL/PATOs/BR153_99.XLS'#$'P A T O  D'.$#REF!$#REF!"</definedName>
    <definedName name="Efaixa_3">'[69]P A T O  D'!#REF!</definedName>
    <definedName name="Efaixa_4">'[69]P A T O  D'!#REF!</definedName>
    <definedName name="Efaixa_5">'[69]P A T O  D'!#REF!</definedName>
    <definedName name="Efaixaa">'[70]P A T O  D'!#REF!</definedName>
    <definedName name="Ei">#REF!</definedName>
    <definedName name="EJ">#REF!</definedName>
    <definedName name="EJ_4">#REF!</definedName>
    <definedName name="EJJ">#REF!</definedName>
    <definedName name="ELÉTRICA">ELÉTRICA</definedName>
    <definedName name="ELETRONICA">ELETRONICA</definedName>
    <definedName name="ELETRÔNICA">ELETRÔNICA</definedName>
    <definedName name="elevação">#REF!</definedName>
    <definedName name="Em">#REF!</definedName>
    <definedName name="EMN">#REF!</definedName>
    <definedName name="Empolamento">#REF!</definedName>
    <definedName name="Empresa">#REF!</definedName>
    <definedName name="EMULPOL">'[42]CUSTO MATERIAL'!$F$28</definedName>
    <definedName name="EMULPOLROO">'[42]CALCULOS AUXILIARES'!$E$42</definedName>
    <definedName name="EMW">#REF!</definedName>
    <definedName name="EMWA">#REF!</definedName>
    <definedName name="enc">#REF!</definedName>
    <definedName name="encarregadoAr">#REF!</definedName>
    <definedName name="enchimento">#REF!</definedName>
    <definedName name="ENG">[71]DADOS!$H$3</definedName>
    <definedName name="engenheiro">#REF!</definedName>
    <definedName name="enroPA">#REF!</definedName>
    <definedName name="ensecadeira5">#REF!</definedName>
    <definedName name="ensecadeira7">[28]composições!$E$161</definedName>
    <definedName name="Entrega">#REF!</definedName>
    <definedName name="ep">'[11]Mão de Obra'!$E$15</definedName>
    <definedName name="eprd_cod">#REF!</definedName>
    <definedName name="eprd_cod_1">#REF!</definedName>
    <definedName name="eprd_cod_2">#REF!</definedName>
    <definedName name="eprd_cod_3">#REF!</definedName>
    <definedName name="eprd_cod_74">#REF!</definedName>
    <definedName name="eprd_cod_75">#REF!</definedName>
    <definedName name="EPVT">#REF!</definedName>
    <definedName name="EQPTO">#REF!</definedName>
    <definedName name="EQPTOS">#REF!</definedName>
    <definedName name="equip" localSheetId="1">#REF!</definedName>
    <definedName name="EQUIP">[72]INSUMOS!$D$11:$H$84</definedName>
    <definedName name="equipamento">"$#REF!.$A$1:$E$154"</definedName>
    <definedName name="equipamento_1">"#REF!"</definedName>
    <definedName name="equipamento_10">"$#REF!.$A$1:$E$56"</definedName>
    <definedName name="equipamento_6">"$#REF!.$A$1:$E$154"</definedName>
    <definedName name="equipamento_8">"$#REF!.$A$1:$E$154"</definedName>
    <definedName name="equipamento_9">"$#REF!.$A$1:$E$56"</definedName>
    <definedName name="EQUIPE_01__FABRICIO">"#REF!"</definedName>
    <definedName name="equipp">#REF!</definedName>
    <definedName name="erewq">#REF!</definedName>
    <definedName name="err">[19]!err</definedName>
    <definedName name="ERRO">#N/A</definedName>
    <definedName name="ERT">#REF!</definedName>
    <definedName name="erttttt">'[26]Fresagem de Pista Ago-98'!#REF!</definedName>
    <definedName name="esag">'[69]P A T O  D'!#REF!</definedName>
    <definedName name="escavacao.1">[28]composições!$E$29</definedName>
    <definedName name="escavacao.2">#REF!</definedName>
    <definedName name="escavacao.3">[28]composições!$E$56</definedName>
    <definedName name="escoramentof">#REF!</definedName>
    <definedName name="ESP">'[54]P reaj x P atual'!#REF!</definedName>
    <definedName name="especificacoes">"NA()"</definedName>
    <definedName name="EST">#REF!</definedName>
    <definedName name="Estabilidade">[73]Teor!$D$3:$D$7</definedName>
    <definedName name="et">'[11]Mão de Obra'!$E$14</definedName>
    <definedName name="ewt">'[74]P A T O 98 D'!#REF!</definedName>
    <definedName name="EXA">'[29]PRO-08'!#REF!</definedName>
    <definedName name="Excel_BuiltIn__FilterDatabase">"$#REF!.$B$8:$M$9"</definedName>
    <definedName name="Excel_BuiltIn__FilterDatabase_1">"$#REF!.$A$1:$F$5248"</definedName>
    <definedName name="Excel_BuiltIn__FilterDatabase_11">#REF!</definedName>
    <definedName name="Excel_BuiltIn__FilterDatabase_4">NA()</definedName>
    <definedName name="Excel_BuiltIn__FilterDatabase_4_1">"$#REF!.$#REF!$#REF!:$#REF!$#REF!"</definedName>
    <definedName name="Excel_BuiltIn__FilterDatabase_5">NA()</definedName>
    <definedName name="Excel_BuiltIn__FilterDatabase_6_1">NA()</definedName>
    <definedName name="Excel_BuiltIn__FilterDatabase_6_2">"#REF!"</definedName>
    <definedName name="Excel_BuiltIn__FilterDatabase_6_3">"#REF!"</definedName>
    <definedName name="Excel_BuiltIn_Criteria" localSheetId="9">#REF!</definedName>
    <definedName name="Excel_BuiltIn_Criteria" localSheetId="11">#REF!</definedName>
    <definedName name="Excel_BuiltIn_Criteria" localSheetId="1">'[56]CUSTO INDIRETO'!#REF!</definedName>
    <definedName name="Excel_BuiltIn_Criteria" localSheetId="8">#REF!</definedName>
    <definedName name="Excel_BuiltIn_Criteria">#REF!</definedName>
    <definedName name="Excel_BuiltIn_Database">"$#REF!.$F$1"</definedName>
    <definedName name="Excel_BuiltIn_Database_10">"$#REF!.$F$1"</definedName>
    <definedName name="Excel_BuiltIn_Database_4">#REF!</definedName>
    <definedName name="Excel_BuiltIn_Database_6">"$#REF!.$F$1"</definedName>
    <definedName name="Excel_BuiltIn_Database_8">"$#REF!.$F$1"</definedName>
    <definedName name="Excel_BuiltIn_Database_9">"$#REF!.$F$1"</definedName>
    <definedName name="Excel_BuiltIn_Print_Area">"$#REF!.$B$1:$N$9"</definedName>
    <definedName name="Excel_BuiltIn_Print_Area_1">"$#REF!.$A$1:$G$27"</definedName>
    <definedName name="Excel_BuiltIn_Print_Area_1_1" localSheetId="1">#REF!,#REF!</definedName>
    <definedName name="Excel_BuiltIn_Print_Area_1_1">"$#REF!.$A$1:$G$25"</definedName>
    <definedName name="Excel_BuiltIn_Print_Area_1_1_1">#REF!,#REF!</definedName>
    <definedName name="Excel_BuiltIn_Print_Area_10_1">#REF!</definedName>
    <definedName name="Excel_BuiltIn_Print_Area_11_1">#REF!</definedName>
    <definedName name="Excel_BuiltIn_Print_Area_14">#REF!</definedName>
    <definedName name="Excel_BuiltIn_Print_Area_15_1">#REF!</definedName>
    <definedName name="Excel_BuiltIn_Print_Area_16">#REF!</definedName>
    <definedName name="Excel_BuiltIn_Print_Area_2">#REF!</definedName>
    <definedName name="Excel_BuiltIn_Print_Area_2_1" localSheetId="9">#REF!</definedName>
    <definedName name="Excel_BuiltIn_Print_Area_2_1" localSheetId="11">#REF!</definedName>
    <definedName name="Excel_BuiltIn_Print_Area_2_1" localSheetId="1">#REF!</definedName>
    <definedName name="Excel_BuiltIn_Print_Area_2_1" localSheetId="8">#REF!</definedName>
    <definedName name="Excel_BuiltIn_Print_Area_2_1">#REF!</definedName>
    <definedName name="Excel_BuiltIn_Print_Area_2_1_1">"$#REF!.$A$7:$J$73"</definedName>
    <definedName name="Excel_BuiltIn_Print_Area_2_1_6" localSheetId="9">#REF!</definedName>
    <definedName name="Excel_BuiltIn_Print_Area_2_1_6" localSheetId="11">#REF!</definedName>
    <definedName name="Excel_BuiltIn_Print_Area_2_1_6" localSheetId="1">#REF!</definedName>
    <definedName name="Excel_BuiltIn_Print_Area_2_1_6">#REF!</definedName>
    <definedName name="Excel_BuiltIn_Print_Area_21_1">#REF!</definedName>
    <definedName name="Excel_BuiltIn_Print_Area_26">#REF!</definedName>
    <definedName name="Excel_BuiltIn_Print_Area_26_1">#REF!</definedName>
    <definedName name="Excel_BuiltIn_Print_Area_27_1">#REF!</definedName>
    <definedName name="Excel_BuiltIn_Print_Area_29">[75]DESMATAMENTO!#REF!</definedName>
    <definedName name="Excel_BuiltIn_Print_Area_29_1">#REF!</definedName>
    <definedName name="Excel_BuiltIn_Print_Area_3">"$#REF!.$A$8:$D$76"</definedName>
    <definedName name="Excel_BuiltIn_Print_Area_3_1">#REF!</definedName>
    <definedName name="Excel_BuiltIn_Print_Area_3_1_1">"$#REF!.$A$7:$K$91"</definedName>
    <definedName name="Excel_BuiltIn_Print_Area_30_1">#REF!</definedName>
    <definedName name="Excel_BuiltIn_Print_Area_31_1">#REF!</definedName>
    <definedName name="Excel_BuiltIn_Print_Area_4">#REF!</definedName>
    <definedName name="Excel_BuiltIn_Print_Area_4_1">#REF!</definedName>
    <definedName name="Excel_BuiltIn_Print_Area_48_1">#REF!</definedName>
    <definedName name="Excel_BuiltIn_Print_Area_49">#REF!</definedName>
    <definedName name="Excel_BuiltIn_Print_Area_49_1">#REF!</definedName>
    <definedName name="Excel_BuiltIn_Print_Area_5_1">#REF!</definedName>
    <definedName name="Excel_BuiltIn_Print_Area_50_1">#REF!</definedName>
    <definedName name="Excel_BuiltIn_Print_Area_51_1">#REF!</definedName>
    <definedName name="Excel_BuiltIn_Print_Area_52">#REF!</definedName>
    <definedName name="Excel_BuiltIn_Print_Area_53_1">#REF!</definedName>
    <definedName name="Excel_BuiltIn_Print_Area_54_1">#REF!</definedName>
    <definedName name="Excel_BuiltIn_Print_Area_55_1">#REF!</definedName>
    <definedName name="Excel_BuiltIn_Print_Area_55_1_1">#REF!</definedName>
    <definedName name="Excel_BuiltIn_Print_Area_56_1">#REF!</definedName>
    <definedName name="Excel_BuiltIn_Print_Area_57_1">#REF!</definedName>
    <definedName name="Excel_BuiltIn_Print_Area_58_1">#REF!</definedName>
    <definedName name="Excel_BuiltIn_Print_Area_59_1">#REF!</definedName>
    <definedName name="Excel_BuiltIn_Print_Area_6_1" localSheetId="9">#REF!</definedName>
    <definedName name="Excel_BuiltIn_Print_Area_6_1" localSheetId="11">#REF!</definedName>
    <definedName name="Excel_BuiltIn_Print_Area_6_1" localSheetId="1">#REF!</definedName>
    <definedName name="Excel_BuiltIn_Print_Area_6_1">#REF!</definedName>
    <definedName name="Excel_BuiltIn_Print_Area_6_1_6" localSheetId="9">#REF!</definedName>
    <definedName name="Excel_BuiltIn_Print_Area_6_1_6" localSheetId="11">#REF!</definedName>
    <definedName name="Excel_BuiltIn_Print_Area_6_1_6">#REF!</definedName>
    <definedName name="Excel_BuiltIn_Print_Area_60">#REF!</definedName>
    <definedName name="Excel_BuiltIn_Print_Area_61">#REF!</definedName>
    <definedName name="Excel_BuiltIn_Print_Area_62">#REF!</definedName>
    <definedName name="Excel_BuiltIn_Print_Area_63">#REF!</definedName>
    <definedName name="Excel_BuiltIn_Print_Area_64">#REF!</definedName>
    <definedName name="Excel_BuiltIn_Print_Area_65">#REF!</definedName>
    <definedName name="Excel_BuiltIn_Print_Area_66">#REF!</definedName>
    <definedName name="Excel_BuiltIn_Print_Area_67">#REF!</definedName>
    <definedName name="Excel_BuiltIn_Print_Area_68">#REF!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_1_1_1">"#REF!"</definedName>
    <definedName name="Excel_BuiltIn_Print_Area_7_1_1_1_1_1">"#REF!"</definedName>
    <definedName name="Excel_BuiltIn_Print_Area_7_1_1_1_1_1_1">"#REF!"</definedName>
    <definedName name="Excel_BuiltIn_Print_Area_7_1_1_1_1_1_2">"#REF!"</definedName>
    <definedName name="Excel_BuiltIn_Print_Area_7_1_1_1_1_1_3">"#REF!"</definedName>
    <definedName name="Excel_BuiltIn_Print_Area_7_1_1_1_1_2">"#REF!"</definedName>
    <definedName name="Excel_BuiltIn_Print_Area_7_1_1_1_1_3">"#REF!"</definedName>
    <definedName name="Excel_BuiltIn_Print_Area_7_1_1_1_2">"#REF!"</definedName>
    <definedName name="Excel_BuiltIn_Print_Area_7_1_1_1_3">"#REF!"</definedName>
    <definedName name="Excel_BuiltIn_Print_Area_7_1_1_2">"#REF!"</definedName>
    <definedName name="Excel_BuiltIn_Print_Area_7_1_1_3">"#REF!"</definedName>
    <definedName name="Excel_BuiltIn_Print_Area_7_1_2">"#REF!"</definedName>
    <definedName name="Excel_BuiltIn_Print_Area_7_1_3">"#REF!"</definedName>
    <definedName name="Excel_BuiltIn_Print_Area_7_2">"#REF!"</definedName>
    <definedName name="Excel_BuiltIn_Print_Area_7_3">"#REF!"</definedName>
    <definedName name="Excel_BuiltIn_Print_Area_8_1">#REF!</definedName>
    <definedName name="Excel_BuiltIn_Print_Area_9_1">#REF!</definedName>
    <definedName name="Excel_BuiltIn_Print_Titles">"$#REF!.$A$1:$AMJ$9"</definedName>
    <definedName name="Excel_BuiltIn_Print_Titles_14">#REF!</definedName>
    <definedName name="Excel_BuiltIn_Print_Titles_15">#REF!</definedName>
    <definedName name="Excel_BuiltIn_Print_Titles_16">#REF!</definedName>
    <definedName name="Excel_BuiltIn_Print_Titles_2">#REF!</definedName>
    <definedName name="Excel_BuiltIn_Print_Titles_3">#REF!</definedName>
    <definedName name="Excel_BuiltIn_Print_Titles_3_1">"$#REF!.$A$7:$IV$15"</definedName>
    <definedName name="Excel_BuiltIn_Print_Titles_4">#REF!</definedName>
    <definedName name="Excel_BuiltIn_Print_Titles_9_1">#REF!</definedName>
    <definedName name="ExemploEE01" localSheetId="9">#REF!</definedName>
    <definedName name="ExemploEE01" localSheetId="11">#REF!</definedName>
    <definedName name="ExemploEE01">#REF!</definedName>
    <definedName name="exibir_1000" localSheetId="2">[61]!exibir_1000</definedName>
    <definedName name="exibir_1000">[61]!exibir_1000</definedName>
    <definedName name="Exibir_Dat_Com">#REF!</definedName>
    <definedName name="Exibir_Fer_EUA">#REF!</definedName>
    <definedName name="Exibir_Fer_Nac">#REF!</definedName>
    <definedName name="ExibirTudo">#N/A</definedName>
    <definedName name="Ext">#REF!</definedName>
    <definedName name="ext.">#REF!</definedName>
    <definedName name="Ext.__pista_simples">#REF!</definedName>
    <definedName name="Ext._de_pista_dupla">#REF!</definedName>
    <definedName name="EXT__m">'[26]Fresagem de Pista Ago-98'!#REF!</definedName>
    <definedName name="Ext_1">'[76]P A T O 99 B'!#REF!</definedName>
    <definedName name="Ext_2">"'file:///A:/ARQUIVOS R96/EXCEL/PATOs/Pato PRRTN - BR476.xls'#$'P A T O 99 B'.$#REF!$#REF!"</definedName>
    <definedName name="Ext_3">'[76]P A T O 99 B'!#REF!</definedName>
    <definedName name="Ext_4">'[76]P A T O 99 B'!#REF!</definedName>
    <definedName name="Ext_5">'[76]P A T O 99 B'!#REF!</definedName>
    <definedName name="Ext_6">"$'C _ Transporte'.$#REF!$#REF!"</definedName>
    <definedName name="Ext_7">"$'D _ Material Betuminoso'.$#REF!$#REF!"</definedName>
    <definedName name="Ext_8">"$'E _ Cronograma'.$#REF!$#REF!"</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[22]INVENTÁRIO262!$D$8</definedName>
    <definedName name="EXTEN">[48]INVENTÁRIO!#REF!</definedName>
    <definedName name="Extens">'[77]P A T O 98 D'!#REF!</definedName>
    <definedName name="Extens_1">"'file:///C:/Documents and Settings/mauricio.ferrao/Desktop/ARQUIVOS R-9-6/Excel/PATOs/BR153_98.XLS'#$'P A T O 98 D'.$#REF!$#REF!"</definedName>
    <definedName name="Extens_3">'[74]P A T O 98 D'!#REF!</definedName>
    <definedName name="Extens_4">'[74]P A T O 98 D'!#REF!</definedName>
    <definedName name="Extens_5">'[74]P A T O 98 D'!#REF!</definedName>
    <definedName name="Extensao">'[68]P A T O  D'!#REF!</definedName>
    <definedName name="Extensão">"$#REF!.$L$5"</definedName>
    <definedName name="Extensao_1">"'file:///C:/Documents and Settings/mauricio.ferrao/Desktop/ARQUIVOS R96/EXCEL/PATOs/BR153_99.XLS'#$'P A T O  D'.$#REF!$#REF!"</definedName>
    <definedName name="Extensão_1">"$#REF!.$L$5"</definedName>
    <definedName name="Extensão_14">"$#REF!.$L$5"</definedName>
    <definedName name="Extensão_15">"$#REF!.$L$5"</definedName>
    <definedName name="Extensão_17">"$#REF!.$L$5"</definedName>
    <definedName name="Extensão_2">"$#REF!.$L$5"</definedName>
    <definedName name="Extensão_21">"$#REF!.$L$5"</definedName>
    <definedName name="Extensao_3">'[69]P A T O  D'!#REF!</definedName>
    <definedName name="Extensão_3">"$#REF!.$L$5"</definedName>
    <definedName name="Extensao_4">'[69]P A T O  D'!#REF!</definedName>
    <definedName name="Extensão_4">"$#REF!.$L$5"</definedName>
    <definedName name="Extensao_5">'[69]P A T O  D'!#REF!</definedName>
    <definedName name="Extensão_6">"$#REF!.$L$5"</definedName>
    <definedName name="Extensão_8">"$#REF!.$L$5"</definedName>
    <definedName name="Extensão_9">"$#REF!.$L$5"</definedName>
    <definedName name="EXTENSÃO1">[42]Croqui!$B$7</definedName>
    <definedName name="Extensaoo">'[70]P A T O  D'!#REF!</definedName>
    <definedName name="Extenso">#N/A</definedName>
    <definedName name="Extenso_4">#N/A</definedName>
    <definedName name="Extenss">'[78]P A T O 98 D'!#REF!</definedName>
    <definedName name="ExtFaixa">#REF!</definedName>
    <definedName name="ExtFaixa_1">'[76]P A T O 99 B'!#REF!</definedName>
    <definedName name="ExtFaixa_2">"'file:///A:/ARQUIVOS R96/EXCEL/PATOs/Pato PRRTN - BR476.xls'#$'P A T O 99 B'.$#REF!$#REF!"</definedName>
    <definedName name="ExtFaixa_3">'[76]P A T O 99 B'!#REF!</definedName>
    <definedName name="ExtFaixa_4">'[76]P A T O 99 B'!#REF!</definedName>
    <definedName name="ExtFaixa_5">'[76]P A T O 99 B'!#REF!</definedName>
    <definedName name="ExtFaixa_6">"$'C _ Transporte'.$#REF!$#REF!"</definedName>
    <definedName name="ExtFaixa_7">"$'D _ Material Betuminoso'.$#REF!$#REF!"</definedName>
    <definedName name="ExtFaixa_8">"$'E _ Cronograma'.$#REF!$#REF!"</definedName>
    <definedName name="ExtFaixa2">'[4]P A T O 99 B'!#REF!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Faixa2_3">'[23]P A T O 99 B'!#REF!</definedName>
    <definedName name="ExtFaixa2_4">'[23]P A T O 99 B'!#REF!</definedName>
    <definedName name="ExtFaixa2_5">'[23]P A T O 99 B'!#REF!</definedName>
    <definedName name="ExtFaixa22">'[2]P A T O 99 B'!#REF!</definedName>
    <definedName name="ExtFaixaa">'[79]P A T O'!#REF!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Extt">'[79]P A T O'!#REF!</definedName>
    <definedName name="F" localSheetId="9">#REF!</definedName>
    <definedName name="F" localSheetId="11">#REF!</definedName>
    <definedName name="f" localSheetId="1">#REF!</definedName>
    <definedName name="F">#REF!</definedName>
    <definedName name="FA">#REF!</definedName>
    <definedName name="FADO">#REF!</definedName>
    <definedName name="Fae_08">'[80]Medição (2'!$K$143</definedName>
    <definedName name="FAIXA">[81]CLASSE!$A$46:$B$55</definedName>
    <definedName name="Faixa_1">"'file:///C:/Documents and Settings/mauricio.ferrao/Desktop/ARQUIVOS R-9-6/Excel/PATOs/BR153_98.XLS'#$'P A T O 98 D'.$#REF!$#REF!"</definedName>
    <definedName name="Faixa_3">'[74]P A T O 98 D'!#REF!</definedName>
    <definedName name="Faixa_4">'[74]P A T O 98 D'!#REF!</definedName>
    <definedName name="Faixa_5">'[74]P A T O 98 D'!#REF!</definedName>
    <definedName name="Faixaa">'[78]P A T O 98 D'!#REF!</definedName>
    <definedName name="FAL" localSheetId="9">#REF!</definedName>
    <definedName name="FAL" localSheetId="11">#REF!</definedName>
    <definedName name="FAL" localSheetId="1">#REF!</definedName>
    <definedName name="FAL">#REF!</definedName>
    <definedName name="Fase_07">'[80]Medição (2'!#REF!</definedName>
    <definedName name="FATURAS2002" hidden="1">{#N/A,#N/A,TRUE,"Serviços"}</definedName>
    <definedName name="FATURAS2002_1" hidden="1">{#N/A,#N/A,TRUE,"Serviços"}</definedName>
    <definedName name="FATURAS20022" hidden="1">{#N/A,#N/A,TRUE,"Serviços"}</definedName>
    <definedName name="fc1a">'[29]PRO-08'!#REF!</definedName>
    <definedName name="FC2A">'[29]PRO-08'!#REF!</definedName>
    <definedName name="FC3A">'[29]PRO-08'!#REF!</definedName>
    <definedName name="FD">#REF!</definedName>
    <definedName name="fdfd">#REF!</definedName>
    <definedName name="fdsafe">#REF!</definedName>
    <definedName name="FE">#REF!</definedName>
    <definedName name="FechaEmision">#REF!</definedName>
    <definedName name="feitor">#REF!</definedName>
    <definedName name="FERE">#N/A</definedName>
    <definedName name="ferreiro">#REF!</definedName>
    <definedName name="FF">FF</definedName>
    <definedName name="FFDSA">#REF!</definedName>
    <definedName name="fff">'[69]P A T O  D'!#REF!</definedName>
    <definedName name="fffefes" localSheetId="1">#REF!</definedName>
    <definedName name="fffefes">#REF!</definedName>
    <definedName name="fffffffffffff">'[26]Fresagem de Pista Ago-98'!#REF!</definedName>
    <definedName name="fffffffffffffff">#N/A</definedName>
    <definedName name="fffg">#N/A</definedName>
    <definedName name="fgdfgdfg">'[26]Fresagem de Pista Ago-98'!#REF!</definedName>
    <definedName name="fge">'[23]P A T O 99 B'!#REF!</definedName>
    <definedName name="fgjfghj">'[80]Medição (2'!#REF!</definedName>
    <definedName name="FGV">#REF!</definedName>
    <definedName name="Filtrar_1000" localSheetId="2">[61]!Filtrar_1000</definedName>
    <definedName name="Filtrar_1000">[61]!Filtrar_1000</definedName>
    <definedName name="Finados">#N/A</definedName>
    <definedName name="FINAL" localSheetId="1">#REF!</definedName>
    <definedName name="FINAL">#N/A</definedName>
    <definedName name="FINAL_CM">#REF!</definedName>
    <definedName name="FINAL_RCC">#REF!</definedName>
    <definedName name="FINAL_RM">#REF!</definedName>
    <definedName name="FINAL_RMA">#REF!</definedName>
    <definedName name="FINAL_RMEC">#REF!</definedName>
    <definedName name="FIRMA">#REF!</definedName>
    <definedName name="firma2">#REF!</definedName>
    <definedName name="FLROSTO">#REF!</definedName>
    <definedName name="FLU">#REF!</definedName>
    <definedName name="Fluência">[73]Teor!$E$3:$E$7</definedName>
    <definedName name="fluxo">'[82]450'!#REF!</definedName>
    <definedName name="fluxoo">'[82]450'!#REF!</definedName>
    <definedName name="FM">#REF!</definedName>
    <definedName name="FMW">#REF!</definedName>
    <definedName name="FMWA">#REF!</definedName>
    <definedName name="FOLHA01" hidden="1">{#N/A,#N/A,TRUE,"Serviços"}</definedName>
    <definedName name="FOLHA01_1" hidden="1">{#N/A,#N/A,TRUE,"Serviços"}</definedName>
    <definedName name="FOLHA011" hidden="1">{#N/A,#N/A,TRUE,"Serviços"}</definedName>
    <definedName name="folha1" hidden="1">{#N/A,#N/A,TRUE,"Serviços"}</definedName>
    <definedName name="folha1_1" hidden="1">{#N/A,#N/A,TRUE,"Serviços"}</definedName>
    <definedName name="folha11" hidden="1">{#N/A,#N/A,TRUE,"Serviços"}</definedName>
    <definedName name="forcortdob">#REF!</definedName>
    <definedName name="FORMA">[50]SERVIÇOS!$G$23</definedName>
    <definedName name="formacurva">#REF!</definedName>
    <definedName name="formamad">[28]composições!$E$239</definedName>
    <definedName name="formaplana">#REF!</definedName>
    <definedName name="formulas">'[83]Compactação  botafora'!$B$112,'[83]Compactação  botafora'!$B$50,'[83]Compactação  botafora'!$B$174:$B$177,'[83]Compactação  botafora'!$B$236:$B$239,'[83]Compactação  botafora'!$B$298:$B$301,'[83]Compactação  botafora'!$B$360:$B$362,'[83]Compactação  botafora'!$B$422:$B$424,'[83]Compactação  botafora'!$B$484:$B$486,'[83]Compactação  botafora'!$B$546:$B$547,'[83]Compactação  botafora'!$B$608:$B$609,'[83]Compactação  botafora'!$B$671:$B$672,'[83]Compactação  botafora'!$B$733:$B$734,'[83]Compactação  botafora'!$B$795:$B$796,'[83]Compactação  botafora'!$B$857:$B$858,'[83]Compactação  botafora'!$B$980,'[83]Compactação  botafora'!$B$1042,'[83]Compactação  botafora'!$B$1104,'[83]Compactação  botafora'!$B$1166:$B$1168,'[83]Compactação  botafora'!$B$1228:$B$1230,'[83]Compactação  botafora'!$B$1290:$B$1292</definedName>
    <definedName name="fornec3Tr32">#REF!</definedName>
    <definedName name="fornecTr68">#REF!</definedName>
    <definedName name="forte">{#NAME?}</definedName>
    <definedName name="forte_1">{#NAME?}</definedName>
    <definedName name="forte_1_1">{#NAME?}</definedName>
    <definedName name="forte_2">{#NAME?}</definedName>
    <definedName name="FRE">#REF!</definedName>
    <definedName name="Fresagem">#N/A</definedName>
    <definedName name="Fresagem01" hidden="1">{#N/A,#N/A,TRUE,"Serviços"}</definedName>
    <definedName name="Fresagem011" hidden="1">{#N/A,#N/A,TRUE,"Serviços"}</definedName>
    <definedName name="FSADFD">#N/A</definedName>
    <definedName name="fuel">"#REF!"</definedName>
    <definedName name="FUNCAO">#N/A</definedName>
    <definedName name="Função">#REF!</definedName>
    <definedName name="FUNCAO_1">#N/A</definedName>
    <definedName name="FUNCAO_3">#N/A</definedName>
    <definedName name="FUNCAO_TITULOS">#N/A</definedName>
    <definedName name="furador">#REF!</definedName>
    <definedName name="G">#REF!</definedName>
    <definedName name="gab" localSheetId="9">#REF!</definedName>
    <definedName name="gab" localSheetId="11">#REF!</definedName>
    <definedName name="gab" localSheetId="1">#REF!</definedName>
    <definedName name="gab">#REF!</definedName>
    <definedName name="gas">"#REF!"</definedName>
    <definedName name="GASOLINA">[84]INSUMOS!$N$306</definedName>
    <definedName name="GAST">[10]DADOS!$C$21</definedName>
    <definedName name="Gastos_Marajó">#N/A</definedName>
    <definedName name="gcorpo">#REF!</definedName>
    <definedName name="GE">#REF!</definedName>
    <definedName name="geral" localSheetId="1">[37]RESUMO_AUT1!#REF!</definedName>
    <definedName name="geral">#REF!</definedName>
    <definedName name="gfdg">[37]RESUMO_AUT1!#REF!</definedName>
    <definedName name="gg">#REF!</definedName>
    <definedName name="gipl_cod">#REF!</definedName>
    <definedName name="gipl_cod_1">#REF!</definedName>
    <definedName name="gipl_cod_2">#REF!</definedName>
    <definedName name="gipl_cod_3">#REF!</definedName>
    <definedName name="gipl_cod_74">#REF!</definedName>
    <definedName name="gipl_cod_75">#REF!</definedName>
    <definedName name="giu6lkjhlij">#N/A</definedName>
    <definedName name="GP">#REF!</definedName>
    <definedName name="GRADUADA">#REF!</definedName>
    <definedName name="graf">'[85]FLUXO - EXECUÇÃO PRÓPRIA'!#REF!</definedName>
    <definedName name="graff">'[85]FLUXO - EXECUÇÃO PRÓPRIA'!#REF!</definedName>
    <definedName name="GRAMA">[50]SERVIÇOS!$G$31</definedName>
    <definedName name="_xlnm.Recorder" localSheetId="1">#REF!</definedName>
    <definedName name="_xlnm.Recorder">#REF!</definedName>
    <definedName name="grt">#REF!</definedName>
    <definedName name="gsffgs">[37]RESUMO_AUT1!#REF!</definedName>
    <definedName name="gtryfj" hidden="1">{#N/A,#N/A,TRUE,"Serviços"}</definedName>
    <definedName name="gtryfj_1" hidden="1">{#N/A,#N/A,TRUE,"Serviços"}</definedName>
    <definedName name="gtryfjj" hidden="1">{#N/A,#N/A,TRUE,"Serviços"}</definedName>
    <definedName name="guh">'[4]P A T O 99 B'!#REF!</definedName>
    <definedName name="h" localSheetId="1">#REF!</definedName>
    <definedName name="h">#REF!</definedName>
    <definedName name="hbjgjuae" localSheetId="1">#REF!</definedName>
    <definedName name="hbjgjuae">#REF!</definedName>
    <definedName name="hbomba">#REF!</definedName>
    <definedName name="hdsfavxc">[86]Equipamentos!#REF!</definedName>
    <definedName name="HENC">#REF!</definedName>
    <definedName name="hgfh">#REF!</definedName>
    <definedName name="hghg">[36]PROJETO!#REF!</definedName>
    <definedName name="hghgh">'[26]Fresagem de Pista Ago-98'!#REF!</definedName>
    <definedName name="HHHHH">[27]Teor!$B$3:$B$7</definedName>
    <definedName name="hhhhhhh">'[26]Fresagem de Pista Ago-98'!#REF!</definedName>
    <definedName name="hi">#REF!</definedName>
    <definedName name="hi_3">#REF!</definedName>
    <definedName name="hi_4">#REF!</definedName>
    <definedName name="hi_5">#REF!</definedName>
    <definedName name="HIDROSSANITÁRIOS">HIDROSSANITÁRIOS</definedName>
    <definedName name="hii">#REF!</definedName>
    <definedName name="hmngj">#N/A</definedName>
    <definedName name="HMOTO">#REF!</definedName>
    <definedName name="HOJE" localSheetId="1">#REF!</definedName>
    <definedName name="HOJE">#REF!</definedName>
    <definedName name="hora">"#REF!"</definedName>
    <definedName name="horaam">#REF!</definedName>
    <definedName name="horaenc">#REF!</definedName>
    <definedName name="horaseven">#REF!</definedName>
    <definedName name="hsdjsg">#REF!</definedName>
    <definedName name="HSERV">#REF!</definedName>
    <definedName name="ht">#REF!</definedName>
    <definedName name="HTML_CodePage" hidden="1">1252</definedName>
    <definedName name="HTML_Control" hidden="1">{"'1'!$A$2:$G$13"}</definedName>
    <definedName name="HTML_Description" hidden="1">""</definedName>
    <definedName name="HTML_Email" hidden="1">"marcos@highway.com.br"</definedName>
    <definedName name="HTML_Header" hidden="1">"1"</definedName>
    <definedName name="HTML_LastUpdate" hidden="1">"15/08/97"</definedName>
    <definedName name="HTML_LineAfter" hidden="1">TRUE</definedName>
    <definedName name="HTML_LineBefore" hidden="1">TRUE</definedName>
    <definedName name="HTML_Name" hidden="1">"PCRJ-SMO-CGC"</definedName>
    <definedName name="HTML_OBDlg2" hidden="1">TRUE</definedName>
    <definedName name="HTML_OBDlg4" hidden="1">TRUE</definedName>
    <definedName name="HTML_OS" hidden="1">0</definedName>
    <definedName name="HTML_PathFile" hidden="1">"C:\0marcos\MeuHTML.htm"</definedName>
    <definedName name="HTML_Title" hidden="1">"factoring"</definedName>
    <definedName name="I">#REF!</definedName>
    <definedName name="i3_74">#REF!</definedName>
    <definedName name="i3_75">#REF!</definedName>
    <definedName name="IA">#N/A</definedName>
    <definedName name="II">#REF!</definedName>
    <definedName name="III">[27]Equipamentos!#REF!</definedName>
    <definedName name="IM">#REF!</definedName>
    <definedName name="IM_4">#REF!</definedName>
    <definedName name="IMM">#REF!</definedName>
    <definedName name="imp">#N/A</definedName>
    <definedName name="imp_1">#N/A</definedName>
    <definedName name="IMPF" localSheetId="9">#REF!</definedName>
    <definedName name="IMPF" localSheetId="11">#REF!</definedName>
    <definedName name="IMPF">#REF!</definedName>
    <definedName name="IMPI">#REF!</definedName>
    <definedName name="Import.CNPJForn">OFFSET([52]Fornecedores!$C$9,1,0):OFFSET([52]Fornecedores!$C$13,-1,0)</definedName>
    <definedName name="Import.Código">OFFSET([52]PO!$M$11,1,0):OFFSET([52]PO!$M$37,-1,0)</definedName>
    <definedName name="Import.CodigoComp">OFFSET([52]Composições!$I$9,1,0):OFFSET([52]Composições!$I$12,-1,0)</definedName>
    <definedName name="Import.CodigoCot">OFFSET([52]Cotações!$I$9,1,0):OFFSET([52]Cotações!$I$13,-1,0)</definedName>
    <definedName name="Import.ContatoForn">OFFSET([52]Fornecedores!$E$9,1,0):OFFSET([52]Fornecedores!$E$13,-1,0)</definedName>
    <definedName name="Import.CustoUnitário">OFFSET([52]PO!$Q$11,1,0):OFFSET([52]PO!$Q$37,-1,0)</definedName>
    <definedName name="Import.DataCot">OFFSET([52]Cotações!$L$9,1,0):OFFSET([52]Cotações!$L$13,-1,0)</definedName>
    <definedName name="Import.DataCotIndice">OFFSET([52]Índices!$B$9,1,0):OFFSET([52]Índices!$B$12,-1,0)</definedName>
    <definedName name="Import.DescComp">OFFSET([52]Composições!$J$9,1,0):OFFSET([52]Composições!$J$12,-1,0)</definedName>
    <definedName name="Import.DescCot">OFFSET([52]Cotações!$J$9,1,0):OFFSET([52]Cotações!$J$13,-1,0)</definedName>
    <definedName name="Import.Descrição">OFFSET([52]PO!$N$11,1,0):OFFSET([52]PO!$N$37,-1,0)</definedName>
    <definedName name="Import.FontComp">OFFSET([52]Composições!$H$9,1,0):OFFSET([52]Composições!$H$12,-1,0)</definedName>
    <definedName name="Import.Fonte">OFFSET([52]PO!$L$11,1,0):OFFSET([52]PO!$L$37,-1,0)</definedName>
    <definedName name="Import.FrenteDeObra">[52]PLQ!$F$8:OFFSET([52]PLQ!$O$8,0,-1)</definedName>
    <definedName name="Import.IndiceAtual">OFFSET([52]Índices!$A$9,1,0):OFFSET([52]Índices!$A$12,-1,0)</definedName>
    <definedName name="Import.IndiceCot">OFFSET([52]Cotações!$N$9,1,0):OFFSET([52]Cotações!$N$13,-1,0)</definedName>
    <definedName name="Import.Item">OFFSET([52]PO!$K$11,1,0):OFFSET([52]PO!$K$37,-1,0)</definedName>
    <definedName name="Import.Nível">OFFSET([52]PO!$J$11,1,0):OFFSET([52]PO!$J$37,-1,0)</definedName>
    <definedName name="Import.NomeEmpresaForn">OFFSET([52]Fornecedores!$B$9,1,0):OFFSET([52]Fornecedores!$B$13,-1,0)</definedName>
    <definedName name="Import.ObsComp">OFFSET([52]Composições!$N$9,1,0):OFFSET([52]Composições!$N$12,-1,0)</definedName>
    <definedName name="Import.ObsCot">OFFSET([52]Cotações!$Q$9,1,0):OFFSET([52]Cotações!$Q$13,-1,0)</definedName>
    <definedName name="Import.ObsForn">OFFSET([52]Fornecedores!$F$9,1,0):OFFSET([52]Fornecedores!$F$13,-1,0)</definedName>
    <definedName name="Import.ObsIndice">OFFSET([52]Índices!$F$9,1,0):OFFSET([52]Índices!$F$12,-1,0)</definedName>
    <definedName name="Import.PLQ">OFFSET([52]PLQ!$F$11,1,0):OFFSET([52]PLQ!$P$37,-1,-1)</definedName>
    <definedName name="Import.PreçoTotal">OFFSET([52]PO!$T$11,1,0):OFFSET([52]PO!$T$37,-1,0)</definedName>
    <definedName name="Import.PreçoUnitário">OFFSET([52]PO!$S$11,1,0):OFFSET([52]PO!$S$37,-1,0)</definedName>
    <definedName name="Import.Quantidade">OFFSET([52]PO!$P$11,1,0):OFFSET([52]PO!$P$37,-1,0)</definedName>
    <definedName name="Import.TelefoneForn">OFFSET([52]Fornecedores!$D$9,1,0):OFFSET([52]Fornecedores!$D$13,-1,0)</definedName>
    <definedName name="Import.TipoComp">OFFSET([52]Composições!$G$9,1,0):OFFSET([52]Composições!$G$12,-1,0)</definedName>
    <definedName name="Import.TipoCot">OFFSET([52]Cotações!$G$9,1,0):OFFSET([52]Cotações!$G$13,-1,0)</definedName>
    <definedName name="Import.Unidade">OFFSET([52]PO!$O$11,1,0):OFFSET([52]PO!$O$37,-1,0)</definedName>
    <definedName name="Import.UnidadeComp">OFFSET([52]Composições!$K$9,1,0):OFFSET([52]Composições!$K$12,-1,0)</definedName>
    <definedName name="Import.UnidCot">OFFSET([52]Cotações!$K$9,1,0):OFFSET([52]Cotações!$K$13,-1,0)</definedName>
    <definedName name="Import.Valor1Indice">OFFSET([52]Índices!$C$9,1,0):OFFSET([52]Índices!$C$12,-1,0)</definedName>
    <definedName name="Import.Valor2Indice">OFFSET([52]Índices!$D$9,1,0):OFFSET([52]Índices!$D$12,-1,0)</definedName>
    <definedName name="Import.ValorBDI">OFFSET([52]PO!$Z$11,1,0):OFFSET([52]PO!$Z$37,-1,0)</definedName>
    <definedName name="Import.ValorCot">OFFSET([52]Cotações!$M$9,1,0):OFFSET([52]Cotações!$M$13,-1,0)</definedName>
    <definedName name="Impresso">#N/A</definedName>
    <definedName name="Indep_Nac">#N/A</definedName>
    <definedName name="indiceanterior">'[87]P A T O'!#REF!</definedName>
    <definedName name="Indiceantigo">'[87]P A T O'!#REF!</definedName>
    <definedName name="indiceatual">'[87]P A T O'!#REF!</definedName>
    <definedName name="ÍNDICES">'[88]Índices de Reajustamento'!$B$2:$O$14</definedName>
    <definedName name="ÍNDICES_10">'[88]Índices de Reajustamento'!$B$2:$O$14</definedName>
    <definedName name="ÍNDICES_17">'[88]Índices de Reajustamento'!$B$2:$O$14</definedName>
    <definedName name="ÍNDICES_6">'[88]Índices de Reajustamento'!$B$2:$O$14</definedName>
    <definedName name="ÍNDICES_7">'[88]Índices de Reajustamento'!$B$2:$O$14</definedName>
    <definedName name="ÍNDICES_8">'[88]Índices de Reajustamento'!$B$2:$O$14</definedName>
    <definedName name="ÍNDICES_9">'[88]Índices de Reajustamento'!$B$2:$O$14</definedName>
    <definedName name="inf">'[89]Orçamento Global'!$D$38</definedName>
    <definedName name="INSUMOS">#REF!</definedName>
    <definedName name="INTERVALO">#REF!</definedName>
    <definedName name="IOUIOHIO">#N/A</definedName>
    <definedName name="IPAV">[71]DADOS!$H$8</definedName>
    <definedName name="IT">#REF!</definedName>
    <definedName name="ITEM">#REF!</definedName>
    <definedName name="item1">[90]Plan1!$J$13</definedName>
    <definedName name="item10">[91]Plan1!#REF!</definedName>
    <definedName name="item11">[91]Plan1!#REF!</definedName>
    <definedName name="item12">[91]Plan1!$J$105</definedName>
    <definedName name="item13">[91]Plan1!#REF!</definedName>
    <definedName name="item14">[91]Plan1!$J$130</definedName>
    <definedName name="item15">[91]Plan1!$J$137</definedName>
    <definedName name="item16">[91]Plan1!$J$141</definedName>
    <definedName name="item17">[91]Plan1!$J$146</definedName>
    <definedName name="item2">[91]Plan1!#REF!</definedName>
    <definedName name="item3">[90]Plan1!$J$30</definedName>
    <definedName name="item4">[90]Plan1!$J$39</definedName>
    <definedName name="item5">[91]Plan1!#REF!</definedName>
    <definedName name="item6">[91]Plan1!#REF!</definedName>
    <definedName name="item7">[91]Plan1!$J$53</definedName>
    <definedName name="item8">[91]Plan1!$J$81</definedName>
    <definedName name="item9">[91]Plan1!#REF!</definedName>
    <definedName name="ITEMCONT" localSheetId="9">#REF!</definedName>
    <definedName name="ITEMCONT" localSheetId="11">#REF!</definedName>
    <definedName name="ITEMCONT" localSheetId="1">#REF!</definedName>
    <definedName name="ITEMCONT">#REF!</definedName>
    <definedName name="ITEMDER" localSheetId="9">#REF!</definedName>
    <definedName name="ITEMDER" localSheetId="11">#REF!</definedName>
    <definedName name="ITEMDER">#REF!</definedName>
    <definedName name="Itemm">#REF!</definedName>
    <definedName name="ITEMR20" localSheetId="9">#REF!</definedName>
    <definedName name="ITEMR20" localSheetId="11">#REF!</definedName>
    <definedName name="ITEMR20">#REF!</definedName>
    <definedName name="ITENS">#REF!</definedName>
    <definedName name="ITENS0">#REF!</definedName>
    <definedName name="ITENS1">#REF!</definedName>
    <definedName name="ITENSP">#REF!</definedName>
    <definedName name="ITENSPMED">#REF!</definedName>
    <definedName name="J" localSheetId="1">#REF!</definedName>
    <definedName name="J">#REF!</definedName>
    <definedName name="Janeiro">#N/A</definedName>
    <definedName name="JANEIRO2003" hidden="1">{#N/A,#N/A,TRUE,"Serviços"}</definedName>
    <definedName name="JANEIRO2003_1" hidden="1">{#N/A,#N/A,TRUE,"Serviços"}</definedName>
    <definedName name="JANEIRO20033" hidden="1">{#N/A,#N/A,TRUE,"Serviços"}</definedName>
    <definedName name="jeribu">#REF!</definedName>
    <definedName name="jhjdf">'[23]P A T O 99 B'!#REF!</definedName>
    <definedName name="jjjjj">'[26]Fresagem de Pista Ago-98'!#REF!</definedName>
    <definedName name="jjjjjjjjj">#REF!</definedName>
    <definedName name="jjjjjjjjjjjjjjjjjjjj" localSheetId="1">#REF!</definedName>
    <definedName name="jjjjjjjjjjjjjjjjjjjj">#REF!</definedName>
    <definedName name="jN">[30]Plan1!#REF!</definedName>
    <definedName name="JOALDO" localSheetId="1">#REF!</definedName>
    <definedName name="JOALDO">#REF!</definedName>
    <definedName name="JR_PAGE_ANCHOR_0_1" localSheetId="1">[92]orcamento!#REF!</definedName>
    <definedName name="JR_PAGE_ANCHOR_0_1">[92]orcamento!#REF!</definedName>
    <definedName name="K" localSheetId="9">#REF!</definedName>
    <definedName name="K" localSheetId="11">#REF!</definedName>
    <definedName name="k" localSheetId="1">"$#REF!.$A$1:$B$2408"</definedName>
    <definedName name="K" localSheetId="8">#REF!</definedName>
    <definedName name="K">#REF!</definedName>
    <definedName name="KAPA" localSheetId="9">'[66]1-1'!#REF!</definedName>
    <definedName name="KAPA" localSheetId="11">'[66]1-1'!#REF!</definedName>
    <definedName name="KAPA" localSheetId="1">'[93]1-1'!#REF!</definedName>
    <definedName name="KAPA" localSheetId="8">'[66]1-1'!#REF!</definedName>
    <definedName name="KAPA">'[66]1-1'!#REF!</definedName>
    <definedName name="kg">#REF!</definedName>
    <definedName name="kj">'[26]Fresagem de Pista Ago-98'!#REF!</definedName>
    <definedName name="kjahfjkadvkm">#REF!</definedName>
    <definedName name="kjlkjkl" localSheetId="1">'[66]1-1'!#REF!</definedName>
    <definedName name="kjlkjkl" localSheetId="8">'[66]1-1'!#REF!</definedName>
    <definedName name="kjlkjkl">'[66]1-1'!#REF!</definedName>
    <definedName name="KKK">1.25</definedName>
    <definedName name="KKKKK">#REF!</definedName>
    <definedName name="kkkkkkkkk">#N/A</definedName>
    <definedName name="km">"#REF!"</definedName>
    <definedName name="kmgjhjfsjhsdf">#REF!</definedName>
    <definedName name="koae">#REF!</definedName>
    <definedName name="kpavi">#REF!</definedName>
    <definedName name="kterra">#REF!</definedName>
    <definedName name="kwh">"#REF!"</definedName>
    <definedName name="L_">#N/A</definedName>
    <definedName name="lab" hidden="1">{#N/A,#N/A,TRUE,"Serviços"}</definedName>
    <definedName name="labb" hidden="1">{#N/A,#N/A,TRUE,"Serviços"}</definedName>
    <definedName name="LADO">'[26]Fresagem de Pista Ago-98'!#REF!</definedName>
    <definedName name="lama">#REF!</definedName>
    <definedName name="LAMAG">#REF!</definedName>
    <definedName name="LARANJEIRAS">'[94]CUSTO LARANJEIRAS'!$A$3:$N$5</definedName>
    <definedName name="LARG">'[26]Fresagem de Pista Ago-98'!#REF!</definedName>
    <definedName name="LBU">#REF!</definedName>
    <definedName name="LD">'[26]Fresagem de Pista Ago-98'!#REF!</definedName>
    <definedName name="LDA">#REF!</definedName>
    <definedName name="LDI">#REF!</definedName>
    <definedName name="LDIANTIGO">'[87]P A T O'!#REF!</definedName>
    <definedName name="LDIATUAL">'[87]P A T O'!#REF!</definedName>
    <definedName name="leis">#REF!</definedName>
    <definedName name="LEIS_1">#REF!</definedName>
    <definedName name="LEIS_2">#REF!</definedName>
    <definedName name="LEIS_3">#REF!</definedName>
    <definedName name="LEIS_74">#REF!</definedName>
    <definedName name="LEIS_75">#REF!</definedName>
    <definedName name="lig">'[54]P reaj x P atual'!#REF!</definedName>
    <definedName name="LIGANT">'[54]P reaj x P atual'!$N$7</definedName>
    <definedName name="LILASDRENA">#REF!</definedName>
    <definedName name="LILASDRENA_4">#REF!</definedName>
    <definedName name="LILASDRENAA">#REF!</definedName>
    <definedName name="Limpeza">#N/A</definedName>
    <definedName name="LIN" localSheetId="9">#REF!</definedName>
    <definedName name="LIN" localSheetId="11">#REF!</definedName>
    <definedName name="LIN">#REF!</definedName>
    <definedName name="lista">"['file:///Q:/orcamento/dnit/dnit_sc/131_08_BR_163_SC/Lote%20unico/131_08_ID_ex_s2jan11_em13outubro11/comp/Comp_131_08_jan11.xls'#$comp_completa.$B$20071:.$J$20377]"</definedName>
    <definedName name="lista_4">#REF!</definedName>
    <definedName name="lista_4_1">#REF!</definedName>
    <definedName name="lista_comp">#REF!</definedName>
    <definedName name="lista_sinapi">#REF!</definedName>
    <definedName name="ListaFornecedor">OFFSET([52]Fornecedores!$K$9,0,0,MAX([52]Fornecedores!$J$9:$J$13)+1)</definedName>
    <definedName name="ListaIndice">OFFSET([52]Índices!$K$9,1,0,MAX([52]Índices!$J$9:$J$12))</definedName>
    <definedName name="LISTSEL" localSheetId="9">#REF!</definedName>
    <definedName name="LISTSEL" localSheetId="11">#REF!</definedName>
    <definedName name="LISTSEL">#REF!</definedName>
    <definedName name="LOC">#REF!</definedName>
    <definedName name="Local">#REF!</definedName>
    <definedName name="lot">#REF!</definedName>
    <definedName name="Lote">#REF!</definedName>
    <definedName name="LP">#REF!</definedName>
    <definedName name="LPTE">#REF!</definedName>
    <definedName name="LPW">#REF!</definedName>
    <definedName name="LPWA">#REF!</definedName>
    <definedName name="LRANJA">'[95]CUSTO ZONA SUL'!$A$3:$N$21</definedName>
    <definedName name="LS">#REF!</definedName>
    <definedName name="LSIND">#REF!</definedName>
    <definedName name="LSMF">#REF!</definedName>
    <definedName name="LSW">#REF!</definedName>
    <definedName name="LSWA">#REF!</definedName>
    <definedName name="LUCRO">'[42]Comp P Unit '!$M$43</definedName>
    <definedName name="LUCROMATBET">'[42]Comp P Unit '!$M$47</definedName>
    <definedName name="LVC">#REF!</definedName>
    <definedName name="LVD">#REF!</definedName>
    <definedName name="M">[19]!M</definedName>
    <definedName name="M_HUT">#REF!</definedName>
    <definedName name="maaa">#REF!</definedName>
    <definedName name="MAAUQ">#N/A</definedName>
    <definedName name="MACROS">#REF!</definedName>
    <definedName name="MACROS_1">#REF!</definedName>
    <definedName name="MACROS_2">#REF!</definedName>
    <definedName name="MACROS_3">#REF!</definedName>
    <definedName name="MACROS_75">#REF!</definedName>
    <definedName name="Manta">#REF!</definedName>
    <definedName name="MAO_DE_OBRA">[72]INSUMOS!$D$85:$H$138</definedName>
    <definedName name="MAO010201_1">#REF!</definedName>
    <definedName name="MAO010201_2">#REF!</definedName>
    <definedName name="MAO010201_3">#REF!</definedName>
    <definedName name="MAO010201_74">#REF!</definedName>
    <definedName name="MAO010201_75">#REF!</definedName>
    <definedName name="MAO010202_1">#REF!</definedName>
    <definedName name="MAO010202_2">#REF!</definedName>
    <definedName name="MAO010202_3">#REF!</definedName>
    <definedName name="MAO010202_74">#REF!</definedName>
    <definedName name="MAO010202_75">#REF!</definedName>
    <definedName name="MAO010205_1">#REF!</definedName>
    <definedName name="MAO010205_2">#REF!</definedName>
    <definedName name="MAO010205_3">#REF!</definedName>
    <definedName name="MAO010205_74">#REF!</definedName>
    <definedName name="MAO010205_75">#REF!</definedName>
    <definedName name="MAO010206_1">#REF!</definedName>
    <definedName name="MAO010206_2">#REF!</definedName>
    <definedName name="MAO010206_3">#REF!</definedName>
    <definedName name="MAO010206_74">#REF!</definedName>
    <definedName name="MAO010206_75">#REF!</definedName>
    <definedName name="MAO010210_1">#REF!</definedName>
    <definedName name="MAO010210_2">#REF!</definedName>
    <definedName name="MAO010210_3">#REF!</definedName>
    <definedName name="MAO010210_74">#REF!</definedName>
    <definedName name="MAO010210_75">#REF!</definedName>
    <definedName name="MAO010401_1">#REF!</definedName>
    <definedName name="MAO010401_2">#REF!</definedName>
    <definedName name="MAO010401_3">#REF!</definedName>
    <definedName name="MAO010401_74">#REF!</definedName>
    <definedName name="MAO010401_75">#REF!</definedName>
    <definedName name="MAO010402_1">#REF!</definedName>
    <definedName name="MAO010402_2">#REF!</definedName>
    <definedName name="MAO010402_3">#REF!</definedName>
    <definedName name="MAO010402_74">#REF!</definedName>
    <definedName name="MAO010402_75">#REF!</definedName>
    <definedName name="MAO010407_1">#REF!</definedName>
    <definedName name="MAO010407_2">#REF!</definedName>
    <definedName name="MAO010407_3">#REF!</definedName>
    <definedName name="MAO010407_74">#REF!</definedName>
    <definedName name="MAO010407_75">#REF!</definedName>
    <definedName name="MAO010413_1">#REF!</definedName>
    <definedName name="MAO010413_2">#REF!</definedName>
    <definedName name="MAO010413_3">#REF!</definedName>
    <definedName name="MAO010413_74">#REF!</definedName>
    <definedName name="MAO010413_75">#REF!</definedName>
    <definedName name="MAO010501_1">#REF!</definedName>
    <definedName name="MAO010501_2">#REF!</definedName>
    <definedName name="MAO010501_3">#REF!</definedName>
    <definedName name="MAO010501_74">#REF!</definedName>
    <definedName name="MAO010501_75">#REF!</definedName>
    <definedName name="MAO010503_1">#REF!</definedName>
    <definedName name="MAO010503_2">#REF!</definedName>
    <definedName name="MAO010503_3">#REF!</definedName>
    <definedName name="MAO010503_74">#REF!</definedName>
    <definedName name="MAO010503_75">#REF!</definedName>
    <definedName name="MAO010505_1">#REF!</definedName>
    <definedName name="MAO010505_2">#REF!</definedName>
    <definedName name="MAO010505_3">#REF!</definedName>
    <definedName name="MAO010505_74">#REF!</definedName>
    <definedName name="MAO010505_75">#REF!</definedName>
    <definedName name="MAO010509_1">#REF!</definedName>
    <definedName name="MAO010509_2">#REF!</definedName>
    <definedName name="MAO010509_3">#REF!</definedName>
    <definedName name="MAO010509_74">#REF!</definedName>
    <definedName name="MAO010509_75">#REF!</definedName>
    <definedName name="MAO010512_1">#REF!</definedName>
    <definedName name="MAO010512_2">#REF!</definedName>
    <definedName name="MAO010512_3">#REF!</definedName>
    <definedName name="MAO010512_74">#REF!</definedName>
    <definedName name="MAO010512_75">#REF!</definedName>
    <definedName name="MAO010518_1">#REF!</definedName>
    <definedName name="MAO010518_2">#REF!</definedName>
    <definedName name="MAO010518_3">#REF!</definedName>
    <definedName name="MAO010518_74">#REF!</definedName>
    <definedName name="MAO010518_75">#REF!</definedName>
    <definedName name="MAO010519_1">#REF!</definedName>
    <definedName name="MAO010519_2">#REF!</definedName>
    <definedName name="MAO010519_3">#REF!</definedName>
    <definedName name="MAO010519_74">#REF!</definedName>
    <definedName name="MAO010519_75">#REF!</definedName>
    <definedName name="MAO010521_1">#REF!</definedName>
    <definedName name="MAO010521_2">#REF!</definedName>
    <definedName name="MAO010521_3">#REF!</definedName>
    <definedName name="MAO010521_74">#REF!</definedName>
    <definedName name="MAO010521_75">#REF!</definedName>
    <definedName name="MAO010523_1">#REF!</definedName>
    <definedName name="MAO010523_2">#REF!</definedName>
    <definedName name="MAO010523_3">#REF!</definedName>
    <definedName name="MAO010523_74">#REF!</definedName>
    <definedName name="MAO010523_75">#REF!</definedName>
    <definedName name="MAO010532_1">#REF!</definedName>
    <definedName name="MAO010532_2">#REF!</definedName>
    <definedName name="MAO010532_3">#REF!</definedName>
    <definedName name="MAO010532_74">#REF!</definedName>
    <definedName name="MAO010532_75">#REF!</definedName>
    <definedName name="MAO010533_1">#REF!</definedName>
    <definedName name="MAO010533_2">#REF!</definedName>
    <definedName name="MAO010533_3">#REF!</definedName>
    <definedName name="MAO010533_74">#REF!</definedName>
    <definedName name="MAO010533_75">#REF!</definedName>
    <definedName name="MAO010536_1">#REF!</definedName>
    <definedName name="MAO010536_2">#REF!</definedName>
    <definedName name="MAO010536_3">#REF!</definedName>
    <definedName name="MAO010536_74">#REF!</definedName>
    <definedName name="MAO010536_75">#REF!</definedName>
    <definedName name="MAO010701_1">#REF!</definedName>
    <definedName name="MAO010701_2">#REF!</definedName>
    <definedName name="MAO010701_3">#REF!</definedName>
    <definedName name="MAO010701_74">#REF!</definedName>
    <definedName name="MAO010701_75">#REF!</definedName>
    <definedName name="MAO010703_1">#REF!</definedName>
    <definedName name="MAO010703_2">#REF!</definedName>
    <definedName name="MAO010703_3">#REF!</definedName>
    <definedName name="MAO010703_74">#REF!</definedName>
    <definedName name="MAO010703_75">#REF!</definedName>
    <definedName name="MAO010705_1">#REF!</definedName>
    <definedName name="MAO010705_2">#REF!</definedName>
    <definedName name="MAO010705_3">#REF!</definedName>
    <definedName name="MAO010705_74">#REF!</definedName>
    <definedName name="MAO010705_75">#REF!</definedName>
    <definedName name="MAO010708_1">#REF!</definedName>
    <definedName name="MAO010708_2">#REF!</definedName>
    <definedName name="MAO010708_3">#REF!</definedName>
    <definedName name="MAO010708_74">#REF!</definedName>
    <definedName name="MAO010708_75">#REF!</definedName>
    <definedName name="MAO010710_1">#REF!</definedName>
    <definedName name="MAO010710_2">#REF!</definedName>
    <definedName name="MAO010710_3">#REF!</definedName>
    <definedName name="MAO010710_74">#REF!</definedName>
    <definedName name="MAO010710_75">#REF!</definedName>
    <definedName name="MAO010712_1">#REF!</definedName>
    <definedName name="MAO010712_2">#REF!</definedName>
    <definedName name="MAO010712_3">#REF!</definedName>
    <definedName name="MAO010712_74">#REF!</definedName>
    <definedName name="MAO010712_75">#REF!</definedName>
    <definedName name="MAO010717_1">#REF!</definedName>
    <definedName name="MAO010717_2">#REF!</definedName>
    <definedName name="MAO010717_3">#REF!</definedName>
    <definedName name="MAO010717_74">#REF!</definedName>
    <definedName name="MAO010717_75">#REF!</definedName>
    <definedName name="MAO020201_1">#REF!</definedName>
    <definedName name="MAO020201_2">#REF!</definedName>
    <definedName name="MAO020201_3">#REF!</definedName>
    <definedName name="MAO020201_74">#REF!</definedName>
    <definedName name="MAO020201_75">#REF!</definedName>
    <definedName name="MAO020205_1">#REF!</definedName>
    <definedName name="MAO020205_2">#REF!</definedName>
    <definedName name="MAO020205_3">#REF!</definedName>
    <definedName name="MAO020205_74">#REF!</definedName>
    <definedName name="MAO020205_75">#REF!</definedName>
    <definedName name="MAO020211_1">#REF!</definedName>
    <definedName name="MAO020211_2">#REF!</definedName>
    <definedName name="MAO020211_3">#REF!</definedName>
    <definedName name="MAO020211_74">#REF!</definedName>
    <definedName name="MAO020211_75">#REF!</definedName>
    <definedName name="MAO020217_1">#REF!</definedName>
    <definedName name="MAO020217_2">#REF!</definedName>
    <definedName name="MAO020217_3">#REF!</definedName>
    <definedName name="MAO020217_74">#REF!</definedName>
    <definedName name="MAO020217_75">#REF!</definedName>
    <definedName name="MAO030102_1">#REF!</definedName>
    <definedName name="MAO030102_2">#REF!</definedName>
    <definedName name="MAO030102_3">#REF!</definedName>
    <definedName name="MAO030102_74">#REF!</definedName>
    <definedName name="MAO030102_75">#REF!</definedName>
    <definedName name="MAO030201_1">#REF!</definedName>
    <definedName name="MAO030201_2">#REF!</definedName>
    <definedName name="MAO030201_3">#REF!</definedName>
    <definedName name="MAO030201_74">#REF!</definedName>
    <definedName name="MAO030201_75">#REF!</definedName>
    <definedName name="MAO030303_1">#REF!</definedName>
    <definedName name="MAO030303_2">#REF!</definedName>
    <definedName name="MAO030303_3">#REF!</definedName>
    <definedName name="MAO030303_74">#REF!</definedName>
    <definedName name="MAO030303_75">#REF!</definedName>
    <definedName name="MAO030317_1">#REF!</definedName>
    <definedName name="MAO030317_2">#REF!</definedName>
    <definedName name="MAO030317_3">#REF!</definedName>
    <definedName name="MAO030317_74">#REF!</definedName>
    <definedName name="MAO030317_75">#REF!</definedName>
    <definedName name="MAO040101_1">#REF!</definedName>
    <definedName name="MAO040101_2">#REF!</definedName>
    <definedName name="MAO040101_3">#REF!</definedName>
    <definedName name="MAO040101_74">#REF!</definedName>
    <definedName name="MAO040101_75">#REF!</definedName>
    <definedName name="MAO040202_1">#REF!</definedName>
    <definedName name="MAO040202_2">#REF!</definedName>
    <definedName name="MAO040202_3">#REF!</definedName>
    <definedName name="MAO040202_74">#REF!</definedName>
    <definedName name="MAO040202_75">#REF!</definedName>
    <definedName name="MAO050103_1">#REF!</definedName>
    <definedName name="MAO050103_2">#REF!</definedName>
    <definedName name="MAO050103_3">#REF!</definedName>
    <definedName name="MAO050103_74">#REF!</definedName>
    <definedName name="MAO050103_75">#REF!</definedName>
    <definedName name="MAO050207_1">#REF!</definedName>
    <definedName name="MAO050207_2">#REF!</definedName>
    <definedName name="MAO050207_3">#REF!</definedName>
    <definedName name="MAO050207_74">#REF!</definedName>
    <definedName name="MAO050207_75">#REF!</definedName>
    <definedName name="MAO060101_1">#REF!</definedName>
    <definedName name="MAO060101_2">#REF!</definedName>
    <definedName name="MAO060101_3">#REF!</definedName>
    <definedName name="MAO060101_74">#REF!</definedName>
    <definedName name="MAO060101_75">#REF!</definedName>
    <definedName name="MAO080310_1">#REF!</definedName>
    <definedName name="MAO080310_2">#REF!</definedName>
    <definedName name="MAO080310_3">#REF!</definedName>
    <definedName name="MAO080310_74">#REF!</definedName>
    <definedName name="MAO080310_75">#REF!</definedName>
    <definedName name="MAO090101_1">#REF!</definedName>
    <definedName name="MAO090101_2">#REF!</definedName>
    <definedName name="MAO090101_3">#REF!</definedName>
    <definedName name="MAO090101_74">#REF!</definedName>
    <definedName name="MAO090101_75">#REF!</definedName>
    <definedName name="MAO110101_1">#REF!</definedName>
    <definedName name="MAO110101_2">#REF!</definedName>
    <definedName name="MAO110101_3">#REF!</definedName>
    <definedName name="MAO110101_74">#REF!</definedName>
    <definedName name="MAO110101_75">#REF!</definedName>
    <definedName name="MAO110104_1">#REF!</definedName>
    <definedName name="MAO110104_2">#REF!</definedName>
    <definedName name="MAO110104_3">#REF!</definedName>
    <definedName name="MAO110104_74">#REF!</definedName>
    <definedName name="MAO110104_75">#REF!</definedName>
    <definedName name="MAO110107_1">#REF!</definedName>
    <definedName name="MAO110107_2">#REF!</definedName>
    <definedName name="MAO110107_3">#REF!</definedName>
    <definedName name="MAO110107_74">#REF!</definedName>
    <definedName name="MAO110107_75">#REF!</definedName>
    <definedName name="MAO120101_1">#REF!</definedName>
    <definedName name="MAO120101_2">#REF!</definedName>
    <definedName name="MAO120101_3">#REF!</definedName>
    <definedName name="MAO120101_74">#REF!</definedName>
    <definedName name="MAO120101_75">#REF!</definedName>
    <definedName name="MAO120105_1">#REF!</definedName>
    <definedName name="MAO120105_2">#REF!</definedName>
    <definedName name="MAO120105_3">#REF!</definedName>
    <definedName name="MAO120105_74">#REF!</definedName>
    <definedName name="MAO120105_75">#REF!</definedName>
    <definedName name="MAO120106_1">#REF!</definedName>
    <definedName name="MAO120106_2">#REF!</definedName>
    <definedName name="MAO120106_3">#REF!</definedName>
    <definedName name="MAO120106_74">#REF!</definedName>
    <definedName name="MAO120106_75">#REF!</definedName>
    <definedName name="MAO120107_1">#REF!</definedName>
    <definedName name="MAO120107_2">#REF!</definedName>
    <definedName name="MAO120107_3">#REF!</definedName>
    <definedName name="MAO120107_74">#REF!</definedName>
    <definedName name="MAO120107_75">#REF!</definedName>
    <definedName name="MAO120110_1">#REF!</definedName>
    <definedName name="MAO120110_2">#REF!</definedName>
    <definedName name="MAO120110_3">#REF!</definedName>
    <definedName name="MAO120110_74">#REF!</definedName>
    <definedName name="MAO120110_75">#REF!</definedName>
    <definedName name="MAO120150_1">#REF!</definedName>
    <definedName name="MAO120150_2">#REF!</definedName>
    <definedName name="MAO120150_3">#REF!</definedName>
    <definedName name="MAO120150_74">#REF!</definedName>
    <definedName name="MAO120150_75">#REF!</definedName>
    <definedName name="MAO130101_1">#REF!</definedName>
    <definedName name="MAO130101_2">#REF!</definedName>
    <definedName name="MAO130101_3">#REF!</definedName>
    <definedName name="MAO130101_74">#REF!</definedName>
    <definedName name="MAO130101_75">#REF!</definedName>
    <definedName name="MAO130103_1">#REF!</definedName>
    <definedName name="MAO130103_2">#REF!</definedName>
    <definedName name="MAO130103_3">#REF!</definedName>
    <definedName name="MAO130103_74">#REF!</definedName>
    <definedName name="MAO130103_75">#REF!</definedName>
    <definedName name="MAO130304_1">#REF!</definedName>
    <definedName name="MAO130304_2">#REF!</definedName>
    <definedName name="MAO130304_3">#REF!</definedName>
    <definedName name="MAO130304_74">#REF!</definedName>
    <definedName name="MAO130304_75">#REF!</definedName>
    <definedName name="MAO130401_1">#REF!</definedName>
    <definedName name="MAO130401_2">#REF!</definedName>
    <definedName name="MAO130401_3">#REF!</definedName>
    <definedName name="MAO130401_74">#REF!</definedName>
    <definedName name="MAO130401_75">#REF!</definedName>
    <definedName name="MAO140102_1">#REF!</definedName>
    <definedName name="MAO140102_2">#REF!</definedName>
    <definedName name="MAO140102_3">#REF!</definedName>
    <definedName name="MAO140102_74">#REF!</definedName>
    <definedName name="MAO140102_75">#REF!</definedName>
    <definedName name="MAO140109_1">#REF!</definedName>
    <definedName name="MAO140109_2">#REF!</definedName>
    <definedName name="MAO140109_3">#REF!</definedName>
    <definedName name="MAO140109_74">#REF!</definedName>
    <definedName name="MAO140109_75">#REF!</definedName>
    <definedName name="MAO140113_1">#REF!</definedName>
    <definedName name="MAO140113_2">#REF!</definedName>
    <definedName name="MAO140113_3">#REF!</definedName>
    <definedName name="MAO140113_74">#REF!</definedName>
    <definedName name="MAO140113_75">#REF!</definedName>
    <definedName name="MAO140122_1">#REF!</definedName>
    <definedName name="MAO140122_2">#REF!</definedName>
    <definedName name="MAO140122_3">#REF!</definedName>
    <definedName name="MAO140122_74">#REF!</definedName>
    <definedName name="MAO140122_75">#REF!</definedName>
    <definedName name="MAO140126_1">#REF!</definedName>
    <definedName name="MAO140126_2">#REF!</definedName>
    <definedName name="MAO140126_3">#REF!</definedName>
    <definedName name="MAO140126_74">#REF!</definedName>
    <definedName name="MAO140126_75">#REF!</definedName>
    <definedName name="MAO140129_1">#REF!</definedName>
    <definedName name="MAO140129_2">#REF!</definedName>
    <definedName name="MAO140129_3">#REF!</definedName>
    <definedName name="MAO140129_74">#REF!</definedName>
    <definedName name="MAO140129_75">#REF!</definedName>
    <definedName name="MAO140135_1">#REF!</definedName>
    <definedName name="MAO140135_2">#REF!</definedName>
    <definedName name="MAO140135_3">#REF!</definedName>
    <definedName name="MAO140135_74">#REF!</definedName>
    <definedName name="MAO140135_75">#REF!</definedName>
    <definedName name="MAO140143_1">#REF!</definedName>
    <definedName name="MAO140143_2">#REF!</definedName>
    <definedName name="MAO140143_3">#REF!</definedName>
    <definedName name="MAO140143_74">#REF!</definedName>
    <definedName name="MAO140143_75">#REF!</definedName>
    <definedName name="MAO140145_1">#REF!</definedName>
    <definedName name="MAO140145_2">#REF!</definedName>
    <definedName name="MAO140145_3">#REF!</definedName>
    <definedName name="MAO140145_74">#REF!</definedName>
    <definedName name="MAO140145_75">#REF!</definedName>
    <definedName name="MÃODEOBRA">'[42]C MÃO OBRA'!$A$13:$F$41</definedName>
    <definedName name="MARCAX" localSheetId="9">#REF!</definedName>
    <definedName name="MARCAX" localSheetId="11">#REF!</definedName>
    <definedName name="MARCAX" localSheetId="8">#REF!</definedName>
    <definedName name="MARCAX">#REF!</definedName>
    <definedName name="MARCO">'[96]61M-CBMI'!$AA$1:$AA$51</definedName>
    <definedName name="martha" localSheetId="9">#REF!</definedName>
    <definedName name="martha" localSheetId="11">#REF!</definedName>
    <definedName name="martha" localSheetId="1">#REF!</definedName>
    <definedName name="martha">#REF!</definedName>
    <definedName name="Massa">[73]Teor!$F$3:$F$7</definedName>
    <definedName name="massacara">#REF!</definedName>
    <definedName name="MAT">#REF!</definedName>
    <definedName name="MAT010301_1">#REF!</definedName>
    <definedName name="MAT010301_2">#REF!</definedName>
    <definedName name="MAT010301_3">#REF!</definedName>
    <definedName name="MAT010301_74">#REF!</definedName>
    <definedName name="MAT010301_75">#REF!</definedName>
    <definedName name="MAT010401_1">#REF!</definedName>
    <definedName name="MAT010401_2">#REF!</definedName>
    <definedName name="MAT010401_3">#REF!</definedName>
    <definedName name="MAT010401_74">#REF!</definedName>
    <definedName name="MAT010401_75">#REF!</definedName>
    <definedName name="MAT010402_1">#REF!</definedName>
    <definedName name="MAT010402_2">#REF!</definedName>
    <definedName name="MAT010402_3">#REF!</definedName>
    <definedName name="MAT010402_74">#REF!</definedName>
    <definedName name="MAT010402_75">#REF!</definedName>
    <definedName name="MAT010407_1">#REF!</definedName>
    <definedName name="MAT010407_2">#REF!</definedName>
    <definedName name="MAT010407_3">#REF!</definedName>
    <definedName name="MAT010407_74">#REF!</definedName>
    <definedName name="MAT010407_75">#REF!</definedName>
    <definedName name="MAT010413_1">#REF!</definedName>
    <definedName name="MAT010413_2">#REF!</definedName>
    <definedName name="MAT010413_3">#REF!</definedName>
    <definedName name="MAT010413_74">#REF!</definedName>
    <definedName name="MAT010413_75">#REF!</definedName>
    <definedName name="MAT010536_1">#REF!</definedName>
    <definedName name="MAT010536_2">#REF!</definedName>
    <definedName name="MAT010536_3">#REF!</definedName>
    <definedName name="MAT010536_74">#REF!</definedName>
    <definedName name="MAT010536_75">#REF!</definedName>
    <definedName name="MAT010703_1">#REF!</definedName>
    <definedName name="MAT010703_2">#REF!</definedName>
    <definedName name="MAT010703_3">#REF!</definedName>
    <definedName name="MAT010703_74">#REF!</definedName>
    <definedName name="MAT010703_75">#REF!</definedName>
    <definedName name="MAT010708_1">#REF!</definedName>
    <definedName name="MAT010708_2">#REF!</definedName>
    <definedName name="MAT010708_3">#REF!</definedName>
    <definedName name="MAT010708_74">#REF!</definedName>
    <definedName name="MAT010708_75">#REF!</definedName>
    <definedName name="MAT010710_1">#REF!</definedName>
    <definedName name="MAT010710_2">#REF!</definedName>
    <definedName name="MAT010710_3">#REF!</definedName>
    <definedName name="MAT010710_74">#REF!</definedName>
    <definedName name="MAT010710_75">#REF!</definedName>
    <definedName name="MAT010718_1">#REF!</definedName>
    <definedName name="MAT010718_2">#REF!</definedName>
    <definedName name="MAT010718_3">#REF!</definedName>
    <definedName name="MAT010718_74">#REF!</definedName>
    <definedName name="MAT010718_75">#REF!</definedName>
    <definedName name="MAT020201_1">#REF!</definedName>
    <definedName name="MAT020201_2">#REF!</definedName>
    <definedName name="MAT020201_3">#REF!</definedName>
    <definedName name="MAT020201_74">#REF!</definedName>
    <definedName name="MAT020201_75">#REF!</definedName>
    <definedName name="MAT020205_1">#REF!</definedName>
    <definedName name="MAT020205_2">#REF!</definedName>
    <definedName name="MAT020205_3">#REF!</definedName>
    <definedName name="MAT020205_74">#REF!</definedName>
    <definedName name="MAT020205_75">#REF!</definedName>
    <definedName name="MAT020211_1">#REF!</definedName>
    <definedName name="MAT020211_2">#REF!</definedName>
    <definedName name="MAT020211_3">#REF!</definedName>
    <definedName name="MAT020211_74">#REF!</definedName>
    <definedName name="MAT020211_75">#REF!</definedName>
    <definedName name="MAT030102_1">#REF!</definedName>
    <definedName name="MAT030102_2">#REF!</definedName>
    <definedName name="MAT030102_3">#REF!</definedName>
    <definedName name="MAT030102_74">#REF!</definedName>
    <definedName name="MAT030102_75">#REF!</definedName>
    <definedName name="MAT030201_1">#REF!</definedName>
    <definedName name="MAT030201_2">#REF!</definedName>
    <definedName name="MAT030201_3">#REF!</definedName>
    <definedName name="MAT030201_74">#REF!</definedName>
    <definedName name="MAT030201_75">#REF!</definedName>
    <definedName name="MAT030303_1">#REF!</definedName>
    <definedName name="MAT030303_2">#REF!</definedName>
    <definedName name="MAT030303_3">#REF!</definedName>
    <definedName name="MAT030303_74">#REF!</definedName>
    <definedName name="MAT030303_75">#REF!</definedName>
    <definedName name="MAT030317_1">#REF!</definedName>
    <definedName name="MAT030317_2">#REF!</definedName>
    <definedName name="MAT030317_3">#REF!</definedName>
    <definedName name="MAT030317_74">#REF!</definedName>
    <definedName name="MAT030317_75">#REF!</definedName>
    <definedName name="MAT040101_1">#REF!</definedName>
    <definedName name="MAT040101_2">#REF!</definedName>
    <definedName name="MAT040101_3">#REF!</definedName>
    <definedName name="MAT040101_74">#REF!</definedName>
    <definedName name="MAT040101_75">#REF!</definedName>
    <definedName name="MAT040202_1">#REF!</definedName>
    <definedName name="MAT040202_2">#REF!</definedName>
    <definedName name="MAT040202_3">#REF!</definedName>
    <definedName name="MAT040202_74">#REF!</definedName>
    <definedName name="MAT040202_75">#REF!</definedName>
    <definedName name="MAT050103_1">#REF!</definedName>
    <definedName name="MAT050103_2">#REF!</definedName>
    <definedName name="MAT050103_3">#REF!</definedName>
    <definedName name="MAT050103_74">#REF!</definedName>
    <definedName name="MAT050103_75">#REF!</definedName>
    <definedName name="MAT050207_1">#REF!</definedName>
    <definedName name="MAT050207_2">#REF!</definedName>
    <definedName name="MAT050207_3">#REF!</definedName>
    <definedName name="MAT050207_74">#REF!</definedName>
    <definedName name="MAT050207_75">#REF!</definedName>
    <definedName name="MAT060101_1">#REF!</definedName>
    <definedName name="MAT060101_2">#REF!</definedName>
    <definedName name="MAT060101_3">#REF!</definedName>
    <definedName name="MAT060101_74">#REF!</definedName>
    <definedName name="MAT060101_75">#REF!</definedName>
    <definedName name="MAT080101_1">#REF!</definedName>
    <definedName name="MAT080101_2">#REF!</definedName>
    <definedName name="MAT080101_3">#REF!</definedName>
    <definedName name="MAT080101_74">#REF!</definedName>
    <definedName name="MAT080101_75">#REF!</definedName>
    <definedName name="MAT080310_1">#REF!</definedName>
    <definedName name="MAT080310_2">#REF!</definedName>
    <definedName name="MAT080310_3">#REF!</definedName>
    <definedName name="MAT080310_74">#REF!</definedName>
    <definedName name="MAT080310_75">#REF!</definedName>
    <definedName name="MAT090101_1">#REF!</definedName>
    <definedName name="MAT090101_2">#REF!</definedName>
    <definedName name="MAT090101_3">#REF!</definedName>
    <definedName name="MAT090101_74">#REF!</definedName>
    <definedName name="MAT090101_75">#REF!</definedName>
    <definedName name="MAT100302_1">#REF!</definedName>
    <definedName name="MAT100302_2">#REF!</definedName>
    <definedName name="MAT100302_3">#REF!</definedName>
    <definedName name="MAT100302_74">#REF!</definedName>
    <definedName name="MAT100302_75">#REF!</definedName>
    <definedName name="MAT110101_1">#REF!</definedName>
    <definedName name="MAT110101_2">#REF!</definedName>
    <definedName name="MAT110101_3">#REF!</definedName>
    <definedName name="MAT110101_74">#REF!</definedName>
    <definedName name="MAT110101_75">#REF!</definedName>
    <definedName name="MAT110104_1">#REF!</definedName>
    <definedName name="MAT110104_2">#REF!</definedName>
    <definedName name="MAT110104_3">#REF!</definedName>
    <definedName name="MAT110104_74">#REF!</definedName>
    <definedName name="MAT110104_75">#REF!</definedName>
    <definedName name="MAT110107_1">#REF!</definedName>
    <definedName name="MAT110107_2">#REF!</definedName>
    <definedName name="MAT110107_3">#REF!</definedName>
    <definedName name="MAT110107_74">#REF!</definedName>
    <definedName name="MAT110107_75">#REF!</definedName>
    <definedName name="MAT120101_1">#REF!</definedName>
    <definedName name="MAT120101_2">#REF!</definedName>
    <definedName name="MAT120101_3">#REF!</definedName>
    <definedName name="MAT120101_74">#REF!</definedName>
    <definedName name="MAT120101_75">#REF!</definedName>
    <definedName name="MAT120105_1">#REF!</definedName>
    <definedName name="MAT120105_2">#REF!</definedName>
    <definedName name="MAT120105_3">#REF!</definedName>
    <definedName name="MAT120105_74">#REF!</definedName>
    <definedName name="MAT120105_75">#REF!</definedName>
    <definedName name="MAT120106_1">#REF!</definedName>
    <definedName name="MAT120106_2">#REF!</definedName>
    <definedName name="MAT120106_3">#REF!</definedName>
    <definedName name="MAT120106_74">#REF!</definedName>
    <definedName name="MAT120106_75">#REF!</definedName>
    <definedName name="MAT120107_1">#REF!</definedName>
    <definedName name="MAT120107_2">#REF!</definedName>
    <definedName name="MAT120107_3">#REF!</definedName>
    <definedName name="MAT120107_74">#REF!</definedName>
    <definedName name="MAT120107_75">#REF!</definedName>
    <definedName name="MAT120110_1">#REF!</definedName>
    <definedName name="MAT120110_2">#REF!</definedName>
    <definedName name="MAT120110_3">#REF!</definedName>
    <definedName name="MAT120110_74">#REF!</definedName>
    <definedName name="MAT120110_75">#REF!</definedName>
    <definedName name="MAT120150_1">#REF!</definedName>
    <definedName name="MAT120150_2">#REF!</definedName>
    <definedName name="MAT120150_3">#REF!</definedName>
    <definedName name="MAT120150_74">#REF!</definedName>
    <definedName name="MAT120150_75">#REF!</definedName>
    <definedName name="MAT130101_1">#REF!</definedName>
    <definedName name="MAT130101_2">#REF!</definedName>
    <definedName name="MAT130101_3">#REF!</definedName>
    <definedName name="MAT130101_74">#REF!</definedName>
    <definedName name="MAT130101_75">#REF!</definedName>
    <definedName name="MAT130103_1">#REF!</definedName>
    <definedName name="MAT130103_2">#REF!</definedName>
    <definedName name="MAT130103_3">#REF!</definedName>
    <definedName name="MAT130103_74">#REF!</definedName>
    <definedName name="MAT130103_75">#REF!</definedName>
    <definedName name="MAT130304_1">#REF!</definedName>
    <definedName name="MAT130304_2">#REF!</definedName>
    <definedName name="MAT130304_3">#REF!</definedName>
    <definedName name="MAT130304_74">#REF!</definedName>
    <definedName name="MAT130304_75">#REF!</definedName>
    <definedName name="MAT130401_1">#REF!</definedName>
    <definedName name="MAT130401_2">#REF!</definedName>
    <definedName name="MAT130401_3">#REF!</definedName>
    <definedName name="MAT130401_74">#REF!</definedName>
    <definedName name="MAT130401_75">#REF!</definedName>
    <definedName name="MAT140102_1">#REF!</definedName>
    <definedName name="MAT140102_2">#REF!</definedName>
    <definedName name="MAT140102_3">#REF!</definedName>
    <definedName name="MAT140102_74">#REF!</definedName>
    <definedName name="MAT140102_75">#REF!</definedName>
    <definedName name="MAT140109_1">#REF!</definedName>
    <definedName name="MAT140109_2">#REF!</definedName>
    <definedName name="MAT140109_3">#REF!</definedName>
    <definedName name="MAT140109_74">#REF!</definedName>
    <definedName name="MAT140109_75">#REF!</definedName>
    <definedName name="MAT140113_1">#REF!</definedName>
    <definedName name="MAT140113_2">#REF!</definedName>
    <definedName name="MAT140113_3">#REF!</definedName>
    <definedName name="MAT140113_74">#REF!</definedName>
    <definedName name="MAT140113_75">#REF!</definedName>
    <definedName name="MAT140122_1">#REF!</definedName>
    <definedName name="MAT140122_2">#REF!</definedName>
    <definedName name="MAT140122_3">#REF!</definedName>
    <definedName name="MAT140122_74">#REF!</definedName>
    <definedName name="MAT140122_75">#REF!</definedName>
    <definedName name="MAT140126_1">#REF!</definedName>
    <definedName name="MAT140126_2">#REF!</definedName>
    <definedName name="MAT140126_3">#REF!</definedName>
    <definedName name="MAT140126_74">#REF!</definedName>
    <definedName name="MAT140126_75">#REF!</definedName>
    <definedName name="MAT140129_1">#REF!</definedName>
    <definedName name="MAT140129_2">#REF!</definedName>
    <definedName name="MAT140129_3">#REF!</definedName>
    <definedName name="MAT140129_74">#REF!</definedName>
    <definedName name="MAT140129_75">#REF!</definedName>
    <definedName name="MAT140135_1">#REF!</definedName>
    <definedName name="MAT140135_2">#REF!</definedName>
    <definedName name="MAT140135_3">#REF!</definedName>
    <definedName name="MAT140135_74">#REF!</definedName>
    <definedName name="MAT140135_75">#REF!</definedName>
    <definedName name="MAT140143_1">#REF!</definedName>
    <definedName name="MAT140143_2">#REF!</definedName>
    <definedName name="MAT140143_3">#REF!</definedName>
    <definedName name="MAT140143_74">#REF!</definedName>
    <definedName name="MAT140143_75">#REF!</definedName>
    <definedName name="MAT140145_1">#REF!</definedName>
    <definedName name="MAT140145_2">#REF!</definedName>
    <definedName name="MAT140145_3">#REF!</definedName>
    <definedName name="MAT140145_74">#REF!</definedName>
    <definedName name="MAT140145_75">#REF!</definedName>
    <definedName name="MAT150130_1">#REF!</definedName>
    <definedName name="MAT150130_2">#REF!</definedName>
    <definedName name="MAT150130_3">#REF!</definedName>
    <definedName name="MAT150130_74">#REF!</definedName>
    <definedName name="MAT150130_75">#REF!</definedName>
    <definedName name="MAT170101_1">#REF!</definedName>
    <definedName name="MAT170101_2">#REF!</definedName>
    <definedName name="MAT170101_3">#REF!</definedName>
    <definedName name="MAT170101_74">#REF!</definedName>
    <definedName name="MAT170101_75">#REF!</definedName>
    <definedName name="MAT170102_1">#REF!</definedName>
    <definedName name="MAT170102_2">#REF!</definedName>
    <definedName name="MAT170102_3">#REF!</definedName>
    <definedName name="MAT170102_74">#REF!</definedName>
    <definedName name="MAT170102_75">#REF!</definedName>
    <definedName name="MAT170103_1">#REF!</definedName>
    <definedName name="MAT170103_2">#REF!</definedName>
    <definedName name="MAT170103_3">#REF!</definedName>
    <definedName name="MAT170103_74">#REF!</definedName>
    <definedName name="MAT170103_75">#REF!</definedName>
    <definedName name="matbet">[71]DADOS!$H$5</definedName>
    <definedName name="materiais">#REF!</definedName>
    <definedName name="Material" localSheetId="1">"$#REF!.$A$3:$F$230"</definedName>
    <definedName name="MATERIAL">[72]INSUMOS!$D$139:$H$321</definedName>
    <definedName name="material_1">{#NAME?}</definedName>
    <definedName name="material_1_1">{#NAME?}</definedName>
    <definedName name="material_1_1_1">{#NAME?}</definedName>
    <definedName name="material_1_2">{#NAME?}</definedName>
    <definedName name="material_10">"$#REF!.$A$3:$F$120"</definedName>
    <definedName name="material_6">"$#REF!.$A$3:$F$230"</definedName>
    <definedName name="material_8">"$#REF!.$A$3:$F$230"</definedName>
    <definedName name="material_9">"$#REF!.$A$3:$F$120"</definedName>
    <definedName name="MATRIZ">#REF!</definedName>
    <definedName name="MBF">#REF!</definedName>
    <definedName name="MBQ">#REF!</definedName>
    <definedName name="MBQA">#REF!</definedName>
    <definedName name="MBQT">#REF!</definedName>
    <definedName name="MBR">#REF!</definedName>
    <definedName name="MBUF">#REF!</definedName>
    <definedName name="MBUFW">#REF!</definedName>
    <definedName name="MBUFWA">#REF!</definedName>
    <definedName name="MBUQ">#N/A</definedName>
    <definedName name="MBUQW">#REF!</definedName>
    <definedName name="MBUQWA">#REF!</definedName>
    <definedName name="MCal">'[97]M. CÁLCULO BM 05'!$A:$G</definedName>
    <definedName name="MD">#REF!</definedName>
    <definedName name="MED">#REF!</definedName>
    <definedName name="MEDD">#REF!</definedName>
    <definedName name="Medição">#REF!</definedName>
    <definedName name="Medição_4">#REF!</definedName>
    <definedName name="MEDICAO7">#N/A</definedName>
    <definedName name="Mediçãoo">#REF!</definedName>
    <definedName name="MedMês95">#N/A</definedName>
    <definedName name="MEIO_FIO">#REF!</definedName>
    <definedName name="melro">{#NAME?}</definedName>
    <definedName name="melro_1">{#NAME?}</definedName>
    <definedName name="melro_1_1">{#NAME?}</definedName>
    <definedName name="melro_2">{#NAME?}</definedName>
    <definedName name="MENSAGEM">#N/A</definedName>
    <definedName name="MENSSAGEM_ERRO">#N/A</definedName>
    <definedName name="MENUBOM" localSheetId="9">#REF!</definedName>
    <definedName name="MENUBOM" localSheetId="11">#REF!</definedName>
    <definedName name="MENUBOM">#REF!</definedName>
    <definedName name="MENUEQP" localSheetId="9">#REF!</definedName>
    <definedName name="MENUEQP" localSheetId="11">#REF!</definedName>
    <definedName name="MENUEQP">#REF!</definedName>
    <definedName name="MENUFIM" localSheetId="9">#REF!</definedName>
    <definedName name="MENUFIM" localSheetId="11">#REF!</definedName>
    <definedName name="MENUFIM">#REF!</definedName>
    <definedName name="MENUMED">#REF!</definedName>
    <definedName name="MENUOBRA">#REF!</definedName>
    <definedName name="MENUOUT">#REF!</definedName>
    <definedName name="MENUOUTRO">#REF!</definedName>
    <definedName name="menures">#REF!</definedName>
    <definedName name="MES">#REF!</definedName>
    <definedName name="mês">#REF!</definedName>
    <definedName name="Meses">#REF!,#REF!,#REF!,#REF!,#REF!,#REF!,#REF!,#REF!,#REF!,#REF!,#REF!,#REF!</definedName>
    <definedName name="mestre">#REF!</definedName>
    <definedName name="Meu">#REF!</definedName>
    <definedName name="MF">#REF!</definedName>
    <definedName name="Micro">#REF!</definedName>
    <definedName name="MM" localSheetId="9">#REF!</definedName>
    <definedName name="MM" localSheetId="11">#REF!</definedName>
    <definedName name="MM">#REF!</definedName>
    <definedName name="MMhut">#REF!</definedName>
    <definedName name="MO">#REF!</definedName>
    <definedName name="mo_base">[24]Base!$U$39</definedName>
    <definedName name="mo_sub_base">'[24]Sub-base'!$U$36</definedName>
    <definedName name="MODELO">#N/A</definedName>
    <definedName name="módulo1.Extenso">#N/A</definedName>
    <definedName name="módulo1.Extenso_4">#N/A</definedName>
    <definedName name="MOE">#REF!</definedName>
    <definedName name="MOE_1">#REF!</definedName>
    <definedName name="MOE_2">#REF!</definedName>
    <definedName name="MOE_3">#REF!</definedName>
    <definedName name="MOE_74">#REF!</definedName>
    <definedName name="MOE_75">#REF!</definedName>
    <definedName name="Moeda">#REF!</definedName>
    <definedName name="MoedaVal">#REF!</definedName>
    <definedName name="MOH">#REF!</definedName>
    <definedName name="MOH_1">#REF!</definedName>
    <definedName name="MOH_2">#REF!</definedName>
    <definedName name="MOH_3">#REF!</definedName>
    <definedName name="MOH_74">#REF!</definedName>
    <definedName name="MOH_75">#REF!</definedName>
    <definedName name="mon">'[11]Mão de Obra'!$E$18</definedName>
    <definedName name="MQ">MQ</definedName>
    <definedName name="MQ03B">MQ03B</definedName>
    <definedName name="MSICRO">[22]DADOS!$H$5</definedName>
    <definedName name="MT__DEPARTAMENTO_NACIONAL_DE_ESTRADAS_DE_RODAGEM">#REF!</definedName>
    <definedName name="MURBOMB" localSheetId="1">#REF!</definedName>
    <definedName name="MURBOMB">#REF!</definedName>
    <definedName name="N">#REF!</definedName>
    <definedName name="N.">#REF!</definedName>
    <definedName name="N..">#REF!</definedName>
    <definedName name="N_FOLHAS">#N/A</definedName>
    <definedName name="NACIONAL">'[98]CSF_Serv_Nac_Maceio_Dez-07'!$B$8:$E$5224</definedName>
    <definedName name="Natal">#N/A</definedName>
    <definedName name="NDATA" localSheetId="9">#REF!</definedName>
    <definedName name="NDATA" localSheetId="11">#REF!</definedName>
    <definedName name="NDATA" localSheetId="8">#REF!</definedName>
    <definedName name="NDATA">#REF!</definedName>
    <definedName name="ndfldslvjnvberugberqubquierbv" localSheetId="9">#REF!</definedName>
    <definedName name="ndfldslvjnvberugberqubquierbv" localSheetId="11">#REF!</definedName>
    <definedName name="ndfldslvjnvberugberqubquierbv">#REF!</definedName>
    <definedName name="NENHUM" localSheetId="9">'[66]1-1'!#REF!</definedName>
    <definedName name="NENHUM" localSheetId="11">'[66]1-1'!#REF!</definedName>
    <definedName name="NENHUM">'[66]1-1'!#REF!</definedName>
    <definedName name="NENHUM2" localSheetId="9">'[66]1-1'!#REF!</definedName>
    <definedName name="NENHUM2" localSheetId="11">'[66]1-1'!#REF!</definedName>
    <definedName name="NENHUM2">'[66]1-1'!#REF!</definedName>
    <definedName name="nl" localSheetId="9">#REF!</definedName>
    <definedName name="nl" localSheetId="11">#REF!</definedName>
    <definedName name="nl" localSheetId="8">#REF!</definedName>
    <definedName name="nl">#REF!</definedName>
    <definedName name="NN">[19]!NN</definedName>
    <definedName name="nnn">[27]Equipamentos!#REF!</definedName>
    <definedName name="nnnn">[19]!nnnn</definedName>
    <definedName name="NNNNN">[19]!NNNNN</definedName>
    <definedName name="nome">#REF!</definedName>
    <definedName name="NOME_DO_ARQUIVO">[99]CAPA!#REF!</definedName>
    <definedName name="Nomes">#REF!</definedName>
    <definedName name="Nossa_Senhora">#N/A</definedName>
    <definedName name="Novo">"plan1"</definedName>
    <definedName name="Novo1">"plan1"</definedName>
    <definedName name="NOVOS">#REF!</definedName>
    <definedName name="NTEI">'[29]PRO-08'!#REF!</definedName>
    <definedName name="NUCOPIAS" localSheetId="9">#REF!</definedName>
    <definedName name="NUCOPIAS" localSheetId="11">#REF!</definedName>
    <definedName name="NUCOPIAS" localSheetId="1">#REF!</definedName>
    <definedName name="NUCOPIAS">#REF!</definedName>
    <definedName name="num_linhas">#REF!</definedName>
    <definedName name="num_linhas_1">#REF!</definedName>
    <definedName name="num_linhas_2">#REF!</definedName>
    <definedName name="num_linhas_3">#REF!</definedName>
    <definedName name="num_linhas_74">#REF!</definedName>
    <definedName name="num_linhas_75">#REF!</definedName>
    <definedName name="NUMED">#REF!</definedName>
    <definedName name="NumeroDocumento">#REF!</definedName>
    <definedName name="O" localSheetId="9">#REF!</definedName>
    <definedName name="O" localSheetId="11">#REF!</definedName>
    <definedName name="O" localSheetId="1">#REF!</definedName>
    <definedName name="O">#REF!</definedName>
    <definedName name="oac">#REF!</definedName>
    <definedName name="oae">#REF!</definedName>
    <definedName name="OBRALOC">#REF!</definedName>
    <definedName name="OBRASEL">#REF!</definedName>
    <definedName name="ocom">#REF!</definedName>
    <definedName name="OCORREMCIAS">#REF!</definedName>
    <definedName name="ok">[34]Imai03!$A$2:$D$3535</definedName>
    <definedName name="OLEO">[10]DADOS!$C$23</definedName>
    <definedName name="onibus">#N/A</definedName>
    <definedName name="OOO">[100]Inventario!#REF!</definedName>
    <definedName name="OPA">'[29]PRO-08'!#REF!</definedName>
    <definedName name="ope">'[11]Mão de Obra'!$E$12</definedName>
    <definedName name="operabate">#REF!</definedName>
    <definedName name="ORÇA">[101]ORÇAMENTO!#REF!</definedName>
    <definedName name="orçamrest" hidden="1">{#N/A,#N/A,TRUE,"Serviços"}</definedName>
    <definedName name="orçamrest_1" hidden="1">{#N/A,#N/A,TRUE,"Serviços"}</definedName>
    <definedName name="orçamrestt" hidden="1">{#N/A,#N/A,TRUE,"Serviços"}</definedName>
    <definedName name="orcrig">#REF!</definedName>
    <definedName name="org">[22]SERVIÇOS!$B$1</definedName>
    <definedName name="OUTR">#REF!</definedName>
    <definedName name="OVER_FINAN">#REF!</definedName>
    <definedName name="P_Cristo">Dom_Páscoa-2</definedName>
    <definedName name="P_Rep">#N/A</definedName>
    <definedName name="p08.300.01">[102]CONS_CORR!$Q$44</definedName>
    <definedName name="PACAP20MBQ">#REF!</definedName>
    <definedName name="PACM30IMP">#REF!</definedName>
    <definedName name="PACM30RP">#REF!</definedName>
    <definedName name="PACM30TB">#REF!</definedName>
    <definedName name="PAEMULCS">#REF!</definedName>
    <definedName name="PAEMULTSD">#REF!</definedName>
    <definedName name="PAEMULTSS">#REF!</definedName>
    <definedName name="parametros">#REF!</definedName>
    <definedName name="parametross">#REF!</definedName>
    <definedName name="PARG">#REF!</definedName>
    <definedName name="PARL1CLAMAG">#REF!</definedName>
    <definedName name="PARL1CMBF">#REF!</definedName>
    <definedName name="PARR1CPL">#REF!</definedName>
    <definedName name="PARR1CST">#REF!</definedName>
    <definedName name="Páscoa">[15]Feriados!$B$6</definedName>
    <definedName name="PassaExtenso">"[5]!passaextenso"</definedName>
    <definedName name="PassaExtenso___0">NA()</definedName>
    <definedName name="PassaExtenso___3">NA()</definedName>
    <definedName name="PassaExtenso_11">#N/A</definedName>
    <definedName name="PassaExtenso_13">#N/A</definedName>
    <definedName name="PassaExtenso_19">#N/A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to">"$#REF!.$A$8:$J$23"</definedName>
    <definedName name="patoetapa">'[103]QUADRO COMPARATIVO'!$AA$1:$AA$51</definedName>
    <definedName name="PAUTO">#REF!</definedName>
    <definedName name="paux">#REF!</definedName>
    <definedName name="pav">'[54]P reaj x P atual'!#REF!</definedName>
    <definedName name="pavi">#REF!</definedName>
    <definedName name="PAVIM">'[54]P reaj x P atual'!$N$8</definedName>
    <definedName name="PCAI">#REF!</definedName>
    <definedName name="PCAP20">#REF!</definedName>
    <definedName name="PCCARR">#REF!</definedName>
    <definedName name="PCCP">#REF!</definedName>
    <definedName name="PCD">#REF!</definedName>
    <definedName name="PCDF">#REF!</definedName>
    <definedName name="PCMN">#REF!</definedName>
    <definedName name="PCS">#REF!</definedName>
    <definedName name="PCSA">#REF!</definedName>
    <definedName name="PCST">#REF!</definedName>
    <definedName name="PDBU">#REF!</definedName>
    <definedName name="PDCA">#REF!</definedName>
    <definedName name="PDER" localSheetId="9">#REF!</definedName>
    <definedName name="PDER" localSheetId="11">#REF!</definedName>
    <definedName name="PDER" localSheetId="8">#REF!</definedName>
    <definedName name="PDER">#REF!</definedName>
    <definedName name="PDIVERS">#REF!</definedName>
    <definedName name="PDM">[10]DADOS!$C$13</definedName>
    <definedName name="PEA">#REF!</definedName>
    <definedName name="ped">'[11]Mão de Obra'!$E$20</definedName>
    <definedName name="pedreiro">#REF!</definedName>
    <definedName name="PEJ">#REF!</definedName>
    <definedName name="PEMD" localSheetId="1">#REF!</definedName>
    <definedName name="PEMD">#REF!</definedName>
    <definedName name="PEMN">#REF!</definedName>
    <definedName name="PEN">#REF!</definedName>
    <definedName name="Percentual_adm_local" localSheetId="9">#REF!</definedName>
    <definedName name="Percentual_adm_local" localSheetId="11">#REF!</definedName>
    <definedName name="Percentual_adm_local">#REF!</definedName>
    <definedName name="pesquisa">#REF!</definedName>
    <definedName name="pesquisa_4">#REF!</definedName>
    <definedName name="pesquisa1">'[6]Página 16'!$A$3:$G$7</definedName>
    <definedName name="pesquisaa">#REF!</definedName>
    <definedName name="pessoal">"$#REF!.$A$2:$E$13"</definedName>
    <definedName name="pessoal_1">"#REF!"</definedName>
    <definedName name="PG">#REF!</definedName>
    <definedName name="PGP">#REF!</definedName>
    <definedName name="PIEQUIP" localSheetId="1">#REF!</definedName>
    <definedName name="PIEQUIP">#REF!</definedName>
    <definedName name="pinturas">#REF!</definedName>
    <definedName name="PL">#REF!</definedName>
    <definedName name="pl_1">#N/A</definedName>
    <definedName name="PL_4">#REF!</definedName>
    <definedName name="PL_ABC">#REF!</definedName>
    <definedName name="PLA">#REF!</definedName>
    <definedName name="PLACA">#REF!</definedName>
    <definedName name="PLAN">#REF!</definedName>
    <definedName name="Plan1">"$#REF!.$A$1:$B$2408"</definedName>
    <definedName name="plan275">#REF!</definedName>
    <definedName name="PLANEJADA">#REF!</definedName>
    <definedName name="PLANILHA">#REF!</definedName>
    <definedName name="plano">#REF!</definedName>
    <definedName name="PLBU">#REF!</definedName>
    <definedName name="PLCD">#REF!</definedName>
    <definedName name="PLCD97">#REF!</definedName>
    <definedName name="PLDA">#REF!</definedName>
    <definedName name="PLIQ">#REF!</definedName>
    <definedName name="pliq1">#REF!</definedName>
    <definedName name="PLL">#REF!</definedName>
    <definedName name="PLMBUQ">#REF!</definedName>
    <definedName name="PLPTE">#REF!</definedName>
    <definedName name="PLQ.qtde.frentes">COUNTA([52]PLQ!$F$8:$P$8)</definedName>
    <definedName name="PLSM">#REF!</definedName>
    <definedName name="PLT">#REF!</definedName>
    <definedName name="PLVC">#REF!</definedName>
    <definedName name="PLVD">#REF!</definedName>
    <definedName name="PLW">#REF!</definedName>
    <definedName name="PLWA">#REF!</definedName>
    <definedName name="pm">'[11]Mão de Obra'!$E$13</definedName>
    <definedName name="PMBF">#REF!</definedName>
    <definedName name="PMBQ">#REF!</definedName>
    <definedName name="PMBQA">#REF!</definedName>
    <definedName name="PMBQT">#REF!</definedName>
    <definedName name="PMD">#REF!</definedName>
    <definedName name="PMUR" localSheetId="9">#REF!</definedName>
    <definedName name="PMUR" localSheetId="11">#REF!</definedName>
    <definedName name="PMUR" localSheetId="8">#REF!</definedName>
    <definedName name="PMUR">#REF!</definedName>
    <definedName name="PO.BDI">OFFSET([52]PO!$R$11,1,0):OFFSET([52]PO!$R$37,-1,0)</definedName>
    <definedName name="PO.CustoRef">OFFSET([52]PO!$Y$11,1,0):OFFSET([52]PO!$Y$37,-1,0)</definedName>
    <definedName name="PO.Dados">[52]PO!$C$11:OFFSET([52]PO!$Z$37,-1,0)</definedName>
    <definedName name="POLIM">[104]MB!$G$26</definedName>
    <definedName name="PONTE">#REF!</definedName>
    <definedName name="ponteest1650">#REF!</definedName>
    <definedName name="ponteest856">#REF!</definedName>
    <definedName name="ponteest894">#REF!</definedName>
    <definedName name="ponto">#N/A</definedName>
    <definedName name="Popular" hidden="1">{#N/A,#N/A,FALSE,"Cronograma";#N/A,#N/A,FALSE,"Cronogr. 2"}</definedName>
    <definedName name="pp" localSheetId="9" hidden="1">'[14]DI-STP - PMS'!#REF!</definedName>
    <definedName name="pp" localSheetId="11" hidden="1">'[14]DI-STP - PMS'!#REF!</definedName>
    <definedName name="pp" localSheetId="1" hidden="1">'[14]DI-STP - PMS'!#REF!</definedName>
    <definedName name="pp" localSheetId="8" hidden="1">'[14]DI-STP - PMS'!#REF!</definedName>
    <definedName name="pp" hidden="1">'[14]DI-STP - PMS'!#REF!</definedName>
    <definedName name="PPEN">#REF!</definedName>
    <definedName name="PPL">#REF!</definedName>
    <definedName name="PPLA">#REF!</definedName>
    <definedName name="PPLT">#REF!</definedName>
    <definedName name="ppt_pistas_e_patios">#REF!</definedName>
    <definedName name="PRA">#REF!</definedName>
    <definedName name="Prazo">#REF!</definedName>
    <definedName name="PRBQ">#REF!</definedName>
    <definedName name="PRCB">#REF!</definedName>
    <definedName name="PRCC">#REF!</definedName>
    <definedName name="PRCCL">#REF!</definedName>
    <definedName name="PRDM">#REF!</definedName>
    <definedName name="PRE010201_1">#REF!</definedName>
    <definedName name="PRE010201_2">#REF!</definedName>
    <definedName name="PRE010201_3">#REF!</definedName>
    <definedName name="PRE010201_74">#REF!</definedName>
    <definedName name="PRE010201_75">#REF!</definedName>
    <definedName name="PRE010202_1">#REF!</definedName>
    <definedName name="PRE010202_2">#REF!</definedName>
    <definedName name="PRE010202_3">#REF!</definedName>
    <definedName name="PRE010202_74">#REF!</definedName>
    <definedName name="PRE010202_75">#REF!</definedName>
    <definedName name="PRE010205_1">#REF!</definedName>
    <definedName name="PRE010205_2">#REF!</definedName>
    <definedName name="PRE010205_3">#REF!</definedName>
    <definedName name="PRE010205_74">#REF!</definedName>
    <definedName name="PRE010205_75">#REF!</definedName>
    <definedName name="PRE010206_1">#REF!</definedName>
    <definedName name="PRE010206_2">#REF!</definedName>
    <definedName name="PRE010206_3">#REF!</definedName>
    <definedName name="PRE010206_74">#REF!</definedName>
    <definedName name="PRE010206_75">#REF!</definedName>
    <definedName name="PRE010210_1">#REF!</definedName>
    <definedName name="PRE010210_2">#REF!</definedName>
    <definedName name="PRE010210_3">#REF!</definedName>
    <definedName name="PRE010210_74">#REF!</definedName>
    <definedName name="PRE010210_75">#REF!</definedName>
    <definedName name="PRE010301_1">#REF!</definedName>
    <definedName name="PRE010301_2">#REF!</definedName>
    <definedName name="PRE010301_3">#REF!</definedName>
    <definedName name="PRE010301_74">#REF!</definedName>
    <definedName name="PRE010301_75">#REF!</definedName>
    <definedName name="PRE010401_1">#REF!</definedName>
    <definedName name="PRE010401_2">#REF!</definedName>
    <definedName name="PRE010401_3">#REF!</definedName>
    <definedName name="PRE010401_74">#REF!</definedName>
    <definedName name="PRE010401_75">#REF!</definedName>
    <definedName name="PRE010402_1">#REF!</definedName>
    <definedName name="PRE010402_2">#REF!</definedName>
    <definedName name="PRE010402_3">#REF!</definedName>
    <definedName name="PRE010402_74">#REF!</definedName>
    <definedName name="PRE010402_75">#REF!</definedName>
    <definedName name="PRE010407_1">#REF!</definedName>
    <definedName name="PRE010407_2">#REF!</definedName>
    <definedName name="PRE010407_3">#REF!</definedName>
    <definedName name="PRE010407_74">#REF!</definedName>
    <definedName name="PRE010407_75">#REF!</definedName>
    <definedName name="PRE010413_1">#REF!</definedName>
    <definedName name="PRE010413_2">#REF!</definedName>
    <definedName name="PRE010413_3">#REF!</definedName>
    <definedName name="PRE010413_74">#REF!</definedName>
    <definedName name="PRE010413_75">#REF!</definedName>
    <definedName name="PRE010501_1">#REF!</definedName>
    <definedName name="PRE010501_2">#REF!</definedName>
    <definedName name="PRE010501_3">#REF!</definedName>
    <definedName name="PRE010501_74">#REF!</definedName>
    <definedName name="PRE010501_75">#REF!</definedName>
    <definedName name="PRE010503_1">#REF!</definedName>
    <definedName name="PRE010503_2">#REF!</definedName>
    <definedName name="PRE010503_3">#REF!</definedName>
    <definedName name="PRE010503_74">#REF!</definedName>
    <definedName name="PRE010503_75">#REF!</definedName>
    <definedName name="PRE010505_1">#REF!</definedName>
    <definedName name="PRE010505_2">#REF!</definedName>
    <definedName name="PRE010505_3">#REF!</definedName>
    <definedName name="PRE010505_74">#REF!</definedName>
    <definedName name="PRE010505_75">#REF!</definedName>
    <definedName name="PRE010509_1">#REF!</definedName>
    <definedName name="PRE010509_2">#REF!</definedName>
    <definedName name="PRE010509_3">#REF!</definedName>
    <definedName name="PRE010509_74">#REF!</definedName>
    <definedName name="PRE010509_75">#REF!</definedName>
    <definedName name="PRE010512_1">#REF!</definedName>
    <definedName name="PRE010512_2">#REF!</definedName>
    <definedName name="PRE010512_3">#REF!</definedName>
    <definedName name="PRE010512_74">#REF!</definedName>
    <definedName name="PRE010512_75">#REF!</definedName>
    <definedName name="PRE010518_1">#REF!</definedName>
    <definedName name="PRE010518_2">#REF!</definedName>
    <definedName name="PRE010518_3">#REF!</definedName>
    <definedName name="PRE010518_74">#REF!</definedName>
    <definedName name="PRE010518_75">#REF!</definedName>
    <definedName name="PRE010519_1">#REF!</definedName>
    <definedName name="PRE010519_2">#REF!</definedName>
    <definedName name="PRE010519_3">#REF!</definedName>
    <definedName name="PRE010519_74">#REF!</definedName>
    <definedName name="PRE010519_75">#REF!</definedName>
    <definedName name="PRE010521_1">#REF!</definedName>
    <definedName name="PRE010521_2">#REF!</definedName>
    <definedName name="PRE010521_3">#REF!</definedName>
    <definedName name="PRE010521_74">#REF!</definedName>
    <definedName name="PRE010521_75">#REF!</definedName>
    <definedName name="PRE010523_1">#REF!</definedName>
    <definedName name="PRE010523_2">#REF!</definedName>
    <definedName name="PRE010523_3">#REF!</definedName>
    <definedName name="PRE010523_74">#REF!</definedName>
    <definedName name="PRE010523_75">#REF!</definedName>
    <definedName name="PRE010532_1">#REF!</definedName>
    <definedName name="PRE010532_2">#REF!</definedName>
    <definedName name="PRE010532_3">#REF!</definedName>
    <definedName name="PRE010532_74">#REF!</definedName>
    <definedName name="PRE010532_75">#REF!</definedName>
    <definedName name="PRE010533_1">#REF!</definedName>
    <definedName name="PRE010533_2">#REF!</definedName>
    <definedName name="PRE010533_3">#REF!</definedName>
    <definedName name="PRE010533_74">#REF!</definedName>
    <definedName name="PRE010533_75">#REF!</definedName>
    <definedName name="PRE010536_1">#REF!</definedName>
    <definedName name="PRE010536_2">#REF!</definedName>
    <definedName name="PRE010536_3">#REF!</definedName>
    <definedName name="PRE010536_74">#REF!</definedName>
    <definedName name="PRE010536_75">#REF!</definedName>
    <definedName name="PRE010701_1">#REF!</definedName>
    <definedName name="PRE010701_2">#REF!</definedName>
    <definedName name="PRE010701_3">#REF!</definedName>
    <definedName name="PRE010701_74">#REF!</definedName>
    <definedName name="PRE010701_75">#REF!</definedName>
    <definedName name="PRE010703_1">#REF!</definedName>
    <definedName name="PRE010703_2">#REF!</definedName>
    <definedName name="PRE010703_3">#REF!</definedName>
    <definedName name="PRE010703_74">#REF!</definedName>
    <definedName name="PRE010703_75">#REF!</definedName>
    <definedName name="PRE010705_1">#REF!</definedName>
    <definedName name="PRE010705_2">#REF!</definedName>
    <definedName name="PRE010705_3">#REF!</definedName>
    <definedName name="PRE010705_74">#REF!</definedName>
    <definedName name="PRE010705_75">#REF!</definedName>
    <definedName name="PRE010708_1">#REF!</definedName>
    <definedName name="PRE010708_2">#REF!</definedName>
    <definedName name="PRE010708_3">#REF!</definedName>
    <definedName name="PRE010708_74">#REF!</definedName>
    <definedName name="PRE010708_75">#REF!</definedName>
    <definedName name="PRE010710_1">#REF!</definedName>
    <definedName name="PRE010710_2">#REF!</definedName>
    <definedName name="PRE010710_3">#REF!</definedName>
    <definedName name="PRE010710_74">#REF!</definedName>
    <definedName name="PRE010710_75">#REF!</definedName>
    <definedName name="PRE010712_1">#REF!</definedName>
    <definedName name="PRE010712_2">#REF!</definedName>
    <definedName name="PRE010712_3">#REF!</definedName>
    <definedName name="PRE010712_74">#REF!</definedName>
    <definedName name="PRE010712_75">#REF!</definedName>
    <definedName name="PRE010717_1">#REF!</definedName>
    <definedName name="PRE010717_2">#REF!</definedName>
    <definedName name="PRE010717_3">#REF!</definedName>
    <definedName name="PRE010717_74">#REF!</definedName>
    <definedName name="PRE010717_75">#REF!</definedName>
    <definedName name="PRE010718_1">#REF!</definedName>
    <definedName name="PRE010718_2">#REF!</definedName>
    <definedName name="PRE010718_3">#REF!</definedName>
    <definedName name="PRE010718_74">#REF!</definedName>
    <definedName name="PRE010718_75">#REF!</definedName>
    <definedName name="PRE020201_1">#REF!</definedName>
    <definedName name="PRE020201_2">#REF!</definedName>
    <definedName name="PRE020201_3">#REF!</definedName>
    <definedName name="PRE020201_74">#REF!</definedName>
    <definedName name="PRE020201_75">#REF!</definedName>
    <definedName name="PRE020205_1">#REF!</definedName>
    <definedName name="PRE020205_2">#REF!</definedName>
    <definedName name="PRE020205_3">#REF!</definedName>
    <definedName name="PRE020205_74">#REF!</definedName>
    <definedName name="PRE020205_75">#REF!</definedName>
    <definedName name="PRE020211_1">#REF!</definedName>
    <definedName name="PRE020211_2">#REF!</definedName>
    <definedName name="PRE020211_3">#REF!</definedName>
    <definedName name="PRE020211_74">#REF!</definedName>
    <definedName name="PRE020211_75">#REF!</definedName>
    <definedName name="PRE020217_1">#REF!</definedName>
    <definedName name="PRE020217_2">#REF!</definedName>
    <definedName name="PRE020217_3">#REF!</definedName>
    <definedName name="PRE020217_74">#REF!</definedName>
    <definedName name="PRE020217_75">#REF!</definedName>
    <definedName name="PRE030102_1">#REF!</definedName>
    <definedName name="PRE030102_2">#REF!</definedName>
    <definedName name="PRE030102_3">#REF!</definedName>
    <definedName name="PRE030102_74">#REF!</definedName>
    <definedName name="PRE030102_75">#REF!</definedName>
    <definedName name="PRE030201_1">#REF!</definedName>
    <definedName name="PRE030201_2">#REF!</definedName>
    <definedName name="PRE030201_3">#REF!</definedName>
    <definedName name="PRE030201_74">#REF!</definedName>
    <definedName name="PRE030201_75">#REF!</definedName>
    <definedName name="PRE030303_1">#REF!</definedName>
    <definedName name="PRE030303_2">#REF!</definedName>
    <definedName name="PRE030303_3">#REF!</definedName>
    <definedName name="PRE030303_74">#REF!</definedName>
    <definedName name="PRE030303_75">#REF!</definedName>
    <definedName name="PRE030317_1">#REF!</definedName>
    <definedName name="PRE030317_2">#REF!</definedName>
    <definedName name="PRE030317_3">#REF!</definedName>
    <definedName name="PRE030317_74">#REF!</definedName>
    <definedName name="PRE030317_75">#REF!</definedName>
    <definedName name="PRE040101_1">#REF!</definedName>
    <definedName name="PRE040101_2">#REF!</definedName>
    <definedName name="PRE040101_3">#REF!</definedName>
    <definedName name="PRE040101_74">#REF!</definedName>
    <definedName name="PRE040101_75">#REF!</definedName>
    <definedName name="PRE040202_1">#REF!</definedName>
    <definedName name="PRE040202_2">#REF!</definedName>
    <definedName name="PRE040202_3">#REF!</definedName>
    <definedName name="PRE040202_74">#REF!</definedName>
    <definedName name="PRE040202_75">#REF!</definedName>
    <definedName name="PRE050103_1">#REF!</definedName>
    <definedName name="PRE050103_2">#REF!</definedName>
    <definedName name="PRE050103_3">#REF!</definedName>
    <definedName name="PRE050103_74">#REF!</definedName>
    <definedName name="PRE050103_75">#REF!</definedName>
    <definedName name="PRE050207_1">#REF!</definedName>
    <definedName name="PRE050207_2">#REF!</definedName>
    <definedName name="PRE050207_3">#REF!</definedName>
    <definedName name="PRE050207_74">#REF!</definedName>
    <definedName name="PRE050207_75">#REF!</definedName>
    <definedName name="PRE060101_1">#REF!</definedName>
    <definedName name="PRE060101_2">#REF!</definedName>
    <definedName name="PRE060101_3">#REF!</definedName>
    <definedName name="PRE060101_74">#REF!</definedName>
    <definedName name="PRE060101_75">#REF!</definedName>
    <definedName name="PRE080101_1">#REF!</definedName>
    <definedName name="PRE080101_2">#REF!</definedName>
    <definedName name="PRE080101_3">#REF!</definedName>
    <definedName name="PRE080101_74">#REF!</definedName>
    <definedName name="PRE080101_75">#REF!</definedName>
    <definedName name="PRE080310_1">#REF!</definedName>
    <definedName name="PRE080310_2">#REF!</definedName>
    <definedName name="PRE080310_3">#REF!</definedName>
    <definedName name="PRE080310_74">#REF!</definedName>
    <definedName name="PRE080310_75">#REF!</definedName>
    <definedName name="PRE090101_1">#REF!</definedName>
    <definedName name="PRE090101_2">#REF!</definedName>
    <definedName name="PRE090101_3">#REF!</definedName>
    <definedName name="PRE090101_74">#REF!</definedName>
    <definedName name="PRE090101_75">#REF!</definedName>
    <definedName name="PRE100302_1">#REF!</definedName>
    <definedName name="PRE100302_2">#REF!</definedName>
    <definedName name="PRE100302_3">#REF!</definedName>
    <definedName name="PRE100302_74">#REF!</definedName>
    <definedName name="PRE100302_75">#REF!</definedName>
    <definedName name="PRE110101_1">#REF!</definedName>
    <definedName name="PRE110101_2">#REF!</definedName>
    <definedName name="PRE110101_3">#REF!</definedName>
    <definedName name="PRE110101_74">#REF!</definedName>
    <definedName name="PRE110101_75">#REF!</definedName>
    <definedName name="PRE110104_1">#REF!</definedName>
    <definedName name="PRE110104_2">#REF!</definedName>
    <definedName name="PRE110104_3">#REF!</definedName>
    <definedName name="PRE110104_74">#REF!</definedName>
    <definedName name="PRE110104_75">#REF!</definedName>
    <definedName name="PRE110107_1">#REF!</definedName>
    <definedName name="PRE110107_2">#REF!</definedName>
    <definedName name="PRE110107_3">#REF!</definedName>
    <definedName name="PRE110107_74">#REF!</definedName>
    <definedName name="PRE110107_75">#REF!</definedName>
    <definedName name="PRE120101_1">#REF!</definedName>
    <definedName name="PRE120101_2">#REF!</definedName>
    <definedName name="PRE120101_3">#REF!</definedName>
    <definedName name="PRE120101_74">#REF!</definedName>
    <definedName name="PRE120101_75">#REF!</definedName>
    <definedName name="PRE120105_1">#REF!</definedName>
    <definedName name="PRE120105_2">#REF!</definedName>
    <definedName name="PRE120105_3">#REF!</definedName>
    <definedName name="PRE120105_74">#REF!</definedName>
    <definedName name="PRE120105_75">#REF!</definedName>
    <definedName name="PRE120106_1">#REF!</definedName>
    <definedName name="PRE120106_2">#REF!</definedName>
    <definedName name="PRE120106_3">#REF!</definedName>
    <definedName name="PRE120106_74">#REF!</definedName>
    <definedName name="PRE120106_75">#REF!</definedName>
    <definedName name="PRE120107_1">#REF!</definedName>
    <definedName name="PRE120107_2">#REF!</definedName>
    <definedName name="PRE120107_3">#REF!</definedName>
    <definedName name="PRE120107_74">#REF!</definedName>
    <definedName name="PRE120107_75">#REF!</definedName>
    <definedName name="PRE120110_1">#REF!</definedName>
    <definedName name="PRE120110_2">#REF!</definedName>
    <definedName name="PRE120110_3">#REF!</definedName>
    <definedName name="PRE120110_74">#REF!</definedName>
    <definedName name="PRE120110_75">#REF!</definedName>
    <definedName name="PRE120150_1">#REF!</definedName>
    <definedName name="PRE120150_2">#REF!</definedName>
    <definedName name="PRE120150_3">#REF!</definedName>
    <definedName name="PRE120150_74">#REF!</definedName>
    <definedName name="PRE120150_75">#REF!</definedName>
    <definedName name="PRE130101_1">#REF!</definedName>
    <definedName name="PRE130101_2">#REF!</definedName>
    <definedName name="PRE130101_3">#REF!</definedName>
    <definedName name="PRE130101_74">#REF!</definedName>
    <definedName name="PRE130101_75">#REF!</definedName>
    <definedName name="PRE130103_1">#REF!</definedName>
    <definedName name="PRE130103_2">#REF!</definedName>
    <definedName name="PRE130103_3">#REF!</definedName>
    <definedName name="PRE130103_74">#REF!</definedName>
    <definedName name="PRE130103_75">#REF!</definedName>
    <definedName name="PRE130304_1">#REF!</definedName>
    <definedName name="PRE130304_2">#REF!</definedName>
    <definedName name="PRE130304_3">#REF!</definedName>
    <definedName name="PRE130304_74">#REF!</definedName>
    <definedName name="PRE130304_75">#REF!</definedName>
    <definedName name="PRE130401_1">#REF!</definedName>
    <definedName name="PRE130401_2">#REF!</definedName>
    <definedName name="PRE130401_3">#REF!</definedName>
    <definedName name="PRE130401_74">#REF!</definedName>
    <definedName name="PRE130401_75">#REF!</definedName>
    <definedName name="PRE140102_1">#REF!</definedName>
    <definedName name="PRE140102_2">#REF!</definedName>
    <definedName name="PRE140102_3">#REF!</definedName>
    <definedName name="PRE140102_74">#REF!</definedName>
    <definedName name="PRE140102_75">#REF!</definedName>
    <definedName name="PRE140109_1">#REF!</definedName>
    <definedName name="PRE140109_2">#REF!</definedName>
    <definedName name="PRE140109_3">#REF!</definedName>
    <definedName name="PRE140109_74">#REF!</definedName>
    <definedName name="PRE140109_75">#REF!</definedName>
    <definedName name="PRE140113_1">#REF!</definedName>
    <definedName name="PRE140113_2">#REF!</definedName>
    <definedName name="PRE140113_3">#REF!</definedName>
    <definedName name="PRE140113_74">#REF!</definedName>
    <definedName name="PRE140113_75">#REF!</definedName>
    <definedName name="PRE140122_1">#REF!</definedName>
    <definedName name="PRE140122_2">#REF!</definedName>
    <definedName name="PRE140122_3">#REF!</definedName>
    <definedName name="PRE140122_74">#REF!</definedName>
    <definedName name="PRE140122_75">#REF!</definedName>
    <definedName name="PRE140126_1">#REF!</definedName>
    <definedName name="PRE140126_2">#REF!</definedName>
    <definedName name="PRE140126_3">#REF!</definedName>
    <definedName name="PRE140126_74">#REF!</definedName>
    <definedName name="PRE140126_75">#REF!</definedName>
    <definedName name="PRE140129_1">#REF!</definedName>
    <definedName name="PRE140129_2">#REF!</definedName>
    <definedName name="PRE140129_3">#REF!</definedName>
    <definedName name="PRE140129_74">#REF!</definedName>
    <definedName name="PRE140129_75">#REF!</definedName>
    <definedName name="PRE140135_1">#REF!</definedName>
    <definedName name="PRE140135_2">#REF!</definedName>
    <definedName name="PRE140135_3">#REF!</definedName>
    <definedName name="PRE140135_74">#REF!</definedName>
    <definedName name="PRE140135_75">#REF!</definedName>
    <definedName name="PRE140143_1">#REF!</definedName>
    <definedName name="PRE140143_2">#REF!</definedName>
    <definedName name="PRE140143_3">#REF!</definedName>
    <definedName name="PRE140143_74">#REF!</definedName>
    <definedName name="PRE140143_75">#REF!</definedName>
    <definedName name="PRE140145_1">#REF!</definedName>
    <definedName name="PRE140145_2">#REF!</definedName>
    <definedName name="PRE140145_3">#REF!</definedName>
    <definedName name="PRE140145_74">#REF!</definedName>
    <definedName name="PRE140145_75">#REF!</definedName>
    <definedName name="PRE150130_1">#REF!</definedName>
    <definedName name="PRE150130_2">#REF!</definedName>
    <definedName name="PRE150130_3">#REF!</definedName>
    <definedName name="PRE150130_74">#REF!</definedName>
    <definedName name="PRE150130_75">#REF!</definedName>
    <definedName name="PRE170101_1">#REF!</definedName>
    <definedName name="PRE170101_2">#REF!</definedName>
    <definedName name="PRE170101_3">#REF!</definedName>
    <definedName name="PRE170101_74">#REF!</definedName>
    <definedName name="PRE170101_75">#REF!</definedName>
    <definedName name="PRE170102_1">#REF!</definedName>
    <definedName name="PRE170102_2">#REF!</definedName>
    <definedName name="PRE170102_3">#REF!</definedName>
    <definedName name="PRE170102_74">#REF!</definedName>
    <definedName name="PRE170102_75">#REF!</definedName>
    <definedName name="PRE170103_1">#REF!</definedName>
    <definedName name="PRE170103_2">#REF!</definedName>
    <definedName name="PRE170103_3">#REF!</definedName>
    <definedName name="PRE170103_74">#REF!</definedName>
    <definedName name="PRE170103_75">#REF!</definedName>
    <definedName name="PRECO">#REF!</definedName>
    <definedName name="Preço_unit_total_comp" localSheetId="9">#REF!</definedName>
    <definedName name="Preço_unit_total_comp" localSheetId="11">#REF!</definedName>
    <definedName name="Preço_unit_total_comp" localSheetId="8">#REF!</definedName>
    <definedName name="Preço_unit_total_comp">#REF!</definedName>
    <definedName name="preco1">#REF!</definedName>
    <definedName name="preços">{#NAME?}</definedName>
    <definedName name="preços_1">{#NAME?}</definedName>
    <definedName name="preços_1_1">{#NAME?}</definedName>
    <definedName name="PREÇOS_10">#REF!</definedName>
    <definedName name="PREÇOS_17">#REF!</definedName>
    <definedName name="preços_2">{#NAME?}</definedName>
    <definedName name="PREÇOS_6">#REF!</definedName>
    <definedName name="PREÇOS_7">#REF!</definedName>
    <definedName name="PREÇOS_8">#REF!</definedName>
    <definedName name="PREÇOS_9">#REF!</definedName>
    <definedName name="PREÇOSOBRAS">'[105]BD Equip.'!$A$1:$B$263</definedName>
    <definedName name="PRECP">#REF!</definedName>
    <definedName name="PRECREV">#REF!</definedName>
    <definedName name="PREGO">[10]DADOS!$C$18</definedName>
    <definedName name="PREMN">#REF!</definedName>
    <definedName name="PRGC">#REF!</definedName>
    <definedName name="primeira">#REF!</definedName>
    <definedName name="primeira_3">#REF!</definedName>
    <definedName name="primeira_4">#REF!</definedName>
    <definedName name="primeira_5">#REF!</definedName>
    <definedName name="primeiraa">#REF!</definedName>
    <definedName name="PRINC.">#REF!</definedName>
    <definedName name="Print">[106]QuQuant!#REF!</definedName>
    <definedName name="Print_Area_MI">[107]qorcamentodnerL1!#REF!</definedName>
    <definedName name="Print_Area_MI_1">"#REF!"</definedName>
    <definedName name="Print_Area_MI_19">#REF!</definedName>
    <definedName name="Print_Area_MI_21">#REF!</definedName>
    <definedName name="Print_Area_MI_21_19">#REF!</definedName>
    <definedName name="Print_Area_MI_4">#REF!</definedName>
    <definedName name="Print_Area_MII">#REF!</definedName>
    <definedName name="PRINT_TITLES_MI">#REF!</definedName>
    <definedName name="PRINT_TITLES_MI_1">"#REF!"</definedName>
    <definedName name="PRINT_TITLES_MI_19">#REF!</definedName>
    <definedName name="PRINT_TITLES_MI_4">#REF!</definedName>
    <definedName name="PRINT_TITLES_MII">#REF!</definedName>
    <definedName name="PRM1C">#REF!</definedName>
    <definedName name="PRMN">#REF!</definedName>
    <definedName name="PROD_1" hidden="1">{#N/A,#N/A,TRUE,"Serviços"}</definedName>
    <definedName name="PROD_1_1" hidden="1">{#N/A,#N/A,TRUE,"Serviços"}</definedName>
    <definedName name="PROD_11" hidden="1">{#N/A,#N/A,TRUE,"Serviços"}</definedName>
    <definedName name="ProdAnexo">#REF!</definedName>
    <definedName name="ProdNome">#REF!</definedName>
    <definedName name="proj">"$#REF!.$B$8:$F$21"</definedName>
    <definedName name="proj_2">"$#REF!.$B$8:$F$21"</definedName>
    <definedName name="PROJETO">[108]PROJETO!$A:$IV</definedName>
    <definedName name="PROJETO_10">[108]PROJETO!$A:$IV</definedName>
    <definedName name="PROJETO_17">[108]PROJETO!$A:$IV</definedName>
    <definedName name="PROJETO_6">[108]PROJETO!$A:$IV</definedName>
    <definedName name="PROJETO_7">[108]PROJETO!$A:$IV</definedName>
    <definedName name="PROJETO_8">[108]PROJETO!$A:$IV</definedName>
    <definedName name="PROJETO_9">[108]PROJETO!$A:$IV</definedName>
    <definedName name="PROMZ">#REF!</definedName>
    <definedName name="ProteçãoAmbiental">'[80]Medição Completa'!#REF!</definedName>
    <definedName name="PRP">#REF!</definedName>
    <definedName name="PRPA">#REF!</definedName>
    <definedName name="PRPL">#REF!</definedName>
    <definedName name="PRPT">#REF!</definedName>
    <definedName name="PRR1C">#REF!</definedName>
    <definedName name="PRRP">#REF!</definedName>
    <definedName name="PRZ">#REF!</definedName>
    <definedName name="PSCB">#REF!</definedName>
    <definedName name="PSINAL">#REF!</definedName>
    <definedName name="PST">#REF!</definedName>
    <definedName name="PTB">#REF!</definedName>
    <definedName name="PTBA">#REF!</definedName>
    <definedName name="PTBT">#REF!</definedName>
    <definedName name="PTCAP20">#REF!</definedName>
    <definedName name="PTCAP20MBQ">#REF!</definedName>
    <definedName name="PTCB4">#REF!</definedName>
    <definedName name="PTCC4">#REF!</definedName>
    <definedName name="PTCCB10">#REF!</definedName>
    <definedName name="PTCM30">#REF!</definedName>
    <definedName name="PTCM30IMP">#REF!</definedName>
    <definedName name="PTCM30RP">#REF!</definedName>
    <definedName name="PTCM30TB">#REF!</definedName>
    <definedName name="PTEB4">#REF!</definedName>
    <definedName name="PTEMULCS">#REF!</definedName>
    <definedName name="PTEMULTSD">#REF!</definedName>
    <definedName name="PTEMULTSS">#REF!</definedName>
    <definedName name="PTLCB10">#REF!</definedName>
    <definedName name="PTLMB">#REF!</definedName>
    <definedName name="PTRL1CLAMAG">#REF!</definedName>
    <definedName name="PTRL1CMBF">#REF!</definedName>
    <definedName name="PTRM1C">#REF!</definedName>
    <definedName name="PTRR1C">#REF!</definedName>
    <definedName name="PTRR1CPL">#REF!</definedName>
    <definedName name="PTRR1CST">#REF!</definedName>
    <definedName name="PTSD">#REF!</definedName>
    <definedName name="PTSD2">#REF!</definedName>
    <definedName name="PUPA">#REF!</definedName>
    <definedName name="PUPJ">#REF!</definedName>
    <definedName name="Q" localSheetId="9">#REF!</definedName>
    <definedName name="Q" localSheetId="11">#REF!</definedName>
    <definedName name="q" localSheetId="1">"#REF!"</definedName>
    <definedName name="Q">#REF!</definedName>
    <definedName name="Q_resumo">#REF!</definedName>
    <definedName name="qa" localSheetId="9">#REF!</definedName>
    <definedName name="qa" localSheetId="11">#REF!</definedName>
    <definedName name="QA" localSheetId="1">#N/A</definedName>
    <definedName name="qa" localSheetId="8">#REF!</definedName>
    <definedName name="qa">#REF!</definedName>
    <definedName name="Qd.Comp.Miranda">"plan1"</definedName>
    <definedName name="Qd.Comp.Miranda_1">"plan1"</definedName>
    <definedName name="Qd.Comp.Miranda_10">"plan1"</definedName>
    <definedName name="Qd.Comp.Miranda_2">"plan1"</definedName>
    <definedName name="Qd.Comp.Miranda_3">"plan1"</definedName>
    <definedName name="Qd.Comp.Miranda_4">"plan1"</definedName>
    <definedName name="Qd.Comp.Miranda_5">"plan1"</definedName>
    <definedName name="Qd.Comp.Miranda_6">"plan1"</definedName>
    <definedName name="Qd.Comp.Miranda_7">"plan1"</definedName>
    <definedName name="Qd.Comp.Miranda_8">"plan1"</definedName>
    <definedName name="Qd.Comp.Miranda_9">"plan1"</definedName>
    <definedName name="QQ_2">#N/A</definedName>
    <definedName name="QQ_2_4">#N/A</definedName>
    <definedName name="qqe">[19]!qqe</definedName>
    <definedName name="qqqqqqq">#N/A</definedName>
    <definedName name="QTNULO" localSheetId="9">#REF!</definedName>
    <definedName name="QTNULO" localSheetId="11">#REF!</definedName>
    <definedName name="QTNULO" localSheetId="1">#REF!</definedName>
    <definedName name="QTNULO">#REF!</definedName>
    <definedName name="QTPADRAO">#REF!</definedName>
    <definedName name="QTRES">#REF!</definedName>
    <definedName name="QUA010201_1">#REF!</definedName>
    <definedName name="QUA010201_2">#REF!</definedName>
    <definedName name="QUA010201_3">#REF!</definedName>
    <definedName name="QUA010201_74">#REF!</definedName>
    <definedName name="QUA010201_75">#REF!</definedName>
    <definedName name="QUA010202_1">#REF!</definedName>
    <definedName name="QUA010202_2">#REF!</definedName>
    <definedName name="QUA010202_3">#REF!</definedName>
    <definedName name="QUA010202_74">#REF!</definedName>
    <definedName name="QUA010202_75">#REF!</definedName>
    <definedName name="QUA010205_1">#REF!</definedName>
    <definedName name="QUA010205_2">#REF!</definedName>
    <definedName name="QUA010205_3">#REF!</definedName>
    <definedName name="QUA010205_74">#REF!</definedName>
    <definedName name="QUA010205_75">#REF!</definedName>
    <definedName name="QUA010206_1">#REF!</definedName>
    <definedName name="QUA010206_2">#REF!</definedName>
    <definedName name="QUA010206_3">#REF!</definedName>
    <definedName name="QUA010206_74">#REF!</definedName>
    <definedName name="QUA010206_75">#REF!</definedName>
    <definedName name="QUA010210_1">#REF!</definedName>
    <definedName name="QUA010210_2">#REF!</definedName>
    <definedName name="QUA010210_3">#REF!</definedName>
    <definedName name="QUA010210_74">#REF!</definedName>
    <definedName name="QUA010210_75">#REF!</definedName>
    <definedName name="QUA010301_1">#REF!</definedName>
    <definedName name="QUA010301_2">#REF!</definedName>
    <definedName name="QUA010301_3">#REF!</definedName>
    <definedName name="QUA010301_74">#REF!</definedName>
    <definedName name="QUA010301_75">#REF!</definedName>
    <definedName name="QUA010401_1">#REF!</definedName>
    <definedName name="QUA010401_2">#REF!</definedName>
    <definedName name="QUA010401_3">#REF!</definedName>
    <definedName name="QUA010401_74">#REF!</definedName>
    <definedName name="QUA010401_75">#REF!</definedName>
    <definedName name="QUA010402_1">#REF!</definedName>
    <definedName name="QUA010402_2">#REF!</definedName>
    <definedName name="QUA010402_3">#REF!</definedName>
    <definedName name="QUA010402_74">#REF!</definedName>
    <definedName name="QUA010402_75">#REF!</definedName>
    <definedName name="QUA010407_1">#REF!</definedName>
    <definedName name="QUA010407_2">#REF!</definedName>
    <definedName name="QUA010407_3">#REF!</definedName>
    <definedName name="QUA010407_74">#REF!</definedName>
    <definedName name="QUA010407_75">#REF!</definedName>
    <definedName name="QUA010413_1">#REF!</definedName>
    <definedName name="QUA010413_2">#REF!</definedName>
    <definedName name="QUA010413_3">#REF!</definedName>
    <definedName name="QUA010413_74">#REF!</definedName>
    <definedName name="QUA010413_75">#REF!</definedName>
    <definedName name="QUA010501_1">#REF!</definedName>
    <definedName name="QUA010501_2">#REF!</definedName>
    <definedName name="QUA010501_3">#REF!</definedName>
    <definedName name="QUA010501_74">#REF!</definedName>
    <definedName name="QUA010501_75">#REF!</definedName>
    <definedName name="QUA010503_1">#REF!</definedName>
    <definedName name="QUA010503_2">#REF!</definedName>
    <definedName name="QUA010503_3">#REF!</definedName>
    <definedName name="QUA010503_74">#REF!</definedName>
    <definedName name="QUA010503_75">#REF!</definedName>
    <definedName name="QUA010505_1">#REF!</definedName>
    <definedName name="QUA010505_2">#REF!</definedName>
    <definedName name="QUA010505_3">#REF!</definedName>
    <definedName name="QUA010505_74">#REF!</definedName>
    <definedName name="QUA010505_75">#REF!</definedName>
    <definedName name="QUA010509_1">#REF!</definedName>
    <definedName name="QUA010509_2">#REF!</definedName>
    <definedName name="QUA010509_3">#REF!</definedName>
    <definedName name="QUA010509_74">#REF!</definedName>
    <definedName name="QUA010509_75">#REF!</definedName>
    <definedName name="QUA010512_1">#REF!</definedName>
    <definedName name="QUA010512_2">#REF!</definedName>
    <definedName name="QUA010512_3">#REF!</definedName>
    <definedName name="QUA010512_74">#REF!</definedName>
    <definedName name="QUA010512_75">#REF!</definedName>
    <definedName name="QUA010518_1">#REF!</definedName>
    <definedName name="QUA010518_2">#REF!</definedName>
    <definedName name="QUA010518_3">#REF!</definedName>
    <definedName name="QUA010518_74">#REF!</definedName>
    <definedName name="QUA010518_75">#REF!</definedName>
    <definedName name="QUA010519_1">#REF!</definedName>
    <definedName name="QUA010519_2">#REF!</definedName>
    <definedName name="QUA010519_3">#REF!</definedName>
    <definedName name="QUA010519_74">#REF!</definedName>
    <definedName name="QUA010519_75">#REF!</definedName>
    <definedName name="QUA010521_1">#REF!</definedName>
    <definedName name="QUA010521_2">#REF!</definedName>
    <definedName name="QUA010521_3">#REF!</definedName>
    <definedName name="QUA010521_74">#REF!</definedName>
    <definedName name="QUA010521_75">#REF!</definedName>
    <definedName name="QUA010523_1">#REF!</definedName>
    <definedName name="QUA010523_2">#REF!</definedName>
    <definedName name="QUA010523_3">#REF!</definedName>
    <definedName name="QUA010523_74">#REF!</definedName>
    <definedName name="QUA010523_75">#REF!</definedName>
    <definedName name="QUA010532_1">#REF!</definedName>
    <definedName name="QUA010532_2">#REF!</definedName>
    <definedName name="QUA010532_3">#REF!</definedName>
    <definedName name="QUA010532_74">#REF!</definedName>
    <definedName name="QUA010532_75">#REF!</definedName>
    <definedName name="QUA010533_1">#REF!</definedName>
    <definedName name="QUA010533_2">#REF!</definedName>
    <definedName name="QUA010533_3">#REF!</definedName>
    <definedName name="QUA010533_74">#REF!</definedName>
    <definedName name="QUA010533_75">#REF!</definedName>
    <definedName name="QUA010536_1">#REF!</definedName>
    <definedName name="QUA010536_2">#REF!</definedName>
    <definedName name="QUA010536_3">#REF!</definedName>
    <definedName name="QUA010536_74">#REF!</definedName>
    <definedName name="QUA010536_75">#REF!</definedName>
    <definedName name="QUA010701_1">#REF!</definedName>
    <definedName name="QUA010701_2">#REF!</definedName>
    <definedName name="QUA010701_3">#REF!</definedName>
    <definedName name="QUA010701_74">#REF!</definedName>
    <definedName name="QUA010701_75">#REF!</definedName>
    <definedName name="QUA010703_1">#REF!</definedName>
    <definedName name="QUA010703_2">#REF!</definedName>
    <definedName name="QUA010703_3">#REF!</definedName>
    <definedName name="QUA010703_74">#REF!</definedName>
    <definedName name="QUA010703_75">#REF!</definedName>
    <definedName name="QUA010705_1">#REF!</definedName>
    <definedName name="QUA010705_2">#REF!</definedName>
    <definedName name="QUA010705_3">#REF!</definedName>
    <definedName name="QUA010705_74">#REF!</definedName>
    <definedName name="QUA010705_75">#REF!</definedName>
    <definedName name="QUA010708_1">#REF!</definedName>
    <definedName name="QUA010708_2">#REF!</definedName>
    <definedName name="QUA010708_3">#REF!</definedName>
    <definedName name="QUA010708_74">#REF!</definedName>
    <definedName name="QUA010708_75">#REF!</definedName>
    <definedName name="QUA010710_1">#REF!</definedName>
    <definedName name="QUA010710_2">#REF!</definedName>
    <definedName name="QUA010710_3">#REF!</definedName>
    <definedName name="QUA010710_74">#REF!</definedName>
    <definedName name="QUA010710_75">#REF!</definedName>
    <definedName name="QUA010712_1">#REF!</definedName>
    <definedName name="QUA010712_2">#REF!</definedName>
    <definedName name="QUA010712_3">#REF!</definedName>
    <definedName name="QUA010712_74">#REF!</definedName>
    <definedName name="QUA010712_75">#REF!</definedName>
    <definedName name="QUA010717_1">#REF!</definedName>
    <definedName name="QUA010717_2">#REF!</definedName>
    <definedName name="QUA010717_3">#REF!</definedName>
    <definedName name="QUA010717_74">#REF!</definedName>
    <definedName name="QUA010717_75">#REF!</definedName>
    <definedName name="QUA010718_1">#REF!</definedName>
    <definedName name="QUA010718_2">#REF!</definedName>
    <definedName name="QUA010718_3">#REF!</definedName>
    <definedName name="QUA010718_74">#REF!</definedName>
    <definedName name="QUA010718_75">#REF!</definedName>
    <definedName name="QUA020201_1">#REF!</definedName>
    <definedName name="QUA020201_2">#REF!</definedName>
    <definedName name="QUA020201_3">#REF!</definedName>
    <definedName name="QUA020201_74">#REF!</definedName>
    <definedName name="QUA020201_75">#REF!</definedName>
    <definedName name="QUA020205_1">#REF!</definedName>
    <definedName name="QUA020205_2">#REF!</definedName>
    <definedName name="QUA020205_3">#REF!</definedName>
    <definedName name="QUA020205_74">#REF!</definedName>
    <definedName name="QUA020205_75">#REF!</definedName>
    <definedName name="QUA020211_1">#REF!</definedName>
    <definedName name="QUA020211_2">#REF!</definedName>
    <definedName name="QUA020211_3">#REF!</definedName>
    <definedName name="QUA020211_74">#REF!</definedName>
    <definedName name="QUA020211_75">#REF!</definedName>
    <definedName name="QUA020217_1">#REF!</definedName>
    <definedName name="QUA020217_2">#REF!</definedName>
    <definedName name="QUA020217_3">#REF!</definedName>
    <definedName name="QUA020217_74">#REF!</definedName>
    <definedName name="QUA020217_75">#REF!</definedName>
    <definedName name="QUA030102_1">#REF!</definedName>
    <definedName name="QUA030102_2">#REF!</definedName>
    <definedName name="QUA030102_3">#REF!</definedName>
    <definedName name="QUA030102_74">#REF!</definedName>
    <definedName name="QUA030102_75">#REF!</definedName>
    <definedName name="QUA030201_1">#REF!</definedName>
    <definedName name="QUA030201_2">#REF!</definedName>
    <definedName name="QUA030201_3">#REF!</definedName>
    <definedName name="QUA030201_74">#REF!</definedName>
    <definedName name="QUA030201_75">#REF!</definedName>
    <definedName name="QUA030303_1">#REF!</definedName>
    <definedName name="QUA030303_2">#REF!</definedName>
    <definedName name="QUA030303_3">#REF!</definedName>
    <definedName name="QUA030303_74">#REF!</definedName>
    <definedName name="QUA030303_75">#REF!</definedName>
    <definedName name="QUA030317_1">#REF!</definedName>
    <definedName name="QUA030317_2">#REF!</definedName>
    <definedName name="QUA030317_3">#REF!</definedName>
    <definedName name="QUA030317_74">#REF!</definedName>
    <definedName name="QUA030317_75">#REF!</definedName>
    <definedName name="QUA040101_1">#REF!</definedName>
    <definedName name="QUA040101_2">#REF!</definedName>
    <definedName name="QUA040101_3">#REF!</definedName>
    <definedName name="QUA040101_74">#REF!</definedName>
    <definedName name="QUA040101_75">#REF!</definedName>
    <definedName name="QUA040202_1">#REF!</definedName>
    <definedName name="QUA040202_2">#REF!</definedName>
    <definedName name="QUA040202_3">#REF!</definedName>
    <definedName name="QUA040202_74">#REF!</definedName>
    <definedName name="QUA040202_75">#REF!</definedName>
    <definedName name="QUA050103_1">#REF!</definedName>
    <definedName name="QUA050103_2">#REF!</definedName>
    <definedName name="QUA050103_3">#REF!</definedName>
    <definedName name="QUA050103_74">#REF!</definedName>
    <definedName name="QUA050103_75">#REF!</definedName>
    <definedName name="QUA050207_1">#REF!</definedName>
    <definedName name="QUA050207_2">#REF!</definedName>
    <definedName name="QUA050207_3">#REF!</definedName>
    <definedName name="QUA050207_74">#REF!</definedName>
    <definedName name="QUA050207_75">#REF!</definedName>
    <definedName name="QUA060101_1">#REF!</definedName>
    <definedName name="QUA060101_2">#REF!</definedName>
    <definedName name="QUA060101_3">#REF!</definedName>
    <definedName name="QUA060101_74">#REF!</definedName>
    <definedName name="QUA060101_75">#REF!</definedName>
    <definedName name="QUA080101_1">#REF!</definedName>
    <definedName name="QUA080101_2">#REF!</definedName>
    <definedName name="QUA080101_3">#REF!</definedName>
    <definedName name="QUA080101_74">#REF!</definedName>
    <definedName name="QUA080101_75">#REF!</definedName>
    <definedName name="QUA080310_1">#REF!</definedName>
    <definedName name="QUA080310_2">#REF!</definedName>
    <definedName name="QUA080310_3">#REF!</definedName>
    <definedName name="QUA080310_74">#REF!</definedName>
    <definedName name="QUA080310_75">#REF!</definedName>
    <definedName name="QUA090101_1">#REF!</definedName>
    <definedName name="QUA090101_2">#REF!</definedName>
    <definedName name="QUA090101_3">#REF!</definedName>
    <definedName name="QUA090101_74">#REF!</definedName>
    <definedName name="QUA090101_75">#REF!</definedName>
    <definedName name="QUA100302_1">#REF!</definedName>
    <definedName name="QUA100302_2">#REF!</definedName>
    <definedName name="QUA100302_3">#REF!</definedName>
    <definedName name="QUA100302_74">#REF!</definedName>
    <definedName name="QUA100302_75">#REF!</definedName>
    <definedName name="QUA110101_1">#REF!</definedName>
    <definedName name="QUA110101_2">#REF!</definedName>
    <definedName name="QUA110101_3">#REF!</definedName>
    <definedName name="QUA110101_74">#REF!</definedName>
    <definedName name="QUA110101_75">#REF!</definedName>
    <definedName name="QUA110104_1">#REF!</definedName>
    <definedName name="QUA110104_2">#REF!</definedName>
    <definedName name="QUA110104_3">#REF!</definedName>
    <definedName name="QUA110104_74">#REF!</definedName>
    <definedName name="QUA110104_75">#REF!</definedName>
    <definedName name="QUA110107_1">#REF!</definedName>
    <definedName name="QUA110107_2">#REF!</definedName>
    <definedName name="QUA110107_3">#REF!</definedName>
    <definedName name="QUA110107_74">#REF!</definedName>
    <definedName name="QUA110107_75">#REF!</definedName>
    <definedName name="QUA120101_1">#REF!</definedName>
    <definedName name="QUA120101_2">#REF!</definedName>
    <definedName name="QUA120101_3">#REF!</definedName>
    <definedName name="QUA120101_74">#REF!</definedName>
    <definedName name="QUA120101_75">#REF!</definedName>
    <definedName name="QUA120105_1">#REF!</definedName>
    <definedName name="QUA120105_2">#REF!</definedName>
    <definedName name="QUA120105_3">#REF!</definedName>
    <definedName name="QUA120105_74">#REF!</definedName>
    <definedName name="QUA120105_75">#REF!</definedName>
    <definedName name="QUA120106_1">#REF!</definedName>
    <definedName name="QUA120106_2">#REF!</definedName>
    <definedName name="QUA120106_3">#REF!</definedName>
    <definedName name="QUA120106_74">#REF!</definedName>
    <definedName name="QUA120106_75">#REF!</definedName>
    <definedName name="QUA120107_1">#REF!</definedName>
    <definedName name="QUA120107_2">#REF!</definedName>
    <definedName name="QUA120107_3">#REF!</definedName>
    <definedName name="QUA120107_74">#REF!</definedName>
    <definedName name="QUA120107_75">#REF!</definedName>
    <definedName name="QUA120110_1">#REF!</definedName>
    <definedName name="QUA120110_2">#REF!</definedName>
    <definedName name="QUA120110_3">#REF!</definedName>
    <definedName name="QUA120110_74">#REF!</definedName>
    <definedName name="QUA120110_75">#REF!</definedName>
    <definedName name="QUA120150_1">#REF!</definedName>
    <definedName name="QUA120150_2">#REF!</definedName>
    <definedName name="QUA120150_3">#REF!</definedName>
    <definedName name="QUA120150_74">#REF!</definedName>
    <definedName name="QUA120150_75">#REF!</definedName>
    <definedName name="QUA130101_1">#REF!</definedName>
    <definedName name="QUA130101_2">#REF!</definedName>
    <definedName name="QUA130101_3">#REF!</definedName>
    <definedName name="QUA130101_74">#REF!</definedName>
    <definedName name="QUA130101_75">#REF!</definedName>
    <definedName name="QUA130103_1">#REF!</definedName>
    <definedName name="QUA130103_2">#REF!</definedName>
    <definedName name="QUA130103_3">#REF!</definedName>
    <definedName name="QUA130103_74">#REF!</definedName>
    <definedName name="QUA130103_75">#REF!</definedName>
    <definedName name="QUA130304_1">#REF!</definedName>
    <definedName name="QUA130304_2">#REF!</definedName>
    <definedName name="QUA130304_3">#REF!</definedName>
    <definedName name="QUA130304_74">#REF!</definedName>
    <definedName name="QUA130304_75">#REF!</definedName>
    <definedName name="QUA130401_1">#REF!</definedName>
    <definedName name="QUA130401_2">#REF!</definedName>
    <definedName name="QUA130401_3">#REF!</definedName>
    <definedName name="QUA130401_74">#REF!</definedName>
    <definedName name="QUA130401_75">#REF!</definedName>
    <definedName name="QUA140102_1">#REF!</definedName>
    <definedName name="QUA140102_2">#REF!</definedName>
    <definedName name="QUA140102_3">#REF!</definedName>
    <definedName name="QUA140102_74">#REF!</definedName>
    <definedName name="QUA140102_75">#REF!</definedName>
    <definedName name="QUA140109_1">#REF!</definedName>
    <definedName name="QUA140109_2">#REF!</definedName>
    <definedName name="QUA140109_3">#REF!</definedName>
    <definedName name="QUA140109_74">#REF!</definedName>
    <definedName name="QUA140109_75">#REF!</definedName>
    <definedName name="QUA140113_1">#REF!</definedName>
    <definedName name="QUA140113_2">#REF!</definedName>
    <definedName name="QUA140113_3">#REF!</definedName>
    <definedName name="QUA140113_74">#REF!</definedName>
    <definedName name="QUA140113_75">#REF!</definedName>
    <definedName name="QUA140122_1">#REF!</definedName>
    <definedName name="QUA140122_2">#REF!</definedName>
    <definedName name="QUA140122_3">#REF!</definedName>
    <definedName name="QUA140122_74">#REF!</definedName>
    <definedName name="QUA140122_75">#REF!</definedName>
    <definedName name="QUA140126_1">#REF!</definedName>
    <definedName name="QUA140126_2">#REF!</definedName>
    <definedName name="QUA140126_3">#REF!</definedName>
    <definedName name="QUA140126_74">#REF!</definedName>
    <definedName name="QUA140126_75">#REF!</definedName>
    <definedName name="QUA140129_1">#REF!</definedName>
    <definedName name="QUA140129_2">#REF!</definedName>
    <definedName name="QUA140129_3">#REF!</definedName>
    <definedName name="QUA140129_74">#REF!</definedName>
    <definedName name="QUA140129_75">#REF!</definedName>
    <definedName name="QUA140135_1">#REF!</definedName>
    <definedName name="QUA140135_2">#REF!</definedName>
    <definedName name="QUA140135_3">#REF!</definedName>
    <definedName name="QUA140135_74">#REF!</definedName>
    <definedName name="QUA140135_75">#REF!</definedName>
    <definedName name="QUA140143_1">#REF!</definedName>
    <definedName name="QUA140143_2">#REF!</definedName>
    <definedName name="QUA140143_3">#REF!</definedName>
    <definedName name="QUA140143_74">#REF!</definedName>
    <definedName name="QUA140143_75">#REF!</definedName>
    <definedName name="QUA140145_1">#REF!</definedName>
    <definedName name="QUA140145_2">#REF!</definedName>
    <definedName name="QUA140145_3">#REF!</definedName>
    <definedName name="QUA140145_74">#REF!</definedName>
    <definedName name="QUA140145_75">#REF!</definedName>
    <definedName name="QUA150130_1">#REF!</definedName>
    <definedName name="QUA150130_2">#REF!</definedName>
    <definedName name="QUA150130_3">#REF!</definedName>
    <definedName name="QUA150130_74">#REF!</definedName>
    <definedName name="QUA150130_75">#REF!</definedName>
    <definedName name="QUA170101_1">#REF!</definedName>
    <definedName name="QUA170101_2">#REF!</definedName>
    <definedName name="QUA170101_3">#REF!</definedName>
    <definedName name="QUA170101_74">#REF!</definedName>
    <definedName name="QUA170101_75">#REF!</definedName>
    <definedName name="QUA170102_1">#REF!</definedName>
    <definedName name="QUA170102_2">#REF!</definedName>
    <definedName name="QUA170102_3">#REF!</definedName>
    <definedName name="QUA170102_74">#REF!</definedName>
    <definedName name="QUA170102_75">#REF!</definedName>
    <definedName name="QUA170103_1">#REF!</definedName>
    <definedName name="QUA170103_2">#REF!</definedName>
    <definedName name="QUA170103_3">#REF!</definedName>
    <definedName name="QUA170103_74">#REF!</definedName>
    <definedName name="QUA170103_75">#REF!</definedName>
    <definedName name="QUANT">#REF!</definedName>
    <definedName name="QUANT_acumu">#REF!</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P">#REF!</definedName>
    <definedName name="queiroz">#REF!</definedName>
    <definedName name="quilometros">#REF!</definedName>
    <definedName name="qwrqerwqer">[36]PROJETO!#REF!</definedName>
    <definedName name="R_1">#REF!</definedName>
    <definedName name="R_2">#REF!</definedName>
    <definedName name="R_3">#REF!</definedName>
    <definedName name="R_75">#REF!</definedName>
    <definedName name="RA">#REF!</definedName>
    <definedName name="Rachão">#N/A</definedName>
    <definedName name="RARQIMP" localSheetId="1">#REF!</definedName>
    <definedName name="RARQIMP">#REF!</definedName>
    <definedName name="RBQ">#REF!</definedName>
    <definedName name="RBV">[109]Teor!$C$3:$C$7</definedName>
    <definedName name="RBVV">'[46]Página 16'!$A$3:$A$7</definedName>
    <definedName name="RCB">#REF!</definedName>
    <definedName name="RCC">#REF!</definedName>
    <definedName name="RCCL">#REF!</definedName>
    <definedName name="rcgp">#N/A</definedName>
    <definedName name="rcgp_1">#N/A</definedName>
    <definedName name="RDM">#REF!</definedName>
    <definedName name="rea">#REF!</definedName>
    <definedName name="REAJ">#REF!</definedName>
    <definedName name="REATBUEIRO">[50]SERVIÇOS!#REF!</definedName>
    <definedName name="REBOQUE">[71]COMPAUTO!$H$78</definedName>
    <definedName name="rec">#N/A</definedName>
    <definedName name="REC11100_1">#REF!</definedName>
    <definedName name="REC11100_2">#REF!</definedName>
    <definedName name="REC11100_3">#REF!</definedName>
    <definedName name="REC11100_74">#REF!</definedName>
    <definedName name="REC11100_75">#REF!</definedName>
    <definedName name="REC11110_1">#REF!</definedName>
    <definedName name="REC11110_2">#REF!</definedName>
    <definedName name="REC11110_3">#REF!</definedName>
    <definedName name="REC11110_74">#REF!</definedName>
    <definedName name="REC11110_75">#REF!</definedName>
    <definedName name="REC11115_1">#REF!</definedName>
    <definedName name="REC11115_2">#REF!</definedName>
    <definedName name="REC11115_3">#REF!</definedName>
    <definedName name="REC11115_74">#REF!</definedName>
    <definedName name="REC11115_75">#REF!</definedName>
    <definedName name="REC11125_1">#REF!</definedName>
    <definedName name="REC11125_2">#REF!</definedName>
    <definedName name="REC11125_3">#REF!</definedName>
    <definedName name="REC11125_74">#REF!</definedName>
    <definedName name="REC11125_75">#REF!</definedName>
    <definedName name="REC11130_1">#REF!</definedName>
    <definedName name="REC11130_2">#REF!</definedName>
    <definedName name="REC11130_3">#REF!</definedName>
    <definedName name="REC11130_74">#REF!</definedName>
    <definedName name="REC11130_75">#REF!</definedName>
    <definedName name="REC11135_1">#REF!</definedName>
    <definedName name="REC11135_2">#REF!</definedName>
    <definedName name="REC11135_3">#REF!</definedName>
    <definedName name="REC11135_74">#REF!</definedName>
    <definedName name="REC11135_75">#REF!</definedName>
    <definedName name="REC11145_1">#REF!</definedName>
    <definedName name="REC11145_2">#REF!</definedName>
    <definedName name="REC11145_3">#REF!</definedName>
    <definedName name="REC11145_74">#REF!</definedName>
    <definedName name="REC11145_75">#REF!</definedName>
    <definedName name="REC11150_1">#REF!</definedName>
    <definedName name="REC11150_2">#REF!</definedName>
    <definedName name="REC11150_3">#REF!</definedName>
    <definedName name="REC11150_74">#REF!</definedName>
    <definedName name="REC11150_75">#REF!</definedName>
    <definedName name="REC11165_1">#REF!</definedName>
    <definedName name="REC11165_2">#REF!</definedName>
    <definedName name="REC11165_3">#REF!</definedName>
    <definedName name="REC11165_74">#REF!</definedName>
    <definedName name="REC11165_75">#REF!</definedName>
    <definedName name="REC11170_1">#REF!</definedName>
    <definedName name="REC11170_2">#REF!</definedName>
    <definedName name="REC11170_3">#REF!</definedName>
    <definedName name="REC11170_74">#REF!</definedName>
    <definedName name="REC11170_75">#REF!</definedName>
    <definedName name="REC11180_1">#REF!</definedName>
    <definedName name="REC11180_2">#REF!</definedName>
    <definedName name="REC11180_3">#REF!</definedName>
    <definedName name="REC11180_74">#REF!</definedName>
    <definedName name="REC11180_75">#REF!</definedName>
    <definedName name="REC11185_1">#REF!</definedName>
    <definedName name="REC11185_2">#REF!</definedName>
    <definedName name="REC11185_3">#REF!</definedName>
    <definedName name="REC11185_74">#REF!</definedName>
    <definedName name="REC11185_75">#REF!</definedName>
    <definedName name="REC11220_1">#REF!</definedName>
    <definedName name="REC11220_2">#REF!</definedName>
    <definedName name="REC11220_3">#REF!</definedName>
    <definedName name="REC11220_74">#REF!</definedName>
    <definedName name="REC11220_75">#REF!</definedName>
    <definedName name="REC12105_1">#REF!</definedName>
    <definedName name="REC12105_2">#REF!</definedName>
    <definedName name="REC12105_3">#REF!</definedName>
    <definedName name="REC12105_74">#REF!</definedName>
    <definedName name="REC12105_75">#REF!</definedName>
    <definedName name="REC12555_1">#REF!</definedName>
    <definedName name="REC12555_2">#REF!</definedName>
    <definedName name="REC12555_3">#REF!</definedName>
    <definedName name="REC12555_74">#REF!</definedName>
    <definedName name="REC12555_75">#REF!</definedName>
    <definedName name="REC12570_1">#REF!</definedName>
    <definedName name="REC12570_2">#REF!</definedName>
    <definedName name="REC12570_3">#REF!</definedName>
    <definedName name="REC12570_74">#REF!</definedName>
    <definedName name="REC12570_75">#REF!</definedName>
    <definedName name="REC12575_1">#REF!</definedName>
    <definedName name="REC12575_2">#REF!</definedName>
    <definedName name="REC12575_3">#REF!</definedName>
    <definedName name="REC12575_74">#REF!</definedName>
    <definedName name="REC12575_75">#REF!</definedName>
    <definedName name="REC12580_1">#REF!</definedName>
    <definedName name="REC12580_2">#REF!</definedName>
    <definedName name="REC12580_3">#REF!</definedName>
    <definedName name="REC12580_74">#REF!</definedName>
    <definedName name="REC12580_75">#REF!</definedName>
    <definedName name="REC12600_1">#REF!</definedName>
    <definedName name="REC12600_2">#REF!</definedName>
    <definedName name="REC12600_3">#REF!</definedName>
    <definedName name="REC12600_74">#REF!</definedName>
    <definedName name="REC12600_75">#REF!</definedName>
    <definedName name="REC12610_1">#REF!</definedName>
    <definedName name="REC12610_2">#REF!</definedName>
    <definedName name="REC12610_3">#REF!</definedName>
    <definedName name="REC12610_74">#REF!</definedName>
    <definedName name="REC12610_75">#REF!</definedName>
    <definedName name="REC12630_1">#REF!</definedName>
    <definedName name="REC12630_2">#REF!</definedName>
    <definedName name="REC12630_3">#REF!</definedName>
    <definedName name="REC12630_74">#REF!</definedName>
    <definedName name="REC12630_75">#REF!</definedName>
    <definedName name="REC12631_1">#REF!</definedName>
    <definedName name="REC12631_2">#REF!</definedName>
    <definedName name="REC12631_3">#REF!</definedName>
    <definedName name="REC12631_74">#REF!</definedName>
    <definedName name="REC12631_75">#REF!</definedName>
    <definedName name="REC12640_1">#REF!</definedName>
    <definedName name="REC12640_2">#REF!</definedName>
    <definedName name="REC12640_3">#REF!</definedName>
    <definedName name="REC12640_74">#REF!</definedName>
    <definedName name="REC12640_75">#REF!</definedName>
    <definedName name="REC12645_1">#REF!</definedName>
    <definedName name="REC12645_2">#REF!</definedName>
    <definedName name="REC12645_3">#REF!</definedName>
    <definedName name="REC12645_74">#REF!</definedName>
    <definedName name="REC12645_75">#REF!</definedName>
    <definedName name="REC12665_1">#REF!</definedName>
    <definedName name="REC12665_2">#REF!</definedName>
    <definedName name="REC12665_3">#REF!</definedName>
    <definedName name="REC12665_74">#REF!</definedName>
    <definedName name="REC12665_75">#REF!</definedName>
    <definedName name="REC12690_1">#REF!</definedName>
    <definedName name="REC12690_2">#REF!</definedName>
    <definedName name="REC12690_3">#REF!</definedName>
    <definedName name="REC12690_74">#REF!</definedName>
    <definedName name="REC12690_75">#REF!</definedName>
    <definedName name="REC12700_1">#REF!</definedName>
    <definedName name="REC12700_2">#REF!</definedName>
    <definedName name="REC12700_3">#REF!</definedName>
    <definedName name="REC12700_74">#REF!</definedName>
    <definedName name="REC12700_75">#REF!</definedName>
    <definedName name="REC12710_1">#REF!</definedName>
    <definedName name="REC12710_2">#REF!</definedName>
    <definedName name="REC12710_3">#REF!</definedName>
    <definedName name="REC12710_74">#REF!</definedName>
    <definedName name="REC12710_75">#REF!</definedName>
    <definedName name="REC13111_1">#REF!</definedName>
    <definedName name="REC13111_2">#REF!</definedName>
    <definedName name="REC13111_3">#REF!</definedName>
    <definedName name="REC13111_74">#REF!</definedName>
    <definedName name="REC13111_75">#REF!</definedName>
    <definedName name="REC13112_1">#REF!</definedName>
    <definedName name="REC13112_2">#REF!</definedName>
    <definedName name="REC13112_3">#REF!</definedName>
    <definedName name="REC13112_74">#REF!</definedName>
    <definedName name="REC13112_75">#REF!</definedName>
    <definedName name="REC13121_1">#REF!</definedName>
    <definedName name="REC13121_2">#REF!</definedName>
    <definedName name="REC13121_3">#REF!</definedName>
    <definedName name="REC13121_74">#REF!</definedName>
    <definedName name="REC13121_75">#REF!</definedName>
    <definedName name="REC13720_1">#REF!</definedName>
    <definedName name="REC13720_2">#REF!</definedName>
    <definedName name="REC13720_3">#REF!</definedName>
    <definedName name="REC13720_74">#REF!</definedName>
    <definedName name="REC13720_75">#REF!</definedName>
    <definedName name="REC14100_1">#REF!</definedName>
    <definedName name="REC14100_2">#REF!</definedName>
    <definedName name="REC14100_3">#REF!</definedName>
    <definedName name="REC14100_74">#REF!</definedName>
    <definedName name="REC14100_75">#REF!</definedName>
    <definedName name="REC14161_1">#REF!</definedName>
    <definedName name="REC14161_2">#REF!</definedName>
    <definedName name="REC14161_3">#REF!</definedName>
    <definedName name="REC14161_74">#REF!</definedName>
    <definedName name="REC14161_75">#REF!</definedName>
    <definedName name="REC14195_1">#REF!</definedName>
    <definedName name="REC14195_2">#REF!</definedName>
    <definedName name="REC14195_3">#REF!</definedName>
    <definedName name="REC14195_74">#REF!</definedName>
    <definedName name="REC14195_75">#REF!</definedName>
    <definedName name="REC14205_1">#REF!</definedName>
    <definedName name="REC14205_2">#REF!</definedName>
    <definedName name="REC14205_3">#REF!</definedName>
    <definedName name="REC14205_74">#REF!</definedName>
    <definedName name="REC14205_75">#REF!</definedName>
    <definedName name="REC14260_1">#REF!</definedName>
    <definedName name="REC14260_2">#REF!</definedName>
    <definedName name="REC14260_3">#REF!</definedName>
    <definedName name="REC14260_74">#REF!</definedName>
    <definedName name="REC14260_75">#REF!</definedName>
    <definedName name="REC14500_1">#REF!</definedName>
    <definedName name="REC14500_2">#REF!</definedName>
    <definedName name="REC14500_3">#REF!</definedName>
    <definedName name="REC14500_74">#REF!</definedName>
    <definedName name="REC14500_75">#REF!</definedName>
    <definedName name="REC14515_1">#REF!</definedName>
    <definedName name="REC14515_2">#REF!</definedName>
    <definedName name="REC14515_3">#REF!</definedName>
    <definedName name="REC14515_74">#REF!</definedName>
    <definedName name="REC14515_75">#REF!</definedName>
    <definedName name="REC14555_1">#REF!</definedName>
    <definedName name="REC14555_2">#REF!</definedName>
    <definedName name="REC14555_3">#REF!</definedName>
    <definedName name="REC14555_74">#REF!</definedName>
    <definedName name="REC14555_75">#REF!</definedName>
    <definedName name="REC14565_1">#REF!</definedName>
    <definedName name="REC14565_2">#REF!</definedName>
    <definedName name="REC14565_3">#REF!</definedName>
    <definedName name="REC14565_74">#REF!</definedName>
    <definedName name="REC14565_75">#REF!</definedName>
    <definedName name="REC15135_1">#REF!</definedName>
    <definedName name="REC15135_2">#REF!</definedName>
    <definedName name="REC15135_3">#REF!</definedName>
    <definedName name="REC15135_74">#REF!</definedName>
    <definedName name="REC15135_75">#REF!</definedName>
    <definedName name="REC15140_1">#REF!</definedName>
    <definedName name="REC15140_2">#REF!</definedName>
    <definedName name="REC15140_3">#REF!</definedName>
    <definedName name="REC15140_74">#REF!</definedName>
    <definedName name="REC15140_75">#REF!</definedName>
    <definedName name="REC15195_1">#REF!</definedName>
    <definedName name="REC15195_2">#REF!</definedName>
    <definedName name="REC15195_3">#REF!</definedName>
    <definedName name="REC15195_74">#REF!</definedName>
    <definedName name="REC15195_75">#REF!</definedName>
    <definedName name="REC15225_1">#REF!</definedName>
    <definedName name="REC15225_2">#REF!</definedName>
    <definedName name="REC15225_3">#REF!</definedName>
    <definedName name="REC15225_74">#REF!</definedName>
    <definedName name="REC15225_75">#REF!</definedName>
    <definedName name="REC15230_1">#REF!</definedName>
    <definedName name="REC15230_2">#REF!</definedName>
    <definedName name="REC15230_3">#REF!</definedName>
    <definedName name="REC15230_74">#REF!</definedName>
    <definedName name="REC15230_75">#REF!</definedName>
    <definedName name="REC15515_1">#REF!</definedName>
    <definedName name="REC15515_2">#REF!</definedName>
    <definedName name="REC15515_3">#REF!</definedName>
    <definedName name="REC15515_74">#REF!</definedName>
    <definedName name="REC15515_75">#REF!</definedName>
    <definedName name="REC15560_1">#REF!</definedName>
    <definedName name="REC15560_2">#REF!</definedName>
    <definedName name="REC15560_3">#REF!</definedName>
    <definedName name="REC15560_74">#REF!</definedName>
    <definedName name="REC15560_75">#REF!</definedName>
    <definedName name="REC15565_1">#REF!</definedName>
    <definedName name="REC15565_2">#REF!</definedName>
    <definedName name="REC15565_3">#REF!</definedName>
    <definedName name="REC15565_74">#REF!</definedName>
    <definedName name="REC15565_75">#REF!</definedName>
    <definedName name="REC15570_1">#REF!</definedName>
    <definedName name="REC15570_2">#REF!</definedName>
    <definedName name="REC15570_3">#REF!</definedName>
    <definedName name="REC15570_74">#REF!</definedName>
    <definedName name="REC15570_75">#REF!</definedName>
    <definedName name="REC15575_1">#REF!</definedName>
    <definedName name="REC15575_2">#REF!</definedName>
    <definedName name="REC15575_3">#REF!</definedName>
    <definedName name="REC15575_74">#REF!</definedName>
    <definedName name="REC15575_75">#REF!</definedName>
    <definedName name="REC15583_1">#REF!</definedName>
    <definedName name="REC15583_2">#REF!</definedName>
    <definedName name="REC15583_3">#REF!</definedName>
    <definedName name="REC15583_74">#REF!</definedName>
    <definedName name="REC15583_75">#REF!</definedName>
    <definedName name="REC15590_1">#REF!</definedName>
    <definedName name="REC15590_2">#REF!</definedName>
    <definedName name="REC15590_3">#REF!</definedName>
    <definedName name="REC15590_74">#REF!</definedName>
    <definedName name="REC15590_75">#REF!</definedName>
    <definedName name="REC15591_1">#REF!</definedName>
    <definedName name="REC15591_2">#REF!</definedName>
    <definedName name="REC15591_3">#REF!</definedName>
    <definedName name="REC15591_74">#REF!</definedName>
    <definedName name="REC15591_75">#REF!</definedName>
    <definedName name="REC15610_1">#REF!</definedName>
    <definedName name="REC15610_2">#REF!</definedName>
    <definedName name="REC15610_3">#REF!</definedName>
    <definedName name="REC15610_74">#REF!</definedName>
    <definedName name="REC15610_75">#REF!</definedName>
    <definedName name="REC15625_1">#REF!</definedName>
    <definedName name="REC15625_2">#REF!</definedName>
    <definedName name="REC15625_3">#REF!</definedName>
    <definedName name="REC15625_74">#REF!</definedName>
    <definedName name="REC15625_75">#REF!</definedName>
    <definedName name="REC15635_1">#REF!</definedName>
    <definedName name="REC15635_2">#REF!</definedName>
    <definedName name="REC15635_3">#REF!</definedName>
    <definedName name="REC15635_74">#REF!</definedName>
    <definedName name="REC15635_75">#REF!</definedName>
    <definedName name="REC15655_1">#REF!</definedName>
    <definedName name="REC15655_2">#REF!</definedName>
    <definedName name="REC15655_3">#REF!</definedName>
    <definedName name="REC15655_74">#REF!</definedName>
    <definedName name="REC15655_75">#REF!</definedName>
    <definedName name="REC15665_1">#REF!</definedName>
    <definedName name="REC15665_2">#REF!</definedName>
    <definedName name="REC15665_3">#REF!</definedName>
    <definedName name="REC15665_74">#REF!</definedName>
    <definedName name="REC15665_75">#REF!</definedName>
    <definedName name="REC16515_1">#REF!</definedName>
    <definedName name="REC16515_2">#REF!</definedName>
    <definedName name="REC16515_3">#REF!</definedName>
    <definedName name="REC16515_74">#REF!</definedName>
    <definedName name="REC16515_75">#REF!</definedName>
    <definedName name="REC16535_1">#REF!</definedName>
    <definedName name="REC16535_2">#REF!</definedName>
    <definedName name="REC16535_3">#REF!</definedName>
    <definedName name="REC16535_74">#REF!</definedName>
    <definedName name="REC16535_75">#REF!</definedName>
    <definedName name="REC17140_1">#REF!</definedName>
    <definedName name="REC17140_2">#REF!</definedName>
    <definedName name="REC17140_3">#REF!</definedName>
    <definedName name="REC17140_74">#REF!</definedName>
    <definedName name="REC17140_75">#REF!</definedName>
    <definedName name="REC19500_1">#REF!</definedName>
    <definedName name="REC19500_2">#REF!</definedName>
    <definedName name="REC19500_3">#REF!</definedName>
    <definedName name="REC19500_74">#REF!</definedName>
    <definedName name="REC19500_75">#REF!</definedName>
    <definedName name="REC19501_1">#REF!</definedName>
    <definedName name="REC19501_2">#REF!</definedName>
    <definedName name="REC19501_3">#REF!</definedName>
    <definedName name="REC19501_74">#REF!</definedName>
    <definedName name="REC19501_75">#REF!</definedName>
    <definedName name="REC19502_1">#REF!</definedName>
    <definedName name="REC19502_2">#REF!</definedName>
    <definedName name="REC19502_3">#REF!</definedName>
    <definedName name="REC19502_74">#REF!</definedName>
    <definedName name="REC19502_75">#REF!</definedName>
    <definedName name="REC19503_1">#REF!</definedName>
    <definedName name="REC19503_2">#REF!</definedName>
    <definedName name="REC19503_3">#REF!</definedName>
    <definedName name="REC19503_74">#REF!</definedName>
    <definedName name="REC19503_75">#REF!</definedName>
    <definedName name="REC19504_1">#REF!</definedName>
    <definedName name="REC19504_2">#REF!</definedName>
    <definedName name="REC19504_3">#REF!</definedName>
    <definedName name="REC19504_74">#REF!</definedName>
    <definedName name="REC19504_75">#REF!</definedName>
    <definedName name="REC19505_1">#REF!</definedName>
    <definedName name="REC19505_2">#REF!</definedName>
    <definedName name="REC19505_3">#REF!</definedName>
    <definedName name="REC19505_74">#REF!</definedName>
    <definedName name="REC19505_75">#REF!</definedName>
    <definedName name="REC20100_1">#REF!</definedName>
    <definedName name="REC20100_2">#REF!</definedName>
    <definedName name="REC20100_3">#REF!</definedName>
    <definedName name="REC20100_74">#REF!</definedName>
    <definedName name="REC20100_75">#REF!</definedName>
    <definedName name="REC20105_1">#REF!</definedName>
    <definedName name="REC20105_2">#REF!</definedName>
    <definedName name="REC20105_3">#REF!</definedName>
    <definedName name="REC20105_74">#REF!</definedName>
    <definedName name="REC20105_75">#REF!</definedName>
    <definedName name="REC20110_1">#REF!</definedName>
    <definedName name="REC20110_2">#REF!</definedName>
    <definedName name="REC20110_3">#REF!</definedName>
    <definedName name="REC20110_74">#REF!</definedName>
    <definedName name="REC20110_75">#REF!</definedName>
    <definedName name="REC20115_1">#REF!</definedName>
    <definedName name="REC20115_2">#REF!</definedName>
    <definedName name="REC20115_3">#REF!</definedName>
    <definedName name="REC20115_74">#REF!</definedName>
    <definedName name="REC20115_75">#REF!</definedName>
    <definedName name="REC20130_1">#REF!</definedName>
    <definedName name="REC20130_2">#REF!</definedName>
    <definedName name="REC20130_3">#REF!</definedName>
    <definedName name="REC20130_74">#REF!</definedName>
    <definedName name="REC20130_75">#REF!</definedName>
    <definedName name="REC20135_1">#REF!</definedName>
    <definedName name="REC20135_2">#REF!</definedName>
    <definedName name="REC20135_3">#REF!</definedName>
    <definedName name="REC20135_74">#REF!</definedName>
    <definedName name="REC20135_75">#REF!</definedName>
    <definedName name="REC20140_1">#REF!</definedName>
    <definedName name="REC20140_2">#REF!</definedName>
    <definedName name="REC20140_3">#REF!</definedName>
    <definedName name="REC20140_74">#REF!</definedName>
    <definedName name="REC20140_75">#REF!</definedName>
    <definedName name="REC20145_1">#REF!</definedName>
    <definedName name="REC20145_2">#REF!</definedName>
    <definedName name="REC20145_3">#REF!</definedName>
    <definedName name="REC20145_74">#REF!</definedName>
    <definedName name="REC20145_75">#REF!</definedName>
    <definedName name="REC20150_1">#REF!</definedName>
    <definedName name="REC20150_2">#REF!</definedName>
    <definedName name="REC20150_3">#REF!</definedName>
    <definedName name="REC20150_74">#REF!</definedName>
    <definedName name="REC20150_75">#REF!</definedName>
    <definedName name="REC20155_1">#REF!</definedName>
    <definedName name="REC20155_2">#REF!</definedName>
    <definedName name="REC20155_3">#REF!</definedName>
    <definedName name="REC20155_74">#REF!</definedName>
    <definedName name="REC20155_75">#REF!</definedName>
    <definedName name="REC20175_1">#REF!</definedName>
    <definedName name="REC20175_2">#REF!</definedName>
    <definedName name="REC20175_3">#REF!</definedName>
    <definedName name="REC20175_74">#REF!</definedName>
    <definedName name="REC20175_75">#REF!</definedName>
    <definedName name="REC20185_1">#REF!</definedName>
    <definedName name="REC20185_2">#REF!</definedName>
    <definedName name="REC20185_3">#REF!</definedName>
    <definedName name="REC20185_74">#REF!</definedName>
    <definedName name="REC20185_75">#REF!</definedName>
    <definedName name="REC20190_1">#REF!</definedName>
    <definedName name="REC20190_2">#REF!</definedName>
    <definedName name="REC20190_3">#REF!</definedName>
    <definedName name="REC20190_74">#REF!</definedName>
    <definedName name="REC20190_75">#REF!</definedName>
    <definedName name="REC20195_1">#REF!</definedName>
    <definedName name="REC20195_2">#REF!</definedName>
    <definedName name="REC20195_3">#REF!</definedName>
    <definedName name="REC20195_74">#REF!</definedName>
    <definedName name="REC20195_75">#REF!</definedName>
    <definedName name="REC20210_1">#REF!</definedName>
    <definedName name="REC20210_2">#REF!</definedName>
    <definedName name="REC20210_3">#REF!</definedName>
    <definedName name="REC20210_74">#REF!</definedName>
    <definedName name="REC20210_75">#REF!</definedName>
    <definedName name="reca">#REF!</definedName>
    <definedName name="RECADUC">#REF!</definedName>
    <definedName name="RECP">#REF!</definedName>
    <definedName name="RECREV">#REF!</definedName>
    <definedName name="recrevcbuq">#REF!</definedName>
    <definedName name="rede">#REF!</definedName>
    <definedName name="REG">#REF!</definedName>
    <definedName name="REG_4">#REF!</definedName>
    <definedName name="REGG">#REF!</definedName>
    <definedName name="REGIÃO">'[42]Comp P Unit '!$M$40</definedName>
    <definedName name="REGULA">[24]Regula!$M$36</definedName>
    <definedName name="REGULA_3">#REF!</definedName>
    <definedName name="REGULA_4">#REF!</definedName>
    <definedName name="REGULA_5">#REF!</definedName>
    <definedName name="REGULAA">#REF!</definedName>
    <definedName name="REL" hidden="1">{#N/A,#N/A,TRUE,"Serviços"}</definedName>
    <definedName name="REL_1" hidden="1">{#N/A,#N/A,TRUE,"Serviços"}</definedName>
    <definedName name="relequip">"#REF!"</definedName>
    <definedName name="RELL" hidden="1">{#N/A,#N/A,TRUE,"Serviços"}</definedName>
    <definedName name="REMN">#REF!</definedName>
    <definedName name="RERSA">#REF!</definedName>
    <definedName name="RES">#REF!</definedName>
    <definedName name="RESP">[101]ORÇAMENTO!#REF!</definedName>
    <definedName name="RESUMO">#REF!</definedName>
    <definedName name="RESUMO_4">#N/A</definedName>
    <definedName name="RESUMO1">[19]!RESUMO1</definedName>
    <definedName name="resumo2">"$#REF!.$A$5:$F$39"</definedName>
    <definedName name="resumo2_1">"#REF!"</definedName>
    <definedName name="resumo2_6">"$#REF!.$A$5:$F$30"</definedName>
    <definedName name="RETORNA_CURSOR">#N/A</definedName>
    <definedName name="Retro">[110]Calendário!$A$15</definedName>
    <definedName name="Rev">#REF!</definedName>
    <definedName name="rft">[36]PROJETO!#REF!</definedName>
    <definedName name="RG">#REF!</definedName>
    <definedName name="RGC">#REF!</definedName>
    <definedName name="ridbeb" localSheetId="9">#REF!</definedName>
    <definedName name="ridbeb" localSheetId="11">#REF!</definedName>
    <definedName name="ridbeb" localSheetId="1">#REF!</definedName>
    <definedName name="ridbeb">#REF!</definedName>
    <definedName name="RIDCHAF">#REF!</definedName>
    <definedName name="ridres05">#REF!</definedName>
    <definedName name="RIDRES10">#REF!</definedName>
    <definedName name="RIDRES15">#REF!</definedName>
    <definedName name="rio" hidden="1">{#N/A,#N/A,FALSE,"Cronograma";#N/A,#N/A,FALSE,"Cronogr. 2"}</definedName>
    <definedName name="Risco">#REF!</definedName>
    <definedName name="RL_1C">'[42]CUSTO MATERIAL'!$F$27</definedName>
    <definedName name="RM">#REF!</definedName>
    <definedName name="RM_1C">'[42]CUSTO MATERIAL'!$F$26</definedName>
    <definedName name="RM1C">#REF!</definedName>
    <definedName name="RM1CROO">'[42]CALCULOS AUXILIARES'!$E$38</definedName>
    <definedName name="RM1CW">#REF!</definedName>
    <definedName name="RM1CWA">#REF!</definedName>
    <definedName name="RMA">'[29]PRO-08'!#REF!</definedName>
    <definedName name="RMAN">#REF!</definedName>
    <definedName name="RMAW">#REF!</definedName>
    <definedName name="RMAWA">#REF!</definedName>
    <definedName name="RMCC">#REF!</definedName>
    <definedName name="RMCCW">#REF!</definedName>
    <definedName name="RMCCWA">#REF!</definedName>
    <definedName name="RMCGP">[50]SERVIÇOS!$G$19</definedName>
    <definedName name="RMEC">#REF!</definedName>
    <definedName name="RMECAT">[50]SERVIÇOS!$G$46</definedName>
    <definedName name="RMN">#REF!</definedName>
    <definedName name="RMRB">#REF!</definedName>
    <definedName name="RMTOTAL">#REF!</definedName>
    <definedName name="RMW">#REF!</definedName>
    <definedName name="RMWA">#REF!</definedName>
    <definedName name="RMZ">#REF!</definedName>
    <definedName name="RMZW">#REF!</definedName>
    <definedName name="RMZWA">#REF!</definedName>
    <definedName name="rodo">#REF!</definedName>
    <definedName name="Rodovia">#REF!</definedName>
    <definedName name="ROMANO">#REF!</definedName>
    <definedName name="ROMZ">#REF!</definedName>
    <definedName name="ROTCOMP">#REF!</definedName>
    <definedName name="ROTIMP">#REF!</definedName>
    <definedName name="ROTRES">#REF!</definedName>
    <definedName name="rp">#N/A</definedName>
    <definedName name="rp_1">#N/A</definedName>
    <definedName name="RPA">#REF!</definedName>
    <definedName name="RPL">#REF!</definedName>
    <definedName name="RPMAN">#REF!</definedName>
    <definedName name="RPMEC">#REF!</definedName>
    <definedName name="RPS">#REF!</definedName>
    <definedName name="RPT">#REF!</definedName>
    <definedName name="RPW">#REF!</definedName>
    <definedName name="RPWA">#REF!</definedName>
    <definedName name="RPZ">#REF!</definedName>
    <definedName name="RQTADUC">#REF!</definedName>
    <definedName name="rqtbeb">#REF!</definedName>
    <definedName name="RQTCHAF">#REF!</definedName>
    <definedName name="RQTDERV">#REF!</definedName>
    <definedName name="rr">#REF!</definedName>
    <definedName name="rr_1" hidden="1">{#N/A,#N/A,TRUE,"Serviços"}</definedName>
    <definedName name="RR_1C">'[42]CUSTO MATERIAL'!$F$24</definedName>
    <definedName name="RR_2C">'[42]CUSTO MATERIAL'!$F$25</definedName>
    <definedName name="RR1C">#REF!</definedName>
    <definedName name="RR1CROO">'[42]CALCULOS AUXILIARES'!$E$26</definedName>
    <definedName name="RR1CW">#REF!</definedName>
    <definedName name="RR1CWA">#REF!</definedName>
    <definedName name="RR2C">[10]DADOS!$C$32</definedName>
    <definedName name="RR2CROO">'[42]CALCULOS AUXILIARES'!$E$30</definedName>
    <definedName name="rraauf">#N/A</definedName>
    <definedName name="rraauf_1">#N/A</definedName>
    <definedName name="rraauq">#N/A</definedName>
    <definedName name="rraauq_1">#N/A</definedName>
    <definedName name="rres05" localSheetId="1">#REF!</definedName>
    <definedName name="rres05">#REF!</definedName>
    <definedName name="RRES10" localSheetId="1">#REF!</definedName>
    <definedName name="RRES10">#REF!</definedName>
    <definedName name="RRES15" localSheetId="1">#REF!</definedName>
    <definedName name="RRES15">#REF!</definedName>
    <definedName name="RRES20">#REF!</definedName>
    <definedName name="rrff" hidden="1">{#N/A,#N/A,TRUE,"Serviços"}</definedName>
    <definedName name="rrff_1" hidden="1">{#N/A,#N/A,TRUE,"Serviços"}</definedName>
    <definedName name="rrfff" hidden="1">{#N/A,#N/A,TRUE,"Serviços"}</definedName>
    <definedName name="RRMBUQ">#REF!</definedName>
    <definedName name="RRMBUQW">#REF!</definedName>
    <definedName name="RRMBUQWA">#REF!</definedName>
    <definedName name="RRP">#REF!</definedName>
    <definedName name="RRQ">#REF!</definedName>
    <definedName name="rrr" hidden="1">{#N/A,#N/A,TRUE,"Serviços"}</definedName>
    <definedName name="RRTOTAL">#REF!</definedName>
    <definedName name="RRVQ">#REF!</definedName>
    <definedName name="RS">#REF!</definedName>
    <definedName name="RS_4">#REF!</definedName>
    <definedName name="RSEQ">#REF!</definedName>
    <definedName name="RSS">#REF!</definedName>
    <definedName name="RSUBTOT">#REF!</definedName>
    <definedName name="rtitbeb">#REF!</definedName>
    <definedName name="RTITCHAF">#REF!</definedName>
    <definedName name="rtubos">#REF!</definedName>
    <definedName name="RUN" localSheetId="2">_xleta.RUN</definedName>
    <definedName name="RUN">_xleta.RUN</definedName>
    <definedName name="RZ">#REF!</definedName>
    <definedName name="s" localSheetId="1">#REF!</definedName>
    <definedName name="s">#REF!</definedName>
    <definedName name="sa">[111]COMPOS1!#REF!</definedName>
    <definedName name="SALARIO">#REF!</definedName>
    <definedName name="SALARIOS">#REF!</definedName>
    <definedName name="SaldoPerc">1-IF(ISNUMBER([52]CFF!XFD2),[52]CFF!XFD2,0)</definedName>
    <definedName name="Sarjeta">#N/A</definedName>
    <definedName name="sasda" hidden="1">{#N/A,#N/A,TRUE,"Serviços"}</definedName>
    <definedName name="sasdaa" hidden="1">{#N/A,#N/A,TRUE,"Serviços"}</definedName>
    <definedName name="sb">#N/A</definedName>
    <definedName name="sb_1">#N/A</definedName>
    <definedName name="sbg">#REF!</definedName>
    <definedName name="sbg_4">#REF!</definedName>
    <definedName name="sbgg">#REF!</definedName>
    <definedName name="SBTC">#REF!</definedName>
    <definedName name="SBTC_4">#REF!</definedName>
    <definedName name="SBTCC">#REF!</definedName>
    <definedName name="SC">#REF!</definedName>
    <definedName name="SCB">#REF!</definedName>
    <definedName name="sd">#REF!</definedName>
    <definedName name="sdfs">'[26]Fresagem de Pista Ago-98'!#REF!</definedName>
    <definedName name="sdfsdf">'[26]Fresagem de Pista Ago-98'!#REF!</definedName>
    <definedName name="SEG">[22]INVENTÁRIO262!$D$7</definedName>
    <definedName name="Seg_Carna">Dom_Páscoa-48</definedName>
    <definedName name="Segmento">#REF!</definedName>
    <definedName name="SENHAGT" hidden="1">"quantidades"</definedName>
    <definedName name="ser">'[11]Mão de Obra'!$E$27</definedName>
    <definedName name="SERV">#REF!</definedName>
    <definedName name="Serv_prev">#REF!</definedName>
    <definedName name="Serv_prev_4">#REF!</definedName>
    <definedName name="Serv_prevv">#REF!</definedName>
    <definedName name="servDNER">'[16]1ExecuçServiços'!$A$9:$H$1081</definedName>
    <definedName name="servente">#REF!</definedName>
    <definedName name="serventep">#REF!</definedName>
    <definedName name="servi">#REF!</definedName>
    <definedName name="servico">"$#REF!.$A$3:$F$134"</definedName>
    <definedName name="Serviço">#REF!</definedName>
    <definedName name="servico_1">"#REF!"</definedName>
    <definedName name="servico_10">"$#REF!.$A$3:$F$46"</definedName>
    <definedName name="servico_6">"$#REF!.$A$3:$F$134"</definedName>
    <definedName name="servico_8">"$#REF!.$A$3:$F$134"</definedName>
    <definedName name="servico_9">"$#REF!.$A$3:$F$46"</definedName>
    <definedName name="Serviços">[112]Serviços!$A$1:$I$65536</definedName>
    <definedName name="Serviços_1">[113]Serviços!$A$3:$AE$2694</definedName>
    <definedName name="Serviços_10">[113]Serviços!$A$3:$AE$2694</definedName>
    <definedName name="Serviços_11">[113]Serviços!$A$3:$AE$2694</definedName>
    <definedName name="Serviços_12">[113]Serviços!$A$3:$AE$2694</definedName>
    <definedName name="Serviços_2">[113]Serviços!$A$3:$AE$2694</definedName>
    <definedName name="Serviços_3">[113]Serviços!$A$3:$AE$2694</definedName>
    <definedName name="Serviços_4">[113]Serviços!$A$3:$AE$2694</definedName>
    <definedName name="Serviços_5">[113]Serviços!$A$3:$AE$2694</definedName>
    <definedName name="Serviços_6">[113]Serviços!$A$3:$AE$2694</definedName>
    <definedName name="Serviços_7">[113]Serviços!$A$3:$AE$2694</definedName>
    <definedName name="Serviços_8">[113]Serviços!$A$3:$AE$2694</definedName>
    <definedName name="Serviços_9">[113]Serviços!$A$3:$AE$2694</definedName>
    <definedName name="SET">#REF!</definedName>
    <definedName name="SETEMBRO" hidden="1">{#N/A,#N/A,TRUE,"Serviços"}</definedName>
    <definedName name="SETEMBRO_1" hidden="1">{#N/A,#N/A,TRUE,"Serviços"}</definedName>
    <definedName name="SETEMBROO" hidden="1">{#N/A,#N/A,TRUE,"Serviços"}</definedName>
    <definedName name="SEVE">#REF!</definedName>
    <definedName name="seven">#REF!</definedName>
    <definedName name="sfds">#REF!</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0">#N/A</definedName>
    <definedName name="SHARED_FORMULA_61">#N/A</definedName>
    <definedName name="SHARED_FORMULA_62">#N/A</definedName>
    <definedName name="SHARED_FORMULA_7">#N/A</definedName>
    <definedName name="SHARED_FORMULA_8">#N/A</definedName>
    <definedName name="SHARED_FORMULA_9">#N/A</definedName>
    <definedName name="sicro">#REF!</definedName>
    <definedName name="sicro_1">#REF!</definedName>
    <definedName name="sicro2">#REF!</definedName>
    <definedName name="SiglaAprueba">#REF!</definedName>
    <definedName name="SiglaEjecuta">#REF!</definedName>
    <definedName name="SiglaRevisa">#REF!</definedName>
    <definedName name="SIMOUNAO" localSheetId="9">#REF!</definedName>
    <definedName name="SIMOUNAO" localSheetId="11">#REF!</definedName>
    <definedName name="SIMOUNAO" localSheetId="1">#REF!</definedName>
    <definedName name="SIMOUNAO">#REF!</definedName>
    <definedName name="SIMOUNAO2" localSheetId="9">#REF!</definedName>
    <definedName name="SIMOUNAO2" localSheetId="11">#REF!</definedName>
    <definedName name="SIMOUNAO2">#REF!</definedName>
    <definedName name="SIN">'[54]P reaj x P atual'!$S$8</definedName>
    <definedName name="SINAL">#REF!</definedName>
    <definedName name="SINAPI_AC" hidden="1">#REF!</definedName>
    <definedName name="SINAPI_OUTUBRO">#REF!</definedName>
    <definedName name="SISTEM1" localSheetId="9">#REF!</definedName>
    <definedName name="SISTEM1" localSheetId="11">#REF!</definedName>
    <definedName name="SISTEM1">#REF!</definedName>
    <definedName name="SISTEM2">#REF!</definedName>
    <definedName name="SJ">#REF!</definedName>
    <definedName name="SM">#REF!</definedName>
    <definedName name="SMW">#REF!</definedName>
    <definedName name="SMWA">#REF!</definedName>
    <definedName name="SOBE_ATE_I_0">#N/A</definedName>
    <definedName name="soldador">#REF!</definedName>
    <definedName name="SOLO">[50]SERVIÇOS!$G$14</definedName>
    <definedName name="solver_lin" hidden="1">0</definedName>
    <definedName name="solver_num" hidden="1">0</definedName>
    <definedName name="solver_opt" hidden="1">'[114]61M-CBMI:MAT-BET'!$H$18</definedName>
    <definedName name="solver_typ" hidden="1">1</definedName>
    <definedName name="solver_val" hidden="1">0</definedName>
    <definedName name="SOMA1">[101]ORÇAMENTO!#REF!</definedName>
    <definedName name="SOMA2">[101]ORÇAMENTO!#REF!</definedName>
    <definedName name="SOMA3">[101]ORÇAMENTO!#REF!</definedName>
    <definedName name="SOMA4">[101]ORÇAMENTO!#REF!</definedName>
    <definedName name="SOMA5">[101]ORÇAMENTO!#REF!</definedName>
    <definedName name="SomaAgrup">SUMIF(OFFSET([52]PO!$A1,1,0,[52]PO!$B1),"S",OFFSET([52]PO!A1,1,0,[52]PO!$B1))</definedName>
    <definedName name="SomaMedAtual">SUM(IF(#REF!=#REF!,IF(#REF!=#REF!,#REF!)))</definedName>
    <definedName name="souza">#REF!</definedName>
    <definedName name="ss" localSheetId="1">'[115]SERVIÇOS SABESP'!$B$2:$E$8622</definedName>
    <definedName name="ss">'[116]SERVIÇOS SABESP'!$B$2:$E$8622</definedName>
    <definedName name="sssd">#N/A</definedName>
    <definedName name="ssss" localSheetId="1">'[115]SERVIÇOS SABESP'!$B$2:$E$8622</definedName>
    <definedName name="ssss">'[116]SERVIÇOS SABESP'!$B$2:$E$8622</definedName>
    <definedName name="ssssa">'[117]P A T O  D'!#REF!</definedName>
    <definedName name="ST">#N/A</definedName>
    <definedName name="STOP">#N/A</definedName>
    <definedName name="STOP_3">#N/A</definedName>
    <definedName name="STR">#REF!</definedName>
    <definedName name="sub">#REF!</definedName>
    <definedName name="Sub__trecho">#REF!</definedName>
    <definedName name="SUB_91">#N/A</definedName>
    <definedName name="SUB_92">#N/A</definedName>
    <definedName name="SUB_93">#N/A</definedName>
    <definedName name="SUB_94">#N/A</definedName>
    <definedName name="SUB_95">#N/A</definedName>
    <definedName name="SUB_96">#N/A</definedName>
    <definedName name="SUB_97">#N/A</definedName>
    <definedName name="SUB_SI">#N/A</definedName>
    <definedName name="SUB_TRECHO">#REF!</definedName>
    <definedName name="SUBDER" localSheetId="9">#REF!</definedName>
    <definedName name="SUBDER" localSheetId="11">#REF!</definedName>
    <definedName name="SUBDER" localSheetId="1">#REF!</definedName>
    <definedName name="SUBDER">#REF!</definedName>
    <definedName name="SUBDIV" localSheetId="9">#REF!</definedName>
    <definedName name="SUBDIV" localSheetId="11">#REF!</definedName>
    <definedName name="SUBDIV">#REF!</definedName>
    <definedName name="SUBEQP" localSheetId="9">#REF!</definedName>
    <definedName name="SUBEQP" localSheetId="11">#REF!</definedName>
    <definedName name="SUBEQP">#REF!</definedName>
    <definedName name="SUBMUR">#REF!</definedName>
    <definedName name="SUBT">[22]INVENTÁRIO262!$D$6</definedName>
    <definedName name="SubtituloDocumento">#REF!</definedName>
    <definedName name="SUBTOT">[101]ORÇAMENTO!#REF!</definedName>
    <definedName name="Subtrecho">#REF!</definedName>
    <definedName name="SUBTRECHO1">[42]Croqui!$B$6</definedName>
    <definedName name="SUMMERY">#REF!</definedName>
    <definedName name="SUMMERYY">#REF!</definedName>
    <definedName name="t" localSheetId="1">#REF!</definedName>
    <definedName name="t" hidden="1">'[14]DI-STP - PMS'!#REF!</definedName>
    <definedName name="TA">#REF!</definedName>
    <definedName name="TAB_01">'[118]Tab. Aux.'!$B$2:$Q$33</definedName>
    <definedName name="TAB_02">'[118]Tab. Aux.'!$B$35:$L$64</definedName>
    <definedName name="TAB_03">'[118]Tab. Aux.'!$C$66:$E$80</definedName>
    <definedName name="Tab_Serv.">#REF!</definedName>
    <definedName name="Tab_Serviços">#REF!</definedName>
    <definedName name="TABELA">#REF!</definedName>
    <definedName name="tabelão">#REF!</definedName>
    <definedName name="tabelão1">#REF!</definedName>
    <definedName name="tabelão2">#REF!</definedName>
    <definedName name="TABMAT">#REF!</definedName>
    <definedName name="TABREC">#REF!</definedName>
    <definedName name="tabserv">#REF!</definedName>
    <definedName name="TABUA">[10]DADOS!$C$20</definedName>
    <definedName name="TAM">#REF!</definedName>
    <definedName name="taxa_cap">#REF!</definedName>
    <definedName name="tb">#N/A</definedName>
    <definedName name="tb_1">#N/A</definedName>
    <definedName name="TBA">#REF!</definedName>
    <definedName name="TBT">#REF!</definedName>
    <definedName name="TBW">#REF!</definedName>
    <definedName name="TBWA">#REF!</definedName>
    <definedName name="TCAP20">#REF!</definedName>
    <definedName name="TCAR">[119]TCC4!$I$30</definedName>
    <definedName name="TCB">#REF!</definedName>
    <definedName name="TCB5M3">#REF!</definedName>
    <definedName name="TCBMBUQ">#REF!</definedName>
    <definedName name="TCBR158">[119]TCB5!$I$79</definedName>
    <definedName name="TCBW">#REF!</definedName>
    <definedName name="TCBWA">#REF!</definedName>
    <definedName name="TCC">#REF!</definedName>
    <definedName name="TCC4TCONCR">#REF!</definedName>
    <definedName name="TCC4TFORMA">#REF!</definedName>
    <definedName name="TCCB10">#REF!</definedName>
    <definedName name="TCCBRMZ">#REF!</definedName>
    <definedName name="TCCW">#REF!</definedName>
    <definedName name="TCCWA">#REF!</definedName>
    <definedName name="TD">#REF!</definedName>
    <definedName name="TEB">#REF!</definedName>
    <definedName name="TEBW">#REF!</definedName>
    <definedName name="TEBWA">#REF!</definedName>
    <definedName name="TECD">#REF!</definedName>
    <definedName name="TECD97">#REF!</definedName>
    <definedName name="temul">#REF!</definedName>
    <definedName name="Teor">[109]Teor!$A$3:$A$7</definedName>
    <definedName name="Teor1">'[6]Página 16'!$A$3:$A$7</definedName>
    <definedName name="ter">#REF!</definedName>
    <definedName name="Ter_Carna">Dom_Páscoa-47</definedName>
    <definedName name="TERP">#REF!</definedName>
    <definedName name="terra">#REF!</definedName>
    <definedName name="TERRAP">'[54]P reaj x P atual'!$N$9</definedName>
    <definedName name="TESM">#REF!</definedName>
    <definedName name="teste" localSheetId="9">#REF!</definedName>
    <definedName name="teste" localSheetId="11">#REF!</definedName>
    <definedName name="teste" localSheetId="1">"$#REF!.$A$1:$B$3278"</definedName>
    <definedName name="teste">#REF!</definedName>
    <definedName name="TESTE_1">#REF!</definedName>
    <definedName name="TESTE_2">#REF!</definedName>
    <definedName name="TESTE_3">#REF!</definedName>
    <definedName name="TESTE_75">#REF!</definedName>
    <definedName name="teste1" localSheetId="9">#REF!</definedName>
    <definedName name="teste1" localSheetId="11">#REF!</definedName>
    <definedName name="teste1">#REF!</definedName>
    <definedName name="teste2" localSheetId="9">#REF!</definedName>
    <definedName name="teste2" localSheetId="11">#REF!</definedName>
    <definedName name="teste2">#REF!</definedName>
    <definedName name="teste3">#REF!</definedName>
    <definedName name="TETB">#REF!</definedName>
    <definedName name="TETB97">#REF!</definedName>
    <definedName name="tetuytw">#REF!</definedName>
    <definedName name="Tijuipe">#REF!</definedName>
    <definedName name="tijuipinho">#REF!</definedName>
    <definedName name="Tipo_de_Obra">#REF!</definedName>
    <definedName name="TipoOrçamento">"BASE"</definedName>
    <definedName name="tipos">[120]CustosTransp!$V$2:$V$4</definedName>
    <definedName name="TiposObras">[121]DADOS!$A$1:$A$6</definedName>
    <definedName name="Tiradentes">#N/A</definedName>
    <definedName name="titbeb" localSheetId="9">#REF!</definedName>
    <definedName name="titbeb" localSheetId="11">#REF!</definedName>
    <definedName name="titbeb" localSheetId="1">#REF!</definedName>
    <definedName name="titbeb">#REF!</definedName>
    <definedName name="TITCHAF" localSheetId="9">#REF!</definedName>
    <definedName name="TITCHAF" localSheetId="11">#REF!</definedName>
    <definedName name="TITCHAF">#REF!</definedName>
    <definedName name="TituloDocumento">#REF!</definedName>
    <definedName name="_xlnm.Print_Titles" localSheetId="7">COMPOSIÇÕES!$1:$6</definedName>
    <definedName name="_xlnm.Print_Titles" localSheetId="2">'CURVA ABC'!$1:$5</definedName>
    <definedName name="_xlnm.Print_Titles" localSheetId="3">'MC 1-SERV PREL 2-ADM 3-CANTEIRO'!$1:$7</definedName>
    <definedName name="_xlnm.Print_Titles" localSheetId="0">'PLANILHA ORÇAMENTARIA'!$1:$6</definedName>
    <definedName name="TLCB5">[122]TCB5!$I$43</definedName>
    <definedName name="TLCC4">#REF!</definedName>
    <definedName name="TLMB">#REF!</definedName>
    <definedName name="topógrafo">#REF!</definedName>
    <definedName name="TOT">[101]ORÇAMENTO!#REF!</definedName>
    <definedName name="Tot_Líquido">'[80]Medição (2'!$K$144</definedName>
    <definedName name="TOTA">#REF!</definedName>
    <definedName name="total" localSheetId="1">#REF!</definedName>
    <definedName name="total">'[123]4B'!$G$13</definedName>
    <definedName name="total_19">#REF!</definedName>
    <definedName name="TOTALSAIBRO">#REF!</definedName>
    <definedName name="TOTB">#REF!</definedName>
    <definedName name="TOTC">#REF!</definedName>
    <definedName name="TOTD">#REF!</definedName>
    <definedName name="TOTE">#REF!</definedName>
    <definedName name="TOTF">#REF!</definedName>
    <definedName name="TOTG">#REF!</definedName>
    <definedName name="TOTH">#REF!</definedName>
    <definedName name="TOTI">#REF!</definedName>
    <definedName name="TOTJ">#REF!</definedName>
    <definedName name="TOTK">#REF!</definedName>
    <definedName name="TOTL">#REF!</definedName>
    <definedName name="TOTM">#REF!</definedName>
    <definedName name="TOTN">#REF!</definedName>
    <definedName name="TOTP">#REF!</definedName>
    <definedName name="TOTQ">#REF!</definedName>
    <definedName name="TOTQTS" localSheetId="9">#REF!</definedName>
    <definedName name="TOTQTS" localSheetId="11">#REF!</definedName>
    <definedName name="TOTQTS" localSheetId="8">#REF!</definedName>
    <definedName name="TOTQTS">#REF!</definedName>
    <definedName name="TOTRES">#REF!</definedName>
    <definedName name="TOTSERV">#REF!</definedName>
    <definedName name="TPM">#REF!</definedName>
    <definedName name="TPM_4">#REF!</definedName>
    <definedName name="TPMM">#REF!</definedName>
    <definedName name="TR">#REF!</definedName>
    <definedName name="TRABALHO">#REF!</definedName>
    <definedName name="TRANS">'[124]P A T O  B'!#REF!</definedName>
    <definedName name="transolo">#REF!</definedName>
    <definedName name="TRANSPBETF">'[42]CALCULOS AUXILIARES'!$E$50</definedName>
    <definedName name="TRANSPBETQ">'[42]CALCULOS AUXILIARES'!$E$54</definedName>
    <definedName name="transporte">#REF!</definedName>
    <definedName name="Transportes">'[125]P A T O'!#REF!</definedName>
    <definedName name="TRCAP20">#REF!</definedName>
    <definedName name="TRCM30">#REF!</definedName>
    <definedName name="tre">#REF!</definedName>
    <definedName name="TREC">[22]INVENTÁRIO262!$D$5</definedName>
    <definedName name="Trecho">#REF!</definedName>
    <definedName name="TRECHO1">[42]Croqui!$B$5</definedName>
    <definedName name="Trev">#REF!</definedName>
    <definedName name="TRL1C">#REF!</definedName>
    <definedName name="TRM1C">#REF!</definedName>
    <definedName name="TRR1C">#REF!</definedName>
    <definedName name="TRR2C">#REF!</definedName>
    <definedName name="TRRM1C">#REF!</definedName>
    <definedName name="TRRR1C">#REF!</definedName>
    <definedName name="TS">#REF!</definedName>
    <definedName name="TSD">#REF!</definedName>
    <definedName name="TSDB">#REF!</definedName>
    <definedName name="TSS">#REF!</definedName>
    <definedName name="TSSB">#REF!</definedName>
    <definedName name="TTT" localSheetId="9">#REF!</definedName>
    <definedName name="TTT" localSheetId="11">#REF!</definedName>
    <definedName name="TTT">#REF!</definedName>
    <definedName name="ttttttttttttttttttttttttttttttttt">'[80]Medição Completa'!#REF!</definedName>
    <definedName name="tubulão">#REF!</definedName>
    <definedName name="tubulCA">#REF!</definedName>
    <definedName name="TXTEQUIP" localSheetId="9">#REF!</definedName>
    <definedName name="TXTEQUIP" localSheetId="11">#REF!</definedName>
    <definedName name="TXTEQUIP">#REF!</definedName>
    <definedName name="TXTMARCA">#REF!</definedName>
    <definedName name="TXTMOD">#REF!</definedName>
    <definedName name="TXTPOT">#REF!</definedName>
    <definedName name="TYUIO" hidden="1">{#N/A,#N/A,TRUE,"Serviços"}</definedName>
    <definedName name="TYUIO_1" hidden="1">{#N/A,#N/A,TRUE,"Serviços"}</definedName>
    <definedName name="TYUIOO" hidden="1">{#N/A,#N/A,TRUE,"Serviços"}</definedName>
    <definedName name="UA">#N/A</definedName>
    <definedName name="uer">'[74]P A T O 98 D'!#REF!</definedName>
    <definedName name="UL">#REF!</definedName>
    <definedName name="UNI11100_1">#REF!</definedName>
    <definedName name="UNI11100_2">#REF!</definedName>
    <definedName name="UNI11100_3">#REF!</definedName>
    <definedName name="UNI11100_74">#REF!</definedName>
    <definedName name="UNI11100_75">#REF!</definedName>
    <definedName name="UNI11110_1">#REF!</definedName>
    <definedName name="UNI11110_2">#REF!</definedName>
    <definedName name="UNI11110_3">#REF!</definedName>
    <definedName name="UNI11110_74">#REF!</definedName>
    <definedName name="UNI11110_75">#REF!</definedName>
    <definedName name="UNI11115_1">#REF!</definedName>
    <definedName name="UNI11115_2">#REF!</definedName>
    <definedName name="UNI11115_3">#REF!</definedName>
    <definedName name="UNI11115_74">#REF!</definedName>
    <definedName name="UNI11115_75">#REF!</definedName>
    <definedName name="UNI11125_1">#REF!</definedName>
    <definedName name="UNI11125_2">#REF!</definedName>
    <definedName name="UNI11125_3">#REF!</definedName>
    <definedName name="UNI11125_74">#REF!</definedName>
    <definedName name="UNI11125_75">#REF!</definedName>
    <definedName name="UNI11130_1">#REF!</definedName>
    <definedName name="UNI11130_2">#REF!</definedName>
    <definedName name="UNI11130_3">#REF!</definedName>
    <definedName name="UNI11130_74">#REF!</definedName>
    <definedName name="UNI11130_75">#REF!</definedName>
    <definedName name="UNI11135_1">#REF!</definedName>
    <definedName name="UNI11135_2">#REF!</definedName>
    <definedName name="UNI11135_3">#REF!</definedName>
    <definedName name="UNI11135_74">#REF!</definedName>
    <definedName name="UNI11135_75">#REF!</definedName>
    <definedName name="UNI11145_1">#REF!</definedName>
    <definedName name="UNI11145_2">#REF!</definedName>
    <definedName name="UNI11145_3">#REF!</definedName>
    <definedName name="UNI11145_74">#REF!</definedName>
    <definedName name="UNI11145_75">#REF!</definedName>
    <definedName name="UNI11150_1">#REF!</definedName>
    <definedName name="UNI11150_2">#REF!</definedName>
    <definedName name="UNI11150_3">#REF!</definedName>
    <definedName name="UNI11150_74">#REF!</definedName>
    <definedName name="UNI11150_75">#REF!</definedName>
    <definedName name="UNI11165_1">#REF!</definedName>
    <definedName name="UNI11165_2">#REF!</definedName>
    <definedName name="UNI11165_3">#REF!</definedName>
    <definedName name="UNI11165_74">#REF!</definedName>
    <definedName name="UNI11165_75">#REF!</definedName>
    <definedName name="UNI11170_1">#REF!</definedName>
    <definedName name="UNI11170_2">#REF!</definedName>
    <definedName name="UNI11170_3">#REF!</definedName>
    <definedName name="UNI11170_74">#REF!</definedName>
    <definedName name="UNI11170_75">#REF!</definedName>
    <definedName name="UNI11180_1">#REF!</definedName>
    <definedName name="UNI11180_2">#REF!</definedName>
    <definedName name="UNI11180_3">#REF!</definedName>
    <definedName name="UNI11180_74">#REF!</definedName>
    <definedName name="UNI11180_75">#REF!</definedName>
    <definedName name="UNI11185_1">#REF!</definedName>
    <definedName name="UNI11185_2">#REF!</definedName>
    <definedName name="UNI11185_3">#REF!</definedName>
    <definedName name="UNI11185_74">#REF!</definedName>
    <definedName name="UNI11185_75">#REF!</definedName>
    <definedName name="UNI11220_1">#REF!</definedName>
    <definedName name="UNI11220_2">#REF!</definedName>
    <definedName name="UNI11220_3">#REF!</definedName>
    <definedName name="UNI11220_74">#REF!</definedName>
    <definedName name="UNI11220_75">#REF!</definedName>
    <definedName name="UNI12105_1">#REF!</definedName>
    <definedName name="UNI12105_2">#REF!</definedName>
    <definedName name="UNI12105_3">#REF!</definedName>
    <definedName name="UNI12105_74">#REF!</definedName>
    <definedName name="UNI12105_75">#REF!</definedName>
    <definedName name="UNI12555_1">#REF!</definedName>
    <definedName name="UNI12555_2">#REF!</definedName>
    <definedName name="UNI12555_3">#REF!</definedName>
    <definedName name="UNI12555_74">#REF!</definedName>
    <definedName name="UNI12555_75">#REF!</definedName>
    <definedName name="UNI12570_1">#REF!</definedName>
    <definedName name="UNI12570_2">#REF!</definedName>
    <definedName name="UNI12570_3">#REF!</definedName>
    <definedName name="UNI12570_74">#REF!</definedName>
    <definedName name="UNI12570_75">#REF!</definedName>
    <definedName name="UNI12575_1">#REF!</definedName>
    <definedName name="UNI12575_2">#REF!</definedName>
    <definedName name="UNI12575_3">#REF!</definedName>
    <definedName name="UNI12575_74">#REF!</definedName>
    <definedName name="UNI12575_75">#REF!</definedName>
    <definedName name="UNI12580_1">#REF!</definedName>
    <definedName name="UNI12580_2">#REF!</definedName>
    <definedName name="UNI12580_3">#REF!</definedName>
    <definedName name="UNI12580_74">#REF!</definedName>
    <definedName name="UNI12580_75">#REF!</definedName>
    <definedName name="UNI12600_1">#REF!</definedName>
    <definedName name="UNI12600_2">#REF!</definedName>
    <definedName name="UNI12600_3">#REF!</definedName>
    <definedName name="UNI12600_74">#REF!</definedName>
    <definedName name="UNI12600_75">#REF!</definedName>
    <definedName name="UNI12610_1">#REF!</definedName>
    <definedName name="UNI12610_2">#REF!</definedName>
    <definedName name="UNI12610_3">#REF!</definedName>
    <definedName name="UNI12610_74">#REF!</definedName>
    <definedName name="UNI12610_75">#REF!</definedName>
    <definedName name="UNI12630_1">#REF!</definedName>
    <definedName name="UNI12630_2">#REF!</definedName>
    <definedName name="UNI12630_3">#REF!</definedName>
    <definedName name="UNI12630_74">#REF!</definedName>
    <definedName name="UNI12630_75">#REF!</definedName>
    <definedName name="UNI12631_1">#REF!</definedName>
    <definedName name="UNI12631_2">#REF!</definedName>
    <definedName name="UNI12631_3">#REF!</definedName>
    <definedName name="UNI12631_74">#REF!</definedName>
    <definedName name="UNI12631_75">#REF!</definedName>
    <definedName name="UNI12640_1">#REF!</definedName>
    <definedName name="UNI12640_2">#REF!</definedName>
    <definedName name="UNI12640_3">#REF!</definedName>
    <definedName name="UNI12640_74">#REF!</definedName>
    <definedName name="UNI12640_75">#REF!</definedName>
    <definedName name="UNI12645_1">#REF!</definedName>
    <definedName name="UNI12645_2">#REF!</definedName>
    <definedName name="UNI12645_3">#REF!</definedName>
    <definedName name="UNI12645_74">#REF!</definedName>
    <definedName name="UNI12645_75">#REF!</definedName>
    <definedName name="UNI12665_1">#REF!</definedName>
    <definedName name="UNI12665_2">#REF!</definedName>
    <definedName name="UNI12665_3">#REF!</definedName>
    <definedName name="UNI12665_74">#REF!</definedName>
    <definedName name="UNI12665_75">#REF!</definedName>
    <definedName name="UNI12690_1">#REF!</definedName>
    <definedName name="UNI12690_2">#REF!</definedName>
    <definedName name="UNI12690_3">#REF!</definedName>
    <definedName name="UNI12690_74">#REF!</definedName>
    <definedName name="UNI12690_75">#REF!</definedName>
    <definedName name="UNI12700_1">#REF!</definedName>
    <definedName name="UNI12700_2">#REF!</definedName>
    <definedName name="UNI12700_3">#REF!</definedName>
    <definedName name="UNI12700_74">#REF!</definedName>
    <definedName name="UNI12700_75">#REF!</definedName>
    <definedName name="UNI12710_1">#REF!</definedName>
    <definedName name="UNI12710_2">#REF!</definedName>
    <definedName name="UNI12710_3">#REF!</definedName>
    <definedName name="UNI12710_74">#REF!</definedName>
    <definedName name="UNI12710_75">#REF!</definedName>
    <definedName name="UNI13111_1">#REF!</definedName>
    <definedName name="UNI13111_2">#REF!</definedName>
    <definedName name="UNI13111_3">#REF!</definedName>
    <definedName name="UNI13111_74">#REF!</definedName>
    <definedName name="UNI13111_75">#REF!</definedName>
    <definedName name="UNI13112_1">#REF!</definedName>
    <definedName name="UNI13112_2">#REF!</definedName>
    <definedName name="UNI13112_3">#REF!</definedName>
    <definedName name="UNI13112_74">#REF!</definedName>
    <definedName name="UNI13112_75">#REF!</definedName>
    <definedName name="UNI13121_1">#REF!</definedName>
    <definedName name="UNI13121_2">#REF!</definedName>
    <definedName name="UNI13121_3">#REF!</definedName>
    <definedName name="UNI13121_74">#REF!</definedName>
    <definedName name="UNI13121_75">#REF!</definedName>
    <definedName name="UNI13720_1">#REF!</definedName>
    <definedName name="UNI13720_2">#REF!</definedName>
    <definedName name="UNI13720_3">#REF!</definedName>
    <definedName name="UNI13720_74">#REF!</definedName>
    <definedName name="UNI13720_75">#REF!</definedName>
    <definedName name="UNI14100_1">#REF!</definedName>
    <definedName name="UNI14100_2">#REF!</definedName>
    <definedName name="UNI14100_3">#REF!</definedName>
    <definedName name="UNI14100_74">#REF!</definedName>
    <definedName name="UNI14100_75">#REF!</definedName>
    <definedName name="UNI14161_1">#REF!</definedName>
    <definedName name="UNI14161_2">#REF!</definedName>
    <definedName name="UNI14161_3">#REF!</definedName>
    <definedName name="UNI14161_74">#REF!</definedName>
    <definedName name="UNI14161_75">#REF!</definedName>
    <definedName name="UNI14195_1">#REF!</definedName>
    <definedName name="UNI14195_2">#REF!</definedName>
    <definedName name="UNI14195_3">#REF!</definedName>
    <definedName name="UNI14195_74">#REF!</definedName>
    <definedName name="UNI14195_75">#REF!</definedName>
    <definedName name="UNI14205_1">#REF!</definedName>
    <definedName name="UNI14205_2">#REF!</definedName>
    <definedName name="UNI14205_3">#REF!</definedName>
    <definedName name="UNI14205_74">#REF!</definedName>
    <definedName name="UNI14205_75">#REF!</definedName>
    <definedName name="UNI14260_1">#REF!</definedName>
    <definedName name="UNI14260_2">#REF!</definedName>
    <definedName name="UNI14260_3">#REF!</definedName>
    <definedName name="UNI14260_74">#REF!</definedName>
    <definedName name="UNI14260_75">#REF!</definedName>
    <definedName name="UNI14500_1">#REF!</definedName>
    <definedName name="UNI14500_2">#REF!</definedName>
    <definedName name="UNI14500_3">#REF!</definedName>
    <definedName name="UNI14500_74">#REF!</definedName>
    <definedName name="UNI14500_75">#REF!</definedName>
    <definedName name="UNI14515_1">#REF!</definedName>
    <definedName name="UNI14515_2">#REF!</definedName>
    <definedName name="UNI14515_3">#REF!</definedName>
    <definedName name="UNI14515_74">#REF!</definedName>
    <definedName name="UNI14515_75">#REF!</definedName>
    <definedName name="UNI14555_1">#REF!</definedName>
    <definedName name="UNI14555_2">#REF!</definedName>
    <definedName name="UNI14555_3">#REF!</definedName>
    <definedName name="UNI14555_74">#REF!</definedName>
    <definedName name="UNI14555_75">#REF!</definedName>
    <definedName name="UNI14565_1">#REF!</definedName>
    <definedName name="UNI14565_2">#REF!</definedName>
    <definedName name="UNI14565_3">#REF!</definedName>
    <definedName name="UNI14565_74">#REF!</definedName>
    <definedName name="UNI14565_75">#REF!</definedName>
    <definedName name="UNI15135_1">#REF!</definedName>
    <definedName name="UNI15135_2">#REF!</definedName>
    <definedName name="UNI15135_3">#REF!</definedName>
    <definedName name="UNI15135_74">#REF!</definedName>
    <definedName name="UNI15135_75">#REF!</definedName>
    <definedName name="UNI15140_1">#REF!</definedName>
    <definedName name="UNI15140_2">#REF!</definedName>
    <definedName name="UNI15140_3">#REF!</definedName>
    <definedName name="UNI15140_74">#REF!</definedName>
    <definedName name="UNI15140_75">#REF!</definedName>
    <definedName name="UNI15195_1">#REF!</definedName>
    <definedName name="UNI15195_2">#REF!</definedName>
    <definedName name="UNI15195_3">#REF!</definedName>
    <definedName name="UNI15195_74">#REF!</definedName>
    <definedName name="UNI15195_75">#REF!</definedName>
    <definedName name="UNI15225_1">#REF!</definedName>
    <definedName name="UNI15225_2">#REF!</definedName>
    <definedName name="UNI15225_3">#REF!</definedName>
    <definedName name="UNI15225_74">#REF!</definedName>
    <definedName name="UNI15225_75">#REF!</definedName>
    <definedName name="UNI15230_1">#REF!</definedName>
    <definedName name="UNI15230_2">#REF!</definedName>
    <definedName name="UNI15230_3">#REF!</definedName>
    <definedName name="UNI15230_74">#REF!</definedName>
    <definedName name="UNI15230_75">#REF!</definedName>
    <definedName name="UNI15515_1">#REF!</definedName>
    <definedName name="UNI15515_2">#REF!</definedName>
    <definedName name="UNI15515_3">#REF!</definedName>
    <definedName name="UNI15515_74">#REF!</definedName>
    <definedName name="UNI15515_75">#REF!</definedName>
    <definedName name="UNI15560_1">#REF!</definedName>
    <definedName name="UNI15560_2">#REF!</definedName>
    <definedName name="UNI15560_3">#REF!</definedName>
    <definedName name="UNI15560_74">#REF!</definedName>
    <definedName name="UNI15560_75">#REF!</definedName>
    <definedName name="UNI15565_1">#REF!</definedName>
    <definedName name="UNI15565_2">#REF!</definedName>
    <definedName name="UNI15565_3">#REF!</definedName>
    <definedName name="UNI15565_74">#REF!</definedName>
    <definedName name="UNI15565_75">#REF!</definedName>
    <definedName name="UNI15570_1">#REF!</definedName>
    <definedName name="UNI15570_2">#REF!</definedName>
    <definedName name="UNI15570_3">#REF!</definedName>
    <definedName name="UNI15570_74">#REF!</definedName>
    <definedName name="UNI15570_75">#REF!</definedName>
    <definedName name="UNI15575_1">#REF!</definedName>
    <definedName name="UNI15575_2">#REF!</definedName>
    <definedName name="UNI15575_3">#REF!</definedName>
    <definedName name="UNI15575_74">#REF!</definedName>
    <definedName name="UNI15575_75">#REF!</definedName>
    <definedName name="UNI15583_1">#REF!</definedName>
    <definedName name="UNI15583_2">#REF!</definedName>
    <definedName name="UNI15583_3">#REF!</definedName>
    <definedName name="UNI15583_74">#REF!</definedName>
    <definedName name="UNI15583_75">#REF!</definedName>
    <definedName name="UNI15590_1">#REF!</definedName>
    <definedName name="UNI15590_2">#REF!</definedName>
    <definedName name="UNI15590_3">#REF!</definedName>
    <definedName name="UNI15590_74">#REF!</definedName>
    <definedName name="UNI15590_75">#REF!</definedName>
    <definedName name="UNI15591_1">#REF!</definedName>
    <definedName name="UNI15591_2">#REF!</definedName>
    <definedName name="UNI15591_3">#REF!</definedName>
    <definedName name="UNI15591_74">#REF!</definedName>
    <definedName name="UNI15591_75">#REF!</definedName>
    <definedName name="UNI15610_1">#REF!</definedName>
    <definedName name="UNI15610_2">#REF!</definedName>
    <definedName name="UNI15610_3">#REF!</definedName>
    <definedName name="UNI15610_74">#REF!</definedName>
    <definedName name="UNI15610_75">#REF!</definedName>
    <definedName name="UNI15625_1">#REF!</definedName>
    <definedName name="UNI15625_2">#REF!</definedName>
    <definedName name="UNI15625_3">#REF!</definedName>
    <definedName name="UNI15625_74">#REF!</definedName>
    <definedName name="UNI15625_75">#REF!</definedName>
    <definedName name="UNI15635_1">#REF!</definedName>
    <definedName name="UNI15635_2">#REF!</definedName>
    <definedName name="UNI15635_3">#REF!</definedName>
    <definedName name="UNI15635_74">#REF!</definedName>
    <definedName name="UNI15635_75">#REF!</definedName>
    <definedName name="UNI15655_1">#REF!</definedName>
    <definedName name="UNI15655_2">#REF!</definedName>
    <definedName name="UNI15655_3">#REF!</definedName>
    <definedName name="UNI15655_74">#REF!</definedName>
    <definedName name="UNI15655_75">#REF!</definedName>
    <definedName name="UNI15665_1">#REF!</definedName>
    <definedName name="UNI15665_2">#REF!</definedName>
    <definedName name="UNI15665_3">#REF!</definedName>
    <definedName name="UNI15665_74">#REF!</definedName>
    <definedName name="UNI15665_75">#REF!</definedName>
    <definedName name="UNI16515_1">#REF!</definedName>
    <definedName name="UNI16515_2">#REF!</definedName>
    <definedName name="UNI16515_3">#REF!</definedName>
    <definedName name="UNI16515_74">#REF!</definedName>
    <definedName name="UNI16515_75">#REF!</definedName>
    <definedName name="UNI16535_1">#REF!</definedName>
    <definedName name="UNI16535_2">#REF!</definedName>
    <definedName name="UNI16535_3">#REF!</definedName>
    <definedName name="UNI16535_74">#REF!</definedName>
    <definedName name="UNI16535_75">#REF!</definedName>
    <definedName name="UNI17140_1">#REF!</definedName>
    <definedName name="UNI17140_2">#REF!</definedName>
    <definedName name="UNI17140_3">#REF!</definedName>
    <definedName name="UNI17140_74">#REF!</definedName>
    <definedName name="UNI17140_75">#REF!</definedName>
    <definedName name="UNI19500_1">#REF!</definedName>
    <definedName name="UNI19500_2">#REF!</definedName>
    <definedName name="UNI19500_3">#REF!</definedName>
    <definedName name="UNI19500_74">#REF!</definedName>
    <definedName name="UNI19500_75">#REF!</definedName>
    <definedName name="UNI19501_1">#REF!</definedName>
    <definedName name="UNI19501_2">#REF!</definedName>
    <definedName name="UNI19501_3">#REF!</definedName>
    <definedName name="UNI19501_74">#REF!</definedName>
    <definedName name="UNI19501_75">#REF!</definedName>
    <definedName name="UNI19502_1">#REF!</definedName>
    <definedName name="UNI19502_2">#REF!</definedName>
    <definedName name="UNI19502_3">#REF!</definedName>
    <definedName name="UNI19502_74">#REF!</definedName>
    <definedName name="UNI19502_75">#REF!</definedName>
    <definedName name="UNI19503_1">#REF!</definedName>
    <definedName name="UNI19503_2">#REF!</definedName>
    <definedName name="UNI19503_3">#REF!</definedName>
    <definedName name="UNI19503_74">#REF!</definedName>
    <definedName name="UNI19503_75">#REF!</definedName>
    <definedName name="UNI19504_1">#REF!</definedName>
    <definedName name="UNI19504_2">#REF!</definedName>
    <definedName name="UNI19504_3">#REF!</definedName>
    <definedName name="UNI19504_74">#REF!</definedName>
    <definedName name="UNI19504_75">#REF!</definedName>
    <definedName name="UNI19505_1">#REF!</definedName>
    <definedName name="UNI19505_2">#REF!</definedName>
    <definedName name="UNI19505_3">#REF!</definedName>
    <definedName name="UNI19505_74">#REF!</definedName>
    <definedName name="UNI19505_75">#REF!</definedName>
    <definedName name="UNI20100_1">#REF!</definedName>
    <definedName name="UNI20100_2">#REF!</definedName>
    <definedName name="UNI20100_3">#REF!</definedName>
    <definedName name="UNI20100_74">#REF!</definedName>
    <definedName name="UNI20100_75">#REF!</definedName>
    <definedName name="UNI20105_1">#REF!</definedName>
    <definedName name="UNI20105_2">#REF!</definedName>
    <definedName name="UNI20105_3">#REF!</definedName>
    <definedName name="UNI20105_74">#REF!</definedName>
    <definedName name="UNI20105_75">#REF!</definedName>
    <definedName name="UNI20110_1">#REF!</definedName>
    <definedName name="UNI20110_2">#REF!</definedName>
    <definedName name="UNI20110_3">#REF!</definedName>
    <definedName name="UNI20110_74">#REF!</definedName>
    <definedName name="UNI20110_75">#REF!</definedName>
    <definedName name="UNI20115_1">#REF!</definedName>
    <definedName name="UNI20115_2">#REF!</definedName>
    <definedName name="UNI20115_3">#REF!</definedName>
    <definedName name="UNI20115_74">#REF!</definedName>
    <definedName name="UNI20115_75">#REF!</definedName>
    <definedName name="UNI20130_1">#REF!</definedName>
    <definedName name="UNI20130_2">#REF!</definedName>
    <definedName name="UNI20130_3">#REF!</definedName>
    <definedName name="UNI20130_74">#REF!</definedName>
    <definedName name="UNI20130_75">#REF!</definedName>
    <definedName name="UNI20135_1">#REF!</definedName>
    <definedName name="UNI20135_2">#REF!</definedName>
    <definedName name="UNI20135_3">#REF!</definedName>
    <definedName name="UNI20135_74">#REF!</definedName>
    <definedName name="UNI20135_75">#REF!</definedName>
    <definedName name="UNI20140_1">#REF!</definedName>
    <definedName name="UNI20140_2">#REF!</definedName>
    <definedName name="UNI20140_3">#REF!</definedName>
    <definedName name="UNI20140_74">#REF!</definedName>
    <definedName name="UNI20140_75">#REF!</definedName>
    <definedName name="UNI20145_1">#REF!</definedName>
    <definedName name="UNI20145_2">#REF!</definedName>
    <definedName name="UNI20145_3">#REF!</definedName>
    <definedName name="UNI20145_74">#REF!</definedName>
    <definedName name="UNI20145_75">#REF!</definedName>
    <definedName name="UNI20150_1">#REF!</definedName>
    <definedName name="UNI20150_2">#REF!</definedName>
    <definedName name="UNI20150_3">#REF!</definedName>
    <definedName name="UNI20150_74">#REF!</definedName>
    <definedName name="UNI20150_75">#REF!</definedName>
    <definedName name="UNI20155_1">#REF!</definedName>
    <definedName name="UNI20155_2">#REF!</definedName>
    <definedName name="UNI20155_3">#REF!</definedName>
    <definedName name="UNI20155_74">#REF!</definedName>
    <definedName name="UNI20155_75">#REF!</definedName>
    <definedName name="UNI20175_1">#REF!</definedName>
    <definedName name="UNI20175_2">#REF!</definedName>
    <definedName name="UNI20175_3">#REF!</definedName>
    <definedName name="UNI20175_74">#REF!</definedName>
    <definedName name="UNI20175_75">#REF!</definedName>
    <definedName name="UNI20185_1">#REF!</definedName>
    <definedName name="UNI20185_2">#REF!</definedName>
    <definedName name="UNI20185_3">#REF!</definedName>
    <definedName name="UNI20185_74">#REF!</definedName>
    <definedName name="UNI20185_75">#REF!</definedName>
    <definedName name="UNI20190_1">#REF!</definedName>
    <definedName name="UNI20190_2">#REF!</definedName>
    <definedName name="UNI20190_3">#REF!</definedName>
    <definedName name="UNI20190_74">#REF!</definedName>
    <definedName name="UNI20190_75">#REF!</definedName>
    <definedName name="UNI20195_1">#REF!</definedName>
    <definedName name="UNI20195_2">#REF!</definedName>
    <definedName name="UNI20195_3">#REF!</definedName>
    <definedName name="UNI20195_74">#REF!</definedName>
    <definedName name="UNI20195_75">#REF!</definedName>
    <definedName name="UNI20210_1">#REF!</definedName>
    <definedName name="UNI20210_2">#REF!</definedName>
    <definedName name="UNI20210_3">#REF!</definedName>
    <definedName name="UNI20210_74">#REF!</definedName>
    <definedName name="UNI20210_75">#REF!</definedName>
    <definedName name="UnitAnexo">#REF!</definedName>
    <definedName name="UNITÁRIO">#REF!</definedName>
    <definedName name="UnitNome">#REF!</definedName>
    <definedName name="USA">[15]Feriados!$B$27:$B$34</definedName>
    <definedName name="v">[126]Equipamentos!#REF!</definedName>
    <definedName name="VACAP">#REF!</definedName>
    <definedName name="VACM">#REF!</definedName>
    <definedName name="VAL11100_1">#REF!</definedName>
    <definedName name="VAL11100_2">#REF!</definedName>
    <definedName name="VAL11100_3">#REF!</definedName>
    <definedName name="VAL11100_74">#REF!</definedName>
    <definedName name="VAL11100_75">#REF!</definedName>
    <definedName name="VAL11110_1">#REF!</definedName>
    <definedName name="VAL11110_2">#REF!</definedName>
    <definedName name="VAL11110_3">#REF!</definedName>
    <definedName name="VAL11110_74">#REF!</definedName>
    <definedName name="VAL11110_75">#REF!</definedName>
    <definedName name="VAL11115_1">#REF!</definedName>
    <definedName name="VAL11115_2">#REF!</definedName>
    <definedName name="VAL11115_3">#REF!</definedName>
    <definedName name="VAL11115_74">#REF!</definedName>
    <definedName name="VAL11115_75">#REF!</definedName>
    <definedName name="VAL11125_1">#REF!</definedName>
    <definedName name="VAL11125_2">#REF!</definedName>
    <definedName name="VAL11125_3">#REF!</definedName>
    <definedName name="VAL11125_74">#REF!</definedName>
    <definedName name="VAL11125_75">#REF!</definedName>
    <definedName name="VAL11130_1">#REF!</definedName>
    <definedName name="VAL11130_2">#REF!</definedName>
    <definedName name="VAL11130_3">#REF!</definedName>
    <definedName name="VAL11130_74">#REF!</definedName>
    <definedName name="VAL11130_75">#REF!</definedName>
    <definedName name="VAL11135_1">#REF!</definedName>
    <definedName name="VAL11135_2">#REF!</definedName>
    <definedName name="VAL11135_3">#REF!</definedName>
    <definedName name="VAL11135_74">#REF!</definedName>
    <definedName name="VAL11135_75">#REF!</definedName>
    <definedName name="VAL11145_1">#REF!</definedName>
    <definedName name="VAL11145_2">#REF!</definedName>
    <definedName name="VAL11145_3">#REF!</definedName>
    <definedName name="VAL11145_74">#REF!</definedName>
    <definedName name="VAL11145_75">#REF!</definedName>
    <definedName name="VAL11150_1">#REF!</definedName>
    <definedName name="VAL11150_2">#REF!</definedName>
    <definedName name="VAL11150_3">#REF!</definedName>
    <definedName name="VAL11150_74">#REF!</definedName>
    <definedName name="VAL11150_75">#REF!</definedName>
    <definedName name="VAL11165_1">#REF!</definedName>
    <definedName name="VAL11165_2">#REF!</definedName>
    <definedName name="VAL11165_3">#REF!</definedName>
    <definedName name="VAL11165_74">#REF!</definedName>
    <definedName name="VAL11165_75">#REF!</definedName>
    <definedName name="VAL11170_1">#REF!</definedName>
    <definedName name="VAL11170_2">#REF!</definedName>
    <definedName name="VAL11170_3">#REF!</definedName>
    <definedName name="VAL11170_74">#REF!</definedName>
    <definedName name="VAL11170_75">#REF!</definedName>
    <definedName name="VAL11180_1">#REF!</definedName>
    <definedName name="VAL11180_2">#REF!</definedName>
    <definedName name="VAL11180_3">#REF!</definedName>
    <definedName name="VAL11180_74">#REF!</definedName>
    <definedName name="VAL11180_75">#REF!</definedName>
    <definedName name="VAL11185_1">#REF!</definedName>
    <definedName name="VAL11185_2">#REF!</definedName>
    <definedName name="VAL11185_3">#REF!</definedName>
    <definedName name="VAL11185_74">#REF!</definedName>
    <definedName name="VAL11185_75">#REF!</definedName>
    <definedName name="VAL11220_1">#REF!</definedName>
    <definedName name="VAL11220_2">#REF!</definedName>
    <definedName name="VAL11220_3">#REF!</definedName>
    <definedName name="VAL11220_74">#REF!</definedName>
    <definedName name="VAL11220_75">#REF!</definedName>
    <definedName name="VAL12105_1">#REF!</definedName>
    <definedName name="VAL12105_2">#REF!</definedName>
    <definedName name="VAL12105_3">#REF!</definedName>
    <definedName name="VAL12105_74">#REF!</definedName>
    <definedName name="VAL12105_75">#REF!</definedName>
    <definedName name="VAL12555_1">#REF!</definedName>
    <definedName name="VAL12555_2">#REF!</definedName>
    <definedName name="VAL12555_3">#REF!</definedName>
    <definedName name="VAL12555_74">#REF!</definedName>
    <definedName name="VAL12555_75">#REF!</definedName>
    <definedName name="VAL12570_1">#REF!</definedName>
    <definedName name="VAL12570_2">#REF!</definedName>
    <definedName name="VAL12570_3">#REF!</definedName>
    <definedName name="VAL12570_74">#REF!</definedName>
    <definedName name="VAL12570_75">#REF!</definedName>
    <definedName name="VAL12575_1">#REF!</definedName>
    <definedName name="VAL12575_2">#REF!</definedName>
    <definedName name="VAL12575_3">#REF!</definedName>
    <definedName name="VAL12575_74">#REF!</definedName>
    <definedName name="VAL12575_75">#REF!</definedName>
    <definedName name="VAL12580_1">#REF!</definedName>
    <definedName name="VAL12580_2">#REF!</definedName>
    <definedName name="VAL12580_3">#REF!</definedName>
    <definedName name="VAL12580_74">#REF!</definedName>
    <definedName name="VAL12580_75">#REF!</definedName>
    <definedName name="VAL12600_1">#REF!</definedName>
    <definedName name="VAL12600_2">#REF!</definedName>
    <definedName name="VAL12600_3">#REF!</definedName>
    <definedName name="VAL12600_74">#REF!</definedName>
    <definedName name="VAL12600_75">#REF!</definedName>
    <definedName name="VAL12610_1">#REF!</definedName>
    <definedName name="VAL12610_2">#REF!</definedName>
    <definedName name="VAL12610_3">#REF!</definedName>
    <definedName name="VAL12610_74">#REF!</definedName>
    <definedName name="VAL12610_75">#REF!</definedName>
    <definedName name="VAL12630_1">#REF!</definedName>
    <definedName name="VAL12630_2">#REF!</definedName>
    <definedName name="VAL12630_3">#REF!</definedName>
    <definedName name="VAL12630_74">#REF!</definedName>
    <definedName name="VAL12630_75">#REF!</definedName>
    <definedName name="VAL12631_1">#REF!</definedName>
    <definedName name="VAL12631_2">#REF!</definedName>
    <definedName name="VAL12631_3">#REF!</definedName>
    <definedName name="VAL12631_74">#REF!</definedName>
    <definedName name="VAL12631_75">#REF!</definedName>
    <definedName name="VAL12640_1">#REF!</definedName>
    <definedName name="VAL12640_2">#REF!</definedName>
    <definedName name="VAL12640_3">#REF!</definedName>
    <definedName name="VAL12640_74">#REF!</definedName>
    <definedName name="VAL12640_75">#REF!</definedName>
    <definedName name="VAL12645_1">#REF!</definedName>
    <definedName name="VAL12645_2">#REF!</definedName>
    <definedName name="VAL12645_3">#REF!</definedName>
    <definedName name="VAL12645_74">#REF!</definedName>
    <definedName name="VAL12645_75">#REF!</definedName>
    <definedName name="VAL12665_1">#REF!</definedName>
    <definedName name="VAL12665_2">#REF!</definedName>
    <definedName name="VAL12665_3">#REF!</definedName>
    <definedName name="VAL12665_74">#REF!</definedName>
    <definedName name="VAL12665_75">#REF!</definedName>
    <definedName name="VAL12690_1">#REF!</definedName>
    <definedName name="VAL12690_2">#REF!</definedName>
    <definedName name="VAL12690_3">#REF!</definedName>
    <definedName name="VAL12690_74">#REF!</definedName>
    <definedName name="VAL12690_75">#REF!</definedName>
    <definedName name="VAL12700_1">#REF!</definedName>
    <definedName name="VAL12700_2">#REF!</definedName>
    <definedName name="VAL12700_3">#REF!</definedName>
    <definedName name="VAL12700_74">#REF!</definedName>
    <definedName name="VAL12700_75">#REF!</definedName>
    <definedName name="VAL12710_1">#REF!</definedName>
    <definedName name="VAL12710_2">#REF!</definedName>
    <definedName name="VAL12710_3">#REF!</definedName>
    <definedName name="VAL12710_74">#REF!</definedName>
    <definedName name="VAL12710_75">#REF!</definedName>
    <definedName name="VAL13111_1">#REF!</definedName>
    <definedName name="VAL13111_2">#REF!</definedName>
    <definedName name="VAL13111_3">#REF!</definedName>
    <definedName name="VAL13111_74">#REF!</definedName>
    <definedName name="VAL13111_75">#REF!</definedName>
    <definedName name="VAL13112_1">#REF!</definedName>
    <definedName name="VAL13112_2">#REF!</definedName>
    <definedName name="VAL13112_3">#REF!</definedName>
    <definedName name="VAL13112_74">#REF!</definedName>
    <definedName name="VAL13112_75">#REF!</definedName>
    <definedName name="VAL13121_1">#REF!</definedName>
    <definedName name="VAL13121_2">#REF!</definedName>
    <definedName name="VAL13121_3">#REF!</definedName>
    <definedName name="VAL13121_74">#REF!</definedName>
    <definedName name="VAL13121_75">#REF!</definedName>
    <definedName name="VAL13720_1">#REF!</definedName>
    <definedName name="VAL13720_2">#REF!</definedName>
    <definedName name="VAL13720_3">#REF!</definedName>
    <definedName name="VAL13720_74">#REF!</definedName>
    <definedName name="VAL13720_75">#REF!</definedName>
    <definedName name="VAL14100_1">#REF!</definedName>
    <definedName name="VAL14100_2">#REF!</definedName>
    <definedName name="VAL14100_3">#REF!</definedName>
    <definedName name="VAL14100_74">#REF!</definedName>
    <definedName name="VAL14100_75">#REF!</definedName>
    <definedName name="VAL14161_1">#REF!</definedName>
    <definedName name="VAL14161_2">#REF!</definedName>
    <definedName name="VAL14161_3">#REF!</definedName>
    <definedName name="VAL14161_74">#REF!</definedName>
    <definedName name="VAL14161_75">#REF!</definedName>
    <definedName name="VAL14195_1">#REF!</definedName>
    <definedName name="VAL14195_2">#REF!</definedName>
    <definedName name="VAL14195_3">#REF!</definedName>
    <definedName name="VAL14195_74">#REF!</definedName>
    <definedName name="VAL14195_75">#REF!</definedName>
    <definedName name="VAL14205_1">#REF!</definedName>
    <definedName name="VAL14205_2">#REF!</definedName>
    <definedName name="VAL14205_3">#REF!</definedName>
    <definedName name="VAL14205_74">#REF!</definedName>
    <definedName name="VAL14205_75">#REF!</definedName>
    <definedName name="VAL14260_1">#REF!</definedName>
    <definedName name="VAL14260_2">#REF!</definedName>
    <definedName name="VAL14260_3">#REF!</definedName>
    <definedName name="VAL14260_74">#REF!</definedName>
    <definedName name="VAL14260_75">#REF!</definedName>
    <definedName name="VAL14500_1">#REF!</definedName>
    <definedName name="VAL14500_2">#REF!</definedName>
    <definedName name="VAL14500_3">#REF!</definedName>
    <definedName name="VAL14500_74">#REF!</definedName>
    <definedName name="VAL14500_75">#REF!</definedName>
    <definedName name="VAL14515_1">#REF!</definedName>
    <definedName name="VAL14515_2">#REF!</definedName>
    <definedName name="VAL14515_3">#REF!</definedName>
    <definedName name="VAL14515_74">#REF!</definedName>
    <definedName name="VAL14515_75">#REF!</definedName>
    <definedName name="VAL14555_1">#REF!</definedName>
    <definedName name="VAL14555_2">#REF!</definedName>
    <definedName name="VAL14555_3">#REF!</definedName>
    <definedName name="VAL14555_74">#REF!</definedName>
    <definedName name="VAL14555_75">#REF!</definedName>
    <definedName name="VAL14565_1">#REF!</definedName>
    <definedName name="VAL14565_2">#REF!</definedName>
    <definedName name="VAL14565_3">#REF!</definedName>
    <definedName name="VAL14565_74">#REF!</definedName>
    <definedName name="VAL14565_75">#REF!</definedName>
    <definedName name="VAL15135_1">#REF!</definedName>
    <definedName name="VAL15135_2">#REF!</definedName>
    <definedName name="VAL15135_3">#REF!</definedName>
    <definedName name="VAL15135_74">#REF!</definedName>
    <definedName name="VAL15135_75">#REF!</definedName>
    <definedName name="VAL15140_1">#REF!</definedName>
    <definedName name="VAL15140_2">#REF!</definedName>
    <definedName name="VAL15140_3">#REF!</definedName>
    <definedName name="VAL15140_74">#REF!</definedName>
    <definedName name="VAL15140_75">#REF!</definedName>
    <definedName name="VAL15195_1">#REF!</definedName>
    <definedName name="VAL15195_2">#REF!</definedName>
    <definedName name="VAL15195_3">#REF!</definedName>
    <definedName name="VAL15195_74">#REF!</definedName>
    <definedName name="VAL15195_75">#REF!</definedName>
    <definedName name="VAL15225_1">#REF!</definedName>
    <definedName name="VAL15225_2">#REF!</definedName>
    <definedName name="VAL15225_3">#REF!</definedName>
    <definedName name="VAL15225_74">#REF!</definedName>
    <definedName name="VAL15225_75">#REF!</definedName>
    <definedName name="VAL15230_1">#REF!</definedName>
    <definedName name="VAL15230_2">#REF!</definedName>
    <definedName name="VAL15230_3">#REF!</definedName>
    <definedName name="VAL15230_74">#REF!</definedName>
    <definedName name="VAL15230_75">#REF!</definedName>
    <definedName name="VAL15515_1">#REF!</definedName>
    <definedName name="VAL15515_2">#REF!</definedName>
    <definedName name="VAL15515_3">#REF!</definedName>
    <definedName name="VAL15515_74">#REF!</definedName>
    <definedName name="VAL15515_75">#REF!</definedName>
    <definedName name="VAL15560_1">#REF!</definedName>
    <definedName name="VAL15560_2">#REF!</definedName>
    <definedName name="VAL15560_3">#REF!</definedName>
    <definedName name="VAL15560_74">#REF!</definedName>
    <definedName name="VAL15560_75">#REF!</definedName>
    <definedName name="VAL15565_1">#REF!</definedName>
    <definedName name="VAL15565_2">#REF!</definedName>
    <definedName name="VAL15565_3">#REF!</definedName>
    <definedName name="VAL15565_74">#REF!</definedName>
    <definedName name="VAL15565_75">#REF!</definedName>
    <definedName name="VAL15570_1">#REF!</definedName>
    <definedName name="VAL15570_2">#REF!</definedName>
    <definedName name="VAL15570_3">#REF!</definedName>
    <definedName name="VAL15570_74">#REF!</definedName>
    <definedName name="VAL15570_75">#REF!</definedName>
    <definedName name="VAL15575_1">#REF!</definedName>
    <definedName name="VAL15575_2">#REF!</definedName>
    <definedName name="VAL15575_3">#REF!</definedName>
    <definedName name="VAL15575_74">#REF!</definedName>
    <definedName name="VAL15575_75">#REF!</definedName>
    <definedName name="VAL15583_1">#REF!</definedName>
    <definedName name="VAL15583_2">#REF!</definedName>
    <definedName name="VAL15583_3">#REF!</definedName>
    <definedName name="VAL15583_74">#REF!</definedName>
    <definedName name="VAL15583_75">#REF!</definedName>
    <definedName name="VAL15590_1">#REF!</definedName>
    <definedName name="VAL15590_2">#REF!</definedName>
    <definedName name="VAL15590_3">#REF!</definedName>
    <definedName name="VAL15590_74">#REF!</definedName>
    <definedName name="VAL15590_75">#REF!</definedName>
    <definedName name="VAL15591_1">#REF!</definedName>
    <definedName name="VAL15591_2">#REF!</definedName>
    <definedName name="VAL15591_3">#REF!</definedName>
    <definedName name="VAL15591_74">#REF!</definedName>
    <definedName name="VAL15591_75">#REF!</definedName>
    <definedName name="VAL15610_1">#REF!</definedName>
    <definedName name="VAL15610_2">#REF!</definedName>
    <definedName name="VAL15610_3">#REF!</definedName>
    <definedName name="VAL15610_74">#REF!</definedName>
    <definedName name="VAL15610_75">#REF!</definedName>
    <definedName name="VAL15625_1">#REF!</definedName>
    <definedName name="VAL15625_2">#REF!</definedName>
    <definedName name="VAL15625_3">#REF!</definedName>
    <definedName name="VAL15625_74">#REF!</definedName>
    <definedName name="VAL15625_75">#REF!</definedName>
    <definedName name="VAL15635_1">#REF!</definedName>
    <definedName name="VAL15635_2">#REF!</definedName>
    <definedName name="VAL15635_3">#REF!</definedName>
    <definedName name="VAL15635_74">#REF!</definedName>
    <definedName name="VAL15635_75">#REF!</definedName>
    <definedName name="VAL15655_1">#REF!</definedName>
    <definedName name="VAL15655_2">#REF!</definedName>
    <definedName name="VAL15655_3">#REF!</definedName>
    <definedName name="VAL15655_74">#REF!</definedName>
    <definedName name="VAL15655_75">#REF!</definedName>
    <definedName name="VAL15665_1">#REF!</definedName>
    <definedName name="VAL15665_2">#REF!</definedName>
    <definedName name="VAL15665_3">#REF!</definedName>
    <definedName name="VAL15665_74">#REF!</definedName>
    <definedName name="VAL15665_75">#REF!</definedName>
    <definedName name="VAL16515_1">#REF!</definedName>
    <definedName name="VAL16515_2">#REF!</definedName>
    <definedName name="VAL16515_3">#REF!</definedName>
    <definedName name="VAL16515_74">#REF!</definedName>
    <definedName name="VAL16515_75">#REF!</definedName>
    <definedName name="VAL16535_1">#REF!</definedName>
    <definedName name="VAL16535_2">#REF!</definedName>
    <definedName name="VAL16535_3">#REF!</definedName>
    <definedName name="VAL16535_74">#REF!</definedName>
    <definedName name="VAL16535_75">#REF!</definedName>
    <definedName name="VAL17140_1">#REF!</definedName>
    <definedName name="VAL17140_2">#REF!</definedName>
    <definedName name="VAL17140_3">#REF!</definedName>
    <definedName name="VAL17140_74">#REF!</definedName>
    <definedName name="VAL17140_75">#REF!</definedName>
    <definedName name="VAL19500_1">#REF!</definedName>
    <definedName name="VAL19500_2">#REF!</definedName>
    <definedName name="VAL19500_3">#REF!</definedName>
    <definedName name="VAL19500_74">#REF!</definedName>
    <definedName name="VAL19500_75">#REF!</definedName>
    <definedName name="VAL19501_1">#REF!</definedName>
    <definedName name="VAL19501_2">#REF!</definedName>
    <definedName name="VAL19501_3">#REF!</definedName>
    <definedName name="VAL19501_74">#REF!</definedName>
    <definedName name="VAL19501_75">#REF!</definedName>
    <definedName name="VAL19502_1">#REF!</definedName>
    <definedName name="VAL19502_2">#REF!</definedName>
    <definedName name="VAL19502_3">#REF!</definedName>
    <definedName name="VAL19502_74">#REF!</definedName>
    <definedName name="VAL19502_75">#REF!</definedName>
    <definedName name="VAL19503_1">#REF!</definedName>
    <definedName name="VAL19503_2">#REF!</definedName>
    <definedName name="VAL19503_3">#REF!</definedName>
    <definedName name="VAL19503_74">#REF!</definedName>
    <definedName name="VAL19503_75">#REF!</definedName>
    <definedName name="VAL19504_1">#REF!</definedName>
    <definedName name="VAL19504_2">#REF!</definedName>
    <definedName name="VAL19504_3">#REF!</definedName>
    <definedName name="VAL19504_74">#REF!</definedName>
    <definedName name="VAL19504_75">#REF!</definedName>
    <definedName name="VAL19505_1">#REF!</definedName>
    <definedName name="VAL19505_2">#REF!</definedName>
    <definedName name="VAL19505_3">#REF!</definedName>
    <definedName name="VAL19505_74">#REF!</definedName>
    <definedName name="VAL19505_75">#REF!</definedName>
    <definedName name="VAL20100_1">#REF!</definedName>
    <definedName name="VAL20100_2">#REF!</definedName>
    <definedName name="VAL20100_3">#REF!</definedName>
    <definedName name="VAL20100_74">#REF!</definedName>
    <definedName name="VAL20100_75">#REF!</definedName>
    <definedName name="VAL20105_1">#REF!</definedName>
    <definedName name="VAL20105_2">#REF!</definedName>
    <definedName name="VAL20105_3">#REF!</definedName>
    <definedName name="VAL20105_74">#REF!</definedName>
    <definedName name="VAL20105_75">#REF!</definedName>
    <definedName name="VAL20110_1">#REF!</definedName>
    <definedName name="VAL20110_2">#REF!</definedName>
    <definedName name="VAL20110_3">#REF!</definedName>
    <definedName name="VAL20110_74">#REF!</definedName>
    <definedName name="VAL20110_75">#REF!</definedName>
    <definedName name="VAL20115_1">#REF!</definedName>
    <definedName name="VAL20115_2">#REF!</definedName>
    <definedName name="VAL20115_3">#REF!</definedName>
    <definedName name="VAL20115_74">#REF!</definedName>
    <definedName name="VAL20115_75">#REF!</definedName>
    <definedName name="VAL20130_1">#REF!</definedName>
    <definedName name="VAL20130_2">#REF!</definedName>
    <definedName name="VAL20130_3">#REF!</definedName>
    <definedName name="VAL20130_75">#REF!</definedName>
    <definedName name="VAL20135_1">#REF!</definedName>
    <definedName name="VAL20135_2">#REF!</definedName>
    <definedName name="VAL20135_3">#REF!</definedName>
    <definedName name="VAL20135_74">#REF!</definedName>
    <definedName name="VAL20135_75">#REF!</definedName>
    <definedName name="VAL20140_1">#REF!</definedName>
    <definedName name="VAL20140_2">#REF!</definedName>
    <definedName name="VAL20140_3">#REF!</definedName>
    <definedName name="VAL20140_74">#REF!</definedName>
    <definedName name="VAL20140_75">#REF!</definedName>
    <definedName name="VAL20145_1">#REF!</definedName>
    <definedName name="VAL20145_2">#REF!</definedName>
    <definedName name="VAL20145_3">#REF!</definedName>
    <definedName name="VAL20145_74">#REF!</definedName>
    <definedName name="VAL20145_75">#REF!</definedName>
    <definedName name="VAL20150_1">#REF!</definedName>
    <definedName name="VAL20150_2">#REF!</definedName>
    <definedName name="VAL20150_3">#REF!</definedName>
    <definedName name="VAL20150_74">#REF!</definedName>
    <definedName name="VAL20150_75">#REF!</definedName>
    <definedName name="VAL20155_1">#REF!</definedName>
    <definedName name="VAL20155_2">#REF!</definedName>
    <definedName name="VAL20155_3">#REF!</definedName>
    <definedName name="VAL20155_74">#REF!</definedName>
    <definedName name="VAL20155_75">#REF!</definedName>
    <definedName name="VAL20175_1">#REF!</definedName>
    <definedName name="VAL20175_2">#REF!</definedName>
    <definedName name="VAL20175_3">#REF!</definedName>
    <definedName name="VAL20175_74">#REF!</definedName>
    <definedName name="VAL20175_75">#REF!</definedName>
    <definedName name="VAL20185_1">#REF!</definedName>
    <definedName name="VAL20185_2">#REF!</definedName>
    <definedName name="VAL20185_3">#REF!</definedName>
    <definedName name="VAL20185_74">#REF!</definedName>
    <definedName name="VAL20185_75">#REF!</definedName>
    <definedName name="VAL20190_1">#REF!</definedName>
    <definedName name="VAL20190_2">#REF!</definedName>
    <definedName name="VAL20190_3">#REF!</definedName>
    <definedName name="VAL20190_74">#REF!</definedName>
    <definedName name="VAL20190_75">#REF!</definedName>
    <definedName name="VAL20195_1">#REF!</definedName>
    <definedName name="VAL20195_2">#REF!</definedName>
    <definedName name="VAL20195_3">#REF!</definedName>
    <definedName name="VAL20195_74">#REF!</definedName>
    <definedName name="VAL20195_75">#REF!</definedName>
    <definedName name="VAL20210_1">#REF!</definedName>
    <definedName name="VAL20210_2">#REF!</definedName>
    <definedName name="VAL20210_3">#REF!</definedName>
    <definedName name="VAL20210_74">#REF!</definedName>
    <definedName name="VAL20210_75">#REF!</definedName>
    <definedName name="VALOR">#N/A</definedName>
    <definedName name="VALOR_1">#N/A</definedName>
    <definedName name="VALOR_2">#N/A</definedName>
    <definedName name="Valor_total_cal" localSheetId="9">#REF!</definedName>
    <definedName name="Valor_total_cal" localSheetId="11">#REF!</definedName>
    <definedName name="Valor_total_cal" localSheetId="8">#REF!</definedName>
    <definedName name="Valor_total_cal">#REF!</definedName>
    <definedName name="VAM">[73]Teor!$G$3:$G$7</definedName>
    <definedName name="VAMM">#REF!</definedName>
    <definedName name="VARM">#REF!</definedName>
    <definedName name="VARR">#REF!</definedName>
    <definedName name="Vazio1">'[6]Página 16'!$B$3:$B$7</definedName>
    <definedName name="VAZIO2">'[46]Página 16'!$B$3:$B$7</definedName>
    <definedName name="Vazios">[109]Teor!$B$3:$B$7</definedName>
    <definedName name="vb">#REF!</definedName>
    <definedName name="VCANT">#REF!</definedName>
    <definedName name="verde">#REF!</definedName>
    <definedName name="verde_4">#REF!</definedName>
    <definedName name="verdee">#REF!</definedName>
    <definedName name="verdepav">#REF!</definedName>
    <definedName name="verdepav_4">#REF!</definedName>
    <definedName name="verdepavv">#REF!</definedName>
    <definedName name="VERIFICA_SI">#N/A</definedName>
    <definedName name="vigia">#REF!</definedName>
    <definedName name="VLM">#REF!</definedName>
    <definedName name="VLPI">#REF!</definedName>
    <definedName name="VLREAJ">#REF!</definedName>
    <definedName name="VMOB">#REF!</definedName>
    <definedName name="VOL_ACUM">'[26]Fresagem de Pista Ago-98'!#REF!</definedName>
    <definedName name="VOLUME">'[26]Fresagem de Pista Ago-98'!#REF!</definedName>
    <definedName name="VR">#REF!</definedName>
    <definedName name="VSR">#REF!</definedName>
    <definedName name="VTOTAL1">ROUND(ROUND([52]PO!$P1,2)*ROUND([52]PO!$S1,2),2)</definedName>
    <definedName name="vv">[19]!vv</definedName>
    <definedName name="W" localSheetId="9">#REF!</definedName>
    <definedName name="W" localSheetId="11">#REF!</definedName>
    <definedName name="w" localSheetId="1">#REF!</definedName>
    <definedName name="W" localSheetId="8">#REF!</definedName>
    <definedName name="W">#REF!</definedName>
    <definedName name="WEWRWR">#N/A</definedName>
    <definedName name="WEWRWR_4">#N/A</definedName>
    <definedName name="WEWRWRE">[19]!WEWRWRE</definedName>
    <definedName name="WITENS" localSheetId="9">#REF!</definedName>
    <definedName name="WITENS" localSheetId="11">#REF!</definedName>
    <definedName name="WITENS" localSheetId="1">#REF!</definedName>
    <definedName name="WITENS">#REF!</definedName>
    <definedName name="WNMLOCAL" localSheetId="9">#REF!</definedName>
    <definedName name="WNMLOCAL" localSheetId="11">#REF!</definedName>
    <definedName name="WNMLOCAL">#REF!</definedName>
    <definedName name="WNMMUN">#REF!</definedName>
    <definedName name="WNMSERV">#REF!</definedName>
    <definedName name="wqeqwrewrqqw">#REF!</definedName>
    <definedName name="wrn.Cronograma." hidden="1">{#N/A,#N/A,FALSE,"Cronograma";#N/A,#N/A,FALSE,"Cronogr. 2"}</definedName>
    <definedName name="wrn.GERAL." hidden="1">{#N/A,#N/A,FALSE,"ET-CAPA";#N/A,#N/A,FALSE,"ET-PAG1";#N/A,#N/A,FALSE,"ET-PAG2";#N/A,#N/A,FALSE,"ET-PAG3";#N/A,#N/A,FALSE,"ET-PAG4";#N/A,#N/A,FALSE,"ET-PAG5"}</definedName>
    <definedName name="wrn.PENDENCIAS." hidden="1">{#N/A,#N/A,FALSE,"GERAL";#N/A,#N/A,FALSE,"012-96";#N/A,#N/A,FALSE,"018-96";#N/A,#N/A,FALSE,"027-96";#N/A,#N/A,FALSE,"059-96";#N/A,#N/A,FALSE,"076-96";#N/A,#N/A,FALSE,"019-97";#N/A,#N/A,FALSE,"021-97";#N/A,#N/A,FALSE,"022-97";#N/A,#N/A,FALSE,"028-97"}</definedName>
    <definedName name="wrn.Tipo." hidden="1">{#N/A,#N/A,TRUE,"Serviços"}</definedName>
    <definedName name="wrn.Tipo.." hidden="1">{#N/A,#N/A,TRUE,"Serviços"}</definedName>
    <definedName name="wrn.Tipo._1" hidden="1">{#N/A,#N/A,TRUE,"Serviços"}</definedName>
    <definedName name="WW">[27]Teor!$C$3:$C$7</definedName>
    <definedName name="x">[127]Equipamentos!#REF!</definedName>
    <definedName name="x_3">[86]Equipamentos!#REF!</definedName>
    <definedName name="x_4">[86]Equipamentos!#REF!</definedName>
    <definedName name="x_5">[86]Equipamentos!#REF!</definedName>
    <definedName name="X1a">#REF!</definedName>
    <definedName name="X2a">#REF!</definedName>
    <definedName name="XALFA" localSheetId="1">#REF!</definedName>
    <definedName name="XALFA">#REF!</definedName>
    <definedName name="xc32dd">#N/A</definedName>
    <definedName name="XDATA" localSheetId="1">#REF!</definedName>
    <definedName name="XDATA">#REF!</definedName>
    <definedName name="xique">#REF!</definedName>
    <definedName name="XITEM" localSheetId="1">#REF!</definedName>
    <definedName name="XITEM">#REF!</definedName>
    <definedName name="XLOC">#REF!</definedName>
    <definedName name="xnInforme_quantos_bebedouros____bebqt__if_bebqt__0__xlQt.bebedouros_invalida___ENTER_p_reinformar__xresp__branch_rqtderv">#REF!</definedName>
    <definedName name="XNUCOPIAS">#REF!</definedName>
    <definedName name="XRESP">#REF!</definedName>
    <definedName name="xsd">#N/A</definedName>
    <definedName name="XTITRES" localSheetId="1">#REF!</definedName>
    <definedName name="XTITRES">#REF!</definedName>
    <definedName name="XX">#N/A</definedName>
    <definedName name="xxc">#N/A</definedName>
    <definedName name="xxd">#N/A</definedName>
    <definedName name="XXX">XXX</definedName>
    <definedName name="XXX_4">#N/A</definedName>
    <definedName name="xxxc">#N/A</definedName>
    <definedName name="xxxx">#REF!</definedName>
    <definedName name="XXXXXXXX">[19]!XXXXXXXX</definedName>
    <definedName name="Y">#REF!</definedName>
    <definedName name="Ý" localSheetId="1">#REF!</definedName>
    <definedName name="Ý">#REF!</definedName>
    <definedName name="yety">'[26]Fresagem de Pista Ago-98'!#REF!</definedName>
    <definedName name="yreyre">#REF!</definedName>
    <definedName name="ytdju" localSheetId="1">#REF!</definedName>
    <definedName name="ytdju">#REF!</definedName>
    <definedName name="Z">#N/A</definedName>
    <definedName name="Z_E9EF4FFF_2A51_4B23_8A33_7F2B85269ACF_.wvu.PrintArea_7">"#REF!"</definedName>
    <definedName name="Z_E9EF4FFF_2A51_4B23_8A33_7F2B85269ACF_.wvu.PrintArea_7_1">"#REF!"</definedName>
    <definedName name="Z_E9EF4FFF_2A51_4B23_8A33_7F2B85269ACF_.wvu.PrintArea_7_2">"#REF!"</definedName>
    <definedName name="Z_E9EF4FFF_2A51_4B23_8A33_7F2B85269ACF_.wvu.PrintArea_7_3">"#REF!"</definedName>
    <definedName name="Z_E9EF4FFF_2A51_4B23_8A33_7F2B85269ACF_.wvu.Rows_2">("#REF!,#REF!,#REF!,#REF!,#REF!,#REF!,#REF!,#REF!,#REF!,#REF!,#REF!,#REF!,#REF!)")</definedName>
    <definedName name="Z_E9EF4FFF_2A51_4B23_8A33_7F2B85269ACF_.wvu.Rows_2_1">("#REF!,#REF!,#REF!,#REF!,#REF!,#REF!,#REF!,#REF!,#REF!,#REF!,#REF!,#REF!,#REF!)")</definedName>
    <definedName name="Z_E9EF4FFF_2A51_4B23_8A33_7F2B85269ACF_.wvu.Rows_2_2">("#REF!,#REF!,#REF!,#REF!,#REF!,#REF!,#REF!,#REF!,#REF!,#REF!,#REF!,#REF!,#REF!)")</definedName>
    <definedName name="Z_E9EF4FFF_2A51_4B23_8A33_7F2B85269ACF_.wvu.Rows_2_3">("#REF!,#REF!,#REF!,#REF!,#REF!,#REF!,#REF!,#REF!,#REF!,#REF!,#REF!,#REF!,#REF!)")</definedName>
    <definedName name="ZONASUL">'[95]CUSTO ZONA SUL'!$A$3:$N$21</definedName>
  </definedNames>
  <calcPr calcId="191029" iterate="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44" i="1" l="1"/>
  <c r="H44" i="1"/>
  <c r="H39" i="15"/>
  <c r="I39" i="15" s="1"/>
  <c r="J39" i="15" s="1"/>
  <c r="I155" i="4"/>
  <c r="AG13" i="8"/>
  <c r="AG14" i="8"/>
  <c r="AG15" i="8"/>
  <c r="AG16" i="8"/>
  <c r="AG17" i="8"/>
  <c r="AG18" i="8"/>
  <c r="AG19" i="8"/>
  <c r="AG20" i="8"/>
  <c r="AG21" i="8"/>
  <c r="AG22" i="8"/>
  <c r="AG23" i="8"/>
  <c r="AG24" i="8"/>
  <c r="AG25" i="8"/>
  <c r="AG26" i="8"/>
  <c r="AG27" i="8"/>
  <c r="AG28" i="8"/>
  <c r="AG29" i="8"/>
  <c r="AG30" i="8"/>
  <c r="AG31" i="8"/>
  <c r="AG12" i="8"/>
  <c r="A173" i="4"/>
  <c r="B173" i="4" s="1"/>
  <c r="I191" i="4"/>
  <c r="I190" i="4"/>
  <c r="I189" i="4"/>
  <c r="I188" i="4"/>
  <c r="I187" i="4"/>
  <c r="I186" i="4"/>
  <c r="I185" i="4"/>
  <c r="I184" i="4"/>
  <c r="I183" i="4"/>
  <c r="I182" i="4"/>
  <c r="I181" i="4"/>
  <c r="I180" i="4"/>
  <c r="I179" i="4"/>
  <c r="I178" i="4"/>
  <c r="I177" i="4"/>
  <c r="I176" i="4"/>
  <c r="I175" i="4"/>
  <c r="A153" i="4"/>
  <c r="B153" i="4" s="1"/>
  <c r="I162" i="4"/>
  <c r="I163" i="4"/>
  <c r="I164" i="4"/>
  <c r="I165" i="4"/>
  <c r="I166" i="4"/>
  <c r="I167" i="4"/>
  <c r="I168" i="4"/>
  <c r="I169" i="4"/>
  <c r="I170" i="4"/>
  <c r="I171" i="4"/>
  <c r="I161" i="4"/>
  <c r="I160" i="4"/>
  <c r="I159" i="4"/>
  <c r="I158" i="4"/>
  <c r="I157" i="4"/>
  <c r="I156" i="4"/>
  <c r="I30" i="6"/>
  <c r="K30" i="6"/>
  <c r="I173" i="4" l="1"/>
  <c r="G44" i="1" s="1"/>
  <c r="I153" i="4"/>
  <c r="G43" i="1" s="1"/>
  <c r="H43" i="1" s="1"/>
  <c r="I43" i="1" s="1"/>
  <c r="J43" i="1" s="1"/>
  <c r="W41" i="8"/>
  <c r="X41" i="8"/>
  <c r="Y41" i="8"/>
  <c r="Z41" i="8"/>
  <c r="AA41" i="8"/>
  <c r="AB41" i="8"/>
  <c r="AC41" i="8"/>
  <c r="AD41" i="8"/>
  <c r="AE41" i="8"/>
  <c r="AF41" i="8"/>
  <c r="AI41" i="8"/>
  <c r="V41" i="8"/>
  <c r="U41" i="8"/>
  <c r="T41" i="8"/>
  <c r="S41" i="8"/>
  <c r="R41" i="8"/>
  <c r="Q41" i="8"/>
  <c r="P41" i="8"/>
  <c r="O41" i="8"/>
  <c r="N41" i="8"/>
  <c r="C41" i="8"/>
  <c r="B41" i="8"/>
  <c r="H28" i="14" l="1"/>
  <c r="C50" i="8"/>
  <c r="C49" i="8"/>
  <c r="C51" i="8" s="1"/>
  <c r="H52" i="1"/>
  <c r="I52" i="1" s="1"/>
  <c r="I28" i="14"/>
  <c r="G28" i="14"/>
  <c r="B21" i="14"/>
  <c r="B18" i="14"/>
  <c r="B15" i="14"/>
  <c r="B12" i="14"/>
  <c r="B9" i="14"/>
  <c r="A24" i="14"/>
  <c r="A21" i="14"/>
  <c r="A18" i="14"/>
  <c r="A15" i="14"/>
  <c r="A12" i="14"/>
  <c r="A9" i="14"/>
  <c r="N28" i="14"/>
  <c r="M28" i="14"/>
  <c r="L28" i="14"/>
  <c r="K28" i="14"/>
  <c r="J28" i="14"/>
  <c r="F28" i="14"/>
  <c r="E28" i="14"/>
  <c r="B24" i="14"/>
  <c r="J52" i="1" l="1"/>
  <c r="J42" i="15" s="1"/>
  <c r="B20" i="12"/>
  <c r="B21" i="12" s="1"/>
  <c r="K39" i="15" l="1"/>
  <c r="H36" i="1"/>
  <c r="I35" i="1"/>
  <c r="J35" i="1" s="1"/>
  <c r="K6" i="15" l="1"/>
  <c r="L6" i="15" s="1"/>
  <c r="K7" i="15"/>
  <c r="L7" i="15" s="1"/>
  <c r="K8" i="15"/>
  <c r="K9" i="15"/>
  <c r="K62" i="15"/>
  <c r="K19" i="15"/>
  <c r="K10" i="15"/>
  <c r="K24" i="15"/>
  <c r="K46" i="15"/>
  <c r="K58" i="15"/>
  <c r="K63" i="15"/>
  <c r="K50" i="15"/>
  <c r="K48" i="15"/>
  <c r="K33" i="15"/>
  <c r="K30" i="15"/>
  <c r="K32" i="15"/>
  <c r="K20" i="15"/>
  <c r="K11" i="15"/>
  <c r="K37" i="15"/>
  <c r="K56" i="15"/>
  <c r="K29" i="15"/>
  <c r="K55" i="15"/>
  <c r="K47" i="15"/>
  <c r="K25" i="15"/>
  <c r="K12" i="15"/>
  <c r="K14" i="15"/>
  <c r="K59" i="15"/>
  <c r="K21" i="15"/>
  <c r="K13" i="15"/>
  <c r="K23" i="15"/>
  <c r="K16" i="15"/>
  <c r="K60" i="15"/>
  <c r="K51" i="15"/>
  <c r="K53" i="15"/>
  <c r="K40" i="15"/>
  <c r="K61" i="15"/>
  <c r="K17" i="15"/>
  <c r="K38" i="15"/>
  <c r="K22" i="15"/>
  <c r="K15" i="15"/>
  <c r="K52" i="15"/>
  <c r="K43" i="15"/>
  <c r="K36" i="15"/>
  <c r="K31" i="15"/>
  <c r="K45" i="15"/>
  <c r="K49" i="15"/>
  <c r="K28" i="15"/>
  <c r="K54" i="15"/>
  <c r="K44" i="15"/>
  <c r="K34" i="15"/>
  <c r="K41" i="15"/>
  <c r="K35" i="15"/>
  <c r="K26" i="15"/>
  <c r="K57" i="15"/>
  <c r="K27" i="15"/>
  <c r="K18" i="15"/>
  <c r="K64" i="15"/>
  <c r="K42" i="15"/>
  <c r="H28" i="1"/>
  <c r="H24" i="1"/>
  <c r="H85" i="1"/>
  <c r="H84" i="1"/>
  <c r="H82" i="1"/>
  <c r="H81" i="1"/>
  <c r="H79" i="1"/>
  <c r="H77" i="1"/>
  <c r="H51" i="1"/>
  <c r="H74" i="1"/>
  <c r="H73" i="1"/>
  <c r="H61" i="1"/>
  <c r="H59" i="1"/>
  <c r="H50" i="1"/>
  <c r="H48" i="1"/>
  <c r="H38" i="1"/>
  <c r="H42" i="1"/>
  <c r="H41" i="1"/>
  <c r="H40" i="1"/>
  <c r="H39" i="1"/>
  <c r="H37" i="1"/>
  <c r="H34" i="1"/>
  <c r="H33" i="1"/>
  <c r="H31" i="1"/>
  <c r="H16" i="1"/>
  <c r="H10" i="1"/>
  <c r="L8" i="15" l="1"/>
  <c r="L9" i="15" s="1"/>
  <c r="L10" i="15" s="1"/>
  <c r="L11" i="15" s="1"/>
  <c r="L12" i="15" s="1"/>
  <c r="L13" i="15" s="1"/>
  <c r="L14" i="15" s="1"/>
  <c r="L15" i="15" s="1"/>
  <c r="L16" i="15" s="1"/>
  <c r="L17" i="15" s="1"/>
  <c r="L18" i="15" s="1"/>
  <c r="L19" i="15" s="1"/>
  <c r="L20" i="15" s="1"/>
  <c r="L21" i="15" s="1"/>
  <c r="L22" i="15" s="1"/>
  <c r="L23" i="15" s="1"/>
  <c r="L24" i="15" s="1"/>
  <c r="L25" i="15" s="1"/>
  <c r="L26" i="15" s="1"/>
  <c r="L27" i="15" s="1"/>
  <c r="L28" i="15" s="1"/>
  <c r="L29" i="15" s="1"/>
  <c r="L30" i="15" s="1"/>
  <c r="L31" i="15" s="1"/>
  <c r="L32" i="15" s="1"/>
  <c r="L33" i="15" s="1"/>
  <c r="L34" i="15" s="1"/>
  <c r="L35" i="15" s="1"/>
  <c r="L36" i="15" s="1"/>
  <c r="L37" i="15" s="1"/>
  <c r="L38" i="15" s="1"/>
  <c r="L39" i="15" s="1"/>
  <c r="L40" i="15" s="1"/>
  <c r="L41" i="15" s="1"/>
  <c r="L42" i="15" s="1"/>
  <c r="L43" i="15" s="1"/>
  <c r="L44" i="15" s="1"/>
  <c r="L45" i="15" s="1"/>
  <c r="L46" i="15" s="1"/>
  <c r="L47" i="15" s="1"/>
  <c r="L48" i="15" s="1"/>
  <c r="L49" i="15" s="1"/>
  <c r="L50" i="15" s="1"/>
  <c r="L51" i="15" s="1"/>
  <c r="L52" i="15" s="1"/>
  <c r="L53" i="15" s="1"/>
  <c r="L54" i="15" s="1"/>
  <c r="L55" i="15" s="1"/>
  <c r="L56" i="15" s="1"/>
  <c r="L57" i="15" s="1"/>
  <c r="L58" i="15" s="1"/>
  <c r="L59" i="15" s="1"/>
  <c r="L60" i="15" s="1"/>
  <c r="L61" i="15" s="1"/>
  <c r="L62" i="15" s="1"/>
  <c r="L63" i="15" s="1"/>
  <c r="L64" i="15" s="1"/>
  <c r="K66" i="15"/>
  <c r="I85" i="1"/>
  <c r="I84" i="1"/>
  <c r="I82" i="1"/>
  <c r="I81" i="1"/>
  <c r="I79" i="1"/>
  <c r="I77" i="1"/>
  <c r="I74" i="1"/>
  <c r="I73" i="1"/>
  <c r="I61" i="1"/>
  <c r="I59" i="1"/>
  <c r="I51" i="1"/>
  <c r="J51" i="1" s="1"/>
  <c r="I50" i="1"/>
  <c r="I48" i="1"/>
  <c r="I44" i="1"/>
  <c r="I42" i="1"/>
  <c r="I41" i="1"/>
  <c r="I40" i="1"/>
  <c r="I39" i="1"/>
  <c r="I38" i="1"/>
  <c r="I37" i="1"/>
  <c r="I36" i="1"/>
  <c r="I34" i="1"/>
  <c r="I33" i="1"/>
  <c r="I31" i="1"/>
  <c r="H23" i="1"/>
  <c r="I23" i="1" s="1"/>
  <c r="H22" i="1"/>
  <c r="I22" i="1" s="1"/>
  <c r="J22" i="1" s="1"/>
  <c r="H21" i="1"/>
  <c r="I21" i="1" s="1"/>
  <c r="J21" i="1" s="1"/>
  <c r="H20" i="1"/>
  <c r="I20" i="1" s="1"/>
  <c r="H19" i="1"/>
  <c r="I19" i="1" s="1"/>
  <c r="H18" i="1"/>
  <c r="I18" i="1" s="1"/>
  <c r="H17" i="1"/>
  <c r="I17" i="1" s="1"/>
  <c r="I16" i="1"/>
  <c r="I10" i="1"/>
  <c r="M93" i="4"/>
  <c r="L66" i="15" l="1"/>
  <c r="J23" i="1"/>
  <c r="J19" i="1"/>
  <c r="J20" i="1"/>
  <c r="D24" i="11"/>
  <c r="D23" i="11"/>
  <c r="C12" i="7"/>
  <c r="C13" i="7"/>
  <c r="C11" i="7"/>
  <c r="H93" i="4" s="1"/>
  <c r="L7" i="13"/>
  <c r="H78" i="13"/>
  <c r="G78" i="13"/>
  <c r="H77" i="13"/>
  <c r="G77" i="13"/>
  <c r="H76" i="13"/>
  <c r="G76" i="13"/>
  <c r="H75" i="13"/>
  <c r="G75" i="13"/>
  <c r="H74" i="13"/>
  <c r="G74" i="13"/>
  <c r="H73" i="13"/>
  <c r="G73" i="13"/>
  <c r="L73" i="13" s="1"/>
  <c r="H72" i="13"/>
  <c r="G72" i="13"/>
  <c r="H68" i="13"/>
  <c r="G68" i="13"/>
  <c r="H67" i="13"/>
  <c r="G67" i="13"/>
  <c r="H66" i="13"/>
  <c r="G66" i="13"/>
  <c r="H65" i="13"/>
  <c r="G65" i="13"/>
  <c r="H64" i="13"/>
  <c r="G64" i="13"/>
  <c r="H63" i="13"/>
  <c r="G63" i="13"/>
  <c r="H62" i="13"/>
  <c r="G62" i="13"/>
  <c r="H61" i="13"/>
  <c r="G61" i="13"/>
  <c r="L61" i="13" s="1"/>
  <c r="H60" i="13"/>
  <c r="L60" i="13" s="1"/>
  <c r="G54" i="13"/>
  <c r="G53" i="13"/>
  <c r="G52" i="13"/>
  <c r="G51" i="13"/>
  <c r="G50" i="13"/>
  <c r="G49" i="13"/>
  <c r="H48" i="13"/>
  <c r="H49" i="13" s="1"/>
  <c r="G48" i="13"/>
  <c r="L47" i="13"/>
  <c r="H38" i="13"/>
  <c r="G38" i="13"/>
  <c r="H37" i="13"/>
  <c r="G37" i="13"/>
  <c r="H36" i="13"/>
  <c r="G36" i="13"/>
  <c r="H35" i="13"/>
  <c r="G35" i="13"/>
  <c r="H34" i="13"/>
  <c r="G34" i="13"/>
  <c r="H33" i="13"/>
  <c r="G33" i="13"/>
  <c r="L33" i="13" s="1"/>
  <c r="H32" i="13"/>
  <c r="G32" i="13"/>
  <c r="H28" i="13"/>
  <c r="G28" i="13"/>
  <c r="H27" i="13"/>
  <c r="G27" i="13"/>
  <c r="H26" i="13"/>
  <c r="G26" i="13"/>
  <c r="H25" i="13"/>
  <c r="G25" i="13"/>
  <c r="H24" i="13"/>
  <c r="G24" i="13"/>
  <c r="H23" i="13"/>
  <c r="G23" i="13"/>
  <c r="H22" i="13"/>
  <c r="G22" i="13"/>
  <c r="H21" i="13"/>
  <c r="G21" i="13"/>
  <c r="H20" i="13"/>
  <c r="L20" i="13" s="1"/>
  <c r="G14" i="13"/>
  <c r="G13" i="13"/>
  <c r="G12" i="13"/>
  <c r="G11" i="13"/>
  <c r="G10" i="13"/>
  <c r="G9" i="13"/>
  <c r="H8" i="13"/>
  <c r="H9" i="13" s="1"/>
  <c r="G8" i="13"/>
  <c r="O88" i="6"/>
  <c r="O87" i="6"/>
  <c r="O86" i="6"/>
  <c r="P81" i="6"/>
  <c r="P80" i="6"/>
  <c r="P79" i="6"/>
  <c r="P78" i="6"/>
  <c r="P71" i="6"/>
  <c r="P72" i="6"/>
  <c r="P73" i="6"/>
  <c r="P70" i="6"/>
  <c r="P69" i="6"/>
  <c r="P68" i="6"/>
  <c r="P66" i="6"/>
  <c r="P65" i="6"/>
  <c r="P63" i="6"/>
  <c r="P61" i="6"/>
  <c r="P59" i="6"/>
  <c r="P58" i="6"/>
  <c r="P77" i="6"/>
  <c r="P76" i="6"/>
  <c r="P75" i="6"/>
  <c r="P74" i="6"/>
  <c r="P67" i="6"/>
  <c r="P64" i="6"/>
  <c r="P62" i="6"/>
  <c r="P60" i="6"/>
  <c r="L8" i="13" l="1"/>
  <c r="L35" i="13"/>
  <c r="L68" i="13"/>
  <c r="L21" i="13"/>
  <c r="L34" i="13"/>
  <c r="L26" i="13"/>
  <c r="L66" i="13"/>
  <c r="L37" i="13"/>
  <c r="L25" i="13"/>
  <c r="L48" i="13"/>
  <c r="L62" i="13"/>
  <c r="L63" i="13"/>
  <c r="L72" i="13"/>
  <c r="L78" i="13"/>
  <c r="L27" i="13"/>
  <c r="P82" i="6"/>
  <c r="L65" i="13"/>
  <c r="L28" i="13"/>
  <c r="L76" i="13"/>
  <c r="L38" i="13"/>
  <c r="L24" i="13"/>
  <c r="L77" i="13"/>
  <c r="L67" i="13"/>
  <c r="L74" i="13"/>
  <c r="L64" i="13"/>
  <c r="L75" i="13"/>
  <c r="L32" i="13"/>
  <c r="L22" i="13"/>
  <c r="L36" i="13"/>
  <c r="L23" i="13"/>
  <c r="H50" i="13"/>
  <c r="L49" i="13"/>
  <c r="H10" i="13"/>
  <c r="L9" i="13"/>
  <c r="L29" i="13" l="1"/>
  <c r="L79" i="13"/>
  <c r="L69" i="13"/>
  <c r="L39" i="13"/>
  <c r="L10" i="13"/>
  <c r="H11" i="13"/>
  <c r="H51" i="13"/>
  <c r="L50" i="13"/>
  <c r="H52" i="13" l="1"/>
  <c r="L51" i="13"/>
  <c r="H12" i="13"/>
  <c r="L11" i="13"/>
  <c r="L52" i="13" l="1"/>
  <c r="H53" i="13"/>
  <c r="H13" i="13"/>
  <c r="L12" i="13"/>
  <c r="L13" i="13" l="1"/>
  <c r="H14" i="13"/>
  <c r="L14" i="13" s="1"/>
  <c r="H54" i="13"/>
  <c r="L54" i="13" s="1"/>
  <c r="L53" i="13"/>
  <c r="L55" i="13" l="1"/>
  <c r="L80" i="13" s="1"/>
  <c r="L81" i="13" s="1"/>
  <c r="L15" i="13"/>
  <c r="L40" i="13" s="1"/>
  <c r="L41" i="13" s="1"/>
  <c r="H8" i="1" s="1"/>
  <c r="H9" i="1" l="1"/>
  <c r="I9" i="1" s="1"/>
  <c r="I8" i="1"/>
  <c r="AD39" i="8"/>
  <c r="L34" i="11"/>
  <c r="J33" i="11"/>
  <c r="F19" i="11"/>
  <c r="F24" i="11" l="1"/>
  <c r="H24" i="11" s="1"/>
  <c r="H27" i="11" s="1"/>
  <c r="F23" i="11"/>
  <c r="H23" i="11" s="1"/>
  <c r="F27" i="11" s="1"/>
  <c r="F33" i="11" s="1"/>
  <c r="H33" i="11" l="1"/>
  <c r="L33" i="11" s="1"/>
  <c r="F36" i="11" s="1"/>
  <c r="H67" i="1" l="1"/>
  <c r="I67" i="1" s="1"/>
  <c r="G68" i="1"/>
  <c r="G69" i="1"/>
  <c r="H69" i="1" s="1"/>
  <c r="I69" i="1" s="1"/>
  <c r="AF12" i="8"/>
  <c r="AF13" i="8"/>
  <c r="AF31" i="8"/>
  <c r="AF30" i="8"/>
  <c r="AF29" i="8"/>
  <c r="AF28" i="8"/>
  <c r="AF27" i="8"/>
  <c r="AF26" i="8"/>
  <c r="AF25" i="8"/>
  <c r="AF24" i="8"/>
  <c r="AF23" i="8"/>
  <c r="AF22" i="8"/>
  <c r="AF21" i="8"/>
  <c r="AF20" i="8"/>
  <c r="AF19" i="8"/>
  <c r="AF18" i="8"/>
  <c r="AF17" i="8"/>
  <c r="AF16" i="8"/>
  <c r="AF15" i="8"/>
  <c r="AF14" i="8"/>
  <c r="AF8" i="8"/>
  <c r="AC12" i="8"/>
  <c r="E44" i="6"/>
  <c r="F35" i="6"/>
  <c r="F39" i="6" s="1"/>
  <c r="E35" i="6"/>
  <c r="E39" i="6" s="1"/>
  <c r="F34" i="6"/>
  <c r="F38" i="6" s="1"/>
  <c r="F11" i="6"/>
  <c r="F17" i="6" s="1"/>
  <c r="E11" i="6"/>
  <c r="E17" i="6" s="1"/>
  <c r="E34" i="6"/>
  <c r="E38" i="6" s="1"/>
  <c r="K21" i="6"/>
  <c r="Q12" i="6"/>
  <c r="P12" i="6"/>
  <c r="AC13" i="8"/>
  <c r="AC14" i="8"/>
  <c r="AC15" i="8"/>
  <c r="AC16" i="8"/>
  <c r="AC17" i="8"/>
  <c r="AC18" i="8"/>
  <c r="AC19" i="8"/>
  <c r="AC20" i="8"/>
  <c r="AC21" i="8"/>
  <c r="AC22" i="8"/>
  <c r="AC23" i="8"/>
  <c r="AC24" i="8"/>
  <c r="AC25" i="8"/>
  <c r="AC26" i="8"/>
  <c r="AC27" i="8"/>
  <c r="AC28" i="8"/>
  <c r="AC29" i="8"/>
  <c r="AC30" i="8"/>
  <c r="AC31" i="8"/>
  <c r="B11" i="8"/>
  <c r="B35" i="8" s="1"/>
  <c r="B39" i="8" s="1"/>
  <c r="J42" i="2"/>
  <c r="K42" i="2" s="1"/>
  <c r="A50" i="6"/>
  <c r="A46" i="6"/>
  <c r="A42" i="6"/>
  <c r="H68" i="1" l="1"/>
  <c r="I68" i="1" s="1"/>
  <c r="K38" i="6"/>
  <c r="E43" i="6"/>
  <c r="H43" i="6" s="1"/>
  <c r="K17" i="6"/>
  <c r="K15" i="6" s="1"/>
  <c r="I26" i="6" s="1"/>
  <c r="K26" i="6" s="1"/>
  <c r="K39" i="6"/>
  <c r="K35" i="6"/>
  <c r="K34" i="6"/>
  <c r="A37" i="6"/>
  <c r="A33" i="6"/>
  <c r="A42" i="5"/>
  <c r="A37" i="5"/>
  <c r="A32" i="5"/>
  <c r="K37" i="6" l="1"/>
  <c r="F82" i="1" s="1"/>
  <c r="K33" i="6"/>
  <c r="F81" i="1" s="1"/>
  <c r="A27" i="5"/>
  <c r="A22" i="5"/>
  <c r="A18" i="5"/>
  <c r="A14" i="5"/>
  <c r="A10" i="5"/>
  <c r="A7" i="5"/>
  <c r="J81" i="1" l="1"/>
  <c r="J82" i="1"/>
  <c r="P13" i="6"/>
  <c r="Q13" i="6"/>
  <c r="R12" i="6"/>
  <c r="R13" i="6" s="1"/>
  <c r="S12" i="6"/>
  <c r="S13" i="6" s="1"/>
  <c r="T13" i="6" l="1"/>
  <c r="A143" i="4" l="1"/>
  <c r="B143" i="4" s="1"/>
  <c r="I151" i="4"/>
  <c r="I150" i="4"/>
  <c r="I149" i="4"/>
  <c r="I148" i="4"/>
  <c r="I147" i="4"/>
  <c r="I146" i="4"/>
  <c r="I145" i="4"/>
  <c r="I143" i="4" l="1"/>
  <c r="H49" i="1" s="1"/>
  <c r="I49" i="1" l="1"/>
  <c r="K20" i="6"/>
  <c r="F77" i="1" s="1"/>
  <c r="A29" i="6"/>
  <c r="A25" i="6"/>
  <c r="A20" i="6"/>
  <c r="A15" i="6"/>
  <c r="A10" i="6"/>
  <c r="A7" i="6"/>
  <c r="A6" i="6"/>
  <c r="AG8" i="8"/>
  <c r="J77" i="1" l="1"/>
  <c r="AG11" i="8"/>
  <c r="AG35" i="8" s="1"/>
  <c r="C20" i="6"/>
  <c r="B20" i="6"/>
  <c r="AG39" i="8" l="1"/>
  <c r="AG41" i="8" s="1"/>
  <c r="A39" i="4"/>
  <c r="A26" i="4"/>
  <c r="A6" i="4"/>
  <c r="A50" i="4"/>
  <c r="C50" i="4" s="1"/>
  <c r="I56" i="4"/>
  <c r="I54" i="4"/>
  <c r="I53" i="4"/>
  <c r="A135" i="4"/>
  <c r="A129" i="4"/>
  <c r="A124" i="4"/>
  <c r="I50" i="4" l="1"/>
  <c r="B50" i="4"/>
  <c r="G50" i="4"/>
  <c r="H30" i="1" l="1"/>
  <c r="I30" i="1" s="1"/>
  <c r="A114" i="4"/>
  <c r="A109" i="4"/>
  <c r="A95" i="4"/>
  <c r="A84" i="4"/>
  <c r="A78" i="4"/>
  <c r="A70" i="4"/>
  <c r="A58" i="4"/>
  <c r="H44" i="6" l="1"/>
  <c r="K44" i="6" s="1"/>
  <c r="K43" i="6"/>
  <c r="K47" i="6" l="1"/>
  <c r="K42" i="6"/>
  <c r="AI8" i="8"/>
  <c r="AI28" i="8"/>
  <c r="AI29" i="8"/>
  <c r="AI30" i="8"/>
  <c r="AI31" i="8"/>
  <c r="AE8" i="8"/>
  <c r="AC8" i="8"/>
  <c r="AF11" i="8" l="1"/>
  <c r="AF35" i="8" s="1"/>
  <c r="AF39" i="8" l="1"/>
  <c r="AB11" i="8" l="1"/>
  <c r="AB35" i="8" s="1"/>
  <c r="AA8" i="8"/>
  <c r="Y8" i="8"/>
  <c r="Z8" i="8"/>
  <c r="N8" i="8"/>
  <c r="AB39" i="8" l="1"/>
  <c r="AC11" i="8"/>
  <c r="AC35" i="8" s="1"/>
  <c r="H51" i="2"/>
  <c r="H48" i="2"/>
  <c r="K48" i="2" s="1"/>
  <c r="K47" i="2" s="1"/>
  <c r="A50" i="2"/>
  <c r="A47" i="2"/>
  <c r="A44" i="2"/>
  <c r="A41" i="2"/>
  <c r="A38" i="2"/>
  <c r="A35" i="2"/>
  <c r="A32" i="2"/>
  <c r="A29" i="2"/>
  <c r="A26" i="2"/>
  <c r="A25" i="2"/>
  <c r="A22" i="2"/>
  <c r="A21" i="2"/>
  <c r="A15" i="2"/>
  <c r="A12" i="2"/>
  <c r="A9" i="2"/>
  <c r="A8" i="2"/>
  <c r="H45" i="2"/>
  <c r="K45" i="2" s="1"/>
  <c r="K44" i="2" s="1"/>
  <c r="K33" i="2"/>
  <c r="K32" i="2" s="1"/>
  <c r="AC39" i="8" l="1"/>
  <c r="S17" i="6"/>
  <c r="S18" i="6" s="1"/>
  <c r="R17" i="6"/>
  <c r="R18" i="6" s="1"/>
  <c r="Q17" i="6"/>
  <c r="Q18" i="6" s="1"/>
  <c r="P17" i="6"/>
  <c r="P18" i="6" s="1"/>
  <c r="J41" i="1" l="1"/>
  <c r="T18" i="6"/>
  <c r="K51" i="6"/>
  <c r="K11" i="6"/>
  <c r="K8" i="6"/>
  <c r="T19" i="6" l="1"/>
  <c r="AE31" i="8" l="1"/>
  <c r="AE30" i="8"/>
  <c r="AE29" i="8"/>
  <c r="AE28" i="8"/>
  <c r="AE27" i="8"/>
  <c r="AE26" i="8"/>
  <c r="AE25" i="8"/>
  <c r="AE24" i="8"/>
  <c r="AE23" i="8"/>
  <c r="AE22" i="8"/>
  <c r="AE21" i="8"/>
  <c r="AE20" i="8"/>
  <c r="AE19" i="8"/>
  <c r="AE18" i="8"/>
  <c r="AE17" i="8"/>
  <c r="AE16" i="8"/>
  <c r="AE15" i="8"/>
  <c r="AE14" i="8"/>
  <c r="AE13" i="8"/>
  <c r="AE12" i="8"/>
  <c r="U8" i="8"/>
  <c r="T8" i="8"/>
  <c r="R8" i="8"/>
  <c r="Q8" i="8"/>
  <c r="P8" i="8"/>
  <c r="O8" i="8"/>
  <c r="C8" i="8"/>
  <c r="C13" i="8"/>
  <c r="C14" i="8"/>
  <c r="C15" i="8"/>
  <c r="C16" i="8"/>
  <c r="C17" i="8"/>
  <c r="C18" i="8"/>
  <c r="C19" i="8"/>
  <c r="C20" i="8"/>
  <c r="C21" i="8"/>
  <c r="C22" i="8"/>
  <c r="C23" i="8"/>
  <c r="C24" i="8"/>
  <c r="C25" i="8"/>
  <c r="C26" i="8"/>
  <c r="C27" i="8"/>
  <c r="C28" i="8"/>
  <c r="C29" i="8"/>
  <c r="C30" i="8"/>
  <c r="C31" i="8"/>
  <c r="C32" i="8"/>
  <c r="C12" i="8"/>
  <c r="V8" i="8"/>
  <c r="AE11" i="8" l="1"/>
  <c r="AE35" i="8" s="1"/>
  <c r="C11" i="8"/>
  <c r="C35" i="8" s="1"/>
  <c r="J19" i="8"/>
  <c r="J25" i="8"/>
  <c r="I14" i="8"/>
  <c r="I23" i="8"/>
  <c r="J24" i="8"/>
  <c r="J27" i="8"/>
  <c r="J12" i="8"/>
  <c r="I15" i="8"/>
  <c r="I12" i="8"/>
  <c r="I17" i="8"/>
  <c r="I18" i="8"/>
  <c r="J21" i="8"/>
  <c r="I22" i="8"/>
  <c r="I31" i="8"/>
  <c r="J14" i="8"/>
  <c r="J28" i="8"/>
  <c r="J15" i="8"/>
  <c r="I16" i="8"/>
  <c r="I30" i="8"/>
  <c r="J23" i="8"/>
  <c r="J29" i="8"/>
  <c r="I19" i="8"/>
  <c r="I21" i="8"/>
  <c r="I29" i="8"/>
  <c r="I28" i="8"/>
  <c r="I13" i="8"/>
  <c r="J17" i="8"/>
  <c r="J22" i="8"/>
  <c r="I20" i="8"/>
  <c r="I27" i="8"/>
  <c r="J13" i="8"/>
  <c r="J18" i="8"/>
  <c r="J30" i="8"/>
  <c r="J26" i="8"/>
  <c r="J31" i="8"/>
  <c r="J16" i="8"/>
  <c r="J20" i="8"/>
  <c r="I24" i="8"/>
  <c r="I26" i="8"/>
  <c r="I25" i="8"/>
  <c r="C39" i="8" l="1"/>
  <c r="AE39" i="8"/>
  <c r="K12" i="8"/>
  <c r="K28" i="8"/>
  <c r="M28" i="8" s="1"/>
  <c r="K25" i="8"/>
  <c r="M25" i="8" s="1"/>
  <c r="K24" i="8"/>
  <c r="M24" i="8" s="1"/>
  <c r="K21" i="8"/>
  <c r="M21" i="8" s="1"/>
  <c r="K30" i="8"/>
  <c r="M30" i="8" s="1"/>
  <c r="K20" i="8"/>
  <c r="M20" i="8" s="1"/>
  <c r="K16" i="8"/>
  <c r="M16" i="8" s="1"/>
  <c r="K31" i="8"/>
  <c r="M31" i="8" s="1"/>
  <c r="K14" i="8"/>
  <c r="K22" i="8"/>
  <c r="M22" i="8" s="1"/>
  <c r="K18" i="8"/>
  <c r="M18" i="8" s="1"/>
  <c r="K15" i="8"/>
  <c r="M15" i="8" s="1"/>
  <c r="K29" i="8"/>
  <c r="M29" i="8" s="1"/>
  <c r="K17" i="8"/>
  <c r="M17" i="8" s="1"/>
  <c r="K19" i="8"/>
  <c r="M19" i="8" s="1"/>
  <c r="K26" i="8"/>
  <c r="M26" i="8" s="1"/>
  <c r="K27" i="8"/>
  <c r="M27" i="8" s="1"/>
  <c r="K13" i="8"/>
  <c r="M13" i="8" s="1"/>
  <c r="K23" i="8"/>
  <c r="M23" i="8" s="1"/>
  <c r="D13" i="7"/>
  <c r="D12" i="7"/>
  <c r="F12" i="7" s="1"/>
  <c r="E12" i="7" s="1"/>
  <c r="D11" i="7"/>
  <c r="F11" i="7" s="1"/>
  <c r="E11" i="7" s="1"/>
  <c r="M14" i="8" l="1"/>
  <c r="Z14" i="8"/>
  <c r="J42" i="1"/>
  <c r="W12" i="8"/>
  <c r="M12" i="8"/>
  <c r="L12" i="8" s="1"/>
  <c r="AI12" i="8" s="1"/>
  <c r="X12" i="8"/>
  <c r="Z12" i="8"/>
  <c r="H64" i="1"/>
  <c r="Y12" i="8"/>
  <c r="Z26" i="8"/>
  <c r="X26" i="8"/>
  <c r="Y26" i="8"/>
  <c r="W26" i="8"/>
  <c r="Y19" i="8"/>
  <c r="X19" i="8"/>
  <c r="W19" i="8"/>
  <c r="Z19" i="8"/>
  <c r="Y29" i="8"/>
  <c r="X29" i="8"/>
  <c r="W29" i="8"/>
  <c r="Z29" i="8"/>
  <c r="X16" i="8"/>
  <c r="Z16" i="8"/>
  <c r="Y16" i="8"/>
  <c r="W16" i="8"/>
  <c r="Y21" i="8"/>
  <c r="X21" i="8"/>
  <c r="W21" i="8"/>
  <c r="Z21" i="8"/>
  <c r="Y17" i="8"/>
  <c r="X17" i="8"/>
  <c r="W17" i="8"/>
  <c r="Z17" i="8"/>
  <c r="Y23" i="8"/>
  <c r="X23" i="8"/>
  <c r="W23" i="8"/>
  <c r="Z23" i="8"/>
  <c r="Y15" i="8"/>
  <c r="X15" i="8"/>
  <c r="W15" i="8"/>
  <c r="Z15" i="8"/>
  <c r="Z20" i="8"/>
  <c r="X20" i="8"/>
  <c r="Y20" i="8"/>
  <c r="W20" i="8"/>
  <c r="Z24" i="8"/>
  <c r="X24" i="8"/>
  <c r="Y24" i="8"/>
  <c r="W24" i="8"/>
  <c r="Z18" i="8"/>
  <c r="X18" i="8"/>
  <c r="Y18" i="8"/>
  <c r="W18" i="8"/>
  <c r="Z30" i="8"/>
  <c r="Y30" i="8"/>
  <c r="X30" i="8"/>
  <c r="W30" i="8"/>
  <c r="Z31" i="8"/>
  <c r="Y31" i="8"/>
  <c r="X31" i="8"/>
  <c r="W31" i="8"/>
  <c r="Z22" i="8"/>
  <c r="X22" i="8"/>
  <c r="Y22" i="8"/>
  <c r="W22" i="8"/>
  <c r="Y25" i="8"/>
  <c r="X25" i="8"/>
  <c r="W25" i="8"/>
  <c r="Z25" i="8"/>
  <c r="Y13" i="8"/>
  <c r="X13" i="8"/>
  <c r="W13" i="8"/>
  <c r="Z13" i="8"/>
  <c r="Y27" i="8"/>
  <c r="X27" i="8"/>
  <c r="W27" i="8"/>
  <c r="Z27" i="8"/>
  <c r="X14" i="8"/>
  <c r="Y14" i="8"/>
  <c r="W14" i="8"/>
  <c r="Z28" i="8"/>
  <c r="X28" i="8"/>
  <c r="Y28" i="8"/>
  <c r="W28" i="8"/>
  <c r="L25" i="8"/>
  <c r="AI25" i="8" s="1"/>
  <c r="Q28" i="8"/>
  <c r="L24" i="8"/>
  <c r="AI24" i="8" s="1"/>
  <c r="R12" i="8"/>
  <c r="R25" i="8"/>
  <c r="R28" i="8"/>
  <c r="L28" i="8"/>
  <c r="R24" i="8"/>
  <c r="L17" i="8"/>
  <c r="AI17" i="8" s="1"/>
  <c r="L22" i="8"/>
  <c r="AI22" i="8" s="1"/>
  <c r="L31" i="8"/>
  <c r="R31" i="8" s="1"/>
  <c r="L18" i="8"/>
  <c r="AI18" i="8" s="1"/>
  <c r="L21" i="8"/>
  <c r="AI21" i="8" s="1"/>
  <c r="L29" i="8"/>
  <c r="L16" i="8"/>
  <c r="AI16" i="8" s="1"/>
  <c r="L26" i="8"/>
  <c r="AI26" i="8" s="1"/>
  <c r="L13" i="8"/>
  <c r="AI13" i="8" s="1"/>
  <c r="L19" i="8"/>
  <c r="AI19" i="8" s="1"/>
  <c r="L23" i="8"/>
  <c r="AI23" i="8" s="1"/>
  <c r="L20" i="8"/>
  <c r="AI20" i="8" s="1"/>
  <c r="L27" i="8"/>
  <c r="AI27" i="8" s="1"/>
  <c r="L14" i="8"/>
  <c r="AI14" i="8" s="1"/>
  <c r="L30" i="8"/>
  <c r="R30" i="8" s="1"/>
  <c r="L15" i="8"/>
  <c r="AI15" i="8" s="1"/>
  <c r="R23" i="8"/>
  <c r="R13" i="8"/>
  <c r="R29" i="8"/>
  <c r="Q29" i="8"/>
  <c r="F13" i="7"/>
  <c r="H63" i="1" l="1"/>
  <c r="I63" i="1" s="1"/>
  <c r="I64" i="1"/>
  <c r="P12" i="8"/>
  <c r="Q12" i="8"/>
  <c r="V12" i="8"/>
  <c r="N12" i="8"/>
  <c r="O12" i="8" s="1"/>
  <c r="AA12" i="8"/>
  <c r="Q17" i="8"/>
  <c r="Q30" i="8"/>
  <c r="R14" i="8"/>
  <c r="Q24" i="8"/>
  <c r="R15" i="8"/>
  <c r="Q14" i="8"/>
  <c r="R22" i="8"/>
  <c r="R26" i="8"/>
  <c r="Q31" i="8"/>
  <c r="Q15" i="8"/>
  <c r="Q13" i="8"/>
  <c r="Q23" i="8"/>
  <c r="Q21" i="8"/>
  <c r="Q20" i="8"/>
  <c r="Q19" i="8"/>
  <c r="R18" i="8"/>
  <c r="Q27" i="8"/>
  <c r="R16" i="8"/>
  <c r="Q18" i="8"/>
  <c r="Q22" i="8"/>
  <c r="Q16" i="8"/>
  <c r="Q25" i="8"/>
  <c r="R19" i="8"/>
  <c r="R27" i="8"/>
  <c r="Q26" i="8"/>
  <c r="R20" i="8"/>
  <c r="R17" i="8"/>
  <c r="R21" i="8"/>
  <c r="E13" i="7"/>
  <c r="H65" i="1"/>
  <c r="AI11" i="8"/>
  <c r="AI35" i="8" s="1"/>
  <c r="AA23" i="8"/>
  <c r="N23" i="8"/>
  <c r="N15" i="8"/>
  <c r="AA15" i="8"/>
  <c r="AA22" i="8"/>
  <c r="N22" i="8"/>
  <c r="AA30" i="8"/>
  <c r="N30" i="8"/>
  <c r="N20" i="8"/>
  <c r="AA20" i="8"/>
  <c r="AA17" i="8"/>
  <c r="N17" i="8"/>
  <c r="AA19" i="8"/>
  <c r="N19" i="8"/>
  <c r="AA18" i="8"/>
  <c r="N18" i="8"/>
  <c r="V25" i="8"/>
  <c r="AA25" i="8"/>
  <c r="N25" i="8"/>
  <c r="Z11" i="8"/>
  <c r="Z35" i="8" s="1"/>
  <c r="AA14" i="8"/>
  <c r="N14" i="8"/>
  <c r="AA13" i="8"/>
  <c r="N13" i="8"/>
  <c r="AA27" i="8"/>
  <c r="N27" i="8"/>
  <c r="V28" i="8"/>
  <c r="N28" i="8"/>
  <c r="AA28" i="8"/>
  <c r="V24" i="8"/>
  <c r="AA24" i="8"/>
  <c r="N24" i="8"/>
  <c r="AA21" i="8"/>
  <c r="N21" i="8"/>
  <c r="AA26" i="8"/>
  <c r="N26" i="8"/>
  <c r="AA16" i="8"/>
  <c r="N16" i="8"/>
  <c r="N31" i="8"/>
  <c r="AA31" i="8"/>
  <c r="AA29" i="8"/>
  <c r="N29" i="8"/>
  <c r="P25" i="8"/>
  <c r="P24" i="8"/>
  <c r="Y11" i="8"/>
  <c r="Y35" i="8" s="1"/>
  <c r="X11" i="8"/>
  <c r="X35" i="8" s="1"/>
  <c r="W11" i="8"/>
  <c r="W35" i="8" s="1"/>
  <c r="P28" i="8"/>
  <c r="V22" i="8"/>
  <c r="P22" i="8"/>
  <c r="V29" i="8"/>
  <c r="P29" i="8"/>
  <c r="V18" i="8"/>
  <c r="P18" i="8"/>
  <c r="V17" i="8"/>
  <c r="P17" i="8"/>
  <c r="V15" i="8"/>
  <c r="P15" i="8"/>
  <c r="V20" i="8"/>
  <c r="P20" i="8"/>
  <c r="V23" i="8"/>
  <c r="P23" i="8"/>
  <c r="V14" i="8"/>
  <c r="P14" i="8"/>
  <c r="V27" i="8"/>
  <c r="P27" i="8"/>
  <c r="V19" i="8"/>
  <c r="P19" i="8"/>
  <c r="V26" i="8"/>
  <c r="P26" i="8"/>
  <c r="V31" i="8"/>
  <c r="P31" i="8"/>
  <c r="V13" i="8"/>
  <c r="P13" i="8"/>
  <c r="V16" i="8"/>
  <c r="P16" i="8"/>
  <c r="V30" i="8"/>
  <c r="P30" i="8"/>
  <c r="V21" i="8"/>
  <c r="P21" i="8"/>
  <c r="K50" i="6"/>
  <c r="C50" i="6"/>
  <c r="B50" i="6"/>
  <c r="K46" i="6"/>
  <c r="F85" i="1" s="1"/>
  <c r="C46" i="6"/>
  <c r="B46" i="6"/>
  <c r="C42" i="6"/>
  <c r="B42" i="6"/>
  <c r="C37" i="6"/>
  <c r="B37" i="6"/>
  <c r="C33" i="6"/>
  <c r="B33" i="6"/>
  <c r="C29" i="6"/>
  <c r="B29" i="6"/>
  <c r="C25" i="6"/>
  <c r="B25" i="6"/>
  <c r="C15" i="6"/>
  <c r="B15" i="6"/>
  <c r="K10" i="6"/>
  <c r="C10" i="6"/>
  <c r="B10" i="6"/>
  <c r="K7" i="6"/>
  <c r="F73" i="1" s="1"/>
  <c r="C7" i="6"/>
  <c r="B7" i="6"/>
  <c r="B37" i="5"/>
  <c r="C37" i="5"/>
  <c r="D37" i="5"/>
  <c r="E37" i="5"/>
  <c r="E42" i="5"/>
  <c r="D42" i="5"/>
  <c r="C42" i="5"/>
  <c r="B42" i="5"/>
  <c r="E32" i="5"/>
  <c r="D32" i="5"/>
  <c r="C32" i="5"/>
  <c r="B32" i="5"/>
  <c r="E27" i="5"/>
  <c r="D27" i="5"/>
  <c r="C27" i="5"/>
  <c r="B27" i="5"/>
  <c r="E22" i="5"/>
  <c r="D22" i="5"/>
  <c r="C22" i="5"/>
  <c r="B22" i="5"/>
  <c r="E18" i="5"/>
  <c r="D18" i="5"/>
  <c r="C18" i="5"/>
  <c r="B18" i="5"/>
  <c r="E14" i="5"/>
  <c r="D14" i="5"/>
  <c r="C14" i="5"/>
  <c r="B14" i="5"/>
  <c r="E10" i="5"/>
  <c r="D10" i="5"/>
  <c r="C10" i="5"/>
  <c r="B10" i="5"/>
  <c r="E7" i="5"/>
  <c r="D7" i="5"/>
  <c r="C7" i="5"/>
  <c r="B7" i="5"/>
  <c r="B6" i="6"/>
  <c r="D6" i="5"/>
  <c r="J73" i="1" l="1"/>
  <c r="J84" i="1"/>
  <c r="I65" i="1"/>
  <c r="J85" i="1"/>
  <c r="Z39" i="8"/>
  <c r="AI39" i="8"/>
  <c r="J8" i="5" s="1"/>
  <c r="W39" i="8"/>
  <c r="X39" i="8"/>
  <c r="Y39" i="8"/>
  <c r="S12" i="8"/>
  <c r="U12" i="8" s="1"/>
  <c r="T12" i="8" s="1"/>
  <c r="Q11" i="8"/>
  <c r="Q35" i="8" s="1"/>
  <c r="O26" i="8"/>
  <c r="S26" i="8" s="1"/>
  <c r="U26" i="8" s="1"/>
  <c r="O28" i="8"/>
  <c r="S28" i="8" s="1"/>
  <c r="U28" i="8" s="1"/>
  <c r="O29" i="8"/>
  <c r="S29" i="8" s="1"/>
  <c r="U29" i="8" s="1"/>
  <c r="O25" i="8"/>
  <c r="S25" i="8" s="1"/>
  <c r="U25" i="8" s="1"/>
  <c r="O17" i="8"/>
  <c r="S17" i="8" s="1"/>
  <c r="U17" i="8" s="1"/>
  <c r="O21" i="8"/>
  <c r="S21" i="8" s="1"/>
  <c r="O27" i="8"/>
  <c r="S27" i="8" s="1"/>
  <c r="U27" i="8" s="1"/>
  <c r="O15" i="8"/>
  <c r="S15" i="8" s="1"/>
  <c r="U15" i="8" s="1"/>
  <c r="T15" i="8" s="1"/>
  <c r="O23" i="8"/>
  <c r="S23" i="8" s="1"/>
  <c r="U23" i="8" s="1"/>
  <c r="O24" i="8"/>
  <c r="S24" i="8" s="1"/>
  <c r="U24" i="8" s="1"/>
  <c r="T24" i="8" s="1"/>
  <c r="O13" i="8"/>
  <c r="S13" i="8" s="1"/>
  <c r="U13" i="8" s="1"/>
  <c r="O18" i="8"/>
  <c r="S18" i="8" s="1"/>
  <c r="U18" i="8" s="1"/>
  <c r="T18" i="8" s="1"/>
  <c r="O20" i="8"/>
  <c r="S20" i="8" s="1"/>
  <c r="U20" i="8" s="1"/>
  <c r="T20" i="8" s="1"/>
  <c r="O31" i="8"/>
  <c r="S31" i="8" s="1"/>
  <c r="U31" i="8" s="1"/>
  <c r="O30" i="8"/>
  <c r="S30" i="8" s="1"/>
  <c r="U30" i="8" s="1"/>
  <c r="O16" i="8"/>
  <c r="S16" i="8" s="1"/>
  <c r="U16" i="8" s="1"/>
  <c r="O14" i="8"/>
  <c r="S14" i="8" s="1"/>
  <c r="U14" i="8" s="1"/>
  <c r="T14" i="8" s="1"/>
  <c r="O19" i="8"/>
  <c r="S19" i="8" s="1"/>
  <c r="O22" i="8"/>
  <c r="S22" i="8" s="1"/>
  <c r="U22" i="8" s="1"/>
  <c r="T22" i="8" s="1"/>
  <c r="R11" i="8"/>
  <c r="R35" i="8" s="1"/>
  <c r="K29" i="6"/>
  <c r="F79" i="1" s="1"/>
  <c r="F74" i="1"/>
  <c r="N11" i="8"/>
  <c r="N35" i="8" s="1"/>
  <c r="AA11" i="8"/>
  <c r="AA35" i="8" s="1"/>
  <c r="P11" i="8"/>
  <c r="P35" i="8" s="1"/>
  <c r="V11" i="8"/>
  <c r="V35" i="8" s="1"/>
  <c r="J79" i="1" l="1"/>
  <c r="J38" i="1"/>
  <c r="J39" i="1"/>
  <c r="J30" i="1"/>
  <c r="J74" i="1"/>
  <c r="Q39" i="8"/>
  <c r="N39" i="8"/>
  <c r="R39" i="8"/>
  <c r="V39" i="8"/>
  <c r="P39" i="8"/>
  <c r="AA39" i="8"/>
  <c r="M8" i="5"/>
  <c r="M7" i="5" s="1"/>
  <c r="K11" i="5" s="1"/>
  <c r="M11" i="5" s="1"/>
  <c r="M10" i="5" s="1"/>
  <c r="K15" i="5" s="1"/>
  <c r="M15" i="5" s="1"/>
  <c r="M14" i="5" s="1"/>
  <c r="O11" i="8"/>
  <c r="O35" i="8" s="1"/>
  <c r="O39" i="8" s="1"/>
  <c r="K25" i="6"/>
  <c r="T25" i="8"/>
  <c r="T30" i="8"/>
  <c r="T17" i="8"/>
  <c r="T28" i="8"/>
  <c r="T29" i="8"/>
  <c r="T16" i="8"/>
  <c r="T31" i="8"/>
  <c r="T23" i="8"/>
  <c r="S11" i="8"/>
  <c r="S35" i="8" s="1"/>
  <c r="T13" i="8"/>
  <c r="T27" i="8"/>
  <c r="U19" i="8"/>
  <c r="T19" i="8" s="1"/>
  <c r="U21" i="8"/>
  <c r="T21" i="8" s="1"/>
  <c r="T26" i="8"/>
  <c r="I141" i="4"/>
  <c r="I140" i="4"/>
  <c r="I139" i="4"/>
  <c r="I138" i="4"/>
  <c r="I137" i="4"/>
  <c r="G135" i="4"/>
  <c r="C135" i="4"/>
  <c r="B135" i="4"/>
  <c r="I132" i="4"/>
  <c r="I133" i="4"/>
  <c r="I131" i="4"/>
  <c r="G129" i="4"/>
  <c r="C129" i="4"/>
  <c r="B129" i="4"/>
  <c r="I127" i="4"/>
  <c r="I126" i="4"/>
  <c r="G124" i="4"/>
  <c r="C124" i="4"/>
  <c r="B124" i="4"/>
  <c r="I122" i="4"/>
  <c r="I121" i="4"/>
  <c r="I118" i="4"/>
  <c r="I119" i="4"/>
  <c r="I120" i="4"/>
  <c r="I117" i="4"/>
  <c r="I116" i="4"/>
  <c r="G114" i="4"/>
  <c r="C114" i="4"/>
  <c r="B114" i="4"/>
  <c r="I112" i="4"/>
  <c r="I111" i="4"/>
  <c r="G109" i="4"/>
  <c r="C109" i="4"/>
  <c r="B109" i="4"/>
  <c r="J37" i="1" l="1"/>
  <c r="J33" i="1"/>
  <c r="J36" i="1"/>
  <c r="J31" i="1"/>
  <c r="J40" i="1"/>
  <c r="J28" i="5"/>
  <c r="M28" i="5" s="1"/>
  <c r="M27" i="5" s="1"/>
  <c r="S39" i="8"/>
  <c r="J33" i="5"/>
  <c r="M33" i="5" s="1"/>
  <c r="M32" i="5" s="1"/>
  <c r="J38" i="5"/>
  <c r="M38" i="5" s="1"/>
  <c r="M37" i="5" s="1"/>
  <c r="J23" i="5"/>
  <c r="M23" i="5" s="1"/>
  <c r="M22" i="5" s="1"/>
  <c r="K19" i="5"/>
  <c r="M19" i="5" s="1"/>
  <c r="M18" i="5" s="1"/>
  <c r="K43" i="5"/>
  <c r="M43" i="5" s="1"/>
  <c r="M42" i="5" s="1"/>
  <c r="I124" i="4"/>
  <c r="U11" i="8"/>
  <c r="U35" i="8" s="1"/>
  <c r="T11" i="8"/>
  <c r="T35" i="8" s="1"/>
  <c r="I135" i="4"/>
  <c r="I129" i="4"/>
  <c r="H78" i="1" s="1"/>
  <c r="I109" i="4"/>
  <c r="I114" i="4"/>
  <c r="H76" i="1" l="1"/>
  <c r="I76" i="1" s="1"/>
  <c r="J76" i="1" s="1"/>
  <c r="H60" i="1"/>
  <c r="I60" i="1" s="1"/>
  <c r="J60" i="1" s="1"/>
  <c r="H86" i="1"/>
  <c r="I86" i="1" s="1"/>
  <c r="J86" i="1" s="1"/>
  <c r="H58" i="1"/>
  <c r="I58" i="1" s="1"/>
  <c r="J58" i="1" s="1"/>
  <c r="I78" i="1"/>
  <c r="J63" i="1"/>
  <c r="J64" i="1"/>
  <c r="J59" i="1"/>
  <c r="J34" i="1"/>
  <c r="J65" i="1"/>
  <c r="J61" i="1"/>
  <c r="T39" i="8"/>
  <c r="U39" i="8"/>
  <c r="F69" i="1"/>
  <c r="F67" i="1"/>
  <c r="F68" i="1"/>
  <c r="I107" i="4"/>
  <c r="I105" i="4"/>
  <c r="I106" i="4"/>
  <c r="I104" i="4"/>
  <c r="I103" i="4"/>
  <c r="I102" i="4"/>
  <c r="I101" i="4"/>
  <c r="I100" i="4"/>
  <c r="I99" i="4"/>
  <c r="I98" i="4"/>
  <c r="I97" i="4"/>
  <c r="G95" i="4"/>
  <c r="C95" i="4"/>
  <c r="B95" i="4"/>
  <c r="I89" i="4"/>
  <c r="I90" i="4"/>
  <c r="I91" i="4"/>
  <c r="I92" i="4"/>
  <c r="I93" i="4"/>
  <c r="I88" i="4"/>
  <c r="I87" i="4"/>
  <c r="I86" i="4"/>
  <c r="G84" i="4"/>
  <c r="C84" i="4"/>
  <c r="B84" i="4"/>
  <c r="I82" i="4"/>
  <c r="I81" i="4"/>
  <c r="I80" i="4"/>
  <c r="G78" i="4"/>
  <c r="C78" i="4"/>
  <c r="B78" i="4"/>
  <c r="I76" i="4"/>
  <c r="I75" i="4"/>
  <c r="I74" i="4"/>
  <c r="I73" i="4"/>
  <c r="I72" i="4"/>
  <c r="G70" i="4"/>
  <c r="C70" i="4"/>
  <c r="B70" i="4"/>
  <c r="G58" i="4"/>
  <c r="G39" i="4"/>
  <c r="G26" i="4"/>
  <c r="G6" i="4"/>
  <c r="I64" i="4"/>
  <c r="I63" i="4"/>
  <c r="I68" i="4"/>
  <c r="I67" i="4"/>
  <c r="I66" i="4"/>
  <c r="I65" i="4"/>
  <c r="I62" i="4"/>
  <c r="I61" i="4"/>
  <c r="I60" i="4"/>
  <c r="C58" i="4"/>
  <c r="B58" i="4"/>
  <c r="I48" i="4"/>
  <c r="I47" i="4"/>
  <c r="I45" i="4"/>
  <c r="I44" i="4"/>
  <c r="I43" i="4"/>
  <c r="I42" i="4"/>
  <c r="C39" i="4"/>
  <c r="B39" i="4"/>
  <c r="I36" i="4"/>
  <c r="I37" i="4"/>
  <c r="I35" i="4"/>
  <c r="I30" i="4"/>
  <c r="I31" i="4"/>
  <c r="I32" i="4"/>
  <c r="I33" i="4"/>
  <c r="I29" i="4"/>
  <c r="C26" i="4"/>
  <c r="B26" i="4"/>
  <c r="B6" i="4"/>
  <c r="C6" i="4"/>
  <c r="J72" i="1"/>
  <c r="I26" i="4" l="1"/>
  <c r="J69" i="1"/>
  <c r="J78" i="1"/>
  <c r="J75" i="1" s="1"/>
  <c r="J49" i="1"/>
  <c r="J68" i="1"/>
  <c r="J67" i="1"/>
  <c r="J83" i="1"/>
  <c r="J80" i="1"/>
  <c r="I58" i="4"/>
  <c r="H45" i="1" s="1"/>
  <c r="I70" i="4"/>
  <c r="I95" i="4"/>
  <c r="I84" i="4"/>
  <c r="I78" i="4"/>
  <c r="I39" i="4"/>
  <c r="I24" i="1" l="1"/>
  <c r="J24" i="1" s="1"/>
  <c r="H57" i="1"/>
  <c r="I57" i="1" s="1"/>
  <c r="J57" i="1" s="1"/>
  <c r="I28" i="1"/>
  <c r="J28" i="1" s="1"/>
  <c r="H46" i="1"/>
  <c r="I46" i="1" s="1"/>
  <c r="J46" i="1" s="1"/>
  <c r="H47" i="1"/>
  <c r="I47" i="1" s="1"/>
  <c r="J47" i="1" s="1"/>
  <c r="H56" i="1"/>
  <c r="I56" i="1" s="1"/>
  <c r="J56" i="1" s="1"/>
  <c r="I45" i="1"/>
  <c r="J48" i="1"/>
  <c r="J50" i="1"/>
  <c r="J71" i="1"/>
  <c r="I24" i="4"/>
  <c r="I23" i="4"/>
  <c r="I22" i="4"/>
  <c r="I21" i="4"/>
  <c r="I20" i="4"/>
  <c r="I19" i="4"/>
  <c r="I18" i="4"/>
  <c r="I17" i="4"/>
  <c r="I16" i="4"/>
  <c r="I15" i="4"/>
  <c r="I14" i="4"/>
  <c r="I13" i="4"/>
  <c r="I12" i="4"/>
  <c r="I11" i="4"/>
  <c r="I10" i="4"/>
  <c r="I9" i="4"/>
  <c r="I8" i="4"/>
  <c r="C26" i="14" l="1"/>
  <c r="J45" i="1"/>
  <c r="J32" i="1" s="1"/>
  <c r="I6" i="4"/>
  <c r="I24" i="14" l="1"/>
  <c r="I25" i="14" s="1"/>
  <c r="D24" i="14"/>
  <c r="D25" i="14" s="1"/>
  <c r="F24" i="14"/>
  <c r="F25" i="14" s="1"/>
  <c r="N24" i="14"/>
  <c r="N25" i="14" s="1"/>
  <c r="J24" i="14"/>
  <c r="J25" i="14" s="1"/>
  <c r="L24" i="14"/>
  <c r="L25" i="14" s="1"/>
  <c r="K24" i="14"/>
  <c r="K25" i="14" s="1"/>
  <c r="O24" i="14"/>
  <c r="O25" i="14" s="1"/>
  <c r="M24" i="14"/>
  <c r="M25" i="14" s="1"/>
  <c r="H24" i="14"/>
  <c r="H25" i="14" s="1"/>
  <c r="E24" i="14"/>
  <c r="E25" i="14" s="1"/>
  <c r="G24" i="14"/>
  <c r="G25" i="14" s="1"/>
  <c r="H13" i="1"/>
  <c r="I13" i="1" s="1"/>
  <c r="K27" i="2"/>
  <c r="K26" i="2" s="1"/>
  <c r="H19" i="2"/>
  <c r="K19" i="2" s="1"/>
  <c r="H18" i="2"/>
  <c r="K18" i="2" s="1"/>
  <c r="H17" i="2"/>
  <c r="K17" i="2" s="1"/>
  <c r="H16" i="2"/>
  <c r="K16" i="2" s="1"/>
  <c r="C15" i="2"/>
  <c r="K30" i="2"/>
  <c r="K29" i="2" s="1"/>
  <c r="C50" i="2"/>
  <c r="C47" i="2"/>
  <c r="C44" i="2"/>
  <c r="H39" i="2"/>
  <c r="K39" i="2" s="1"/>
  <c r="K38" i="2" s="1"/>
  <c r="B47" i="2"/>
  <c r="B44" i="2"/>
  <c r="J27" i="1"/>
  <c r="H36" i="2"/>
  <c r="K36" i="2" s="1"/>
  <c r="K35" i="2" s="1"/>
  <c r="B50" i="2"/>
  <c r="K41" i="2"/>
  <c r="C38" i="2"/>
  <c r="B25" i="2"/>
  <c r="K23" i="2"/>
  <c r="K22" i="2" s="1"/>
  <c r="B22" i="2"/>
  <c r="B21" i="2"/>
  <c r="K13" i="2"/>
  <c r="K12" i="2" s="1"/>
  <c r="C12" i="2"/>
  <c r="K10" i="2"/>
  <c r="K9" i="2" s="1"/>
  <c r="B8" i="2"/>
  <c r="J8" i="1" l="1"/>
  <c r="J16" i="1"/>
  <c r="J18" i="1"/>
  <c r="J17" i="1"/>
  <c r="J55" i="1"/>
  <c r="J66" i="1"/>
  <c r="J62" i="1"/>
  <c r="J29" i="1"/>
  <c r="J26" i="1" s="1"/>
  <c r="C20" i="14" s="1"/>
  <c r="K15" i="2"/>
  <c r="B15" i="2"/>
  <c r="C9" i="2"/>
  <c r="C29" i="2"/>
  <c r="K51" i="2"/>
  <c r="K50" i="2" s="1"/>
  <c r="C26" i="2"/>
  <c r="C35" i="2"/>
  <c r="C32" i="2"/>
  <c r="B38" i="2"/>
  <c r="B41" i="2"/>
  <c r="C41" i="2"/>
  <c r="C22" i="2"/>
  <c r="B9" i="2"/>
  <c r="B32" i="2"/>
  <c r="B12" i="2"/>
  <c r="B35" i="2"/>
  <c r="B29" i="2"/>
  <c r="M18" i="14" l="1"/>
  <c r="M19" i="14" s="1"/>
  <c r="H18" i="14"/>
  <c r="H19" i="14" s="1"/>
  <c r="L18" i="14"/>
  <c r="L19" i="14" s="1"/>
  <c r="G18" i="14"/>
  <c r="G19" i="14" s="1"/>
  <c r="E18" i="14"/>
  <c r="E19" i="14" s="1"/>
  <c r="J18" i="14"/>
  <c r="J19" i="14" s="1"/>
  <c r="O18" i="14"/>
  <c r="O19" i="14" s="1"/>
  <c r="I18" i="14"/>
  <c r="I19" i="14" s="1"/>
  <c r="K18" i="14"/>
  <c r="K19" i="14" s="1"/>
  <c r="N18" i="14"/>
  <c r="N19" i="14" s="1"/>
  <c r="F18" i="14"/>
  <c r="F19" i="14" s="1"/>
  <c r="J9" i="1"/>
  <c r="J10" i="1"/>
  <c r="J13" i="1"/>
  <c r="J12" i="1" s="1"/>
  <c r="C14" i="14" s="1"/>
  <c r="J15" i="1"/>
  <c r="C17" i="14" s="1"/>
  <c r="J54" i="1"/>
  <c r="C23" i="14" s="1"/>
  <c r="N21" i="14" l="1"/>
  <c r="N22" i="14" s="1"/>
  <c r="F21" i="14"/>
  <c r="F22" i="14" s="1"/>
  <c r="J15" i="14"/>
  <c r="J16" i="14" s="1"/>
  <c r="O9" i="14"/>
  <c r="O10" i="14" s="1"/>
  <c r="E21" i="14"/>
  <c r="E22" i="14" s="1"/>
  <c r="I15" i="14"/>
  <c r="I16" i="14" s="1"/>
  <c r="J9" i="14"/>
  <c r="J10" i="14" s="1"/>
  <c r="D21" i="14"/>
  <c r="D22" i="14" s="1"/>
  <c r="H15" i="14"/>
  <c r="H16" i="14" s="1"/>
  <c r="I9" i="14"/>
  <c r="I10" i="14" s="1"/>
  <c r="H9" i="14"/>
  <c r="H10" i="14" s="1"/>
  <c r="M21" i="14"/>
  <c r="M22" i="14" s="1"/>
  <c r="G21" i="14"/>
  <c r="G22" i="14" s="1"/>
  <c r="O21" i="14"/>
  <c r="O22" i="14" s="1"/>
  <c r="H21" i="14"/>
  <c r="H22" i="14" s="1"/>
  <c r="L21" i="14"/>
  <c r="L22" i="14" s="1"/>
  <c r="I21" i="14"/>
  <c r="I22" i="14" s="1"/>
  <c r="J21" i="14"/>
  <c r="J22" i="14" s="1"/>
  <c r="K21" i="14"/>
  <c r="K22" i="14" s="1"/>
  <c r="K15" i="14"/>
  <c r="K16" i="14" s="1"/>
  <c r="O17" i="14"/>
  <c r="F15" i="14"/>
  <c r="F16" i="14" s="1"/>
  <c r="D17" i="14"/>
  <c r="N15" i="14"/>
  <c r="N16" i="14" s="1"/>
  <c r="E15" i="14"/>
  <c r="E16" i="14" s="1"/>
  <c r="M15" i="14"/>
  <c r="M16" i="14" s="1"/>
  <c r="L15" i="14"/>
  <c r="L16" i="14" s="1"/>
  <c r="G15" i="14"/>
  <c r="G16" i="14" s="1"/>
  <c r="O12" i="14"/>
  <c r="O13" i="14" s="1"/>
  <c r="L12" i="14"/>
  <c r="L13" i="14" s="1"/>
  <c r="E12" i="14"/>
  <c r="E13" i="14" s="1"/>
  <c r="I12" i="14"/>
  <c r="I13" i="14" s="1"/>
  <c r="F12" i="14"/>
  <c r="F13" i="14" s="1"/>
  <c r="G12" i="14"/>
  <c r="G13" i="14" s="1"/>
  <c r="J12" i="14"/>
  <c r="J13" i="14" s="1"/>
  <c r="D12" i="14"/>
  <c r="D13" i="14" s="1"/>
  <c r="H12" i="14"/>
  <c r="H13" i="14" s="1"/>
  <c r="M12" i="14"/>
  <c r="M13" i="14" s="1"/>
  <c r="N12" i="14"/>
  <c r="N13" i="14" s="1"/>
  <c r="K12" i="14"/>
  <c r="K13" i="14" s="1"/>
  <c r="J7" i="1"/>
  <c r="O15" i="14" l="1"/>
  <c r="O16" i="14" s="1"/>
  <c r="O28" i="14"/>
  <c r="C11" i="14"/>
  <c r="J88" i="1"/>
  <c r="D15" i="14"/>
  <c r="D16" i="14" s="1"/>
  <c r="D16" i="1"/>
  <c r="B26" i="2" s="1"/>
  <c r="D9" i="14" l="1"/>
  <c r="C30" i="14"/>
  <c r="L9" i="14"/>
  <c r="L10" i="14" s="1"/>
  <c r="N9" i="14"/>
  <c r="N10" i="14" s="1"/>
  <c r="M9" i="14"/>
  <c r="M10" i="14" s="1"/>
  <c r="K9" i="14"/>
  <c r="K10" i="14" s="1"/>
  <c r="E9" i="14"/>
  <c r="E10" i="14" s="1"/>
  <c r="F9" i="14"/>
  <c r="F10" i="14" s="1"/>
  <c r="G9" i="14"/>
  <c r="G10" i="14" s="1"/>
  <c r="C24" i="14" l="1"/>
  <c r="K27" i="14"/>
  <c r="M27" i="14"/>
  <c r="N27" i="14"/>
  <c r="I27" i="14"/>
  <c r="J27" i="14"/>
  <c r="L27" i="14"/>
  <c r="F27" i="14"/>
  <c r="G27" i="14"/>
  <c r="E27" i="14"/>
  <c r="H27" i="14"/>
  <c r="C18" i="14"/>
  <c r="C19" i="14" s="1"/>
  <c r="C21" i="14"/>
  <c r="C22" i="14" s="1"/>
  <c r="C15" i="14"/>
  <c r="C16" i="14" s="1"/>
  <c r="C12" i="14"/>
  <c r="C13" i="14" s="1"/>
  <c r="C9" i="14"/>
  <c r="C10" i="14" s="1"/>
  <c r="O27" i="14"/>
  <c r="C25" i="14" l="1"/>
  <c r="C29" i="14"/>
  <c r="D10" i="14" l="1"/>
  <c r="D18" i="14" l="1"/>
  <c r="D19" i="14" s="1"/>
  <c r="D28" i="14"/>
  <c r="D30" i="14" s="1"/>
  <c r="D29" i="14" l="1"/>
  <c r="E30" i="14"/>
  <c r="D27" i="14"/>
  <c r="E29" i="14" l="1"/>
  <c r="F30" i="14"/>
  <c r="F29" i="14" l="1"/>
  <c r="G30" i="14"/>
  <c r="H30" i="14" l="1"/>
  <c r="G29" i="14"/>
  <c r="I30" i="14" l="1"/>
  <c r="H29" i="14"/>
  <c r="J30" i="14" l="1"/>
  <c r="I29" i="14"/>
  <c r="J29" i="14" l="1"/>
  <c r="K30" i="14"/>
  <c r="L30" i="14" l="1"/>
  <c r="K29" i="14"/>
  <c r="L29" i="14" l="1"/>
  <c r="M30" i="14"/>
  <c r="M29" i="14" l="1"/>
  <c r="N30" i="14"/>
  <c r="N29" i="14" l="1"/>
  <c r="O30" i="14"/>
  <c r="O29" i="14" s="1"/>
</calcChain>
</file>

<file path=xl/sharedStrings.xml><?xml version="1.0" encoding="utf-8"?>
<sst xmlns="http://schemas.openxmlformats.org/spreadsheetml/2006/main" count="1868" uniqueCount="666">
  <si>
    <t>PLANILHA ORÇAMENTÁRIA</t>
  </si>
  <si>
    <t>ITEM</t>
  </si>
  <si>
    <t>DISCRIMINAÇÃO DOS SERVIÇOS</t>
  </si>
  <si>
    <t>UND</t>
  </si>
  <si>
    <t>CÓDIGO</t>
  </si>
  <si>
    <t>3.1</t>
  </si>
  <si>
    <t>3.2</t>
  </si>
  <si>
    <t>3.3</t>
  </si>
  <si>
    <t>1.1</t>
  </si>
  <si>
    <t>ADMINISTRAÇÃO DA OBRA</t>
  </si>
  <si>
    <t>2.1</t>
  </si>
  <si>
    <t>5.1</t>
  </si>
  <si>
    <t>5.2</t>
  </si>
  <si>
    <t>5.2.1</t>
  </si>
  <si>
    <t>5.2.2</t>
  </si>
  <si>
    <t>5.2.3</t>
  </si>
  <si>
    <t>SERVIÇOS PRELIMINARES</t>
  </si>
  <si>
    <t>5.1.1</t>
  </si>
  <si>
    <t>m²</t>
  </si>
  <si>
    <t>m³</t>
  </si>
  <si>
    <t>m</t>
  </si>
  <si>
    <t>un</t>
  </si>
  <si>
    <t>CUSTO TOTAL (R$)</t>
  </si>
  <si>
    <t>FONTE</t>
  </si>
  <si>
    <t>CUSTO UNITÁRIO (R$)</t>
  </si>
  <si>
    <t>ESCAVAÇÃO MECANIZADA DE VALA COM PROF. ATÉ 1,5 M(MÉDIA ENTRE MONTANTE E JUSANTE/UMA COMPOSIÇÃO POR TRECHO), COM ESCAVADEIRA HIDRÁULICA (0,8 M3), LARG. DE 1,5M A 2,5 M, EM SOLO DE 1A CATEGORIA, LOCAIS COM BAIXO NÍVEL DE INTERFERÊNCIA. AF_01/2015</t>
  </si>
  <si>
    <t>ESCAVAÇÃO MECANIZADA DE VALA COM PROF. MAIOR QUE 1,5 M E ATÉ 3,0 M(MÉDIA ENTRE MONTANTE E JUSANTE/UMA COMPOSIÇÃO POR TRECHO), COM ESCAVADEIRA HIDRÁULICA (0,8 M3/111 HP), LARG. MENOR QUE 1,5 M, EM SOLO DE 1A CATEGORIA, LOCAIS COM BAIXO NÍVEL DE INTERFERÊNCIA. AF_01/2015</t>
  </si>
  <si>
    <t>ESCAVAÇÃO MECANIZADA DE VALA COM PROF. MAIOR QUE 3,0 M ATÉ 4,5 M (MÉDIA ENTRE MONTANTE E JUSANTE/UMA COMPOSIÇÃO POR TRECHO), COM ESCAVADEIRA HIDRÁULICA (0,8 M3/111 HP), LARG. MENOR QUE 1,5 M, EM SOLO DE 1A CATEGORIA, LOCAIS COM BAIXO NÍVEL DE INTERFERÊNCIA. AF_01/2015</t>
  </si>
  <si>
    <t>ESCAVAÇÃO MANUAL DE VALA COM PROFUNDIDADE MENOR OU IGUAL A 1,30 M. AF_03/2016</t>
  </si>
  <si>
    <t>REATERRO MECANIZADO DE VALA COM ESCAVADEIRA HIDRÁULICA (CAPACIDADE DA CAÇAMBA: 0,8 M³ / POTÊNCIA: 111 HP), LARGURA DE 1,5 A 2,5 M, PROFUNDIDADE DE 3,0 A 4,5 M, COM SOLO (SEM SUBSTITUIÇÃO) DE 1ª CATEGORIA EM LOCAIS COM BAIXO NÍVEL DE INTERFERÊNCIA. AF_04/2016</t>
  </si>
  <si>
    <t>DEMOLIÇÃO DE PAVIMENTAÇÃO ASFÁLTICA COM UTILIZAÇÃO DE MARTELO PERFURADOR, ESPESSURA ATÉ 15 CM, EXCLUSIVE CARGA E TRANSPORTE</t>
  </si>
  <si>
    <t>EXECUÇÃO DE IMPRIMAÇÃO COM ASFALTO DILUÍDO CM-30. AF_09/2017</t>
  </si>
  <si>
    <t>TAPUME DE CHAPA DE MADEIRA COMPENSADA, E= 6MM, COM PINTURA A CAL E REAPROVEITAMENTO DE 2X</t>
  </si>
  <si>
    <t>PLACAS DA OBRA EM CHAPA GALVANIZADA</t>
  </si>
  <si>
    <t>SINAPI</t>
  </si>
  <si>
    <t>PRÓPRIA</t>
  </si>
  <si>
    <t>ORSE</t>
  </si>
  <si>
    <t>mês</t>
  </si>
  <si>
    <t>1.2</t>
  </si>
  <si>
    <t>1.3</t>
  </si>
  <si>
    <t>ESCORAMENTO METÁLICO P/ VALAS, 2,50M&lt;=H&lt;=4.00 M, COM PRANCHAS METÁLICAS DE 4,7 MM X 30 CM E LONGARINAS E TRANSVERSINAS EM PERFIS DE AÇO, REAPROVEITAMENTO : 60 VEZES</t>
  </si>
  <si>
    <t>DRENAGEM DE ÁGUAS PLUVIAIS</t>
  </si>
  <si>
    <t>3.4</t>
  </si>
  <si>
    <t>3.5</t>
  </si>
  <si>
    <t>3.6</t>
  </si>
  <si>
    <t>3.7</t>
  </si>
  <si>
    <t>QUANT.</t>
  </si>
  <si>
    <t>5.3</t>
  </si>
  <si>
    <t>5.3.1</t>
  </si>
  <si>
    <t>5.3.2</t>
  </si>
  <si>
    <t>5.3.3</t>
  </si>
  <si>
    <t>m³.km</t>
  </si>
  <si>
    <t>t</t>
  </si>
  <si>
    <t>t.km</t>
  </si>
  <si>
    <t xml:space="preserve">TRANSPORTE COM CAMINHÃO BASCULANTE DE 10 M³, EM VIA URBANA PAVIMENTADA, DMT ATÉ 30 KM. AF_12/2016 </t>
  </si>
  <si>
    <t>REVESTIMENTO ASFÁLTICO</t>
  </si>
  <si>
    <t>AQUISIÇÃO DO MATERIAL BETUMINOSO</t>
  </si>
  <si>
    <t>TRANSPORTE DO MATERIAL BETUMINOSO</t>
  </si>
  <si>
    <t>COMPOSIÇÃO</t>
  </si>
  <si>
    <t>REPOSIÇÃO ASFÁLTICA</t>
  </si>
  <si>
    <t>TRANSPORTE COM CAMINHÃO BASCULANTE DE 10 M³, EM VIA URBANA PAVIMENTADA, DMT ATÉ 30 KM. AF_12/2016 (BOTA-FORA)</t>
  </si>
  <si>
    <t>DEMOLIÇÃO PAVIMENTAÇÃO ASFÁLTICA</t>
  </si>
  <si>
    <t>ISOLAMENTO DE OBRA</t>
  </si>
  <si>
    <t>IMPLANTAÇÃO DE REDE DE DRENAGEM</t>
  </si>
  <si>
    <t>CANTEIRO DE OBRAS</t>
  </si>
  <si>
    <t>3.9</t>
  </si>
  <si>
    <t>3.8</t>
  </si>
  <si>
    <t>und</t>
  </si>
  <si>
    <t>INSTALAÇÃO PROVISÓRIA DE ENERGIA ELÉTRICA AÉREA, EXCLUSIVE FORNECIMENTO DE MEDIDOR</t>
  </si>
  <si>
    <t>DESMOBILIZAÇÃO DE   EQUIPAMENTOS</t>
  </si>
  <si>
    <t>MOBILIZAÇÃO DE  EQUIPAMENTOS</t>
  </si>
  <si>
    <t>Item</t>
  </si>
  <si>
    <t>Código</t>
  </si>
  <si>
    <t>Fonte</t>
  </si>
  <si>
    <t>Descrição dos serviços</t>
  </si>
  <si>
    <t>Un</t>
  </si>
  <si>
    <t>Qtd.</t>
  </si>
  <si>
    <t>Comp.</t>
  </si>
  <si>
    <t>Larg.</t>
  </si>
  <si>
    <t>Alt.</t>
  </si>
  <si>
    <t>Área (m²)</t>
  </si>
  <si>
    <t>Volume (m³)</t>
  </si>
  <si>
    <t>Peso ou taxa (t ou kg)</t>
  </si>
  <si>
    <t>TOTAL</t>
  </si>
  <si>
    <t>ÍNICIO DO PERÍODO  DE EXECUÇÃO DA OBRA</t>
  </si>
  <si>
    <t>PERÍODO  DE EXECUÇÃO DA OBRA</t>
  </si>
  <si>
    <t>REFEITÓRIO PARA ALIMENTAÇÃO DOS FUNCIONÁRIOS</t>
  </si>
  <si>
    <t>ESCRITÓRIO PARA ABRIGAR A EQUIPE TÉCNICA</t>
  </si>
  <si>
    <t>VESTIÁRIO/BANHEIROS</t>
  </si>
  <si>
    <t>ALMOXARIFADO DE CONTROLE DE MATERIAIS</t>
  </si>
  <si>
    <t>DEPOSITO DE CONTROLE DE MATERIAIS</t>
  </si>
  <si>
    <t>PLACA DA OBRA COM RESPONSÁVEIS TÉCNICOS</t>
  </si>
  <si>
    <t>PLACA DA OBRA COM INFORMAÇÕES DA PREFEITURA DE CONVÊNIO E PRAZOS</t>
  </si>
  <si>
    <t>LINCENÇA AMBIENTAL</t>
  </si>
  <si>
    <t>ALVARÁ DE CONSTRUÇÃO</t>
  </si>
  <si>
    <t>LIGAÇÃO PARA OBRA</t>
  </si>
  <si>
    <t>CONTORNO DO CANTEIRO DE OBRAS</t>
  </si>
  <si>
    <t>Ligação Predial de Água em Mureta de Concreto, Provisória ou Definitiva, com Fornecimento de Material, inclusive Mureta e Hidrômetro, Rede DN 50mm</t>
  </si>
  <si>
    <t>ISOLAMENTO DE OBRA COM TELA PLASTICA COM MALHA DE 5MM E ESTRUTURA DE MADEIRA PONTALETEADA COM REAPROVEITAMENTO 2X</t>
  </si>
  <si>
    <t>UNID</t>
  </si>
  <si>
    <t>Valor (R$)</t>
  </si>
  <si>
    <t>BANCO</t>
  </si>
  <si>
    <t xml:space="preserve">CÓDIGO </t>
  </si>
  <si>
    <t>DESCRIÇÃO DOS SERVIÇOS</t>
  </si>
  <si>
    <t>Preços Unit.  sem  BDI (R$)</t>
  </si>
  <si>
    <t>1</t>
  </si>
  <si>
    <t>2</t>
  </si>
  <si>
    <t>3</t>
  </si>
  <si>
    <t>TECNICO EM SEGURANCA DO TRABALHO (MENSALISTA)</t>
  </si>
  <si>
    <t>MESTRE DE OBRAS (MENSALISTA)</t>
  </si>
  <si>
    <t>ENCARREGADO GERAL DE OBRAS (MENSALISTA)</t>
  </si>
  <si>
    <t>AUXILIAR DE LABORATORISTA DE SOLOS E DE CONCRETO (MENSALISTA)</t>
  </si>
  <si>
    <t>TOPOGRAFO COM ENCARGOS COMPLEMENTARES</t>
  </si>
  <si>
    <t>9</t>
  </si>
  <si>
    <t>AUXILIAR DE TOPOGRAFO (MENSALISTA)</t>
  </si>
  <si>
    <t>10</t>
  </si>
  <si>
    <t>APONTADOR OU APROPRIADOR DE MAO DE OBRA (MENSALISTA)</t>
  </si>
  <si>
    <t>AUXILIAR DE ESCRITORIO (MENSALISTA)</t>
  </si>
  <si>
    <t>13</t>
  </si>
  <si>
    <t>AUXILIAR TECNICO / ASSISTENTE DE ENGENHARIA (MENSALISTA)</t>
  </si>
  <si>
    <t>14</t>
  </si>
  <si>
    <t>15</t>
  </si>
  <si>
    <t>AUXILIAR DE SERVICOS GERAIS (MENSALISTA)</t>
  </si>
  <si>
    <t>16</t>
  </si>
  <si>
    <t>17</t>
  </si>
  <si>
    <t>09810</t>
  </si>
  <si>
    <t>93568</t>
  </si>
  <si>
    <t>ENGENHEIRO CIVIL DE OBRA SENIOR COM ENCARGOS COMPLEMENTARES</t>
  </si>
  <si>
    <t>93565</t>
  </si>
  <si>
    <t>ENGENHEIRO CIVIL DE OBRA JUNIOR COM ENCARGOS COMPLEMENTARES</t>
  </si>
  <si>
    <t>ENGENHEIRO CIVIL DE OBRA PLENO COM ENCARGOS COMPLEMENTARES</t>
  </si>
  <si>
    <t>93567</t>
  </si>
  <si>
    <t>93563</t>
  </si>
  <si>
    <t>ALMOXARIFE COM ENCARGOS COMPLEMENTARES</t>
  </si>
  <si>
    <t>101460</t>
  </si>
  <si>
    <t>VIGIA DIURNO COM ENCARGOS COMPLEMENTARES</t>
  </si>
  <si>
    <t>unid</t>
  </si>
  <si>
    <t>CONSTRUÇÃO DE PAVIMENTO COM APLICAÇÃO DE CONCRETO BETUMINOSO USINADO A QUENTE (CBUQ), CAMADA DE ROLAMENTO, COM ESPESSURA DE 3,0 CM - EXCLUSIVE TRANSPORTE. AF_03/2017</t>
  </si>
  <si>
    <t>Carga, manobra e descarga de mistura betuminosa a quente em caminhão basculante de 6 m³ - carga em usina de asfalto 100/140 t/h e descarga em vibroacabadora</t>
  </si>
  <si>
    <t>TRANSPORTE COM CAMINHÃO BASCULANTE DE 10 M³, EM VIA URBANA PAVIMENTADA, DMT ATÉ 30 KM (UNIDADE: TXKM). AF_07/2020</t>
  </si>
  <si>
    <t>Aquisição de material asfáltico - RR 1C</t>
  </si>
  <si>
    <t>Aquisição de material asfáltico - CM-30</t>
  </si>
  <si>
    <t>Transporte de material asfáltico - CM 30</t>
  </si>
  <si>
    <t>Aquisição de material asfáltico - CAP-50/70</t>
  </si>
  <si>
    <t>PREPARO DE FUNDO DE VALA COM LARGURA MAIOR OU IGUAL A 1,5 M E MENOR QUE 2,5 M, COM CAMADA DE AREIA, LANÇAMENTO MECANIZADO. AF_08/2020</t>
  </si>
  <si>
    <t>Fornecimento e assentamento de tubo corrugado parede dupla PEAD, d= 375mm (15"), p/sistemas drenagem, Tigre-ADS N-12 ou similar</t>
  </si>
  <si>
    <t>Fornecimento e assentamento de tubo corrugado parede dupla PEAD, d=1500mm (60"), p/sistemas drenagem, Tigre-ADS N-12 ou similar</t>
  </si>
  <si>
    <t>ALVENARIA DE VEDAÇÃO DE BLOCOS VAZADOS DE CONCRETO DE 19X19X39 CM (ESPESSURA 19 CM) E ARGAMASSA DE ASSENTAMENTO COM PREPARO EM BETONEIRA. AF_12/2021</t>
  </si>
  <si>
    <t>Fornecimento e assentamento de tampão de ferro fundido TDA-600mm, 300kg/cm², para poço de visita e caixas de passagem</t>
  </si>
  <si>
    <t>PROPRIA</t>
  </si>
  <si>
    <t>Chaminé dos poços de visita - CPV 01 - areia e brita comerciais</t>
  </si>
  <si>
    <t>4.1</t>
  </si>
  <si>
    <t>4.1.1</t>
  </si>
  <si>
    <t>4.2</t>
  </si>
  <si>
    <t>4.2.1</t>
  </si>
  <si>
    <t>4.2.2</t>
  </si>
  <si>
    <t>4.3</t>
  </si>
  <si>
    <t>4.3.1</t>
  </si>
  <si>
    <t>4.3.2</t>
  </si>
  <si>
    <t>4.3.3</t>
  </si>
  <si>
    <t>4.3.4</t>
  </si>
  <si>
    <t>4.3.5</t>
  </si>
  <si>
    <t>4.3.6</t>
  </si>
  <si>
    <t>4.3.7</t>
  </si>
  <si>
    <t>4.3.8</t>
  </si>
  <si>
    <t>4.3.9</t>
  </si>
  <si>
    <t>4.3.10</t>
  </si>
  <si>
    <t>4.3.11</t>
  </si>
  <si>
    <t>4.3.12</t>
  </si>
  <si>
    <t>4.3.13</t>
  </si>
  <si>
    <t>4.3.14</t>
  </si>
  <si>
    <t>4.3.15</t>
  </si>
  <si>
    <t>4.3.16</t>
  </si>
  <si>
    <t>4.3.17</t>
  </si>
  <si>
    <t>4.3.18</t>
  </si>
  <si>
    <t>5.1.2</t>
  </si>
  <si>
    <t>5.1.3</t>
  </si>
  <si>
    <t>5.1.4</t>
  </si>
  <si>
    <t>5.1.5</t>
  </si>
  <si>
    <t>6.1</t>
  </si>
  <si>
    <t>6.2</t>
  </si>
  <si>
    <t>6.3</t>
  </si>
  <si>
    <t>6.4</t>
  </si>
  <si>
    <t>SERVIÇOS TÉCNICOS</t>
  </si>
  <si>
    <t>LIMPEZA MECANIZADA DE CAMADA VEGETAL, VEGETAÇÃO E PEQUENAS ÁRVORES (DIÂMETRO DE TRONCO MENOR QUE 0,20 M), COM TRATOR DE ESTEIRAS.AF_05/2018</t>
  </si>
  <si>
    <t>LOCAÇÃO DE SERVIÇOS DE TERRAPLENAGEM DE OBRAS CIVIS</t>
  </si>
  <si>
    <t>MOVIMENTO DE TERRA</t>
  </si>
  <si>
    <t>ESCAVACAO MECANICA DE MATERIAL 1A. CATEGORIA, PROVENIENTE DE CORTE DE SUBLEITO (C/TRATOR ESTEIRAS  160HP)</t>
  </si>
  <si>
    <t>REGULARIZACAO DE SUPERFICIES EM TERRA COM MOTONIVELADORA</t>
  </si>
  <si>
    <t>CARGA E DESCARGA MECANICA DE SOLO UTILIZANDO CAMINHAO BASCULANTE 6,0M3/16T E PA CARREGADEIRA SOBRE PNEUS 128 HP, CAPACIDADE DA CAÇAMBA 1,7 A 2,8 M3</t>
  </si>
  <si>
    <t>ALVENARIA EM TIJOLO CERAMICO MACICO 5X10X20CM 1/2 VEZ (ESPESSURA 10CM), ASSENTADO COM ARGAMASSA TRACO 1:2:8 (CIMENTO, CAL E AREIA)</t>
  </si>
  <si>
    <t>URBANIZAÇÃO</t>
  </si>
  <si>
    <t>PORTAO DE FERRO EM CHAPA GALVANIZADA PLANA 14 GSG</t>
  </si>
  <si>
    <t>6.1.1</t>
  </si>
  <si>
    <t>6.1.2</t>
  </si>
  <si>
    <t>6.2.1</t>
  </si>
  <si>
    <t>6.3.1</t>
  </si>
  <si>
    <t>6.3.2</t>
  </si>
  <si>
    <t>6.4.1</t>
  </si>
  <si>
    <t>6.4.2</t>
  </si>
  <si>
    <t>6.4.3</t>
  </si>
  <si>
    <t>CAL HIDRATADA CH-I PARA ARGAMASSAS</t>
  </si>
  <si>
    <t>PONTALETE *7,5 X 7,5* CM EM PINUS, MISTA OU EQUIVALENTE DA REGIAO - BRUTA</t>
  </si>
  <si>
    <t>PREGO DE ACO POLIDO COM CABECA 18 X 27 (2 1/2 X 10)</t>
  </si>
  <si>
    <t>Óleo de linhaça refinado (para Restauro)</t>
  </si>
  <si>
    <t>Compensado resinado 6mm - Madeirit ou similar</t>
  </si>
  <si>
    <t>m2</t>
  </si>
  <si>
    <t>ml</t>
  </si>
  <si>
    <t>Kg</t>
  </si>
  <si>
    <t>MATERIAL</t>
  </si>
  <si>
    <t>MÃO DE OBRA</t>
  </si>
  <si>
    <t>CARPINTEIRO DE FORMAS COM ENCARGOS COMPLEMENTARES</t>
  </si>
  <si>
    <t>PINTOR COM ENCARGOS COMPLEMENTARES</t>
  </si>
  <si>
    <t>SERVENTE COM ENCARGOS COMPLEMENTARES</t>
  </si>
  <si>
    <t>H</t>
  </si>
  <si>
    <t>AJUDANTE DE CARPINTEIRO COM ENCARGOS COMPLEMENTARES</t>
  </si>
  <si>
    <t>SARRAFO *2,5 X 10* CM EM PINUS, MISTA OU EQUIVALENTE DA REGIAO - BRUTA</t>
  </si>
  <si>
    <t>TELA FACHADEIRA EM POLIETILENO, ROLO DE 3 X 100 M (L X C), COR BRANCA, SEM LOGOMARCA - PARA PROTECAO DE OBRAS</t>
  </si>
  <si>
    <t>4</t>
  </si>
  <si>
    <t>5</t>
  </si>
  <si>
    <t>11</t>
  </si>
  <si>
    <t>18</t>
  </si>
  <si>
    <t>19</t>
  </si>
  <si>
    <t>20</t>
  </si>
  <si>
    <t>21</t>
  </si>
  <si>
    <t>CHP</t>
  </si>
  <si>
    <t>CHI</t>
  </si>
  <si>
    <t>GRAUTEAMENTO VERTICAL EM ALVENARIA ESTRUTURAL. AF_09/2021</t>
  </si>
  <si>
    <t>Aço CA - 50 Ø 6,3 a 12,5mm, inclusive corte, dobragem, montagem e colocacao de ferragens nas formas, para superestruturas e fundações-REV.01 (10/2021)</t>
  </si>
  <si>
    <t>CONCRETO FCK = 25MPA, TRAÇO 1:2,3:2,7 (EM MASSA SECA DE CIMENTO/ AREIA MÉDIA/ BRITA 1) - PREPARO MECÂNICO COM BETONEIRA 600 L. AF_05/2021</t>
  </si>
  <si>
    <t>Forma plana para fundações, em compensado plastificado 12mm, 05 usos</t>
  </si>
  <si>
    <t>PEDREIRO COM ENCARGOS COMPLEMENTARES</t>
  </si>
  <si>
    <t>CARGA, MANOBRA E DESCARGA DE MATERIAIS DIVERSOS EM CAMINHÃO CARROCERIA COM GUINDAUTO (MUNCK) 11,7 TM. AF_07/2020</t>
  </si>
  <si>
    <t>UN</t>
  </si>
  <si>
    <t>h</t>
  </si>
  <si>
    <t>Tampao fofo simples com base, classe d400 carga max 40 t, redondo, tampa 600 mm, rede pluvial/esgoto (com inscricao em relevo do tipo de rede)</t>
  </si>
  <si>
    <t>chp</t>
  </si>
  <si>
    <t>CAMINHÃO BASCULANTE 6 M3, PESO BRUTO TOTAL 16.000 KG, CARGA ÚTIL MÁXIMA 13.071 KG, DISTÂNCIA ENTRE EIXOS 4,80 M, POTÊNCIA 230 CV INCLUSIVE CAÇAMBA METÁLICA - CHP DIURNO. AF_06/2014</t>
  </si>
  <si>
    <t>PÁ CARREGADEIRA SOBRE RODAS, POTÊNCIA LÍQUIDA 128 HP, CAPACIDADE DA CAÇAMBA 1,7 A 2,8 M3, PESO OPERACIONAL 11632 KG - CHP DIURNO. AF_06/2014</t>
  </si>
  <si>
    <t>VASSOURA MECÂNICA REBOCÁVEL COM ESCOVA CILÍNDRICA, LARGURA ÚTIL DE VARRIMENTO DE 2,44 M - CHP DIURNO. AF_06/2014</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</si>
  <si>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</si>
  <si>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</si>
  <si>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</si>
  <si>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</si>
  <si>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VASSOURA MECÂNICA REBOCÁVEL COM ESCOVA CILÍNDRICA, LARGURA ÚTIL DE VARRIMENTO DE 2,44 M - CHI DIURNO. AF_06/2014</t>
  </si>
  <si>
    <t>ASFALTO DILUIDO DE PETROLEO CM-30</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</si>
  <si>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</si>
  <si>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</si>
  <si>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RASTELEIRO COM ENCARGOS COMPLEMENTARES</t>
  </si>
  <si>
    <t>CAMINHÃO BASCULANTE 10 M3, TRUCADO CABINE SIMPLES, PESO BRUTO TOTAL 23.000 KG, CARGA ÚTIL MÁXIMA 15.935 KG, DISTÂNCIA ENTRE EIXOS 4,80 M, POTÊNCIA 230 CV INCLUSIVE CAÇAMBA METÁLICA - CHP DIURNO. AF_06/2014</t>
  </si>
  <si>
    <t>ROLO COMPACTADOR VIBRATORIO TANDEM, ACO LISO, POTENCIA 125 HP, PESO SEM/COM LASTRO 10,20/11,65 T, LARGURA DE TRABALHO 1,73 M - CHP DIURNO. AF_11/2016</t>
  </si>
  <si>
    <t>ROLO COMPACTADOR VIBRATORIO TANDEM, ACO LISO, POTENCIA 125 HP, PESO SEM/COM LASTRO 10,20/11,65 T, LARGURA DE TRABALHO 1,73 M - CHI DIURNO. AF_11/2016</t>
  </si>
  <si>
    <t>TRATOR DE PNEUS COM POTÊNCIA DE 85 CV, TRAÇÃO 4X4, COM VASSOURA MECÂNICA ACOPLADA - CHI DIURNO. AF_02/2017</t>
  </si>
  <si>
    <t>TRATOR DE PNEUS COM POTÊNCIA DE 85 CV, TRAÇÃO 4X4, COM VASSOURA MECÂNICA ACOPLADA - CHP DIURNO. AF_03/2017</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</si>
  <si>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</si>
  <si>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</si>
  <si>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T</t>
  </si>
  <si>
    <t>CAMINHÃO BASCULANTE 10 M3, TRUCADO CABINE SIMPLES, PESO BRUTO TOTAL 23.000 KG, CARGA ÚTIL MÁXIMA 15.935 KG, DISTÂNCIA ENTRE EIXOS 4,80 M, POTÊNCIA 230 CV INCLUSIVE CAÇAMBA METÁLICA - CHI DIURNO. AF_06/2014</t>
  </si>
  <si>
    <t>EXECUÇÃO DE PINTURA DE LIGAÇÃO SEM EMULSÃO ASFÁLTICA RR-1C. AF_11/2019</t>
  </si>
  <si>
    <t>TRATOR DE ESTEIRAS, POTÊNCIA 170 HP, PESO OPERACIONAL 19 T, CAÇAMBA 5,2 M3 - CHP DIURNO. AF_06/2014</t>
  </si>
  <si>
    <t>AREIA MEDIA - POSTO JAZIDA/FORNECEDOR (RETIRADO NA JAZIDA, SEM TRANSPORTE)</t>
  </si>
  <si>
    <t>ARGAMASSA TRAÇO 1:3:12 (EM VOLUNE DE CIMENTO, CAL E AREIA MÉDIA ÚMIDA) PARA EMBOÇO/MASSA ÚNICA/ASSENTAMENTO DE ALVENARIA DE VEDAÇÃO, PREPARO MANUAL. AF_08/2019</t>
  </si>
  <si>
    <t>ARGAMASSA TRAÇO 1:3:12 (EM VOLUNE DE CIMENTO, CAL E AREIA MÉDIA ÚMIDA) PARA EMBOÇO/MASSA ÚNICA/ASSENTAMENTO DE ALVENARIA DE VEDAÇÃO, PREPARO MECÂNICO COM BETONEIRA 600 L. AF_08/2019</t>
  </si>
  <si>
    <t>CONCRETO BETUNINOSO USINADO A QUENTE (CBUQ) PARA PAVIMENTACAO ASFALTICA, PADRAO DNIT, FAIXA C, COM CAP 50/70 - AQUISICAO POSTO USINA</t>
  </si>
  <si>
    <t>KG</t>
  </si>
  <si>
    <t>M³</t>
  </si>
  <si>
    <t>CANTONEIRA ACO ABAS IGUAIS (QUALQUER BITOLA), ESPESSURA ENTRE 1/8" E 1/4"</t>
  </si>
  <si>
    <t>CHAPA DE ACO GALVANIZADA BITOLA GSG 14, E = 1,95 MM (15,60 KG/M2)</t>
  </si>
  <si>
    <t>ACO CA-25, 10,0 MM, OU 12,5 MM, OU 16,0 MM, OU 20,0 MM, OU 25,0 MM, VERGALHAO</t>
  </si>
  <si>
    <t>Transporte de material asfáltico - CAP 50/70</t>
  </si>
  <si>
    <t>Transporte de material asfáltico - RR 1C</t>
  </si>
  <si>
    <t xml:space="preserve">                       Agência Nacional do Petróleo, Gás Natural e Biocombustíveis</t>
  </si>
  <si>
    <t xml:space="preserve">                       Superintendência de Defesa da Concorrência, Estudos e Regulação Econômica</t>
  </si>
  <si>
    <t>PREÇO MÉDIO MENSAL PONDERADO PRATICADO PELOS DISTRIBUIDORES DE PRODUTOS ASFÁLTICOS (R$/KG) - REGIÃO NORDETE</t>
  </si>
  <si>
    <t>Produto</t>
  </si>
  <si>
    <t>Mês</t>
  </si>
  <si>
    <t>Nordeste</t>
  </si>
  <si>
    <t>Tonelada</t>
  </si>
  <si>
    <t>ICMS 18%</t>
  </si>
  <si>
    <t>ASFALTOS DILUÍDOS CM-30</t>
  </si>
  <si>
    <t>EMULSÕES ASFÁLTICAS RR-1C</t>
  </si>
  <si>
    <t>CIMENTOS ASFÁLTICOS CAP-50-70</t>
  </si>
  <si>
    <t xml:space="preserve">R$ FINAL </t>
  </si>
  <si>
    <t>FIM DO PERÍODO  DE EXECUÇÃO DA OBRA</t>
  </si>
  <si>
    <t>LAGOA DE DETENÇÃO</t>
  </si>
  <si>
    <t>COMPOSIÇÕES UNITÁRIAS</t>
  </si>
  <si>
    <t>MEMÓRIA DE CÁLCULO - SERVIÇOS PRELIMINARES, ADMINSTRAÇÃO E CANTEIRO DE OBRAS</t>
  </si>
  <si>
    <t>ALTURA MEDIA - PROJETO (m)</t>
  </si>
  <si>
    <t>VOLUME DE ESCAVAÇÃO (m³)</t>
  </si>
  <si>
    <t>VOLUME ESCAVAÇÃO (m³)</t>
  </si>
  <si>
    <t>BOTA FORA (m³)</t>
  </si>
  <si>
    <t>REATERRO (m³)</t>
  </si>
  <si>
    <t>AREIA (m³)</t>
  </si>
  <si>
    <t>MONT.</t>
  </si>
  <si>
    <t>JUS.</t>
  </si>
  <si>
    <t>4,5 - 6,0</t>
  </si>
  <si>
    <t>Fundo do colchão=</t>
  </si>
  <si>
    <t>Colchão Superior a Geratriz do Tubo =</t>
  </si>
  <si>
    <t>PV01 - PV02</t>
  </si>
  <si>
    <t>PV02 - PV03</t>
  </si>
  <si>
    <t>PV03 - PV04</t>
  </si>
  <si>
    <t>PV04 - PV05</t>
  </si>
  <si>
    <t>PV05 - PV06</t>
  </si>
  <si>
    <t>PV06 - PV07</t>
  </si>
  <si>
    <t>PV07 - PV08</t>
  </si>
  <si>
    <t>PV08 - PV09</t>
  </si>
  <si>
    <t>PV09 - PV10</t>
  </si>
  <si>
    <t>PV10 - PV11</t>
  </si>
  <si>
    <t>PV11 - PV12</t>
  </si>
  <si>
    <t>PV12 - PV13</t>
  </si>
  <si>
    <t>PV13 - PV14</t>
  </si>
  <si>
    <t>PV15 - PV16</t>
  </si>
  <si>
    <t>PV16 - PV17</t>
  </si>
  <si>
    <t>PV17 - PV18</t>
  </si>
  <si>
    <t>EXTENSÃO (m)</t>
  </si>
  <si>
    <t>COTAS DO GREIDE (m)</t>
  </si>
  <si>
    <t>COTAS DE PROJETO - G.I.T. (m)</t>
  </si>
  <si>
    <t>LARGURA VALA (m)</t>
  </si>
  <si>
    <t>SEÇÃO (m)</t>
  </si>
  <si>
    <t>MONT / JUS</t>
  </si>
  <si>
    <t>TRECHO</t>
  </si>
  <si>
    <t>COLETOR 1</t>
  </si>
  <si>
    <t>MÉDIA + 0,10m  (colchão)</t>
  </si>
  <si>
    <t>&lt; 1,5</t>
  </si>
  <si>
    <t>1,5 - 3,0</t>
  </si>
  <si>
    <t>3,0 - 4,5</t>
  </si>
  <si>
    <t>EXCEDENTE FUNÇÃO PROF (m)</t>
  </si>
  <si>
    <t>TOTAL GERAL</t>
  </si>
  <si>
    <t>Ø1500mm</t>
  </si>
  <si>
    <t>TUBOS PEAD CORRUGADO</t>
  </si>
  <si>
    <t>2,50m a 4,00m</t>
  </si>
  <si>
    <t>Instrumental de Topografia - Fonte: Tabela de Preços de consultoria do DNIT - ref. 04/16</t>
  </si>
  <si>
    <t>ADMINISTRAÇÃO LOCAL</t>
  </si>
  <si>
    <t xml:space="preserve"> </t>
  </si>
  <si>
    <t>SEÇÃO</t>
  </si>
  <si>
    <t>ÁREA</t>
  </si>
  <si>
    <t>DIST 40</t>
  </si>
  <si>
    <t>DIST 35</t>
  </si>
  <si>
    <r>
      <rPr>
        <sz val="9"/>
        <rFont val="Arial"/>
        <family val="2"/>
      </rPr>
      <t>ESCAVAÇÃO MECANIZADA DE VALA COM PROF. MAIOR QUE 4,5 M ATÉ 6,0 M (MÉDIA MONTANTE E JUSANTE/UMA COMPOSIÇÃO POR TRECHO), ESCAVADEIRA (1,2 M3), LARG. DE 1,5 M A 2,5 M, EM SOLO DE 1A CATEGORIA, LOCAIS COM BAIXO NÍVEL DE INTERFERÊNCIA. AF_02/2021</t>
    </r>
  </si>
  <si>
    <t>ESCORAMENTO METÁLICO P/ VALAS, 4,00M&lt;=H&lt;=6,00 M, COM PRANCHAS METÁLICAS DE 4,7 MM X 30 CM E LONGARINAS E TRANSVERSINAS EM PERFIS METÁLICOS, REAPROVEITAMENTO : 60 VEZES</t>
  </si>
  <si>
    <t>ESCAV. MANUAL ATÉ 1,30</t>
  </si>
  <si>
    <t xml:space="preserve"> Até 1,50m</t>
  </si>
  <si>
    <t>ESCORAMENTO (m²)</t>
  </si>
  <si>
    <t>Acima de 4,00m</t>
  </si>
  <si>
    <t>PREPARO FUNDO VALA (m²)</t>
  </si>
  <si>
    <r>
      <rPr>
        <b/>
        <sz val="9"/>
        <rFont val="Arial Narrow"/>
        <family val="2"/>
      </rPr>
      <t>ISOLAMENTO</t>
    </r>
    <r>
      <rPr>
        <b/>
        <sz val="10"/>
        <rFont val="Arial Narrow"/>
        <family val="2"/>
      </rPr>
      <t xml:space="preserve"> DA OBRA (m²)</t>
    </r>
  </si>
  <si>
    <t>Ø 375mm</t>
  </si>
  <si>
    <t>QUANT BOCA DE LOBO (un)</t>
  </si>
  <si>
    <r>
      <t xml:space="preserve">TIPO DE </t>
    </r>
    <r>
      <rPr>
        <b/>
        <sz val="9"/>
        <color theme="1"/>
        <rFont val="Arial Narrow"/>
        <family val="2"/>
      </rPr>
      <t>PAVIMENTO</t>
    </r>
  </si>
  <si>
    <t>A</t>
  </si>
  <si>
    <t>QUEBRA E REP PAVIM ASFÁLTICO (m²)</t>
  </si>
  <si>
    <t>TN</t>
  </si>
  <si>
    <t>Peso ou taxa (t ou kg) / DMT</t>
  </si>
  <si>
    <t>CP-03</t>
  </si>
  <si>
    <t>CP-01</t>
  </si>
  <si>
    <t>CP-02</t>
  </si>
  <si>
    <t>CP-04</t>
  </si>
  <si>
    <t>CP-05</t>
  </si>
  <si>
    <t>CP-13</t>
  </si>
  <si>
    <t>CP-06</t>
  </si>
  <si>
    <t>COMPRESSOR DE AR REBOCAVEL, VAZÃO 250 PCM, PRESSAO DE TRABALHO 102 PSI, MOTOR A DIESEL POTÊNCIA 81 CV - CHP DIURNO. AF_06/2015</t>
  </si>
  <si>
    <t>MARTELO PERFURADOR PNEUMÁTICO MANUAL, HASTE 25 X 75 MM, 21 KG - CHP DIURNO. AF_12/2015</t>
  </si>
  <si>
    <t>CP-08</t>
  </si>
  <si>
    <t>CP--09</t>
  </si>
  <si>
    <t>CP-10</t>
  </si>
  <si>
    <t>CP-11</t>
  </si>
  <si>
    <t>CP-12</t>
  </si>
  <si>
    <t>CP-14</t>
  </si>
  <si>
    <t>CP-15</t>
  </si>
  <si>
    <t>CP-16</t>
  </si>
  <si>
    <t>CP-17</t>
  </si>
  <si>
    <t>CP-18</t>
  </si>
  <si>
    <t>CP-19</t>
  </si>
  <si>
    <t>CP-20</t>
  </si>
  <si>
    <t>ANP</t>
  </si>
  <si>
    <t>CP-21</t>
  </si>
  <si>
    <t>CP-23</t>
  </si>
  <si>
    <t>CP-30</t>
  </si>
  <si>
    <t>QUANT TOTAL POÇOS DE VISITA</t>
  </si>
  <si>
    <t/>
  </si>
  <si>
    <t>CHAMINÉ PARA POÇO DE VISITA (m)</t>
  </si>
  <si>
    <t>CARGA E DESCARGA MECANIZADAS DE ENTULHO EM CAMINHÃO BASCULANTE 6 M³ (BOTA FORA)</t>
  </si>
  <si>
    <t>FUNDO DA LAGOA</t>
  </si>
  <si>
    <t>EMPOLAMENTO 1,3</t>
  </si>
  <si>
    <t>ESPESSURA DA PLACA DE CONCRETO = 0,06m</t>
  </si>
  <si>
    <t>PLANTIO DE GRAMA EM PLACAS. AF_05/2018 (ENTORNO DA LAGOA)</t>
  </si>
  <si>
    <t>COMPACTADOR DE SOLOS DE PERCUSSÃO (SOQUETE) COM MOTOR A GASOLINA 4 TEMPOS, POTÊNCIA 4 CV - CHP DIURNO. AF_08/2015</t>
  </si>
  <si>
    <t>COMPACTADOR DE SOLOS DE PERCUSSÃO (SOQUETE) COM MOTOR A GASOLINA 4 TEMPOS, POTÊNCIA 4 CV - CHI DIURNO. AF_08/2015</t>
  </si>
  <si>
    <t>CONCRETO FCK = 15MPA, TRAÇO 1:3,4:3,5 (CIMENTO/ AREIA MÉDIA/ BRITA 1)  - PREPARO MECÂNICO COM BETONEIRA 600 L. AF_07/2016 (TALUDE)</t>
  </si>
  <si>
    <t>6.2.2</t>
  </si>
  <si>
    <t>6.2.3</t>
  </si>
  <si>
    <t>6.2.4</t>
  </si>
  <si>
    <t>BOCA PARA BUEIRO SIMPLES TUBULAR D = 150 CM EM CONCRETO, ALAS COM ESCONSIDADE DE 0°, INCLUINDO FÔRMAS E MATERIAIS. AF_07/2021</t>
  </si>
  <si>
    <t>ESCAVADEIRA HIDRÁULICA SOBRE ESTEIRAS, CAÇAMBA 0,80 M3, PESO OPERACIONAL 17 T, POTENCIA BRUTA 111 HP - CHP DIURNO. AF_06/2014</t>
  </si>
  <si>
    <t>ESCAVADEIRA HIDRÁULICA SOBRE ESTEIRAS, CAÇAMBA 0,80 M3, PESO OPERACIONAL 17 T, POTENCIA BRUTA 111 HP - CHI DIURNO. AF_06/2014</t>
  </si>
  <si>
    <t>CP-34</t>
  </si>
  <si>
    <t>5.1.6</t>
  </si>
  <si>
    <t>EXECUÇÃO E COMPACTAÇÃO DE BASE E OU SUB BASE PARA PAVIMENTAÇÃO DE BRITA GRADUADA SIMPLES - EXCLUSIVE CARGA E TRANSPORTE. AF_11/2019</t>
  </si>
  <si>
    <t>MEMÓRIA DE CÁLCULO REDE DE DRENAGEM</t>
  </si>
  <si>
    <t>TELA DE ACO SOLDADA NERVURADA, CA-60, Q-196, (3,11 KG/M2), DIAMETRO DO FIO = 5,0 MM, LARGURA = 2,45 M, ESPACAMENTO DA MALHA = 10 X 10 CM</t>
  </si>
  <si>
    <t>REVESTIMENTO TALUDE</t>
  </si>
  <si>
    <t>PV14- PV15</t>
  </si>
  <si>
    <t>PV18- PV19</t>
  </si>
  <si>
    <t>PV19 - PV20</t>
  </si>
  <si>
    <t>PV20 - LANÇ</t>
  </si>
  <si>
    <t>1,50m a 2,5m</t>
  </si>
  <si>
    <t>COLETOR PRINCIPAL</t>
  </si>
  <si>
    <t>COMP MÉD</t>
  </si>
  <si>
    <t>LARG MÉD</t>
  </si>
  <si>
    <t>ALT MÉD</t>
  </si>
  <si>
    <t>ALTURA DO TALUDE COM INCLINAÇÃO 1:1 = 12,00m</t>
  </si>
  <si>
    <t>Ø600mm</t>
  </si>
  <si>
    <t>94295</t>
  </si>
  <si>
    <t>93572</t>
  </si>
  <si>
    <t>101385</t>
  </si>
  <si>
    <t>94296</t>
  </si>
  <si>
    <t>101389</t>
  </si>
  <si>
    <t>93564</t>
  </si>
  <si>
    <t>93566</t>
  </si>
  <si>
    <t>101390</t>
  </si>
  <si>
    <t>101388</t>
  </si>
  <si>
    <t>Veículo leve - pick up (97kw)</t>
  </si>
  <si>
    <t>PREFEITURA MUNICIPAL DE RIO LARGO/AL</t>
  </si>
  <si>
    <t>SECRETARIA MUNICIPAL DE INFRAESTRUTURA SEINFRA - RIO LARGO / AL</t>
  </si>
  <si>
    <t>TARIFA DE TRANSPORTE DE MATERIAL BETUMINOSO</t>
  </si>
  <si>
    <t>Conforme I.S. nº 02 de 18/01/2011, publicada D.O.U. de 20/01/2011</t>
  </si>
  <si>
    <t>Equação tarifária para custo transporte de material betuminoso, referente ao mês base julho de 2014:</t>
  </si>
  <si>
    <r>
      <t xml:space="preserve">Onde </t>
    </r>
    <r>
      <rPr>
        <b/>
        <sz val="10"/>
        <color theme="1"/>
        <rFont val="Calibri"/>
        <family val="2"/>
        <scheme val="minor"/>
      </rPr>
      <t>D</t>
    </r>
    <r>
      <rPr>
        <sz val="10"/>
        <color theme="1"/>
        <rFont val="Calibri"/>
        <family val="2"/>
        <scheme val="minor"/>
      </rPr>
      <t xml:space="preserve"> representa a distância de transporte definida para a obra e o custo do transporte em tonelada</t>
    </r>
  </si>
  <si>
    <t>Determinação do coeficiente de reajustamento:</t>
  </si>
  <si>
    <t>Índice de Pavimentação - Jul/2014*</t>
  </si>
  <si>
    <t>Coeficiente de atualização:</t>
  </si>
  <si>
    <t>Fórmula atualizada:</t>
  </si>
  <si>
    <t>Distância estimada origem/usina (km):</t>
  </si>
  <si>
    <t>Valor do ICMS na origem:</t>
  </si>
  <si>
    <t>Custo de transporte = custo direto do transporte / (1 - ICMS/100)</t>
  </si>
  <si>
    <t>Valor para outubro/2019</t>
  </si>
  <si>
    <t>Y =</t>
  </si>
  <si>
    <t>+</t>
  </si>
  <si>
    <t>x</t>
  </si>
  <si>
    <t>=</t>
  </si>
  <si>
    <t>-</t>
  </si>
  <si>
    <t>(  17</t>
  </si>
  <si>
    <t>/</t>
  </si>
  <si>
    <t>100  )</t>
  </si>
  <si>
    <t>* Fonte de índices de pavimentação:</t>
  </si>
  <si>
    <t>&lt; www.dnit.gov.br/custos-e-pagamentos/indices-de-reajustamentos-de-obras/indices-de-reajustamentos-de-obras-rodoviario&gt;</t>
  </si>
  <si>
    <t>Reajustamento para o mês de setembro/2024</t>
  </si>
  <si>
    <r>
      <t xml:space="preserve">Atualização do coeficiente </t>
    </r>
    <r>
      <rPr>
        <b/>
        <sz val="10"/>
        <color theme="1"/>
        <rFont val="Calibri"/>
        <family val="2"/>
        <scheme val="minor"/>
      </rPr>
      <t>b</t>
    </r>
  </si>
  <si>
    <r>
      <t xml:space="preserve">Atualização do coeficiente </t>
    </r>
    <r>
      <rPr>
        <b/>
        <sz val="10"/>
        <color theme="1"/>
        <rFont val="Calibri"/>
        <family val="2"/>
        <scheme val="minor"/>
      </rPr>
      <t>a</t>
    </r>
  </si>
  <si>
    <t>Frete Material Betuminoso (Y):</t>
  </si>
  <si>
    <r>
      <rPr>
        <b/>
        <sz val="10"/>
        <color theme="1"/>
        <rFont val="Calibri"/>
        <family val="2"/>
        <scheme val="minor"/>
      </rPr>
      <t>Y</t>
    </r>
    <r>
      <rPr>
        <sz val="10"/>
        <color theme="1"/>
        <rFont val="Calibri"/>
        <family val="2"/>
        <scheme val="minor"/>
      </rPr>
      <t xml:space="preserve"> = (b + a.D) / t</t>
    </r>
  </si>
  <si>
    <r>
      <rPr>
        <b/>
        <sz val="10"/>
        <color theme="1"/>
        <rFont val="Calibri"/>
        <family val="2"/>
        <scheme val="minor"/>
      </rPr>
      <t>Y</t>
    </r>
    <r>
      <rPr>
        <sz val="10"/>
        <color theme="1"/>
        <rFont val="Calibri"/>
        <family val="2"/>
        <scheme val="minor"/>
      </rPr>
      <t xml:space="preserve"> =</t>
    </r>
  </si>
  <si>
    <t>D</t>
  </si>
  <si>
    <t>Barracão para banheiro e vestiário de obra, s=35,10m², capacidade 20 operários com materiais novos</t>
  </si>
  <si>
    <t>Barracão para escritório de obra porte médio s=43,56m2, c/ 2 salas e 2 banheiros com materiais novos</t>
  </si>
  <si>
    <t>Barracão fechado porte pequeno para depósito de cimento e almoxarifado (s=38,72 m2) com materiais novos</t>
  </si>
  <si>
    <t>Locação de container - Refeitório sem banheiro - 6,00 x 2,40m - Rev 02_x001F__02/2022</t>
  </si>
  <si>
    <t>Locação de container - Banheiro com chuveiros e vasos - 4,30 x 2,30m</t>
  </si>
  <si>
    <t>,</t>
  </si>
  <si>
    <t>QUADRO DE FERRO</t>
  </si>
  <si>
    <t>Nº</t>
  </si>
  <si>
    <t>Ø</t>
  </si>
  <si>
    <t>QUANT</t>
  </si>
  <si>
    <t>COMP. (cm)</t>
  </si>
  <si>
    <t>TOTAL (cm)</t>
  </si>
  <si>
    <t>8.0</t>
  </si>
  <si>
    <t>5.0</t>
  </si>
  <si>
    <t>VAR</t>
  </si>
  <si>
    <t>COMPROMENTO (cm)</t>
  </si>
  <si>
    <t>QUADRO RESUMO</t>
  </si>
  <si>
    <t>COMP. (m) + 10%</t>
  </si>
  <si>
    <t>PESO (kg)</t>
  </si>
  <si>
    <t>AÇO</t>
  </si>
  <si>
    <t>CA-60</t>
  </si>
  <si>
    <t>EQUIPAMENTOS - CAVALO MECÂNICO COM REBOQUE</t>
  </si>
  <si>
    <t xml:space="preserve">ORIGEM </t>
  </si>
  <si>
    <t>DESTINO</t>
  </si>
  <si>
    <t>DISTÂNCIA PAV.(DM)</t>
  </si>
  <si>
    <t>(V) N.Pav. (Km/h)</t>
  </si>
  <si>
    <t>IDA (K)</t>
  </si>
  <si>
    <t>QUANTIDADE (UND)</t>
  </si>
  <si>
    <t>FATORES DE UTILIZAÇÃO (FU)</t>
  </si>
  <si>
    <t>PREÇO TRANP. TERRESTRE (CH)</t>
  </si>
  <si>
    <t>PREÇO TOTAL (CMob)</t>
  </si>
  <si>
    <t>Retroescavadeira de pneus - 58 kW</t>
  </si>
  <si>
    <t>MACEIO</t>
  </si>
  <si>
    <t>CANTEIRO</t>
  </si>
  <si>
    <t>Rolo compactador pé de carneiro vibratório autopropelido de 11,6 t - 82 kW</t>
  </si>
  <si>
    <t>Rolo compactador de pneus autopropelido de 27 t - 85 kW</t>
  </si>
  <si>
    <t>Motoniveladora - 93 kW</t>
  </si>
  <si>
    <t>Carregadeira de pneus com capacidade de 1,53 m³ - 106 kW</t>
  </si>
  <si>
    <t>Escavadeira  hidráulica  de  longo  alcance sobre esteiras - 103 kW</t>
  </si>
  <si>
    <t>Vibroacabadora de asfalto sobre esteiras - 82 kW</t>
  </si>
  <si>
    <t>Cavalo mecânico sem reboque - 210 kW</t>
  </si>
  <si>
    <t xml:space="preserve">TOTAL MOBILIZAÇÃO DE EQUIPAMENTOS DE GRANDE PORTE  </t>
  </si>
  <si>
    <r>
      <rPr>
        <b/>
        <sz val="9"/>
        <color theme="1"/>
        <rFont val="Arial"/>
        <family val="2"/>
      </rPr>
      <t xml:space="preserve">Observação: </t>
    </r>
    <r>
      <rPr>
        <sz val="9"/>
        <color theme="1"/>
        <rFont val="Arial"/>
        <family val="2"/>
      </rPr>
      <t>A metodologia aplicada para a mobilização e Desmobilização está seguindo as recomendações do Orgão federal DNIT, Por meio do seu Manual de Custos de Infraestrutura de Transportes, Volume 09 - Mobilização e Desmobilização</t>
    </r>
  </si>
  <si>
    <t>MOBILIZAÇÃO DE EQUIPAMENTOS - MACEIÓ / RIO LARGO</t>
  </si>
  <si>
    <t>EQUIPAMENTOS</t>
  </si>
  <si>
    <t xml:space="preserve">QUANTIDADE </t>
  </si>
  <si>
    <t>PREÇO UNIT.(CH) - SINAPI 53797</t>
  </si>
  <si>
    <t>MÁQUINA PARA PINTURA : SHUL : MSV-15 NAP - COMPRES. DE AR</t>
  </si>
  <si>
    <t>BETONEIRA : PENEDO : 320 L</t>
  </si>
  <si>
    <t>BETONEIRA : PENEDO : 400 L</t>
  </si>
  <si>
    <t>BETONEIRA : PENEDO : 600 L</t>
  </si>
  <si>
    <t>TRANSPORTADOR MANUAL : LAGUNA CARRINHO DE MÃO 80 I</t>
  </si>
  <si>
    <t xml:space="preserve">VIBRADOR DE CONCRETO : WACKER VIP45/MT2 - DE IMERSÃO </t>
  </si>
  <si>
    <t>MÁQUINA DE BANCADA : COPERCORTE : SERRA CIRCULAR DE 12"</t>
  </si>
  <si>
    <t>COMPACTADOR MANUAL : WACKER : ES600 - SOQUETE VIBRATÓRIO</t>
  </si>
  <si>
    <t>COMPACTADOR MANUAL : WACKER : VPY-1750 - PLACA VIBRATÓRIA</t>
  </si>
  <si>
    <t>TOTAL MOBILIZAÇÃO DE EQUIPAMENTOS DE PEQUENO PORTE - CONFORME A TABELA 02 DO VOLUME 09 OS EQUIPAMENTOS MENORES TRANSPORTADOS COM CAMINHÃO GUINDAUTO NO MANUAL CONSIDERA-SE 0,20 DE FATOR DE UTILIZAÇÃO, CONSIDERAMOS A MESMA SITUAÇÃO OU A MENOR PARA OS EQUIPAMENTOS DE PEQUENO PORTE</t>
  </si>
  <si>
    <t>MOBILIZAÇÃO DE EQUIPAMENTOS AUTOPROPELIDOS</t>
  </si>
  <si>
    <t>ORIGEM</t>
  </si>
  <si>
    <t>PREÇO UNIT.(CH)</t>
  </si>
  <si>
    <t>Caminhão basculante com capacidade de 6 m³ - 136 kW</t>
  </si>
  <si>
    <t>Caminhão basculante com capacidade de 10 m³ - 210 kW</t>
  </si>
  <si>
    <t>Caminhão tanque com capacidade de 6.000 l
- 136 kW</t>
  </si>
  <si>
    <t>Caminhão carroceria com capacidade de 4 t - 115 kW</t>
  </si>
  <si>
    <t>Veículo leve Pick Up 4 x 4 - 147 kW</t>
  </si>
  <si>
    <t>Caminhão   carroceria   com   guindauto   e capacidade de 6 t - 136 kW</t>
  </si>
  <si>
    <t>Caminhão tanque distribuidor de asfalto com capacidade de 6.000 l - 136 kW</t>
  </si>
  <si>
    <t>TOTAL MOBILIZAÇÃO DE EQUIPAMENTOS AUTOPROPELIDOS</t>
  </si>
  <si>
    <t>TOTAL MOBILIZAÇÃO DE EQUIPAMENTOS DE GRANDE PORTE</t>
  </si>
  <si>
    <t>TOTAL MOBILIZAÇÃO DE VEÍCULOS +  EQUIPAMENTOS MÉDIO PORTE + MOBILIZAÇÃO DE EQUIPAMENTOS DE GRANDE PORTE</t>
  </si>
  <si>
    <t>MACEIÓ</t>
  </si>
  <si>
    <t>DESMOBILIZAÇÃO DE EQUIPAMENTOS - RIO LARGO / MACEIÓ</t>
  </si>
  <si>
    <t>TOTAL DESMOBILIZAÇÃO DE EQUIPAMENTOS DE PEQUENO PORTE - CONFORME A TABELA 02 DO VOLUME 09 OS EQUIPAMENTOS MENORES TRANSPORTADOS COM CAMINHÃO GUINDAUTO NO MANUAL CONSIDERA-SE 0,20 DE FATOR DE UTILIZAÇÃO, CONSIDERAMOS A MESMA SITUAÇÃO OU A MENOR PARA OS EQUIPAMENTOS DE PEQUENO PORTE</t>
  </si>
  <si>
    <t>DESMOBILIZAÇÃO DE EQUIPAMENTOS AUTOPROPELIDOS</t>
  </si>
  <si>
    <t>TOTAL DESMOBILIZAÇÃO DE EQUIPAMENTOS AUTOPROPELIDOS</t>
  </si>
  <si>
    <t>TOTAL DESMOBILIZAÇÃO DE EQUIPAMENTOS DE GRANDE PORTE</t>
  </si>
  <si>
    <t>TOTAL DESMOBILIZAÇÃO DE VEÍCULOS +  EQUIPAMENTOS MÉDIO PORTE + DESMOBILIZAÇÃO DE EQUIPAMENTOS DE GRANDE PORTE</t>
  </si>
  <si>
    <t>CARGA DE ÁGUA EM CAMINHÃO PIPA 10 M³. AF_07/2020</t>
  </si>
  <si>
    <t>CERCA COM MOURÕES DE CONCRETO, SEÇÃO "T" PONTA INCLINADA, 10X10CM, ESPAÇAMENTO DE 2,5M, CRAVADOS 0,5M, COM 11 FIOS DE ARAME MISTO - FORNECIMENTO E INSTALAÇÃO. AF_05/2020</t>
  </si>
  <si>
    <t>COMPOSIÇÃO 01 - MOBILIZAÇÃO DE EQUIPAMENTOS DE GRANDE PORTE - MACEIÓ / RIO LARGO</t>
  </si>
  <si>
    <t>COMPOSIÇÃO 02 - DESMOBILIZAÇÃO DE EQUIPAMENTOS DE GRANDE PORTE - RIO LARGO / MACEIÓRIO LARGO</t>
  </si>
  <si>
    <t>100321</t>
  </si>
  <si>
    <t>ORSE/SINAPI</t>
  </si>
  <si>
    <t>Nordeste(R$/Kg)</t>
  </si>
  <si>
    <t>SINAPI Set/2025</t>
  </si>
  <si>
    <t>Índice de Pavimentação - Set/2025*</t>
  </si>
  <si>
    <t>SINAPI  09/2025</t>
  </si>
  <si>
    <t>6240 ORSE/SINAPI</t>
  </si>
  <si>
    <t>Asfalto diluído de petróleo - adp - cm-30 (densidade = 0,85 Kg/l) ORSE 00227</t>
  </si>
  <si>
    <t>PREÇO NE</t>
  </si>
  <si>
    <t>VALOR BDI (R$)</t>
  </si>
  <si>
    <t>CUSTO COM BDI (R$)</t>
  </si>
  <si>
    <t>TOTAL GERAL (R$)</t>
  </si>
  <si>
    <t xml:space="preserve">	MACRODRENAGEM NO BAIRRO BRASIL NOVO, EM RIO LARGO/AL.</t>
  </si>
  <si>
    <t>A - Lucro</t>
  </si>
  <si>
    <t>B - Administração Central</t>
  </si>
  <si>
    <t>C - Despesas Financeiras</t>
  </si>
  <si>
    <t>D - ISS</t>
  </si>
  <si>
    <t>E - COFINS</t>
  </si>
  <si>
    <t>F - PIS</t>
  </si>
  <si>
    <t>G - Seguro + Garantia</t>
  </si>
  <si>
    <t>H- Risco</t>
  </si>
  <si>
    <t>I- CPRB</t>
  </si>
  <si>
    <t>(1 - D - E - F - I)</t>
  </si>
  <si>
    <t>Itens e fórmulas extrídos do Acordão 2.622/2013 - TCU</t>
  </si>
  <si>
    <t>COMPOSIÇÃO O BDI - OBRAS E SERVIÇOS</t>
  </si>
  <si>
    <r>
      <t>BDI = (</t>
    </r>
    <r>
      <rPr>
        <u/>
        <sz val="12"/>
        <color theme="1"/>
        <rFont val="Calibri"/>
        <family val="2"/>
        <scheme val="minor"/>
      </rPr>
      <t>((1 + B + G + H) x (1 + C) x (1 + A)) - 1)</t>
    </r>
    <r>
      <rPr>
        <sz val="12"/>
        <color theme="1"/>
        <rFont val="Calibri"/>
        <family val="2"/>
        <scheme val="minor"/>
      </rPr>
      <t xml:space="preserve"> x 100</t>
    </r>
  </si>
  <si>
    <t>PREFEITURA MUNICIPAL DE RIO LARGO - AL</t>
  </si>
  <si>
    <t>SECRETARIA MUNICIPAL DE INFRAESTRUTURA</t>
  </si>
  <si>
    <t>CRONOGRAMA FÍSICO-FINANCEIRO</t>
  </si>
  <si>
    <t>PROJETO DE MACRODRENAGEM DO COMPLEXO BRASIL NOVO</t>
  </si>
  <si>
    <t>CONTRATADO</t>
  </si>
  <si>
    <t>EVOLUÇÃO DO CONTRATO ATÉ 14ª MEDIÇÃO</t>
  </si>
  <si>
    <t>DESCRIÇÃO</t>
  </si>
  <si>
    <t>PERCENTUAL/VALOR</t>
  </si>
  <si>
    <t>MÊS 1</t>
  </si>
  <si>
    <t>MÊS 2</t>
  </si>
  <si>
    <t>MÊS 3</t>
  </si>
  <si>
    <t>MÊS 4</t>
  </si>
  <si>
    <t>MÊS 5</t>
  </si>
  <si>
    <t>MÊS 6</t>
  </si>
  <si>
    <t>MÊS 7</t>
  </si>
  <si>
    <t>MÊS 8</t>
  </si>
  <si>
    <t>MÊS 9</t>
  </si>
  <si>
    <t>MÊS 10</t>
  </si>
  <si>
    <t>MÊS 11</t>
  </si>
  <si>
    <t>MÊS 12</t>
  </si>
  <si>
    <t>1ª MEDIÇÃO</t>
  </si>
  <si>
    <t>2ª MEDIÇÃO</t>
  </si>
  <si>
    <t>3ª MEDIÇÃO</t>
  </si>
  <si>
    <t>4ª MEDIÇÃO</t>
  </si>
  <si>
    <t>5ª MEDIÇÃO</t>
  </si>
  <si>
    <t>6ª MEDIÇÃO</t>
  </si>
  <si>
    <t>7ª MEDIÇÃO</t>
  </si>
  <si>
    <t>8ª MEDIÇÃO</t>
  </si>
  <si>
    <t>9ª MEDIÇÃO</t>
  </si>
  <si>
    <t>10ª MEDIÇÃO</t>
  </si>
  <si>
    <t>11ª MEDIÇÃO</t>
  </si>
  <si>
    <t>PERCENTUAL MENSAL TOTAL</t>
  </si>
  <si>
    <t>VALOR MENSAL TOTAL</t>
  </si>
  <si>
    <t>PERCENTUAL ACUM. TOTAL</t>
  </si>
  <si>
    <t>VALOR ACUMULADO TOTAL</t>
  </si>
  <si>
    <t>MACRODRENAGEM DO COMPLEXO BRASIL NNOVO</t>
  </si>
  <si>
    <t>MACRODRENAGEM DO COMPLEO BRASIL NOVO</t>
  </si>
  <si>
    <t>MEMÓRIA DE CÁLCULO - REDE DE DRENAGEM</t>
  </si>
  <si>
    <t>MACRODRENAGEM DO COMPLEXO BRASIL NOVO</t>
  </si>
  <si>
    <t>MEMÓRIA DE CÁLCULO 5 - RECOMPOSIÇÃO DE PAVIMENTAÇÃO</t>
  </si>
  <si>
    <t>MEMÓRIA DE CÁLCULO 6 - LAGOA DE ACUMULAÇÃO</t>
  </si>
  <si>
    <t xml:space="preserve">    PREFEITURA MUNICIPAL DE RIO LARGO - AL</t>
  </si>
  <si>
    <t>MOBILIZAÇÃO E DESMOBILIZAÇÃO - COMPOSIÇÕES DE CUSTO</t>
  </si>
  <si>
    <t>COTAÇÃO MATERIAL BETUMINOSO</t>
  </si>
  <si>
    <t>4.3.19</t>
  </si>
  <si>
    <t>ESCADA HIDRÁULICA  - PEDRA ARGAMASSADA COM CIMENTO E AREIA 1:3, 40% DE ARGAMASSA EM VOLUME - AREIA E PEDRA DE MÃO COMERCIAIS - FORNECIMENTO E ASSENTAMENTO. AF_08/2022</t>
  </si>
  <si>
    <t>ALTURA DO DEGRAU</t>
  </si>
  <si>
    <t>ALTURA DO PISO</t>
  </si>
  <si>
    <t>LARGURA DA ESCADA</t>
  </si>
  <si>
    <t>VOLUME DAS PAREDES</t>
  </si>
  <si>
    <t>VOLUME DA ESCADA</t>
  </si>
  <si>
    <t>VOKUME TOTAL</t>
  </si>
  <si>
    <t>ESCADARIA HIDRÁULICA EM PEDRA ARGAMASSADA (VER DESENHO)</t>
  </si>
  <si>
    <t>EXCEDENTE PAREDE LATERAL</t>
  </si>
  <si>
    <t>ESPESURA DA PAREDE LATERAL</t>
  </si>
  <si>
    <t>FOSSA SÉPTICA EM ALVENARIA BLOCO DE CIMENTO E CONCRETO ARMADO, DIMENSÕES INTERNAS 2,10 X 4,20 X 1,50 M</t>
  </si>
  <si>
    <t>PESO (%)</t>
  </si>
  <si>
    <t>PESO ACUMULADO (%)</t>
  </si>
  <si>
    <t>CLASSE</t>
  </si>
  <si>
    <t>B</t>
  </si>
  <si>
    <t>C</t>
  </si>
  <si>
    <t>CURVA ABC</t>
  </si>
  <si>
    <t>12ª MEDIÇÃO</t>
  </si>
  <si>
    <t>TRANSPORTE COM CAMINHÃO BASCULANTE DE 18 M3, EM VIA URBANA PAVIMENTADA DMT ATÉ 30 KM (UNIDADE: TXKM).</t>
  </si>
  <si>
    <t>DENSIDADE 1,8; DMT = 2 KM</t>
  </si>
  <si>
    <t>PREPARO DE FUNDO DE VALA COM LARGURA MAIOR OU IGUAL A 1,5 M E MENOR QUE 2,5 M, COM CAMADA DE BRITA, LANÇAMENTO MECANIZADO. AF_08/2020</t>
  </si>
  <si>
    <t>M3</t>
  </si>
  <si>
    <t>ARMAÇÃO DE LAJE DE ESTRUTURA CONVENCIONAL DE CONCRETO ARMADO UTILIZANDO AÇO CA-60 DE 4,2 MM - MONTAGEM. AF_06/2022</t>
  </si>
  <si>
    <t>ESCAVADEIRA HIDRÁULICA SOBRE ESTEIRAS, CAÇAMBA 1,20 M3, PESO OPERACIONAL 21 T, POTÊNCIA BRUTA 155 HP - CHI DIURNO. AF_06/2014</t>
  </si>
  <si>
    <t>ESCAVADEIRA HIDRÁULICA SOBRE ESTEIRAS, CAÇAMBA 1,20 M3, PESO OPERACIONAL 21 T, POTÊNCIA BRUTA 155 HP - CHP DIURNO. AF_06/2014</t>
  </si>
  <si>
    <t>UNIDADE</t>
  </si>
  <si>
    <t>CP-35</t>
  </si>
  <si>
    <t>CP-36</t>
  </si>
  <si>
    <t>4.3.20</t>
  </si>
  <si>
    <t>SINAPI 99326</t>
  </si>
  <si>
    <t>BASE PARA POÇO DE VISITA RETANGULAR PARA DRENAGEM, EM ALVENARIA COM BLOCOS DE CONCRETO, DIMENSÕES INTERNAS = 1,5X2,5 M, PROFUNDIDADE = 2,20 M, EXCLUINDO TAMPÃO. AF_12/2020</t>
  </si>
  <si>
    <t>BASE PARA POÇO DE VISITA RETANGULAR PARA DRENAGEM, EM ALVENARIA COM BLOCOS DE CONCRETO, DIMENSÕES INTERNAS = 2,5X2,5 M, PROFUNDIDADE = 2,20 M, EXCLUINDO TAMPÃO. AF_12/2020</t>
  </si>
  <si>
    <t>660</t>
  </si>
  <si>
    <t>CANALETA CONCRETO 19 X 19 X 19 CM (CLASSE C - NBR 6136)</t>
  </si>
  <si>
    <t>25067</t>
  </si>
  <si>
    <t>BLOCO CONCRETO ESTRUTURAL 19 X 19 X 39 CM, FBK 4,5 MPA (NBR 6136)</t>
  </si>
  <si>
    <t>87316</t>
  </si>
  <si>
    <t>ARGAMASSA TRAÇO 1:4 (CIMENTO E AREIA GROSSA) PARA CHAPISCO CONVENCIONAL, PREPARO MECÂNICO COM BETONEIRA 400 L. AF_06/2014</t>
  </si>
  <si>
    <t>88309</t>
  </si>
  <si>
    <t>88316</t>
  </si>
  <si>
    <t>88628</t>
  </si>
  <si>
    <t>ARGAMASSA TRAÇO 1:3 (CIMENTO E AREIA MÉDIA), PREPARO MECÂNICO COM BETONEIRA 400 L. AF_08/2014</t>
  </si>
  <si>
    <t>88907</t>
  </si>
  <si>
    <t>88908</t>
  </si>
  <si>
    <t>89993</t>
  </si>
  <si>
    <t>GRAUTEAMENTO VERTICAL EM ALVENARIA ESTRUTURAL. AF_01/2015</t>
  </si>
  <si>
    <t>89995</t>
  </si>
  <si>
    <t>GRAUTEAMENTO DE CINTA SUPERIOR OU DE VERGA EM ALVENARIA ESTRUTURAL. AF_01/2015</t>
  </si>
  <si>
    <t>89996</t>
  </si>
  <si>
    <t>ARMAÇÃO VERTICAL DE ALVENARIA ESTRUTURAL; DIÂMETRO DE 10,0 MM. AF_01/2015</t>
  </si>
  <si>
    <t>89998</t>
  </si>
  <si>
    <t>ARMAÇÃO DE CINTA DE ALVENARIA ESTRUTURAL; DIÂMETRO DE 10,0 MM. AF_01/2015</t>
  </si>
  <si>
    <t>94970</t>
  </si>
  <si>
    <t>CONCRETO FCK = 20MPA, TRAÇO 1:2,7:3 (CIMENTO/ AREIA MÉDIA/ BRITA 1)  - PREPARO MECÂNICO COM BETONEIRA 600 L. AF_07/2016</t>
  </si>
  <si>
    <t>97736</t>
  </si>
  <si>
    <t>PEÇA RETANGULAR PRÉ-MOLDADA, VOLUME DE CONCRETO ACIMA DE 100 LITROS, TAXA DE AÇO APROXIMADA DE 30KG/M³. AF_01/2018</t>
  </si>
  <si>
    <t>97738</t>
  </si>
  <si>
    <t>PEÇA CIRCULAR PRÉ-MOLDADA, VOLUME DE CONCRETO DE 10 A 30 LITROS, TAXA DE FIBRA DE POLIPROPILENO APROXIMADA DE 6 KG/M³. AF_01/2018_P</t>
  </si>
  <si>
    <t>SINAPI 99256</t>
  </si>
  <si>
    <t>BASE PARA POÇO DE VISITA RETANGULAR PARA DRENAGEM, EM ALVENARIA COM BLOCOS DE CONCRETO, DIMENSÕES INTERNAS = 1,5X2,5 M, PROFUNDIDADE = 2,20 M, EXCLUINDO TAMPÃO. AF_05/2018</t>
  </si>
  <si>
    <t>BASE PARA POÇO DE VISITA RETANGULAR PARA DRENAGEM, EM ALVENARIA COM BLOCOS DE CONCRETO, DIMENSÕES INTERNAS = 2,5X2,5 M, PROFUNDIDADE = 1,45 M, EXCLUINDO TAMPÃO. AF_05/2018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</si>
</sst>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9">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0.0000"/>
    <numFmt numFmtId="166" formatCode="_(* #,##0.00_);_(* \(#,##0.00\);_(* &quot;-&quot;??_);_(@_)"/>
    <numFmt numFmtId="167" formatCode="_(&quot;R$ &quot;* #,##0.00_);_(&quot;R$ &quot;* \(#,##0.00\);_(&quot;R$ &quot;* &quot;-&quot;??_);_(@_)"/>
    <numFmt numFmtId="168" formatCode="0.0"/>
    <numFmt numFmtId="169" formatCode="#,##0.00_ ;\-#,##0.00\ "/>
    <numFmt numFmtId="170" formatCode="_([$€-2]* #,##0.00_);_([$€-2]* \(#,##0.00\);_([$€-2]* &quot;-&quot;??_)"/>
    <numFmt numFmtId="171" formatCode="_(&quot;R$&quot;* #,##0.00_);_(&quot;R$&quot;* \(#,##0.00\);_(&quot;R$&quot;* &quot;-&quot;??_);_(@_)"/>
    <numFmt numFmtId="172" formatCode="_(&quot;R$ &quot;* #,##0_);_(&quot;R$ &quot;* \(#,##0\);_(&quot;R$ &quot;* &quot;-&quot;_);_(@_)"/>
    <numFmt numFmtId="173" formatCode="#,##0.0&quot;km&quot;"/>
    <numFmt numFmtId="174" formatCode="000,000,000"/>
    <numFmt numFmtId="175" formatCode="_-* #,##0\ _P_t_s_-;\-* #,##0\ _P_t_s_-;_-* &quot;-&quot;\ _P_t_s_-;_-@_-"/>
    <numFmt numFmtId="176" formatCode="0#"/>
    <numFmt numFmtId="177" formatCode="#,##0.000"/>
    <numFmt numFmtId="178" formatCode="_(* #,##0.00_);_(* \(#,##0.00\);_(* \-??_);_(@_)"/>
    <numFmt numFmtId="179" formatCode="&quot;R$&quot;\ #,##0.00"/>
    <numFmt numFmtId="180" formatCode="_-* #,##0.0000_-;\-* #,##0.0000_-;_-* &quot;-&quot;??_-;_-@_-"/>
    <numFmt numFmtId="181" formatCode="_-* #,##0.00000_-;\-* #,##0.00000_-;_-* &quot;-&quot;??_-;_-@_-"/>
    <numFmt numFmtId="182" formatCode="_-* #,##0.000000_-;\-* #,##0.000000_-;_-* &quot;-&quot;??_-;_-@_-"/>
    <numFmt numFmtId="183" formatCode="&quot;R$&quot;#,##0.00000"/>
    <numFmt numFmtId="184" formatCode="&quot;R$&quot;#,##0.00"/>
    <numFmt numFmtId="185" formatCode="0.000"/>
    <numFmt numFmtId="186" formatCode="_-* #,##0_-;\-* #,##0_-;_-* &quot;-&quot;??_-;_-@_-"/>
    <numFmt numFmtId="187" formatCode="0.000%"/>
    <numFmt numFmtId="188" formatCode="0.0000%"/>
    <numFmt numFmtId="189" formatCode="[$R$-416]\ #,##0.00;[Red]\-[$R$-416]\ #,##0.00"/>
  </numFmts>
  <fonts count="153">
    <font>
      <sz val="11"/>
      <color theme="1"/>
      <name val="Calibri"/>
      <family val="2"/>
      <scheme val="minor"/>
    </font>
    <font>
      <sz val="11"/>
      <color theme="1"/>
      <name val="Calibri"/>
      <family val="2"/>
      <scheme val="minor"/>
    </font>
    <font>
      <sz val="10"/>
      <name val="Arial"/>
      <family val="2"/>
    </font>
    <font>
      <sz val="8"/>
      <color indexed="72"/>
      <name val="Arial"/>
      <family val="2"/>
    </font>
    <font>
      <sz val="11"/>
      <color rgb="FFFF0000"/>
      <name val="Calibri"/>
      <family val="2"/>
      <scheme val="minor"/>
    </font>
    <font>
      <sz val="10"/>
      <name val="Arial"/>
      <family val="2"/>
    </font>
    <font>
      <sz val="10"/>
      <name val="Courier"/>
      <family val="3"/>
    </font>
    <font>
      <sz val="10.5"/>
      <name val="Arial"/>
      <family val="2"/>
    </font>
    <font>
      <sz val="8"/>
      <color indexed="72"/>
      <name val="Arial"/>
      <family val="2"/>
    </font>
    <font>
      <b/>
      <sz val="11"/>
      <color theme="1"/>
      <name val="Calibri"/>
      <family val="2"/>
      <scheme val="minor"/>
    </font>
    <font>
      <sz val="11"/>
      <color indexed="8"/>
      <name val="Calibri"/>
      <family val="2"/>
    </font>
    <font>
      <sz val="10"/>
      <name val="Courier New"/>
      <family val="3"/>
    </font>
    <font>
      <sz val="11"/>
      <color rgb="FF000000"/>
      <name val="Calibri"/>
      <family val="2"/>
      <charset val="204"/>
    </font>
    <font>
      <sz val="11"/>
      <color theme="1"/>
      <name val="Calibri"/>
      <family val="2"/>
      <charset val="134"/>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52"/>
      <name val="Calibri"/>
      <family val="2"/>
    </font>
    <font>
      <sz val="11"/>
      <color indexed="10"/>
      <name val="Calibri"/>
      <family val="2"/>
    </font>
    <font>
      <sz val="11"/>
      <color indexed="62"/>
      <name val="Calibri"/>
      <family val="2"/>
    </font>
    <font>
      <sz val="10"/>
      <name val="Helv"/>
      <charset val="204"/>
    </font>
    <font>
      <i/>
      <sz val="11"/>
      <color indexed="23"/>
      <name val="Calibri"/>
      <family val="2"/>
    </font>
    <font>
      <b/>
      <sz val="15"/>
      <color indexed="56"/>
      <name val="Calibri"/>
      <family val="2"/>
    </font>
    <font>
      <b/>
      <sz val="13"/>
      <color indexed="56"/>
      <name val="Calibri"/>
      <family val="2"/>
    </font>
    <font>
      <b/>
      <sz val="11"/>
      <color indexed="56"/>
      <name val="Calibri"/>
      <family val="2"/>
    </font>
    <font>
      <u/>
      <sz val="11.5"/>
      <color indexed="12"/>
      <name val="Arial"/>
      <family val="2"/>
    </font>
    <font>
      <sz val="10"/>
      <color rgb="FF000000"/>
      <name val="Times New Roman"/>
      <family val="1"/>
    </font>
    <font>
      <sz val="11"/>
      <color indexed="60"/>
      <name val="Calibri"/>
      <family val="2"/>
    </font>
    <font>
      <sz val="11"/>
      <color indexed="19"/>
      <name val="Calibri"/>
      <family val="2"/>
    </font>
    <font>
      <b/>
      <sz val="11"/>
      <color indexed="63"/>
      <name val="Calibri"/>
      <family val="2"/>
    </font>
    <font>
      <b/>
      <sz val="18"/>
      <color indexed="56"/>
      <name val="Cambria"/>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sz val="11"/>
      <color indexed="8"/>
      <name val="Calibri"/>
      <family val="2"/>
      <charset val="1"/>
    </font>
    <font>
      <sz val="8"/>
      <name val="Calibri"/>
      <family val="2"/>
      <scheme val="minor"/>
    </font>
    <font>
      <b/>
      <sz val="18"/>
      <name val="Arial"/>
      <family val="2"/>
    </font>
    <font>
      <sz val="18"/>
      <name val="Arial"/>
      <family val="2"/>
    </font>
    <font>
      <b/>
      <sz val="20"/>
      <name val="Arial"/>
      <family val="2"/>
    </font>
    <font>
      <sz val="10"/>
      <color theme="1"/>
      <name val="Calibri"/>
      <family val="2"/>
      <scheme val="minor"/>
    </font>
    <font>
      <b/>
      <sz val="10"/>
      <color theme="1"/>
      <name val="Calibri"/>
      <family val="2"/>
      <scheme val="minor"/>
    </font>
    <font>
      <b/>
      <sz val="10"/>
      <name val="Calibri"/>
      <family val="2"/>
      <scheme val="minor"/>
    </font>
    <font>
      <sz val="10"/>
      <name val="Calibri"/>
      <family val="2"/>
      <scheme val="minor"/>
    </font>
    <font>
      <sz val="9"/>
      <name val="Calibri"/>
      <family val="2"/>
      <scheme val="minor"/>
    </font>
    <font>
      <sz val="10"/>
      <color rgb="FF000000"/>
      <name val="Calibri"/>
      <family val="2"/>
      <scheme val="minor"/>
    </font>
    <font>
      <sz val="9"/>
      <color theme="1"/>
      <name val="Calibri"/>
      <family val="2"/>
      <scheme val="minor"/>
    </font>
    <font>
      <sz val="9"/>
      <color rgb="FF000000"/>
      <name val="Calibri"/>
      <family val="2"/>
      <scheme val="minor"/>
    </font>
    <font>
      <b/>
      <sz val="9"/>
      <name val="Calibri"/>
      <family val="2"/>
      <scheme val="minor"/>
    </font>
    <font>
      <b/>
      <sz val="9"/>
      <color theme="1"/>
      <name val="Calibri"/>
      <family val="2"/>
      <scheme val="minor"/>
    </font>
    <font>
      <sz val="10"/>
      <color theme="6" tint="-0.499984740745262"/>
      <name val="Calibri"/>
      <family val="2"/>
      <scheme val="minor"/>
    </font>
    <font>
      <b/>
      <sz val="14"/>
      <name val="Arial"/>
      <family val="2"/>
    </font>
    <font>
      <sz val="14"/>
      <color theme="1"/>
      <name val="Calibri"/>
      <family val="2"/>
      <scheme val="minor"/>
    </font>
    <font>
      <b/>
      <sz val="9"/>
      <name val="Arial"/>
      <family val="2"/>
    </font>
    <font>
      <sz val="9"/>
      <name val="Arial"/>
      <family val="2"/>
    </font>
    <font>
      <sz val="11"/>
      <name val="Calibri"/>
      <family val="2"/>
      <scheme val="minor"/>
    </font>
    <font>
      <b/>
      <sz val="11"/>
      <name val="Calibri"/>
      <family val="2"/>
      <scheme val="minor"/>
    </font>
    <font>
      <sz val="11"/>
      <color theme="1"/>
      <name val="Calibri"/>
      <family val="2"/>
    </font>
    <font>
      <b/>
      <sz val="14"/>
      <color theme="0"/>
      <name val="Arial"/>
      <family val="2"/>
    </font>
    <font>
      <sz val="12"/>
      <name val="Arial"/>
      <family val="2"/>
    </font>
    <font>
      <b/>
      <sz val="12"/>
      <name val="Arial"/>
      <family val="2"/>
    </font>
    <font>
      <b/>
      <sz val="12"/>
      <color theme="1"/>
      <name val="Calibri"/>
      <family val="2"/>
      <scheme val="minor"/>
    </font>
    <font>
      <b/>
      <i/>
      <sz val="12"/>
      <name val="Arial"/>
      <family val="2"/>
    </font>
    <font>
      <b/>
      <i/>
      <sz val="12"/>
      <color rgb="FFFF0000"/>
      <name val="Arial"/>
      <family val="2"/>
    </font>
    <font>
      <b/>
      <sz val="12"/>
      <color theme="0"/>
      <name val="Arial"/>
      <family val="2"/>
    </font>
    <font>
      <sz val="8"/>
      <color theme="1"/>
      <name val="Times New Roman"/>
      <family val="1"/>
    </font>
    <font>
      <b/>
      <sz val="12"/>
      <color theme="0"/>
      <name val="Arial Narrow"/>
      <family val="2"/>
    </font>
    <font>
      <b/>
      <sz val="12"/>
      <name val="Arial Narrow"/>
      <family val="2"/>
    </font>
    <font>
      <b/>
      <sz val="10"/>
      <color theme="1"/>
      <name val="Arial Narrow"/>
      <family val="2"/>
    </font>
    <font>
      <b/>
      <sz val="10"/>
      <name val="Arial Narrow"/>
      <family val="2"/>
    </font>
    <font>
      <sz val="10"/>
      <color theme="1"/>
      <name val="Arial Narrow"/>
      <family val="2"/>
    </font>
    <font>
      <sz val="10"/>
      <name val="Arial Narrow"/>
      <family val="2"/>
    </font>
    <font>
      <sz val="9"/>
      <name val="Arial Narrow"/>
      <family val="2"/>
    </font>
    <font>
      <b/>
      <sz val="9"/>
      <name val="Arial Narrow"/>
      <family val="2"/>
    </font>
    <font>
      <b/>
      <sz val="14"/>
      <color theme="0"/>
      <name val="Arial Narrow"/>
      <family val="2"/>
    </font>
    <font>
      <b/>
      <sz val="14"/>
      <name val="Arial Narrow"/>
      <family val="2"/>
    </font>
    <font>
      <b/>
      <sz val="14"/>
      <color theme="1"/>
      <name val="Arial Narrow"/>
      <family val="2"/>
    </font>
    <font>
      <sz val="10"/>
      <color rgb="FFFF0000"/>
      <name val="Arial Narrow"/>
      <family val="2"/>
    </font>
    <font>
      <b/>
      <sz val="12"/>
      <color rgb="FFFF0000"/>
      <name val="Arial"/>
      <family val="2"/>
    </font>
    <font>
      <b/>
      <sz val="9"/>
      <color theme="1"/>
      <name val="Arial Narrow"/>
      <family val="2"/>
    </font>
    <font>
      <sz val="12"/>
      <color rgb="FFFF0000"/>
      <name val="Arial"/>
      <family val="2"/>
    </font>
    <font>
      <sz val="9"/>
      <color rgb="FFFF0000"/>
      <name val="Arial Narrow"/>
      <family val="2"/>
    </font>
    <font>
      <b/>
      <sz val="14"/>
      <color rgb="FFFF0000"/>
      <name val="Arial Narrow"/>
      <family val="2"/>
    </font>
    <font>
      <u/>
      <sz val="11"/>
      <color theme="10"/>
      <name val="Calibri"/>
      <family val="2"/>
      <scheme val="minor"/>
    </font>
    <font>
      <b/>
      <sz val="8"/>
      <color theme="1"/>
      <name val="Calibri"/>
      <family val="2"/>
      <scheme val="minor"/>
    </font>
    <font>
      <sz val="8"/>
      <color theme="1"/>
      <name val="Calibri"/>
      <family val="2"/>
      <scheme val="minor"/>
    </font>
    <font>
      <sz val="9"/>
      <color rgb="FF000000"/>
      <name val="Verdana"/>
      <family val="2"/>
    </font>
    <font>
      <sz val="11"/>
      <color rgb="FF000000"/>
      <name val="Calibri"/>
      <family val="2"/>
      <scheme val="minor"/>
    </font>
    <font>
      <b/>
      <sz val="16"/>
      <color theme="1"/>
      <name val="Arial"/>
      <family val="2"/>
    </font>
    <font>
      <b/>
      <sz val="12"/>
      <color theme="1"/>
      <name val="Arial"/>
      <family val="2"/>
    </font>
    <font>
      <b/>
      <sz val="13"/>
      <color theme="1"/>
      <name val="Calibri"/>
      <family val="2"/>
      <scheme val="minor"/>
    </font>
    <font>
      <b/>
      <sz val="14"/>
      <color theme="1"/>
      <name val="Arial"/>
      <family val="2"/>
    </font>
    <font>
      <b/>
      <sz val="9"/>
      <color theme="1"/>
      <name val="Arial"/>
      <family val="2"/>
    </font>
    <font>
      <b/>
      <sz val="11"/>
      <color theme="1"/>
      <name val="Arial"/>
      <family val="2"/>
    </font>
    <font>
      <sz val="10"/>
      <color theme="1"/>
      <name val="Times New Roman"/>
      <family val="1"/>
    </font>
    <font>
      <b/>
      <sz val="9.5"/>
      <color theme="1"/>
      <name val="Calibri"/>
      <family val="2"/>
      <scheme val="minor"/>
    </font>
    <font>
      <b/>
      <sz val="8"/>
      <color theme="1"/>
      <name val="Arial"/>
      <family val="2"/>
    </font>
    <font>
      <sz val="8"/>
      <color theme="1"/>
      <name val="Arial"/>
      <family val="2"/>
    </font>
    <font>
      <u/>
      <sz val="11"/>
      <color theme="1"/>
      <name val="Calibri"/>
      <family val="2"/>
      <scheme val="minor"/>
    </font>
    <font>
      <sz val="11"/>
      <color theme="1"/>
      <name val="Arial"/>
      <family val="2"/>
    </font>
    <font>
      <sz val="9"/>
      <color theme="1"/>
      <name val="Arial"/>
      <family val="2"/>
    </font>
    <font>
      <sz val="12"/>
      <color theme="1"/>
      <name val="Calibri"/>
      <family val="2"/>
      <scheme val="minor"/>
    </font>
    <font>
      <sz val="16"/>
      <color theme="1"/>
      <name val="Arial"/>
      <family val="2"/>
    </font>
    <font>
      <sz val="12"/>
      <color theme="1"/>
      <name val="Arial"/>
      <family val="2"/>
    </font>
    <font>
      <sz val="8"/>
      <color rgb="FF000000"/>
      <name val="Verdana"/>
      <family val="2"/>
    </font>
    <font>
      <sz val="9"/>
      <color rgb="FFFF0000"/>
      <name val="Calibri"/>
      <family val="2"/>
      <scheme val="minor"/>
    </font>
    <font>
      <b/>
      <sz val="9"/>
      <color theme="0" tint="-0.499984740745262"/>
      <name val="Calibri"/>
      <family val="2"/>
      <scheme val="minor"/>
    </font>
    <font>
      <sz val="8"/>
      <color theme="0" tint="-0.499984740745262"/>
      <name val="Verdana"/>
      <family val="2"/>
    </font>
    <font>
      <sz val="9"/>
      <color theme="0" tint="-0.499984740745262"/>
      <name val="Calibri"/>
      <family val="2"/>
      <scheme val="minor"/>
    </font>
    <font>
      <sz val="11"/>
      <color rgb="FF333333"/>
      <name val="Arial"/>
      <family val="2"/>
    </font>
    <font>
      <sz val="10"/>
      <color rgb="FF333333"/>
      <name val="Arial"/>
      <family val="2"/>
    </font>
    <font>
      <sz val="10"/>
      <color rgb="FFFF0000"/>
      <name val="Calibri"/>
      <family val="2"/>
      <scheme val="minor"/>
    </font>
    <font>
      <u/>
      <sz val="12"/>
      <color theme="1"/>
      <name val="Calibri"/>
      <family val="2"/>
      <scheme val="minor"/>
    </font>
    <font>
      <sz val="11"/>
      <color theme="1"/>
      <name val="Calibri"/>
      <family val="2"/>
      <scheme val="minor"/>
    </font>
    <font>
      <sz val="20"/>
      <color rgb="FF000000"/>
      <name val="Calibri"/>
      <family val="2"/>
    </font>
    <font>
      <b/>
      <sz val="26"/>
      <color rgb="FF000000"/>
      <name val="Segoe UI"/>
      <family val="2"/>
    </font>
    <font>
      <b/>
      <sz val="24"/>
      <color rgb="FF000000"/>
      <name val="Segoe UI"/>
      <family val="2"/>
    </font>
    <font>
      <b/>
      <sz val="20"/>
      <color rgb="FF000000"/>
      <name val="Calibri"/>
      <family val="2"/>
    </font>
    <font>
      <b/>
      <sz val="26"/>
      <color rgb="FF000000"/>
      <name val="Calibri"/>
      <family val="2"/>
    </font>
    <font>
      <sz val="22"/>
      <color rgb="FF000000"/>
      <name val="Calibri"/>
      <family val="2"/>
    </font>
    <font>
      <sz val="22"/>
      <color theme="3" tint="0.749992370372631"/>
      <name val="Calibri"/>
      <family val="2"/>
    </font>
    <font>
      <sz val="22"/>
      <color theme="0"/>
      <name val="Calibri"/>
      <family val="2"/>
    </font>
    <font>
      <sz val="22"/>
      <color theme="0" tint="-0.499984740745262"/>
      <name val="Calibri"/>
      <family val="2"/>
    </font>
    <font>
      <b/>
      <sz val="22"/>
      <color rgb="FF000000"/>
      <name val="Calibri"/>
      <family val="2"/>
    </font>
    <font>
      <sz val="20"/>
      <color theme="1"/>
      <name val="Segoe UI"/>
      <family val="2"/>
    </font>
    <font>
      <sz val="24"/>
      <color rgb="FF000000"/>
      <name val="Calibri"/>
      <family val="2"/>
    </font>
    <font>
      <b/>
      <sz val="18"/>
      <color rgb="FF000000"/>
      <name val="Calibri"/>
      <family val="2"/>
    </font>
    <font>
      <sz val="14"/>
      <color rgb="FF000000"/>
      <name val="Segoe UI"/>
      <family val="2"/>
    </font>
    <font>
      <sz val="16"/>
      <color rgb="FF000000"/>
      <name val="Segoe UI"/>
      <family val="2"/>
    </font>
    <font>
      <sz val="18"/>
      <color rgb="FF000000"/>
      <name val="Segoe UI"/>
      <family val="2"/>
    </font>
    <font>
      <sz val="10"/>
      <color rgb="FF000000"/>
      <name val="Segoe UI"/>
      <family val="2"/>
    </font>
    <font>
      <sz val="9"/>
      <color rgb="FF000000"/>
      <name val="Segoe UI"/>
      <family val="2"/>
    </font>
    <font>
      <sz val="8"/>
      <color rgb="FF000000"/>
      <name val="Segoe UI"/>
      <family val="2"/>
    </font>
    <font>
      <b/>
      <sz val="14"/>
      <name val="Calibri"/>
      <family val="2"/>
      <scheme val="minor"/>
    </font>
    <font>
      <sz val="12"/>
      <name val="Calibri"/>
      <family val="2"/>
      <scheme val="minor"/>
    </font>
    <font>
      <sz val="12"/>
      <color theme="0"/>
      <name val="Calibri"/>
      <family val="2"/>
      <scheme val="minor"/>
    </font>
  </fonts>
  <fills count="74">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theme="0" tint="-0.49998474074526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D9D9D9"/>
        <bgColor rgb="FF000000"/>
      </patternFill>
    </fill>
    <fill>
      <patternFill patternType="solid">
        <fgColor rgb="FFFFFFFF"/>
        <bgColor indexed="64"/>
      </patternFill>
    </fill>
    <fill>
      <patternFill patternType="solid">
        <fgColor rgb="FFDDDDDD"/>
        <bgColor rgb="FFCCFFCC"/>
      </patternFill>
    </fill>
    <fill>
      <patternFill patternType="solid">
        <fgColor theme="0"/>
        <bgColor rgb="FFCCFFCC"/>
      </patternFill>
    </fill>
    <fill>
      <patternFill patternType="solid">
        <fgColor theme="0" tint="-0.1498764000366222"/>
        <bgColor indexed="64"/>
      </patternFill>
    </fill>
    <fill>
      <patternFill patternType="solid">
        <fgColor theme="0" tint="-0.1498764000366222"/>
        <bgColor rgb="FFCCFFCC"/>
      </patternFill>
    </fill>
    <fill>
      <patternFill patternType="solid">
        <fgColor theme="0" tint="-0.249977111117893"/>
        <bgColor rgb="FFCCFFCC"/>
      </patternFill>
    </fill>
    <fill>
      <patternFill patternType="solid">
        <fgColor theme="9" tint="0.79998168889431442"/>
        <bgColor indexed="64"/>
      </patternFill>
    </fill>
  </fills>
  <borders count="87">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thin">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hair">
        <color auto="1"/>
      </left>
      <right style="hair">
        <color auto="1"/>
      </right>
      <top style="hair">
        <color auto="1"/>
      </top>
      <bottom style="hair">
        <color auto="1"/>
      </bottom>
      <diagonal/>
    </border>
    <border>
      <left/>
      <right style="thin">
        <color indexed="64"/>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bottom style="thin">
        <color auto="1"/>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thin">
        <color indexed="64"/>
      </right>
      <top style="dashed">
        <color indexed="64"/>
      </top>
      <bottom style="dashed">
        <color indexed="64"/>
      </bottom>
      <diagonal/>
    </border>
    <border>
      <left style="thin">
        <color indexed="64"/>
      </left>
      <right style="dashed">
        <color indexed="64"/>
      </right>
      <top style="dashed">
        <color indexed="64"/>
      </top>
      <bottom style="thin">
        <color auto="1"/>
      </bottom>
      <diagonal/>
    </border>
    <border>
      <left style="dashed">
        <color indexed="64"/>
      </left>
      <right style="dashed">
        <color indexed="64"/>
      </right>
      <top style="dashed">
        <color indexed="64"/>
      </top>
      <bottom style="thin">
        <color auto="1"/>
      </bottom>
      <diagonal/>
    </border>
    <border>
      <left style="dashed">
        <color indexed="64"/>
      </left>
      <right style="thin">
        <color indexed="64"/>
      </right>
      <top style="dashed">
        <color indexed="64"/>
      </top>
      <bottom style="thin">
        <color auto="1"/>
      </bottom>
      <diagonal/>
    </border>
    <border>
      <left style="thin">
        <color indexed="64"/>
      </left>
      <right style="dashed">
        <color indexed="64"/>
      </right>
      <top style="thin">
        <color auto="1"/>
      </top>
      <bottom style="dashed">
        <color indexed="64"/>
      </bottom>
      <diagonal/>
    </border>
    <border>
      <left style="dashed">
        <color indexed="64"/>
      </left>
      <right style="dashed">
        <color indexed="64"/>
      </right>
      <top style="thin">
        <color auto="1"/>
      </top>
      <bottom style="dashed">
        <color indexed="64"/>
      </bottom>
      <diagonal/>
    </border>
    <border>
      <left style="dashed">
        <color indexed="64"/>
      </left>
      <right style="thin">
        <color indexed="64"/>
      </right>
      <top style="thin">
        <color auto="1"/>
      </top>
      <bottom style="dashed">
        <color indexed="64"/>
      </bottom>
      <diagonal/>
    </border>
    <border>
      <left/>
      <right/>
      <top/>
      <bottom style="hair">
        <color indexed="64"/>
      </bottom>
      <diagonal/>
    </border>
    <border>
      <left/>
      <right style="thin">
        <color auto="1"/>
      </right>
      <top/>
      <bottom/>
      <diagonal/>
    </border>
    <border>
      <left style="thin">
        <color indexed="64"/>
      </left>
      <right style="thin">
        <color indexed="64"/>
      </right>
      <top style="thin">
        <color indexed="64"/>
      </top>
      <bottom/>
      <diagonal/>
    </border>
    <border>
      <left style="thin">
        <color indexed="64"/>
      </left>
      <right/>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indexed="64"/>
      </bottom>
      <diagonal/>
    </border>
    <border>
      <left style="thin">
        <color indexed="64"/>
      </left>
      <right style="thin">
        <color indexed="64"/>
      </right>
      <top/>
      <bottom style="hair">
        <color indexed="64"/>
      </bottom>
      <diagonal/>
    </border>
    <border>
      <left/>
      <right/>
      <top style="hair">
        <color auto="1"/>
      </top>
      <bottom style="thin">
        <color auto="1"/>
      </bottom>
      <diagonal/>
    </border>
    <border>
      <left style="thin">
        <color auto="1"/>
      </left>
      <right style="thin">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indexed="64"/>
      </left>
      <right/>
      <top style="thin">
        <color auto="1"/>
      </top>
      <bottom style="thin">
        <color auto="1"/>
      </bottom>
      <diagonal/>
    </border>
    <border>
      <left/>
      <right style="thin">
        <color indexed="64"/>
      </right>
      <top style="thin">
        <color auto="1"/>
      </top>
      <bottom style="thin">
        <color auto="1"/>
      </bottom>
      <diagonal/>
    </border>
    <border>
      <left style="thin">
        <color auto="1"/>
      </left>
      <right/>
      <top style="hair">
        <color auto="1"/>
      </top>
      <bottom style="hair">
        <color auto="1"/>
      </bottom>
      <diagonal/>
    </border>
    <border>
      <left style="thin">
        <color auto="1"/>
      </left>
      <right/>
      <top style="hair">
        <color auto="1"/>
      </top>
      <bottom style="thin">
        <color auto="1"/>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hair">
        <color auto="1"/>
      </bottom>
      <diagonal/>
    </border>
    <border>
      <left style="thin">
        <color auto="1"/>
      </left>
      <right style="thin">
        <color auto="1"/>
      </right>
      <top style="hair">
        <color auto="1"/>
      </top>
      <bottom/>
      <diagonal/>
    </border>
    <border>
      <left style="thin">
        <color indexed="64"/>
      </left>
      <right style="thin">
        <color indexed="64"/>
      </right>
      <top style="medium">
        <color indexed="64"/>
      </top>
      <bottom style="thin">
        <color indexed="64"/>
      </bottom>
      <diagonal/>
    </border>
    <border>
      <left style="thin">
        <color auto="1"/>
      </left>
      <right style="dashed">
        <color indexed="64"/>
      </right>
      <top style="thin">
        <color auto="1"/>
      </top>
      <bottom style="dashed">
        <color indexed="64"/>
      </bottom>
      <diagonal/>
    </border>
    <border>
      <left style="dashed">
        <color indexed="64"/>
      </left>
      <right style="dashed">
        <color indexed="64"/>
      </right>
      <top style="thin">
        <color auto="1"/>
      </top>
      <bottom style="dashed">
        <color indexed="64"/>
      </bottom>
      <diagonal/>
    </border>
    <border>
      <left style="dashed">
        <color indexed="64"/>
      </left>
      <right style="thin">
        <color auto="1"/>
      </right>
      <top style="thin">
        <color auto="1"/>
      </top>
      <bottom style="dashed">
        <color indexed="64"/>
      </bottom>
      <diagonal/>
    </border>
    <border>
      <left style="thin">
        <color indexed="64"/>
      </left>
      <right style="thin">
        <color indexed="64"/>
      </right>
      <top style="thin">
        <color auto="1"/>
      </top>
      <bottom/>
      <diagonal/>
    </border>
  </borders>
  <cellStyleXfs count="7652">
    <xf numFmtId="0" fontId="0" fillId="0" borderId="0"/>
    <xf numFmtId="43" fontId="1" fillId="0" borderId="0" applyFont="0" applyFill="0" applyBorder="0" applyAlignment="0" applyProtection="0"/>
    <xf numFmtId="44" fontId="1" fillId="0" borderId="0" applyFont="0" applyFill="0" applyBorder="0" applyAlignment="0" applyProtection="0"/>
    <xf numFmtId="0" fontId="3" fillId="0" borderId="0" applyAlignment="0">
      <alignment vertical="top" wrapText="1"/>
      <protection locked="0"/>
    </xf>
    <xf numFmtId="0" fontId="2" fillId="0" borderId="0"/>
    <xf numFmtId="166" fontId="2" fillId="0" borderId="0" applyFont="0" applyFill="0" applyBorder="0" applyAlignment="0" applyProtection="0"/>
    <xf numFmtId="167"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 fillId="0" borderId="0"/>
    <xf numFmtId="0" fontId="1" fillId="0" borderId="0"/>
    <xf numFmtId="166" fontId="2" fillId="0" borderId="0" applyFont="0" applyFill="0" applyBorder="0" applyAlignment="0" applyProtection="0"/>
    <xf numFmtId="0" fontId="5" fillId="0" borderId="0"/>
    <xf numFmtId="166" fontId="5" fillId="0" borderId="0" applyFont="0" applyFill="0" applyBorder="0" applyAlignment="0" applyProtection="0"/>
    <xf numFmtId="0" fontId="2" fillId="0" borderId="0"/>
    <xf numFmtId="43" fontId="1" fillId="0" borderId="0" applyFont="0" applyFill="0" applyBorder="0" applyAlignment="0" applyProtection="0"/>
    <xf numFmtId="0" fontId="6"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0" fontId="8" fillId="0" borderId="0" applyAlignment="0">
      <alignment vertical="top" wrapText="1"/>
      <protection locked="0"/>
    </xf>
    <xf numFmtId="0" fontId="2" fillId="0" borderId="0"/>
    <xf numFmtId="0" fontId="2" fillId="0" borderId="0"/>
    <xf numFmtId="0" fontId="2" fillId="0" borderId="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3" fillId="0" borderId="0" applyAlignment="0">
      <alignment vertical="top" wrapText="1"/>
      <protection locked="0"/>
    </xf>
    <xf numFmtId="166" fontId="2"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3" fillId="0" borderId="0" applyAlignment="0">
      <alignment vertical="top" wrapText="1"/>
      <protection locked="0"/>
    </xf>
    <xf numFmtId="0" fontId="12" fillId="0" borderId="0"/>
    <xf numFmtId="0" fontId="2" fillId="0" borderId="0"/>
    <xf numFmtId="0" fontId="13" fillId="0" borderId="0">
      <alignment vertical="center"/>
    </xf>
    <xf numFmtId="0" fontId="3" fillId="0" borderId="0" applyAlignment="0">
      <alignment vertical="top" wrapText="1"/>
      <protection locked="0"/>
    </xf>
    <xf numFmtId="0" fontId="2" fillId="0" borderId="0"/>
    <xf numFmtId="0" fontId="10" fillId="0" borderId="0"/>
    <xf numFmtId="166" fontId="10" fillId="0" borderId="0" applyFont="0" applyFill="0" applyBorder="0" applyAlignment="0" applyProtection="0"/>
    <xf numFmtId="166" fontId="2" fillId="0" borderId="0" applyFont="0" applyFill="0" applyBorder="0" applyAlignment="0" applyProtection="0"/>
    <xf numFmtId="0" fontId="1" fillId="0" borderId="0"/>
    <xf numFmtId="0" fontId="2" fillId="0" borderId="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4" borderId="0" applyNumberFormat="0" applyBorder="0" applyAlignment="0" applyProtection="0"/>
    <xf numFmtId="0" fontId="10" fillId="34" borderId="0" applyNumberFormat="0" applyBorder="0" applyAlignment="0" applyProtection="0"/>
    <xf numFmtId="0" fontId="10" fillId="4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0" fillId="35" borderId="0" applyNumberFormat="0" applyBorder="0" applyAlignment="0" applyProtection="0"/>
    <xf numFmtId="0" fontId="10" fillId="35" borderId="0" applyNumberFormat="0" applyBorder="0" applyAlignment="0" applyProtection="0"/>
    <xf numFmtId="0" fontId="10" fillId="4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0" fillId="36" borderId="0" applyNumberFormat="0" applyBorder="0" applyAlignment="0" applyProtection="0"/>
    <xf numFmtId="0" fontId="10" fillId="36" borderId="0" applyNumberFormat="0" applyBorder="0" applyAlignment="0" applyProtection="0"/>
    <xf numFmtId="0" fontId="10" fillId="42"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42"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38"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0" fillId="43" borderId="0" applyNumberFormat="0" applyBorder="0" applyAlignment="0" applyProtection="0"/>
    <xf numFmtId="0" fontId="10" fillId="43" borderId="0" applyNumberFormat="0" applyBorder="0" applyAlignment="0" applyProtection="0"/>
    <xf numFmtId="0" fontId="10" fillId="45"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 fillId="20" borderId="0" applyNumberFormat="0" applyBorder="0" applyAlignment="0" applyProtection="0"/>
    <xf numFmtId="0" fontId="10" fillId="37" borderId="0" applyNumberFormat="0" applyBorder="0" applyAlignment="0" applyProtection="0"/>
    <xf numFmtId="0" fontId="10" fillId="37" borderId="0" applyNumberFormat="0" applyBorder="0" applyAlignment="0" applyProtection="0"/>
    <xf numFmtId="0" fontId="10" fillId="35"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 fillId="24"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3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 fillId="28" borderId="0" applyNumberFormat="0" applyBorder="0" applyAlignment="0" applyProtection="0"/>
    <xf numFmtId="0" fontId="10" fillId="44" borderId="0" applyNumberFormat="0" applyBorder="0" applyAlignment="0" applyProtection="0"/>
    <xf numFmtId="0" fontId="10" fillId="44" borderId="0" applyNumberFormat="0" applyBorder="0" applyAlignment="0" applyProtection="0"/>
    <xf numFmtId="0" fontId="10" fillId="4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1" fillId="32" borderId="0" applyNumberFormat="0" applyBorder="0" applyAlignment="0" applyProtection="0"/>
    <xf numFmtId="0" fontId="27" fillId="46" borderId="0" applyNumberFormat="0" applyBorder="0" applyAlignment="0" applyProtection="0"/>
    <xf numFmtId="0" fontId="27" fillId="41" borderId="0" applyNumberFormat="0" applyBorder="0" applyAlignment="0" applyProtection="0"/>
    <xf numFmtId="0" fontId="27" fillId="43"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49" borderId="0" applyNumberFormat="0" applyBorder="0" applyAlignment="0" applyProtection="0"/>
    <xf numFmtId="0" fontId="27" fillId="46" borderId="0" applyNumberFormat="0" applyBorder="0" applyAlignment="0" applyProtection="0"/>
    <xf numFmtId="0" fontId="27" fillId="46" borderId="0" applyNumberFormat="0" applyBorder="0" applyAlignment="0" applyProtection="0"/>
    <xf numFmtId="0" fontId="27" fillId="38" borderId="0" applyNumberFormat="0" applyBorder="0" applyAlignment="0" applyProtection="0"/>
    <xf numFmtId="0" fontId="26" fillId="13" borderId="0" applyNumberFormat="0" applyBorder="0" applyAlignment="0" applyProtection="0"/>
    <xf numFmtId="0" fontId="27" fillId="41" borderId="0" applyNumberFormat="0" applyBorder="0" applyAlignment="0" applyProtection="0"/>
    <xf numFmtId="0" fontId="27" fillId="41" borderId="0" applyNumberFormat="0" applyBorder="0" applyAlignment="0" applyProtection="0"/>
    <xf numFmtId="0" fontId="27" fillId="50" borderId="0" applyNumberFormat="0" applyBorder="0" applyAlignment="0" applyProtection="0"/>
    <xf numFmtId="0" fontId="26" fillId="17" borderId="0" applyNumberFormat="0" applyBorder="0" applyAlignment="0" applyProtection="0"/>
    <xf numFmtId="0" fontId="27" fillId="43" borderId="0" applyNumberFormat="0" applyBorder="0" applyAlignment="0" applyProtection="0"/>
    <xf numFmtId="0" fontId="27" fillId="43" borderId="0" applyNumberFormat="0" applyBorder="0" applyAlignment="0" applyProtection="0"/>
    <xf numFmtId="0" fontId="27" fillId="44" borderId="0" applyNumberFormat="0" applyBorder="0" applyAlignment="0" applyProtection="0"/>
    <xf numFmtId="0" fontId="26" fillId="21"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35" borderId="0" applyNumberFormat="0" applyBorder="0" applyAlignment="0" applyProtection="0"/>
    <xf numFmtId="0" fontId="26" fillId="25"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7" fillId="38" borderId="0" applyNumberFormat="0" applyBorder="0" applyAlignment="0" applyProtection="0"/>
    <xf numFmtId="0" fontId="26" fillId="29" borderId="0" applyNumberFormat="0" applyBorder="0" applyAlignment="0" applyProtection="0"/>
    <xf numFmtId="0" fontId="27" fillId="49" borderId="0" applyNumberFormat="0" applyBorder="0" applyAlignment="0" applyProtection="0"/>
    <xf numFmtId="0" fontId="27" fillId="49" borderId="0" applyNumberFormat="0" applyBorder="0" applyAlignment="0" applyProtection="0"/>
    <xf numFmtId="0" fontId="27" fillId="41" borderId="0" applyNumberFormat="0" applyBorder="0" applyAlignment="0" applyProtection="0"/>
    <xf numFmtId="0" fontId="26" fillId="33" borderId="0" applyNumberFormat="0" applyBorder="0" applyAlignment="0" applyProtection="0"/>
    <xf numFmtId="0" fontId="27" fillId="51" borderId="0" applyNumberFormat="0" applyBorder="0" applyAlignment="0" applyProtection="0"/>
    <xf numFmtId="0" fontId="27" fillId="52" borderId="0" applyNumberFormat="0" applyBorder="0" applyAlignment="0" applyProtection="0"/>
    <xf numFmtId="0" fontId="27" fillId="53" borderId="0" applyNumberFormat="0" applyBorder="0" applyAlignment="0" applyProtection="0"/>
    <xf numFmtId="0" fontId="27" fillId="47" borderId="0" applyNumberFormat="0" applyBorder="0" applyAlignment="0" applyProtection="0"/>
    <xf numFmtId="0" fontId="27" fillId="48" borderId="0" applyNumberFormat="0" applyBorder="0" applyAlignment="0" applyProtection="0"/>
    <xf numFmtId="0" fontId="27" fillId="50" borderId="0" applyNumberFormat="0" applyBorder="0" applyAlignment="0" applyProtection="0"/>
    <xf numFmtId="0" fontId="28" fillId="35"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8" borderId="0" applyNumberFormat="0" applyBorder="0" applyAlignment="0" applyProtection="0"/>
    <xf numFmtId="0" fontId="17" fillId="4" borderId="0" applyNumberFormat="0" applyBorder="0" applyAlignment="0" applyProtection="0"/>
    <xf numFmtId="0" fontId="30" fillId="54" borderId="13" applyNumberFormat="0" applyAlignment="0" applyProtection="0"/>
    <xf numFmtId="0" fontId="30" fillId="54" borderId="13" applyNumberFormat="0" applyAlignment="0" applyProtection="0"/>
    <xf numFmtId="0" fontId="30" fillId="54" borderId="13" applyNumberFormat="0" applyAlignment="0" applyProtection="0"/>
    <xf numFmtId="0" fontId="31" fillId="55" borderId="13" applyNumberFormat="0" applyAlignment="0" applyProtection="0"/>
    <xf numFmtId="0" fontId="22" fillId="8" borderId="8" applyNumberFormat="0" applyAlignment="0" applyProtection="0"/>
    <xf numFmtId="0" fontId="32" fillId="56" borderId="14" applyNumberFormat="0" applyAlignment="0" applyProtection="0"/>
    <xf numFmtId="0" fontId="32" fillId="56" borderId="14" applyNumberFormat="0" applyAlignment="0" applyProtection="0"/>
    <xf numFmtId="0" fontId="24" fillId="9" borderId="11" applyNumberFormat="0" applyAlignment="0" applyProtection="0"/>
    <xf numFmtId="0" fontId="33" fillId="0" borderId="15" applyNumberFormat="0" applyFill="0" applyAlignment="0" applyProtection="0"/>
    <xf numFmtId="0" fontId="33" fillId="0" borderId="15" applyNumberFormat="0" applyFill="0" applyAlignment="0" applyProtection="0"/>
    <xf numFmtId="0" fontId="34" fillId="0" borderId="16" applyNumberFormat="0" applyFill="0" applyAlignment="0" applyProtection="0"/>
    <xf numFmtId="0" fontId="23" fillId="0" borderId="10" applyNumberFormat="0" applyFill="0" applyAlignment="0" applyProtection="0"/>
    <xf numFmtId="0" fontId="32" fillId="56" borderId="14" applyNumberFormat="0" applyAlignment="0" applyProtection="0"/>
    <xf numFmtId="0" fontId="32" fillId="56" borderId="14" applyNumberFormat="0" applyAlignment="0" applyProtection="0"/>
    <xf numFmtId="0" fontId="32" fillId="56" borderId="14" applyNumberFormat="0" applyAlignment="0" applyProtection="0"/>
    <xf numFmtId="0" fontId="32" fillId="56" borderId="14" applyNumberFormat="0" applyAlignment="0" applyProtection="0"/>
    <xf numFmtId="0" fontId="32" fillId="56" borderId="14" applyNumberFormat="0" applyAlignment="0" applyProtection="0"/>
    <xf numFmtId="0" fontId="32" fillId="56" borderId="14" applyNumberFormat="0" applyAlignment="0" applyProtection="0"/>
    <xf numFmtId="0" fontId="32" fillId="56" borderId="14" applyNumberFormat="0" applyAlignment="0" applyProtection="0"/>
    <xf numFmtId="0" fontId="32" fillId="56" borderId="14" applyNumberFormat="0" applyAlignment="0" applyProtection="0"/>
    <xf numFmtId="0" fontId="32" fillId="56" borderId="14" applyNumberFormat="0" applyAlignment="0" applyProtection="0"/>
    <xf numFmtId="0" fontId="32" fillId="56" borderId="14" applyNumberFormat="0" applyAlignment="0" applyProtection="0"/>
    <xf numFmtId="0" fontId="27" fillId="51" borderId="0" applyNumberFormat="0" applyBorder="0" applyAlignment="0" applyProtection="0"/>
    <xf numFmtId="0" fontId="27" fillId="51" borderId="0" applyNumberFormat="0" applyBorder="0" applyAlignment="0" applyProtection="0"/>
    <xf numFmtId="0" fontId="27" fillId="57" borderId="0" applyNumberFormat="0" applyBorder="0" applyAlignment="0" applyProtection="0"/>
    <xf numFmtId="0" fontId="26" fillId="10" borderId="0" applyNumberFormat="0" applyBorder="0" applyAlignment="0" applyProtection="0"/>
    <xf numFmtId="0" fontId="27" fillId="52" borderId="0" applyNumberFormat="0" applyBorder="0" applyAlignment="0" applyProtection="0"/>
    <xf numFmtId="0" fontId="27" fillId="52" borderId="0" applyNumberFormat="0" applyBorder="0" applyAlignment="0" applyProtection="0"/>
    <xf numFmtId="0" fontId="27" fillId="50" borderId="0" applyNumberFormat="0" applyBorder="0" applyAlignment="0" applyProtection="0"/>
    <xf numFmtId="0" fontId="26" fillId="14" borderId="0" applyNumberFormat="0" applyBorder="0" applyAlignment="0" applyProtection="0"/>
    <xf numFmtId="0" fontId="27" fillId="53" borderId="0" applyNumberFormat="0" applyBorder="0" applyAlignment="0" applyProtection="0"/>
    <xf numFmtId="0" fontId="27" fillId="53" borderId="0" applyNumberFormat="0" applyBorder="0" applyAlignment="0" applyProtection="0"/>
    <xf numFmtId="0" fontId="27" fillId="44" borderId="0" applyNumberFormat="0" applyBorder="0" applyAlignment="0" applyProtection="0"/>
    <xf numFmtId="0" fontId="26" fillId="18" borderId="0" applyNumberFormat="0" applyBorder="0" applyAlignment="0" applyProtection="0"/>
    <xf numFmtId="0" fontId="27" fillId="47" borderId="0" applyNumberFormat="0" applyBorder="0" applyAlignment="0" applyProtection="0"/>
    <xf numFmtId="0" fontId="27" fillId="47" borderId="0" applyNumberFormat="0" applyBorder="0" applyAlignment="0" applyProtection="0"/>
    <xf numFmtId="0" fontId="27" fillId="58" borderId="0" applyNumberFormat="0" applyBorder="0" applyAlignment="0" applyProtection="0"/>
    <xf numFmtId="0" fontId="26" fillId="22" borderId="0" applyNumberFormat="0" applyBorder="0" applyAlignment="0" applyProtection="0"/>
    <xf numFmtId="0" fontId="27" fillId="48" borderId="0" applyNumberFormat="0" applyBorder="0" applyAlignment="0" applyProtection="0"/>
    <xf numFmtId="0" fontId="27" fillId="48" borderId="0" applyNumberFormat="0" applyBorder="0" applyAlignment="0" applyProtection="0"/>
    <xf numFmtId="0" fontId="26" fillId="26" borderId="0" applyNumberFormat="0" applyBorder="0" applyAlignment="0" applyProtection="0"/>
    <xf numFmtId="0" fontId="27" fillId="50" borderId="0" applyNumberFormat="0" applyBorder="0" applyAlignment="0" applyProtection="0"/>
    <xf numFmtId="0" fontId="27" fillId="50" borderId="0" applyNumberFormat="0" applyBorder="0" applyAlignment="0" applyProtection="0"/>
    <xf numFmtId="0" fontId="27" fillId="52" borderId="0" applyNumberFormat="0" applyBorder="0" applyAlignment="0" applyProtection="0"/>
    <xf numFmtId="0" fontId="26" fillId="30" borderId="0" applyNumberFormat="0" applyBorder="0" applyAlignment="0" applyProtection="0"/>
    <xf numFmtId="0" fontId="35" fillId="39" borderId="13" applyNumberFormat="0" applyAlignment="0" applyProtection="0"/>
    <xf numFmtId="0" fontId="35" fillId="39" borderId="13" applyNumberFormat="0" applyAlignment="0" applyProtection="0"/>
    <xf numFmtId="0" fontId="35" fillId="45" borderId="13" applyNumberFormat="0" applyAlignment="0" applyProtection="0"/>
    <xf numFmtId="0" fontId="20" fillId="7" borderId="8" applyNumberFormat="0" applyAlignment="0" applyProtection="0"/>
    <xf numFmtId="0" fontId="36" fillId="0" borderId="0"/>
    <xf numFmtId="170" fontId="2" fillId="0" borderId="0" applyFont="0" applyFill="0" applyBorder="0" applyAlignment="0" applyProtection="0"/>
    <xf numFmtId="170" fontId="2" fillId="0" borderId="0" applyFont="0" applyFill="0" applyBorder="0" applyAlignment="0" applyProtection="0"/>
    <xf numFmtId="0" fontId="37" fillId="0" borderId="0" applyNumberFormat="0" applyFill="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29" fillId="36" borderId="0" applyNumberFormat="0" applyBorder="0" applyAlignment="0" applyProtection="0"/>
    <xf numFmtId="0" fontId="38" fillId="0" borderId="17" applyNumberFormat="0" applyFill="0" applyAlignment="0" applyProtection="0"/>
    <xf numFmtId="0" fontId="39" fillId="0" borderId="18" applyNumberFormat="0" applyFill="0" applyAlignment="0" applyProtection="0"/>
    <xf numFmtId="0" fontId="40" fillId="0" borderId="19" applyNumberFormat="0" applyFill="0" applyAlignment="0" applyProtection="0"/>
    <xf numFmtId="0" fontId="40" fillId="0" borderId="0" applyNumberFormat="0" applyFill="0" applyBorder="0" applyAlignment="0" applyProtection="0"/>
    <xf numFmtId="0" fontId="41" fillId="0" borderId="0" applyNumberFormat="0" applyFill="0" applyBorder="0" applyAlignment="0" applyProtection="0">
      <alignment vertical="top"/>
      <protection locked="0"/>
    </xf>
    <xf numFmtId="0" fontId="28" fillId="35" borderId="0" applyNumberFormat="0" applyBorder="0" applyAlignment="0" applyProtection="0"/>
    <xf numFmtId="0" fontId="28" fillId="35" borderId="0" applyNumberFormat="0" applyBorder="0" applyAlignment="0" applyProtection="0"/>
    <xf numFmtId="0" fontId="28" fillId="37" borderId="0" applyNumberFormat="0" applyBorder="0" applyAlignment="0" applyProtection="0"/>
    <xf numFmtId="0" fontId="18" fillId="5" borderId="0" applyNumberFormat="0" applyBorder="0" applyAlignment="0" applyProtection="0"/>
    <xf numFmtId="0" fontId="35" fillId="39" borderId="13" applyNumberFormat="0" applyAlignment="0" applyProtection="0"/>
    <xf numFmtId="0" fontId="35" fillId="39" borderId="13" applyNumberFormat="0" applyAlignment="0" applyProtection="0"/>
    <xf numFmtId="0" fontId="35" fillId="39" borderId="13" applyNumberFormat="0" applyAlignment="0" applyProtection="0"/>
    <xf numFmtId="0" fontId="35" fillId="39" borderId="13" applyNumberFormat="0" applyAlignment="0" applyProtection="0"/>
    <xf numFmtId="0" fontId="35" fillId="39" borderId="13" applyNumberFormat="0" applyAlignment="0" applyProtection="0"/>
    <xf numFmtId="0" fontId="35" fillId="39" borderId="13" applyNumberFormat="0" applyAlignment="0" applyProtection="0"/>
    <xf numFmtId="0" fontId="35" fillId="39" borderId="13" applyNumberFormat="0" applyAlignment="0" applyProtection="0"/>
    <xf numFmtId="0" fontId="35" fillId="39" borderId="13" applyNumberFormat="0" applyAlignment="0" applyProtection="0"/>
    <xf numFmtId="0" fontId="35" fillId="39" borderId="13" applyNumberFormat="0" applyAlignment="0" applyProtection="0"/>
    <xf numFmtId="0" fontId="35" fillId="39" borderId="13" applyNumberFormat="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171" fontId="4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2"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73"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71" fontId="42" fillId="0" borderId="0" applyFont="0" applyFill="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4" fillId="45" borderId="0" applyNumberFormat="0" applyBorder="0" applyAlignment="0" applyProtection="0"/>
    <xf numFmtId="0" fontId="19" fillId="6"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43" fillId="45"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4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42" borderId="20" applyNumberFormat="0" applyFont="0" applyAlignment="0" applyProtection="0"/>
    <xf numFmtId="0" fontId="2" fillId="42" borderId="20" applyNumberFormat="0" applyFont="0" applyAlignment="0" applyProtection="0"/>
    <xf numFmtId="0" fontId="2" fillId="42" borderId="20" applyNumberFormat="0" applyFont="0" applyAlignment="0" applyProtection="0"/>
    <xf numFmtId="0" fontId="2" fillId="42" borderId="20" applyNumberFormat="0" applyFont="0" applyAlignment="0" applyProtection="0"/>
    <xf numFmtId="0" fontId="2" fillId="42" borderId="20" applyNumberFormat="0" applyFont="0" applyAlignment="0" applyProtection="0"/>
    <xf numFmtId="0" fontId="2" fillId="42" borderId="20" applyNumberFormat="0" applyFont="0" applyAlignment="0" applyProtection="0"/>
    <xf numFmtId="0" fontId="2" fillId="42" borderId="20" applyNumberFormat="0" applyFont="0" applyAlignment="0" applyProtection="0"/>
    <xf numFmtId="0" fontId="2" fillId="42" borderId="20" applyNumberFormat="0" applyFont="0" applyAlignment="0" applyProtection="0"/>
    <xf numFmtId="0" fontId="2" fillId="42" borderId="20"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2" fillId="42" borderId="21" applyNumberFormat="0" applyFont="0" applyAlignment="0" applyProtection="0"/>
    <xf numFmtId="0" fontId="45" fillId="54" borderId="22"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45" fillId="54" borderId="22" applyNumberFormat="0" applyAlignment="0" applyProtection="0"/>
    <xf numFmtId="0" fontId="45" fillId="54" borderId="22" applyNumberFormat="0" applyAlignment="0" applyProtection="0"/>
    <xf numFmtId="0" fontId="45" fillId="55" borderId="22" applyNumberFormat="0" applyAlignment="0" applyProtection="0"/>
    <xf numFmtId="0" fontId="21" fillId="8" borderId="9" applyNumberFormat="0" applyAlignment="0" applyProtection="0"/>
    <xf numFmtId="175" fontId="1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8"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75" fontId="1"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7"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76" fontId="10" fillId="0" borderId="0" applyFont="0" applyFill="0" applyBorder="0" applyAlignment="0" applyProtection="0"/>
    <xf numFmtId="43" fontId="1"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4"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25" fillId="0" borderId="0" applyNumberFormat="0" applyFill="0" applyBorder="0" applyAlignment="0" applyProtection="0"/>
    <xf numFmtId="0" fontId="46" fillId="0" borderId="0" applyNumberFormat="0" applyFill="0" applyBorder="0" applyAlignment="0" applyProtection="0"/>
    <xf numFmtId="0" fontId="38" fillId="0" borderId="17" applyNumberFormat="0" applyFill="0" applyAlignment="0" applyProtection="0"/>
    <xf numFmtId="0" fontId="38" fillId="0" borderId="17" applyNumberFormat="0" applyFill="0" applyAlignment="0" applyProtection="0"/>
    <xf numFmtId="0" fontId="47" fillId="0" borderId="23" applyNumberFormat="0" applyFill="0" applyAlignment="0" applyProtection="0"/>
    <xf numFmtId="0" fontId="14" fillId="0" borderId="5" applyNumberFormat="0" applyFill="0" applyAlignment="0" applyProtection="0"/>
    <xf numFmtId="0" fontId="39" fillId="0" borderId="18" applyNumberFormat="0" applyFill="0" applyAlignment="0" applyProtection="0"/>
    <xf numFmtId="0" fontId="39" fillId="0" borderId="18" applyNumberFormat="0" applyFill="0" applyAlignment="0" applyProtection="0"/>
    <xf numFmtId="0" fontId="48" fillId="0" borderId="24" applyNumberFormat="0" applyFill="0" applyAlignment="0" applyProtection="0"/>
    <xf numFmtId="0" fontId="15" fillId="0" borderId="6" applyNumberFormat="0" applyFill="0" applyAlignment="0" applyProtection="0"/>
    <xf numFmtId="0" fontId="40" fillId="0" borderId="19" applyNumberFormat="0" applyFill="0" applyAlignment="0" applyProtection="0"/>
    <xf numFmtId="0" fontId="40" fillId="0" borderId="19" applyNumberFormat="0" applyFill="0" applyAlignment="0" applyProtection="0"/>
    <xf numFmtId="0" fontId="49" fillId="0" borderId="25" applyNumberFormat="0" applyFill="0" applyAlignment="0" applyProtection="0"/>
    <xf numFmtId="0" fontId="16" fillId="0" borderId="7" applyNumberFormat="0" applyFill="0" applyAlignment="0" applyProtection="0"/>
    <xf numFmtId="0" fontId="40" fillId="0" borderId="0" applyNumberFormat="0" applyFill="0" applyBorder="0" applyAlignment="0" applyProtection="0"/>
    <xf numFmtId="0" fontId="40" fillId="0" borderId="0" applyNumberFormat="0" applyFill="0" applyBorder="0" applyAlignment="0" applyProtection="0"/>
    <xf numFmtId="0" fontId="49" fillId="0" borderId="0" applyNumberFormat="0" applyFill="0" applyBorder="0" applyAlignment="0" applyProtection="0"/>
    <xf numFmtId="0" fontId="1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50" fillId="0" borderId="0" applyNumberFormat="0" applyFill="0" applyBorder="0" applyAlignment="0" applyProtection="0"/>
    <xf numFmtId="0" fontId="51" fillId="0" borderId="26" applyNumberFormat="0" applyFill="0" applyAlignment="0" applyProtection="0"/>
    <xf numFmtId="0" fontId="51" fillId="0" borderId="26" applyNumberFormat="0" applyFill="0" applyAlignment="0" applyProtection="0"/>
    <xf numFmtId="0" fontId="9" fillId="0" borderId="12"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1" fillId="0" borderId="0"/>
    <xf numFmtId="166" fontId="1" fillId="0" borderId="0" applyFont="0" applyFill="0" applyBorder="0" applyAlignment="0" applyProtection="0"/>
    <xf numFmtId="44"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2" fillId="0" borderId="0"/>
    <xf numFmtId="43" fontId="1" fillId="0" borderId="0" applyFont="0" applyFill="0" applyBorder="0" applyAlignment="0" applyProtection="0"/>
    <xf numFmtId="0" fontId="2" fillId="0" borderId="0"/>
    <xf numFmtId="0" fontId="2" fillId="0" borderId="0"/>
    <xf numFmtId="0" fontId="2" fillId="0" borderId="0"/>
    <xf numFmtId="178" fontId="52" fillId="0" borderId="0"/>
    <xf numFmtId="43" fontId="2"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9" fontId="1" fillId="0" borderId="0" applyFont="0" applyFill="0" applyBorder="0" applyAlignment="0" applyProtection="0"/>
    <xf numFmtId="0" fontId="2" fillId="0" borderId="0"/>
    <xf numFmtId="43"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45" fillId="55" borderId="60" applyNumberFormat="0" applyAlignment="0" applyProtection="0"/>
    <xf numFmtId="0" fontId="45" fillId="54" borderId="60" applyNumberFormat="0" applyAlignment="0" applyProtection="0"/>
    <xf numFmtId="0" fontId="45" fillId="54" borderId="60" applyNumberFormat="0" applyAlignment="0" applyProtection="0"/>
    <xf numFmtId="0" fontId="45" fillId="54" borderId="60" applyNumberFormat="0" applyAlignment="0" applyProtection="0"/>
    <xf numFmtId="0" fontId="30" fillId="54" borderId="53" applyNumberFormat="0" applyAlignment="0" applyProtection="0"/>
    <xf numFmtId="0" fontId="30" fillId="54" borderId="53" applyNumberFormat="0" applyAlignment="0" applyProtection="0"/>
    <xf numFmtId="0" fontId="30" fillId="54" borderId="53" applyNumberFormat="0" applyAlignment="0" applyProtection="0"/>
    <xf numFmtId="0" fontId="31" fillId="55"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45"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39" borderId="53" applyNumberFormat="0" applyAlignment="0" applyProtection="0"/>
    <xf numFmtId="0" fontId="35" fillId="39" borderId="53" applyNumberFormat="0" applyAlignment="0" applyProtection="0"/>
    <xf numFmtId="44" fontId="42" fillId="0" borderId="0" applyFont="0" applyFill="0" applyBorder="0" applyAlignment="0" applyProtection="0"/>
    <xf numFmtId="44" fontId="42" fillId="0" borderId="0" applyFont="0" applyFill="0" applyBorder="0" applyAlignment="0" applyProtection="0"/>
    <xf numFmtId="164" fontId="42" fillId="0" borderId="0" applyFont="0" applyFill="0" applyBorder="0" applyAlignment="0" applyProtection="0"/>
    <xf numFmtId="164" fontId="42" fillId="0" borderId="0" applyFont="0" applyFill="0" applyBorder="0" applyAlignment="0" applyProtection="0"/>
    <xf numFmtId="0" fontId="2" fillId="42" borderId="54" applyNumberFormat="0" applyFont="0" applyAlignment="0" applyProtection="0"/>
    <xf numFmtId="0" fontId="2" fillId="42" borderId="54" applyNumberFormat="0" applyFont="0" applyAlignment="0" applyProtection="0"/>
    <xf numFmtId="0" fontId="2" fillId="42" borderId="54" applyNumberFormat="0" applyFont="0" applyAlignment="0" applyProtection="0"/>
    <xf numFmtId="0" fontId="2" fillId="42" borderId="54" applyNumberFormat="0" applyFont="0" applyAlignment="0" applyProtection="0"/>
    <xf numFmtId="0" fontId="2" fillId="42" borderId="54" applyNumberFormat="0" applyFont="0" applyAlignment="0" applyProtection="0"/>
    <xf numFmtId="0" fontId="2" fillId="42" borderId="54" applyNumberFormat="0" applyFont="0" applyAlignment="0" applyProtection="0"/>
    <xf numFmtId="0" fontId="2" fillId="42" borderId="54" applyNumberFormat="0" applyFont="0" applyAlignment="0" applyProtection="0"/>
    <xf numFmtId="0" fontId="2" fillId="42" borderId="54" applyNumberFormat="0" applyFont="0" applyAlignment="0" applyProtection="0"/>
    <xf numFmtId="0" fontId="2" fillId="42" borderId="54"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2" fillId="42" borderId="55" applyNumberFormat="0" applyFont="0" applyAlignment="0" applyProtection="0"/>
    <xf numFmtId="0" fontId="45" fillId="54" borderId="56" applyNumberFormat="0" applyAlignment="0" applyProtection="0"/>
    <xf numFmtId="0" fontId="45" fillId="54" borderId="56" applyNumberFormat="0" applyAlignment="0" applyProtection="0"/>
    <xf numFmtId="0" fontId="45" fillId="54" borderId="56" applyNumberFormat="0" applyAlignment="0" applyProtection="0"/>
    <xf numFmtId="0" fontId="45" fillId="55" borderId="56" applyNumberFormat="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51" fillId="0" borderId="57" applyNumberFormat="0" applyFill="0" applyAlignment="0" applyProtection="0"/>
    <xf numFmtId="0" fontId="51" fillId="0" borderId="57" applyNumberFormat="0" applyFill="0" applyAlignment="0" applyProtection="0"/>
    <xf numFmtId="43" fontId="1" fillId="0" borderId="0" applyFont="0" applyFill="0" applyBorder="0" applyAlignment="0" applyProtection="0"/>
    <xf numFmtId="44"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51" fillId="0" borderId="61" applyNumberFormat="0" applyFill="0" applyAlignment="0" applyProtection="0"/>
    <xf numFmtId="0" fontId="51" fillId="0" borderId="61"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42" fillId="0" borderId="0" applyFont="0" applyFill="0" applyBorder="0" applyAlignment="0" applyProtection="0"/>
    <xf numFmtId="0" fontId="100" fillId="0" borderId="0" applyNumberFormat="0" applyFill="0" applyBorder="0" applyAlignment="0" applyProtection="0"/>
    <xf numFmtId="9" fontId="1" fillId="0" borderId="0" applyFont="0" applyFill="0" applyBorder="0" applyAlignment="0" applyProtection="0"/>
    <xf numFmtId="0" fontId="130" fillId="0" borderId="0"/>
    <xf numFmtId="9" fontId="130" fillId="0" borderId="0" applyFont="0" applyFill="0" applyBorder="0" applyAlignment="0" applyProtection="0"/>
    <xf numFmtId="43" fontId="130" fillId="0" borderId="0" applyFont="0" applyFill="0" applyBorder="0" applyAlignment="0" applyProtection="0"/>
    <xf numFmtId="44" fontId="130" fillId="0" borderId="0" applyFont="0" applyFill="0" applyBorder="0" applyAlignment="0" applyProtection="0"/>
  </cellStyleXfs>
  <cellXfs count="932">
    <xf numFmtId="0" fontId="0" fillId="0" borderId="0" xfId="0"/>
    <xf numFmtId="0" fontId="55" fillId="0" borderId="0" xfId="6372" applyFont="1" applyAlignment="1">
      <alignment vertical="center"/>
    </xf>
    <xf numFmtId="0" fontId="56" fillId="0" borderId="0" xfId="10" applyFont="1" applyAlignment="1">
      <alignment horizontal="center" vertical="center"/>
    </xf>
    <xf numFmtId="0" fontId="55" fillId="0" borderId="0" xfId="10" applyFont="1" applyAlignment="1">
      <alignment vertical="center"/>
    </xf>
    <xf numFmtId="2" fontId="55" fillId="0" borderId="0" xfId="6372" applyNumberFormat="1" applyFont="1" applyAlignment="1">
      <alignment vertical="center"/>
    </xf>
    <xf numFmtId="0" fontId="55" fillId="0" borderId="0" xfId="6372" applyFont="1" applyAlignment="1">
      <alignment horizontal="right" vertical="center" wrapText="1"/>
    </xf>
    <xf numFmtId="0" fontId="55" fillId="0" borderId="0" xfId="6372" applyFont="1" applyAlignment="1">
      <alignment horizontal="center" vertical="center"/>
    </xf>
    <xf numFmtId="0" fontId="55" fillId="0" borderId="0" xfId="6372" applyFont="1" applyAlignment="1">
      <alignment horizontal="right" vertical="center"/>
    </xf>
    <xf numFmtId="4" fontId="54" fillId="0" borderId="0" xfId="6372" applyNumberFormat="1" applyFont="1" applyAlignment="1">
      <alignment horizontal="right" vertical="center"/>
    </xf>
    <xf numFmtId="0" fontId="57" fillId="0" borderId="0" xfId="0" applyFont="1"/>
    <xf numFmtId="0" fontId="58" fillId="0" borderId="0" xfId="0" applyFont="1" applyAlignment="1">
      <alignment horizontal="center" vertical="center"/>
    </xf>
    <xf numFmtId="44" fontId="58" fillId="0" borderId="0" xfId="2" applyFont="1" applyFill="1" applyBorder="1" applyAlignment="1">
      <alignment horizontal="center" vertical="center" wrapText="1"/>
    </xf>
    <xf numFmtId="44" fontId="59" fillId="0" borderId="0" xfId="2" applyFont="1" applyFill="1" applyBorder="1" applyAlignment="1">
      <alignment horizontal="center" vertical="center" wrapText="1"/>
    </xf>
    <xf numFmtId="0" fontId="57" fillId="0" borderId="0" xfId="0" applyFont="1" applyAlignment="1">
      <alignment vertical="center"/>
    </xf>
    <xf numFmtId="0" fontId="60" fillId="0" borderId="0" xfId="0" applyFont="1" applyAlignment="1">
      <alignment horizontal="center" vertical="center"/>
    </xf>
    <xf numFmtId="0" fontId="60" fillId="0" borderId="0" xfId="0" applyFont="1" applyAlignment="1">
      <alignment vertical="center"/>
    </xf>
    <xf numFmtId="43" fontId="60" fillId="0" borderId="0" xfId="1" applyFont="1" applyBorder="1" applyAlignment="1">
      <alignment horizontal="center" vertical="center"/>
    </xf>
    <xf numFmtId="169" fontId="60" fillId="0" borderId="0" xfId="2" applyNumberFormat="1" applyFont="1" applyBorder="1" applyAlignment="1">
      <alignment horizontal="right" vertical="center"/>
    </xf>
    <xf numFmtId="0" fontId="57" fillId="0" borderId="0" xfId="0" applyFont="1" applyAlignment="1">
      <alignment horizontal="center"/>
    </xf>
    <xf numFmtId="0" fontId="60" fillId="0" borderId="0" xfId="0" applyFont="1" applyAlignment="1">
      <alignment horizontal="center"/>
    </xf>
    <xf numFmtId="44" fontId="57" fillId="0" borderId="0" xfId="2" applyFont="1" applyAlignment="1">
      <alignment horizontal="center"/>
    </xf>
    <xf numFmtId="0" fontId="62" fillId="0" borderId="0" xfId="0" applyFont="1"/>
    <xf numFmtId="44" fontId="57" fillId="0" borderId="0" xfId="2" applyFont="1" applyBorder="1" applyAlignment="1">
      <alignment horizontal="center"/>
    </xf>
    <xf numFmtId="0" fontId="63" fillId="0" borderId="0" xfId="0" applyFont="1" applyAlignment="1">
      <alignment horizontal="center"/>
    </xf>
    <xf numFmtId="4" fontId="57" fillId="0" borderId="0" xfId="2" applyNumberFormat="1" applyFont="1" applyAlignment="1">
      <alignment horizontal="right"/>
    </xf>
    <xf numFmtId="44" fontId="60" fillId="0" borderId="0" xfId="2" applyFont="1" applyAlignment="1">
      <alignment horizontal="center"/>
    </xf>
    <xf numFmtId="0" fontId="57" fillId="0" borderId="0" xfId="0" applyFont="1" applyAlignment="1">
      <alignment vertical="top"/>
    </xf>
    <xf numFmtId="0" fontId="60" fillId="0" borderId="0" xfId="0" applyFont="1" applyAlignment="1">
      <alignment vertical="top"/>
    </xf>
    <xf numFmtId="0" fontId="57" fillId="0" borderId="0" xfId="0" applyFont="1" applyAlignment="1">
      <alignment horizontal="right" vertical="center"/>
    </xf>
    <xf numFmtId="43" fontId="57" fillId="0" borderId="0" xfId="0" applyNumberFormat="1" applyFont="1" applyAlignment="1">
      <alignment vertical="top"/>
    </xf>
    <xf numFmtId="2" fontId="62" fillId="0" borderId="0" xfId="0" applyNumberFormat="1" applyFont="1" applyAlignment="1">
      <alignment horizontal="center"/>
    </xf>
    <xf numFmtId="4" fontId="62" fillId="0" borderId="0" xfId="0" applyNumberFormat="1" applyFont="1" applyAlignment="1">
      <alignment horizontal="right"/>
    </xf>
    <xf numFmtId="4" fontId="57" fillId="0" borderId="0" xfId="2" applyNumberFormat="1" applyFont="1" applyBorder="1" applyAlignment="1">
      <alignment horizontal="right"/>
    </xf>
    <xf numFmtId="4" fontId="60" fillId="0" borderId="0" xfId="2" applyNumberFormat="1" applyFont="1" applyAlignment="1">
      <alignment horizontal="right"/>
    </xf>
    <xf numFmtId="43" fontId="60" fillId="0" borderId="0" xfId="1" applyFont="1" applyFill="1" applyBorder="1" applyAlignment="1">
      <alignment horizontal="right" vertical="center"/>
    </xf>
    <xf numFmtId="43" fontId="60" fillId="0" borderId="43" xfId="1" applyFont="1" applyFill="1" applyBorder="1" applyAlignment="1">
      <alignment horizontal="right" vertical="center"/>
    </xf>
    <xf numFmtId="0" fontId="63" fillId="0" borderId="0" xfId="0" applyFont="1"/>
    <xf numFmtId="49" fontId="61" fillId="0" borderId="32" xfId="15" applyNumberFormat="1" applyFont="1" applyBorder="1" applyAlignment="1">
      <alignment horizontal="center" vertical="center" wrapText="1"/>
    </xf>
    <xf numFmtId="179" fontId="61" fillId="0" borderId="32" xfId="15" applyNumberFormat="1" applyFont="1" applyBorder="1" applyAlignment="1">
      <alignment horizontal="center" vertical="center" wrapText="1"/>
    </xf>
    <xf numFmtId="49" fontId="61" fillId="0" borderId="32" xfId="15" applyNumberFormat="1" applyFont="1" applyBorder="1" applyAlignment="1">
      <alignment horizontal="left" vertical="center" wrapText="1"/>
    </xf>
    <xf numFmtId="0" fontId="64" fillId="0" borderId="0" xfId="0" applyFont="1"/>
    <xf numFmtId="0" fontId="66" fillId="0" borderId="0" xfId="0" applyFont="1" applyAlignment="1">
      <alignment horizontal="center" vertical="center"/>
    </xf>
    <xf numFmtId="0" fontId="63" fillId="0" borderId="1" xfId="0" applyFont="1" applyBorder="1" applyAlignment="1">
      <alignment horizontal="center" vertical="center"/>
    </xf>
    <xf numFmtId="0" fontId="63" fillId="0" borderId="1" xfId="0" applyFont="1" applyBorder="1"/>
    <xf numFmtId="0" fontId="63" fillId="0" borderId="1" xfId="0" applyFont="1" applyBorder="1" applyAlignment="1">
      <alignment horizontal="center"/>
    </xf>
    <xf numFmtId="0" fontId="63" fillId="0" borderId="1" xfId="0" applyFont="1" applyBorder="1" applyAlignment="1">
      <alignment wrapText="1"/>
    </xf>
    <xf numFmtId="0" fontId="60" fillId="0" borderId="0" xfId="0" applyFont="1" applyAlignment="1">
      <alignment horizontal="center" vertical="top"/>
    </xf>
    <xf numFmtId="43" fontId="63" fillId="0" borderId="1" xfId="1" applyFont="1" applyBorder="1"/>
    <xf numFmtId="43" fontId="63" fillId="0" borderId="0" xfId="1" applyFont="1"/>
    <xf numFmtId="44" fontId="63" fillId="0" borderId="1" xfId="2" applyFont="1" applyBorder="1" applyAlignment="1">
      <alignment horizontal="center"/>
    </xf>
    <xf numFmtId="164" fontId="63" fillId="0" borderId="1" xfId="0" applyNumberFormat="1" applyFont="1" applyBorder="1" applyAlignment="1">
      <alignment horizontal="center"/>
    </xf>
    <xf numFmtId="44" fontId="63" fillId="0" borderId="1" xfId="2" applyFont="1" applyBorder="1" applyAlignment="1">
      <alignment horizontal="center" vertical="center"/>
    </xf>
    <xf numFmtId="0" fontId="63" fillId="0" borderId="1" xfId="0" applyFont="1" applyBorder="1" applyAlignment="1">
      <alignment horizontal="left" vertical="center" wrapText="1"/>
    </xf>
    <xf numFmtId="43" fontId="61" fillId="0" borderId="32" xfId="1" applyFont="1" applyFill="1" applyBorder="1" applyAlignment="1">
      <alignment vertical="center" wrapText="1"/>
    </xf>
    <xf numFmtId="180" fontId="63" fillId="0" borderId="1" xfId="1" applyNumberFormat="1" applyFont="1" applyBorder="1" applyAlignment="1">
      <alignment horizontal="center" vertical="center"/>
    </xf>
    <xf numFmtId="181" fontId="63" fillId="0" borderId="1" xfId="1" applyNumberFormat="1" applyFont="1" applyBorder="1" applyAlignment="1">
      <alignment horizontal="center" vertical="center"/>
    </xf>
    <xf numFmtId="182" fontId="63" fillId="0" borderId="1" xfId="1" applyNumberFormat="1" applyFont="1" applyBorder="1" applyAlignment="1">
      <alignment horizontal="center" vertical="center"/>
    </xf>
    <xf numFmtId="180" fontId="63" fillId="0" borderId="1" xfId="1" applyNumberFormat="1" applyFont="1" applyBorder="1"/>
    <xf numFmtId="0" fontId="63" fillId="0" borderId="29" xfId="0" applyFont="1" applyBorder="1" applyAlignment="1">
      <alignment horizontal="left" vertical="center" wrapText="1"/>
    </xf>
    <xf numFmtId="0" fontId="63" fillId="0" borderId="29" xfId="0" applyFont="1" applyBorder="1" applyAlignment="1">
      <alignment wrapText="1"/>
    </xf>
    <xf numFmtId="0" fontId="63" fillId="0" borderId="45" xfId="0" applyFont="1" applyBorder="1" applyAlignment="1">
      <alignment horizontal="center" vertical="center"/>
    </xf>
    <xf numFmtId="0" fontId="63" fillId="0" borderId="31" xfId="0" applyFont="1" applyBorder="1" applyAlignment="1">
      <alignment wrapText="1"/>
    </xf>
    <xf numFmtId="182" fontId="63" fillId="0" borderId="1" xfId="1" applyNumberFormat="1" applyFont="1" applyBorder="1"/>
    <xf numFmtId="182" fontId="63" fillId="0" borderId="45" xfId="1" applyNumberFormat="1" applyFont="1" applyBorder="1"/>
    <xf numFmtId="44" fontId="63" fillId="0" borderId="45" xfId="2" applyFont="1" applyBorder="1" applyAlignment="1">
      <alignment horizontal="center"/>
    </xf>
    <xf numFmtId="0" fontId="63" fillId="0" borderId="32" xfId="0" applyFont="1" applyBorder="1" applyAlignment="1">
      <alignment horizontal="center" vertical="center"/>
    </xf>
    <xf numFmtId="0" fontId="63" fillId="0" borderId="32" xfId="0" applyFont="1" applyBorder="1" applyAlignment="1">
      <alignment horizontal="left" vertical="center" wrapText="1"/>
    </xf>
    <xf numFmtId="182" fontId="63" fillId="0" borderId="32" xfId="1" applyNumberFormat="1" applyFont="1" applyBorder="1" applyAlignment="1">
      <alignment horizontal="center" vertical="center"/>
    </xf>
    <xf numFmtId="44" fontId="63" fillId="0" borderId="32" xfId="2" applyFont="1" applyBorder="1" applyAlignment="1">
      <alignment horizontal="center" vertical="center"/>
    </xf>
    <xf numFmtId="0" fontId="63" fillId="0" borderId="32" xfId="0" applyFont="1" applyBorder="1" applyAlignment="1">
      <alignment horizontal="center"/>
    </xf>
    <xf numFmtId="43" fontId="63" fillId="0" borderId="32" xfId="1" applyFont="1" applyBorder="1"/>
    <xf numFmtId="0" fontId="63" fillId="0" borderId="32" xfId="0" applyFont="1" applyBorder="1" applyAlignment="1">
      <alignment wrapText="1"/>
    </xf>
    <xf numFmtId="43" fontId="63" fillId="0" borderId="32" xfId="1" applyFont="1" applyBorder="1" applyAlignment="1">
      <alignment horizontal="center" vertical="center"/>
    </xf>
    <xf numFmtId="0" fontId="66" fillId="0" borderId="0" xfId="0" applyFont="1" applyAlignment="1">
      <alignment horizontal="center" vertical="center" wrapText="1"/>
    </xf>
    <xf numFmtId="0" fontId="69" fillId="0" borderId="0" xfId="0" applyFont="1"/>
    <xf numFmtId="0" fontId="1" fillId="0" borderId="0" xfId="0" applyFont="1"/>
    <xf numFmtId="0" fontId="72" fillId="61" borderId="0" xfId="0" applyFont="1" applyFill="1" applyAlignment="1">
      <alignment horizontal="left" vertical="center"/>
    </xf>
    <xf numFmtId="0" fontId="9" fillId="61" borderId="0" xfId="0" applyFont="1" applyFill="1"/>
    <xf numFmtId="0" fontId="0" fillId="61" borderId="0" xfId="0" applyFill="1"/>
    <xf numFmtId="0" fontId="73" fillId="61" borderId="0" xfId="0" applyFont="1" applyFill="1" applyAlignment="1">
      <alignment horizontal="left" indent="1"/>
    </xf>
    <xf numFmtId="0" fontId="0" fillId="61" borderId="0" xfId="0" applyFill="1" applyAlignment="1">
      <alignment horizontal="center"/>
    </xf>
    <xf numFmtId="49" fontId="73" fillId="62" borderId="30" xfId="10" applyNumberFormat="1" applyFont="1" applyFill="1" applyBorder="1" applyAlignment="1">
      <alignment horizontal="center" vertical="center"/>
    </xf>
    <xf numFmtId="49" fontId="73" fillId="62" borderId="30" xfId="10" applyNumberFormat="1" applyFont="1" applyFill="1" applyBorder="1" applyAlignment="1">
      <alignment horizontal="center"/>
    </xf>
    <xf numFmtId="0" fontId="72" fillId="61" borderId="30" xfId="0" applyFont="1" applyFill="1" applyBorder="1" applyAlignment="1">
      <alignment horizontal="center" vertical="center"/>
    </xf>
    <xf numFmtId="17" fontId="0" fillId="0" borderId="30" xfId="0" applyNumberFormat="1" applyBorder="1" applyAlignment="1">
      <alignment horizontal="center" vertical="center"/>
    </xf>
    <xf numFmtId="183" fontId="74" fillId="61" borderId="30" xfId="6365" applyNumberFormat="1" applyFont="1" applyFill="1" applyBorder="1" applyAlignment="1">
      <alignment horizontal="center" vertical="center"/>
    </xf>
    <xf numFmtId="44" fontId="74" fillId="61" borderId="30" xfId="6365" applyFont="1" applyFill="1" applyBorder="1" applyAlignment="1">
      <alignment horizontal="center" vertical="center"/>
    </xf>
    <xf numFmtId="17" fontId="0" fillId="0" borderId="0" xfId="0" applyNumberFormat="1" applyAlignment="1">
      <alignment horizontal="center" vertical="center"/>
    </xf>
    <xf numFmtId="184" fontId="74" fillId="61" borderId="0" xfId="6365" applyNumberFormat="1" applyFont="1" applyFill="1" applyBorder="1" applyAlignment="1">
      <alignment horizontal="center" vertical="center"/>
    </xf>
    <xf numFmtId="44" fontId="74" fillId="61" borderId="0" xfId="6365" applyFont="1" applyFill="1" applyBorder="1" applyAlignment="1">
      <alignment horizontal="center" vertical="center"/>
    </xf>
    <xf numFmtId="44" fontId="74" fillId="0" borderId="0" xfId="6365" applyFont="1" applyFill="1" applyBorder="1" applyAlignment="1">
      <alignment horizontal="center" vertical="center"/>
    </xf>
    <xf numFmtId="9" fontId="68" fillId="59" borderId="28" xfId="6378" applyFont="1" applyFill="1" applyBorder="1" applyAlignment="1">
      <alignment horizontal="center" vertical="center"/>
    </xf>
    <xf numFmtId="2" fontId="68" fillId="59" borderId="28" xfId="6372" applyNumberFormat="1" applyFont="1" applyFill="1" applyBorder="1" applyAlignment="1">
      <alignment horizontal="right" vertical="center"/>
    </xf>
    <xf numFmtId="0" fontId="68" fillId="59" borderId="28" xfId="6372" applyFont="1" applyFill="1" applyBorder="1" applyAlignment="1">
      <alignment horizontal="center" vertical="center"/>
    </xf>
    <xf numFmtId="166" fontId="68" fillId="59" borderId="28" xfId="6372" applyNumberFormat="1" applyFont="1" applyFill="1" applyBorder="1" applyAlignment="1">
      <alignment horizontal="right" vertical="center"/>
    </xf>
    <xf numFmtId="4" fontId="68" fillId="59" borderId="28" xfId="6372" applyNumberFormat="1" applyFont="1" applyFill="1" applyBorder="1" applyAlignment="1">
      <alignment horizontal="right" vertical="center"/>
    </xf>
    <xf numFmtId="166" fontId="68" fillId="59" borderId="29" xfId="60" applyFont="1" applyFill="1" applyBorder="1" applyAlignment="1">
      <alignment horizontal="center" vertical="center"/>
    </xf>
    <xf numFmtId="0" fontId="68" fillId="59" borderId="32" xfId="6372" applyFont="1" applyFill="1" applyBorder="1" applyAlignment="1">
      <alignment horizontal="center" vertical="center"/>
    </xf>
    <xf numFmtId="0" fontId="68" fillId="59" borderId="32" xfId="6372" applyFont="1" applyFill="1" applyBorder="1" applyAlignment="1">
      <alignment horizontal="center" vertical="center" wrapText="1"/>
    </xf>
    <xf numFmtId="0" fontId="77" fillId="2" borderId="33" xfId="6372" applyFont="1" applyFill="1" applyBorder="1" applyAlignment="1">
      <alignment horizontal="center" vertical="center" wrapText="1"/>
    </xf>
    <xf numFmtId="2" fontId="77" fillId="2" borderId="33" xfId="6372" applyNumberFormat="1" applyFont="1" applyFill="1" applyBorder="1" applyAlignment="1">
      <alignment horizontal="right" vertical="center"/>
    </xf>
    <xf numFmtId="0" fontId="77" fillId="2" borderId="33" xfId="6372" applyFont="1" applyFill="1" applyBorder="1" applyAlignment="1">
      <alignment horizontal="center" vertical="center"/>
    </xf>
    <xf numFmtId="166" fontId="77" fillId="2" borderId="33" xfId="6372" applyNumberFormat="1" applyFont="1" applyFill="1" applyBorder="1" applyAlignment="1">
      <alignment horizontal="right" vertical="center"/>
    </xf>
    <xf numFmtId="4" fontId="77" fillId="2" borderId="33" xfId="6372" applyNumberFormat="1" applyFont="1" applyFill="1" applyBorder="1" applyAlignment="1">
      <alignment horizontal="right" vertical="center"/>
    </xf>
    <xf numFmtId="43" fontId="77" fillId="2" borderId="33" xfId="1" applyFont="1" applyFill="1" applyBorder="1" applyAlignment="1">
      <alignment horizontal="center" vertical="center"/>
    </xf>
    <xf numFmtId="0" fontId="76" fillId="0" borderId="34" xfId="6372" applyFont="1" applyBorder="1" applyAlignment="1">
      <alignment vertical="center"/>
    </xf>
    <xf numFmtId="0" fontId="76" fillId="0" borderId="35" xfId="6372" applyFont="1" applyBorder="1" applyAlignment="1">
      <alignment horizontal="center" vertical="center"/>
    </xf>
    <xf numFmtId="0" fontId="76" fillId="0" borderId="35" xfId="6372" applyFont="1" applyBorder="1" applyAlignment="1">
      <alignment horizontal="center" vertical="center" wrapText="1"/>
    </xf>
    <xf numFmtId="9" fontId="76" fillId="0" borderId="35" xfId="6372" applyNumberFormat="1" applyFont="1" applyBorder="1" applyAlignment="1">
      <alignment horizontal="right" vertical="center" wrapText="1"/>
    </xf>
    <xf numFmtId="0" fontId="76" fillId="0" borderId="35" xfId="6372" applyFont="1" applyBorder="1" applyAlignment="1">
      <alignment horizontal="right" vertical="center"/>
    </xf>
    <xf numFmtId="2" fontId="76" fillId="0" borderId="35" xfId="6372" applyNumberFormat="1" applyFont="1" applyBorder="1" applyAlignment="1">
      <alignment horizontal="center" vertical="center"/>
    </xf>
    <xf numFmtId="4" fontId="76" fillId="0" borderId="35" xfId="6372" applyNumberFormat="1" applyFont="1" applyBorder="1" applyAlignment="1">
      <alignment horizontal="right" vertical="center"/>
    </xf>
    <xf numFmtId="9" fontId="76" fillId="0" borderId="35" xfId="6372" applyNumberFormat="1" applyFont="1" applyBorder="1" applyAlignment="1">
      <alignment horizontal="right" vertical="center"/>
    </xf>
    <xf numFmtId="4" fontId="77" fillId="0" borderId="36" xfId="6372" applyNumberFormat="1" applyFont="1" applyBorder="1" applyAlignment="1">
      <alignment horizontal="right" vertical="center"/>
    </xf>
    <xf numFmtId="0" fontId="76" fillId="0" borderId="46" xfId="6372" applyFont="1" applyBorder="1" applyAlignment="1">
      <alignment vertical="center"/>
    </xf>
    <xf numFmtId="0" fontId="76" fillId="0" borderId="0" xfId="6372" applyFont="1" applyAlignment="1">
      <alignment horizontal="center" vertical="center"/>
    </xf>
    <xf numFmtId="9" fontId="76" fillId="0" borderId="0" xfId="6372" applyNumberFormat="1" applyFont="1" applyAlignment="1">
      <alignment horizontal="left" vertical="center" wrapText="1"/>
    </xf>
    <xf numFmtId="0" fontId="76" fillId="0" borderId="0" xfId="6372" applyFont="1" applyAlignment="1">
      <alignment horizontal="right" vertical="center"/>
    </xf>
    <xf numFmtId="2" fontId="76" fillId="0" borderId="0" xfId="6372" applyNumberFormat="1" applyFont="1" applyAlignment="1">
      <alignment horizontal="center" vertical="center"/>
    </xf>
    <xf numFmtId="4" fontId="76" fillId="0" borderId="0" xfId="6372" applyNumberFormat="1" applyFont="1" applyAlignment="1">
      <alignment horizontal="right" vertical="center"/>
    </xf>
    <xf numFmtId="9" fontId="76" fillId="0" borderId="0" xfId="6372" applyNumberFormat="1" applyFont="1" applyAlignment="1">
      <alignment horizontal="right" vertical="center"/>
    </xf>
    <xf numFmtId="4" fontId="77" fillId="0" borderId="44" xfId="6372" applyNumberFormat="1" applyFont="1" applyBorder="1" applyAlignment="1">
      <alignment horizontal="right" vertical="center"/>
    </xf>
    <xf numFmtId="0" fontId="77" fillId="2" borderId="33" xfId="6372" applyFont="1" applyFill="1" applyBorder="1" applyAlignment="1">
      <alignment horizontal="left" vertical="center" wrapText="1"/>
    </xf>
    <xf numFmtId="0" fontId="76" fillId="0" borderId="40" xfId="6372" applyFont="1" applyBorder="1" applyAlignment="1">
      <alignment vertical="center"/>
    </xf>
    <xf numFmtId="0" fontId="76" fillId="0" borderId="41" xfId="6372" applyFont="1" applyBorder="1" applyAlignment="1">
      <alignment horizontal="center" vertical="center"/>
    </xf>
    <xf numFmtId="0" fontId="77" fillId="0" borderId="41" xfId="6372" applyFont="1" applyBorder="1" applyAlignment="1">
      <alignment horizontal="right" vertical="center" wrapText="1"/>
    </xf>
    <xf numFmtId="0" fontId="76" fillId="0" borderId="41" xfId="6372" applyFont="1" applyBorder="1" applyAlignment="1">
      <alignment horizontal="right" vertical="center"/>
    </xf>
    <xf numFmtId="4" fontId="77" fillId="0" borderId="42" xfId="6372" applyNumberFormat="1" applyFont="1" applyBorder="1" applyAlignment="1">
      <alignment horizontal="right" vertical="center"/>
    </xf>
    <xf numFmtId="0" fontId="76" fillId="0" borderId="35" xfId="6372" applyFont="1" applyBorder="1" applyAlignment="1">
      <alignment horizontal="right" vertical="center" wrapText="1"/>
    </xf>
    <xf numFmtId="2" fontId="76" fillId="0" borderId="35" xfId="6372" applyNumberFormat="1" applyFont="1" applyBorder="1" applyAlignment="1">
      <alignment horizontal="right" vertical="center"/>
    </xf>
    <xf numFmtId="0" fontId="76" fillId="0" borderId="37" xfId="6372" applyFont="1" applyBorder="1" applyAlignment="1">
      <alignment vertical="center"/>
    </xf>
    <xf numFmtId="0" fontId="76" fillId="0" borderId="38" xfId="6372" applyFont="1" applyBorder="1" applyAlignment="1">
      <alignment horizontal="center" vertical="center"/>
    </xf>
    <xf numFmtId="0" fontId="76" fillId="0" borderId="38" xfId="6372" applyFont="1" applyBorder="1" applyAlignment="1">
      <alignment horizontal="center" vertical="center" wrapText="1"/>
    </xf>
    <xf numFmtId="0" fontId="76" fillId="0" borderId="38" xfId="6372" applyFont="1" applyBorder="1" applyAlignment="1">
      <alignment horizontal="right" vertical="center" wrapText="1"/>
    </xf>
    <xf numFmtId="0" fontId="76" fillId="0" borderId="38" xfId="6372" applyFont="1" applyBorder="1" applyAlignment="1">
      <alignment horizontal="right" vertical="center"/>
    </xf>
    <xf numFmtId="4" fontId="77" fillId="0" borderId="39" xfId="6372" applyNumberFormat="1" applyFont="1" applyBorder="1" applyAlignment="1">
      <alignment horizontal="right" vertical="center"/>
    </xf>
    <xf numFmtId="4" fontId="76" fillId="0" borderId="35" xfId="6372" applyNumberFormat="1" applyFont="1" applyBorder="1" applyAlignment="1">
      <alignment horizontal="center" vertical="center"/>
    </xf>
    <xf numFmtId="0" fontId="76" fillId="0" borderId="0" xfId="6372" applyFont="1" applyAlignment="1">
      <alignment horizontal="right" vertical="center" wrapText="1"/>
    </xf>
    <xf numFmtId="4" fontId="76" fillId="0" borderId="35" xfId="6372" quotePrefix="1" applyNumberFormat="1" applyFont="1" applyBorder="1" applyAlignment="1">
      <alignment horizontal="center" vertical="center"/>
    </xf>
    <xf numFmtId="0" fontId="76" fillId="0" borderId="2" xfId="6372" applyFont="1" applyBorder="1" applyAlignment="1">
      <alignment vertical="center"/>
    </xf>
    <xf numFmtId="0" fontId="76" fillId="0" borderId="3" xfId="6372" applyFont="1" applyBorder="1" applyAlignment="1">
      <alignment horizontal="center" vertical="center"/>
    </xf>
    <xf numFmtId="0" fontId="76" fillId="0" borderId="3" xfId="6372" applyFont="1" applyBorder="1" applyAlignment="1">
      <alignment horizontal="center" vertical="center" wrapText="1"/>
    </xf>
    <xf numFmtId="0" fontId="76" fillId="0" borderId="3" xfId="6372" applyFont="1" applyBorder="1" applyAlignment="1">
      <alignment horizontal="right" vertical="center" wrapText="1"/>
    </xf>
    <xf numFmtId="0" fontId="76" fillId="0" borderId="3" xfId="6372" applyFont="1" applyBorder="1" applyAlignment="1">
      <alignment horizontal="right" vertical="center"/>
    </xf>
    <xf numFmtId="4" fontId="77" fillId="0" borderId="4" xfId="6372" applyNumberFormat="1" applyFont="1" applyBorder="1" applyAlignment="1">
      <alignment horizontal="right" vertical="center"/>
    </xf>
    <xf numFmtId="0" fontId="77" fillId="60" borderId="27" xfId="6372" applyFont="1" applyFill="1" applyBorder="1" applyAlignment="1">
      <alignment horizontal="center" vertical="center"/>
    </xf>
    <xf numFmtId="0" fontId="77" fillId="60" borderId="28" xfId="6372" applyFont="1" applyFill="1" applyBorder="1" applyAlignment="1">
      <alignment horizontal="center" vertical="center"/>
    </xf>
    <xf numFmtId="0" fontId="77" fillId="60" borderId="28" xfId="6372" applyFont="1" applyFill="1" applyBorder="1" applyAlignment="1">
      <alignment horizontal="center" vertical="center" wrapText="1"/>
    </xf>
    <xf numFmtId="2" fontId="77" fillId="60" borderId="28" xfId="6372" applyNumberFormat="1" applyFont="1" applyFill="1" applyBorder="1" applyAlignment="1">
      <alignment horizontal="right" vertical="center"/>
    </xf>
    <xf numFmtId="166" fontId="77" fillId="60" borderId="28" xfId="6372" applyNumberFormat="1" applyFont="1" applyFill="1" applyBorder="1" applyAlignment="1">
      <alignment horizontal="right" vertical="center"/>
    </xf>
    <xf numFmtId="4" fontId="77" fillId="60" borderId="28" xfId="6372" applyNumberFormat="1" applyFont="1" applyFill="1" applyBorder="1" applyAlignment="1">
      <alignment horizontal="right" vertical="center"/>
    </xf>
    <xf numFmtId="43" fontId="77" fillId="60" borderId="29" xfId="1" applyFont="1" applyFill="1" applyBorder="1" applyAlignment="1">
      <alignment horizontal="center" vertical="center"/>
    </xf>
    <xf numFmtId="0" fontId="77" fillId="2" borderId="27" xfId="6372" applyFont="1" applyFill="1" applyBorder="1" applyAlignment="1">
      <alignment horizontal="center" vertical="center"/>
    </xf>
    <xf numFmtId="9" fontId="77" fillId="2" borderId="1" xfId="6378" applyFont="1" applyFill="1" applyBorder="1" applyAlignment="1">
      <alignment horizontal="center" vertical="center"/>
    </xf>
    <xf numFmtId="2" fontId="77" fillId="2" borderId="1" xfId="6372" applyNumberFormat="1" applyFont="1" applyFill="1" applyBorder="1" applyAlignment="1">
      <alignment horizontal="right" vertical="center"/>
    </xf>
    <xf numFmtId="0" fontId="77" fillId="2" borderId="1" xfId="6372" applyFont="1" applyFill="1" applyBorder="1" applyAlignment="1">
      <alignment horizontal="center" vertical="center"/>
    </xf>
    <xf numFmtId="166" fontId="77" fillId="2" borderId="1" xfId="6372" applyNumberFormat="1" applyFont="1" applyFill="1" applyBorder="1" applyAlignment="1">
      <alignment horizontal="right" vertical="center"/>
    </xf>
    <xf numFmtId="4" fontId="77" fillId="2" borderId="1" xfId="6372" applyNumberFormat="1" applyFont="1" applyFill="1" applyBorder="1" applyAlignment="1">
      <alignment horizontal="right" vertical="center"/>
    </xf>
    <xf numFmtId="166" fontId="77" fillId="2" borderId="1" xfId="60" applyFont="1" applyFill="1" applyBorder="1" applyAlignment="1">
      <alignment horizontal="center" vertical="center"/>
    </xf>
    <xf numFmtId="9" fontId="77" fillId="59" borderId="28" xfId="6378" applyFont="1" applyFill="1" applyBorder="1" applyAlignment="1">
      <alignment horizontal="center" vertical="center"/>
    </xf>
    <xf numFmtId="2" fontId="77" fillId="59" borderId="28" xfId="6372" applyNumberFormat="1" applyFont="1" applyFill="1" applyBorder="1" applyAlignment="1">
      <alignment horizontal="right" vertical="center"/>
    </xf>
    <xf numFmtId="166" fontId="77" fillId="59" borderId="29" xfId="60" applyFont="1" applyFill="1" applyBorder="1" applyAlignment="1">
      <alignment horizontal="center" vertical="center"/>
    </xf>
    <xf numFmtId="0" fontId="77" fillId="2" borderId="1" xfId="6372" applyFont="1" applyFill="1" applyBorder="1" applyAlignment="1">
      <alignment horizontal="left" vertical="center" wrapText="1"/>
    </xf>
    <xf numFmtId="0" fontId="76" fillId="0" borderId="47" xfId="6372" applyFont="1" applyBorder="1" applyAlignment="1">
      <alignment vertical="center"/>
    </xf>
    <xf numFmtId="0" fontId="76" fillId="0" borderId="47" xfId="6379" applyFont="1" applyBorder="1" applyAlignment="1">
      <alignment horizontal="left" vertical="center" wrapText="1"/>
    </xf>
    <xf numFmtId="0" fontId="76" fillId="0" borderId="47" xfId="6372" applyFont="1" applyBorder="1" applyAlignment="1">
      <alignment horizontal="center" vertical="center"/>
    </xf>
    <xf numFmtId="0" fontId="76" fillId="0" borderId="47" xfId="6372" applyFont="1" applyBorder="1" applyAlignment="1">
      <alignment horizontal="right" vertical="center"/>
    </xf>
    <xf numFmtId="4" fontId="76" fillId="0" borderId="47" xfId="6372" applyNumberFormat="1" applyFont="1" applyBorder="1" applyAlignment="1">
      <alignment horizontal="center" vertical="center"/>
    </xf>
    <xf numFmtId="4" fontId="77" fillId="0" borderId="47" xfId="6372" applyNumberFormat="1" applyFont="1" applyBorder="1" applyAlignment="1">
      <alignment horizontal="right" vertical="center"/>
    </xf>
    <xf numFmtId="0" fontId="76" fillId="0" borderId="48" xfId="6372" applyFont="1" applyBorder="1" applyAlignment="1">
      <alignment vertical="center"/>
    </xf>
    <xf numFmtId="0" fontId="76" fillId="0" borderId="48" xfId="6379" applyFont="1" applyBorder="1" applyAlignment="1">
      <alignment horizontal="left" vertical="center" wrapText="1"/>
    </xf>
    <xf numFmtId="0" fontId="76" fillId="0" borderId="48" xfId="6372" applyFont="1" applyBorder="1" applyAlignment="1">
      <alignment horizontal="center" vertical="center"/>
    </xf>
    <xf numFmtId="0" fontId="76" fillId="0" borderId="48" xfId="6372" applyFont="1" applyBorder="1" applyAlignment="1">
      <alignment horizontal="right" vertical="center"/>
    </xf>
    <xf numFmtId="4" fontId="76" fillId="0" borderId="48" xfId="6372" applyNumberFormat="1" applyFont="1" applyBorder="1" applyAlignment="1">
      <alignment horizontal="center" vertical="center"/>
    </xf>
    <xf numFmtId="4" fontId="77" fillId="0" borderId="48" xfId="6372" applyNumberFormat="1" applyFont="1" applyBorder="1" applyAlignment="1">
      <alignment horizontal="right" vertical="center"/>
    </xf>
    <xf numFmtId="0" fontId="76" fillId="0" borderId="49" xfId="6372" applyFont="1" applyBorder="1" applyAlignment="1">
      <alignment vertical="center"/>
    </xf>
    <xf numFmtId="0" fontId="79" fillId="0" borderId="49" xfId="6372" applyFont="1" applyBorder="1" applyAlignment="1">
      <alignment horizontal="right" vertical="center" wrapText="1"/>
    </xf>
    <xf numFmtId="0" fontId="76" fillId="0" borderId="49" xfId="6372" applyFont="1" applyBorder="1" applyAlignment="1">
      <alignment horizontal="center" vertical="center"/>
    </xf>
    <xf numFmtId="0" fontId="76" fillId="0" borderId="49" xfId="6372" applyFont="1" applyBorder="1" applyAlignment="1">
      <alignment horizontal="right" vertical="center"/>
    </xf>
    <xf numFmtId="4" fontId="76" fillId="0" borderId="49" xfId="6372" applyNumberFormat="1" applyFont="1" applyBorder="1" applyAlignment="1">
      <alignment horizontal="center" vertical="center"/>
    </xf>
    <xf numFmtId="4" fontId="77" fillId="0" borderId="49" xfId="6372" applyNumberFormat="1" applyFont="1" applyBorder="1" applyAlignment="1">
      <alignment horizontal="right" vertical="center"/>
    </xf>
    <xf numFmtId="0" fontId="76" fillId="0" borderId="49" xfId="6379" applyFont="1" applyBorder="1" applyAlignment="1">
      <alignment horizontal="left" vertical="center" wrapText="1"/>
    </xf>
    <xf numFmtId="0" fontId="77" fillId="0" borderId="47" xfId="6379" applyFont="1" applyBorder="1" applyAlignment="1">
      <alignment horizontal="center" vertical="center" wrapText="1"/>
    </xf>
    <xf numFmtId="0" fontId="76" fillId="0" borderId="47" xfId="6379" applyFont="1" applyBorder="1" applyAlignment="1">
      <alignment horizontal="center" vertical="center"/>
    </xf>
    <xf numFmtId="2" fontId="76" fillId="0" borderId="47" xfId="6379" applyNumberFormat="1" applyFont="1" applyBorder="1" applyAlignment="1">
      <alignment horizontal="center" vertical="center"/>
    </xf>
    <xf numFmtId="2" fontId="76" fillId="0" borderId="47" xfId="1717" applyNumberFormat="1" applyFont="1" applyBorder="1" applyAlignment="1">
      <alignment horizontal="center" vertical="center"/>
    </xf>
    <xf numFmtId="0" fontId="77" fillId="0" borderId="48" xfId="6379" applyFont="1" applyBorder="1" applyAlignment="1">
      <alignment horizontal="center" vertical="center" wrapText="1"/>
    </xf>
    <xf numFmtId="0" fontId="76" fillId="0" borderId="48" xfId="6379" applyFont="1" applyBorder="1" applyAlignment="1">
      <alignment horizontal="center" vertical="center"/>
    </xf>
    <xf numFmtId="2" fontId="76" fillId="0" borderId="48" xfId="6379" applyNumberFormat="1" applyFont="1" applyBorder="1" applyAlignment="1">
      <alignment horizontal="center" vertical="center"/>
    </xf>
    <xf numFmtId="2" fontId="76" fillId="0" borderId="48" xfId="1717" applyNumberFormat="1" applyFont="1" applyBorder="1" applyAlignment="1">
      <alignment horizontal="center" vertical="center"/>
    </xf>
    <xf numFmtId="0" fontId="77" fillId="0" borderId="49" xfId="6379" applyFont="1" applyBorder="1" applyAlignment="1">
      <alignment horizontal="center" vertical="center" wrapText="1"/>
    </xf>
    <xf numFmtId="2" fontId="76" fillId="0" borderId="49" xfId="6379" applyNumberFormat="1" applyFont="1" applyBorder="1" applyAlignment="1">
      <alignment horizontal="center" vertical="center"/>
    </xf>
    <xf numFmtId="2" fontId="76" fillId="0" borderId="49" xfId="1717" applyNumberFormat="1" applyFont="1" applyBorder="1" applyAlignment="1">
      <alignment horizontal="center" vertical="center"/>
    </xf>
    <xf numFmtId="0" fontId="80" fillId="0" borderId="49" xfId="6372" applyFont="1" applyBorder="1" applyAlignment="1">
      <alignment horizontal="left" vertical="center" wrapText="1"/>
    </xf>
    <xf numFmtId="0" fontId="81" fillId="59" borderId="28" xfId="6372" applyFont="1" applyFill="1" applyBorder="1" applyAlignment="1">
      <alignment horizontal="center" vertical="center" wrapText="1"/>
    </xf>
    <xf numFmtId="2" fontId="76" fillId="0" borderId="48" xfId="6372" applyNumberFormat="1" applyFont="1" applyBorder="1" applyAlignment="1">
      <alignment horizontal="right" vertical="center"/>
    </xf>
    <xf numFmtId="2" fontId="76" fillId="0" borderId="49" xfId="6372" applyNumberFormat="1" applyFont="1" applyBorder="1" applyAlignment="1">
      <alignment horizontal="center" vertical="center"/>
    </xf>
    <xf numFmtId="2" fontId="76" fillId="0" borderId="47" xfId="6372" applyNumberFormat="1" applyFont="1" applyBorder="1" applyAlignment="1">
      <alignment horizontal="right" vertical="center"/>
    </xf>
    <xf numFmtId="2" fontId="76" fillId="0" borderId="49" xfId="6372" applyNumberFormat="1" applyFont="1" applyBorder="1" applyAlignment="1">
      <alignment horizontal="right" vertical="center"/>
    </xf>
    <xf numFmtId="2" fontId="76" fillId="0" borderId="47" xfId="6372" applyNumberFormat="1" applyFont="1" applyBorder="1" applyAlignment="1">
      <alignment horizontal="center" vertical="center"/>
    </xf>
    <xf numFmtId="2" fontId="76" fillId="0" borderId="48" xfId="6372" applyNumberFormat="1" applyFont="1" applyBorder="1" applyAlignment="1">
      <alignment horizontal="center" vertical="center"/>
    </xf>
    <xf numFmtId="0" fontId="82" fillId="0" borderId="0" xfId="0" applyFont="1"/>
    <xf numFmtId="0" fontId="0" fillId="0" borderId="0" xfId="0" applyAlignment="1">
      <alignment vertical="center"/>
    </xf>
    <xf numFmtId="0" fontId="0" fillId="63" borderId="0" xfId="0" applyFill="1" applyAlignment="1">
      <alignment vertical="center"/>
    </xf>
    <xf numFmtId="2" fontId="0" fillId="0" borderId="0" xfId="0" applyNumberFormat="1"/>
    <xf numFmtId="49" fontId="0" fillId="0" borderId="0" xfId="0" applyNumberFormat="1"/>
    <xf numFmtId="4" fontId="57" fillId="0" borderId="0" xfId="0" applyNumberFormat="1" applyFont="1" applyAlignment="1">
      <alignment horizontal="center"/>
    </xf>
    <xf numFmtId="43" fontId="0" fillId="0" borderId="0" xfId="0" applyNumberFormat="1"/>
    <xf numFmtId="0" fontId="89" fillId="0" borderId="48" xfId="54" applyFont="1" applyBorder="1" applyAlignment="1">
      <alignment horizontal="center" vertical="center"/>
    </xf>
    <xf numFmtId="4" fontId="89" fillId="0" borderId="50" xfId="54" quotePrefix="1" applyNumberFormat="1" applyFont="1" applyBorder="1" applyAlignment="1">
      <alignment horizontal="right" vertical="center"/>
    </xf>
    <xf numFmtId="4" fontId="89" fillId="0" borderId="48" xfId="54" quotePrefix="1" applyNumberFormat="1" applyFont="1" applyBorder="1" applyAlignment="1">
      <alignment horizontal="right" vertical="center"/>
    </xf>
    <xf numFmtId="2" fontId="0" fillId="0" borderId="0" xfId="0" applyNumberFormat="1" applyAlignment="1">
      <alignment vertical="center"/>
    </xf>
    <xf numFmtId="49" fontId="9" fillId="0" borderId="47" xfId="0" applyNumberFormat="1" applyFont="1" applyBorder="1" applyAlignment="1">
      <alignment horizontal="center" vertical="center" wrapText="1"/>
    </xf>
    <xf numFmtId="0" fontId="9" fillId="0" borderId="47" xfId="0" applyFont="1" applyBorder="1" applyAlignment="1">
      <alignment horizontal="center" vertical="center"/>
    </xf>
    <xf numFmtId="49" fontId="9" fillId="0" borderId="49" xfId="0" applyNumberFormat="1" applyFont="1" applyBorder="1" applyAlignment="1">
      <alignment horizontal="center" vertical="center" wrapText="1"/>
    </xf>
    <xf numFmtId="0" fontId="9" fillId="0" borderId="49" xfId="0" applyFont="1" applyBorder="1" applyAlignment="1">
      <alignment horizontal="center" vertical="center"/>
    </xf>
    <xf numFmtId="0" fontId="9" fillId="0" borderId="0" xfId="0" applyFont="1" applyAlignment="1">
      <alignment horizontal="center" vertical="center"/>
    </xf>
    <xf numFmtId="0" fontId="9" fillId="0" borderId="0" xfId="0" applyFont="1" applyAlignment="1">
      <alignment horizontal="center" wrapText="1"/>
    </xf>
    <xf numFmtId="0" fontId="9" fillId="0" borderId="0" xfId="0" applyFont="1"/>
    <xf numFmtId="0" fontId="86" fillId="0" borderId="33" xfId="0" applyFont="1" applyBorder="1" applyAlignment="1">
      <alignment horizontal="center" vertical="center" wrapText="1"/>
    </xf>
    <xf numFmtId="0" fontId="86" fillId="0" borderId="2" xfId="0" applyFont="1" applyBorder="1" applyAlignment="1">
      <alignment horizontal="center" vertical="center" wrapText="1"/>
    </xf>
    <xf numFmtId="0" fontId="86" fillId="0" borderId="3" xfId="0" applyFont="1" applyBorder="1" applyAlignment="1">
      <alignment horizontal="center" vertical="center" wrapText="1"/>
    </xf>
    <xf numFmtId="0" fontId="86" fillId="0" borderId="4" xfId="0" applyFont="1" applyBorder="1" applyAlignment="1">
      <alignment horizontal="center" vertical="center" wrapText="1"/>
    </xf>
    <xf numFmtId="2" fontId="86" fillId="0" borderId="33" xfId="0" applyNumberFormat="1" applyFont="1" applyBorder="1" applyAlignment="1">
      <alignment horizontal="center" vertical="center" wrapText="1"/>
    </xf>
    <xf numFmtId="2" fontId="86" fillId="0" borderId="33" xfId="0" applyNumberFormat="1" applyFont="1" applyBorder="1" applyAlignment="1">
      <alignment horizontal="center" vertical="center"/>
    </xf>
    <xf numFmtId="2" fontId="86" fillId="0" borderId="2" xfId="0" applyNumberFormat="1" applyFont="1" applyBorder="1" applyAlignment="1">
      <alignment horizontal="center" vertical="center" wrapText="1"/>
    </xf>
    <xf numFmtId="0" fontId="90" fillId="0" borderId="48" xfId="54" applyFont="1" applyBorder="1" applyAlignment="1">
      <alignment horizontal="center" vertical="center"/>
    </xf>
    <xf numFmtId="4" fontId="90" fillId="0" borderId="48" xfId="54" quotePrefix="1" applyNumberFormat="1" applyFont="1" applyBorder="1" applyAlignment="1">
      <alignment horizontal="right" vertical="center"/>
    </xf>
    <xf numFmtId="0" fontId="88" fillId="0" borderId="51" xfId="0" applyFont="1" applyBorder="1" applyAlignment="1">
      <alignment horizontal="center"/>
    </xf>
    <xf numFmtId="4" fontId="83" fillId="0" borderId="0" xfId="0" applyNumberFormat="1" applyFont="1" applyAlignment="1">
      <alignment horizontal="center"/>
    </xf>
    <xf numFmtId="49" fontId="85" fillId="64" borderId="3" xfId="0" applyNumberFormat="1" applyFont="1" applyFill="1" applyBorder="1" applyAlignment="1">
      <alignment vertical="center" wrapText="1"/>
    </xf>
    <xf numFmtId="0" fontId="85" fillId="64" borderId="3" xfId="0" applyFont="1" applyFill="1" applyBorder="1" applyAlignment="1">
      <alignment vertical="center" wrapText="1"/>
    </xf>
    <xf numFmtId="49" fontId="85" fillId="0" borderId="3" xfId="0" applyNumberFormat="1" applyFont="1" applyBorder="1" applyAlignment="1">
      <alignment vertical="center" wrapText="1"/>
    </xf>
    <xf numFmtId="0" fontId="85" fillId="0" borderId="3" xfId="0" applyFont="1" applyBorder="1" applyAlignment="1">
      <alignment vertical="center" wrapText="1"/>
    </xf>
    <xf numFmtId="185" fontId="89" fillId="0" borderId="0" xfId="54" quotePrefix="1" applyNumberFormat="1" applyFont="1" applyAlignment="1">
      <alignment horizontal="right" vertical="center"/>
    </xf>
    <xf numFmtId="4" fontId="91" fillId="0" borderId="0" xfId="0" applyNumberFormat="1" applyFont="1" applyAlignment="1">
      <alignment horizontal="center" vertical="center"/>
    </xf>
    <xf numFmtId="0" fontId="86" fillId="0" borderId="52" xfId="0" applyFont="1" applyBorder="1" applyAlignment="1">
      <alignment horizontal="center" vertical="center" wrapText="1"/>
    </xf>
    <xf numFmtId="0" fontId="58" fillId="0" borderId="0" xfId="0" applyFont="1" applyAlignment="1">
      <alignment vertical="center"/>
    </xf>
    <xf numFmtId="0" fontId="63" fillId="0" borderId="0" xfId="0" applyFont="1" applyAlignment="1">
      <alignment vertical="center"/>
    </xf>
    <xf numFmtId="3" fontId="58" fillId="0" borderId="0" xfId="0" quotePrefix="1" applyNumberFormat="1" applyFont="1" applyAlignment="1">
      <alignment vertical="center"/>
    </xf>
    <xf numFmtId="43" fontId="65" fillId="62" borderId="32" xfId="1" applyFont="1" applyFill="1" applyBorder="1" applyAlignment="1">
      <alignment horizontal="center" vertical="center" wrapText="1"/>
    </xf>
    <xf numFmtId="2" fontId="65" fillId="62" borderId="32" xfId="15" applyNumberFormat="1" applyFont="1" applyFill="1" applyBorder="1" applyAlignment="1">
      <alignment horizontal="center" vertical="center"/>
    </xf>
    <xf numFmtId="2" fontId="65" fillId="62" borderId="32" xfId="15" applyNumberFormat="1" applyFont="1" applyFill="1" applyBorder="1" applyAlignment="1">
      <alignment horizontal="center" vertical="center" wrapText="1"/>
    </xf>
    <xf numFmtId="0" fontId="63" fillId="0" borderId="32" xfId="0" applyFont="1" applyBorder="1" applyAlignment="1">
      <alignment horizontal="left" vertical="center"/>
    </xf>
    <xf numFmtId="164" fontId="63" fillId="0" borderId="32" xfId="0" applyNumberFormat="1" applyFont="1" applyBorder="1" applyAlignment="1">
      <alignment horizontal="center" vertical="center"/>
    </xf>
    <xf numFmtId="2" fontId="65" fillId="0" borderId="32" xfId="15" applyNumberFormat="1" applyFont="1" applyBorder="1" applyAlignment="1">
      <alignment horizontal="center" vertical="center"/>
    </xf>
    <xf numFmtId="2" fontId="65" fillId="0" borderId="32" xfId="15" applyNumberFormat="1" applyFont="1" applyBorder="1" applyAlignment="1">
      <alignment horizontal="center" vertical="center" wrapText="1"/>
    </xf>
    <xf numFmtId="1" fontId="65" fillId="0" borderId="32" xfId="15" applyNumberFormat="1" applyFont="1" applyBorder="1" applyAlignment="1">
      <alignment horizontal="center" vertical="center"/>
    </xf>
    <xf numFmtId="43" fontId="65" fillId="0" borderId="32" xfId="1" applyFont="1" applyFill="1" applyBorder="1" applyAlignment="1">
      <alignment horizontal="center" vertical="center"/>
    </xf>
    <xf numFmtId="1" fontId="65" fillId="0" borderId="32" xfId="15" applyNumberFormat="1" applyFont="1" applyBorder="1" applyAlignment="1">
      <alignment horizontal="center" vertical="center" wrapText="1"/>
    </xf>
    <xf numFmtId="2" fontId="65" fillId="62" borderId="32" xfId="15" applyNumberFormat="1" applyFont="1" applyFill="1" applyBorder="1" applyAlignment="1">
      <alignment vertical="center" wrapText="1"/>
    </xf>
    <xf numFmtId="179" fontId="65" fillId="62" borderId="32" xfId="15" applyNumberFormat="1" applyFont="1" applyFill="1" applyBorder="1" applyAlignment="1">
      <alignment horizontal="center" vertical="center" wrapText="1"/>
    </xf>
    <xf numFmtId="0" fontId="0" fillId="0" borderId="0" xfId="0" applyAlignment="1">
      <alignment horizontal="center" vertical="center"/>
    </xf>
    <xf numFmtId="43" fontId="9" fillId="0" borderId="0" xfId="1" applyFont="1" applyAlignment="1">
      <alignment horizontal="center" vertical="center"/>
    </xf>
    <xf numFmtId="2" fontId="68" fillId="0" borderId="1" xfId="6372" applyNumberFormat="1" applyFont="1" applyBorder="1" applyAlignment="1">
      <alignment horizontal="center" vertical="center" wrapText="1"/>
    </xf>
    <xf numFmtId="0" fontId="68" fillId="0" borderId="1" xfId="6372" applyFont="1" applyBorder="1" applyAlignment="1">
      <alignment horizontal="center" vertical="center" wrapText="1"/>
    </xf>
    <xf numFmtId="0" fontId="77" fillId="2" borderId="49" xfId="6372" applyFont="1" applyFill="1" applyBorder="1" applyAlignment="1">
      <alignment horizontal="center" vertical="center"/>
    </xf>
    <xf numFmtId="9" fontId="77" fillId="2" borderId="49" xfId="6378" applyFont="1" applyFill="1" applyBorder="1" applyAlignment="1">
      <alignment horizontal="center" vertical="center"/>
    </xf>
    <xf numFmtId="2" fontId="77" fillId="2" borderId="49" xfId="6372" applyNumberFormat="1" applyFont="1" applyFill="1" applyBorder="1" applyAlignment="1">
      <alignment horizontal="right" vertical="center"/>
    </xf>
    <xf numFmtId="166" fontId="77" fillId="2" borderId="49" xfId="6372" applyNumberFormat="1" applyFont="1" applyFill="1" applyBorder="1" applyAlignment="1">
      <alignment horizontal="right" vertical="center"/>
    </xf>
    <xf numFmtId="4" fontId="77" fillId="2" borderId="49" xfId="6372" applyNumberFormat="1" applyFont="1" applyFill="1" applyBorder="1" applyAlignment="1">
      <alignment horizontal="right" vertical="center"/>
    </xf>
    <xf numFmtId="166" fontId="77" fillId="2" borderId="49" xfId="60" applyFont="1" applyFill="1" applyBorder="1" applyAlignment="1">
      <alignment horizontal="center" vertical="center"/>
    </xf>
    <xf numFmtId="0" fontId="75" fillId="59" borderId="28" xfId="6372" applyFont="1" applyFill="1" applyBorder="1" applyAlignment="1">
      <alignment horizontal="left" vertical="center" wrapText="1"/>
    </xf>
    <xf numFmtId="0" fontId="81" fillId="59" borderId="28" xfId="6372" applyFont="1" applyFill="1" applyBorder="1" applyAlignment="1">
      <alignment horizontal="left" vertical="center" wrapText="1"/>
    </xf>
    <xf numFmtId="0" fontId="77" fillId="2" borderId="49" xfId="6372" applyFont="1" applyFill="1" applyBorder="1" applyAlignment="1">
      <alignment horizontal="left" vertical="center" wrapText="1"/>
    </xf>
    <xf numFmtId="43" fontId="76" fillId="0" borderId="35" xfId="1" applyFont="1" applyBorder="1" applyAlignment="1">
      <alignment horizontal="right" vertical="center"/>
    </xf>
    <xf numFmtId="43" fontId="76" fillId="0" borderId="35" xfId="1" applyFont="1" applyBorder="1" applyAlignment="1">
      <alignment horizontal="center" vertical="center"/>
    </xf>
    <xf numFmtId="0" fontId="76" fillId="0" borderId="41" xfId="6372" applyFont="1" applyBorder="1" applyAlignment="1">
      <alignment horizontal="right" vertical="center" wrapText="1"/>
    </xf>
    <xf numFmtId="3" fontId="92" fillId="0" borderId="0" xfId="0" applyNumberFormat="1" applyFont="1" applyAlignment="1">
      <alignment horizontal="center"/>
    </xf>
    <xf numFmtId="164" fontId="63" fillId="0" borderId="59" xfId="0" applyNumberFormat="1" applyFont="1" applyBorder="1" applyAlignment="1">
      <alignment horizontal="center" vertical="center"/>
    </xf>
    <xf numFmtId="164" fontId="63" fillId="0" borderId="0" xfId="0" applyNumberFormat="1" applyFont="1" applyAlignment="1">
      <alignment horizontal="center" vertical="center"/>
    </xf>
    <xf numFmtId="44" fontId="63" fillId="0" borderId="0" xfId="2" applyFont="1" applyBorder="1" applyAlignment="1">
      <alignment horizontal="center" vertical="center"/>
    </xf>
    <xf numFmtId="43" fontId="63" fillId="0" borderId="0" xfId="1" applyFont="1" applyBorder="1" applyAlignment="1">
      <alignment horizontal="center" vertical="center"/>
    </xf>
    <xf numFmtId="0" fontId="63" fillId="0" borderId="0" xfId="0" applyFont="1" applyAlignment="1">
      <alignment horizontal="left" vertical="center"/>
    </xf>
    <xf numFmtId="0" fontId="63" fillId="0" borderId="0" xfId="0" applyFont="1" applyAlignment="1">
      <alignment horizontal="center" vertical="center"/>
    </xf>
    <xf numFmtId="1" fontId="65" fillId="0" borderId="59" xfId="15" applyNumberFormat="1" applyFont="1" applyBorder="1" applyAlignment="1">
      <alignment horizontal="center" vertical="center" wrapText="1"/>
    </xf>
    <xf numFmtId="43" fontId="65" fillId="0" borderId="59" xfId="1" applyFont="1" applyFill="1" applyBorder="1" applyAlignment="1">
      <alignment horizontal="center" vertical="center"/>
    </xf>
    <xf numFmtId="1" fontId="65" fillId="0" borderId="59" xfId="15" applyNumberFormat="1" applyFont="1" applyBorder="1" applyAlignment="1">
      <alignment horizontal="center" vertical="center"/>
    </xf>
    <xf numFmtId="2" fontId="65" fillId="0" borderId="59" xfId="15" applyNumberFormat="1" applyFont="1" applyBorder="1" applyAlignment="1">
      <alignment horizontal="center" vertical="center" wrapText="1"/>
    </xf>
    <xf numFmtId="2" fontId="65" fillId="0" borderId="59" xfId="15" applyNumberFormat="1" applyFont="1" applyBorder="1" applyAlignment="1">
      <alignment horizontal="center" vertical="center"/>
    </xf>
    <xf numFmtId="2" fontId="65" fillId="62" borderId="59" xfId="15" applyNumberFormat="1" applyFont="1" applyFill="1" applyBorder="1" applyAlignment="1">
      <alignment horizontal="center" vertical="center"/>
    </xf>
    <xf numFmtId="179" fontId="65" fillId="62" borderId="59" xfId="15" applyNumberFormat="1" applyFont="1" applyFill="1" applyBorder="1" applyAlignment="1">
      <alignment horizontal="center" vertical="center" wrapText="1"/>
    </xf>
    <xf numFmtId="2" fontId="65" fillId="62" borderId="59" xfId="15" applyNumberFormat="1" applyFont="1" applyFill="1" applyBorder="1" applyAlignment="1">
      <alignment vertical="center" wrapText="1"/>
    </xf>
    <xf numFmtId="43" fontId="65" fillId="62" borderId="59" xfId="1" applyFont="1" applyFill="1" applyBorder="1" applyAlignment="1">
      <alignment horizontal="center" vertical="center" wrapText="1"/>
    </xf>
    <xf numFmtId="2" fontId="65" fillId="62" borderId="59" xfId="15" applyNumberFormat="1" applyFont="1" applyFill="1" applyBorder="1" applyAlignment="1">
      <alignment horizontal="center" vertical="center" wrapText="1"/>
    </xf>
    <xf numFmtId="0" fontId="63" fillId="0" borderId="59" xfId="0" applyFont="1" applyBorder="1" applyAlignment="1">
      <alignment horizontal="left" vertical="center"/>
    </xf>
    <xf numFmtId="43" fontId="63" fillId="0" borderId="59" xfId="1" applyFont="1" applyBorder="1" applyAlignment="1">
      <alignment horizontal="center" vertical="center"/>
    </xf>
    <xf numFmtId="44" fontId="63" fillId="0" borderId="59" xfId="2" applyFont="1" applyBorder="1" applyAlignment="1">
      <alignment horizontal="center" vertical="center"/>
    </xf>
    <xf numFmtId="0" fontId="63" fillId="0" borderId="59" xfId="0" applyFont="1" applyBorder="1" applyAlignment="1">
      <alignment horizontal="left" vertical="center" wrapText="1"/>
    </xf>
    <xf numFmtId="0" fontId="63" fillId="0" borderId="59" xfId="0" applyFont="1" applyBorder="1" applyAlignment="1">
      <alignment horizontal="center" vertical="center"/>
    </xf>
    <xf numFmtId="43" fontId="65" fillId="0" borderId="59" xfId="7147" applyFont="1" applyFill="1" applyBorder="1" applyAlignment="1">
      <alignment horizontal="center" vertical="center"/>
    </xf>
    <xf numFmtId="0" fontId="65" fillId="0" borderId="62" xfId="15" applyFont="1" applyBorder="1" applyAlignment="1">
      <alignment horizontal="center" vertical="center"/>
    </xf>
    <xf numFmtId="2" fontId="72" fillId="0" borderId="62" xfId="15" applyNumberFormat="1" applyFont="1" applyBorder="1" applyAlignment="1">
      <alignment horizontal="center" vertical="center"/>
    </xf>
    <xf numFmtId="0" fontId="72" fillId="0" borderId="62" xfId="15" applyFont="1" applyBorder="1" applyAlignment="1">
      <alignment horizontal="center" vertical="center" wrapText="1"/>
    </xf>
    <xf numFmtId="1" fontId="72" fillId="0" borderId="62" xfId="15" applyNumberFormat="1" applyFont="1" applyBorder="1" applyAlignment="1">
      <alignment horizontal="left" vertical="center" wrapText="1"/>
    </xf>
    <xf numFmtId="0" fontId="0" fillId="0" borderId="62" xfId="0" applyBorder="1" applyAlignment="1">
      <alignment horizontal="center" vertical="center"/>
    </xf>
    <xf numFmtId="164" fontId="0" fillId="0" borderId="62" xfId="7062" applyFont="1" applyBorder="1" applyAlignment="1">
      <alignment vertical="center"/>
    </xf>
    <xf numFmtId="0" fontId="0" fillId="0" borderId="62" xfId="0" applyBorder="1" applyAlignment="1">
      <alignment horizontal="center"/>
    </xf>
    <xf numFmtId="0" fontId="0" fillId="0" borderId="62" xfId="0" applyBorder="1" applyAlignment="1">
      <alignment wrapText="1"/>
    </xf>
    <xf numFmtId="0" fontId="0" fillId="0" borderId="62" xfId="0" applyBorder="1"/>
    <xf numFmtId="164" fontId="0" fillId="0" borderId="62" xfId="7062" applyFont="1" applyFill="1" applyBorder="1" applyAlignment="1">
      <alignment vertical="center"/>
    </xf>
    <xf numFmtId="43" fontId="9" fillId="0" borderId="62" xfId="1" applyFont="1" applyBorder="1" applyAlignment="1">
      <alignment horizontal="center" vertical="center"/>
    </xf>
    <xf numFmtId="0" fontId="60" fillId="0" borderId="48" xfId="0" applyFont="1" applyBorder="1" applyAlignment="1">
      <alignment horizontal="center" vertical="center"/>
    </xf>
    <xf numFmtId="0" fontId="60" fillId="0" borderId="48" xfId="0" applyFont="1" applyBorder="1" applyAlignment="1">
      <alignment horizontal="justify" vertical="center" wrapText="1"/>
    </xf>
    <xf numFmtId="0" fontId="60" fillId="61" borderId="48" xfId="53" applyFont="1" applyFill="1" applyBorder="1" applyAlignment="1">
      <alignment horizontal="center" vertical="center" wrapText="1"/>
    </xf>
    <xf numFmtId="4" fontId="60" fillId="61" borderId="48" xfId="1" applyNumberFormat="1" applyFont="1" applyFill="1" applyBorder="1" applyAlignment="1">
      <alignment horizontal="right" vertical="center"/>
    </xf>
    <xf numFmtId="169" fontId="60" fillId="0" borderId="48" xfId="2" applyNumberFormat="1" applyFont="1" applyBorder="1" applyAlignment="1">
      <alignment horizontal="right" vertical="center"/>
    </xf>
    <xf numFmtId="0" fontId="60" fillId="0" borderId="49" xfId="0" applyFont="1" applyBorder="1" applyAlignment="1">
      <alignment horizontal="center" vertical="center"/>
    </xf>
    <xf numFmtId="0" fontId="60" fillId="0" borderId="49" xfId="0" applyFont="1" applyBorder="1" applyAlignment="1">
      <alignment horizontal="justify" vertical="center" wrapText="1"/>
    </xf>
    <xf numFmtId="169" fontId="60" fillId="0" borderId="49" xfId="2" applyNumberFormat="1" applyFont="1" applyBorder="1" applyAlignment="1">
      <alignment horizontal="right" vertical="center"/>
    </xf>
    <xf numFmtId="0" fontId="60" fillId="0" borderId="49" xfId="0" applyFont="1" applyBorder="1" applyAlignment="1">
      <alignment horizontal="center" vertical="center" wrapText="1"/>
    </xf>
    <xf numFmtId="43" fontId="60" fillId="0" borderId="49" xfId="1" applyFont="1" applyFill="1" applyBorder="1" applyAlignment="1">
      <alignment horizontal="center" vertical="center"/>
    </xf>
    <xf numFmtId="4" fontId="60" fillId="61" borderId="49" xfId="1" applyNumberFormat="1" applyFont="1" applyFill="1" applyBorder="1" applyAlignment="1">
      <alignment horizontal="right" vertical="center"/>
    </xf>
    <xf numFmtId="169" fontId="60" fillId="0" borderId="48" xfId="2" applyNumberFormat="1" applyFont="1" applyBorder="1" applyAlignment="1">
      <alignment horizontal="center" vertical="center"/>
    </xf>
    <xf numFmtId="169" fontId="60" fillId="0" borderId="49" xfId="2" applyNumberFormat="1" applyFont="1" applyBorder="1" applyAlignment="1">
      <alignment horizontal="center" vertical="center"/>
    </xf>
    <xf numFmtId="43" fontId="60" fillId="0" borderId="48" xfId="1" applyFont="1" applyFill="1" applyBorder="1" applyAlignment="1">
      <alignment horizontal="center" vertical="center"/>
    </xf>
    <xf numFmtId="43" fontId="60" fillId="0" borderId="48" xfId="1" applyFont="1" applyFill="1" applyBorder="1" applyAlignment="1">
      <alignment horizontal="right" vertical="center"/>
    </xf>
    <xf numFmtId="43" fontId="60" fillId="0" borderId="49" xfId="1" applyFont="1" applyFill="1" applyBorder="1" applyAlignment="1">
      <alignment horizontal="right" vertical="center"/>
    </xf>
    <xf numFmtId="0" fontId="61" fillId="0" borderId="48" xfId="0" applyFont="1" applyBorder="1" applyAlignment="1">
      <alignment horizontal="justify" vertical="center" wrapText="1"/>
    </xf>
    <xf numFmtId="0" fontId="60" fillId="0" borderId="48" xfId="0" applyFont="1" applyBorder="1" applyAlignment="1">
      <alignment vertical="center" wrapText="1"/>
    </xf>
    <xf numFmtId="0" fontId="60" fillId="0" borderId="48" xfId="0" applyFont="1" applyBorder="1" applyAlignment="1" applyProtection="1">
      <alignment horizontal="center" vertical="center"/>
      <protection locked="0"/>
    </xf>
    <xf numFmtId="0" fontId="60" fillId="0" borderId="48" xfId="0" applyFont="1" applyBorder="1" applyAlignment="1" applyProtection="1">
      <alignment vertical="center"/>
      <protection locked="0"/>
    </xf>
    <xf numFmtId="43" fontId="60" fillId="0" borderId="48" xfId="1" applyFont="1" applyFill="1" applyBorder="1" applyAlignment="1" applyProtection="1">
      <alignment horizontal="center" vertical="center"/>
      <protection locked="0"/>
    </xf>
    <xf numFmtId="0" fontId="60" fillId="0" borderId="49" xfId="0" applyFont="1" applyBorder="1" applyAlignment="1" applyProtection="1">
      <alignment horizontal="center" vertical="center"/>
      <protection locked="0"/>
    </xf>
    <xf numFmtId="1" fontId="60" fillId="0" borderId="49" xfId="0" applyNumberFormat="1" applyFont="1" applyBorder="1" applyAlignment="1" applyProtection="1">
      <alignment horizontal="center" vertical="center"/>
      <protection locked="0"/>
    </xf>
    <xf numFmtId="0" fontId="60" fillId="0" borderId="49" xfId="0" applyFont="1" applyBorder="1" applyAlignment="1" applyProtection="1">
      <alignment vertical="center"/>
      <protection locked="0"/>
    </xf>
    <xf numFmtId="43" fontId="60" fillId="0" borderId="49" xfId="1" applyFont="1" applyFill="1" applyBorder="1" applyAlignment="1" applyProtection="1">
      <alignment horizontal="center" vertical="center"/>
      <protection locked="0"/>
    </xf>
    <xf numFmtId="0" fontId="60" fillId="0" borderId="48" xfId="0" applyFont="1" applyBorder="1" applyAlignment="1">
      <alignment horizontal="center" vertical="center" wrapText="1"/>
    </xf>
    <xf numFmtId="1" fontId="60" fillId="0" borderId="48" xfId="0" applyNumberFormat="1" applyFont="1" applyBorder="1" applyAlignment="1">
      <alignment horizontal="center" vertical="center"/>
    </xf>
    <xf numFmtId="1" fontId="60" fillId="0" borderId="49" xfId="0" applyNumberFormat="1" applyFont="1" applyBorder="1" applyAlignment="1">
      <alignment horizontal="center" vertical="center"/>
    </xf>
    <xf numFmtId="0" fontId="60" fillId="0" borderId="49" xfId="0" applyFont="1" applyBorder="1" applyAlignment="1">
      <alignment vertical="center" wrapText="1"/>
    </xf>
    <xf numFmtId="169" fontId="60" fillId="0" borderId="0" xfId="2" applyNumberFormat="1" applyFont="1" applyBorder="1" applyAlignment="1">
      <alignment horizontal="center" vertical="center"/>
    </xf>
    <xf numFmtId="4" fontId="59" fillId="0" borderId="0" xfId="1" applyNumberFormat="1" applyFont="1" applyFill="1" applyBorder="1" applyAlignment="1">
      <alignment horizontal="right" vertical="center"/>
    </xf>
    <xf numFmtId="169" fontId="59" fillId="0" borderId="0" xfId="2" applyNumberFormat="1" applyFont="1" applyFill="1" applyBorder="1" applyAlignment="1">
      <alignment horizontal="right" vertical="center"/>
    </xf>
    <xf numFmtId="43" fontId="57" fillId="0" borderId="0" xfId="0" applyNumberFormat="1" applyFont="1" applyAlignment="1">
      <alignment vertical="center"/>
    </xf>
    <xf numFmtId="49" fontId="60" fillId="0" borderId="49" xfId="6364" applyNumberFormat="1" applyFont="1" applyFill="1" applyBorder="1" applyAlignment="1">
      <alignment horizontal="center" vertical="center" wrapText="1"/>
    </xf>
    <xf numFmtId="180" fontId="76" fillId="0" borderId="35" xfId="1" applyNumberFormat="1" applyFont="1" applyBorder="1" applyAlignment="1">
      <alignment horizontal="right" vertical="center"/>
    </xf>
    <xf numFmtId="0" fontId="67" fillId="0" borderId="48" xfId="0" applyFont="1" applyBorder="1" applyAlignment="1">
      <alignment horizontal="center" vertical="center"/>
    </xf>
    <xf numFmtId="0" fontId="67" fillId="0" borderId="49" xfId="0" applyFont="1" applyBorder="1" applyAlignment="1">
      <alignment horizontal="center" vertical="center"/>
    </xf>
    <xf numFmtId="0" fontId="85" fillId="0" borderId="44" xfId="0" applyFont="1" applyBorder="1" applyAlignment="1">
      <alignment vertical="center" wrapText="1"/>
    </xf>
    <xf numFmtId="2" fontId="86" fillId="0" borderId="0" xfId="0" applyNumberFormat="1" applyFont="1" applyAlignment="1">
      <alignment horizontal="center" vertical="center" wrapText="1"/>
    </xf>
    <xf numFmtId="4" fontId="86" fillId="0" borderId="0" xfId="0" applyNumberFormat="1" applyFont="1" applyAlignment="1">
      <alignment horizontal="center" vertical="center"/>
    </xf>
    <xf numFmtId="43" fontId="87" fillId="0" borderId="0" xfId="1" applyFont="1" applyFill="1" applyBorder="1" applyAlignment="1">
      <alignment horizontal="center"/>
    </xf>
    <xf numFmtId="4" fontId="92" fillId="0" borderId="0" xfId="0" applyNumberFormat="1" applyFont="1" applyAlignment="1">
      <alignment horizontal="center" vertical="center"/>
    </xf>
    <xf numFmtId="4" fontId="0" fillId="0" borderId="0" xfId="0" applyNumberFormat="1"/>
    <xf numFmtId="0" fontId="97" fillId="0" borderId="49" xfId="6372" applyFont="1" applyBorder="1" applyAlignment="1">
      <alignment vertical="center"/>
    </xf>
    <xf numFmtId="0" fontId="97" fillId="0" borderId="49" xfId="6379" applyFont="1" applyBorder="1" applyAlignment="1">
      <alignment horizontal="left" vertical="center" wrapText="1"/>
    </xf>
    <xf numFmtId="4" fontId="95" fillId="0" borderId="49" xfId="6372" applyNumberFormat="1" applyFont="1" applyBorder="1" applyAlignment="1">
      <alignment horizontal="right" vertical="center"/>
    </xf>
    <xf numFmtId="185" fontId="90" fillId="0" borderId="50" xfId="54" applyNumberFormat="1" applyFont="1" applyBorder="1" applyAlignment="1">
      <alignment horizontal="center" vertical="center"/>
    </xf>
    <xf numFmtId="4" fontId="90" fillId="0" borderId="50" xfId="54" quotePrefix="1" applyNumberFormat="1" applyFont="1" applyBorder="1" applyAlignment="1">
      <alignment horizontal="right" vertical="center"/>
    </xf>
    <xf numFmtId="2" fontId="76" fillId="0" borderId="0" xfId="6372" applyNumberFormat="1" applyFont="1" applyAlignment="1">
      <alignment horizontal="right" vertical="center"/>
    </xf>
    <xf numFmtId="2" fontId="77" fillId="2" borderId="33" xfId="6372" applyNumberFormat="1" applyFont="1" applyFill="1" applyBorder="1" applyAlignment="1">
      <alignment horizontal="center" vertical="center"/>
    </xf>
    <xf numFmtId="2" fontId="76" fillId="0" borderId="41" xfId="6372" applyNumberFormat="1" applyFont="1" applyBorder="1" applyAlignment="1">
      <alignment horizontal="right" vertical="center"/>
    </xf>
    <xf numFmtId="2" fontId="76" fillId="0" borderId="41" xfId="6372" applyNumberFormat="1" applyFont="1" applyBorder="1" applyAlignment="1">
      <alignment horizontal="center" vertical="center"/>
    </xf>
    <xf numFmtId="2" fontId="76" fillId="0" borderId="38" xfId="6372" applyNumberFormat="1" applyFont="1" applyBorder="1" applyAlignment="1">
      <alignment horizontal="right" vertical="center"/>
    </xf>
    <xf numFmtId="2" fontId="76" fillId="0" borderId="38" xfId="6372" applyNumberFormat="1" applyFont="1" applyBorder="1" applyAlignment="1">
      <alignment horizontal="center" vertical="center"/>
    </xf>
    <xf numFmtId="4" fontId="98" fillId="0" borderId="48" xfId="54" quotePrefix="1" applyNumberFormat="1" applyFont="1" applyBorder="1" applyAlignment="1">
      <alignment horizontal="right" vertical="center"/>
    </xf>
    <xf numFmtId="0" fontId="94" fillId="0" borderId="51" xfId="0" applyFont="1" applyBorder="1" applyAlignment="1">
      <alignment horizontal="center"/>
    </xf>
    <xf numFmtId="2" fontId="77" fillId="59" borderId="28" xfId="6372" applyNumberFormat="1" applyFont="1" applyFill="1" applyBorder="1" applyAlignment="1">
      <alignment horizontal="center" vertical="center"/>
    </xf>
    <xf numFmtId="2" fontId="77" fillId="2" borderId="1" xfId="6372" applyNumberFormat="1" applyFont="1" applyFill="1" applyBorder="1" applyAlignment="1">
      <alignment horizontal="center" vertical="center"/>
    </xf>
    <xf numFmtId="2" fontId="97" fillId="0" borderId="49" xfId="6372" applyNumberFormat="1" applyFont="1" applyBorder="1" applyAlignment="1">
      <alignment horizontal="center" vertical="center"/>
    </xf>
    <xf numFmtId="2" fontId="97" fillId="0" borderId="49" xfId="6372" applyNumberFormat="1" applyFont="1" applyBorder="1" applyAlignment="1">
      <alignment horizontal="right" vertical="center"/>
    </xf>
    <xf numFmtId="0" fontId="75" fillId="59" borderId="27" xfId="6372" applyFont="1" applyFill="1" applyBorder="1" applyAlignment="1">
      <alignment horizontal="center" vertical="center"/>
    </xf>
    <xf numFmtId="49" fontId="86" fillId="64" borderId="3" xfId="0" applyNumberFormat="1" applyFont="1" applyFill="1" applyBorder="1" applyAlignment="1">
      <alignment vertical="center" wrapText="1"/>
    </xf>
    <xf numFmtId="0" fontId="73" fillId="0" borderId="0" xfId="0" applyFont="1" applyAlignment="1">
      <alignment horizontal="center" vertical="center"/>
    </xf>
    <xf numFmtId="4" fontId="58" fillId="0" borderId="0" xfId="0" applyNumberFormat="1" applyFont="1" applyAlignment="1">
      <alignment vertical="center"/>
    </xf>
    <xf numFmtId="4" fontId="63" fillId="0" borderId="0" xfId="0" applyNumberFormat="1" applyFont="1"/>
    <xf numFmtId="0" fontId="78" fillId="0" borderId="3" xfId="0" applyFont="1" applyBorder="1" applyAlignment="1">
      <alignment horizontal="centerContinuous" vertical="center"/>
    </xf>
    <xf numFmtId="49" fontId="65" fillId="0" borderId="32" xfId="15" applyNumberFormat="1" applyFont="1" applyBorder="1" applyAlignment="1">
      <alignment horizontal="center" vertical="center" wrapText="1"/>
    </xf>
    <xf numFmtId="0" fontId="101" fillId="0" borderId="0" xfId="0" quotePrefix="1" applyFont="1" applyAlignment="1">
      <alignment vertical="center"/>
    </xf>
    <xf numFmtId="4" fontId="101" fillId="0" borderId="0" xfId="0" quotePrefix="1" applyNumberFormat="1" applyFont="1" applyAlignment="1">
      <alignment vertical="center"/>
    </xf>
    <xf numFmtId="4" fontId="102" fillId="0" borderId="0" xfId="0" applyNumberFormat="1" applyFont="1"/>
    <xf numFmtId="4" fontId="101" fillId="0" borderId="0" xfId="0" applyNumberFormat="1" applyFont="1"/>
    <xf numFmtId="43" fontId="58" fillId="0" borderId="0" xfId="0" applyNumberFormat="1" applyFont="1" applyAlignment="1">
      <alignment vertical="center"/>
    </xf>
    <xf numFmtId="0" fontId="103" fillId="0" borderId="0" xfId="0" applyFont="1" applyAlignment="1">
      <alignment vertical="center"/>
    </xf>
    <xf numFmtId="0" fontId="61" fillId="0" borderId="1" xfId="0" applyFont="1" applyBorder="1" applyAlignment="1">
      <alignment horizontal="center" vertical="center"/>
    </xf>
    <xf numFmtId="0" fontId="105" fillId="0" borderId="0" xfId="0" applyFont="1" applyAlignment="1">
      <alignment vertical="center" wrapText="1"/>
    </xf>
    <xf numFmtId="0" fontId="105" fillId="0" borderId="0" xfId="0" applyFont="1" applyAlignment="1">
      <alignment horizontal="center" vertical="center" wrapText="1"/>
    </xf>
    <xf numFmtId="0" fontId="104" fillId="0" borderId="30" xfId="0" applyFont="1" applyBorder="1" applyAlignment="1">
      <alignment horizontal="center" vertical="center"/>
    </xf>
    <xf numFmtId="17" fontId="104" fillId="0" borderId="30" xfId="0" applyNumberFormat="1" applyFont="1" applyBorder="1" applyAlignment="1">
      <alignment horizontal="center"/>
    </xf>
    <xf numFmtId="0" fontId="104" fillId="0" borderId="30" xfId="0" applyFont="1" applyBorder="1" applyAlignment="1">
      <alignment horizontal="center"/>
    </xf>
    <xf numFmtId="0" fontId="73" fillId="66" borderId="30" xfId="0" applyFont="1" applyFill="1" applyBorder="1" applyAlignment="1">
      <alignment horizontal="center" vertical="center"/>
    </xf>
    <xf numFmtId="0" fontId="73" fillId="66" borderId="30" xfId="0" applyFont="1" applyFill="1" applyBorder="1" applyAlignment="1">
      <alignment horizontal="center"/>
    </xf>
    <xf numFmtId="0" fontId="111" fillId="0" borderId="0" xfId="0" applyFont="1" applyAlignment="1">
      <alignment vertical="center"/>
    </xf>
    <xf numFmtId="0" fontId="58" fillId="0" borderId="0" xfId="0" applyFont="1" applyAlignment="1">
      <alignment horizontal="left" vertical="center"/>
    </xf>
    <xf numFmtId="0" fontId="111" fillId="0" borderId="0" xfId="0" applyFont="1"/>
    <xf numFmtId="0" fontId="57" fillId="0" borderId="0" xfId="0" applyFont="1" applyAlignment="1">
      <alignment horizontal="left" vertical="center"/>
    </xf>
    <xf numFmtId="0" fontId="58" fillId="0" borderId="65" xfId="0" applyFont="1" applyBorder="1" applyAlignment="1">
      <alignment vertical="center"/>
    </xf>
    <xf numFmtId="185" fontId="63" fillId="0" borderId="0" xfId="0" applyNumberFormat="1" applyFont="1" applyAlignment="1">
      <alignment vertical="center"/>
    </xf>
    <xf numFmtId="165" fontId="58" fillId="0" borderId="0" xfId="0" applyNumberFormat="1" applyFont="1" applyAlignment="1">
      <alignment horizontal="right" vertical="center"/>
    </xf>
    <xf numFmtId="185" fontId="57" fillId="0" borderId="0" xfId="0" applyNumberFormat="1" applyFont="1" applyAlignment="1">
      <alignment vertical="center"/>
    </xf>
    <xf numFmtId="0" fontId="112" fillId="0" borderId="0" xfId="0" applyFont="1" applyAlignment="1">
      <alignment horizontal="left" vertical="center"/>
    </xf>
    <xf numFmtId="9" fontId="58" fillId="0" borderId="0" xfId="0" applyNumberFormat="1" applyFont="1" applyAlignment="1">
      <alignment horizontal="center" vertical="center"/>
    </xf>
    <xf numFmtId="0" fontId="58" fillId="0" borderId="0" xfId="0" applyFont="1" applyAlignment="1">
      <alignment horizontal="right" vertical="center"/>
    </xf>
    <xf numFmtId="0" fontId="57" fillId="0" borderId="3" xfId="0" applyFont="1" applyBorder="1" applyAlignment="1">
      <alignment horizontal="center" vertical="center"/>
    </xf>
    <xf numFmtId="0" fontId="57" fillId="0" borderId="0" xfId="0" applyFont="1" applyAlignment="1">
      <alignment horizontal="center" vertical="center"/>
    </xf>
    <xf numFmtId="16" fontId="57" fillId="0" borderId="0" xfId="0" applyNumberFormat="1" applyFont="1" applyAlignment="1">
      <alignment horizontal="center" vertical="center"/>
    </xf>
    <xf numFmtId="0" fontId="53" fillId="0" borderId="0" xfId="7646" applyFont="1"/>
    <xf numFmtId="0" fontId="100" fillId="0" borderId="0" xfId="7646"/>
    <xf numFmtId="185" fontId="58" fillId="0" borderId="0" xfId="0" applyNumberFormat="1" applyFont="1" applyAlignment="1">
      <alignment horizontal="center" vertical="center"/>
    </xf>
    <xf numFmtId="185" fontId="57" fillId="0" borderId="3" xfId="0" applyNumberFormat="1" applyFont="1" applyBorder="1" applyAlignment="1">
      <alignment horizontal="center" vertical="center"/>
    </xf>
    <xf numFmtId="0" fontId="57" fillId="0" borderId="64" xfId="0" applyFont="1" applyBorder="1"/>
    <xf numFmtId="0" fontId="57" fillId="0" borderId="63" xfId="0" applyFont="1" applyBorder="1" applyAlignment="1">
      <alignment horizontal="center"/>
    </xf>
    <xf numFmtId="0" fontId="57" fillId="0" borderId="63" xfId="0" applyFont="1" applyBorder="1"/>
    <xf numFmtId="0" fontId="58" fillId="0" borderId="63" xfId="0" applyFont="1" applyBorder="1" applyAlignment="1">
      <alignment vertical="center"/>
    </xf>
    <xf numFmtId="0" fontId="57" fillId="0" borderId="63" xfId="0" applyFont="1" applyBorder="1" applyAlignment="1">
      <alignment vertical="center"/>
    </xf>
    <xf numFmtId="0" fontId="57" fillId="0" borderId="65" xfId="0" applyFont="1" applyBorder="1" applyAlignment="1">
      <alignment vertical="center"/>
    </xf>
    <xf numFmtId="185" fontId="57" fillId="0" borderId="63" xfId="0" applyNumberFormat="1" applyFont="1" applyBorder="1"/>
    <xf numFmtId="1" fontId="57" fillId="0" borderId="65" xfId="0" applyNumberFormat="1" applyFont="1" applyBorder="1" applyAlignment="1">
      <alignment vertical="center"/>
    </xf>
    <xf numFmtId="0" fontId="0" fillId="0" borderId="0" xfId="0" applyAlignment="1">
      <alignment horizontal="centerContinuous"/>
    </xf>
    <xf numFmtId="0" fontId="114" fillId="0" borderId="0" xfId="0" applyFont="1" applyAlignment="1">
      <alignment vertical="center"/>
    </xf>
    <xf numFmtId="0" fontId="111" fillId="0" borderId="0" xfId="0" applyFont="1" applyAlignment="1">
      <alignment horizontal="right" vertical="center"/>
    </xf>
    <xf numFmtId="4" fontId="113" fillId="0" borderId="0" xfId="0" applyNumberFormat="1" applyFont="1" applyAlignment="1">
      <alignment vertical="center"/>
    </xf>
    <xf numFmtId="2" fontId="115" fillId="0" borderId="0" xfId="0" applyNumberFormat="1" applyFont="1"/>
    <xf numFmtId="0" fontId="116" fillId="0" borderId="0" xfId="0" applyFont="1"/>
    <xf numFmtId="0" fontId="0" fillId="0" borderId="69" xfId="0" applyBorder="1" applyAlignment="1">
      <alignment horizontal="centerContinuous" vertical="center"/>
    </xf>
    <xf numFmtId="0" fontId="0" fillId="0" borderId="48" xfId="0" applyBorder="1" applyAlignment="1">
      <alignment horizontal="center" vertical="center"/>
    </xf>
    <xf numFmtId="186" fontId="0" fillId="0" borderId="48" xfId="1" applyNumberFormat="1" applyFont="1" applyBorder="1" applyAlignment="1">
      <alignment horizontal="center" vertical="center"/>
    </xf>
    <xf numFmtId="0" fontId="0" fillId="0" borderId="49" xfId="0" applyBorder="1" applyAlignment="1">
      <alignment horizontal="centerContinuous" vertical="center"/>
    </xf>
    <xf numFmtId="186" fontId="9" fillId="0" borderId="49" xfId="1" applyNumberFormat="1" applyFont="1" applyBorder="1" applyAlignment="1">
      <alignment horizontal="center" vertical="center"/>
    </xf>
    <xf numFmtId="0" fontId="0" fillId="0" borderId="50" xfId="0" applyBorder="1" applyAlignment="1">
      <alignment horizontal="center" vertical="center"/>
    </xf>
    <xf numFmtId="186" fontId="0" fillId="0" borderId="50" xfId="1" applyNumberFormat="1" applyFont="1" applyBorder="1" applyAlignment="1">
      <alignment horizontal="center" vertical="center"/>
    </xf>
    <xf numFmtId="0" fontId="0" fillId="0" borderId="49" xfId="0" applyBorder="1" applyAlignment="1">
      <alignment horizontal="center" vertical="center"/>
    </xf>
    <xf numFmtId="0" fontId="9" fillId="0" borderId="49" xfId="0" applyFont="1" applyBorder="1" applyAlignment="1">
      <alignment horizontal="centerContinuous" vertical="center"/>
    </xf>
    <xf numFmtId="0" fontId="118" fillId="0" borderId="69" xfId="0" applyFont="1" applyBorder="1" applyAlignment="1">
      <alignment horizontal="centerContinuous" vertical="center"/>
    </xf>
    <xf numFmtId="0" fontId="78" fillId="0" borderId="69" xfId="0" applyFont="1" applyBorder="1" applyAlignment="1">
      <alignment horizontal="centerContinuous" vertical="center"/>
    </xf>
    <xf numFmtId="0" fontId="0" fillId="0" borderId="50" xfId="0" applyBorder="1" applyAlignment="1">
      <alignment horizontal="centerContinuous" vertical="center"/>
    </xf>
    <xf numFmtId="168" fontId="0" fillId="0" borderId="50" xfId="0" applyNumberFormat="1" applyBorder="1" applyAlignment="1">
      <alignment horizontal="center" vertical="center"/>
    </xf>
    <xf numFmtId="0" fontId="0" fillId="0" borderId="48" xfId="0" applyBorder="1" applyAlignment="1">
      <alignment horizontal="centerContinuous" vertical="center"/>
    </xf>
    <xf numFmtId="168" fontId="0" fillId="0" borderId="48" xfId="0" applyNumberFormat="1" applyBorder="1" applyAlignment="1">
      <alignment horizontal="center" vertical="center"/>
    </xf>
    <xf numFmtId="168" fontId="0" fillId="0" borderId="49" xfId="0" applyNumberFormat="1" applyBorder="1" applyAlignment="1">
      <alignment horizontal="center" vertical="center"/>
    </xf>
    <xf numFmtId="0" fontId="72" fillId="0" borderId="0" xfId="0" applyFont="1" applyAlignment="1">
      <alignment horizontal="center" vertical="center"/>
    </xf>
    <xf numFmtId="0" fontId="110" fillId="3" borderId="74" xfId="0" applyFont="1" applyFill="1" applyBorder="1" applyAlignment="1">
      <alignment vertical="center"/>
    </xf>
    <xf numFmtId="0" fontId="119" fillId="3" borderId="75" xfId="0" applyFont="1" applyFill="1" applyBorder="1" applyAlignment="1">
      <alignment vertical="center"/>
    </xf>
    <xf numFmtId="0" fontId="119" fillId="3" borderId="76" xfId="0" applyFont="1" applyFill="1" applyBorder="1" applyAlignment="1">
      <alignment vertical="center"/>
    </xf>
    <xf numFmtId="0" fontId="109" fillId="0" borderId="70" xfId="0" applyFont="1" applyBorder="1" applyAlignment="1">
      <alignment horizontal="center" vertical="center" wrapText="1"/>
    </xf>
    <xf numFmtId="0" fontId="109" fillId="0" borderId="70" xfId="0" applyFont="1" applyBorder="1" applyAlignment="1">
      <alignment horizontal="center" vertical="center"/>
    </xf>
    <xf numFmtId="4" fontId="109" fillId="0" borderId="70" xfId="0" applyNumberFormat="1" applyFont="1" applyBorder="1" applyAlignment="1">
      <alignment horizontal="center" vertical="center" wrapText="1"/>
    </xf>
    <xf numFmtId="3" fontId="71" fillId="0" borderId="70" xfId="0" applyNumberFormat="1" applyFont="1" applyBorder="1" applyAlignment="1">
      <alignment horizontal="center" vertical="center"/>
    </xf>
    <xf numFmtId="0" fontId="117" fillId="0" borderId="70" xfId="0" applyFont="1" applyBorder="1" applyAlignment="1">
      <alignment horizontal="center" vertical="center"/>
    </xf>
    <xf numFmtId="0" fontId="117" fillId="0" borderId="70" xfId="0" applyFont="1" applyBorder="1" applyAlignment="1">
      <alignment horizontal="left" vertical="center"/>
    </xf>
    <xf numFmtId="4" fontId="71" fillId="0" borderId="70" xfId="0" applyNumberFormat="1" applyFont="1" applyBorder="1" applyAlignment="1">
      <alignment horizontal="center" vertical="center"/>
    </xf>
    <xf numFmtId="2" fontId="71" fillId="0" borderId="70" xfId="0" applyNumberFormat="1" applyFont="1" applyBorder="1" applyAlignment="1">
      <alignment horizontal="center" vertical="center"/>
    </xf>
    <xf numFmtId="2" fontId="117" fillId="0" borderId="70" xfId="0" applyNumberFormat="1" applyFont="1" applyBorder="1" applyAlignment="1">
      <alignment horizontal="center" vertical="center"/>
    </xf>
    <xf numFmtId="4" fontId="71" fillId="0" borderId="70" xfId="0" applyNumberFormat="1" applyFont="1" applyBorder="1" applyAlignment="1">
      <alignment horizontal="right" vertical="center"/>
    </xf>
    <xf numFmtId="0" fontId="63" fillId="62" borderId="74" xfId="0" applyFont="1" applyFill="1" applyBorder="1"/>
    <xf numFmtId="0" fontId="117" fillId="62" borderId="75" xfId="0" applyFont="1" applyFill="1" applyBorder="1" applyAlignment="1">
      <alignment horizontal="center" vertical="center"/>
    </xf>
    <xf numFmtId="0" fontId="117" fillId="62" borderId="75" xfId="0" applyFont="1" applyFill="1" applyBorder="1" applyAlignment="1">
      <alignment horizontal="left" vertical="center"/>
    </xf>
    <xf numFmtId="4" fontId="71" fillId="62" borderId="75" xfId="0" applyNumberFormat="1" applyFont="1" applyFill="1" applyBorder="1" applyAlignment="1">
      <alignment horizontal="center" vertical="center"/>
    </xf>
    <xf numFmtId="0" fontId="109" fillId="62" borderId="75" xfId="0" applyFont="1" applyFill="1" applyBorder="1" applyAlignment="1">
      <alignment vertical="center"/>
    </xf>
    <xf numFmtId="3" fontId="70" fillId="62" borderId="76" xfId="0" applyNumberFormat="1" applyFont="1" applyFill="1" applyBorder="1" applyAlignment="1">
      <alignment horizontal="right" vertical="center"/>
    </xf>
    <xf numFmtId="4" fontId="109" fillId="62" borderId="70" xfId="50" applyNumberFormat="1" applyFont="1" applyFill="1" applyBorder="1" applyAlignment="1">
      <alignment horizontal="right" vertical="center"/>
    </xf>
    <xf numFmtId="0" fontId="117" fillId="61" borderId="0" xfId="0" applyFont="1" applyFill="1" applyAlignment="1">
      <alignment vertical="center"/>
    </xf>
    <xf numFmtId="0" fontId="120" fillId="61" borderId="0" xfId="0" applyFont="1" applyFill="1" applyAlignment="1">
      <alignment horizontal="center" vertical="center"/>
    </xf>
    <xf numFmtId="4" fontId="120" fillId="61" borderId="0" xfId="0" applyNumberFormat="1" applyFont="1" applyFill="1" applyAlignment="1">
      <alignment horizontal="center" vertical="center" wrapText="1"/>
    </xf>
    <xf numFmtId="0" fontId="120" fillId="61" borderId="0" xfId="0" applyFont="1" applyFill="1" applyAlignment="1">
      <alignment horizontal="center" vertical="center" wrapText="1"/>
    </xf>
    <xf numFmtId="0" fontId="120" fillId="0" borderId="3" xfId="0" applyFont="1" applyBorder="1"/>
    <xf numFmtId="0" fontId="120" fillId="0" borderId="0" xfId="0" applyFont="1"/>
    <xf numFmtId="0" fontId="110" fillId="62" borderId="74" xfId="0" applyFont="1" applyFill="1" applyBorder="1" applyAlignment="1">
      <alignment vertical="center"/>
    </xf>
    <xf numFmtId="0" fontId="110" fillId="62" borderId="75" xfId="0" applyFont="1" applyFill="1" applyBorder="1" applyAlignment="1">
      <alignment vertical="center"/>
    </xf>
    <xf numFmtId="0" fontId="109" fillId="62" borderId="74" xfId="0" applyFont="1" applyFill="1" applyBorder="1" applyAlignment="1">
      <alignment horizontal="left" vertical="center"/>
    </xf>
    <xf numFmtId="0" fontId="109" fillId="62" borderId="75" xfId="0" applyFont="1" applyFill="1" applyBorder="1" applyAlignment="1">
      <alignment vertical="center" wrapText="1"/>
    </xf>
    <xf numFmtId="0" fontId="109" fillId="62" borderId="76" xfId="0" applyFont="1" applyFill="1" applyBorder="1" applyAlignment="1">
      <alignment vertical="center" wrapText="1"/>
    </xf>
    <xf numFmtId="0" fontId="109" fillId="62" borderId="76" xfId="0" applyFont="1" applyFill="1" applyBorder="1" applyAlignment="1">
      <alignment horizontal="right" vertical="center" wrapText="1"/>
    </xf>
    <xf numFmtId="4" fontId="109" fillId="62" borderId="70" xfId="0" applyNumberFormat="1" applyFont="1" applyFill="1" applyBorder="1" applyAlignment="1">
      <alignment horizontal="right" vertical="center"/>
    </xf>
    <xf numFmtId="0" fontId="109" fillId="62" borderId="74" xfId="0" applyFont="1" applyFill="1" applyBorder="1" applyAlignment="1">
      <alignment vertical="center"/>
    </xf>
    <xf numFmtId="0" fontId="109" fillId="62" borderId="74" xfId="0" applyFont="1" applyFill="1" applyBorder="1" applyAlignment="1">
      <alignment horizontal="right" vertical="center"/>
    </xf>
    <xf numFmtId="0" fontId="63" fillId="0" borderId="71" xfId="0" applyFont="1" applyBorder="1"/>
    <xf numFmtId="0" fontId="109" fillId="61" borderId="72" xfId="0" applyFont="1" applyFill="1" applyBorder="1" applyAlignment="1">
      <alignment vertical="center" shrinkToFit="1"/>
    </xf>
    <xf numFmtId="0" fontId="109" fillId="61" borderId="73" xfId="0" applyFont="1" applyFill="1" applyBorder="1" applyAlignment="1">
      <alignment horizontal="right" vertical="center"/>
    </xf>
    <xf numFmtId="166" fontId="109" fillId="61" borderId="69" xfId="0" applyNumberFormat="1" applyFont="1" applyFill="1" applyBorder="1" applyAlignment="1">
      <alignment horizontal="right" vertical="center" shrinkToFit="1"/>
    </xf>
    <xf numFmtId="0" fontId="63" fillId="2" borderId="67" xfId="0" applyFont="1" applyFill="1" applyBorder="1"/>
    <xf numFmtId="0" fontId="109" fillId="2" borderId="51" xfId="0" applyFont="1" applyFill="1" applyBorder="1" applyAlignment="1">
      <alignment vertical="center" shrinkToFit="1"/>
    </xf>
    <xf numFmtId="0" fontId="109" fillId="2" borderId="68" xfId="0" applyFont="1" applyFill="1" applyBorder="1" applyAlignment="1">
      <alignment horizontal="right" vertical="center"/>
    </xf>
    <xf numFmtId="166" fontId="109" fillId="2" borderId="33" xfId="0" applyNumberFormat="1" applyFont="1" applyFill="1" applyBorder="1" applyAlignment="1">
      <alignment horizontal="right" vertical="center" shrinkToFit="1"/>
    </xf>
    <xf numFmtId="0" fontId="120" fillId="61" borderId="0" xfId="0" applyFont="1" applyFill="1"/>
    <xf numFmtId="4" fontId="120" fillId="61" borderId="0" xfId="0" applyNumberFormat="1" applyFont="1" applyFill="1"/>
    <xf numFmtId="180" fontId="63" fillId="0" borderId="1" xfId="1" applyNumberFormat="1" applyFont="1" applyBorder="1" applyAlignment="1">
      <alignment vertical="center"/>
    </xf>
    <xf numFmtId="180" fontId="63" fillId="0" borderId="1" xfId="1" applyNumberFormat="1" applyFont="1" applyBorder="1" applyAlignment="1">
      <alignment horizontal="right" vertical="center"/>
    </xf>
    <xf numFmtId="44" fontId="63" fillId="0" borderId="1" xfId="2" applyFont="1" applyBorder="1" applyAlignment="1">
      <alignment horizontal="right" vertical="center"/>
    </xf>
    <xf numFmtId="43" fontId="63" fillId="0" borderId="1" xfId="1" applyFont="1" applyBorder="1" applyAlignment="1">
      <alignment horizontal="right" vertical="center"/>
    </xf>
    <xf numFmtId="43" fontId="60" fillId="0" borderId="48" xfId="1" applyFont="1" applyFill="1" applyBorder="1" applyAlignment="1">
      <alignment vertical="center" wrapText="1"/>
    </xf>
    <xf numFmtId="43" fontId="57" fillId="0" borderId="0" xfId="1" applyFont="1" applyAlignment="1">
      <alignment vertical="center"/>
    </xf>
    <xf numFmtId="4" fontId="58" fillId="0" borderId="0" xfId="0" applyNumberFormat="1" applyFont="1"/>
    <xf numFmtId="0" fontId="121" fillId="0" borderId="0" xfId="0" applyFont="1"/>
    <xf numFmtId="4" fontId="121" fillId="0" borderId="0" xfId="0" applyNumberFormat="1" applyFont="1"/>
    <xf numFmtId="2" fontId="63" fillId="0" borderId="0" xfId="0" applyNumberFormat="1" applyFont="1"/>
    <xf numFmtId="2" fontId="63" fillId="0" borderId="0" xfId="0" applyNumberFormat="1" applyFont="1" applyAlignment="1">
      <alignment vertical="center"/>
    </xf>
    <xf numFmtId="2" fontId="122" fillId="0" borderId="0" xfId="0" applyNumberFormat="1" applyFont="1" applyAlignment="1">
      <alignment vertical="center"/>
    </xf>
    <xf numFmtId="44" fontId="63" fillId="0" borderId="59" xfId="2" applyFont="1" applyBorder="1"/>
    <xf numFmtId="0" fontId="63" fillId="0" borderId="59" xfId="0" applyFont="1" applyBorder="1" applyAlignment="1">
      <alignment vertical="center"/>
    </xf>
    <xf numFmtId="44" fontId="63" fillId="0" borderId="59" xfId="2" applyFont="1" applyBorder="1" applyAlignment="1">
      <alignment horizontal="right" vertical="center"/>
    </xf>
    <xf numFmtId="0" fontId="63" fillId="0" borderId="59" xfId="0" applyFont="1" applyBorder="1" applyAlignment="1">
      <alignment horizontal="right" vertical="center"/>
    </xf>
    <xf numFmtId="44" fontId="63" fillId="0" borderId="59" xfId="2" applyFont="1" applyBorder="1" applyAlignment="1">
      <alignment vertical="center"/>
    </xf>
    <xf numFmtId="44" fontId="63" fillId="0" borderId="58" xfId="2" applyFont="1" applyBorder="1" applyAlignment="1">
      <alignment vertical="center"/>
    </xf>
    <xf numFmtId="164" fontId="1" fillId="0" borderId="62" xfId="7062" applyFont="1" applyBorder="1" applyAlignment="1">
      <alignment vertical="center"/>
    </xf>
    <xf numFmtId="164" fontId="1" fillId="0" borderId="62" xfId="7062" applyFont="1" applyFill="1" applyBorder="1" applyAlignment="1">
      <alignment vertical="center"/>
    </xf>
    <xf numFmtId="0" fontId="60" fillId="0" borderId="69" xfId="0" applyFont="1" applyBorder="1" applyAlignment="1">
      <alignment horizontal="center" vertical="center"/>
    </xf>
    <xf numFmtId="0" fontId="60" fillId="0" borderId="69" xfId="0" applyFont="1" applyBorder="1" applyAlignment="1">
      <alignment horizontal="justify" vertical="center" wrapText="1"/>
    </xf>
    <xf numFmtId="169" fontId="60" fillId="0" borderId="69" xfId="2" applyNumberFormat="1" applyFont="1" applyBorder="1" applyAlignment="1">
      <alignment horizontal="center" vertical="center"/>
    </xf>
    <xf numFmtId="4" fontId="60" fillId="61" borderId="69" xfId="1" applyNumberFormat="1" applyFont="1" applyFill="1" applyBorder="1" applyAlignment="1">
      <alignment horizontal="right" vertical="center"/>
    </xf>
    <xf numFmtId="169" fontId="60" fillId="0" borderId="69" xfId="2" applyNumberFormat="1" applyFont="1" applyBorder="1" applyAlignment="1">
      <alignment horizontal="right" vertical="center"/>
    </xf>
    <xf numFmtId="2" fontId="61" fillId="0" borderId="59" xfId="0" applyNumberFormat="1" applyFont="1" applyBorder="1" applyAlignment="1">
      <alignment horizontal="right" vertical="center"/>
    </xf>
    <xf numFmtId="0" fontId="123" fillId="0" borderId="0" xfId="0" applyFont="1"/>
    <xf numFmtId="0" fontId="124" fillId="0" borderId="0" xfId="0" applyFont="1"/>
    <xf numFmtId="0" fontId="125" fillId="0" borderId="0" xfId="0" applyFont="1"/>
    <xf numFmtId="44" fontId="59" fillId="3" borderId="70" xfId="2" applyFont="1" applyFill="1" applyBorder="1" applyAlignment="1">
      <alignment horizontal="center" vertical="center" wrapText="1"/>
    </xf>
    <xf numFmtId="43" fontId="60" fillId="0" borderId="69" xfId="1" applyFont="1" applyFill="1" applyBorder="1" applyAlignment="1" applyProtection="1">
      <alignment horizontal="center" vertical="center"/>
      <protection locked="0"/>
    </xf>
    <xf numFmtId="43" fontId="60" fillId="0" borderId="69" xfId="1" applyFont="1" applyFill="1" applyBorder="1" applyAlignment="1">
      <alignment horizontal="right" vertical="center" wrapText="1"/>
    </xf>
    <xf numFmtId="43" fontId="60" fillId="0" borderId="70" xfId="1" applyFont="1" applyFill="1" applyBorder="1" applyAlignment="1">
      <alignment horizontal="right" vertical="center"/>
    </xf>
    <xf numFmtId="43" fontId="60" fillId="0" borderId="69" xfId="1" applyFont="1" applyFill="1" applyBorder="1" applyAlignment="1">
      <alignment horizontal="right" vertical="center"/>
    </xf>
    <xf numFmtId="169" fontId="60" fillId="0" borderId="44" xfId="2" applyNumberFormat="1" applyFont="1" applyBorder="1" applyAlignment="1">
      <alignment horizontal="right" vertical="center"/>
    </xf>
    <xf numFmtId="169" fontId="60" fillId="0" borderId="70" xfId="2" applyNumberFormat="1" applyFont="1" applyFill="1" applyBorder="1" applyAlignment="1">
      <alignment horizontal="right" vertical="center"/>
    </xf>
    <xf numFmtId="44" fontId="60" fillId="0" borderId="44" xfId="2" applyFont="1" applyBorder="1" applyAlignment="1">
      <alignment horizontal="center" vertical="center"/>
    </xf>
    <xf numFmtId="169" fontId="59" fillId="0" borderId="44" xfId="2" applyNumberFormat="1" applyFont="1" applyFill="1" applyBorder="1" applyAlignment="1">
      <alignment horizontal="right" vertical="center"/>
    </xf>
    <xf numFmtId="169" fontId="60" fillId="0" borderId="44" xfId="2" applyNumberFormat="1" applyFont="1" applyFill="1" applyBorder="1" applyAlignment="1">
      <alignment horizontal="right" vertical="center"/>
    </xf>
    <xf numFmtId="0" fontId="106" fillId="0" borderId="77" xfId="0" applyFont="1" applyBorder="1" applyAlignment="1">
      <alignment horizontal="centerContinuous" vertical="center"/>
    </xf>
    <xf numFmtId="0" fontId="9" fillId="0" borderId="78" xfId="0" applyFont="1" applyBorder="1" applyAlignment="1">
      <alignment horizontal="centerContinuous" vertical="center"/>
    </xf>
    <xf numFmtId="0" fontId="106" fillId="0" borderId="78" xfId="0" applyFont="1" applyBorder="1" applyAlignment="1">
      <alignment horizontal="centerContinuous" vertical="center"/>
    </xf>
    <xf numFmtId="0" fontId="108" fillId="0" borderId="78" xfId="0" applyFont="1" applyBorder="1" applyAlignment="1">
      <alignment horizontal="centerContinuous" vertical="center"/>
    </xf>
    <xf numFmtId="0" fontId="58" fillId="0" borderId="78" xfId="0" applyFont="1" applyBorder="1" applyAlignment="1">
      <alignment horizontal="centerContinuous" vertical="center"/>
    </xf>
    <xf numFmtId="0" fontId="58" fillId="0" borderId="79" xfId="0" applyFont="1" applyBorder="1" applyAlignment="1">
      <alignment horizontal="centerContinuous" vertical="center"/>
    </xf>
    <xf numFmtId="0" fontId="110" fillId="0" borderId="46" xfId="0" applyFont="1" applyBorder="1" applyAlignment="1">
      <alignment horizontal="centerContinuous" vertical="center"/>
    </xf>
    <xf numFmtId="0" fontId="78" fillId="0" borderId="0" xfId="0" applyFont="1" applyAlignment="1">
      <alignment horizontal="centerContinuous" vertical="center"/>
    </xf>
    <xf numFmtId="0" fontId="109" fillId="0" borderId="0" xfId="0" applyFont="1" applyAlignment="1">
      <alignment horizontal="centerContinuous" vertical="center"/>
    </xf>
    <xf numFmtId="0" fontId="9" fillId="0" borderId="0" xfId="0" applyFont="1" applyAlignment="1">
      <alignment horizontal="centerContinuous" vertical="center"/>
    </xf>
    <xf numFmtId="0" fontId="106" fillId="0" borderId="0" xfId="0" applyFont="1" applyAlignment="1">
      <alignment horizontal="centerContinuous" vertical="center"/>
    </xf>
    <xf numFmtId="0" fontId="58" fillId="0" borderId="44" xfId="0" applyFont="1" applyBorder="1" applyAlignment="1">
      <alignment horizontal="centerContinuous" vertical="center"/>
    </xf>
    <xf numFmtId="0" fontId="78" fillId="0" borderId="46" xfId="0" applyFont="1" applyBorder="1" applyAlignment="1">
      <alignment horizontal="centerContinuous" vertical="center"/>
    </xf>
    <xf numFmtId="0" fontId="78" fillId="0" borderId="44" xfId="0" applyFont="1" applyBorder="1" applyAlignment="1">
      <alignment horizontal="centerContinuous" vertical="center"/>
    </xf>
    <xf numFmtId="0" fontId="58" fillId="3" borderId="70" xfId="0" applyFont="1" applyFill="1" applyBorder="1" applyAlignment="1">
      <alignment horizontal="center" vertical="center"/>
    </xf>
    <xf numFmtId="44" fontId="58" fillId="3" borderId="70" xfId="2" applyFont="1" applyFill="1" applyBorder="1" applyAlignment="1">
      <alignment horizontal="center" vertical="center" wrapText="1"/>
    </xf>
    <xf numFmtId="0" fontId="58" fillId="0" borderId="46" xfId="0" applyFont="1" applyBorder="1" applyAlignment="1">
      <alignment horizontal="center" vertical="center"/>
    </xf>
    <xf numFmtId="44" fontId="58" fillId="0" borderId="44" xfId="2" applyFont="1" applyFill="1" applyBorder="1" applyAlignment="1">
      <alignment horizontal="center" vertical="center" wrapText="1"/>
    </xf>
    <xf numFmtId="0" fontId="59" fillId="2" borderId="46" xfId="0" applyFont="1" applyFill="1" applyBorder="1" applyAlignment="1">
      <alignment horizontal="center" vertical="center"/>
    </xf>
    <xf numFmtId="0" fontId="60" fillId="2" borderId="0" xfId="0" applyFont="1" applyFill="1" applyAlignment="1">
      <alignment horizontal="center" vertical="center"/>
    </xf>
    <xf numFmtId="0" fontId="59" fillId="2" borderId="0" xfId="0" applyFont="1" applyFill="1" applyAlignment="1">
      <alignment horizontal="center" vertical="center"/>
    </xf>
    <xf numFmtId="0" fontId="59" fillId="2" borderId="0" xfId="0" applyFont="1" applyFill="1" applyAlignment="1">
      <alignment vertical="center"/>
    </xf>
    <xf numFmtId="43" fontId="60" fillId="2" borderId="0" xfId="1" applyFont="1" applyFill="1" applyBorder="1" applyAlignment="1">
      <alignment horizontal="center" vertical="center"/>
    </xf>
    <xf numFmtId="44" fontId="60" fillId="2" borderId="0" xfId="2" applyFont="1" applyFill="1" applyBorder="1" applyAlignment="1">
      <alignment horizontal="center" vertical="center"/>
    </xf>
    <xf numFmtId="0" fontId="60" fillId="0" borderId="69" xfId="0" applyFont="1" applyBorder="1" applyAlignment="1" applyProtection="1">
      <alignment horizontal="center" vertical="center"/>
      <protection locked="0"/>
    </xf>
    <xf numFmtId="0" fontId="60" fillId="0" borderId="69" xfId="0" applyFont="1" applyBorder="1" applyAlignment="1" applyProtection="1">
      <alignment vertical="center"/>
      <protection locked="0"/>
    </xf>
    <xf numFmtId="0" fontId="60" fillId="0" borderId="46" xfId="0" applyFont="1" applyBorder="1" applyAlignment="1">
      <alignment horizontal="center" vertical="center"/>
    </xf>
    <xf numFmtId="0" fontId="59" fillId="0" borderId="0" xfId="0" applyFont="1" applyAlignment="1">
      <alignment horizontal="center" vertical="center"/>
    </xf>
    <xf numFmtId="0" fontId="60" fillId="0" borderId="70" xfId="0" applyFont="1" applyBorder="1" applyAlignment="1">
      <alignment horizontal="center" vertical="center"/>
    </xf>
    <xf numFmtId="165" fontId="60" fillId="0" borderId="70" xfId="0" applyNumberFormat="1" applyFont="1" applyBorder="1" applyAlignment="1">
      <alignment horizontal="center" vertical="center"/>
    </xf>
    <xf numFmtId="0" fontId="60" fillId="0" borderId="70" xfId="0" applyFont="1" applyBorder="1" applyAlignment="1">
      <alignment vertical="center" wrapText="1"/>
    </xf>
    <xf numFmtId="43" fontId="60" fillId="0" borderId="70" xfId="1" applyFont="1" applyFill="1" applyBorder="1" applyAlignment="1">
      <alignment horizontal="center" vertical="center"/>
    </xf>
    <xf numFmtId="0" fontId="60" fillId="0" borderId="69" xfId="0" applyFont="1" applyBorder="1" applyAlignment="1">
      <alignment horizontal="center" vertical="center" wrapText="1"/>
    </xf>
    <xf numFmtId="0" fontId="60" fillId="0" borderId="69" xfId="0" applyFont="1" applyBorder="1" applyAlignment="1">
      <alignment vertical="center" wrapText="1"/>
    </xf>
    <xf numFmtId="43" fontId="60" fillId="0" borderId="69" xfId="1" applyFont="1" applyFill="1" applyBorder="1" applyAlignment="1">
      <alignment horizontal="center" vertical="center"/>
    </xf>
    <xf numFmtId="43" fontId="59" fillId="0" borderId="0" xfId="1" applyFont="1" applyBorder="1" applyAlignment="1">
      <alignment horizontal="center" vertical="center"/>
    </xf>
    <xf numFmtId="44" fontId="60" fillId="0" borderId="0" xfId="2" applyFont="1" applyBorder="1" applyAlignment="1">
      <alignment horizontal="center" vertical="center"/>
    </xf>
    <xf numFmtId="0" fontId="59" fillId="0" borderId="46" xfId="0" applyFont="1" applyBorder="1" applyAlignment="1">
      <alignment horizontal="center" vertical="center"/>
    </xf>
    <xf numFmtId="0" fontId="59" fillId="0" borderId="0" xfId="0" applyFont="1" applyAlignment="1">
      <alignment vertical="center"/>
    </xf>
    <xf numFmtId="43" fontId="59" fillId="0" borderId="0" xfId="1" applyFont="1" applyFill="1" applyBorder="1" applyAlignment="1">
      <alignment horizontal="center" vertical="center"/>
    </xf>
    <xf numFmtId="44" fontId="60" fillId="0" borderId="0" xfId="2" applyFont="1" applyFill="1" applyBorder="1" applyAlignment="1">
      <alignment horizontal="center" vertical="center"/>
    </xf>
    <xf numFmtId="0" fontId="60" fillId="0" borderId="70" xfId="0" applyFont="1" applyBorder="1" applyAlignment="1">
      <alignment horizontal="justify" vertical="center" wrapText="1"/>
    </xf>
    <xf numFmtId="43" fontId="60" fillId="0" borderId="0" xfId="1" applyFont="1" applyFill="1" applyBorder="1" applyAlignment="1">
      <alignment horizontal="center" vertical="center"/>
    </xf>
    <xf numFmtId="0" fontId="60" fillId="0" borderId="80" xfId="0" applyFont="1" applyBorder="1" applyAlignment="1">
      <alignment horizontal="center" vertical="center"/>
    </xf>
    <xf numFmtId="0" fontId="60" fillId="0" borderId="0" xfId="0" applyFont="1" applyAlignment="1">
      <alignment horizontal="justify" vertical="center" wrapText="1"/>
    </xf>
    <xf numFmtId="0" fontId="67" fillId="0" borderId="69" xfId="0" applyFont="1" applyBorder="1" applyAlignment="1">
      <alignment horizontal="center" vertical="center"/>
    </xf>
    <xf numFmtId="0" fontId="60" fillId="61" borderId="69" xfId="53" applyFont="1" applyFill="1" applyBorder="1" applyAlignment="1">
      <alignment horizontal="center" vertical="center" wrapText="1"/>
    </xf>
    <xf numFmtId="4" fontId="60" fillId="0" borderId="69" xfId="1" applyNumberFormat="1" applyFont="1" applyFill="1" applyBorder="1" applyAlignment="1">
      <alignment horizontal="right" vertical="center"/>
    </xf>
    <xf numFmtId="0" fontId="60" fillId="0" borderId="0" xfId="0" applyFont="1" applyAlignment="1">
      <alignment vertical="center" wrapText="1"/>
    </xf>
    <xf numFmtId="8" fontId="57" fillId="0" borderId="0" xfId="1" applyNumberFormat="1" applyFont="1" applyAlignment="1">
      <alignment vertical="center"/>
    </xf>
    <xf numFmtId="8" fontId="127" fillId="0" borderId="0" xfId="0" applyNumberFormat="1" applyFont="1"/>
    <xf numFmtId="8" fontId="57" fillId="0" borderId="0" xfId="0" applyNumberFormat="1" applyFont="1"/>
    <xf numFmtId="169" fontId="60" fillId="0" borderId="0" xfId="2" applyNumberFormat="1" applyFont="1" applyFill="1" applyBorder="1" applyAlignment="1">
      <alignment horizontal="right" vertical="center"/>
    </xf>
    <xf numFmtId="169" fontId="60" fillId="0" borderId="69" xfId="2" applyNumberFormat="1" applyFont="1" applyFill="1" applyBorder="1" applyAlignment="1">
      <alignment horizontal="right" vertical="center"/>
    </xf>
    <xf numFmtId="169" fontId="60" fillId="0" borderId="48" xfId="2" applyNumberFormat="1" applyFont="1" applyFill="1" applyBorder="1" applyAlignment="1">
      <alignment horizontal="right" vertical="center"/>
    </xf>
    <xf numFmtId="169" fontId="60" fillId="0" borderId="49" xfId="2" applyNumberFormat="1" applyFont="1" applyFill="1" applyBorder="1" applyAlignment="1">
      <alignment horizontal="right" vertical="center"/>
    </xf>
    <xf numFmtId="44" fontId="60" fillId="0" borderId="0" xfId="2" applyFont="1" applyFill="1" applyAlignment="1">
      <alignment horizontal="center"/>
    </xf>
    <xf numFmtId="4" fontId="60" fillId="0" borderId="0" xfId="2" applyNumberFormat="1" applyFont="1" applyFill="1" applyAlignment="1">
      <alignment horizontal="right"/>
    </xf>
    <xf numFmtId="8" fontId="57" fillId="0" borderId="0" xfId="0" applyNumberFormat="1" applyFont="1" applyAlignment="1">
      <alignment vertical="center"/>
    </xf>
    <xf numFmtId="43" fontId="57" fillId="0" borderId="0" xfId="1" applyFont="1" applyFill="1" applyAlignment="1">
      <alignment vertical="center"/>
    </xf>
    <xf numFmtId="8" fontId="57" fillId="0" borderId="0" xfId="1" applyNumberFormat="1" applyFont="1" applyFill="1" applyAlignment="1">
      <alignment vertical="center"/>
    </xf>
    <xf numFmtId="169" fontId="59" fillId="2" borderId="44" xfId="2" applyNumberFormat="1" applyFont="1" applyFill="1" applyBorder="1" applyAlignment="1">
      <alignment horizontal="right" vertical="center"/>
    </xf>
    <xf numFmtId="8" fontId="126" fillId="67" borderId="0" xfId="0" applyNumberFormat="1" applyFont="1" applyFill="1" applyAlignment="1">
      <alignment horizontal="right" vertical="center" wrapText="1"/>
    </xf>
    <xf numFmtId="0" fontId="126" fillId="67" borderId="0" xfId="0" applyFont="1" applyFill="1" applyAlignment="1">
      <alignment horizontal="center" vertical="center" wrapText="1"/>
    </xf>
    <xf numFmtId="43" fontId="59" fillId="0" borderId="44" xfId="1" applyFont="1" applyFill="1" applyBorder="1" applyAlignment="1">
      <alignment horizontal="center" vertical="center"/>
    </xf>
    <xf numFmtId="43" fontId="60" fillId="67" borderId="69" xfId="1" applyFont="1" applyFill="1" applyBorder="1" applyAlignment="1">
      <alignment horizontal="right" vertical="center"/>
    </xf>
    <xf numFmtId="43" fontId="60" fillId="67" borderId="48" xfId="1" applyFont="1" applyFill="1" applyBorder="1" applyAlignment="1">
      <alignment horizontal="right" vertical="center"/>
    </xf>
    <xf numFmtId="4" fontId="127" fillId="0" borderId="0" xfId="0" applyNumberFormat="1" applyFont="1"/>
    <xf numFmtId="43" fontId="57" fillId="0" borderId="0" xfId="1" applyFont="1" applyBorder="1" applyAlignment="1">
      <alignment vertical="center"/>
    </xf>
    <xf numFmtId="0" fontId="59" fillId="0" borderId="74" xfId="0" applyFont="1" applyBorder="1" applyAlignment="1">
      <alignment horizontal="center" vertical="center"/>
    </xf>
    <xf numFmtId="0" fontId="59" fillId="0" borderId="75" xfId="0" applyFont="1" applyBorder="1" applyAlignment="1">
      <alignment horizontal="center" vertical="center"/>
    </xf>
    <xf numFmtId="0" fontId="59" fillId="0" borderId="75" xfId="0" applyFont="1" applyBorder="1" applyAlignment="1">
      <alignment vertical="center"/>
    </xf>
    <xf numFmtId="43" fontId="59" fillId="0" borderId="75" xfId="1" applyFont="1" applyFill="1" applyBorder="1" applyAlignment="1">
      <alignment horizontal="center" vertical="center"/>
    </xf>
    <xf numFmtId="44" fontId="60" fillId="0" borderId="75" xfId="2" applyFont="1" applyFill="1" applyBorder="1" applyAlignment="1">
      <alignment horizontal="center" vertical="center"/>
    </xf>
    <xf numFmtId="169" fontId="59" fillId="0" borderId="76" xfId="2" applyNumberFormat="1" applyFont="1" applyFill="1" applyBorder="1" applyAlignment="1">
      <alignment horizontal="right" vertical="center"/>
    </xf>
    <xf numFmtId="8" fontId="128" fillId="0" borderId="0" xfId="0" applyNumberFormat="1" applyFont="1" applyAlignment="1">
      <alignment vertical="center"/>
    </xf>
    <xf numFmtId="8" fontId="127" fillId="0" borderId="0" xfId="0" applyNumberFormat="1" applyFont="1" applyAlignment="1">
      <alignment wrapText="1"/>
    </xf>
    <xf numFmtId="0" fontId="57" fillId="2" borderId="74" xfId="0" applyFont="1" applyFill="1" applyBorder="1" applyAlignment="1">
      <alignment horizontal="center"/>
    </xf>
    <xf numFmtId="0" fontId="57" fillId="2" borderId="75" xfId="0" applyFont="1" applyFill="1" applyBorder="1" applyAlignment="1">
      <alignment horizontal="center"/>
    </xf>
    <xf numFmtId="0" fontId="58" fillId="2" borderId="75" xfId="0" applyFont="1" applyFill="1" applyBorder="1" applyAlignment="1">
      <alignment vertical="center"/>
    </xf>
    <xf numFmtId="0" fontId="60" fillId="2" borderId="75" xfId="0" applyFont="1" applyFill="1" applyBorder="1" applyAlignment="1">
      <alignment horizontal="center"/>
    </xf>
    <xf numFmtId="0" fontId="58" fillId="2" borderId="75" xfId="0" applyFont="1" applyFill="1" applyBorder="1" applyAlignment="1">
      <alignment horizontal="right" vertical="center"/>
    </xf>
    <xf numFmtId="0" fontId="9" fillId="2" borderId="75" xfId="0" applyFont="1" applyFill="1" applyBorder="1" applyAlignment="1">
      <alignment horizontal="right" vertical="center"/>
    </xf>
    <xf numFmtId="43" fontId="9" fillId="2" borderId="76" xfId="2" applyNumberFormat="1" applyFont="1" applyFill="1" applyBorder="1" applyAlignment="1">
      <alignment horizontal="center" vertical="center"/>
    </xf>
    <xf numFmtId="0" fontId="118" fillId="0" borderId="70" xfId="0" applyFont="1" applyBorder="1"/>
    <xf numFmtId="0" fontId="118" fillId="0" borderId="0" xfId="0" applyFont="1"/>
    <xf numFmtId="0" fontId="118" fillId="0" borderId="0" xfId="0" applyFont="1" applyAlignment="1">
      <alignment horizontal="centerContinuous"/>
    </xf>
    <xf numFmtId="10" fontId="118" fillId="0" borderId="70" xfId="7647" applyNumberFormat="1" applyFont="1" applyBorder="1" applyAlignment="1">
      <alignment horizontal="center"/>
    </xf>
    <xf numFmtId="10" fontId="0" fillId="0" borderId="0" xfId="0" applyNumberFormat="1"/>
    <xf numFmtId="188" fontId="0" fillId="0" borderId="0" xfId="0" applyNumberFormat="1"/>
    <xf numFmtId="10" fontId="0" fillId="0" borderId="0" xfId="7647" applyNumberFormat="1" applyFont="1"/>
    <xf numFmtId="0" fontId="74" fillId="0" borderId="0" xfId="0" applyFont="1"/>
    <xf numFmtId="10" fontId="26" fillId="0" borderId="0" xfId="7647" applyNumberFormat="1" applyFont="1" applyAlignment="1">
      <alignment horizontal="left"/>
    </xf>
    <xf numFmtId="9" fontId="78" fillId="0" borderId="0" xfId="7647" applyFont="1"/>
    <xf numFmtId="0" fontId="131" fillId="0" borderId="0" xfId="7648" applyFont="1" applyAlignment="1">
      <alignment horizontal="center" vertical="center"/>
    </xf>
    <xf numFmtId="0" fontId="132" fillId="0" borderId="0" xfId="7648" applyFont="1" applyAlignment="1">
      <alignment horizontal="centerContinuous" vertical="center" wrapText="1"/>
    </xf>
    <xf numFmtId="0" fontId="131" fillId="0" borderId="0" xfId="7648" applyFont="1" applyAlignment="1">
      <alignment horizontal="centerContinuous" vertical="center"/>
    </xf>
    <xf numFmtId="0" fontId="133" fillId="0" borderId="0" xfId="7648" applyFont="1" applyAlignment="1">
      <alignment horizontal="centerContinuous" vertical="center" wrapText="1"/>
    </xf>
    <xf numFmtId="0" fontId="134" fillId="0" borderId="0" xfId="7648" applyFont="1" applyAlignment="1">
      <alignment horizontal="centerContinuous" vertical="center" wrapText="1"/>
    </xf>
    <xf numFmtId="0" fontId="133" fillId="0" borderId="0" xfId="7648" applyFont="1" applyAlignment="1">
      <alignment horizontal="centerContinuous" vertical="center"/>
    </xf>
    <xf numFmtId="0" fontId="135" fillId="0" borderId="0" xfId="7648" applyFont="1" applyAlignment="1">
      <alignment horizontal="centerContinuous" vertical="center"/>
    </xf>
    <xf numFmtId="0" fontId="136" fillId="0" borderId="70" xfId="7648" applyFont="1" applyBorder="1" applyAlignment="1">
      <alignment horizontal="centerContinuous" vertical="center" wrapText="1"/>
    </xf>
    <xf numFmtId="0" fontId="136" fillId="0" borderId="70" xfId="7648" applyFont="1" applyBorder="1" applyAlignment="1">
      <alignment horizontal="centerContinuous" vertical="center"/>
    </xf>
    <xf numFmtId="0" fontId="131" fillId="0" borderId="0" xfId="7648" applyFont="1" applyAlignment="1">
      <alignment vertical="center"/>
    </xf>
    <xf numFmtId="17" fontId="136" fillId="0" borderId="70" xfId="7648" applyNumberFormat="1" applyFont="1" applyBorder="1" applyAlignment="1">
      <alignment horizontal="centerContinuous" vertical="center"/>
    </xf>
    <xf numFmtId="17" fontId="136" fillId="0" borderId="70" xfId="7648" applyNumberFormat="1" applyFont="1" applyBorder="1" applyAlignment="1">
      <alignment horizontal="center" vertical="center"/>
    </xf>
    <xf numFmtId="10" fontId="136" fillId="68" borderId="50" xfId="7649" applyNumberFormat="1" applyFont="1" applyFill="1" applyBorder="1" applyAlignment="1">
      <alignment horizontal="center" vertical="center"/>
    </xf>
    <xf numFmtId="10" fontId="136" fillId="68" borderId="69" xfId="7648" applyNumberFormat="1" applyFont="1" applyFill="1" applyBorder="1" applyAlignment="1">
      <alignment horizontal="center" vertical="center"/>
    </xf>
    <xf numFmtId="179" fontId="131" fillId="0" borderId="0" xfId="7648" applyNumberFormat="1" applyFont="1" applyAlignment="1">
      <alignment horizontal="center" vertical="center"/>
    </xf>
    <xf numFmtId="1" fontId="137" fillId="61" borderId="48" xfId="7650" applyNumberFormat="1" applyFont="1" applyFill="1" applyBorder="1" applyAlignment="1" applyProtection="1">
      <alignment horizontal="distributed" vertical="center"/>
    </xf>
    <xf numFmtId="1" fontId="138" fillId="61" borderId="48" xfId="7650" applyNumberFormat="1" applyFont="1" applyFill="1" applyBorder="1" applyAlignment="1" applyProtection="1">
      <alignment horizontal="distributed" vertical="center"/>
    </xf>
    <xf numFmtId="1" fontId="139" fillId="61" borderId="48" xfId="7650" applyNumberFormat="1" applyFont="1" applyFill="1" applyBorder="1" applyAlignment="1" applyProtection="1">
      <alignment horizontal="distributed" vertical="center"/>
    </xf>
    <xf numFmtId="179" fontId="136" fillId="68" borderId="49" xfId="7648" applyNumberFormat="1" applyFont="1" applyFill="1" applyBorder="1" applyAlignment="1">
      <alignment horizontal="right" vertical="center"/>
    </xf>
    <xf numFmtId="179" fontId="131" fillId="0" borderId="0" xfId="7651" applyNumberFormat="1" applyFont="1" applyAlignment="1">
      <alignment horizontal="center" vertical="center"/>
    </xf>
    <xf numFmtId="44" fontId="131" fillId="0" borderId="0" xfId="7648" applyNumberFormat="1" applyFont="1" applyAlignment="1">
      <alignment horizontal="center" vertical="center"/>
    </xf>
    <xf numFmtId="10" fontId="136" fillId="0" borderId="69" xfId="7651" applyNumberFormat="1" applyFont="1" applyBorder="1" applyAlignment="1" applyProtection="1">
      <alignment horizontal="center" vertical="center"/>
    </xf>
    <xf numFmtId="10" fontId="136" fillId="0" borderId="69" xfId="7648" applyNumberFormat="1" applyFont="1" applyBorder="1" applyAlignment="1">
      <alignment horizontal="center" vertical="center"/>
    </xf>
    <xf numFmtId="44" fontId="131" fillId="0" borderId="0" xfId="7651" applyFont="1" applyAlignment="1">
      <alignment horizontal="center" vertical="center"/>
    </xf>
    <xf numFmtId="179" fontId="136" fillId="0" borderId="49" xfId="7648" applyNumberFormat="1" applyFont="1" applyBorder="1" applyAlignment="1">
      <alignment horizontal="right" vertical="center"/>
    </xf>
    <xf numFmtId="189" fontId="136" fillId="0" borderId="49" xfId="7651" applyNumberFormat="1" applyFont="1" applyBorder="1" applyAlignment="1" applyProtection="1">
      <alignment horizontal="right" vertical="center"/>
    </xf>
    <xf numFmtId="179" fontId="136" fillId="0" borderId="81" xfId="7648" applyNumberFormat="1" applyFont="1" applyBorder="1" applyAlignment="1">
      <alignment horizontal="right" vertical="center"/>
    </xf>
    <xf numFmtId="189" fontId="136" fillId="0" borderId="81" xfId="7651" applyNumberFormat="1" applyFont="1" applyBorder="1" applyAlignment="1" applyProtection="1">
      <alignment horizontal="right" vertical="center"/>
    </xf>
    <xf numFmtId="10" fontId="136" fillId="69" borderId="82" xfId="7651" applyNumberFormat="1" applyFont="1" applyFill="1" applyBorder="1" applyAlignment="1" applyProtection="1">
      <alignment horizontal="center" vertical="center"/>
    </xf>
    <xf numFmtId="0" fontId="131" fillId="0" borderId="0" xfId="7648" applyFont="1"/>
    <xf numFmtId="10" fontId="136" fillId="69" borderId="70" xfId="7651" applyNumberFormat="1" applyFont="1" applyFill="1" applyBorder="1" applyAlignment="1" applyProtection="1">
      <alignment horizontal="center" vertical="center"/>
    </xf>
    <xf numFmtId="4" fontId="136" fillId="69" borderId="70" xfId="7648" applyNumberFormat="1" applyFont="1" applyFill="1" applyBorder="1" applyAlignment="1">
      <alignment horizontal="center" vertical="center"/>
    </xf>
    <xf numFmtId="10" fontId="140" fillId="70" borderId="70" xfId="7651" applyNumberFormat="1" applyFont="1" applyFill="1" applyBorder="1" applyAlignment="1" applyProtection="1">
      <alignment horizontal="center" vertical="center"/>
    </xf>
    <xf numFmtId="10" fontId="136" fillId="70" borderId="70" xfId="7651" applyNumberFormat="1" applyFont="1" applyFill="1" applyBorder="1" applyAlignment="1" applyProtection="1">
      <alignment horizontal="center" vertical="center"/>
    </xf>
    <xf numFmtId="189" fontId="140" fillId="71" borderId="70" xfId="7651" applyNumberFormat="1" applyFont="1" applyFill="1" applyBorder="1" applyAlignment="1" applyProtection="1">
      <alignment horizontal="center" vertical="center"/>
    </xf>
    <xf numFmtId="189" fontId="140" fillId="72" borderId="70" xfId="7651" applyNumberFormat="1" applyFont="1" applyFill="1" applyBorder="1" applyAlignment="1" applyProtection="1">
      <alignment horizontal="center" vertical="center"/>
    </xf>
    <xf numFmtId="0" fontId="131" fillId="61" borderId="0" xfId="7648" applyFont="1" applyFill="1"/>
    <xf numFmtId="0" fontId="131" fillId="61" borderId="78" xfId="7648" applyFont="1" applyFill="1" applyBorder="1"/>
    <xf numFmtId="0" fontId="131" fillId="0" borderId="78" xfId="7648" applyFont="1" applyBorder="1" applyAlignment="1">
      <alignment horizontal="center" vertical="center"/>
    </xf>
    <xf numFmtId="44" fontId="131" fillId="0" borderId="78" xfId="7651" applyFont="1" applyBorder="1" applyAlignment="1">
      <alignment horizontal="center" vertical="center"/>
    </xf>
    <xf numFmtId="189" fontId="131" fillId="61" borderId="78" xfId="7648" applyNumberFormat="1" applyFont="1" applyFill="1" applyBorder="1"/>
    <xf numFmtId="0" fontId="110" fillId="0" borderId="0" xfId="0" applyFont="1" applyAlignment="1">
      <alignment horizontal="centerContinuous" vertical="center"/>
    </xf>
    <xf numFmtId="44" fontId="134" fillId="0" borderId="0" xfId="7651" applyFont="1" applyBorder="1" applyAlignment="1">
      <alignment horizontal="center" vertical="center"/>
    </xf>
    <xf numFmtId="179" fontId="134" fillId="0" borderId="0" xfId="7651" applyNumberFormat="1" applyFont="1" applyBorder="1" applyAlignment="1">
      <alignment horizontal="center" vertical="center"/>
    </xf>
    <xf numFmtId="0" fontId="134" fillId="0" borderId="0" xfId="7648" applyFont="1" applyAlignment="1">
      <alignment horizontal="center" vertical="center"/>
    </xf>
    <xf numFmtId="0" fontId="141" fillId="0" borderId="0" xfId="7648" applyFont="1" applyAlignment="1">
      <alignment vertical="center"/>
    </xf>
    <xf numFmtId="44" fontId="141" fillId="0" borderId="0" xfId="7651" applyFont="1" applyBorder="1" applyAlignment="1">
      <alignment vertical="center"/>
    </xf>
    <xf numFmtId="44" fontId="134" fillId="0" borderId="0" xfId="7648" applyNumberFormat="1" applyFont="1" applyAlignment="1">
      <alignment horizontal="center" vertical="center"/>
    </xf>
    <xf numFmtId="43" fontId="142" fillId="0" borderId="0" xfId="7650" applyFont="1" applyFill="1" applyAlignment="1">
      <alignment horizontal="center" vertical="center"/>
    </xf>
    <xf numFmtId="4" fontId="143" fillId="0" borderId="0" xfId="7651" applyNumberFormat="1" applyFont="1" applyFill="1" applyBorder="1" applyAlignment="1" applyProtection="1">
      <alignment horizontal="center" vertical="center"/>
    </xf>
    <xf numFmtId="43" fontId="142" fillId="0" borderId="0" xfId="7650" applyFont="1" applyFill="1" applyBorder="1" applyAlignment="1">
      <alignment horizontal="center" vertical="center"/>
    </xf>
    <xf numFmtId="180" fontId="142" fillId="0" borderId="0" xfId="7650" applyNumberFormat="1" applyFont="1" applyFill="1" applyBorder="1" applyAlignment="1">
      <alignment horizontal="center" vertical="center"/>
    </xf>
    <xf numFmtId="4" fontId="131" fillId="0" borderId="0" xfId="7648" applyNumberFormat="1" applyFont="1" applyAlignment="1">
      <alignment horizontal="center" vertical="center"/>
    </xf>
    <xf numFmtId="180" fontId="142" fillId="0" borderId="0" xfId="7650" applyNumberFormat="1" applyFont="1" applyBorder="1" applyAlignment="1">
      <alignment horizontal="center" vertical="center"/>
    </xf>
    <xf numFmtId="43" fontId="142" fillId="0" borderId="0" xfId="7650" applyFont="1" applyAlignment="1">
      <alignment horizontal="center" vertical="center"/>
    </xf>
    <xf numFmtId="189" fontId="131" fillId="0" borderId="0" xfId="7648" applyNumberFormat="1" applyFont="1" applyAlignment="1">
      <alignment horizontal="center" vertical="center"/>
    </xf>
    <xf numFmtId="187" fontId="131" fillId="0" borderId="0" xfId="7649" applyNumberFormat="1" applyFont="1" applyAlignment="1">
      <alignment horizontal="center" vertical="center"/>
    </xf>
    <xf numFmtId="0" fontId="136" fillId="0" borderId="0" xfId="7648" applyFont="1" applyAlignment="1">
      <alignment horizontal="center" vertical="center"/>
    </xf>
    <xf numFmtId="0" fontId="144" fillId="0" borderId="77" xfId="7648" applyFont="1" applyBorder="1" applyAlignment="1">
      <alignment horizontal="centerContinuous" vertical="center"/>
    </xf>
    <xf numFmtId="0" fontId="55" fillId="0" borderId="78" xfId="6372" applyFont="1" applyBorder="1" applyAlignment="1">
      <alignment horizontal="centerContinuous" vertical="center" wrapText="1"/>
    </xf>
    <xf numFmtId="0" fontId="55" fillId="0" borderId="78" xfId="6372" applyFont="1" applyBorder="1" applyAlignment="1">
      <alignment horizontal="centerContinuous" vertical="center"/>
    </xf>
    <xf numFmtId="4" fontId="54" fillId="0" borderId="79" xfId="6372" applyNumberFormat="1" applyFont="1" applyBorder="1" applyAlignment="1">
      <alignment horizontal="centerContinuous" vertical="center"/>
    </xf>
    <xf numFmtId="0" fontId="144" fillId="0" borderId="46" xfId="7648" applyFont="1" applyBorder="1" applyAlignment="1">
      <alignment horizontal="centerContinuous" vertical="center"/>
    </xf>
    <xf numFmtId="4" fontId="55" fillId="0" borderId="44" xfId="6372" applyNumberFormat="1" applyFont="1" applyBorder="1" applyAlignment="1">
      <alignment horizontal="centerContinuous" vertical="center"/>
    </xf>
    <xf numFmtId="0" fontId="55" fillId="0" borderId="0" xfId="6372" applyFont="1" applyAlignment="1">
      <alignment horizontal="centerContinuous" vertical="center" wrapText="1"/>
    </xf>
    <xf numFmtId="0" fontId="55" fillId="0" borderId="0" xfId="6372" applyFont="1" applyAlignment="1">
      <alignment horizontal="centerContinuous" vertical="center"/>
    </xf>
    <xf numFmtId="0" fontId="144" fillId="0" borderId="0" xfId="7648" applyFont="1" applyAlignment="1">
      <alignment horizontal="centerContinuous" vertical="center"/>
    </xf>
    <xf numFmtId="0" fontId="144" fillId="0" borderId="44" xfId="7648" applyFont="1" applyBorder="1" applyAlignment="1">
      <alignment horizontal="centerContinuous" vertical="center"/>
    </xf>
    <xf numFmtId="2" fontId="55" fillId="0" borderId="2" xfId="6372" applyNumberFormat="1" applyFont="1" applyBorder="1" applyAlignment="1">
      <alignment vertical="center"/>
    </xf>
    <xf numFmtId="0" fontId="55" fillId="0" borderId="3" xfId="6372" applyFont="1" applyBorder="1" applyAlignment="1">
      <alignment horizontal="right" vertical="center" wrapText="1"/>
    </xf>
    <xf numFmtId="0" fontId="55" fillId="0" borderId="3" xfId="6372" applyFont="1" applyBorder="1" applyAlignment="1">
      <alignment vertical="center"/>
    </xf>
    <xf numFmtId="0" fontId="55" fillId="0" borderId="3" xfId="6372" applyFont="1" applyBorder="1" applyAlignment="1">
      <alignment horizontal="center" vertical="center"/>
    </xf>
    <xf numFmtId="0" fontId="55" fillId="0" borderId="3" xfId="6372" applyFont="1" applyBorder="1" applyAlignment="1">
      <alignment horizontal="right" vertical="center"/>
    </xf>
    <xf numFmtId="4" fontId="54" fillId="0" borderId="4" xfId="6372" applyNumberFormat="1" applyFont="1" applyBorder="1" applyAlignment="1">
      <alignment horizontal="right" vertical="center"/>
    </xf>
    <xf numFmtId="0" fontId="145" fillId="0" borderId="77" xfId="7648" applyFont="1" applyBorder="1" applyAlignment="1">
      <alignment horizontal="centerContinuous" vertical="center"/>
    </xf>
    <xf numFmtId="0" fontId="145" fillId="0" borderId="46" xfId="7648" applyFont="1" applyBorder="1" applyAlignment="1">
      <alignment horizontal="centerContinuous" vertical="center"/>
    </xf>
    <xf numFmtId="0" fontId="0" fillId="0" borderId="78" xfId="0" applyBorder="1" applyAlignment="1">
      <alignment horizontal="centerContinuous"/>
    </xf>
    <xf numFmtId="2" fontId="0" fillId="0" borderId="78" xfId="0" applyNumberFormat="1" applyBorder="1" applyAlignment="1">
      <alignment horizontal="centerContinuous"/>
    </xf>
    <xf numFmtId="0" fontId="0" fillId="0" borderId="79" xfId="0" applyBorder="1" applyAlignment="1">
      <alignment horizontal="centerContinuous"/>
    </xf>
    <xf numFmtId="0" fontId="0" fillId="0" borderId="44" xfId="0" applyBorder="1" applyAlignment="1">
      <alignment horizontal="centerContinuous"/>
    </xf>
    <xf numFmtId="0" fontId="84" fillId="0" borderId="2" xfId="0" applyFont="1" applyBorder="1" applyAlignment="1">
      <alignment vertical="center" wrapText="1"/>
    </xf>
    <xf numFmtId="0" fontId="84" fillId="0" borderId="3" xfId="0" applyFont="1" applyBorder="1" applyAlignment="1">
      <alignment vertical="center" wrapText="1"/>
    </xf>
    <xf numFmtId="0" fontId="84" fillId="0" borderId="3" xfId="0" applyFont="1" applyBorder="1" applyAlignment="1">
      <alignment horizontal="left" vertical="center" wrapText="1"/>
    </xf>
    <xf numFmtId="0" fontId="82" fillId="0" borderId="3" xfId="0" applyFont="1" applyBorder="1"/>
    <xf numFmtId="0" fontId="82" fillId="0" borderId="4" xfId="0" applyFont="1" applyBorder="1"/>
    <xf numFmtId="4" fontId="86" fillId="2" borderId="74" xfId="0" applyNumberFormat="1" applyFont="1" applyFill="1" applyBorder="1" applyAlignment="1">
      <alignment horizontal="center" vertical="center"/>
    </xf>
    <xf numFmtId="4" fontId="90" fillId="0" borderId="80" xfId="54" quotePrefix="1" applyNumberFormat="1" applyFont="1" applyBorder="1" applyAlignment="1">
      <alignment horizontal="right" vertical="center"/>
    </xf>
    <xf numFmtId="4" fontId="90" fillId="0" borderId="66" xfId="54" quotePrefix="1" applyNumberFormat="1" applyFont="1" applyBorder="1" applyAlignment="1">
      <alignment horizontal="right" vertical="center"/>
    </xf>
    <xf numFmtId="4" fontId="89" fillId="0" borderId="66" xfId="54" quotePrefix="1" applyNumberFormat="1" applyFont="1" applyBorder="1" applyAlignment="1">
      <alignment horizontal="right" vertical="center"/>
    </xf>
    <xf numFmtId="4" fontId="91" fillId="59" borderId="74" xfId="0" applyNumberFormat="1" applyFont="1" applyFill="1" applyBorder="1" applyAlignment="1">
      <alignment horizontal="center" vertical="center"/>
    </xf>
    <xf numFmtId="0" fontId="91" fillId="59" borderId="74" xfId="0" applyFont="1" applyFill="1" applyBorder="1" applyAlignment="1">
      <alignment vertical="center"/>
    </xf>
    <xf numFmtId="0" fontId="92" fillId="65" borderId="74" xfId="0" applyFont="1" applyFill="1" applyBorder="1" applyAlignment="1">
      <alignment vertical="center"/>
    </xf>
    <xf numFmtId="0" fontId="86" fillId="62" borderId="70" xfId="0" applyFont="1" applyFill="1" applyBorder="1" applyAlignment="1">
      <alignment horizontal="center" vertical="center" wrapText="1"/>
    </xf>
    <xf numFmtId="2" fontId="86" fillId="62" borderId="70" xfId="0" applyNumberFormat="1" applyFont="1" applyFill="1" applyBorder="1" applyAlignment="1">
      <alignment horizontal="center" vertical="center"/>
    </xf>
    <xf numFmtId="2" fontId="86" fillId="62" borderId="70" xfId="0" applyNumberFormat="1" applyFont="1" applyFill="1" applyBorder="1" applyAlignment="1">
      <alignment horizontal="center" vertical="center" wrapText="1"/>
    </xf>
    <xf numFmtId="0" fontId="85" fillId="62" borderId="76" xfId="0" applyFont="1" applyFill="1" applyBorder="1" applyAlignment="1">
      <alignment horizontal="center" vertical="center" wrapText="1"/>
    </xf>
    <xf numFmtId="2" fontId="90" fillId="62" borderId="70" xfId="0" applyNumberFormat="1" applyFont="1" applyFill="1" applyBorder="1" applyAlignment="1">
      <alignment horizontal="center" vertical="center" wrapText="1"/>
    </xf>
    <xf numFmtId="49" fontId="85" fillId="64" borderId="2" xfId="0" applyNumberFormat="1" applyFont="1" applyFill="1" applyBorder="1" applyAlignment="1">
      <alignment vertical="center" wrapText="1"/>
    </xf>
    <xf numFmtId="49" fontId="85" fillId="0" borderId="2" xfId="0" applyNumberFormat="1" applyFont="1" applyBorder="1" applyAlignment="1">
      <alignment vertical="center" wrapText="1"/>
    </xf>
    <xf numFmtId="4" fontId="86" fillId="2" borderId="70" xfId="0" applyNumberFormat="1" applyFont="1" applyFill="1" applyBorder="1" applyAlignment="1">
      <alignment horizontal="center" vertical="center"/>
    </xf>
    <xf numFmtId="4" fontId="91" fillId="59" borderId="70" xfId="0" applyNumberFormat="1" applyFont="1" applyFill="1" applyBorder="1" applyAlignment="1">
      <alignment horizontal="center" vertical="center"/>
    </xf>
    <xf numFmtId="0" fontId="91" fillId="0" borderId="46" xfId="0" applyFont="1" applyBorder="1" applyAlignment="1">
      <alignment vertical="center"/>
    </xf>
    <xf numFmtId="0" fontId="91" fillId="59" borderId="70" xfId="0" applyFont="1" applyFill="1" applyBorder="1" applyAlignment="1">
      <alignment vertical="center"/>
    </xf>
    <xf numFmtId="0" fontId="92" fillId="65" borderId="70" xfId="0" applyFont="1" applyFill="1" applyBorder="1" applyAlignment="1">
      <alignment vertical="center"/>
    </xf>
    <xf numFmtId="4" fontId="92" fillId="65" borderId="70" xfId="0" applyNumberFormat="1" applyFont="1" applyFill="1" applyBorder="1" applyAlignment="1">
      <alignment horizontal="center" vertical="center"/>
    </xf>
    <xf numFmtId="0" fontId="92" fillId="0" borderId="46" xfId="0" applyFont="1" applyBorder="1"/>
    <xf numFmtId="0" fontId="0" fillId="0" borderId="3" xfId="0" applyBorder="1"/>
    <xf numFmtId="2" fontId="0" fillId="0" borderId="3" xfId="0" applyNumberFormat="1" applyBorder="1"/>
    <xf numFmtId="4" fontId="57" fillId="0" borderId="3" xfId="0" applyNumberFormat="1" applyFont="1" applyBorder="1" applyAlignment="1">
      <alignment horizontal="center"/>
    </xf>
    <xf numFmtId="0" fontId="1" fillId="0" borderId="77" xfId="0" applyFont="1" applyBorder="1"/>
    <xf numFmtId="0" fontId="1" fillId="0" borderId="78" xfId="0" applyFont="1" applyBorder="1"/>
    <xf numFmtId="0" fontId="1" fillId="0" borderId="79" xfId="0" applyFont="1" applyBorder="1"/>
    <xf numFmtId="0" fontId="1" fillId="0" borderId="46" xfId="0" applyFont="1" applyBorder="1"/>
    <xf numFmtId="0" fontId="1" fillId="0" borderId="44" xfId="0" applyFont="1" applyBorder="1"/>
    <xf numFmtId="0" fontId="1" fillId="0" borderId="78" xfId="0" applyFont="1" applyBorder="1" applyAlignment="1">
      <alignment horizontal="centerContinuous"/>
    </xf>
    <xf numFmtId="0" fontId="1" fillId="0" borderId="79" xfId="0" applyFont="1" applyBorder="1" applyAlignment="1">
      <alignment horizontal="centerContinuous"/>
    </xf>
    <xf numFmtId="0" fontId="1" fillId="0" borderId="0" xfId="0" applyFont="1" applyAlignment="1">
      <alignment horizontal="centerContinuous"/>
    </xf>
    <xf numFmtId="0" fontId="1" fillId="0" borderId="44" xfId="0" applyFont="1" applyBorder="1" applyAlignment="1">
      <alignment horizontal="centerContinuous"/>
    </xf>
    <xf numFmtId="0" fontId="68" fillId="59" borderId="70" xfId="6372" applyFont="1" applyFill="1" applyBorder="1" applyAlignment="1">
      <alignment horizontal="center" vertical="center"/>
    </xf>
    <xf numFmtId="0" fontId="68" fillId="59" borderId="70" xfId="6372" applyFont="1" applyFill="1" applyBorder="1" applyAlignment="1">
      <alignment horizontal="center" vertical="center" wrapText="1"/>
    </xf>
    <xf numFmtId="0" fontId="68" fillId="60" borderId="74" xfId="6372" applyFont="1" applyFill="1" applyBorder="1" applyAlignment="1">
      <alignment horizontal="center" vertical="center"/>
    </xf>
    <xf numFmtId="0" fontId="68" fillId="60" borderId="75" xfId="6372" applyFont="1" applyFill="1" applyBorder="1" applyAlignment="1">
      <alignment horizontal="center" vertical="center"/>
    </xf>
    <xf numFmtId="0" fontId="68" fillId="60" borderId="75" xfId="6372" applyFont="1" applyFill="1" applyBorder="1" applyAlignment="1">
      <alignment horizontal="center" vertical="center" wrapText="1"/>
    </xf>
    <xf numFmtId="2" fontId="68" fillId="60" borderId="75" xfId="6372" applyNumberFormat="1" applyFont="1" applyFill="1" applyBorder="1" applyAlignment="1">
      <alignment horizontal="right" vertical="center"/>
    </xf>
    <xf numFmtId="166" fontId="68" fillId="60" borderId="75" xfId="6372" applyNumberFormat="1" applyFont="1" applyFill="1" applyBorder="1" applyAlignment="1">
      <alignment horizontal="right" vertical="center"/>
    </xf>
    <xf numFmtId="4" fontId="68" fillId="60" borderId="75" xfId="6372" applyNumberFormat="1" applyFont="1" applyFill="1" applyBorder="1" applyAlignment="1">
      <alignment horizontal="right" vertical="center"/>
    </xf>
    <xf numFmtId="43" fontId="68" fillId="60" borderId="76" xfId="1" applyFont="1" applyFill="1" applyBorder="1" applyAlignment="1">
      <alignment horizontal="center" vertical="center"/>
    </xf>
    <xf numFmtId="0" fontId="76" fillId="0" borderId="0" xfId="6372" applyFont="1" applyAlignment="1">
      <alignment horizontal="center" vertical="center" wrapText="1"/>
    </xf>
    <xf numFmtId="0" fontId="76" fillId="0" borderId="83" xfId="6372" applyFont="1" applyBorder="1" applyAlignment="1">
      <alignment vertical="center"/>
    </xf>
    <xf numFmtId="0" fontId="76" fillId="0" borderId="84" xfId="6372" applyFont="1" applyBorder="1" applyAlignment="1">
      <alignment horizontal="center" vertical="center"/>
    </xf>
    <xf numFmtId="0" fontId="76" fillId="0" borderId="84" xfId="6372" applyFont="1" applyBorder="1" applyAlignment="1">
      <alignment horizontal="center" vertical="center" wrapText="1"/>
    </xf>
    <xf numFmtId="0" fontId="77" fillId="0" borderId="84" xfId="6372" applyFont="1" applyBorder="1" applyAlignment="1">
      <alignment horizontal="right" vertical="center" wrapText="1"/>
    </xf>
    <xf numFmtId="0" fontId="76" fillId="0" borderId="84" xfId="6372" applyFont="1" applyBorder="1" applyAlignment="1">
      <alignment horizontal="right" vertical="center"/>
    </xf>
    <xf numFmtId="4" fontId="76" fillId="0" borderId="84" xfId="6372" applyNumberFormat="1" applyFont="1" applyBorder="1" applyAlignment="1">
      <alignment horizontal="right" vertical="center"/>
    </xf>
    <xf numFmtId="4" fontId="77" fillId="0" borderId="85" xfId="6372" applyNumberFormat="1" applyFont="1" applyBorder="1" applyAlignment="1">
      <alignment horizontal="right" vertical="center"/>
    </xf>
    <xf numFmtId="9" fontId="76" fillId="0" borderId="0" xfId="6372" applyNumberFormat="1" applyFont="1" applyAlignment="1">
      <alignment horizontal="right" vertical="center" wrapText="1"/>
    </xf>
    <xf numFmtId="4" fontId="76" fillId="0" borderId="84" xfId="6372" applyNumberFormat="1" applyFont="1" applyBorder="1" applyAlignment="1">
      <alignment horizontal="center" vertical="center"/>
    </xf>
    <xf numFmtId="0" fontId="1" fillId="0" borderId="2" xfId="0" applyFont="1" applyBorder="1"/>
    <xf numFmtId="0" fontId="1" fillId="0" borderId="3" xfId="0" applyFont="1" applyBorder="1"/>
    <xf numFmtId="0" fontId="1" fillId="0" borderId="4" xfId="0" applyFont="1" applyBorder="1"/>
    <xf numFmtId="0" fontId="146" fillId="0" borderId="77" xfId="7648" applyFont="1" applyBorder="1" applyAlignment="1">
      <alignment horizontal="centerContinuous" vertical="center"/>
    </xf>
    <xf numFmtId="0" fontId="63" fillId="0" borderId="78" xfId="0" applyFont="1" applyBorder="1" applyAlignment="1">
      <alignment horizontal="centerContinuous"/>
    </xf>
    <xf numFmtId="0" fontId="63" fillId="0" borderId="79" xfId="0" applyFont="1" applyBorder="1" applyAlignment="1">
      <alignment horizontal="centerContinuous"/>
    </xf>
    <xf numFmtId="0" fontId="146" fillId="0" borderId="46" xfId="7648" applyFont="1" applyBorder="1" applyAlignment="1">
      <alignment horizontal="centerContinuous" vertical="center"/>
    </xf>
    <xf numFmtId="0" fontId="63" fillId="0" borderId="0" xfId="0" applyFont="1" applyAlignment="1">
      <alignment horizontal="centerContinuous"/>
    </xf>
    <xf numFmtId="0" fontId="63" fillId="0" borderId="44" xfId="0" applyFont="1" applyBorder="1" applyAlignment="1">
      <alignment horizontal="centerContinuous"/>
    </xf>
    <xf numFmtId="0" fontId="147" fillId="0" borderId="46" xfId="7648" applyFont="1" applyBorder="1" applyAlignment="1">
      <alignment horizontal="centerContinuous" vertical="center"/>
    </xf>
    <xf numFmtId="0" fontId="63" fillId="0" borderId="3" xfId="0" applyFont="1" applyBorder="1" applyAlignment="1">
      <alignment horizontal="center" vertical="center" wrapText="1"/>
    </xf>
    <xf numFmtId="0" fontId="149" fillId="0" borderId="0" xfId="7648" applyFont="1" applyAlignment="1">
      <alignment horizontal="centerContinuous" vertical="center"/>
    </xf>
    <xf numFmtId="0" fontId="92" fillId="0" borderId="77" xfId="0" applyFont="1" applyBorder="1"/>
    <xf numFmtId="3" fontId="92" fillId="0" borderId="78" xfId="0" applyNumberFormat="1" applyFont="1" applyBorder="1" applyAlignment="1">
      <alignment horizontal="center"/>
    </xf>
    <xf numFmtId="0" fontId="92" fillId="0" borderId="78" xfId="0" applyFont="1" applyBorder="1"/>
    <xf numFmtId="0" fontId="92" fillId="0" borderId="79" xfId="0" applyFont="1" applyBorder="1"/>
    <xf numFmtId="0" fontId="0" fillId="0" borderId="44" xfId="0" applyBorder="1"/>
    <xf numFmtId="49" fontId="0" fillId="0" borderId="46" xfId="0" applyNumberFormat="1" applyBorder="1"/>
    <xf numFmtId="2" fontId="0" fillId="0" borderId="0" xfId="0" applyNumberFormat="1" applyAlignment="1">
      <alignment horizontal="center"/>
    </xf>
    <xf numFmtId="49" fontId="0" fillId="0" borderId="2" xfId="0" applyNumberFormat="1" applyBorder="1"/>
    <xf numFmtId="0" fontId="0" fillId="0" borderId="4" xfId="0" applyBorder="1"/>
    <xf numFmtId="49" fontId="0" fillId="0" borderId="77" xfId="0" applyNumberFormat="1" applyBorder="1"/>
    <xf numFmtId="0" fontId="0" fillId="0" borderId="78" xfId="0" applyBorder="1"/>
    <xf numFmtId="0" fontId="145" fillId="0" borderId="78" xfId="7648" applyFont="1" applyBorder="1" applyAlignment="1">
      <alignment horizontal="centerContinuous" vertical="center"/>
    </xf>
    <xf numFmtId="0" fontId="145" fillId="0" borderId="0" xfId="7648" applyFont="1" applyAlignment="1">
      <alignment horizontal="centerContinuous" vertical="center"/>
    </xf>
    <xf numFmtId="2" fontId="0" fillId="0" borderId="0" xfId="0" applyNumberFormat="1" applyAlignment="1">
      <alignment horizontal="centerContinuous"/>
    </xf>
    <xf numFmtId="0" fontId="86" fillId="0" borderId="44" xfId="0" quotePrefix="1" applyFont="1" applyBorder="1" applyAlignment="1">
      <alignment horizontal="center" vertical="center" wrapText="1"/>
    </xf>
    <xf numFmtId="49" fontId="86" fillId="62" borderId="70" xfId="0" applyNumberFormat="1" applyFont="1" applyFill="1" applyBorder="1" applyAlignment="1">
      <alignment horizontal="center" vertical="center" wrapText="1"/>
    </xf>
    <xf numFmtId="49" fontId="90" fillId="62" borderId="70" xfId="0" applyNumberFormat="1" applyFont="1" applyFill="1" applyBorder="1" applyAlignment="1">
      <alignment horizontal="center" vertical="center" wrapText="1"/>
    </xf>
    <xf numFmtId="49" fontId="86" fillId="0" borderId="2" xfId="0" applyNumberFormat="1" applyFont="1" applyBorder="1" applyAlignment="1">
      <alignment horizontal="center" vertical="center" wrapText="1"/>
    </xf>
    <xf numFmtId="49" fontId="93" fillId="64" borderId="2" xfId="0" applyNumberFormat="1" applyFont="1" applyFill="1" applyBorder="1" applyAlignment="1">
      <alignment vertical="center" wrapText="1"/>
    </xf>
    <xf numFmtId="49" fontId="85" fillId="64" borderId="4" xfId="0" applyNumberFormat="1" applyFont="1" applyFill="1" applyBorder="1" applyAlignment="1">
      <alignment vertical="center" wrapText="1"/>
    </xf>
    <xf numFmtId="49" fontId="93" fillId="0" borderId="2" xfId="0" applyNumberFormat="1" applyFont="1" applyBorder="1" applyAlignment="1">
      <alignment vertical="center" wrapText="1"/>
    </xf>
    <xf numFmtId="49" fontId="85" fillId="0" borderId="0" xfId="0" applyNumberFormat="1" applyFont="1" applyAlignment="1">
      <alignment vertical="center" wrapText="1"/>
    </xf>
    <xf numFmtId="0" fontId="9" fillId="0" borderId="44" xfId="0" applyFont="1" applyBorder="1" applyAlignment="1">
      <alignment horizontal="center" vertical="center"/>
    </xf>
    <xf numFmtId="0" fontId="86" fillId="2" borderId="70" xfId="0" applyFont="1" applyFill="1" applyBorder="1" applyAlignment="1">
      <alignment horizontal="center" vertical="center"/>
    </xf>
    <xf numFmtId="0" fontId="89" fillId="0" borderId="67" xfId="54" applyFont="1" applyBorder="1" applyAlignment="1">
      <alignment horizontal="center" vertical="center"/>
    </xf>
    <xf numFmtId="0" fontId="88" fillId="0" borderId="68" xfId="0" applyFont="1" applyBorder="1" applyAlignment="1">
      <alignment horizontal="center"/>
    </xf>
    <xf numFmtId="4" fontId="92" fillId="0" borderId="0" xfId="0" applyNumberFormat="1" applyFont="1" applyAlignment="1">
      <alignment horizontal="center"/>
    </xf>
    <xf numFmtId="4" fontId="99" fillId="0" borderId="0" xfId="0" applyNumberFormat="1" applyFont="1" applyAlignment="1">
      <alignment horizontal="center"/>
    </xf>
    <xf numFmtId="4" fontId="92" fillId="0" borderId="44" xfId="0" applyNumberFormat="1" applyFont="1" applyBorder="1" applyAlignment="1">
      <alignment horizontal="center"/>
    </xf>
    <xf numFmtId="0" fontId="91" fillId="0" borderId="0" xfId="0" applyFont="1" applyAlignment="1">
      <alignment vertical="center"/>
    </xf>
    <xf numFmtId="4" fontId="99" fillId="0" borderId="0" xfId="0" applyNumberFormat="1" applyFont="1" applyAlignment="1">
      <alignment horizontal="center" vertical="center"/>
    </xf>
    <xf numFmtId="4" fontId="91" fillId="0" borderId="44" xfId="0" applyNumberFormat="1" applyFont="1" applyBorder="1" applyAlignment="1">
      <alignment horizontal="center" vertical="center"/>
    </xf>
    <xf numFmtId="49" fontId="150" fillId="0" borderId="46" xfId="0" applyNumberFormat="1" applyFont="1" applyBorder="1"/>
    <xf numFmtId="0" fontId="151" fillId="0" borderId="46" xfId="0" applyFont="1" applyBorder="1" applyAlignment="1">
      <alignment horizontal="left"/>
    </xf>
    <xf numFmtId="0" fontId="152" fillId="0" borderId="0" xfId="0" applyFont="1" applyAlignment="1">
      <alignment horizontal="center"/>
    </xf>
    <xf numFmtId="2" fontId="118" fillId="0" borderId="0" xfId="0" applyNumberFormat="1" applyFont="1"/>
    <xf numFmtId="0" fontId="151" fillId="0" borderId="46" xfId="0" applyFont="1" applyBorder="1" applyAlignment="1">
      <alignment horizontal="center"/>
    </xf>
    <xf numFmtId="0" fontId="118" fillId="0" borderId="0" xfId="0" applyFont="1" applyAlignment="1">
      <alignment wrapText="1"/>
    </xf>
    <xf numFmtId="0" fontId="151" fillId="0" borderId="46" xfId="0" applyFont="1" applyBorder="1"/>
    <xf numFmtId="49" fontId="151" fillId="0" borderId="46" xfId="0" applyNumberFormat="1" applyFont="1" applyBorder="1"/>
    <xf numFmtId="49" fontId="78" fillId="0" borderId="46" xfId="0" applyNumberFormat="1" applyFont="1" applyBorder="1"/>
    <xf numFmtId="0" fontId="78" fillId="0" borderId="0" xfId="0" applyFont="1"/>
    <xf numFmtId="2" fontId="78" fillId="0" borderId="0" xfId="0" applyNumberFormat="1" applyFont="1"/>
    <xf numFmtId="0" fontId="58" fillId="62" borderId="0" xfId="0" applyFont="1" applyFill="1" applyAlignment="1">
      <alignment vertical="center"/>
    </xf>
    <xf numFmtId="0" fontId="59" fillId="62" borderId="0" xfId="0" applyFont="1" applyFill="1" applyAlignment="1">
      <alignment horizontal="center" vertical="center"/>
    </xf>
    <xf numFmtId="0" fontId="59" fillId="62" borderId="0" xfId="0" applyFont="1" applyFill="1" applyAlignment="1">
      <alignment vertical="center"/>
    </xf>
    <xf numFmtId="0" fontId="58" fillId="62" borderId="0" xfId="0" applyFont="1" applyFill="1" applyAlignment="1">
      <alignment horizontal="right" vertical="center"/>
    </xf>
    <xf numFmtId="43" fontId="58" fillId="62" borderId="0" xfId="0" applyNumberFormat="1" applyFont="1" applyFill="1" applyAlignment="1">
      <alignment vertical="center"/>
    </xf>
    <xf numFmtId="44" fontId="112" fillId="3" borderId="70" xfId="2" applyFont="1" applyFill="1" applyBorder="1" applyAlignment="1">
      <alignment horizontal="center" vertical="center" wrapText="1"/>
    </xf>
    <xf numFmtId="0" fontId="60" fillId="62" borderId="70" xfId="0" applyFont="1" applyFill="1" applyBorder="1" applyAlignment="1">
      <alignment horizontal="center" vertical="center"/>
    </xf>
    <xf numFmtId="165" fontId="60" fillId="62" borderId="70" xfId="0" applyNumberFormat="1" applyFont="1" applyFill="1" applyBorder="1" applyAlignment="1">
      <alignment horizontal="center" vertical="center"/>
    </xf>
    <xf numFmtId="0" fontId="60" fillId="62" borderId="70" xfId="0" applyFont="1" applyFill="1" applyBorder="1" applyAlignment="1">
      <alignment vertical="center" wrapText="1"/>
    </xf>
    <xf numFmtId="43" fontId="60" fillId="62" borderId="70" xfId="1" applyFont="1" applyFill="1" applyBorder="1" applyAlignment="1">
      <alignment horizontal="center" vertical="center"/>
    </xf>
    <xf numFmtId="169" fontId="60" fillId="62" borderId="70" xfId="2" applyNumberFormat="1" applyFont="1" applyFill="1" applyBorder="1" applyAlignment="1">
      <alignment horizontal="right" vertical="center"/>
    </xf>
    <xf numFmtId="187" fontId="60" fillId="62" borderId="70" xfId="7647" applyNumberFormat="1" applyFont="1" applyFill="1" applyBorder="1" applyAlignment="1">
      <alignment horizontal="center" vertical="center"/>
    </xf>
    <xf numFmtId="10" fontId="60" fillId="62" borderId="70" xfId="7647" applyNumberFormat="1" applyFont="1" applyFill="1" applyBorder="1" applyAlignment="1">
      <alignment horizontal="center" vertical="center"/>
    </xf>
    <xf numFmtId="0" fontId="60" fillId="62" borderId="70" xfId="0" applyFont="1" applyFill="1" applyBorder="1" applyAlignment="1">
      <alignment horizontal="center" vertical="center" wrapText="1"/>
    </xf>
    <xf numFmtId="0" fontId="60" fillId="62" borderId="70" xfId="0" applyFont="1" applyFill="1" applyBorder="1" applyAlignment="1">
      <alignment horizontal="justify" vertical="center" wrapText="1"/>
    </xf>
    <xf numFmtId="4" fontId="60" fillId="62" borderId="70" xfId="1" applyNumberFormat="1" applyFont="1" applyFill="1" applyBorder="1" applyAlignment="1">
      <alignment horizontal="right" vertical="center"/>
    </xf>
    <xf numFmtId="0" fontId="60" fillId="62" borderId="70" xfId="53" applyFont="1" applyFill="1" applyBorder="1" applyAlignment="1">
      <alignment horizontal="center" vertical="center" wrapText="1"/>
    </xf>
    <xf numFmtId="43" fontId="60" fillId="62" borderId="70" xfId="1" applyFont="1" applyFill="1" applyBorder="1" applyAlignment="1">
      <alignment horizontal="right" vertical="center"/>
    </xf>
    <xf numFmtId="169" fontId="60" fillId="62" borderId="70" xfId="2" applyNumberFormat="1" applyFont="1" applyFill="1" applyBorder="1" applyAlignment="1">
      <alignment horizontal="center" vertical="center"/>
    </xf>
    <xf numFmtId="0" fontId="60" fillId="60" borderId="70" xfId="0" applyFont="1" applyFill="1" applyBorder="1" applyAlignment="1">
      <alignment horizontal="center" vertical="center"/>
    </xf>
    <xf numFmtId="0" fontId="60" fillId="60" borderId="70" xfId="0" applyFont="1" applyFill="1" applyBorder="1" applyAlignment="1">
      <alignment horizontal="justify" vertical="center" wrapText="1"/>
    </xf>
    <xf numFmtId="43" fontId="60" fillId="60" borderId="70" xfId="1" applyFont="1" applyFill="1" applyBorder="1" applyAlignment="1">
      <alignment horizontal="right" vertical="center"/>
    </xf>
    <xf numFmtId="187" fontId="60" fillId="60" borderId="70" xfId="7647" applyNumberFormat="1" applyFont="1" applyFill="1" applyBorder="1" applyAlignment="1">
      <alignment horizontal="center" vertical="center"/>
    </xf>
    <xf numFmtId="10" fontId="60" fillId="60" borderId="70" xfId="7647" applyNumberFormat="1" applyFont="1" applyFill="1" applyBorder="1" applyAlignment="1">
      <alignment horizontal="center" vertical="center"/>
    </xf>
    <xf numFmtId="43" fontId="60" fillId="60" borderId="70" xfId="1" applyFont="1" applyFill="1" applyBorder="1" applyAlignment="1">
      <alignment horizontal="center" vertical="center"/>
    </xf>
    <xf numFmtId="0" fontId="60" fillId="60" borderId="70" xfId="0" applyFont="1" applyFill="1" applyBorder="1" applyAlignment="1">
      <alignment horizontal="center" vertical="center" wrapText="1"/>
    </xf>
    <xf numFmtId="0" fontId="60" fillId="60" borderId="70" xfId="53" applyFont="1" applyFill="1" applyBorder="1" applyAlignment="1">
      <alignment horizontal="center" vertical="center" wrapText="1"/>
    </xf>
    <xf numFmtId="4" fontId="60" fillId="60" borderId="70" xfId="1" applyNumberFormat="1" applyFont="1" applyFill="1" applyBorder="1" applyAlignment="1">
      <alignment horizontal="right" vertical="center"/>
    </xf>
    <xf numFmtId="169" fontId="60" fillId="60" borderId="70" xfId="2" applyNumberFormat="1" applyFont="1" applyFill="1" applyBorder="1" applyAlignment="1">
      <alignment horizontal="right" vertical="center"/>
    </xf>
    <xf numFmtId="0" fontId="60" fillId="60" borderId="70" xfId="0" applyFont="1" applyFill="1" applyBorder="1" applyAlignment="1">
      <alignment vertical="center" wrapText="1"/>
    </xf>
    <xf numFmtId="43" fontId="60" fillId="60" borderId="70" xfId="1" applyFont="1" applyFill="1" applyBorder="1" applyAlignment="1">
      <alignment horizontal="right" vertical="center" wrapText="1"/>
    </xf>
    <xf numFmtId="1" fontId="60" fillId="60" borderId="70" xfId="0" applyNumberFormat="1" applyFont="1" applyFill="1" applyBorder="1" applyAlignment="1">
      <alignment horizontal="center" vertical="center"/>
    </xf>
    <xf numFmtId="0" fontId="61" fillId="60" borderId="70" xfId="0" applyFont="1" applyFill="1" applyBorder="1" applyAlignment="1">
      <alignment horizontal="justify" vertical="center" wrapText="1"/>
    </xf>
    <xf numFmtId="0" fontId="60" fillId="60" borderId="70" xfId="0" applyFont="1" applyFill="1" applyBorder="1" applyAlignment="1" applyProtection="1">
      <alignment horizontal="center" vertical="center"/>
      <protection locked="0"/>
    </xf>
    <xf numFmtId="1" fontId="60" fillId="60" borderId="70" xfId="0" applyNumberFormat="1" applyFont="1" applyFill="1" applyBorder="1" applyAlignment="1" applyProtection="1">
      <alignment horizontal="center" vertical="center"/>
      <protection locked="0"/>
    </xf>
    <xf numFmtId="0" fontId="60" fillId="60" borderId="70" xfId="0" applyFont="1" applyFill="1" applyBorder="1" applyAlignment="1" applyProtection="1">
      <alignment vertical="center"/>
      <protection locked="0"/>
    </xf>
    <xf numFmtId="43" fontId="60" fillId="60" borderId="70" xfId="1" applyFont="1" applyFill="1" applyBorder="1" applyAlignment="1" applyProtection="1">
      <alignment horizontal="center" vertical="center"/>
      <protection locked="0"/>
    </xf>
    <xf numFmtId="0" fontId="67" fillId="60" borderId="70" xfId="0" applyFont="1" applyFill="1" applyBorder="1" applyAlignment="1">
      <alignment horizontal="center" vertical="center"/>
    </xf>
    <xf numFmtId="169" fontId="60" fillId="60" borderId="70" xfId="2" applyNumberFormat="1" applyFont="1" applyFill="1" applyBorder="1" applyAlignment="1">
      <alignment horizontal="center" vertical="center"/>
    </xf>
    <xf numFmtId="49" fontId="60" fillId="60" borderId="70" xfId="6364" applyNumberFormat="1" applyFont="1" applyFill="1" applyBorder="1" applyAlignment="1">
      <alignment horizontal="center" vertical="center" wrapText="1"/>
    </xf>
    <xf numFmtId="43" fontId="60" fillId="60" borderId="70" xfId="1" applyFont="1" applyFill="1" applyBorder="1" applyAlignment="1">
      <alignment vertical="center" wrapText="1"/>
    </xf>
    <xf numFmtId="0" fontId="60" fillId="73" borderId="70" xfId="0" applyFont="1" applyFill="1" applyBorder="1" applyAlignment="1">
      <alignment horizontal="center" vertical="center"/>
    </xf>
    <xf numFmtId="0" fontId="60" fillId="73" borderId="70" xfId="0" applyFont="1" applyFill="1" applyBorder="1" applyAlignment="1">
      <alignment horizontal="justify" vertical="center" wrapText="1"/>
    </xf>
    <xf numFmtId="43" fontId="60" fillId="73" borderId="70" xfId="1" applyFont="1" applyFill="1" applyBorder="1" applyAlignment="1">
      <alignment horizontal="right" vertical="center"/>
    </xf>
    <xf numFmtId="187" fontId="60" fillId="73" borderId="70" xfId="7647" applyNumberFormat="1" applyFont="1" applyFill="1" applyBorder="1" applyAlignment="1">
      <alignment horizontal="center" vertical="center"/>
    </xf>
    <xf numFmtId="10" fontId="60" fillId="73" borderId="70" xfId="7647" applyNumberFormat="1" applyFont="1" applyFill="1" applyBorder="1" applyAlignment="1">
      <alignment horizontal="center" vertical="center"/>
    </xf>
    <xf numFmtId="43" fontId="60" fillId="73" borderId="70" xfId="1" applyFont="1" applyFill="1" applyBorder="1" applyAlignment="1">
      <alignment horizontal="center" vertical="center"/>
    </xf>
    <xf numFmtId="4" fontId="60" fillId="73" borderId="70" xfId="1" applyNumberFormat="1" applyFont="1" applyFill="1" applyBorder="1" applyAlignment="1">
      <alignment horizontal="right" vertical="center"/>
    </xf>
    <xf numFmtId="169" fontId="60" fillId="73" borderId="70" xfId="2" applyNumberFormat="1" applyFont="1" applyFill="1" applyBorder="1" applyAlignment="1">
      <alignment horizontal="right" vertical="center"/>
    </xf>
    <xf numFmtId="0" fontId="60" fillId="73" borderId="70" xfId="53" applyFont="1" applyFill="1" applyBorder="1" applyAlignment="1">
      <alignment horizontal="center" vertical="center" wrapText="1"/>
    </xf>
    <xf numFmtId="0" fontId="60" fillId="73" borderId="70" xfId="0" applyFont="1" applyFill="1" applyBorder="1" applyAlignment="1">
      <alignment vertical="center" wrapText="1"/>
    </xf>
    <xf numFmtId="0" fontId="58" fillId="0" borderId="0" xfId="0" applyFont="1" applyAlignment="1">
      <alignment horizontal="centerContinuous" vertical="center"/>
    </xf>
    <xf numFmtId="0" fontId="57" fillId="0" borderId="3" xfId="0" applyFont="1" applyBorder="1"/>
    <xf numFmtId="0" fontId="57" fillId="62" borderId="0" xfId="0" applyFont="1" applyFill="1"/>
    <xf numFmtId="10" fontId="57" fillId="62" borderId="0" xfId="0" applyNumberFormat="1" applyFont="1" applyFill="1" applyAlignment="1">
      <alignment horizontal="center" vertical="center"/>
    </xf>
    <xf numFmtId="0" fontId="107" fillId="0" borderId="0" xfId="0" applyFont="1" applyAlignment="1">
      <alignment vertical="center" wrapText="1"/>
    </xf>
    <xf numFmtId="0" fontId="57" fillId="0" borderId="78" xfId="0" applyFont="1" applyBorder="1"/>
    <xf numFmtId="0" fontId="105" fillId="0" borderId="78" xfId="0" applyFont="1" applyBorder="1" applyAlignment="1">
      <alignment vertical="center" wrapText="1"/>
    </xf>
    <xf numFmtId="0" fontId="105" fillId="0" borderId="79" xfId="0" applyFont="1" applyBorder="1" applyAlignment="1">
      <alignment vertical="center" wrapText="1"/>
    </xf>
    <xf numFmtId="0" fontId="105" fillId="0" borderId="44" xfId="0" applyFont="1" applyBorder="1" applyAlignment="1">
      <alignment vertical="center" wrapText="1"/>
    </xf>
    <xf numFmtId="0" fontId="105" fillId="0" borderId="44" xfId="0" applyFont="1" applyBorder="1" applyAlignment="1">
      <alignment horizontal="center" vertical="center" wrapText="1"/>
    </xf>
    <xf numFmtId="0" fontId="107" fillId="0" borderId="3" xfId="0" applyFont="1" applyBorder="1" applyAlignment="1">
      <alignment vertical="center" wrapText="1"/>
    </xf>
    <xf numFmtId="0" fontId="107" fillId="0" borderId="4" xfId="0" applyFont="1" applyBorder="1" applyAlignment="1">
      <alignment vertical="center" wrapText="1"/>
    </xf>
    <xf numFmtId="4" fontId="60" fillId="0" borderId="0" xfId="0" applyNumberFormat="1" applyFont="1" applyAlignment="1">
      <alignment vertical="center"/>
    </xf>
    <xf numFmtId="186" fontId="127" fillId="0" borderId="0" xfId="1" applyNumberFormat="1" applyFont="1" applyAlignment="1">
      <alignment vertical="center"/>
    </xf>
    <xf numFmtId="0" fontId="0" fillId="0" borderId="70" xfId="0" applyBorder="1" applyAlignment="1">
      <alignment vertical="center"/>
    </xf>
    <xf numFmtId="0" fontId="0" fillId="0" borderId="70" xfId="0" applyBorder="1" applyAlignment="1">
      <alignment vertical="center" wrapText="1"/>
    </xf>
    <xf numFmtId="0" fontId="0" fillId="0" borderId="70" xfId="0" applyBorder="1" applyAlignment="1">
      <alignment horizontal="center" vertical="center"/>
    </xf>
    <xf numFmtId="4" fontId="60" fillId="0" borderId="49" xfId="1" applyNumberFormat="1" applyFont="1" applyFill="1" applyBorder="1" applyAlignment="1">
      <alignment horizontal="right" vertical="center"/>
    </xf>
    <xf numFmtId="185" fontId="72" fillId="0" borderId="70" xfId="0" applyNumberFormat="1" applyFont="1" applyBorder="1" applyAlignment="1">
      <alignment vertical="center"/>
    </xf>
    <xf numFmtId="185" fontId="0" fillId="0" borderId="70" xfId="0" applyNumberFormat="1" applyBorder="1" applyAlignment="1">
      <alignment vertical="center"/>
    </xf>
    <xf numFmtId="0" fontId="0" fillId="0" borderId="70" xfId="0" applyBorder="1" applyAlignment="1">
      <alignment horizontal="center"/>
    </xf>
    <xf numFmtId="0" fontId="106" fillId="0" borderId="0" xfId="0" applyFont="1" applyAlignment="1">
      <alignment horizontal="center" vertical="center" wrapText="1"/>
    </xf>
    <xf numFmtId="0" fontId="107" fillId="0" borderId="0" xfId="0" applyFont="1" applyAlignment="1">
      <alignment horizontal="center" vertical="center" wrapText="1"/>
    </xf>
    <xf numFmtId="0" fontId="9" fillId="0" borderId="2"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136" fillId="0" borderId="70" xfId="7648" applyFont="1" applyBorder="1" applyAlignment="1">
      <alignment horizontal="center" vertical="center"/>
    </xf>
    <xf numFmtId="0" fontId="136" fillId="0" borderId="58" xfId="7648" applyFont="1" applyBorder="1" applyAlignment="1">
      <alignment horizontal="center" vertical="center" wrapText="1"/>
    </xf>
    <xf numFmtId="0" fontId="136" fillId="0" borderId="52" xfId="7648" applyFont="1" applyBorder="1" applyAlignment="1">
      <alignment horizontal="center" vertical="center" wrapText="1"/>
    </xf>
    <xf numFmtId="0" fontId="136" fillId="0" borderId="33" xfId="7648" applyFont="1" applyBorder="1" applyAlignment="1">
      <alignment horizontal="center" vertical="center" wrapText="1"/>
    </xf>
    <xf numFmtId="0" fontId="136" fillId="0" borderId="58" xfId="7648" applyFont="1" applyBorder="1" applyAlignment="1">
      <alignment horizontal="center" vertical="center"/>
    </xf>
    <xf numFmtId="0" fontId="136" fillId="0" borderId="52" xfId="7648" applyFont="1" applyBorder="1" applyAlignment="1">
      <alignment horizontal="center" vertical="center"/>
    </xf>
    <xf numFmtId="0" fontId="136" fillId="68" borderId="33" xfId="7648" applyFont="1" applyFill="1" applyBorder="1" applyAlignment="1">
      <alignment horizontal="center" vertical="center"/>
    </xf>
    <xf numFmtId="0" fontId="136" fillId="68" borderId="70" xfId="7648" applyFont="1" applyFill="1" applyBorder="1" applyAlignment="1">
      <alignment horizontal="center" vertical="center"/>
    </xf>
    <xf numFmtId="0" fontId="136" fillId="68" borderId="33" xfId="7648" applyFont="1" applyFill="1" applyBorder="1" applyAlignment="1">
      <alignment horizontal="center" vertical="center" wrapText="1"/>
    </xf>
    <xf numFmtId="0" fontId="136" fillId="68" borderId="70" xfId="7648" applyFont="1" applyFill="1" applyBorder="1" applyAlignment="1">
      <alignment horizontal="center" vertical="center" wrapText="1"/>
    </xf>
    <xf numFmtId="0" fontId="140" fillId="70" borderId="70" xfId="7648" applyFont="1" applyFill="1" applyBorder="1" applyAlignment="1">
      <alignment horizontal="center" vertical="center"/>
    </xf>
    <xf numFmtId="0" fontId="136" fillId="68" borderId="58" xfId="7648" applyFont="1" applyFill="1" applyBorder="1" applyAlignment="1">
      <alignment horizontal="center" vertical="center" wrapText="1"/>
    </xf>
    <xf numFmtId="0" fontId="136" fillId="68" borderId="52" xfId="7648" applyFont="1" applyFill="1" applyBorder="1" applyAlignment="1">
      <alignment horizontal="center" vertical="center" wrapText="1"/>
    </xf>
    <xf numFmtId="0" fontId="136" fillId="69" borderId="82" xfId="7648" applyFont="1" applyFill="1" applyBorder="1" applyAlignment="1">
      <alignment horizontal="center" vertical="center"/>
    </xf>
    <xf numFmtId="0" fontId="136" fillId="69" borderId="70" xfId="7648" applyFont="1" applyFill="1" applyBorder="1" applyAlignment="1">
      <alignment horizontal="center" vertical="center"/>
    </xf>
    <xf numFmtId="0" fontId="68" fillId="2" borderId="27" xfId="10" applyFont="1" applyFill="1" applyBorder="1" applyAlignment="1">
      <alignment horizontal="center" vertical="center"/>
    </xf>
    <xf numFmtId="0" fontId="68" fillId="2" borderId="28" xfId="10" applyFont="1" applyFill="1" applyBorder="1" applyAlignment="1">
      <alignment horizontal="center" vertical="center"/>
    </xf>
    <xf numFmtId="0" fontId="68" fillId="2" borderId="29" xfId="10" applyFont="1" applyFill="1" applyBorder="1" applyAlignment="1">
      <alignment horizontal="center" vertical="center"/>
    </xf>
    <xf numFmtId="0" fontId="86" fillId="62" borderId="86" xfId="0" applyFont="1" applyFill="1" applyBorder="1" applyAlignment="1">
      <alignment horizontal="center" vertical="center" wrapText="1"/>
    </xf>
    <xf numFmtId="0" fontId="86" fillId="62" borderId="33" xfId="0" applyFont="1" applyFill="1" applyBorder="1" applyAlignment="1">
      <alignment horizontal="center" vertical="center" wrapText="1"/>
    </xf>
    <xf numFmtId="2" fontId="86" fillId="62" borderId="74" xfId="0" applyNumberFormat="1" applyFont="1" applyFill="1" applyBorder="1" applyAlignment="1">
      <alignment horizontal="center" vertical="center"/>
    </xf>
    <xf numFmtId="2" fontId="86" fillId="62" borderId="75" xfId="0" applyNumberFormat="1" applyFont="1" applyFill="1" applyBorder="1" applyAlignment="1">
      <alignment horizontal="center" vertical="center"/>
    </xf>
    <xf numFmtId="2" fontId="86" fillId="62" borderId="76" xfId="0" applyNumberFormat="1" applyFont="1" applyFill="1" applyBorder="1" applyAlignment="1">
      <alignment horizontal="center" vertical="center"/>
    </xf>
    <xf numFmtId="0" fontId="9" fillId="0" borderId="46" xfId="0" applyFont="1" applyBorder="1" applyAlignment="1">
      <alignment horizontal="center" vertical="center"/>
    </xf>
    <xf numFmtId="0" fontId="9" fillId="0" borderId="0" xfId="0" applyFont="1" applyAlignment="1">
      <alignment horizontal="center" vertical="center"/>
    </xf>
    <xf numFmtId="2" fontId="86" fillId="62" borderId="70" xfId="0" applyNumberFormat="1" applyFont="1" applyFill="1" applyBorder="1" applyAlignment="1">
      <alignment horizontal="center" vertical="center"/>
    </xf>
    <xf numFmtId="2" fontId="86" fillId="62" borderId="70" xfId="0" applyNumberFormat="1" applyFont="1" applyFill="1" applyBorder="1" applyAlignment="1">
      <alignment horizontal="center" vertical="center" wrapText="1"/>
    </xf>
    <xf numFmtId="0" fontId="86" fillId="62" borderId="70" xfId="0" applyFont="1" applyFill="1" applyBorder="1" applyAlignment="1">
      <alignment horizontal="center" vertical="center" wrapText="1"/>
    </xf>
    <xf numFmtId="0" fontId="86" fillId="62" borderId="74" xfId="0" applyFont="1" applyFill="1" applyBorder="1" applyAlignment="1">
      <alignment horizontal="center" vertical="center" wrapText="1"/>
    </xf>
    <xf numFmtId="0" fontId="85" fillId="62" borderId="74" xfId="0" applyFont="1" applyFill="1" applyBorder="1" applyAlignment="1">
      <alignment horizontal="center" vertical="center" wrapText="1"/>
    </xf>
    <xf numFmtId="0" fontId="85" fillId="62" borderId="75" xfId="0" applyFont="1" applyFill="1" applyBorder="1" applyAlignment="1">
      <alignment horizontal="center" vertical="center" wrapText="1"/>
    </xf>
    <xf numFmtId="0" fontId="85" fillId="62" borderId="76" xfId="0" applyFont="1" applyFill="1" applyBorder="1" applyAlignment="1">
      <alignment horizontal="center" vertical="center" wrapText="1"/>
    </xf>
    <xf numFmtId="0" fontId="85" fillId="62" borderId="86" xfId="0" applyFont="1" applyFill="1" applyBorder="1" applyAlignment="1">
      <alignment horizontal="center" vertical="center" wrapText="1"/>
    </xf>
    <xf numFmtId="0" fontId="85" fillId="62" borderId="33" xfId="0" applyFont="1" applyFill="1" applyBorder="1" applyAlignment="1">
      <alignment horizontal="center" vertical="center" wrapText="1"/>
    </xf>
    <xf numFmtId="2" fontId="65" fillId="0" borderId="32" xfId="15" applyNumberFormat="1" applyFont="1" applyBorder="1" applyAlignment="1">
      <alignment horizontal="left" vertical="center"/>
    </xf>
    <xf numFmtId="2" fontId="65" fillId="62" borderId="32" xfId="15" applyNumberFormat="1" applyFont="1" applyFill="1" applyBorder="1" applyAlignment="1">
      <alignment horizontal="left" vertical="center" wrapText="1"/>
    </xf>
    <xf numFmtId="2" fontId="65" fillId="0" borderId="1" xfId="15" applyNumberFormat="1" applyFont="1" applyBorder="1" applyAlignment="1">
      <alignment horizontal="left" vertical="center"/>
    </xf>
    <xf numFmtId="2" fontId="65" fillId="62" borderId="74" xfId="15" applyNumberFormat="1" applyFont="1" applyFill="1" applyBorder="1" applyAlignment="1">
      <alignment horizontal="left" vertical="center" wrapText="1"/>
    </xf>
    <xf numFmtId="2" fontId="65" fillId="62" borderId="75" xfId="15" applyNumberFormat="1" applyFont="1" applyFill="1" applyBorder="1" applyAlignment="1">
      <alignment horizontal="left" vertical="center" wrapText="1"/>
    </xf>
    <xf numFmtId="2" fontId="65" fillId="62" borderId="76" xfId="15" applyNumberFormat="1" applyFont="1" applyFill="1" applyBorder="1" applyAlignment="1">
      <alignment horizontal="left" vertical="center" wrapText="1"/>
    </xf>
    <xf numFmtId="0" fontId="148" fillId="0" borderId="77" xfId="7648" applyFont="1" applyBorder="1" applyAlignment="1">
      <alignment horizontal="center" vertical="top"/>
    </xf>
    <xf numFmtId="0" fontId="148" fillId="0" borderId="78" xfId="7648" applyFont="1" applyBorder="1" applyAlignment="1">
      <alignment horizontal="center" vertical="top"/>
    </xf>
    <xf numFmtId="0" fontId="148" fillId="0" borderId="79" xfId="7648" applyFont="1" applyBorder="1" applyAlignment="1">
      <alignment horizontal="center" vertical="top"/>
    </xf>
    <xf numFmtId="0" fontId="148" fillId="0" borderId="46" xfId="7648" applyFont="1" applyBorder="1" applyAlignment="1">
      <alignment horizontal="center" vertical="top"/>
    </xf>
    <xf numFmtId="0" fontId="148" fillId="0" borderId="0" xfId="7648" applyFont="1" applyAlignment="1">
      <alignment horizontal="center" vertical="top"/>
    </xf>
    <xf numFmtId="0" fontId="148" fillId="0" borderId="44" xfId="7648" applyFont="1" applyBorder="1" applyAlignment="1">
      <alignment horizontal="center" vertical="top"/>
    </xf>
    <xf numFmtId="2" fontId="65" fillId="62" borderId="59" xfId="15" applyNumberFormat="1" applyFont="1" applyFill="1" applyBorder="1" applyAlignment="1">
      <alignment horizontal="left" vertical="center" wrapText="1"/>
    </xf>
    <xf numFmtId="2" fontId="65" fillId="0" borderId="59" xfId="15" applyNumberFormat="1" applyFont="1" applyBorder="1" applyAlignment="1">
      <alignment horizontal="left" vertical="center"/>
    </xf>
    <xf numFmtId="0" fontId="66" fillId="61" borderId="0" xfId="0" applyFont="1" applyFill="1" applyAlignment="1">
      <alignment horizontal="left" wrapText="1"/>
    </xf>
    <xf numFmtId="0" fontId="58" fillId="0" borderId="0" xfId="0" applyFont="1" applyAlignment="1">
      <alignment horizontal="left" vertical="center"/>
    </xf>
    <xf numFmtId="0" fontId="57" fillId="0" borderId="0" xfId="0" applyFont="1" applyAlignment="1">
      <alignment horizontal="left" vertical="center"/>
    </xf>
    <xf numFmtId="0" fontId="58" fillId="0" borderId="0" xfId="0" applyFont="1" applyAlignment="1">
      <alignment horizontal="center" vertical="center"/>
    </xf>
    <xf numFmtId="0" fontId="57" fillId="0" borderId="0" xfId="0" applyFont="1" applyAlignment="1">
      <alignment horizontal="right" vertical="center"/>
    </xf>
  </cellXfs>
  <cellStyles count="7652">
    <cellStyle name="0,0_x000d__x000a_NA_x000d__x000a_" xfId="6370" xr:uid="{00000000-0005-0000-0000-000000000000}"/>
    <cellStyle name="20% - Accent1" xfId="63" xr:uid="{00000000-0005-0000-0000-000001000000}"/>
    <cellStyle name="20% - Accent1 10" xfId="64" xr:uid="{00000000-0005-0000-0000-000002000000}"/>
    <cellStyle name="20% - Accent1 2" xfId="65" xr:uid="{00000000-0005-0000-0000-000003000000}"/>
    <cellStyle name="20% - Accent1 3" xfId="66" xr:uid="{00000000-0005-0000-0000-000004000000}"/>
    <cellStyle name="20% - Accent1 4" xfId="67" xr:uid="{00000000-0005-0000-0000-000005000000}"/>
    <cellStyle name="20% - Accent1 5" xfId="68" xr:uid="{00000000-0005-0000-0000-000006000000}"/>
    <cellStyle name="20% - Accent1 6" xfId="69" xr:uid="{00000000-0005-0000-0000-000007000000}"/>
    <cellStyle name="20% - Accent1 7" xfId="70" xr:uid="{00000000-0005-0000-0000-000008000000}"/>
    <cellStyle name="20% - Accent1 8" xfId="71" xr:uid="{00000000-0005-0000-0000-000009000000}"/>
    <cellStyle name="20% - Accent1 9" xfId="72" xr:uid="{00000000-0005-0000-0000-00000A000000}"/>
    <cellStyle name="20% - Accent1_Planilha lt c" xfId="73" xr:uid="{00000000-0005-0000-0000-00000B000000}"/>
    <cellStyle name="20% - Accent2" xfId="74" xr:uid="{00000000-0005-0000-0000-00000C000000}"/>
    <cellStyle name="20% - Accent2 10" xfId="75" xr:uid="{00000000-0005-0000-0000-00000D000000}"/>
    <cellStyle name="20% - Accent2 2" xfId="76" xr:uid="{00000000-0005-0000-0000-00000E000000}"/>
    <cellStyle name="20% - Accent2 3" xfId="77" xr:uid="{00000000-0005-0000-0000-00000F000000}"/>
    <cellStyle name="20% - Accent2 4" xfId="78" xr:uid="{00000000-0005-0000-0000-000010000000}"/>
    <cellStyle name="20% - Accent2 5" xfId="79" xr:uid="{00000000-0005-0000-0000-000011000000}"/>
    <cellStyle name="20% - Accent2 6" xfId="80" xr:uid="{00000000-0005-0000-0000-000012000000}"/>
    <cellStyle name="20% - Accent2 7" xfId="81" xr:uid="{00000000-0005-0000-0000-000013000000}"/>
    <cellStyle name="20% - Accent2 8" xfId="82" xr:uid="{00000000-0005-0000-0000-000014000000}"/>
    <cellStyle name="20% - Accent2 9" xfId="83" xr:uid="{00000000-0005-0000-0000-000015000000}"/>
    <cellStyle name="20% - Accent2_Planilha lt c" xfId="84" xr:uid="{00000000-0005-0000-0000-000016000000}"/>
    <cellStyle name="20% - Accent3" xfId="85" xr:uid="{00000000-0005-0000-0000-000017000000}"/>
    <cellStyle name="20% - Accent3 10" xfId="86" xr:uid="{00000000-0005-0000-0000-000018000000}"/>
    <cellStyle name="20% - Accent3 2" xfId="87" xr:uid="{00000000-0005-0000-0000-000019000000}"/>
    <cellStyle name="20% - Accent3 3" xfId="88" xr:uid="{00000000-0005-0000-0000-00001A000000}"/>
    <cellStyle name="20% - Accent3 4" xfId="89" xr:uid="{00000000-0005-0000-0000-00001B000000}"/>
    <cellStyle name="20% - Accent3 5" xfId="90" xr:uid="{00000000-0005-0000-0000-00001C000000}"/>
    <cellStyle name="20% - Accent3 6" xfId="91" xr:uid="{00000000-0005-0000-0000-00001D000000}"/>
    <cellStyle name="20% - Accent3 7" xfId="92" xr:uid="{00000000-0005-0000-0000-00001E000000}"/>
    <cellStyle name="20% - Accent3 8" xfId="93" xr:uid="{00000000-0005-0000-0000-00001F000000}"/>
    <cellStyle name="20% - Accent3 9" xfId="94" xr:uid="{00000000-0005-0000-0000-000020000000}"/>
    <cellStyle name="20% - Accent3_Planilha lt c" xfId="95" xr:uid="{00000000-0005-0000-0000-000021000000}"/>
    <cellStyle name="20% - Accent4" xfId="96" xr:uid="{00000000-0005-0000-0000-000022000000}"/>
    <cellStyle name="20% - Accent4 10" xfId="97" xr:uid="{00000000-0005-0000-0000-000023000000}"/>
    <cellStyle name="20% - Accent4 2" xfId="98" xr:uid="{00000000-0005-0000-0000-000024000000}"/>
    <cellStyle name="20% - Accent4 3" xfId="99" xr:uid="{00000000-0005-0000-0000-000025000000}"/>
    <cellStyle name="20% - Accent4 4" xfId="100" xr:uid="{00000000-0005-0000-0000-000026000000}"/>
    <cellStyle name="20% - Accent4 5" xfId="101" xr:uid="{00000000-0005-0000-0000-000027000000}"/>
    <cellStyle name="20% - Accent4 6" xfId="102" xr:uid="{00000000-0005-0000-0000-000028000000}"/>
    <cellStyle name="20% - Accent4 7" xfId="103" xr:uid="{00000000-0005-0000-0000-000029000000}"/>
    <cellStyle name="20% - Accent4 8" xfId="104" xr:uid="{00000000-0005-0000-0000-00002A000000}"/>
    <cellStyle name="20% - Accent4 9" xfId="105" xr:uid="{00000000-0005-0000-0000-00002B000000}"/>
    <cellStyle name="20% - Accent4_Planilha lt c" xfId="106" xr:uid="{00000000-0005-0000-0000-00002C000000}"/>
    <cellStyle name="20% - Accent5" xfId="107" xr:uid="{00000000-0005-0000-0000-00002D000000}"/>
    <cellStyle name="20% - Accent5 10" xfId="108" xr:uid="{00000000-0005-0000-0000-00002E000000}"/>
    <cellStyle name="20% - Accent5 2" xfId="109" xr:uid="{00000000-0005-0000-0000-00002F000000}"/>
    <cellStyle name="20% - Accent5 3" xfId="110" xr:uid="{00000000-0005-0000-0000-000030000000}"/>
    <cellStyle name="20% - Accent5 4" xfId="111" xr:uid="{00000000-0005-0000-0000-000031000000}"/>
    <cellStyle name="20% - Accent5 5" xfId="112" xr:uid="{00000000-0005-0000-0000-000032000000}"/>
    <cellStyle name="20% - Accent5 6" xfId="113" xr:uid="{00000000-0005-0000-0000-000033000000}"/>
    <cellStyle name="20% - Accent5 7" xfId="114" xr:uid="{00000000-0005-0000-0000-000034000000}"/>
    <cellStyle name="20% - Accent5 8" xfId="115" xr:uid="{00000000-0005-0000-0000-000035000000}"/>
    <cellStyle name="20% - Accent5 9" xfId="116" xr:uid="{00000000-0005-0000-0000-000036000000}"/>
    <cellStyle name="20% - Accent5_Planilha lt c" xfId="117" xr:uid="{00000000-0005-0000-0000-000037000000}"/>
    <cellStyle name="20% - Accent6" xfId="118" xr:uid="{00000000-0005-0000-0000-000038000000}"/>
    <cellStyle name="20% - Accent6 10" xfId="119" xr:uid="{00000000-0005-0000-0000-000039000000}"/>
    <cellStyle name="20% - Accent6 2" xfId="120" xr:uid="{00000000-0005-0000-0000-00003A000000}"/>
    <cellStyle name="20% - Accent6 3" xfId="121" xr:uid="{00000000-0005-0000-0000-00003B000000}"/>
    <cellStyle name="20% - Accent6 4" xfId="122" xr:uid="{00000000-0005-0000-0000-00003C000000}"/>
    <cellStyle name="20% - Accent6 5" xfId="123" xr:uid="{00000000-0005-0000-0000-00003D000000}"/>
    <cellStyle name="20% - Accent6 6" xfId="124" xr:uid="{00000000-0005-0000-0000-00003E000000}"/>
    <cellStyle name="20% - Accent6 7" xfId="125" xr:uid="{00000000-0005-0000-0000-00003F000000}"/>
    <cellStyle name="20% - Accent6 8" xfId="126" xr:uid="{00000000-0005-0000-0000-000040000000}"/>
    <cellStyle name="20% - Accent6 9" xfId="127" xr:uid="{00000000-0005-0000-0000-000041000000}"/>
    <cellStyle name="20% - Accent6_Planilha lt c" xfId="128" xr:uid="{00000000-0005-0000-0000-000042000000}"/>
    <cellStyle name="20% - Ênfase1 2" xfId="129" xr:uid="{00000000-0005-0000-0000-000043000000}"/>
    <cellStyle name="20% - Ênfase1 3" xfId="130" xr:uid="{00000000-0005-0000-0000-000044000000}"/>
    <cellStyle name="20% - Ênfase1 4" xfId="131" xr:uid="{00000000-0005-0000-0000-000045000000}"/>
    <cellStyle name="20% - Ênfase1 9" xfId="132" xr:uid="{00000000-0005-0000-0000-000046000000}"/>
    <cellStyle name="20% - Ênfase1 9 2" xfId="133" xr:uid="{00000000-0005-0000-0000-000047000000}"/>
    <cellStyle name="20% - Ênfase1 9 2 2" xfId="134" xr:uid="{00000000-0005-0000-0000-000048000000}"/>
    <cellStyle name="20% - Ênfase1 9 2 2 2" xfId="135" xr:uid="{00000000-0005-0000-0000-000049000000}"/>
    <cellStyle name="20% - Ênfase1 9 2 2 2 2" xfId="136" xr:uid="{00000000-0005-0000-0000-00004A000000}"/>
    <cellStyle name="20% - Ênfase1 9 2 2 2 2 2" xfId="137" xr:uid="{00000000-0005-0000-0000-00004B000000}"/>
    <cellStyle name="20% - Ênfase1 9 2 2 2 3" xfId="138" xr:uid="{00000000-0005-0000-0000-00004C000000}"/>
    <cellStyle name="20% - Ênfase1 9 2 2 3" xfId="139" xr:uid="{00000000-0005-0000-0000-00004D000000}"/>
    <cellStyle name="20% - Ênfase1 9 2 2 3 2" xfId="140" xr:uid="{00000000-0005-0000-0000-00004E000000}"/>
    <cellStyle name="20% - Ênfase1 9 2 2 4" xfId="141" xr:uid="{00000000-0005-0000-0000-00004F000000}"/>
    <cellStyle name="20% - Ênfase1 9 2 3" xfId="142" xr:uid="{00000000-0005-0000-0000-000050000000}"/>
    <cellStyle name="20% - Ênfase1 9 2 3 2" xfId="143" xr:uid="{00000000-0005-0000-0000-000051000000}"/>
    <cellStyle name="20% - Ênfase1 9 2 3 2 2" xfId="144" xr:uid="{00000000-0005-0000-0000-000052000000}"/>
    <cellStyle name="20% - Ênfase1 9 2 3 3" xfId="145" xr:uid="{00000000-0005-0000-0000-000053000000}"/>
    <cellStyle name="20% - Ênfase1 9 2 4" xfId="146" xr:uid="{00000000-0005-0000-0000-000054000000}"/>
    <cellStyle name="20% - Ênfase1 9 2 4 2" xfId="147" xr:uid="{00000000-0005-0000-0000-000055000000}"/>
    <cellStyle name="20% - Ênfase1 9 2 5" xfId="148" xr:uid="{00000000-0005-0000-0000-000056000000}"/>
    <cellStyle name="20% - Ênfase1 9 3" xfId="149" xr:uid="{00000000-0005-0000-0000-000057000000}"/>
    <cellStyle name="20% - Ênfase1 9 3 2" xfId="150" xr:uid="{00000000-0005-0000-0000-000058000000}"/>
    <cellStyle name="20% - Ênfase1 9 3 2 2" xfId="151" xr:uid="{00000000-0005-0000-0000-000059000000}"/>
    <cellStyle name="20% - Ênfase1 9 3 2 2 2" xfId="152" xr:uid="{00000000-0005-0000-0000-00005A000000}"/>
    <cellStyle name="20% - Ênfase1 9 3 2 3" xfId="153" xr:uid="{00000000-0005-0000-0000-00005B000000}"/>
    <cellStyle name="20% - Ênfase1 9 3 3" xfId="154" xr:uid="{00000000-0005-0000-0000-00005C000000}"/>
    <cellStyle name="20% - Ênfase1 9 3 3 2" xfId="155" xr:uid="{00000000-0005-0000-0000-00005D000000}"/>
    <cellStyle name="20% - Ênfase1 9 3 4" xfId="156" xr:uid="{00000000-0005-0000-0000-00005E000000}"/>
    <cellStyle name="20% - Ênfase1 9 4" xfId="157" xr:uid="{00000000-0005-0000-0000-00005F000000}"/>
    <cellStyle name="20% - Ênfase1 9 4 2" xfId="158" xr:uid="{00000000-0005-0000-0000-000060000000}"/>
    <cellStyle name="20% - Ênfase1 9 4 2 2" xfId="159" xr:uid="{00000000-0005-0000-0000-000061000000}"/>
    <cellStyle name="20% - Ênfase1 9 4 3" xfId="160" xr:uid="{00000000-0005-0000-0000-000062000000}"/>
    <cellStyle name="20% - Ênfase1 9 5" xfId="161" xr:uid="{00000000-0005-0000-0000-000063000000}"/>
    <cellStyle name="20% - Ênfase1 9 5 2" xfId="162" xr:uid="{00000000-0005-0000-0000-000064000000}"/>
    <cellStyle name="20% - Ênfase1 9 6" xfId="163" xr:uid="{00000000-0005-0000-0000-000065000000}"/>
    <cellStyle name="20% - Ênfase2 2" xfId="164" xr:uid="{00000000-0005-0000-0000-000066000000}"/>
    <cellStyle name="20% - Ênfase2 3" xfId="165" xr:uid="{00000000-0005-0000-0000-000067000000}"/>
    <cellStyle name="20% - Ênfase2 4" xfId="166" xr:uid="{00000000-0005-0000-0000-000068000000}"/>
    <cellStyle name="20% - Ênfase2 9" xfId="167" xr:uid="{00000000-0005-0000-0000-000069000000}"/>
    <cellStyle name="20% - Ênfase2 9 2" xfId="168" xr:uid="{00000000-0005-0000-0000-00006A000000}"/>
    <cellStyle name="20% - Ênfase2 9 2 2" xfId="169" xr:uid="{00000000-0005-0000-0000-00006B000000}"/>
    <cellStyle name="20% - Ênfase2 9 2 2 2" xfId="170" xr:uid="{00000000-0005-0000-0000-00006C000000}"/>
    <cellStyle name="20% - Ênfase2 9 2 2 2 2" xfId="171" xr:uid="{00000000-0005-0000-0000-00006D000000}"/>
    <cellStyle name="20% - Ênfase2 9 2 2 2 2 2" xfId="172" xr:uid="{00000000-0005-0000-0000-00006E000000}"/>
    <cellStyle name="20% - Ênfase2 9 2 2 2 3" xfId="173" xr:uid="{00000000-0005-0000-0000-00006F000000}"/>
    <cellStyle name="20% - Ênfase2 9 2 2 3" xfId="174" xr:uid="{00000000-0005-0000-0000-000070000000}"/>
    <cellStyle name="20% - Ênfase2 9 2 2 3 2" xfId="175" xr:uid="{00000000-0005-0000-0000-000071000000}"/>
    <cellStyle name="20% - Ênfase2 9 2 2 4" xfId="176" xr:uid="{00000000-0005-0000-0000-000072000000}"/>
    <cellStyle name="20% - Ênfase2 9 2 3" xfId="177" xr:uid="{00000000-0005-0000-0000-000073000000}"/>
    <cellStyle name="20% - Ênfase2 9 2 3 2" xfId="178" xr:uid="{00000000-0005-0000-0000-000074000000}"/>
    <cellStyle name="20% - Ênfase2 9 2 3 2 2" xfId="179" xr:uid="{00000000-0005-0000-0000-000075000000}"/>
    <cellStyle name="20% - Ênfase2 9 2 3 3" xfId="180" xr:uid="{00000000-0005-0000-0000-000076000000}"/>
    <cellStyle name="20% - Ênfase2 9 2 4" xfId="181" xr:uid="{00000000-0005-0000-0000-000077000000}"/>
    <cellStyle name="20% - Ênfase2 9 2 4 2" xfId="182" xr:uid="{00000000-0005-0000-0000-000078000000}"/>
    <cellStyle name="20% - Ênfase2 9 2 5" xfId="183" xr:uid="{00000000-0005-0000-0000-000079000000}"/>
    <cellStyle name="20% - Ênfase2 9 3" xfId="184" xr:uid="{00000000-0005-0000-0000-00007A000000}"/>
    <cellStyle name="20% - Ênfase2 9 3 2" xfId="185" xr:uid="{00000000-0005-0000-0000-00007B000000}"/>
    <cellStyle name="20% - Ênfase2 9 3 2 2" xfId="186" xr:uid="{00000000-0005-0000-0000-00007C000000}"/>
    <cellStyle name="20% - Ênfase2 9 3 2 2 2" xfId="187" xr:uid="{00000000-0005-0000-0000-00007D000000}"/>
    <cellStyle name="20% - Ênfase2 9 3 2 3" xfId="188" xr:uid="{00000000-0005-0000-0000-00007E000000}"/>
    <cellStyle name="20% - Ênfase2 9 3 3" xfId="189" xr:uid="{00000000-0005-0000-0000-00007F000000}"/>
    <cellStyle name="20% - Ênfase2 9 3 3 2" xfId="190" xr:uid="{00000000-0005-0000-0000-000080000000}"/>
    <cellStyle name="20% - Ênfase2 9 3 4" xfId="191" xr:uid="{00000000-0005-0000-0000-000081000000}"/>
    <cellStyle name="20% - Ênfase2 9 4" xfId="192" xr:uid="{00000000-0005-0000-0000-000082000000}"/>
    <cellStyle name="20% - Ênfase2 9 4 2" xfId="193" xr:uid="{00000000-0005-0000-0000-000083000000}"/>
    <cellStyle name="20% - Ênfase2 9 4 2 2" xfId="194" xr:uid="{00000000-0005-0000-0000-000084000000}"/>
    <cellStyle name="20% - Ênfase2 9 4 3" xfId="195" xr:uid="{00000000-0005-0000-0000-000085000000}"/>
    <cellStyle name="20% - Ênfase2 9 5" xfId="196" xr:uid="{00000000-0005-0000-0000-000086000000}"/>
    <cellStyle name="20% - Ênfase2 9 5 2" xfId="197" xr:uid="{00000000-0005-0000-0000-000087000000}"/>
    <cellStyle name="20% - Ênfase2 9 6" xfId="198" xr:uid="{00000000-0005-0000-0000-000088000000}"/>
    <cellStyle name="20% - Ênfase3 2" xfId="199" xr:uid="{00000000-0005-0000-0000-000089000000}"/>
    <cellStyle name="20% - Ênfase3 3" xfId="200" xr:uid="{00000000-0005-0000-0000-00008A000000}"/>
    <cellStyle name="20% - Ênfase3 4" xfId="201" xr:uid="{00000000-0005-0000-0000-00008B000000}"/>
    <cellStyle name="20% - Ênfase3 9" xfId="202" xr:uid="{00000000-0005-0000-0000-00008C000000}"/>
    <cellStyle name="20% - Ênfase3 9 2" xfId="203" xr:uid="{00000000-0005-0000-0000-00008D000000}"/>
    <cellStyle name="20% - Ênfase3 9 2 2" xfId="204" xr:uid="{00000000-0005-0000-0000-00008E000000}"/>
    <cellStyle name="20% - Ênfase3 9 2 2 2" xfId="205" xr:uid="{00000000-0005-0000-0000-00008F000000}"/>
    <cellStyle name="20% - Ênfase3 9 2 2 2 2" xfId="206" xr:uid="{00000000-0005-0000-0000-000090000000}"/>
    <cellStyle name="20% - Ênfase3 9 2 2 2 2 2" xfId="207" xr:uid="{00000000-0005-0000-0000-000091000000}"/>
    <cellStyle name="20% - Ênfase3 9 2 2 2 3" xfId="208" xr:uid="{00000000-0005-0000-0000-000092000000}"/>
    <cellStyle name="20% - Ênfase3 9 2 2 3" xfId="209" xr:uid="{00000000-0005-0000-0000-000093000000}"/>
    <cellStyle name="20% - Ênfase3 9 2 2 3 2" xfId="210" xr:uid="{00000000-0005-0000-0000-000094000000}"/>
    <cellStyle name="20% - Ênfase3 9 2 2 4" xfId="211" xr:uid="{00000000-0005-0000-0000-000095000000}"/>
    <cellStyle name="20% - Ênfase3 9 2 3" xfId="212" xr:uid="{00000000-0005-0000-0000-000096000000}"/>
    <cellStyle name="20% - Ênfase3 9 2 3 2" xfId="213" xr:uid="{00000000-0005-0000-0000-000097000000}"/>
    <cellStyle name="20% - Ênfase3 9 2 3 2 2" xfId="214" xr:uid="{00000000-0005-0000-0000-000098000000}"/>
    <cellStyle name="20% - Ênfase3 9 2 3 3" xfId="215" xr:uid="{00000000-0005-0000-0000-000099000000}"/>
    <cellStyle name="20% - Ênfase3 9 2 4" xfId="216" xr:uid="{00000000-0005-0000-0000-00009A000000}"/>
    <cellStyle name="20% - Ênfase3 9 2 4 2" xfId="217" xr:uid="{00000000-0005-0000-0000-00009B000000}"/>
    <cellStyle name="20% - Ênfase3 9 2 5" xfId="218" xr:uid="{00000000-0005-0000-0000-00009C000000}"/>
    <cellStyle name="20% - Ênfase3 9 3" xfId="219" xr:uid="{00000000-0005-0000-0000-00009D000000}"/>
    <cellStyle name="20% - Ênfase3 9 3 2" xfId="220" xr:uid="{00000000-0005-0000-0000-00009E000000}"/>
    <cellStyle name="20% - Ênfase3 9 3 2 2" xfId="221" xr:uid="{00000000-0005-0000-0000-00009F000000}"/>
    <cellStyle name="20% - Ênfase3 9 3 2 2 2" xfId="222" xr:uid="{00000000-0005-0000-0000-0000A0000000}"/>
    <cellStyle name="20% - Ênfase3 9 3 2 3" xfId="223" xr:uid="{00000000-0005-0000-0000-0000A1000000}"/>
    <cellStyle name="20% - Ênfase3 9 3 3" xfId="224" xr:uid="{00000000-0005-0000-0000-0000A2000000}"/>
    <cellStyle name="20% - Ênfase3 9 3 3 2" xfId="225" xr:uid="{00000000-0005-0000-0000-0000A3000000}"/>
    <cellStyle name="20% - Ênfase3 9 3 4" xfId="226" xr:uid="{00000000-0005-0000-0000-0000A4000000}"/>
    <cellStyle name="20% - Ênfase3 9 4" xfId="227" xr:uid="{00000000-0005-0000-0000-0000A5000000}"/>
    <cellStyle name="20% - Ênfase3 9 4 2" xfId="228" xr:uid="{00000000-0005-0000-0000-0000A6000000}"/>
    <cellStyle name="20% - Ênfase3 9 4 2 2" xfId="229" xr:uid="{00000000-0005-0000-0000-0000A7000000}"/>
    <cellStyle name="20% - Ênfase3 9 4 3" xfId="230" xr:uid="{00000000-0005-0000-0000-0000A8000000}"/>
    <cellStyle name="20% - Ênfase3 9 5" xfId="231" xr:uid="{00000000-0005-0000-0000-0000A9000000}"/>
    <cellStyle name="20% - Ênfase3 9 5 2" xfId="232" xr:uid="{00000000-0005-0000-0000-0000AA000000}"/>
    <cellStyle name="20% - Ênfase3 9 6" xfId="233" xr:uid="{00000000-0005-0000-0000-0000AB000000}"/>
    <cellStyle name="20% - Ênfase4 2" xfId="234" xr:uid="{00000000-0005-0000-0000-0000AC000000}"/>
    <cellStyle name="20% - Ênfase4 3" xfId="235" xr:uid="{00000000-0005-0000-0000-0000AD000000}"/>
    <cellStyle name="20% - Ênfase4 4" xfId="236" xr:uid="{00000000-0005-0000-0000-0000AE000000}"/>
    <cellStyle name="20% - Ênfase4 9" xfId="237" xr:uid="{00000000-0005-0000-0000-0000AF000000}"/>
    <cellStyle name="20% - Ênfase4 9 2" xfId="238" xr:uid="{00000000-0005-0000-0000-0000B0000000}"/>
    <cellStyle name="20% - Ênfase4 9 2 2" xfId="239" xr:uid="{00000000-0005-0000-0000-0000B1000000}"/>
    <cellStyle name="20% - Ênfase4 9 2 2 2" xfId="240" xr:uid="{00000000-0005-0000-0000-0000B2000000}"/>
    <cellStyle name="20% - Ênfase4 9 2 2 2 2" xfId="241" xr:uid="{00000000-0005-0000-0000-0000B3000000}"/>
    <cellStyle name="20% - Ênfase4 9 2 2 2 2 2" xfId="242" xr:uid="{00000000-0005-0000-0000-0000B4000000}"/>
    <cellStyle name="20% - Ênfase4 9 2 2 2 3" xfId="243" xr:uid="{00000000-0005-0000-0000-0000B5000000}"/>
    <cellStyle name="20% - Ênfase4 9 2 2 3" xfId="244" xr:uid="{00000000-0005-0000-0000-0000B6000000}"/>
    <cellStyle name="20% - Ênfase4 9 2 2 3 2" xfId="245" xr:uid="{00000000-0005-0000-0000-0000B7000000}"/>
    <cellStyle name="20% - Ênfase4 9 2 2 4" xfId="246" xr:uid="{00000000-0005-0000-0000-0000B8000000}"/>
    <cellStyle name="20% - Ênfase4 9 2 3" xfId="247" xr:uid="{00000000-0005-0000-0000-0000B9000000}"/>
    <cellStyle name="20% - Ênfase4 9 2 3 2" xfId="248" xr:uid="{00000000-0005-0000-0000-0000BA000000}"/>
    <cellStyle name="20% - Ênfase4 9 2 3 2 2" xfId="249" xr:uid="{00000000-0005-0000-0000-0000BB000000}"/>
    <cellStyle name="20% - Ênfase4 9 2 3 3" xfId="250" xr:uid="{00000000-0005-0000-0000-0000BC000000}"/>
    <cellStyle name="20% - Ênfase4 9 2 4" xfId="251" xr:uid="{00000000-0005-0000-0000-0000BD000000}"/>
    <cellStyle name="20% - Ênfase4 9 2 4 2" xfId="252" xr:uid="{00000000-0005-0000-0000-0000BE000000}"/>
    <cellStyle name="20% - Ênfase4 9 2 5" xfId="253" xr:uid="{00000000-0005-0000-0000-0000BF000000}"/>
    <cellStyle name="20% - Ênfase4 9 3" xfId="254" xr:uid="{00000000-0005-0000-0000-0000C0000000}"/>
    <cellStyle name="20% - Ênfase4 9 3 2" xfId="255" xr:uid="{00000000-0005-0000-0000-0000C1000000}"/>
    <cellStyle name="20% - Ênfase4 9 3 2 2" xfId="256" xr:uid="{00000000-0005-0000-0000-0000C2000000}"/>
    <cellStyle name="20% - Ênfase4 9 3 2 2 2" xfId="257" xr:uid="{00000000-0005-0000-0000-0000C3000000}"/>
    <cellStyle name="20% - Ênfase4 9 3 2 3" xfId="258" xr:uid="{00000000-0005-0000-0000-0000C4000000}"/>
    <cellStyle name="20% - Ênfase4 9 3 3" xfId="259" xr:uid="{00000000-0005-0000-0000-0000C5000000}"/>
    <cellStyle name="20% - Ênfase4 9 3 3 2" xfId="260" xr:uid="{00000000-0005-0000-0000-0000C6000000}"/>
    <cellStyle name="20% - Ênfase4 9 3 4" xfId="261" xr:uid="{00000000-0005-0000-0000-0000C7000000}"/>
    <cellStyle name="20% - Ênfase4 9 4" xfId="262" xr:uid="{00000000-0005-0000-0000-0000C8000000}"/>
    <cellStyle name="20% - Ênfase4 9 4 2" xfId="263" xr:uid="{00000000-0005-0000-0000-0000C9000000}"/>
    <cellStyle name="20% - Ênfase4 9 4 2 2" xfId="264" xr:uid="{00000000-0005-0000-0000-0000CA000000}"/>
    <cellStyle name="20% - Ênfase4 9 4 3" xfId="265" xr:uid="{00000000-0005-0000-0000-0000CB000000}"/>
    <cellStyle name="20% - Ênfase4 9 5" xfId="266" xr:uid="{00000000-0005-0000-0000-0000CC000000}"/>
    <cellStyle name="20% - Ênfase4 9 5 2" xfId="267" xr:uid="{00000000-0005-0000-0000-0000CD000000}"/>
    <cellStyle name="20% - Ênfase4 9 6" xfId="268" xr:uid="{00000000-0005-0000-0000-0000CE000000}"/>
    <cellStyle name="20% - Ênfase5 2" xfId="269" xr:uid="{00000000-0005-0000-0000-0000CF000000}"/>
    <cellStyle name="20% - Ênfase5 3" xfId="270" xr:uid="{00000000-0005-0000-0000-0000D0000000}"/>
    <cellStyle name="20% - Ênfase5 9" xfId="271" xr:uid="{00000000-0005-0000-0000-0000D1000000}"/>
    <cellStyle name="20% - Ênfase5 9 2" xfId="272" xr:uid="{00000000-0005-0000-0000-0000D2000000}"/>
    <cellStyle name="20% - Ênfase5 9 2 2" xfId="273" xr:uid="{00000000-0005-0000-0000-0000D3000000}"/>
    <cellStyle name="20% - Ênfase5 9 2 2 2" xfId="274" xr:uid="{00000000-0005-0000-0000-0000D4000000}"/>
    <cellStyle name="20% - Ênfase5 9 2 2 2 2" xfId="275" xr:uid="{00000000-0005-0000-0000-0000D5000000}"/>
    <cellStyle name="20% - Ênfase5 9 2 2 2 2 2" xfId="276" xr:uid="{00000000-0005-0000-0000-0000D6000000}"/>
    <cellStyle name="20% - Ênfase5 9 2 2 2 3" xfId="277" xr:uid="{00000000-0005-0000-0000-0000D7000000}"/>
    <cellStyle name="20% - Ênfase5 9 2 2 3" xfId="278" xr:uid="{00000000-0005-0000-0000-0000D8000000}"/>
    <cellStyle name="20% - Ênfase5 9 2 2 3 2" xfId="279" xr:uid="{00000000-0005-0000-0000-0000D9000000}"/>
    <cellStyle name="20% - Ênfase5 9 2 2 4" xfId="280" xr:uid="{00000000-0005-0000-0000-0000DA000000}"/>
    <cellStyle name="20% - Ênfase5 9 2 3" xfId="281" xr:uid="{00000000-0005-0000-0000-0000DB000000}"/>
    <cellStyle name="20% - Ênfase5 9 2 3 2" xfId="282" xr:uid="{00000000-0005-0000-0000-0000DC000000}"/>
    <cellStyle name="20% - Ênfase5 9 2 3 2 2" xfId="283" xr:uid="{00000000-0005-0000-0000-0000DD000000}"/>
    <cellStyle name="20% - Ênfase5 9 2 3 3" xfId="284" xr:uid="{00000000-0005-0000-0000-0000DE000000}"/>
    <cellStyle name="20% - Ênfase5 9 2 4" xfId="285" xr:uid="{00000000-0005-0000-0000-0000DF000000}"/>
    <cellStyle name="20% - Ênfase5 9 2 4 2" xfId="286" xr:uid="{00000000-0005-0000-0000-0000E0000000}"/>
    <cellStyle name="20% - Ênfase5 9 2 5" xfId="287" xr:uid="{00000000-0005-0000-0000-0000E1000000}"/>
    <cellStyle name="20% - Ênfase5 9 3" xfId="288" xr:uid="{00000000-0005-0000-0000-0000E2000000}"/>
    <cellStyle name="20% - Ênfase5 9 3 2" xfId="289" xr:uid="{00000000-0005-0000-0000-0000E3000000}"/>
    <cellStyle name="20% - Ênfase5 9 3 2 2" xfId="290" xr:uid="{00000000-0005-0000-0000-0000E4000000}"/>
    <cellStyle name="20% - Ênfase5 9 3 2 2 2" xfId="291" xr:uid="{00000000-0005-0000-0000-0000E5000000}"/>
    <cellStyle name="20% - Ênfase5 9 3 2 3" xfId="292" xr:uid="{00000000-0005-0000-0000-0000E6000000}"/>
    <cellStyle name="20% - Ênfase5 9 3 3" xfId="293" xr:uid="{00000000-0005-0000-0000-0000E7000000}"/>
    <cellStyle name="20% - Ênfase5 9 3 3 2" xfId="294" xr:uid="{00000000-0005-0000-0000-0000E8000000}"/>
    <cellStyle name="20% - Ênfase5 9 3 4" xfId="295" xr:uid="{00000000-0005-0000-0000-0000E9000000}"/>
    <cellStyle name="20% - Ênfase5 9 4" xfId="296" xr:uid="{00000000-0005-0000-0000-0000EA000000}"/>
    <cellStyle name="20% - Ênfase5 9 4 2" xfId="297" xr:uid="{00000000-0005-0000-0000-0000EB000000}"/>
    <cellStyle name="20% - Ênfase5 9 4 2 2" xfId="298" xr:uid="{00000000-0005-0000-0000-0000EC000000}"/>
    <cellStyle name="20% - Ênfase5 9 4 3" xfId="299" xr:uid="{00000000-0005-0000-0000-0000ED000000}"/>
    <cellStyle name="20% - Ênfase5 9 5" xfId="300" xr:uid="{00000000-0005-0000-0000-0000EE000000}"/>
    <cellStyle name="20% - Ênfase5 9 5 2" xfId="301" xr:uid="{00000000-0005-0000-0000-0000EF000000}"/>
    <cellStyle name="20% - Ênfase5 9 6" xfId="302" xr:uid="{00000000-0005-0000-0000-0000F0000000}"/>
    <cellStyle name="20% - Ênfase6 2" xfId="303" xr:uid="{00000000-0005-0000-0000-0000F1000000}"/>
    <cellStyle name="20% - Ênfase6 3" xfId="304" xr:uid="{00000000-0005-0000-0000-0000F2000000}"/>
    <cellStyle name="20% - Ênfase6 4" xfId="305" xr:uid="{00000000-0005-0000-0000-0000F3000000}"/>
    <cellStyle name="20% - Ênfase6 9" xfId="306" xr:uid="{00000000-0005-0000-0000-0000F4000000}"/>
    <cellStyle name="20% - Ênfase6 9 2" xfId="307" xr:uid="{00000000-0005-0000-0000-0000F5000000}"/>
    <cellStyle name="20% - Ênfase6 9 2 2" xfId="308" xr:uid="{00000000-0005-0000-0000-0000F6000000}"/>
    <cellStyle name="20% - Ênfase6 9 2 2 2" xfId="309" xr:uid="{00000000-0005-0000-0000-0000F7000000}"/>
    <cellStyle name="20% - Ênfase6 9 2 2 2 2" xfId="310" xr:uid="{00000000-0005-0000-0000-0000F8000000}"/>
    <cellStyle name="20% - Ênfase6 9 2 2 2 2 2" xfId="311" xr:uid="{00000000-0005-0000-0000-0000F9000000}"/>
    <cellStyle name="20% - Ênfase6 9 2 2 2 3" xfId="312" xr:uid="{00000000-0005-0000-0000-0000FA000000}"/>
    <cellStyle name="20% - Ênfase6 9 2 2 3" xfId="313" xr:uid="{00000000-0005-0000-0000-0000FB000000}"/>
    <cellStyle name="20% - Ênfase6 9 2 2 3 2" xfId="314" xr:uid="{00000000-0005-0000-0000-0000FC000000}"/>
    <cellStyle name="20% - Ênfase6 9 2 2 4" xfId="315" xr:uid="{00000000-0005-0000-0000-0000FD000000}"/>
    <cellStyle name="20% - Ênfase6 9 2 3" xfId="316" xr:uid="{00000000-0005-0000-0000-0000FE000000}"/>
    <cellStyle name="20% - Ênfase6 9 2 3 2" xfId="317" xr:uid="{00000000-0005-0000-0000-0000FF000000}"/>
    <cellStyle name="20% - Ênfase6 9 2 3 2 2" xfId="318" xr:uid="{00000000-0005-0000-0000-000000010000}"/>
    <cellStyle name="20% - Ênfase6 9 2 3 3" xfId="319" xr:uid="{00000000-0005-0000-0000-000001010000}"/>
    <cellStyle name="20% - Ênfase6 9 2 4" xfId="320" xr:uid="{00000000-0005-0000-0000-000002010000}"/>
    <cellStyle name="20% - Ênfase6 9 2 4 2" xfId="321" xr:uid="{00000000-0005-0000-0000-000003010000}"/>
    <cellStyle name="20% - Ênfase6 9 2 5" xfId="322" xr:uid="{00000000-0005-0000-0000-000004010000}"/>
    <cellStyle name="20% - Ênfase6 9 3" xfId="323" xr:uid="{00000000-0005-0000-0000-000005010000}"/>
    <cellStyle name="20% - Ênfase6 9 3 2" xfId="324" xr:uid="{00000000-0005-0000-0000-000006010000}"/>
    <cellStyle name="20% - Ênfase6 9 3 2 2" xfId="325" xr:uid="{00000000-0005-0000-0000-000007010000}"/>
    <cellStyle name="20% - Ênfase6 9 3 2 2 2" xfId="326" xr:uid="{00000000-0005-0000-0000-000008010000}"/>
    <cellStyle name="20% - Ênfase6 9 3 2 3" xfId="327" xr:uid="{00000000-0005-0000-0000-000009010000}"/>
    <cellStyle name="20% - Ênfase6 9 3 3" xfId="328" xr:uid="{00000000-0005-0000-0000-00000A010000}"/>
    <cellStyle name="20% - Ênfase6 9 3 3 2" xfId="329" xr:uid="{00000000-0005-0000-0000-00000B010000}"/>
    <cellStyle name="20% - Ênfase6 9 3 4" xfId="330" xr:uid="{00000000-0005-0000-0000-00000C010000}"/>
    <cellStyle name="20% - Ênfase6 9 4" xfId="331" xr:uid="{00000000-0005-0000-0000-00000D010000}"/>
    <cellStyle name="20% - Ênfase6 9 4 2" xfId="332" xr:uid="{00000000-0005-0000-0000-00000E010000}"/>
    <cellStyle name="20% - Ênfase6 9 4 2 2" xfId="333" xr:uid="{00000000-0005-0000-0000-00000F010000}"/>
    <cellStyle name="20% - Ênfase6 9 4 3" xfId="334" xr:uid="{00000000-0005-0000-0000-000010010000}"/>
    <cellStyle name="20% - Ênfase6 9 5" xfId="335" xr:uid="{00000000-0005-0000-0000-000011010000}"/>
    <cellStyle name="20% - Ênfase6 9 5 2" xfId="336" xr:uid="{00000000-0005-0000-0000-000012010000}"/>
    <cellStyle name="20% - Ênfase6 9 6" xfId="337" xr:uid="{00000000-0005-0000-0000-000013010000}"/>
    <cellStyle name="40% - Accent1" xfId="338" xr:uid="{00000000-0005-0000-0000-000014010000}"/>
    <cellStyle name="40% - Accent1 10" xfId="339" xr:uid="{00000000-0005-0000-0000-000015010000}"/>
    <cellStyle name="40% - Accent1 2" xfId="340" xr:uid="{00000000-0005-0000-0000-000016010000}"/>
    <cellStyle name="40% - Accent1 3" xfId="341" xr:uid="{00000000-0005-0000-0000-000017010000}"/>
    <cellStyle name="40% - Accent1 4" xfId="342" xr:uid="{00000000-0005-0000-0000-000018010000}"/>
    <cellStyle name="40% - Accent1 5" xfId="343" xr:uid="{00000000-0005-0000-0000-000019010000}"/>
    <cellStyle name="40% - Accent1 6" xfId="344" xr:uid="{00000000-0005-0000-0000-00001A010000}"/>
    <cellStyle name="40% - Accent1 7" xfId="345" xr:uid="{00000000-0005-0000-0000-00001B010000}"/>
    <cellStyle name="40% - Accent1 8" xfId="346" xr:uid="{00000000-0005-0000-0000-00001C010000}"/>
    <cellStyle name="40% - Accent1 9" xfId="347" xr:uid="{00000000-0005-0000-0000-00001D010000}"/>
    <cellStyle name="40% - Accent1_Planilha lt c" xfId="348" xr:uid="{00000000-0005-0000-0000-00001E010000}"/>
    <cellStyle name="40% - Accent2" xfId="349" xr:uid="{00000000-0005-0000-0000-00001F010000}"/>
    <cellStyle name="40% - Accent2 10" xfId="350" xr:uid="{00000000-0005-0000-0000-000020010000}"/>
    <cellStyle name="40% - Accent2 2" xfId="351" xr:uid="{00000000-0005-0000-0000-000021010000}"/>
    <cellStyle name="40% - Accent2 3" xfId="352" xr:uid="{00000000-0005-0000-0000-000022010000}"/>
    <cellStyle name="40% - Accent2 4" xfId="353" xr:uid="{00000000-0005-0000-0000-000023010000}"/>
    <cellStyle name="40% - Accent2 5" xfId="354" xr:uid="{00000000-0005-0000-0000-000024010000}"/>
    <cellStyle name="40% - Accent2 6" xfId="355" xr:uid="{00000000-0005-0000-0000-000025010000}"/>
    <cellStyle name="40% - Accent2 7" xfId="356" xr:uid="{00000000-0005-0000-0000-000026010000}"/>
    <cellStyle name="40% - Accent2 8" xfId="357" xr:uid="{00000000-0005-0000-0000-000027010000}"/>
    <cellStyle name="40% - Accent2 9" xfId="358" xr:uid="{00000000-0005-0000-0000-000028010000}"/>
    <cellStyle name="40% - Accent2_Planilha lt c" xfId="359" xr:uid="{00000000-0005-0000-0000-000029010000}"/>
    <cellStyle name="40% - Accent3" xfId="360" xr:uid="{00000000-0005-0000-0000-00002A010000}"/>
    <cellStyle name="40% - Accent3 10" xfId="361" xr:uid="{00000000-0005-0000-0000-00002B010000}"/>
    <cellStyle name="40% - Accent3 2" xfId="362" xr:uid="{00000000-0005-0000-0000-00002C010000}"/>
    <cellStyle name="40% - Accent3 3" xfId="363" xr:uid="{00000000-0005-0000-0000-00002D010000}"/>
    <cellStyle name="40% - Accent3 4" xfId="364" xr:uid="{00000000-0005-0000-0000-00002E010000}"/>
    <cellStyle name="40% - Accent3 5" xfId="365" xr:uid="{00000000-0005-0000-0000-00002F010000}"/>
    <cellStyle name="40% - Accent3 6" xfId="366" xr:uid="{00000000-0005-0000-0000-000030010000}"/>
    <cellStyle name="40% - Accent3 7" xfId="367" xr:uid="{00000000-0005-0000-0000-000031010000}"/>
    <cellStyle name="40% - Accent3 8" xfId="368" xr:uid="{00000000-0005-0000-0000-000032010000}"/>
    <cellStyle name="40% - Accent3 9" xfId="369" xr:uid="{00000000-0005-0000-0000-000033010000}"/>
    <cellStyle name="40% - Accent3_Planilha lt c" xfId="370" xr:uid="{00000000-0005-0000-0000-000034010000}"/>
    <cellStyle name="40% - Accent4" xfId="371" xr:uid="{00000000-0005-0000-0000-000035010000}"/>
    <cellStyle name="40% - Accent4 10" xfId="372" xr:uid="{00000000-0005-0000-0000-000036010000}"/>
    <cellStyle name="40% - Accent4 2" xfId="373" xr:uid="{00000000-0005-0000-0000-000037010000}"/>
    <cellStyle name="40% - Accent4 3" xfId="374" xr:uid="{00000000-0005-0000-0000-000038010000}"/>
    <cellStyle name="40% - Accent4 4" xfId="375" xr:uid="{00000000-0005-0000-0000-000039010000}"/>
    <cellStyle name="40% - Accent4 5" xfId="376" xr:uid="{00000000-0005-0000-0000-00003A010000}"/>
    <cellStyle name="40% - Accent4 6" xfId="377" xr:uid="{00000000-0005-0000-0000-00003B010000}"/>
    <cellStyle name="40% - Accent4 7" xfId="378" xr:uid="{00000000-0005-0000-0000-00003C010000}"/>
    <cellStyle name="40% - Accent4 8" xfId="379" xr:uid="{00000000-0005-0000-0000-00003D010000}"/>
    <cellStyle name="40% - Accent4 9" xfId="380" xr:uid="{00000000-0005-0000-0000-00003E010000}"/>
    <cellStyle name="40% - Accent4_Planilha lt c" xfId="381" xr:uid="{00000000-0005-0000-0000-00003F010000}"/>
    <cellStyle name="40% - Accent5" xfId="382" xr:uid="{00000000-0005-0000-0000-000040010000}"/>
    <cellStyle name="40% - Accent5 10" xfId="383" xr:uid="{00000000-0005-0000-0000-000041010000}"/>
    <cellStyle name="40% - Accent5 2" xfId="384" xr:uid="{00000000-0005-0000-0000-000042010000}"/>
    <cellStyle name="40% - Accent5 3" xfId="385" xr:uid="{00000000-0005-0000-0000-000043010000}"/>
    <cellStyle name="40% - Accent5 4" xfId="386" xr:uid="{00000000-0005-0000-0000-000044010000}"/>
    <cellStyle name="40% - Accent5 5" xfId="387" xr:uid="{00000000-0005-0000-0000-000045010000}"/>
    <cellStyle name="40% - Accent5 6" xfId="388" xr:uid="{00000000-0005-0000-0000-000046010000}"/>
    <cellStyle name="40% - Accent5 7" xfId="389" xr:uid="{00000000-0005-0000-0000-000047010000}"/>
    <cellStyle name="40% - Accent5 8" xfId="390" xr:uid="{00000000-0005-0000-0000-000048010000}"/>
    <cellStyle name="40% - Accent5 9" xfId="391" xr:uid="{00000000-0005-0000-0000-000049010000}"/>
    <cellStyle name="40% - Accent5_Planilha lt c" xfId="392" xr:uid="{00000000-0005-0000-0000-00004A010000}"/>
    <cellStyle name="40% - Accent6" xfId="393" xr:uid="{00000000-0005-0000-0000-00004B010000}"/>
    <cellStyle name="40% - Accent6 10" xfId="394" xr:uid="{00000000-0005-0000-0000-00004C010000}"/>
    <cellStyle name="40% - Accent6 2" xfId="395" xr:uid="{00000000-0005-0000-0000-00004D010000}"/>
    <cellStyle name="40% - Accent6 3" xfId="396" xr:uid="{00000000-0005-0000-0000-00004E010000}"/>
    <cellStyle name="40% - Accent6 4" xfId="397" xr:uid="{00000000-0005-0000-0000-00004F010000}"/>
    <cellStyle name="40% - Accent6 5" xfId="398" xr:uid="{00000000-0005-0000-0000-000050010000}"/>
    <cellStyle name="40% - Accent6 6" xfId="399" xr:uid="{00000000-0005-0000-0000-000051010000}"/>
    <cellStyle name="40% - Accent6 7" xfId="400" xr:uid="{00000000-0005-0000-0000-000052010000}"/>
    <cellStyle name="40% - Accent6 8" xfId="401" xr:uid="{00000000-0005-0000-0000-000053010000}"/>
    <cellStyle name="40% - Accent6 9" xfId="402" xr:uid="{00000000-0005-0000-0000-000054010000}"/>
    <cellStyle name="40% - Accent6_Planilha lt c" xfId="403" xr:uid="{00000000-0005-0000-0000-000055010000}"/>
    <cellStyle name="40% - Ênfase1 2" xfId="404" xr:uid="{00000000-0005-0000-0000-000056010000}"/>
    <cellStyle name="40% - Ênfase1 3" xfId="405" xr:uid="{00000000-0005-0000-0000-000057010000}"/>
    <cellStyle name="40% - Ênfase1 4" xfId="406" xr:uid="{00000000-0005-0000-0000-000058010000}"/>
    <cellStyle name="40% - Ênfase1 9" xfId="407" xr:uid="{00000000-0005-0000-0000-000059010000}"/>
    <cellStyle name="40% - Ênfase1 9 2" xfId="408" xr:uid="{00000000-0005-0000-0000-00005A010000}"/>
    <cellStyle name="40% - Ênfase1 9 2 2" xfId="409" xr:uid="{00000000-0005-0000-0000-00005B010000}"/>
    <cellStyle name="40% - Ênfase1 9 2 2 2" xfId="410" xr:uid="{00000000-0005-0000-0000-00005C010000}"/>
    <cellStyle name="40% - Ênfase1 9 2 2 2 2" xfId="411" xr:uid="{00000000-0005-0000-0000-00005D010000}"/>
    <cellStyle name="40% - Ênfase1 9 2 2 2 2 2" xfId="412" xr:uid="{00000000-0005-0000-0000-00005E010000}"/>
    <cellStyle name="40% - Ênfase1 9 2 2 2 3" xfId="413" xr:uid="{00000000-0005-0000-0000-00005F010000}"/>
    <cellStyle name="40% - Ênfase1 9 2 2 3" xfId="414" xr:uid="{00000000-0005-0000-0000-000060010000}"/>
    <cellStyle name="40% - Ênfase1 9 2 2 3 2" xfId="415" xr:uid="{00000000-0005-0000-0000-000061010000}"/>
    <cellStyle name="40% - Ênfase1 9 2 2 4" xfId="416" xr:uid="{00000000-0005-0000-0000-000062010000}"/>
    <cellStyle name="40% - Ênfase1 9 2 3" xfId="417" xr:uid="{00000000-0005-0000-0000-000063010000}"/>
    <cellStyle name="40% - Ênfase1 9 2 3 2" xfId="418" xr:uid="{00000000-0005-0000-0000-000064010000}"/>
    <cellStyle name="40% - Ênfase1 9 2 3 2 2" xfId="419" xr:uid="{00000000-0005-0000-0000-000065010000}"/>
    <cellStyle name="40% - Ênfase1 9 2 3 3" xfId="420" xr:uid="{00000000-0005-0000-0000-000066010000}"/>
    <cellStyle name="40% - Ênfase1 9 2 4" xfId="421" xr:uid="{00000000-0005-0000-0000-000067010000}"/>
    <cellStyle name="40% - Ênfase1 9 2 4 2" xfId="422" xr:uid="{00000000-0005-0000-0000-000068010000}"/>
    <cellStyle name="40% - Ênfase1 9 2 5" xfId="423" xr:uid="{00000000-0005-0000-0000-000069010000}"/>
    <cellStyle name="40% - Ênfase1 9 3" xfId="424" xr:uid="{00000000-0005-0000-0000-00006A010000}"/>
    <cellStyle name="40% - Ênfase1 9 3 2" xfId="425" xr:uid="{00000000-0005-0000-0000-00006B010000}"/>
    <cellStyle name="40% - Ênfase1 9 3 2 2" xfId="426" xr:uid="{00000000-0005-0000-0000-00006C010000}"/>
    <cellStyle name="40% - Ênfase1 9 3 2 2 2" xfId="427" xr:uid="{00000000-0005-0000-0000-00006D010000}"/>
    <cellStyle name="40% - Ênfase1 9 3 2 3" xfId="428" xr:uid="{00000000-0005-0000-0000-00006E010000}"/>
    <cellStyle name="40% - Ênfase1 9 3 3" xfId="429" xr:uid="{00000000-0005-0000-0000-00006F010000}"/>
    <cellStyle name="40% - Ênfase1 9 3 3 2" xfId="430" xr:uid="{00000000-0005-0000-0000-000070010000}"/>
    <cellStyle name="40% - Ênfase1 9 3 4" xfId="431" xr:uid="{00000000-0005-0000-0000-000071010000}"/>
    <cellStyle name="40% - Ênfase1 9 4" xfId="432" xr:uid="{00000000-0005-0000-0000-000072010000}"/>
    <cellStyle name="40% - Ênfase1 9 4 2" xfId="433" xr:uid="{00000000-0005-0000-0000-000073010000}"/>
    <cellStyle name="40% - Ênfase1 9 4 2 2" xfId="434" xr:uid="{00000000-0005-0000-0000-000074010000}"/>
    <cellStyle name="40% - Ênfase1 9 4 3" xfId="435" xr:uid="{00000000-0005-0000-0000-000075010000}"/>
    <cellStyle name="40% - Ênfase1 9 5" xfId="436" xr:uid="{00000000-0005-0000-0000-000076010000}"/>
    <cellStyle name="40% - Ênfase1 9 5 2" xfId="437" xr:uid="{00000000-0005-0000-0000-000077010000}"/>
    <cellStyle name="40% - Ênfase1 9 6" xfId="438" xr:uid="{00000000-0005-0000-0000-000078010000}"/>
    <cellStyle name="40% - Ênfase2 2" xfId="439" xr:uid="{00000000-0005-0000-0000-000079010000}"/>
    <cellStyle name="40% - Ênfase2 3" xfId="440" xr:uid="{00000000-0005-0000-0000-00007A010000}"/>
    <cellStyle name="40% - Ênfase2 9" xfId="441" xr:uid="{00000000-0005-0000-0000-00007B010000}"/>
    <cellStyle name="40% - Ênfase2 9 2" xfId="442" xr:uid="{00000000-0005-0000-0000-00007C010000}"/>
    <cellStyle name="40% - Ênfase2 9 2 2" xfId="443" xr:uid="{00000000-0005-0000-0000-00007D010000}"/>
    <cellStyle name="40% - Ênfase2 9 2 2 2" xfId="444" xr:uid="{00000000-0005-0000-0000-00007E010000}"/>
    <cellStyle name="40% - Ênfase2 9 2 2 2 2" xfId="445" xr:uid="{00000000-0005-0000-0000-00007F010000}"/>
    <cellStyle name="40% - Ênfase2 9 2 2 2 2 2" xfId="446" xr:uid="{00000000-0005-0000-0000-000080010000}"/>
    <cellStyle name="40% - Ênfase2 9 2 2 2 3" xfId="447" xr:uid="{00000000-0005-0000-0000-000081010000}"/>
    <cellStyle name="40% - Ênfase2 9 2 2 3" xfId="448" xr:uid="{00000000-0005-0000-0000-000082010000}"/>
    <cellStyle name="40% - Ênfase2 9 2 2 3 2" xfId="449" xr:uid="{00000000-0005-0000-0000-000083010000}"/>
    <cellStyle name="40% - Ênfase2 9 2 2 4" xfId="450" xr:uid="{00000000-0005-0000-0000-000084010000}"/>
    <cellStyle name="40% - Ênfase2 9 2 3" xfId="451" xr:uid="{00000000-0005-0000-0000-000085010000}"/>
    <cellStyle name="40% - Ênfase2 9 2 3 2" xfId="452" xr:uid="{00000000-0005-0000-0000-000086010000}"/>
    <cellStyle name="40% - Ênfase2 9 2 3 2 2" xfId="453" xr:uid="{00000000-0005-0000-0000-000087010000}"/>
    <cellStyle name="40% - Ênfase2 9 2 3 3" xfId="454" xr:uid="{00000000-0005-0000-0000-000088010000}"/>
    <cellStyle name="40% - Ênfase2 9 2 4" xfId="455" xr:uid="{00000000-0005-0000-0000-000089010000}"/>
    <cellStyle name="40% - Ênfase2 9 2 4 2" xfId="456" xr:uid="{00000000-0005-0000-0000-00008A010000}"/>
    <cellStyle name="40% - Ênfase2 9 2 5" xfId="457" xr:uid="{00000000-0005-0000-0000-00008B010000}"/>
    <cellStyle name="40% - Ênfase2 9 3" xfId="458" xr:uid="{00000000-0005-0000-0000-00008C010000}"/>
    <cellStyle name="40% - Ênfase2 9 3 2" xfId="459" xr:uid="{00000000-0005-0000-0000-00008D010000}"/>
    <cellStyle name="40% - Ênfase2 9 3 2 2" xfId="460" xr:uid="{00000000-0005-0000-0000-00008E010000}"/>
    <cellStyle name="40% - Ênfase2 9 3 2 2 2" xfId="461" xr:uid="{00000000-0005-0000-0000-00008F010000}"/>
    <cellStyle name="40% - Ênfase2 9 3 2 3" xfId="462" xr:uid="{00000000-0005-0000-0000-000090010000}"/>
    <cellStyle name="40% - Ênfase2 9 3 3" xfId="463" xr:uid="{00000000-0005-0000-0000-000091010000}"/>
    <cellStyle name="40% - Ênfase2 9 3 3 2" xfId="464" xr:uid="{00000000-0005-0000-0000-000092010000}"/>
    <cellStyle name="40% - Ênfase2 9 3 4" xfId="465" xr:uid="{00000000-0005-0000-0000-000093010000}"/>
    <cellStyle name="40% - Ênfase2 9 4" xfId="466" xr:uid="{00000000-0005-0000-0000-000094010000}"/>
    <cellStyle name="40% - Ênfase2 9 4 2" xfId="467" xr:uid="{00000000-0005-0000-0000-000095010000}"/>
    <cellStyle name="40% - Ênfase2 9 4 2 2" xfId="468" xr:uid="{00000000-0005-0000-0000-000096010000}"/>
    <cellStyle name="40% - Ênfase2 9 4 3" xfId="469" xr:uid="{00000000-0005-0000-0000-000097010000}"/>
    <cellStyle name="40% - Ênfase2 9 5" xfId="470" xr:uid="{00000000-0005-0000-0000-000098010000}"/>
    <cellStyle name="40% - Ênfase2 9 5 2" xfId="471" xr:uid="{00000000-0005-0000-0000-000099010000}"/>
    <cellStyle name="40% - Ênfase2 9 6" xfId="472" xr:uid="{00000000-0005-0000-0000-00009A010000}"/>
    <cellStyle name="40% - Ênfase3 2" xfId="473" xr:uid="{00000000-0005-0000-0000-00009B010000}"/>
    <cellStyle name="40% - Ênfase3 3" xfId="474" xr:uid="{00000000-0005-0000-0000-00009C010000}"/>
    <cellStyle name="40% - Ênfase3 4" xfId="475" xr:uid="{00000000-0005-0000-0000-00009D010000}"/>
    <cellStyle name="40% - Ênfase3 9" xfId="476" xr:uid="{00000000-0005-0000-0000-00009E010000}"/>
    <cellStyle name="40% - Ênfase3 9 2" xfId="477" xr:uid="{00000000-0005-0000-0000-00009F010000}"/>
    <cellStyle name="40% - Ênfase3 9 2 2" xfId="478" xr:uid="{00000000-0005-0000-0000-0000A0010000}"/>
    <cellStyle name="40% - Ênfase3 9 2 2 2" xfId="479" xr:uid="{00000000-0005-0000-0000-0000A1010000}"/>
    <cellStyle name="40% - Ênfase3 9 2 2 2 2" xfId="480" xr:uid="{00000000-0005-0000-0000-0000A2010000}"/>
    <cellStyle name="40% - Ênfase3 9 2 2 2 2 2" xfId="481" xr:uid="{00000000-0005-0000-0000-0000A3010000}"/>
    <cellStyle name="40% - Ênfase3 9 2 2 2 3" xfId="482" xr:uid="{00000000-0005-0000-0000-0000A4010000}"/>
    <cellStyle name="40% - Ênfase3 9 2 2 3" xfId="483" xr:uid="{00000000-0005-0000-0000-0000A5010000}"/>
    <cellStyle name="40% - Ênfase3 9 2 2 3 2" xfId="484" xr:uid="{00000000-0005-0000-0000-0000A6010000}"/>
    <cellStyle name="40% - Ênfase3 9 2 2 4" xfId="485" xr:uid="{00000000-0005-0000-0000-0000A7010000}"/>
    <cellStyle name="40% - Ênfase3 9 2 3" xfId="486" xr:uid="{00000000-0005-0000-0000-0000A8010000}"/>
    <cellStyle name="40% - Ênfase3 9 2 3 2" xfId="487" xr:uid="{00000000-0005-0000-0000-0000A9010000}"/>
    <cellStyle name="40% - Ênfase3 9 2 3 2 2" xfId="488" xr:uid="{00000000-0005-0000-0000-0000AA010000}"/>
    <cellStyle name="40% - Ênfase3 9 2 3 3" xfId="489" xr:uid="{00000000-0005-0000-0000-0000AB010000}"/>
    <cellStyle name="40% - Ênfase3 9 2 4" xfId="490" xr:uid="{00000000-0005-0000-0000-0000AC010000}"/>
    <cellStyle name="40% - Ênfase3 9 2 4 2" xfId="491" xr:uid="{00000000-0005-0000-0000-0000AD010000}"/>
    <cellStyle name="40% - Ênfase3 9 2 5" xfId="492" xr:uid="{00000000-0005-0000-0000-0000AE010000}"/>
    <cellStyle name="40% - Ênfase3 9 3" xfId="493" xr:uid="{00000000-0005-0000-0000-0000AF010000}"/>
    <cellStyle name="40% - Ênfase3 9 3 2" xfId="494" xr:uid="{00000000-0005-0000-0000-0000B0010000}"/>
    <cellStyle name="40% - Ênfase3 9 3 2 2" xfId="495" xr:uid="{00000000-0005-0000-0000-0000B1010000}"/>
    <cellStyle name="40% - Ênfase3 9 3 2 2 2" xfId="496" xr:uid="{00000000-0005-0000-0000-0000B2010000}"/>
    <cellStyle name="40% - Ênfase3 9 3 2 3" xfId="497" xr:uid="{00000000-0005-0000-0000-0000B3010000}"/>
    <cellStyle name="40% - Ênfase3 9 3 3" xfId="498" xr:uid="{00000000-0005-0000-0000-0000B4010000}"/>
    <cellStyle name="40% - Ênfase3 9 3 3 2" xfId="499" xr:uid="{00000000-0005-0000-0000-0000B5010000}"/>
    <cellStyle name="40% - Ênfase3 9 3 4" xfId="500" xr:uid="{00000000-0005-0000-0000-0000B6010000}"/>
    <cellStyle name="40% - Ênfase3 9 4" xfId="501" xr:uid="{00000000-0005-0000-0000-0000B7010000}"/>
    <cellStyle name="40% - Ênfase3 9 4 2" xfId="502" xr:uid="{00000000-0005-0000-0000-0000B8010000}"/>
    <cellStyle name="40% - Ênfase3 9 4 2 2" xfId="503" xr:uid="{00000000-0005-0000-0000-0000B9010000}"/>
    <cellStyle name="40% - Ênfase3 9 4 3" xfId="504" xr:uid="{00000000-0005-0000-0000-0000BA010000}"/>
    <cellStyle name="40% - Ênfase3 9 5" xfId="505" xr:uid="{00000000-0005-0000-0000-0000BB010000}"/>
    <cellStyle name="40% - Ênfase3 9 5 2" xfId="506" xr:uid="{00000000-0005-0000-0000-0000BC010000}"/>
    <cellStyle name="40% - Ênfase3 9 6" xfId="507" xr:uid="{00000000-0005-0000-0000-0000BD010000}"/>
    <cellStyle name="40% - Ênfase4 2" xfId="508" xr:uid="{00000000-0005-0000-0000-0000BE010000}"/>
    <cellStyle name="40% - Ênfase4 3" xfId="509" xr:uid="{00000000-0005-0000-0000-0000BF010000}"/>
    <cellStyle name="40% - Ênfase4 4" xfId="510" xr:uid="{00000000-0005-0000-0000-0000C0010000}"/>
    <cellStyle name="40% - Ênfase4 9" xfId="511" xr:uid="{00000000-0005-0000-0000-0000C1010000}"/>
    <cellStyle name="40% - Ênfase4 9 2" xfId="512" xr:uid="{00000000-0005-0000-0000-0000C2010000}"/>
    <cellStyle name="40% - Ênfase4 9 2 2" xfId="513" xr:uid="{00000000-0005-0000-0000-0000C3010000}"/>
    <cellStyle name="40% - Ênfase4 9 2 2 2" xfId="514" xr:uid="{00000000-0005-0000-0000-0000C4010000}"/>
    <cellStyle name="40% - Ênfase4 9 2 2 2 2" xfId="515" xr:uid="{00000000-0005-0000-0000-0000C5010000}"/>
    <cellStyle name="40% - Ênfase4 9 2 2 2 2 2" xfId="516" xr:uid="{00000000-0005-0000-0000-0000C6010000}"/>
    <cellStyle name="40% - Ênfase4 9 2 2 2 3" xfId="517" xr:uid="{00000000-0005-0000-0000-0000C7010000}"/>
    <cellStyle name="40% - Ênfase4 9 2 2 3" xfId="518" xr:uid="{00000000-0005-0000-0000-0000C8010000}"/>
    <cellStyle name="40% - Ênfase4 9 2 2 3 2" xfId="519" xr:uid="{00000000-0005-0000-0000-0000C9010000}"/>
    <cellStyle name="40% - Ênfase4 9 2 2 4" xfId="520" xr:uid="{00000000-0005-0000-0000-0000CA010000}"/>
    <cellStyle name="40% - Ênfase4 9 2 3" xfId="521" xr:uid="{00000000-0005-0000-0000-0000CB010000}"/>
    <cellStyle name="40% - Ênfase4 9 2 3 2" xfId="522" xr:uid="{00000000-0005-0000-0000-0000CC010000}"/>
    <cellStyle name="40% - Ênfase4 9 2 3 2 2" xfId="523" xr:uid="{00000000-0005-0000-0000-0000CD010000}"/>
    <cellStyle name="40% - Ênfase4 9 2 3 3" xfId="524" xr:uid="{00000000-0005-0000-0000-0000CE010000}"/>
    <cellStyle name="40% - Ênfase4 9 2 4" xfId="525" xr:uid="{00000000-0005-0000-0000-0000CF010000}"/>
    <cellStyle name="40% - Ênfase4 9 2 4 2" xfId="526" xr:uid="{00000000-0005-0000-0000-0000D0010000}"/>
    <cellStyle name="40% - Ênfase4 9 2 5" xfId="527" xr:uid="{00000000-0005-0000-0000-0000D1010000}"/>
    <cellStyle name="40% - Ênfase4 9 3" xfId="528" xr:uid="{00000000-0005-0000-0000-0000D2010000}"/>
    <cellStyle name="40% - Ênfase4 9 3 2" xfId="529" xr:uid="{00000000-0005-0000-0000-0000D3010000}"/>
    <cellStyle name="40% - Ênfase4 9 3 2 2" xfId="530" xr:uid="{00000000-0005-0000-0000-0000D4010000}"/>
    <cellStyle name="40% - Ênfase4 9 3 2 2 2" xfId="531" xr:uid="{00000000-0005-0000-0000-0000D5010000}"/>
    <cellStyle name="40% - Ênfase4 9 3 2 3" xfId="532" xr:uid="{00000000-0005-0000-0000-0000D6010000}"/>
    <cellStyle name="40% - Ênfase4 9 3 3" xfId="533" xr:uid="{00000000-0005-0000-0000-0000D7010000}"/>
    <cellStyle name="40% - Ênfase4 9 3 3 2" xfId="534" xr:uid="{00000000-0005-0000-0000-0000D8010000}"/>
    <cellStyle name="40% - Ênfase4 9 3 4" xfId="535" xr:uid="{00000000-0005-0000-0000-0000D9010000}"/>
    <cellStyle name="40% - Ênfase4 9 4" xfId="536" xr:uid="{00000000-0005-0000-0000-0000DA010000}"/>
    <cellStyle name="40% - Ênfase4 9 4 2" xfId="537" xr:uid="{00000000-0005-0000-0000-0000DB010000}"/>
    <cellStyle name="40% - Ênfase4 9 4 2 2" xfId="538" xr:uid="{00000000-0005-0000-0000-0000DC010000}"/>
    <cellStyle name="40% - Ênfase4 9 4 3" xfId="539" xr:uid="{00000000-0005-0000-0000-0000DD010000}"/>
    <cellStyle name="40% - Ênfase4 9 5" xfId="540" xr:uid="{00000000-0005-0000-0000-0000DE010000}"/>
    <cellStyle name="40% - Ênfase4 9 5 2" xfId="541" xr:uid="{00000000-0005-0000-0000-0000DF010000}"/>
    <cellStyle name="40% - Ênfase4 9 6" xfId="542" xr:uid="{00000000-0005-0000-0000-0000E0010000}"/>
    <cellStyle name="40% - Ênfase5 2" xfId="543" xr:uid="{00000000-0005-0000-0000-0000E1010000}"/>
    <cellStyle name="40% - Ênfase5 3" xfId="544" xr:uid="{00000000-0005-0000-0000-0000E2010000}"/>
    <cellStyle name="40% - Ênfase5 4" xfId="545" xr:uid="{00000000-0005-0000-0000-0000E3010000}"/>
    <cellStyle name="40% - Ênfase5 9" xfId="546" xr:uid="{00000000-0005-0000-0000-0000E4010000}"/>
    <cellStyle name="40% - Ênfase5 9 2" xfId="547" xr:uid="{00000000-0005-0000-0000-0000E5010000}"/>
    <cellStyle name="40% - Ênfase5 9 2 2" xfId="548" xr:uid="{00000000-0005-0000-0000-0000E6010000}"/>
    <cellStyle name="40% - Ênfase5 9 2 2 2" xfId="549" xr:uid="{00000000-0005-0000-0000-0000E7010000}"/>
    <cellStyle name="40% - Ênfase5 9 2 2 2 2" xfId="550" xr:uid="{00000000-0005-0000-0000-0000E8010000}"/>
    <cellStyle name="40% - Ênfase5 9 2 2 2 2 2" xfId="551" xr:uid="{00000000-0005-0000-0000-0000E9010000}"/>
    <cellStyle name="40% - Ênfase5 9 2 2 2 3" xfId="552" xr:uid="{00000000-0005-0000-0000-0000EA010000}"/>
    <cellStyle name="40% - Ênfase5 9 2 2 3" xfId="553" xr:uid="{00000000-0005-0000-0000-0000EB010000}"/>
    <cellStyle name="40% - Ênfase5 9 2 2 3 2" xfId="554" xr:uid="{00000000-0005-0000-0000-0000EC010000}"/>
    <cellStyle name="40% - Ênfase5 9 2 2 4" xfId="555" xr:uid="{00000000-0005-0000-0000-0000ED010000}"/>
    <cellStyle name="40% - Ênfase5 9 2 3" xfId="556" xr:uid="{00000000-0005-0000-0000-0000EE010000}"/>
    <cellStyle name="40% - Ênfase5 9 2 3 2" xfId="557" xr:uid="{00000000-0005-0000-0000-0000EF010000}"/>
    <cellStyle name="40% - Ênfase5 9 2 3 2 2" xfId="558" xr:uid="{00000000-0005-0000-0000-0000F0010000}"/>
    <cellStyle name="40% - Ênfase5 9 2 3 3" xfId="559" xr:uid="{00000000-0005-0000-0000-0000F1010000}"/>
    <cellStyle name="40% - Ênfase5 9 2 4" xfId="560" xr:uid="{00000000-0005-0000-0000-0000F2010000}"/>
    <cellStyle name="40% - Ênfase5 9 2 4 2" xfId="561" xr:uid="{00000000-0005-0000-0000-0000F3010000}"/>
    <cellStyle name="40% - Ênfase5 9 2 5" xfId="562" xr:uid="{00000000-0005-0000-0000-0000F4010000}"/>
    <cellStyle name="40% - Ênfase5 9 3" xfId="563" xr:uid="{00000000-0005-0000-0000-0000F5010000}"/>
    <cellStyle name="40% - Ênfase5 9 3 2" xfId="564" xr:uid="{00000000-0005-0000-0000-0000F6010000}"/>
    <cellStyle name="40% - Ênfase5 9 3 2 2" xfId="565" xr:uid="{00000000-0005-0000-0000-0000F7010000}"/>
    <cellStyle name="40% - Ênfase5 9 3 2 2 2" xfId="566" xr:uid="{00000000-0005-0000-0000-0000F8010000}"/>
    <cellStyle name="40% - Ênfase5 9 3 2 3" xfId="567" xr:uid="{00000000-0005-0000-0000-0000F9010000}"/>
    <cellStyle name="40% - Ênfase5 9 3 3" xfId="568" xr:uid="{00000000-0005-0000-0000-0000FA010000}"/>
    <cellStyle name="40% - Ênfase5 9 3 3 2" xfId="569" xr:uid="{00000000-0005-0000-0000-0000FB010000}"/>
    <cellStyle name="40% - Ênfase5 9 3 4" xfId="570" xr:uid="{00000000-0005-0000-0000-0000FC010000}"/>
    <cellStyle name="40% - Ênfase5 9 4" xfId="571" xr:uid="{00000000-0005-0000-0000-0000FD010000}"/>
    <cellStyle name="40% - Ênfase5 9 4 2" xfId="572" xr:uid="{00000000-0005-0000-0000-0000FE010000}"/>
    <cellStyle name="40% - Ênfase5 9 4 2 2" xfId="573" xr:uid="{00000000-0005-0000-0000-0000FF010000}"/>
    <cellStyle name="40% - Ênfase5 9 4 3" xfId="574" xr:uid="{00000000-0005-0000-0000-000000020000}"/>
    <cellStyle name="40% - Ênfase5 9 5" xfId="575" xr:uid="{00000000-0005-0000-0000-000001020000}"/>
    <cellStyle name="40% - Ênfase5 9 5 2" xfId="576" xr:uid="{00000000-0005-0000-0000-000002020000}"/>
    <cellStyle name="40% - Ênfase5 9 6" xfId="577" xr:uid="{00000000-0005-0000-0000-000003020000}"/>
    <cellStyle name="40% - Ênfase6 2" xfId="578" xr:uid="{00000000-0005-0000-0000-000004020000}"/>
    <cellStyle name="40% - Ênfase6 3" xfId="579" xr:uid="{00000000-0005-0000-0000-000005020000}"/>
    <cellStyle name="40% - Ênfase6 4" xfId="580" xr:uid="{00000000-0005-0000-0000-000006020000}"/>
    <cellStyle name="40% - Ênfase6 9" xfId="581" xr:uid="{00000000-0005-0000-0000-000007020000}"/>
    <cellStyle name="40% - Ênfase6 9 2" xfId="582" xr:uid="{00000000-0005-0000-0000-000008020000}"/>
    <cellStyle name="40% - Ênfase6 9 2 2" xfId="583" xr:uid="{00000000-0005-0000-0000-000009020000}"/>
    <cellStyle name="40% - Ênfase6 9 2 2 2" xfId="584" xr:uid="{00000000-0005-0000-0000-00000A020000}"/>
    <cellStyle name="40% - Ênfase6 9 2 2 2 2" xfId="585" xr:uid="{00000000-0005-0000-0000-00000B020000}"/>
    <cellStyle name="40% - Ênfase6 9 2 2 2 2 2" xfId="586" xr:uid="{00000000-0005-0000-0000-00000C020000}"/>
    <cellStyle name="40% - Ênfase6 9 2 2 2 3" xfId="587" xr:uid="{00000000-0005-0000-0000-00000D020000}"/>
    <cellStyle name="40% - Ênfase6 9 2 2 3" xfId="588" xr:uid="{00000000-0005-0000-0000-00000E020000}"/>
    <cellStyle name="40% - Ênfase6 9 2 2 3 2" xfId="589" xr:uid="{00000000-0005-0000-0000-00000F020000}"/>
    <cellStyle name="40% - Ênfase6 9 2 2 4" xfId="590" xr:uid="{00000000-0005-0000-0000-000010020000}"/>
    <cellStyle name="40% - Ênfase6 9 2 3" xfId="591" xr:uid="{00000000-0005-0000-0000-000011020000}"/>
    <cellStyle name="40% - Ênfase6 9 2 3 2" xfId="592" xr:uid="{00000000-0005-0000-0000-000012020000}"/>
    <cellStyle name="40% - Ênfase6 9 2 3 2 2" xfId="593" xr:uid="{00000000-0005-0000-0000-000013020000}"/>
    <cellStyle name="40% - Ênfase6 9 2 3 3" xfId="594" xr:uid="{00000000-0005-0000-0000-000014020000}"/>
    <cellStyle name="40% - Ênfase6 9 2 4" xfId="595" xr:uid="{00000000-0005-0000-0000-000015020000}"/>
    <cellStyle name="40% - Ênfase6 9 2 4 2" xfId="596" xr:uid="{00000000-0005-0000-0000-000016020000}"/>
    <cellStyle name="40% - Ênfase6 9 2 5" xfId="597" xr:uid="{00000000-0005-0000-0000-000017020000}"/>
    <cellStyle name="40% - Ênfase6 9 3" xfId="598" xr:uid="{00000000-0005-0000-0000-000018020000}"/>
    <cellStyle name="40% - Ênfase6 9 3 2" xfId="599" xr:uid="{00000000-0005-0000-0000-000019020000}"/>
    <cellStyle name="40% - Ênfase6 9 3 2 2" xfId="600" xr:uid="{00000000-0005-0000-0000-00001A020000}"/>
    <cellStyle name="40% - Ênfase6 9 3 2 2 2" xfId="601" xr:uid="{00000000-0005-0000-0000-00001B020000}"/>
    <cellStyle name="40% - Ênfase6 9 3 2 3" xfId="602" xr:uid="{00000000-0005-0000-0000-00001C020000}"/>
    <cellStyle name="40% - Ênfase6 9 3 3" xfId="603" xr:uid="{00000000-0005-0000-0000-00001D020000}"/>
    <cellStyle name="40% - Ênfase6 9 3 3 2" xfId="604" xr:uid="{00000000-0005-0000-0000-00001E020000}"/>
    <cellStyle name="40% - Ênfase6 9 3 4" xfId="605" xr:uid="{00000000-0005-0000-0000-00001F020000}"/>
    <cellStyle name="40% - Ênfase6 9 4" xfId="606" xr:uid="{00000000-0005-0000-0000-000020020000}"/>
    <cellStyle name="40% - Ênfase6 9 4 2" xfId="607" xr:uid="{00000000-0005-0000-0000-000021020000}"/>
    <cellStyle name="40% - Ênfase6 9 4 2 2" xfId="608" xr:uid="{00000000-0005-0000-0000-000022020000}"/>
    <cellStyle name="40% - Ênfase6 9 4 3" xfId="609" xr:uid="{00000000-0005-0000-0000-000023020000}"/>
    <cellStyle name="40% - Ênfase6 9 5" xfId="610" xr:uid="{00000000-0005-0000-0000-000024020000}"/>
    <cellStyle name="40% - Ênfase6 9 5 2" xfId="611" xr:uid="{00000000-0005-0000-0000-000025020000}"/>
    <cellStyle name="40% - Ênfase6 9 6" xfId="612" xr:uid="{00000000-0005-0000-0000-000026020000}"/>
    <cellStyle name="60% - Accent1" xfId="613" xr:uid="{00000000-0005-0000-0000-000027020000}"/>
    <cellStyle name="60% - Accent2" xfId="614" xr:uid="{00000000-0005-0000-0000-000028020000}"/>
    <cellStyle name="60% - Accent3" xfId="615" xr:uid="{00000000-0005-0000-0000-000029020000}"/>
    <cellStyle name="60% - Accent4" xfId="616" xr:uid="{00000000-0005-0000-0000-00002A020000}"/>
    <cellStyle name="60% - Accent5" xfId="617" xr:uid="{00000000-0005-0000-0000-00002B020000}"/>
    <cellStyle name="60% - Accent6" xfId="618" xr:uid="{00000000-0005-0000-0000-00002C020000}"/>
    <cellStyle name="60% - Ênfase1 2" xfId="619" xr:uid="{00000000-0005-0000-0000-00002D020000}"/>
    <cellStyle name="60% - Ênfase1 3" xfId="620" xr:uid="{00000000-0005-0000-0000-00002E020000}"/>
    <cellStyle name="60% - Ênfase1 4" xfId="621" xr:uid="{00000000-0005-0000-0000-00002F020000}"/>
    <cellStyle name="60% - Ênfase1 9" xfId="622" xr:uid="{00000000-0005-0000-0000-000030020000}"/>
    <cellStyle name="60% - Ênfase2 2" xfId="623" xr:uid="{00000000-0005-0000-0000-000031020000}"/>
    <cellStyle name="60% - Ênfase2 3" xfId="624" xr:uid="{00000000-0005-0000-0000-000032020000}"/>
    <cellStyle name="60% - Ênfase2 4" xfId="625" xr:uid="{00000000-0005-0000-0000-000033020000}"/>
    <cellStyle name="60% - Ênfase2 9" xfId="626" xr:uid="{00000000-0005-0000-0000-000034020000}"/>
    <cellStyle name="60% - Ênfase3 2" xfId="627" xr:uid="{00000000-0005-0000-0000-000035020000}"/>
    <cellStyle name="60% - Ênfase3 3" xfId="628" xr:uid="{00000000-0005-0000-0000-000036020000}"/>
    <cellStyle name="60% - Ênfase3 4" xfId="629" xr:uid="{00000000-0005-0000-0000-000037020000}"/>
    <cellStyle name="60% - Ênfase3 9" xfId="630" xr:uid="{00000000-0005-0000-0000-000038020000}"/>
    <cellStyle name="60% - Ênfase4 2" xfId="631" xr:uid="{00000000-0005-0000-0000-000039020000}"/>
    <cellStyle name="60% - Ênfase4 3" xfId="632" xr:uid="{00000000-0005-0000-0000-00003A020000}"/>
    <cellStyle name="60% - Ênfase4 4" xfId="633" xr:uid="{00000000-0005-0000-0000-00003B020000}"/>
    <cellStyle name="60% - Ênfase4 9" xfId="634" xr:uid="{00000000-0005-0000-0000-00003C020000}"/>
    <cellStyle name="60% - Ênfase5 2" xfId="635" xr:uid="{00000000-0005-0000-0000-00003D020000}"/>
    <cellStyle name="60% - Ênfase5 3" xfId="636" xr:uid="{00000000-0005-0000-0000-00003E020000}"/>
    <cellStyle name="60% - Ênfase5 4" xfId="637" xr:uid="{00000000-0005-0000-0000-00003F020000}"/>
    <cellStyle name="60% - Ênfase5 9" xfId="638" xr:uid="{00000000-0005-0000-0000-000040020000}"/>
    <cellStyle name="60% - Ênfase6 2" xfId="639" xr:uid="{00000000-0005-0000-0000-000041020000}"/>
    <cellStyle name="60% - Ênfase6 3" xfId="640" xr:uid="{00000000-0005-0000-0000-000042020000}"/>
    <cellStyle name="60% - Ênfase6 4" xfId="641" xr:uid="{00000000-0005-0000-0000-000043020000}"/>
    <cellStyle name="60% - Ênfase6 9" xfId="642" xr:uid="{00000000-0005-0000-0000-000044020000}"/>
    <cellStyle name="Accent1" xfId="643" xr:uid="{00000000-0005-0000-0000-000045020000}"/>
    <cellStyle name="Accent2" xfId="644" xr:uid="{00000000-0005-0000-0000-000046020000}"/>
    <cellStyle name="Accent3" xfId="645" xr:uid="{00000000-0005-0000-0000-000047020000}"/>
    <cellStyle name="Accent4" xfId="646" xr:uid="{00000000-0005-0000-0000-000048020000}"/>
    <cellStyle name="Accent5" xfId="647" xr:uid="{00000000-0005-0000-0000-000049020000}"/>
    <cellStyle name="Accent6" xfId="648" xr:uid="{00000000-0005-0000-0000-00004A020000}"/>
    <cellStyle name="Bad" xfId="649" xr:uid="{00000000-0005-0000-0000-00004B020000}"/>
    <cellStyle name="Bom 2" xfId="650" xr:uid="{00000000-0005-0000-0000-00004C020000}"/>
    <cellStyle name="Bom 3" xfId="651" xr:uid="{00000000-0005-0000-0000-00004D020000}"/>
    <cellStyle name="Bom 4" xfId="652" xr:uid="{00000000-0005-0000-0000-00004E020000}"/>
    <cellStyle name="Bom 9" xfId="653" xr:uid="{00000000-0005-0000-0000-00004F020000}"/>
    <cellStyle name="Calculation" xfId="654" xr:uid="{00000000-0005-0000-0000-000050020000}"/>
    <cellStyle name="Calculation 2" xfId="6703" xr:uid="{00000000-0005-0000-0000-000051020000}"/>
    <cellStyle name="Cálculo 2" xfId="655" xr:uid="{00000000-0005-0000-0000-000052020000}"/>
    <cellStyle name="Cálculo 2 2" xfId="6704" xr:uid="{00000000-0005-0000-0000-000053020000}"/>
    <cellStyle name="Cálculo 3" xfId="656" xr:uid="{00000000-0005-0000-0000-000054020000}"/>
    <cellStyle name="Cálculo 3 2" xfId="6705" xr:uid="{00000000-0005-0000-0000-000055020000}"/>
    <cellStyle name="Cálculo 4" xfId="657" xr:uid="{00000000-0005-0000-0000-000056020000}"/>
    <cellStyle name="Cálculo 4 2" xfId="6706" xr:uid="{00000000-0005-0000-0000-000057020000}"/>
    <cellStyle name="Cálculo 9" xfId="658" xr:uid="{00000000-0005-0000-0000-000058020000}"/>
    <cellStyle name="Célula de Verificação 2" xfId="659" xr:uid="{00000000-0005-0000-0000-000059020000}"/>
    <cellStyle name="Célula de Verificação 3" xfId="660" xr:uid="{00000000-0005-0000-0000-00005A020000}"/>
    <cellStyle name="Célula de Verificação 9" xfId="661" xr:uid="{00000000-0005-0000-0000-00005B020000}"/>
    <cellStyle name="Célula Vinculada 2" xfId="662" xr:uid="{00000000-0005-0000-0000-00005C020000}"/>
    <cellStyle name="Célula Vinculada 3" xfId="663" xr:uid="{00000000-0005-0000-0000-00005D020000}"/>
    <cellStyle name="Célula Vinculada 4" xfId="664" xr:uid="{00000000-0005-0000-0000-00005E020000}"/>
    <cellStyle name="Célula Vinculada 9" xfId="665" xr:uid="{00000000-0005-0000-0000-00005F020000}"/>
    <cellStyle name="Check Cell" xfId="666" xr:uid="{00000000-0005-0000-0000-000060020000}"/>
    <cellStyle name="Check Cell 10" xfId="667" xr:uid="{00000000-0005-0000-0000-000061020000}"/>
    <cellStyle name="Check Cell 2" xfId="668" xr:uid="{00000000-0005-0000-0000-000062020000}"/>
    <cellStyle name="Check Cell 3" xfId="669" xr:uid="{00000000-0005-0000-0000-000063020000}"/>
    <cellStyle name="Check Cell 4" xfId="670" xr:uid="{00000000-0005-0000-0000-000064020000}"/>
    <cellStyle name="Check Cell 5" xfId="671" xr:uid="{00000000-0005-0000-0000-000065020000}"/>
    <cellStyle name="Check Cell 6" xfId="672" xr:uid="{00000000-0005-0000-0000-000066020000}"/>
    <cellStyle name="Check Cell 7" xfId="673" xr:uid="{00000000-0005-0000-0000-000067020000}"/>
    <cellStyle name="Check Cell 8" xfId="674" xr:uid="{00000000-0005-0000-0000-000068020000}"/>
    <cellStyle name="Check Cell 9" xfId="675" xr:uid="{00000000-0005-0000-0000-000069020000}"/>
    <cellStyle name="Ênfase1 2" xfId="676" xr:uid="{00000000-0005-0000-0000-00006A020000}"/>
    <cellStyle name="Ênfase1 3" xfId="677" xr:uid="{00000000-0005-0000-0000-00006B020000}"/>
    <cellStyle name="Ênfase1 4" xfId="678" xr:uid="{00000000-0005-0000-0000-00006C020000}"/>
    <cellStyle name="Ênfase1 9" xfId="679" xr:uid="{00000000-0005-0000-0000-00006D020000}"/>
    <cellStyle name="Ênfase2 2" xfId="680" xr:uid="{00000000-0005-0000-0000-00006E020000}"/>
    <cellStyle name="Ênfase2 3" xfId="681" xr:uid="{00000000-0005-0000-0000-00006F020000}"/>
    <cellStyle name="Ênfase2 4" xfId="682" xr:uid="{00000000-0005-0000-0000-000070020000}"/>
    <cellStyle name="Ênfase2 9" xfId="683" xr:uid="{00000000-0005-0000-0000-000071020000}"/>
    <cellStyle name="Ênfase3 2" xfId="684" xr:uid="{00000000-0005-0000-0000-000072020000}"/>
    <cellStyle name="Ênfase3 3" xfId="685" xr:uid="{00000000-0005-0000-0000-000073020000}"/>
    <cellStyle name="Ênfase3 4" xfId="686" xr:uid="{00000000-0005-0000-0000-000074020000}"/>
    <cellStyle name="Ênfase3 9" xfId="687" xr:uid="{00000000-0005-0000-0000-000075020000}"/>
    <cellStyle name="Ênfase4 2" xfId="688" xr:uid="{00000000-0005-0000-0000-000076020000}"/>
    <cellStyle name="Ênfase4 3" xfId="689" xr:uid="{00000000-0005-0000-0000-000077020000}"/>
    <cellStyle name="Ênfase4 4" xfId="690" xr:uid="{00000000-0005-0000-0000-000078020000}"/>
    <cellStyle name="Ênfase4 9" xfId="691" xr:uid="{00000000-0005-0000-0000-000079020000}"/>
    <cellStyle name="Ênfase5 2" xfId="692" xr:uid="{00000000-0005-0000-0000-00007A020000}"/>
    <cellStyle name="Ênfase5 3" xfId="693" xr:uid="{00000000-0005-0000-0000-00007B020000}"/>
    <cellStyle name="Ênfase5 9" xfId="694" xr:uid="{00000000-0005-0000-0000-00007C020000}"/>
    <cellStyle name="Ênfase6 2" xfId="695" xr:uid="{00000000-0005-0000-0000-00007D020000}"/>
    <cellStyle name="Ênfase6 3" xfId="696" xr:uid="{00000000-0005-0000-0000-00007E020000}"/>
    <cellStyle name="Ênfase6 4" xfId="697" xr:uid="{00000000-0005-0000-0000-00007F020000}"/>
    <cellStyle name="Ênfase6 9" xfId="698" xr:uid="{00000000-0005-0000-0000-000080020000}"/>
    <cellStyle name="Entrada 2" xfId="699" xr:uid="{00000000-0005-0000-0000-000081020000}"/>
    <cellStyle name="Entrada 2 2" xfId="6707" xr:uid="{00000000-0005-0000-0000-000082020000}"/>
    <cellStyle name="Entrada 3" xfId="700" xr:uid="{00000000-0005-0000-0000-000083020000}"/>
    <cellStyle name="Entrada 3 2" xfId="6708" xr:uid="{00000000-0005-0000-0000-000084020000}"/>
    <cellStyle name="Entrada 4" xfId="701" xr:uid="{00000000-0005-0000-0000-000085020000}"/>
    <cellStyle name="Entrada 4 2" xfId="6709" xr:uid="{00000000-0005-0000-0000-000086020000}"/>
    <cellStyle name="Entrada 9" xfId="702" xr:uid="{00000000-0005-0000-0000-000087020000}"/>
    <cellStyle name="Estilo 1" xfId="703" xr:uid="{00000000-0005-0000-0000-000088020000}"/>
    <cellStyle name="Euro" xfId="704" xr:uid="{00000000-0005-0000-0000-000089020000}"/>
    <cellStyle name="Euro 2" xfId="705" xr:uid="{00000000-0005-0000-0000-00008A020000}"/>
    <cellStyle name="Explanatory Text" xfId="706" xr:uid="{00000000-0005-0000-0000-00008B020000}"/>
    <cellStyle name="Good" xfId="707" xr:uid="{00000000-0005-0000-0000-00008C020000}"/>
    <cellStyle name="Good 10" xfId="708" xr:uid="{00000000-0005-0000-0000-00008D020000}"/>
    <cellStyle name="Good 2" xfId="709" xr:uid="{00000000-0005-0000-0000-00008E020000}"/>
    <cellStyle name="Good 3" xfId="710" xr:uid="{00000000-0005-0000-0000-00008F020000}"/>
    <cellStyle name="Good 4" xfId="711" xr:uid="{00000000-0005-0000-0000-000090020000}"/>
    <cellStyle name="Good 5" xfId="712" xr:uid="{00000000-0005-0000-0000-000091020000}"/>
    <cellStyle name="Good 6" xfId="713" xr:uid="{00000000-0005-0000-0000-000092020000}"/>
    <cellStyle name="Good 7" xfId="714" xr:uid="{00000000-0005-0000-0000-000093020000}"/>
    <cellStyle name="Good 8" xfId="715" xr:uid="{00000000-0005-0000-0000-000094020000}"/>
    <cellStyle name="Good 9" xfId="716" xr:uid="{00000000-0005-0000-0000-000095020000}"/>
    <cellStyle name="Heading 1" xfId="717" xr:uid="{00000000-0005-0000-0000-000096020000}"/>
    <cellStyle name="Heading 2" xfId="718" xr:uid="{00000000-0005-0000-0000-000097020000}"/>
    <cellStyle name="Heading 3" xfId="719" xr:uid="{00000000-0005-0000-0000-000098020000}"/>
    <cellStyle name="Heading 4" xfId="720" xr:uid="{00000000-0005-0000-0000-000099020000}"/>
    <cellStyle name="Hiperlink" xfId="7646" builtinId="8"/>
    <cellStyle name="Hyperlink 2" xfId="721" xr:uid="{00000000-0005-0000-0000-00009B020000}"/>
    <cellStyle name="Incorreto 2" xfId="722" xr:uid="{00000000-0005-0000-0000-00009C020000}"/>
    <cellStyle name="Incorreto 3" xfId="723" xr:uid="{00000000-0005-0000-0000-00009D020000}"/>
    <cellStyle name="Incorreto 4" xfId="724" xr:uid="{00000000-0005-0000-0000-00009E020000}"/>
    <cellStyle name="Incorreto 9" xfId="725" xr:uid="{00000000-0005-0000-0000-00009F020000}"/>
    <cellStyle name="Indefinido" xfId="17" xr:uid="{00000000-0005-0000-0000-0000A0020000}"/>
    <cellStyle name="Input" xfId="726" xr:uid="{00000000-0005-0000-0000-0000A1020000}"/>
    <cellStyle name="Input 10" xfId="727" xr:uid="{00000000-0005-0000-0000-0000A2020000}"/>
    <cellStyle name="Input 10 2" xfId="6711" xr:uid="{00000000-0005-0000-0000-0000A3020000}"/>
    <cellStyle name="Input 11" xfId="6710" xr:uid="{00000000-0005-0000-0000-0000A4020000}"/>
    <cellStyle name="Input 2" xfId="728" xr:uid="{00000000-0005-0000-0000-0000A5020000}"/>
    <cellStyle name="Input 2 2" xfId="6712" xr:uid="{00000000-0005-0000-0000-0000A6020000}"/>
    <cellStyle name="Input 3" xfId="729" xr:uid="{00000000-0005-0000-0000-0000A7020000}"/>
    <cellStyle name="Input 3 2" xfId="6713" xr:uid="{00000000-0005-0000-0000-0000A8020000}"/>
    <cellStyle name="Input 4" xfId="730" xr:uid="{00000000-0005-0000-0000-0000A9020000}"/>
    <cellStyle name="Input 4 2" xfId="6714" xr:uid="{00000000-0005-0000-0000-0000AA020000}"/>
    <cellStyle name="Input 5" xfId="731" xr:uid="{00000000-0005-0000-0000-0000AB020000}"/>
    <cellStyle name="Input 5 2" xfId="6715" xr:uid="{00000000-0005-0000-0000-0000AC020000}"/>
    <cellStyle name="Input 6" xfId="732" xr:uid="{00000000-0005-0000-0000-0000AD020000}"/>
    <cellStyle name="Input 6 2" xfId="6716" xr:uid="{00000000-0005-0000-0000-0000AE020000}"/>
    <cellStyle name="Input 7" xfId="733" xr:uid="{00000000-0005-0000-0000-0000AF020000}"/>
    <cellStyle name="Input 7 2" xfId="6717" xr:uid="{00000000-0005-0000-0000-0000B0020000}"/>
    <cellStyle name="Input 8" xfId="734" xr:uid="{00000000-0005-0000-0000-0000B1020000}"/>
    <cellStyle name="Input 8 2" xfId="6718" xr:uid="{00000000-0005-0000-0000-0000B2020000}"/>
    <cellStyle name="Input 9" xfId="735" xr:uid="{00000000-0005-0000-0000-0000B3020000}"/>
    <cellStyle name="Input 9 2" xfId="6719" xr:uid="{00000000-0005-0000-0000-0000B4020000}"/>
    <cellStyle name="Linked Cell" xfId="736" xr:uid="{00000000-0005-0000-0000-0000B5020000}"/>
    <cellStyle name="Linked Cell 10" xfId="737" xr:uid="{00000000-0005-0000-0000-0000B6020000}"/>
    <cellStyle name="Linked Cell 2" xfId="738" xr:uid="{00000000-0005-0000-0000-0000B7020000}"/>
    <cellStyle name="Linked Cell 3" xfId="739" xr:uid="{00000000-0005-0000-0000-0000B8020000}"/>
    <cellStyle name="Linked Cell 4" xfId="740" xr:uid="{00000000-0005-0000-0000-0000B9020000}"/>
    <cellStyle name="Linked Cell 5" xfId="741" xr:uid="{00000000-0005-0000-0000-0000BA020000}"/>
    <cellStyle name="Linked Cell 6" xfId="742" xr:uid="{00000000-0005-0000-0000-0000BB020000}"/>
    <cellStyle name="Linked Cell 7" xfId="743" xr:uid="{00000000-0005-0000-0000-0000BC020000}"/>
    <cellStyle name="Linked Cell 8" xfId="744" xr:uid="{00000000-0005-0000-0000-0000BD020000}"/>
    <cellStyle name="Linked Cell 9" xfId="745" xr:uid="{00000000-0005-0000-0000-0000BE020000}"/>
    <cellStyle name="Moeda" xfId="2" builtinId="4"/>
    <cellStyle name="Moeda 10" xfId="746" xr:uid="{00000000-0005-0000-0000-0000C0020000}"/>
    <cellStyle name="Moeda 10 2" xfId="6720" xr:uid="{00000000-0005-0000-0000-0000C1020000}"/>
    <cellStyle name="Moeda 10 3" xfId="6723" xr:uid="{00000000-0005-0000-0000-0000C2020000}"/>
    <cellStyle name="Moeda 11" xfId="6381" xr:uid="{00000000-0005-0000-0000-0000C3020000}"/>
    <cellStyle name="Moeda 11 2" xfId="7238" xr:uid="{00000000-0005-0000-0000-0000C4020000}"/>
    <cellStyle name="Moeda 12" xfId="7062" xr:uid="{00000000-0005-0000-0000-0000C5020000}"/>
    <cellStyle name="Moeda 13" xfId="7651" xr:uid="{AD388BC1-6CAA-4586-BFFF-291678D24059}"/>
    <cellStyle name="Moeda 2" xfId="6" xr:uid="{00000000-0005-0000-0000-0000C6020000}"/>
    <cellStyle name="Moeda 2 10" xfId="747" xr:uid="{00000000-0005-0000-0000-0000C7020000}"/>
    <cellStyle name="Moeda 2 10 2" xfId="748" xr:uid="{00000000-0005-0000-0000-0000C8020000}"/>
    <cellStyle name="Moeda 2 11" xfId="749" xr:uid="{00000000-0005-0000-0000-0000C9020000}"/>
    <cellStyle name="Moeda 2 11 2" xfId="750" xr:uid="{00000000-0005-0000-0000-0000CA020000}"/>
    <cellStyle name="Moeda 2 12" xfId="751" xr:uid="{00000000-0005-0000-0000-0000CB020000}"/>
    <cellStyle name="Moeda 2 12 2" xfId="752" xr:uid="{00000000-0005-0000-0000-0000CC020000}"/>
    <cellStyle name="Moeda 2 13" xfId="753" xr:uid="{00000000-0005-0000-0000-0000CD020000}"/>
    <cellStyle name="Moeda 2 14" xfId="6365" xr:uid="{00000000-0005-0000-0000-0000CE020000}"/>
    <cellStyle name="Moeda 2 14 2" xfId="7146" xr:uid="{00000000-0005-0000-0000-0000CF020000}"/>
    <cellStyle name="Moeda 2 14 3" xfId="7638" xr:uid="{00000000-0005-0000-0000-0000D0020000}"/>
    <cellStyle name="Moeda 2 2" xfId="754" xr:uid="{00000000-0005-0000-0000-0000D1020000}"/>
    <cellStyle name="Moeda 2 2 2" xfId="755" xr:uid="{00000000-0005-0000-0000-0000D2020000}"/>
    <cellStyle name="Moeda 2 2 2 2" xfId="756" xr:uid="{00000000-0005-0000-0000-0000D3020000}"/>
    <cellStyle name="Moeda 2 2 2 2 2" xfId="757" xr:uid="{00000000-0005-0000-0000-0000D4020000}"/>
    <cellStyle name="Moeda 2 2 2 3" xfId="758" xr:uid="{00000000-0005-0000-0000-0000D5020000}"/>
    <cellStyle name="Moeda 2 2 3" xfId="759" xr:uid="{00000000-0005-0000-0000-0000D6020000}"/>
    <cellStyle name="Moeda 2 2 3 2" xfId="760" xr:uid="{00000000-0005-0000-0000-0000D7020000}"/>
    <cellStyle name="Moeda 2 2 4" xfId="761" xr:uid="{00000000-0005-0000-0000-0000D8020000}"/>
    <cellStyle name="Moeda 2 2 4 2" xfId="762" xr:uid="{00000000-0005-0000-0000-0000D9020000}"/>
    <cellStyle name="Moeda 2 2 5" xfId="763" xr:uid="{00000000-0005-0000-0000-0000DA020000}"/>
    <cellStyle name="Moeda 2 2 5 2" xfId="764" xr:uid="{00000000-0005-0000-0000-0000DB020000}"/>
    <cellStyle name="Moeda 2 2 6" xfId="765" xr:uid="{00000000-0005-0000-0000-0000DC020000}"/>
    <cellStyle name="Moeda 2 2 6 2" xfId="766" xr:uid="{00000000-0005-0000-0000-0000DD020000}"/>
    <cellStyle name="Moeda 2 2 7" xfId="767" xr:uid="{00000000-0005-0000-0000-0000DE020000}"/>
    <cellStyle name="Moeda 2 2 7 2" xfId="768" xr:uid="{00000000-0005-0000-0000-0000DF020000}"/>
    <cellStyle name="Moeda 2 2 8" xfId="769" xr:uid="{00000000-0005-0000-0000-0000E0020000}"/>
    <cellStyle name="Moeda 2 2 8 2" xfId="770" xr:uid="{00000000-0005-0000-0000-0000E1020000}"/>
    <cellStyle name="Moeda 2 2 9" xfId="771" xr:uid="{00000000-0005-0000-0000-0000E2020000}"/>
    <cellStyle name="Moeda 2 3" xfId="772" xr:uid="{00000000-0005-0000-0000-0000E3020000}"/>
    <cellStyle name="Moeda 2 3 2" xfId="773" xr:uid="{00000000-0005-0000-0000-0000E4020000}"/>
    <cellStyle name="Moeda 2 4" xfId="774" xr:uid="{00000000-0005-0000-0000-0000E5020000}"/>
    <cellStyle name="Moeda 2 4 2" xfId="775" xr:uid="{00000000-0005-0000-0000-0000E6020000}"/>
    <cellStyle name="Moeda 2 5" xfId="776" xr:uid="{00000000-0005-0000-0000-0000E7020000}"/>
    <cellStyle name="Moeda 2 5 2" xfId="777" xr:uid="{00000000-0005-0000-0000-0000E8020000}"/>
    <cellStyle name="Moeda 2 6" xfId="778" xr:uid="{00000000-0005-0000-0000-0000E9020000}"/>
    <cellStyle name="Moeda 2 6 2" xfId="779" xr:uid="{00000000-0005-0000-0000-0000EA020000}"/>
    <cellStyle name="Moeda 2 7" xfId="780" xr:uid="{00000000-0005-0000-0000-0000EB020000}"/>
    <cellStyle name="Moeda 2 7 2" xfId="781" xr:uid="{00000000-0005-0000-0000-0000EC020000}"/>
    <cellStyle name="Moeda 2 8" xfId="782" xr:uid="{00000000-0005-0000-0000-0000ED020000}"/>
    <cellStyle name="Moeda 2 8 2" xfId="783" xr:uid="{00000000-0005-0000-0000-0000EE020000}"/>
    <cellStyle name="Moeda 2 9" xfId="784" xr:uid="{00000000-0005-0000-0000-0000EF020000}"/>
    <cellStyle name="Moeda 2 9 2" xfId="785" xr:uid="{00000000-0005-0000-0000-0000F0020000}"/>
    <cellStyle name="Moeda 3" xfId="49" xr:uid="{00000000-0005-0000-0000-0000F1020000}"/>
    <cellStyle name="Moeda 3 2" xfId="786" xr:uid="{00000000-0005-0000-0000-0000F2020000}"/>
    <cellStyle name="Moeda 3 2 2" xfId="787" xr:uid="{00000000-0005-0000-0000-0000F3020000}"/>
    <cellStyle name="Moeda 3 3" xfId="788" xr:uid="{00000000-0005-0000-0000-0000F4020000}"/>
    <cellStyle name="Moeda 3 3 2" xfId="789" xr:uid="{00000000-0005-0000-0000-0000F5020000}"/>
    <cellStyle name="Moeda 3 4" xfId="790" xr:uid="{00000000-0005-0000-0000-0000F6020000}"/>
    <cellStyle name="Moeda 3 4 2" xfId="791" xr:uid="{00000000-0005-0000-0000-0000F7020000}"/>
    <cellStyle name="Moeda 3 5" xfId="792" xr:uid="{00000000-0005-0000-0000-0000F8020000}"/>
    <cellStyle name="Moeda 3 5 2" xfId="793" xr:uid="{00000000-0005-0000-0000-0000F9020000}"/>
    <cellStyle name="Moeda 3 6" xfId="794" xr:uid="{00000000-0005-0000-0000-0000FA020000}"/>
    <cellStyle name="Moeda 3 6 2" xfId="795" xr:uid="{00000000-0005-0000-0000-0000FB020000}"/>
    <cellStyle name="Moeda 3 7" xfId="796" xr:uid="{00000000-0005-0000-0000-0000FC020000}"/>
    <cellStyle name="Moeda 3 7 2" xfId="797" xr:uid="{00000000-0005-0000-0000-0000FD020000}"/>
    <cellStyle name="Moeda 3 8" xfId="798" xr:uid="{00000000-0005-0000-0000-0000FE020000}"/>
    <cellStyle name="Moeda 3 8 2" xfId="799" xr:uid="{00000000-0005-0000-0000-0000FF020000}"/>
    <cellStyle name="Moeda 3 9" xfId="800" xr:uid="{00000000-0005-0000-0000-000000030000}"/>
    <cellStyle name="Moeda 4" xfId="801" xr:uid="{00000000-0005-0000-0000-000001030000}"/>
    <cellStyle name="Moeda 4 2" xfId="802" xr:uid="{00000000-0005-0000-0000-000002030000}"/>
    <cellStyle name="Moeda 5" xfId="803" xr:uid="{00000000-0005-0000-0000-000003030000}"/>
    <cellStyle name="Moeda 6" xfId="804" xr:uid="{00000000-0005-0000-0000-000004030000}"/>
    <cellStyle name="Moeda 7" xfId="805" xr:uid="{00000000-0005-0000-0000-000005030000}"/>
    <cellStyle name="Moeda 8" xfId="806" xr:uid="{00000000-0005-0000-0000-000006030000}"/>
    <cellStyle name="Moeda 9" xfId="807" xr:uid="{00000000-0005-0000-0000-000007030000}"/>
    <cellStyle name="Moeda 9 2" xfId="6721" xr:uid="{00000000-0005-0000-0000-000008030000}"/>
    <cellStyle name="Moeda 9 3" xfId="6722" xr:uid="{00000000-0005-0000-0000-000009030000}"/>
    <cellStyle name="Neutra 2" xfId="808" xr:uid="{00000000-0005-0000-0000-00000A030000}"/>
    <cellStyle name="Neutra 3" xfId="809" xr:uid="{00000000-0005-0000-0000-00000B030000}"/>
    <cellStyle name="Neutra 4" xfId="810" xr:uid="{00000000-0005-0000-0000-00000C030000}"/>
    <cellStyle name="Neutra 9" xfId="811" xr:uid="{00000000-0005-0000-0000-00000D030000}"/>
    <cellStyle name="Neutral" xfId="812" xr:uid="{00000000-0005-0000-0000-00000E030000}"/>
    <cellStyle name="Neutral 10" xfId="813" xr:uid="{00000000-0005-0000-0000-00000F030000}"/>
    <cellStyle name="Neutral 2" xfId="814" xr:uid="{00000000-0005-0000-0000-000010030000}"/>
    <cellStyle name="Neutral 3" xfId="815" xr:uid="{00000000-0005-0000-0000-000011030000}"/>
    <cellStyle name="Neutral 4" xfId="816" xr:uid="{00000000-0005-0000-0000-000012030000}"/>
    <cellStyle name="Neutral 5" xfId="817" xr:uid="{00000000-0005-0000-0000-000013030000}"/>
    <cellStyle name="Neutral 6" xfId="818" xr:uid="{00000000-0005-0000-0000-000014030000}"/>
    <cellStyle name="Neutral 7" xfId="819" xr:uid="{00000000-0005-0000-0000-000015030000}"/>
    <cellStyle name="Neutral 8" xfId="820" xr:uid="{00000000-0005-0000-0000-000016030000}"/>
    <cellStyle name="Neutral 9" xfId="821" xr:uid="{00000000-0005-0000-0000-000017030000}"/>
    <cellStyle name="Normal" xfId="0" builtinId="0"/>
    <cellStyle name="Normal 10" xfId="822" xr:uid="{00000000-0005-0000-0000-000019030000}"/>
    <cellStyle name="Normal 10 2" xfId="823" xr:uid="{00000000-0005-0000-0000-00001A030000}"/>
    <cellStyle name="Normal 10 2 2" xfId="824" xr:uid="{00000000-0005-0000-0000-00001B030000}"/>
    <cellStyle name="Normal 10 2 2 2" xfId="825" xr:uid="{00000000-0005-0000-0000-00001C030000}"/>
    <cellStyle name="Normal 10 2 2 2 2" xfId="826" xr:uid="{00000000-0005-0000-0000-00001D030000}"/>
    <cellStyle name="Normal 10 2 2 2 2 2" xfId="827" xr:uid="{00000000-0005-0000-0000-00001E030000}"/>
    <cellStyle name="Normal 10 2 2 2 2 2 2" xfId="828" xr:uid="{00000000-0005-0000-0000-00001F030000}"/>
    <cellStyle name="Normal 10 2 2 2 2 3" xfId="829" xr:uid="{00000000-0005-0000-0000-000020030000}"/>
    <cellStyle name="Normal 10 2 2 2 3" xfId="830" xr:uid="{00000000-0005-0000-0000-000021030000}"/>
    <cellStyle name="Normal 10 2 2 2 3 2" xfId="831" xr:uid="{00000000-0005-0000-0000-000022030000}"/>
    <cellStyle name="Normal 10 2 2 2 4" xfId="832" xr:uid="{00000000-0005-0000-0000-000023030000}"/>
    <cellStyle name="Normal 10 2 2 3" xfId="833" xr:uid="{00000000-0005-0000-0000-000024030000}"/>
    <cellStyle name="Normal 10 2 2 3 2" xfId="834" xr:uid="{00000000-0005-0000-0000-000025030000}"/>
    <cellStyle name="Normal 10 2 2 3 2 2" xfId="835" xr:uid="{00000000-0005-0000-0000-000026030000}"/>
    <cellStyle name="Normal 10 2 2 3 3" xfId="836" xr:uid="{00000000-0005-0000-0000-000027030000}"/>
    <cellStyle name="Normal 10 2 2 4" xfId="837" xr:uid="{00000000-0005-0000-0000-000028030000}"/>
    <cellStyle name="Normal 10 2 2 4 2" xfId="838" xr:uid="{00000000-0005-0000-0000-000029030000}"/>
    <cellStyle name="Normal 10 2 2 5" xfId="839" xr:uid="{00000000-0005-0000-0000-00002A030000}"/>
    <cellStyle name="Normal 10 2 3" xfId="840" xr:uid="{00000000-0005-0000-0000-00002B030000}"/>
    <cellStyle name="Normal 10 2 3 2" xfId="841" xr:uid="{00000000-0005-0000-0000-00002C030000}"/>
    <cellStyle name="Normal 10 2 3 2 2" xfId="842" xr:uid="{00000000-0005-0000-0000-00002D030000}"/>
    <cellStyle name="Normal 10 2 3 2 2 2" xfId="843" xr:uid="{00000000-0005-0000-0000-00002E030000}"/>
    <cellStyle name="Normal 10 2 3 2 3" xfId="844" xr:uid="{00000000-0005-0000-0000-00002F030000}"/>
    <cellStyle name="Normal 10 2 3 3" xfId="845" xr:uid="{00000000-0005-0000-0000-000030030000}"/>
    <cellStyle name="Normal 10 2 3 3 2" xfId="846" xr:uid="{00000000-0005-0000-0000-000031030000}"/>
    <cellStyle name="Normal 10 2 3 4" xfId="847" xr:uid="{00000000-0005-0000-0000-000032030000}"/>
    <cellStyle name="Normal 10 2 4" xfId="848" xr:uid="{00000000-0005-0000-0000-000033030000}"/>
    <cellStyle name="Normal 10 2 4 2" xfId="849" xr:uid="{00000000-0005-0000-0000-000034030000}"/>
    <cellStyle name="Normal 10 2 4 2 2" xfId="850" xr:uid="{00000000-0005-0000-0000-000035030000}"/>
    <cellStyle name="Normal 10 2 4 3" xfId="851" xr:uid="{00000000-0005-0000-0000-000036030000}"/>
    <cellStyle name="Normal 10 2 5" xfId="852" xr:uid="{00000000-0005-0000-0000-000037030000}"/>
    <cellStyle name="Normal 10 2 5 2" xfId="853" xr:uid="{00000000-0005-0000-0000-000038030000}"/>
    <cellStyle name="Normal 10 2 6" xfId="854" xr:uid="{00000000-0005-0000-0000-000039030000}"/>
    <cellStyle name="Normal 10 3" xfId="855" xr:uid="{00000000-0005-0000-0000-00003A030000}"/>
    <cellStyle name="Normal 10 3 2" xfId="856" xr:uid="{00000000-0005-0000-0000-00003B030000}"/>
    <cellStyle name="Normal 10 3 2 2" xfId="857" xr:uid="{00000000-0005-0000-0000-00003C030000}"/>
    <cellStyle name="Normal 10 3 2 2 2" xfId="858" xr:uid="{00000000-0005-0000-0000-00003D030000}"/>
    <cellStyle name="Normal 10 3 2 2 2 2" xfId="859" xr:uid="{00000000-0005-0000-0000-00003E030000}"/>
    <cellStyle name="Normal 10 3 2 2 3" xfId="860" xr:uid="{00000000-0005-0000-0000-00003F030000}"/>
    <cellStyle name="Normal 10 3 2 3" xfId="861" xr:uid="{00000000-0005-0000-0000-000040030000}"/>
    <cellStyle name="Normal 10 3 2 3 2" xfId="862" xr:uid="{00000000-0005-0000-0000-000041030000}"/>
    <cellStyle name="Normal 10 3 2 4" xfId="863" xr:uid="{00000000-0005-0000-0000-000042030000}"/>
    <cellStyle name="Normal 10 3 3" xfId="864" xr:uid="{00000000-0005-0000-0000-000043030000}"/>
    <cellStyle name="Normal 10 3 3 2" xfId="865" xr:uid="{00000000-0005-0000-0000-000044030000}"/>
    <cellStyle name="Normal 10 3 3 2 2" xfId="866" xr:uid="{00000000-0005-0000-0000-000045030000}"/>
    <cellStyle name="Normal 10 3 3 3" xfId="867" xr:uid="{00000000-0005-0000-0000-000046030000}"/>
    <cellStyle name="Normal 10 3 4" xfId="868" xr:uid="{00000000-0005-0000-0000-000047030000}"/>
    <cellStyle name="Normal 10 3 4 2" xfId="869" xr:uid="{00000000-0005-0000-0000-000048030000}"/>
    <cellStyle name="Normal 10 3 5" xfId="870" xr:uid="{00000000-0005-0000-0000-000049030000}"/>
    <cellStyle name="Normal 10 4" xfId="871" xr:uid="{00000000-0005-0000-0000-00004A030000}"/>
    <cellStyle name="Normal 10 4 2" xfId="872" xr:uid="{00000000-0005-0000-0000-00004B030000}"/>
    <cellStyle name="Normal 10 4 2 2" xfId="873" xr:uid="{00000000-0005-0000-0000-00004C030000}"/>
    <cellStyle name="Normal 10 4 2 2 2" xfId="874" xr:uid="{00000000-0005-0000-0000-00004D030000}"/>
    <cellStyle name="Normal 10 4 2 3" xfId="875" xr:uid="{00000000-0005-0000-0000-00004E030000}"/>
    <cellStyle name="Normal 10 4 3" xfId="876" xr:uid="{00000000-0005-0000-0000-00004F030000}"/>
    <cellStyle name="Normal 10 4 3 2" xfId="877" xr:uid="{00000000-0005-0000-0000-000050030000}"/>
    <cellStyle name="Normal 10 4 4" xfId="878" xr:uid="{00000000-0005-0000-0000-000051030000}"/>
    <cellStyle name="Normal 10 5" xfId="879" xr:uid="{00000000-0005-0000-0000-000052030000}"/>
    <cellStyle name="Normal 10 5 2" xfId="880" xr:uid="{00000000-0005-0000-0000-000053030000}"/>
    <cellStyle name="Normal 10 5 2 2" xfId="881" xr:uid="{00000000-0005-0000-0000-000054030000}"/>
    <cellStyle name="Normal 10 5 3" xfId="882" xr:uid="{00000000-0005-0000-0000-000055030000}"/>
    <cellStyle name="Normal 10 6" xfId="883" xr:uid="{00000000-0005-0000-0000-000056030000}"/>
    <cellStyle name="Normal 10 6 2" xfId="884" xr:uid="{00000000-0005-0000-0000-000057030000}"/>
    <cellStyle name="Normal 10 7" xfId="885" xr:uid="{00000000-0005-0000-0000-000058030000}"/>
    <cellStyle name="Normal 100" xfId="886" xr:uid="{00000000-0005-0000-0000-000059030000}"/>
    <cellStyle name="Normal 100 2" xfId="887" xr:uid="{00000000-0005-0000-0000-00005A030000}"/>
    <cellStyle name="Normal 100 2 2" xfId="888" xr:uid="{00000000-0005-0000-0000-00005B030000}"/>
    <cellStyle name="Normal 100 3" xfId="889" xr:uid="{00000000-0005-0000-0000-00005C030000}"/>
    <cellStyle name="Normal 101" xfId="890" xr:uid="{00000000-0005-0000-0000-00005D030000}"/>
    <cellStyle name="Normal 102" xfId="891" xr:uid="{00000000-0005-0000-0000-00005E030000}"/>
    <cellStyle name="Normal 103" xfId="892" xr:uid="{00000000-0005-0000-0000-00005F030000}"/>
    <cellStyle name="Normal 104" xfId="893" xr:uid="{00000000-0005-0000-0000-000060030000}"/>
    <cellStyle name="Normal 105" xfId="894" xr:uid="{00000000-0005-0000-0000-000061030000}"/>
    <cellStyle name="Normal 106" xfId="895" xr:uid="{00000000-0005-0000-0000-000062030000}"/>
    <cellStyle name="Normal 107" xfId="6363" xr:uid="{00000000-0005-0000-0000-000063030000}"/>
    <cellStyle name="Normal 108" xfId="7648" xr:uid="{0E01D017-3DC8-4A04-8E98-9123179AB97A}"/>
    <cellStyle name="Normal 11" xfId="896" xr:uid="{00000000-0005-0000-0000-000064030000}"/>
    <cellStyle name="Normal 11 2" xfId="897" xr:uid="{00000000-0005-0000-0000-000065030000}"/>
    <cellStyle name="Normal 11 2 2" xfId="898" xr:uid="{00000000-0005-0000-0000-000066030000}"/>
    <cellStyle name="Normal 11 2 2 2" xfId="899" xr:uid="{00000000-0005-0000-0000-000067030000}"/>
    <cellStyle name="Normal 11 2 2 2 2" xfId="900" xr:uid="{00000000-0005-0000-0000-000068030000}"/>
    <cellStyle name="Normal 11 2 2 2 2 2" xfId="901" xr:uid="{00000000-0005-0000-0000-000069030000}"/>
    <cellStyle name="Normal 11 2 2 2 2 2 2" xfId="902" xr:uid="{00000000-0005-0000-0000-00006A030000}"/>
    <cellStyle name="Normal 11 2 2 2 2 3" xfId="903" xr:uid="{00000000-0005-0000-0000-00006B030000}"/>
    <cellStyle name="Normal 11 2 2 2 3" xfId="904" xr:uid="{00000000-0005-0000-0000-00006C030000}"/>
    <cellStyle name="Normal 11 2 2 2 3 2" xfId="905" xr:uid="{00000000-0005-0000-0000-00006D030000}"/>
    <cellStyle name="Normal 11 2 2 2 4" xfId="906" xr:uid="{00000000-0005-0000-0000-00006E030000}"/>
    <cellStyle name="Normal 11 2 2 3" xfId="907" xr:uid="{00000000-0005-0000-0000-00006F030000}"/>
    <cellStyle name="Normal 11 2 2 3 2" xfId="908" xr:uid="{00000000-0005-0000-0000-000070030000}"/>
    <cellStyle name="Normal 11 2 2 3 2 2" xfId="909" xr:uid="{00000000-0005-0000-0000-000071030000}"/>
    <cellStyle name="Normal 11 2 2 3 3" xfId="910" xr:uid="{00000000-0005-0000-0000-000072030000}"/>
    <cellStyle name="Normal 11 2 2 4" xfId="911" xr:uid="{00000000-0005-0000-0000-000073030000}"/>
    <cellStyle name="Normal 11 2 2 4 2" xfId="912" xr:uid="{00000000-0005-0000-0000-000074030000}"/>
    <cellStyle name="Normal 11 2 2 5" xfId="913" xr:uid="{00000000-0005-0000-0000-000075030000}"/>
    <cellStyle name="Normal 11 2 3" xfId="914" xr:uid="{00000000-0005-0000-0000-000076030000}"/>
    <cellStyle name="Normal 11 2 3 2" xfId="915" xr:uid="{00000000-0005-0000-0000-000077030000}"/>
    <cellStyle name="Normal 11 2 3 2 2" xfId="916" xr:uid="{00000000-0005-0000-0000-000078030000}"/>
    <cellStyle name="Normal 11 2 3 2 2 2" xfId="917" xr:uid="{00000000-0005-0000-0000-000079030000}"/>
    <cellStyle name="Normal 11 2 3 2 3" xfId="918" xr:uid="{00000000-0005-0000-0000-00007A030000}"/>
    <cellStyle name="Normal 11 2 3 3" xfId="919" xr:uid="{00000000-0005-0000-0000-00007B030000}"/>
    <cellStyle name="Normal 11 2 3 3 2" xfId="920" xr:uid="{00000000-0005-0000-0000-00007C030000}"/>
    <cellStyle name="Normal 11 2 3 4" xfId="921" xr:uid="{00000000-0005-0000-0000-00007D030000}"/>
    <cellStyle name="Normal 11 2 4" xfId="922" xr:uid="{00000000-0005-0000-0000-00007E030000}"/>
    <cellStyle name="Normal 11 2 4 2" xfId="923" xr:uid="{00000000-0005-0000-0000-00007F030000}"/>
    <cellStyle name="Normal 11 2 4 2 2" xfId="924" xr:uid="{00000000-0005-0000-0000-000080030000}"/>
    <cellStyle name="Normal 11 2 4 3" xfId="925" xr:uid="{00000000-0005-0000-0000-000081030000}"/>
    <cellStyle name="Normal 11 2 5" xfId="926" xr:uid="{00000000-0005-0000-0000-000082030000}"/>
    <cellStyle name="Normal 11 2 5 2" xfId="927" xr:uid="{00000000-0005-0000-0000-000083030000}"/>
    <cellStyle name="Normal 11 2 6" xfId="928" xr:uid="{00000000-0005-0000-0000-000084030000}"/>
    <cellStyle name="Normal 11 3" xfId="929" xr:uid="{00000000-0005-0000-0000-000085030000}"/>
    <cellStyle name="Normal 11 3 2" xfId="930" xr:uid="{00000000-0005-0000-0000-000086030000}"/>
    <cellStyle name="Normal 11 3 2 2" xfId="931" xr:uid="{00000000-0005-0000-0000-000087030000}"/>
    <cellStyle name="Normal 11 3 2 2 2" xfId="932" xr:uid="{00000000-0005-0000-0000-000088030000}"/>
    <cellStyle name="Normal 11 3 2 2 2 2" xfId="933" xr:uid="{00000000-0005-0000-0000-000089030000}"/>
    <cellStyle name="Normal 11 3 2 2 3" xfId="934" xr:uid="{00000000-0005-0000-0000-00008A030000}"/>
    <cellStyle name="Normal 11 3 2 3" xfId="935" xr:uid="{00000000-0005-0000-0000-00008B030000}"/>
    <cellStyle name="Normal 11 3 2 3 2" xfId="936" xr:uid="{00000000-0005-0000-0000-00008C030000}"/>
    <cellStyle name="Normal 11 3 2 4" xfId="937" xr:uid="{00000000-0005-0000-0000-00008D030000}"/>
    <cellStyle name="Normal 11 3 3" xfId="938" xr:uid="{00000000-0005-0000-0000-00008E030000}"/>
    <cellStyle name="Normal 11 3 3 2" xfId="939" xr:uid="{00000000-0005-0000-0000-00008F030000}"/>
    <cellStyle name="Normal 11 3 3 2 2" xfId="940" xr:uid="{00000000-0005-0000-0000-000090030000}"/>
    <cellStyle name="Normal 11 3 3 3" xfId="941" xr:uid="{00000000-0005-0000-0000-000091030000}"/>
    <cellStyle name="Normal 11 3 4" xfId="942" xr:uid="{00000000-0005-0000-0000-000092030000}"/>
    <cellStyle name="Normal 11 3 4 2" xfId="943" xr:uid="{00000000-0005-0000-0000-000093030000}"/>
    <cellStyle name="Normal 11 3 5" xfId="944" xr:uid="{00000000-0005-0000-0000-000094030000}"/>
    <cellStyle name="Normal 11 4" xfId="945" xr:uid="{00000000-0005-0000-0000-000095030000}"/>
    <cellStyle name="Normal 11 4 2" xfId="946" xr:uid="{00000000-0005-0000-0000-000096030000}"/>
    <cellStyle name="Normal 11 4 2 2" xfId="947" xr:uid="{00000000-0005-0000-0000-000097030000}"/>
    <cellStyle name="Normal 11 4 2 2 2" xfId="948" xr:uid="{00000000-0005-0000-0000-000098030000}"/>
    <cellStyle name="Normal 11 4 2 3" xfId="949" xr:uid="{00000000-0005-0000-0000-000099030000}"/>
    <cellStyle name="Normal 11 4 3" xfId="950" xr:uid="{00000000-0005-0000-0000-00009A030000}"/>
    <cellStyle name="Normal 11 4 3 2" xfId="951" xr:uid="{00000000-0005-0000-0000-00009B030000}"/>
    <cellStyle name="Normal 11 4 4" xfId="952" xr:uid="{00000000-0005-0000-0000-00009C030000}"/>
    <cellStyle name="Normal 11 5" xfId="953" xr:uid="{00000000-0005-0000-0000-00009D030000}"/>
    <cellStyle name="Normal 11 5 2" xfId="954" xr:uid="{00000000-0005-0000-0000-00009E030000}"/>
    <cellStyle name="Normal 11 5 2 2" xfId="955" xr:uid="{00000000-0005-0000-0000-00009F030000}"/>
    <cellStyle name="Normal 11 5 3" xfId="956" xr:uid="{00000000-0005-0000-0000-0000A0030000}"/>
    <cellStyle name="Normal 11 6" xfId="957" xr:uid="{00000000-0005-0000-0000-0000A1030000}"/>
    <cellStyle name="Normal 11 6 2" xfId="958" xr:uid="{00000000-0005-0000-0000-0000A2030000}"/>
    <cellStyle name="Normal 11 7" xfId="959" xr:uid="{00000000-0005-0000-0000-0000A3030000}"/>
    <cellStyle name="Normal 12" xfId="960" xr:uid="{00000000-0005-0000-0000-0000A4030000}"/>
    <cellStyle name="Normal 12 2" xfId="961" xr:uid="{00000000-0005-0000-0000-0000A5030000}"/>
    <cellStyle name="Normal 12 2 2" xfId="962" xr:uid="{00000000-0005-0000-0000-0000A6030000}"/>
    <cellStyle name="Normal 12 2 2 2" xfId="963" xr:uid="{00000000-0005-0000-0000-0000A7030000}"/>
    <cellStyle name="Normal 12 2 2 2 2" xfId="964" xr:uid="{00000000-0005-0000-0000-0000A8030000}"/>
    <cellStyle name="Normal 12 2 2 2 2 2" xfId="965" xr:uid="{00000000-0005-0000-0000-0000A9030000}"/>
    <cellStyle name="Normal 12 2 2 2 2 2 2" xfId="966" xr:uid="{00000000-0005-0000-0000-0000AA030000}"/>
    <cellStyle name="Normal 12 2 2 2 2 3" xfId="967" xr:uid="{00000000-0005-0000-0000-0000AB030000}"/>
    <cellStyle name="Normal 12 2 2 2 3" xfId="968" xr:uid="{00000000-0005-0000-0000-0000AC030000}"/>
    <cellStyle name="Normal 12 2 2 2 3 2" xfId="969" xr:uid="{00000000-0005-0000-0000-0000AD030000}"/>
    <cellStyle name="Normal 12 2 2 2 4" xfId="970" xr:uid="{00000000-0005-0000-0000-0000AE030000}"/>
    <cellStyle name="Normal 12 2 2 3" xfId="971" xr:uid="{00000000-0005-0000-0000-0000AF030000}"/>
    <cellStyle name="Normal 12 2 2 3 2" xfId="972" xr:uid="{00000000-0005-0000-0000-0000B0030000}"/>
    <cellStyle name="Normal 12 2 2 3 2 2" xfId="973" xr:uid="{00000000-0005-0000-0000-0000B1030000}"/>
    <cellStyle name="Normal 12 2 2 3 3" xfId="974" xr:uid="{00000000-0005-0000-0000-0000B2030000}"/>
    <cellStyle name="Normal 12 2 2 4" xfId="975" xr:uid="{00000000-0005-0000-0000-0000B3030000}"/>
    <cellStyle name="Normal 12 2 2 4 2" xfId="976" xr:uid="{00000000-0005-0000-0000-0000B4030000}"/>
    <cellStyle name="Normal 12 2 2 5" xfId="977" xr:uid="{00000000-0005-0000-0000-0000B5030000}"/>
    <cellStyle name="Normal 12 2 3" xfId="978" xr:uid="{00000000-0005-0000-0000-0000B6030000}"/>
    <cellStyle name="Normal 12 2 3 2" xfId="979" xr:uid="{00000000-0005-0000-0000-0000B7030000}"/>
    <cellStyle name="Normal 12 2 3 2 2" xfId="980" xr:uid="{00000000-0005-0000-0000-0000B8030000}"/>
    <cellStyle name="Normal 12 2 3 2 2 2" xfId="981" xr:uid="{00000000-0005-0000-0000-0000B9030000}"/>
    <cellStyle name="Normal 12 2 3 2 3" xfId="982" xr:uid="{00000000-0005-0000-0000-0000BA030000}"/>
    <cellStyle name="Normal 12 2 3 3" xfId="983" xr:uid="{00000000-0005-0000-0000-0000BB030000}"/>
    <cellStyle name="Normal 12 2 3 3 2" xfId="984" xr:uid="{00000000-0005-0000-0000-0000BC030000}"/>
    <cellStyle name="Normal 12 2 3 4" xfId="985" xr:uid="{00000000-0005-0000-0000-0000BD030000}"/>
    <cellStyle name="Normal 12 2 4" xfId="986" xr:uid="{00000000-0005-0000-0000-0000BE030000}"/>
    <cellStyle name="Normal 12 2 4 2" xfId="987" xr:uid="{00000000-0005-0000-0000-0000BF030000}"/>
    <cellStyle name="Normal 12 2 4 2 2" xfId="988" xr:uid="{00000000-0005-0000-0000-0000C0030000}"/>
    <cellStyle name="Normal 12 2 4 3" xfId="989" xr:uid="{00000000-0005-0000-0000-0000C1030000}"/>
    <cellStyle name="Normal 12 2 5" xfId="990" xr:uid="{00000000-0005-0000-0000-0000C2030000}"/>
    <cellStyle name="Normal 12 2 5 2" xfId="991" xr:uid="{00000000-0005-0000-0000-0000C3030000}"/>
    <cellStyle name="Normal 12 2 6" xfId="992" xr:uid="{00000000-0005-0000-0000-0000C4030000}"/>
    <cellStyle name="Normal 12 3" xfId="993" xr:uid="{00000000-0005-0000-0000-0000C5030000}"/>
    <cellStyle name="Normal 12 3 2" xfId="994" xr:uid="{00000000-0005-0000-0000-0000C6030000}"/>
    <cellStyle name="Normal 12 3 2 2" xfId="995" xr:uid="{00000000-0005-0000-0000-0000C7030000}"/>
    <cellStyle name="Normal 12 3 2 2 2" xfId="996" xr:uid="{00000000-0005-0000-0000-0000C8030000}"/>
    <cellStyle name="Normal 12 3 2 2 2 2" xfId="997" xr:uid="{00000000-0005-0000-0000-0000C9030000}"/>
    <cellStyle name="Normal 12 3 2 2 3" xfId="998" xr:uid="{00000000-0005-0000-0000-0000CA030000}"/>
    <cellStyle name="Normal 12 3 2 3" xfId="999" xr:uid="{00000000-0005-0000-0000-0000CB030000}"/>
    <cellStyle name="Normal 12 3 2 3 2" xfId="1000" xr:uid="{00000000-0005-0000-0000-0000CC030000}"/>
    <cellStyle name="Normal 12 3 2 4" xfId="1001" xr:uid="{00000000-0005-0000-0000-0000CD030000}"/>
    <cellStyle name="Normal 12 3 3" xfId="1002" xr:uid="{00000000-0005-0000-0000-0000CE030000}"/>
    <cellStyle name="Normal 12 3 3 2" xfId="1003" xr:uid="{00000000-0005-0000-0000-0000CF030000}"/>
    <cellStyle name="Normal 12 3 3 2 2" xfId="1004" xr:uid="{00000000-0005-0000-0000-0000D0030000}"/>
    <cellStyle name="Normal 12 3 3 3" xfId="1005" xr:uid="{00000000-0005-0000-0000-0000D1030000}"/>
    <cellStyle name="Normal 12 3 4" xfId="1006" xr:uid="{00000000-0005-0000-0000-0000D2030000}"/>
    <cellStyle name="Normal 12 3 4 2" xfId="1007" xr:uid="{00000000-0005-0000-0000-0000D3030000}"/>
    <cellStyle name="Normal 12 3 5" xfId="1008" xr:uid="{00000000-0005-0000-0000-0000D4030000}"/>
    <cellStyle name="Normal 12 4" xfId="1009" xr:uid="{00000000-0005-0000-0000-0000D5030000}"/>
    <cellStyle name="Normal 12 4 2" xfId="1010" xr:uid="{00000000-0005-0000-0000-0000D6030000}"/>
    <cellStyle name="Normal 12 4 2 2" xfId="1011" xr:uid="{00000000-0005-0000-0000-0000D7030000}"/>
    <cellStyle name="Normal 12 4 2 2 2" xfId="1012" xr:uid="{00000000-0005-0000-0000-0000D8030000}"/>
    <cellStyle name="Normal 12 4 2 3" xfId="1013" xr:uid="{00000000-0005-0000-0000-0000D9030000}"/>
    <cellStyle name="Normal 12 4 3" xfId="1014" xr:uid="{00000000-0005-0000-0000-0000DA030000}"/>
    <cellStyle name="Normal 12 4 3 2" xfId="1015" xr:uid="{00000000-0005-0000-0000-0000DB030000}"/>
    <cellStyle name="Normal 12 4 4" xfId="1016" xr:uid="{00000000-0005-0000-0000-0000DC030000}"/>
    <cellStyle name="Normal 12 5" xfId="1017" xr:uid="{00000000-0005-0000-0000-0000DD030000}"/>
    <cellStyle name="Normal 12 5 2" xfId="1018" xr:uid="{00000000-0005-0000-0000-0000DE030000}"/>
    <cellStyle name="Normal 12 5 2 2" xfId="1019" xr:uid="{00000000-0005-0000-0000-0000DF030000}"/>
    <cellStyle name="Normal 12 5 3" xfId="1020" xr:uid="{00000000-0005-0000-0000-0000E0030000}"/>
    <cellStyle name="Normal 12 6" xfId="1021" xr:uid="{00000000-0005-0000-0000-0000E1030000}"/>
    <cellStyle name="Normal 12 6 2" xfId="1022" xr:uid="{00000000-0005-0000-0000-0000E2030000}"/>
    <cellStyle name="Normal 12 7" xfId="1023" xr:uid="{00000000-0005-0000-0000-0000E3030000}"/>
    <cellStyle name="Normal 12 8" xfId="6368" xr:uid="{00000000-0005-0000-0000-0000E4030000}"/>
    <cellStyle name="Normal 13" xfId="1024" xr:uid="{00000000-0005-0000-0000-0000E5030000}"/>
    <cellStyle name="Normal 13 2" xfId="1025" xr:uid="{00000000-0005-0000-0000-0000E6030000}"/>
    <cellStyle name="Normal 13 2 2" xfId="1026" xr:uid="{00000000-0005-0000-0000-0000E7030000}"/>
    <cellStyle name="Normal 13 2 2 2" xfId="1027" xr:uid="{00000000-0005-0000-0000-0000E8030000}"/>
    <cellStyle name="Normal 13 2 2 2 2" xfId="1028" xr:uid="{00000000-0005-0000-0000-0000E9030000}"/>
    <cellStyle name="Normal 13 2 2 2 2 2" xfId="1029" xr:uid="{00000000-0005-0000-0000-0000EA030000}"/>
    <cellStyle name="Normal 13 2 2 2 2 2 2" xfId="1030" xr:uid="{00000000-0005-0000-0000-0000EB030000}"/>
    <cellStyle name="Normal 13 2 2 2 2 3" xfId="1031" xr:uid="{00000000-0005-0000-0000-0000EC030000}"/>
    <cellStyle name="Normal 13 2 2 2 3" xfId="1032" xr:uid="{00000000-0005-0000-0000-0000ED030000}"/>
    <cellStyle name="Normal 13 2 2 2 3 2" xfId="1033" xr:uid="{00000000-0005-0000-0000-0000EE030000}"/>
    <cellStyle name="Normal 13 2 2 2 4" xfId="1034" xr:uid="{00000000-0005-0000-0000-0000EF030000}"/>
    <cellStyle name="Normal 13 2 2 3" xfId="1035" xr:uid="{00000000-0005-0000-0000-0000F0030000}"/>
    <cellStyle name="Normal 13 2 2 3 2" xfId="1036" xr:uid="{00000000-0005-0000-0000-0000F1030000}"/>
    <cellStyle name="Normal 13 2 2 3 2 2" xfId="1037" xr:uid="{00000000-0005-0000-0000-0000F2030000}"/>
    <cellStyle name="Normal 13 2 2 3 3" xfId="1038" xr:uid="{00000000-0005-0000-0000-0000F3030000}"/>
    <cellStyle name="Normal 13 2 2 4" xfId="1039" xr:uid="{00000000-0005-0000-0000-0000F4030000}"/>
    <cellStyle name="Normal 13 2 2 4 2" xfId="1040" xr:uid="{00000000-0005-0000-0000-0000F5030000}"/>
    <cellStyle name="Normal 13 2 2 5" xfId="1041" xr:uid="{00000000-0005-0000-0000-0000F6030000}"/>
    <cellStyle name="Normal 13 2 3" xfId="1042" xr:uid="{00000000-0005-0000-0000-0000F7030000}"/>
    <cellStyle name="Normal 13 2 3 2" xfId="1043" xr:uid="{00000000-0005-0000-0000-0000F8030000}"/>
    <cellStyle name="Normal 13 2 3 2 2" xfId="1044" xr:uid="{00000000-0005-0000-0000-0000F9030000}"/>
    <cellStyle name="Normal 13 2 3 2 2 2" xfId="1045" xr:uid="{00000000-0005-0000-0000-0000FA030000}"/>
    <cellStyle name="Normal 13 2 3 2 3" xfId="1046" xr:uid="{00000000-0005-0000-0000-0000FB030000}"/>
    <cellStyle name="Normal 13 2 3 3" xfId="1047" xr:uid="{00000000-0005-0000-0000-0000FC030000}"/>
    <cellStyle name="Normal 13 2 3 3 2" xfId="1048" xr:uid="{00000000-0005-0000-0000-0000FD030000}"/>
    <cellStyle name="Normal 13 2 3 4" xfId="1049" xr:uid="{00000000-0005-0000-0000-0000FE030000}"/>
    <cellStyle name="Normal 13 2 4" xfId="1050" xr:uid="{00000000-0005-0000-0000-0000FF030000}"/>
    <cellStyle name="Normal 13 2 4 2" xfId="1051" xr:uid="{00000000-0005-0000-0000-000000040000}"/>
    <cellStyle name="Normal 13 2 4 2 2" xfId="1052" xr:uid="{00000000-0005-0000-0000-000001040000}"/>
    <cellStyle name="Normal 13 2 4 3" xfId="1053" xr:uid="{00000000-0005-0000-0000-000002040000}"/>
    <cellStyle name="Normal 13 2 5" xfId="1054" xr:uid="{00000000-0005-0000-0000-000003040000}"/>
    <cellStyle name="Normal 13 2 5 2" xfId="1055" xr:uid="{00000000-0005-0000-0000-000004040000}"/>
    <cellStyle name="Normal 13 2 6" xfId="1056" xr:uid="{00000000-0005-0000-0000-000005040000}"/>
    <cellStyle name="Normal 13 3" xfId="1057" xr:uid="{00000000-0005-0000-0000-000006040000}"/>
    <cellStyle name="Normal 13 3 2" xfId="1058" xr:uid="{00000000-0005-0000-0000-000007040000}"/>
    <cellStyle name="Normal 13 3 2 2" xfId="1059" xr:uid="{00000000-0005-0000-0000-000008040000}"/>
    <cellStyle name="Normal 13 3 2 2 2" xfId="1060" xr:uid="{00000000-0005-0000-0000-000009040000}"/>
    <cellStyle name="Normal 13 3 2 2 2 2" xfId="1061" xr:uid="{00000000-0005-0000-0000-00000A040000}"/>
    <cellStyle name="Normal 13 3 2 2 3" xfId="1062" xr:uid="{00000000-0005-0000-0000-00000B040000}"/>
    <cellStyle name="Normal 13 3 2 3" xfId="1063" xr:uid="{00000000-0005-0000-0000-00000C040000}"/>
    <cellStyle name="Normal 13 3 2 3 2" xfId="1064" xr:uid="{00000000-0005-0000-0000-00000D040000}"/>
    <cellStyle name="Normal 13 3 2 4" xfId="1065" xr:uid="{00000000-0005-0000-0000-00000E040000}"/>
    <cellStyle name="Normal 13 3 3" xfId="1066" xr:uid="{00000000-0005-0000-0000-00000F040000}"/>
    <cellStyle name="Normal 13 3 3 2" xfId="1067" xr:uid="{00000000-0005-0000-0000-000010040000}"/>
    <cellStyle name="Normal 13 3 3 2 2" xfId="1068" xr:uid="{00000000-0005-0000-0000-000011040000}"/>
    <cellStyle name="Normal 13 3 3 3" xfId="1069" xr:uid="{00000000-0005-0000-0000-000012040000}"/>
    <cellStyle name="Normal 13 3 4" xfId="1070" xr:uid="{00000000-0005-0000-0000-000013040000}"/>
    <cellStyle name="Normal 13 3 4 2" xfId="1071" xr:uid="{00000000-0005-0000-0000-000014040000}"/>
    <cellStyle name="Normal 13 3 5" xfId="1072" xr:uid="{00000000-0005-0000-0000-000015040000}"/>
    <cellStyle name="Normal 13 4" xfId="1073" xr:uid="{00000000-0005-0000-0000-000016040000}"/>
    <cellStyle name="Normal 13 4 2" xfId="1074" xr:uid="{00000000-0005-0000-0000-000017040000}"/>
    <cellStyle name="Normal 13 4 2 2" xfId="1075" xr:uid="{00000000-0005-0000-0000-000018040000}"/>
    <cellStyle name="Normal 13 4 2 2 2" xfId="1076" xr:uid="{00000000-0005-0000-0000-000019040000}"/>
    <cellStyle name="Normal 13 4 2 3" xfId="1077" xr:uid="{00000000-0005-0000-0000-00001A040000}"/>
    <cellStyle name="Normal 13 4 3" xfId="1078" xr:uid="{00000000-0005-0000-0000-00001B040000}"/>
    <cellStyle name="Normal 13 4 3 2" xfId="1079" xr:uid="{00000000-0005-0000-0000-00001C040000}"/>
    <cellStyle name="Normal 13 4 4" xfId="1080" xr:uid="{00000000-0005-0000-0000-00001D040000}"/>
    <cellStyle name="Normal 13 5" xfId="1081" xr:uid="{00000000-0005-0000-0000-00001E040000}"/>
    <cellStyle name="Normal 13 5 2" xfId="1082" xr:uid="{00000000-0005-0000-0000-00001F040000}"/>
    <cellStyle name="Normal 13 5 2 2" xfId="1083" xr:uid="{00000000-0005-0000-0000-000020040000}"/>
    <cellStyle name="Normal 13 5 3" xfId="1084" xr:uid="{00000000-0005-0000-0000-000021040000}"/>
    <cellStyle name="Normal 13 6" xfId="1085" xr:uid="{00000000-0005-0000-0000-000022040000}"/>
    <cellStyle name="Normal 13 6 2" xfId="1086" xr:uid="{00000000-0005-0000-0000-000023040000}"/>
    <cellStyle name="Normal 13 7" xfId="1087" xr:uid="{00000000-0005-0000-0000-000024040000}"/>
    <cellStyle name="Normal 14" xfId="1088" xr:uid="{00000000-0005-0000-0000-000025040000}"/>
    <cellStyle name="Normal 14 2" xfId="1089" xr:uid="{00000000-0005-0000-0000-000026040000}"/>
    <cellStyle name="Normal 14 2 2" xfId="1090" xr:uid="{00000000-0005-0000-0000-000027040000}"/>
    <cellStyle name="Normal 14 2 2 2" xfId="1091" xr:uid="{00000000-0005-0000-0000-000028040000}"/>
    <cellStyle name="Normal 14 2 2 2 2" xfId="1092" xr:uid="{00000000-0005-0000-0000-000029040000}"/>
    <cellStyle name="Normal 14 2 2 2 2 2" xfId="1093" xr:uid="{00000000-0005-0000-0000-00002A040000}"/>
    <cellStyle name="Normal 14 2 2 2 2 2 2" xfId="1094" xr:uid="{00000000-0005-0000-0000-00002B040000}"/>
    <cellStyle name="Normal 14 2 2 2 2 3" xfId="1095" xr:uid="{00000000-0005-0000-0000-00002C040000}"/>
    <cellStyle name="Normal 14 2 2 2 3" xfId="1096" xr:uid="{00000000-0005-0000-0000-00002D040000}"/>
    <cellStyle name="Normal 14 2 2 2 3 2" xfId="1097" xr:uid="{00000000-0005-0000-0000-00002E040000}"/>
    <cellStyle name="Normal 14 2 2 2 4" xfId="1098" xr:uid="{00000000-0005-0000-0000-00002F040000}"/>
    <cellStyle name="Normal 14 2 2 3" xfId="1099" xr:uid="{00000000-0005-0000-0000-000030040000}"/>
    <cellStyle name="Normal 14 2 2 3 2" xfId="1100" xr:uid="{00000000-0005-0000-0000-000031040000}"/>
    <cellStyle name="Normal 14 2 2 3 2 2" xfId="1101" xr:uid="{00000000-0005-0000-0000-000032040000}"/>
    <cellStyle name="Normal 14 2 2 3 3" xfId="1102" xr:uid="{00000000-0005-0000-0000-000033040000}"/>
    <cellStyle name="Normal 14 2 2 4" xfId="1103" xr:uid="{00000000-0005-0000-0000-000034040000}"/>
    <cellStyle name="Normal 14 2 2 4 2" xfId="1104" xr:uid="{00000000-0005-0000-0000-000035040000}"/>
    <cellStyle name="Normal 14 2 2 5" xfId="1105" xr:uid="{00000000-0005-0000-0000-000036040000}"/>
    <cellStyle name="Normal 14 2 3" xfId="1106" xr:uid="{00000000-0005-0000-0000-000037040000}"/>
    <cellStyle name="Normal 14 2 3 2" xfId="1107" xr:uid="{00000000-0005-0000-0000-000038040000}"/>
    <cellStyle name="Normal 14 2 3 2 2" xfId="1108" xr:uid="{00000000-0005-0000-0000-000039040000}"/>
    <cellStyle name="Normal 14 2 3 2 2 2" xfId="1109" xr:uid="{00000000-0005-0000-0000-00003A040000}"/>
    <cellStyle name="Normal 14 2 3 2 3" xfId="1110" xr:uid="{00000000-0005-0000-0000-00003B040000}"/>
    <cellStyle name="Normal 14 2 3 3" xfId="1111" xr:uid="{00000000-0005-0000-0000-00003C040000}"/>
    <cellStyle name="Normal 14 2 3 3 2" xfId="1112" xr:uid="{00000000-0005-0000-0000-00003D040000}"/>
    <cellStyle name="Normal 14 2 3 4" xfId="1113" xr:uid="{00000000-0005-0000-0000-00003E040000}"/>
    <cellStyle name="Normal 14 2 4" xfId="1114" xr:uid="{00000000-0005-0000-0000-00003F040000}"/>
    <cellStyle name="Normal 14 2 4 2" xfId="1115" xr:uid="{00000000-0005-0000-0000-000040040000}"/>
    <cellStyle name="Normal 14 2 4 2 2" xfId="1116" xr:uid="{00000000-0005-0000-0000-000041040000}"/>
    <cellStyle name="Normal 14 2 4 3" xfId="1117" xr:uid="{00000000-0005-0000-0000-000042040000}"/>
    <cellStyle name="Normal 14 2 5" xfId="1118" xr:uid="{00000000-0005-0000-0000-000043040000}"/>
    <cellStyle name="Normal 14 2 5 2" xfId="1119" xr:uid="{00000000-0005-0000-0000-000044040000}"/>
    <cellStyle name="Normal 14 2 6" xfId="1120" xr:uid="{00000000-0005-0000-0000-000045040000}"/>
    <cellStyle name="Normal 14 3" xfId="1121" xr:uid="{00000000-0005-0000-0000-000046040000}"/>
    <cellStyle name="Normal 14 3 2" xfId="1122" xr:uid="{00000000-0005-0000-0000-000047040000}"/>
    <cellStyle name="Normal 14 3 2 2" xfId="1123" xr:uid="{00000000-0005-0000-0000-000048040000}"/>
    <cellStyle name="Normal 14 3 2 2 2" xfId="1124" xr:uid="{00000000-0005-0000-0000-000049040000}"/>
    <cellStyle name="Normal 14 3 2 2 2 2" xfId="1125" xr:uid="{00000000-0005-0000-0000-00004A040000}"/>
    <cellStyle name="Normal 14 3 2 2 3" xfId="1126" xr:uid="{00000000-0005-0000-0000-00004B040000}"/>
    <cellStyle name="Normal 14 3 2 3" xfId="1127" xr:uid="{00000000-0005-0000-0000-00004C040000}"/>
    <cellStyle name="Normal 14 3 2 3 2" xfId="1128" xr:uid="{00000000-0005-0000-0000-00004D040000}"/>
    <cellStyle name="Normal 14 3 2 4" xfId="1129" xr:uid="{00000000-0005-0000-0000-00004E040000}"/>
    <cellStyle name="Normal 14 3 3" xfId="1130" xr:uid="{00000000-0005-0000-0000-00004F040000}"/>
    <cellStyle name="Normal 14 3 3 2" xfId="1131" xr:uid="{00000000-0005-0000-0000-000050040000}"/>
    <cellStyle name="Normal 14 3 3 2 2" xfId="1132" xr:uid="{00000000-0005-0000-0000-000051040000}"/>
    <cellStyle name="Normal 14 3 3 3" xfId="1133" xr:uid="{00000000-0005-0000-0000-000052040000}"/>
    <cellStyle name="Normal 14 3 4" xfId="1134" xr:uid="{00000000-0005-0000-0000-000053040000}"/>
    <cellStyle name="Normal 14 3 4 2" xfId="1135" xr:uid="{00000000-0005-0000-0000-000054040000}"/>
    <cellStyle name="Normal 14 3 5" xfId="1136" xr:uid="{00000000-0005-0000-0000-000055040000}"/>
    <cellStyle name="Normal 14 4" xfId="1137" xr:uid="{00000000-0005-0000-0000-000056040000}"/>
    <cellStyle name="Normal 14 4 2" xfId="1138" xr:uid="{00000000-0005-0000-0000-000057040000}"/>
    <cellStyle name="Normal 14 4 2 2" xfId="1139" xr:uid="{00000000-0005-0000-0000-000058040000}"/>
    <cellStyle name="Normal 14 4 2 2 2" xfId="1140" xr:uid="{00000000-0005-0000-0000-000059040000}"/>
    <cellStyle name="Normal 14 4 2 3" xfId="1141" xr:uid="{00000000-0005-0000-0000-00005A040000}"/>
    <cellStyle name="Normal 14 4 3" xfId="1142" xr:uid="{00000000-0005-0000-0000-00005B040000}"/>
    <cellStyle name="Normal 14 4 3 2" xfId="1143" xr:uid="{00000000-0005-0000-0000-00005C040000}"/>
    <cellStyle name="Normal 14 4 4" xfId="1144" xr:uid="{00000000-0005-0000-0000-00005D040000}"/>
    <cellStyle name="Normal 14 5" xfId="1145" xr:uid="{00000000-0005-0000-0000-00005E040000}"/>
    <cellStyle name="Normal 14 5 2" xfId="1146" xr:uid="{00000000-0005-0000-0000-00005F040000}"/>
    <cellStyle name="Normal 14 5 2 2" xfId="1147" xr:uid="{00000000-0005-0000-0000-000060040000}"/>
    <cellStyle name="Normal 14 5 3" xfId="1148" xr:uid="{00000000-0005-0000-0000-000061040000}"/>
    <cellStyle name="Normal 14 6" xfId="1149" xr:uid="{00000000-0005-0000-0000-000062040000}"/>
    <cellStyle name="Normal 14 6 2" xfId="1150" xr:uid="{00000000-0005-0000-0000-000063040000}"/>
    <cellStyle name="Normal 14 7" xfId="1151" xr:uid="{00000000-0005-0000-0000-000064040000}"/>
    <cellStyle name="Normal 15" xfId="1152" xr:uid="{00000000-0005-0000-0000-000065040000}"/>
    <cellStyle name="Normal 15 2" xfId="1153" xr:uid="{00000000-0005-0000-0000-000066040000}"/>
    <cellStyle name="Normal 15 2 2" xfId="1154" xr:uid="{00000000-0005-0000-0000-000067040000}"/>
    <cellStyle name="Normal 15 2 2 2" xfId="1155" xr:uid="{00000000-0005-0000-0000-000068040000}"/>
    <cellStyle name="Normal 15 2 2 2 2" xfId="1156" xr:uid="{00000000-0005-0000-0000-000069040000}"/>
    <cellStyle name="Normal 15 2 2 2 2 2" xfId="1157" xr:uid="{00000000-0005-0000-0000-00006A040000}"/>
    <cellStyle name="Normal 15 2 2 2 2 2 2" xfId="1158" xr:uid="{00000000-0005-0000-0000-00006B040000}"/>
    <cellStyle name="Normal 15 2 2 2 2 2 2 2" xfId="1159" xr:uid="{00000000-0005-0000-0000-00006C040000}"/>
    <cellStyle name="Normal 15 2 2 2 2 2 3" xfId="1160" xr:uid="{00000000-0005-0000-0000-00006D040000}"/>
    <cellStyle name="Normal 15 2 2 2 2 3" xfId="1161" xr:uid="{00000000-0005-0000-0000-00006E040000}"/>
    <cellStyle name="Normal 15 2 2 2 2 3 2" xfId="1162" xr:uid="{00000000-0005-0000-0000-00006F040000}"/>
    <cellStyle name="Normal 15 2 2 2 2 4" xfId="1163" xr:uid="{00000000-0005-0000-0000-000070040000}"/>
    <cellStyle name="Normal 15 2 2 2 3" xfId="1164" xr:uid="{00000000-0005-0000-0000-000071040000}"/>
    <cellStyle name="Normal 15 2 2 2 3 2" xfId="1165" xr:uid="{00000000-0005-0000-0000-000072040000}"/>
    <cellStyle name="Normal 15 2 2 2 3 2 2" xfId="1166" xr:uid="{00000000-0005-0000-0000-000073040000}"/>
    <cellStyle name="Normal 15 2 2 2 3 3" xfId="1167" xr:uid="{00000000-0005-0000-0000-000074040000}"/>
    <cellStyle name="Normal 15 2 2 2 4" xfId="1168" xr:uid="{00000000-0005-0000-0000-000075040000}"/>
    <cellStyle name="Normal 15 2 2 2 4 2" xfId="1169" xr:uid="{00000000-0005-0000-0000-000076040000}"/>
    <cellStyle name="Normal 15 2 2 2 5" xfId="1170" xr:uid="{00000000-0005-0000-0000-000077040000}"/>
    <cellStyle name="Normal 15 2 2 3" xfId="1171" xr:uid="{00000000-0005-0000-0000-000078040000}"/>
    <cellStyle name="Normal 15 2 2 3 2" xfId="1172" xr:uid="{00000000-0005-0000-0000-000079040000}"/>
    <cellStyle name="Normal 15 2 2 3 2 2" xfId="1173" xr:uid="{00000000-0005-0000-0000-00007A040000}"/>
    <cellStyle name="Normal 15 2 2 3 2 2 2" xfId="1174" xr:uid="{00000000-0005-0000-0000-00007B040000}"/>
    <cellStyle name="Normal 15 2 2 3 2 3" xfId="1175" xr:uid="{00000000-0005-0000-0000-00007C040000}"/>
    <cellStyle name="Normal 15 2 2 3 3" xfId="1176" xr:uid="{00000000-0005-0000-0000-00007D040000}"/>
    <cellStyle name="Normal 15 2 2 3 3 2" xfId="1177" xr:uid="{00000000-0005-0000-0000-00007E040000}"/>
    <cellStyle name="Normal 15 2 2 3 4" xfId="1178" xr:uid="{00000000-0005-0000-0000-00007F040000}"/>
    <cellStyle name="Normal 15 2 2 4" xfId="1179" xr:uid="{00000000-0005-0000-0000-000080040000}"/>
    <cellStyle name="Normal 15 2 2 4 2" xfId="1180" xr:uid="{00000000-0005-0000-0000-000081040000}"/>
    <cellStyle name="Normal 15 2 2 4 2 2" xfId="1181" xr:uid="{00000000-0005-0000-0000-000082040000}"/>
    <cellStyle name="Normal 15 2 2 4 3" xfId="1182" xr:uid="{00000000-0005-0000-0000-000083040000}"/>
    <cellStyle name="Normal 15 2 2 5" xfId="1183" xr:uid="{00000000-0005-0000-0000-000084040000}"/>
    <cellStyle name="Normal 15 2 2 5 2" xfId="1184" xr:uid="{00000000-0005-0000-0000-000085040000}"/>
    <cellStyle name="Normal 15 2 2 6" xfId="1185" xr:uid="{00000000-0005-0000-0000-000086040000}"/>
    <cellStyle name="Normal 15 2 3" xfId="1186" xr:uid="{00000000-0005-0000-0000-000087040000}"/>
    <cellStyle name="Normal 15 2 3 2" xfId="1187" xr:uid="{00000000-0005-0000-0000-000088040000}"/>
    <cellStyle name="Normal 15 2 3 2 2" xfId="1188" xr:uid="{00000000-0005-0000-0000-000089040000}"/>
    <cellStyle name="Normal 15 2 3 2 2 2" xfId="1189" xr:uid="{00000000-0005-0000-0000-00008A040000}"/>
    <cellStyle name="Normal 15 2 3 2 2 2 2" xfId="1190" xr:uid="{00000000-0005-0000-0000-00008B040000}"/>
    <cellStyle name="Normal 15 2 3 2 2 3" xfId="1191" xr:uid="{00000000-0005-0000-0000-00008C040000}"/>
    <cellStyle name="Normal 15 2 3 2 3" xfId="1192" xr:uid="{00000000-0005-0000-0000-00008D040000}"/>
    <cellStyle name="Normal 15 2 3 2 3 2" xfId="1193" xr:uid="{00000000-0005-0000-0000-00008E040000}"/>
    <cellStyle name="Normal 15 2 3 2 4" xfId="1194" xr:uid="{00000000-0005-0000-0000-00008F040000}"/>
    <cellStyle name="Normal 15 2 3 3" xfId="1195" xr:uid="{00000000-0005-0000-0000-000090040000}"/>
    <cellStyle name="Normal 15 2 3 3 2" xfId="1196" xr:uid="{00000000-0005-0000-0000-000091040000}"/>
    <cellStyle name="Normal 15 2 3 3 2 2" xfId="1197" xr:uid="{00000000-0005-0000-0000-000092040000}"/>
    <cellStyle name="Normal 15 2 3 3 3" xfId="1198" xr:uid="{00000000-0005-0000-0000-000093040000}"/>
    <cellStyle name="Normal 15 2 3 4" xfId="1199" xr:uid="{00000000-0005-0000-0000-000094040000}"/>
    <cellStyle name="Normal 15 2 3 4 2" xfId="1200" xr:uid="{00000000-0005-0000-0000-000095040000}"/>
    <cellStyle name="Normal 15 2 3 5" xfId="1201" xr:uid="{00000000-0005-0000-0000-000096040000}"/>
    <cellStyle name="Normal 15 2 4" xfId="1202" xr:uid="{00000000-0005-0000-0000-000097040000}"/>
    <cellStyle name="Normal 15 2 4 2" xfId="1203" xr:uid="{00000000-0005-0000-0000-000098040000}"/>
    <cellStyle name="Normal 15 2 4 2 2" xfId="1204" xr:uid="{00000000-0005-0000-0000-000099040000}"/>
    <cellStyle name="Normal 15 2 4 2 2 2" xfId="1205" xr:uid="{00000000-0005-0000-0000-00009A040000}"/>
    <cellStyle name="Normal 15 2 4 2 3" xfId="1206" xr:uid="{00000000-0005-0000-0000-00009B040000}"/>
    <cellStyle name="Normal 15 2 4 3" xfId="1207" xr:uid="{00000000-0005-0000-0000-00009C040000}"/>
    <cellStyle name="Normal 15 2 4 3 2" xfId="1208" xr:uid="{00000000-0005-0000-0000-00009D040000}"/>
    <cellStyle name="Normal 15 2 4 4" xfId="1209" xr:uid="{00000000-0005-0000-0000-00009E040000}"/>
    <cellStyle name="Normal 15 2 5" xfId="1210" xr:uid="{00000000-0005-0000-0000-00009F040000}"/>
    <cellStyle name="Normal 15 2 5 2" xfId="1211" xr:uid="{00000000-0005-0000-0000-0000A0040000}"/>
    <cellStyle name="Normal 15 2 5 2 2" xfId="1212" xr:uid="{00000000-0005-0000-0000-0000A1040000}"/>
    <cellStyle name="Normal 15 2 5 3" xfId="1213" xr:uid="{00000000-0005-0000-0000-0000A2040000}"/>
    <cellStyle name="Normal 15 2 6" xfId="1214" xr:uid="{00000000-0005-0000-0000-0000A3040000}"/>
    <cellStyle name="Normal 15 2 6 2" xfId="1215" xr:uid="{00000000-0005-0000-0000-0000A4040000}"/>
    <cellStyle name="Normal 15 2 7" xfId="1216" xr:uid="{00000000-0005-0000-0000-0000A5040000}"/>
    <cellStyle name="Normal 15 3" xfId="1217" xr:uid="{00000000-0005-0000-0000-0000A6040000}"/>
    <cellStyle name="Normal 15 3 2" xfId="1218" xr:uid="{00000000-0005-0000-0000-0000A7040000}"/>
    <cellStyle name="Normal 15 3 2 2" xfId="1219" xr:uid="{00000000-0005-0000-0000-0000A8040000}"/>
    <cellStyle name="Normal 15 3 2 2 2" xfId="1220" xr:uid="{00000000-0005-0000-0000-0000A9040000}"/>
    <cellStyle name="Normal 15 3 2 2 2 2" xfId="1221" xr:uid="{00000000-0005-0000-0000-0000AA040000}"/>
    <cellStyle name="Normal 15 3 2 2 2 2 2" xfId="1222" xr:uid="{00000000-0005-0000-0000-0000AB040000}"/>
    <cellStyle name="Normal 15 3 2 2 2 3" xfId="1223" xr:uid="{00000000-0005-0000-0000-0000AC040000}"/>
    <cellStyle name="Normal 15 3 2 2 3" xfId="1224" xr:uid="{00000000-0005-0000-0000-0000AD040000}"/>
    <cellStyle name="Normal 15 3 2 2 3 2" xfId="1225" xr:uid="{00000000-0005-0000-0000-0000AE040000}"/>
    <cellStyle name="Normal 15 3 2 2 4" xfId="1226" xr:uid="{00000000-0005-0000-0000-0000AF040000}"/>
    <cellStyle name="Normal 15 3 2 3" xfId="1227" xr:uid="{00000000-0005-0000-0000-0000B0040000}"/>
    <cellStyle name="Normal 15 3 2 3 2" xfId="1228" xr:uid="{00000000-0005-0000-0000-0000B1040000}"/>
    <cellStyle name="Normal 15 3 2 3 2 2" xfId="1229" xr:uid="{00000000-0005-0000-0000-0000B2040000}"/>
    <cellStyle name="Normal 15 3 2 3 3" xfId="1230" xr:uid="{00000000-0005-0000-0000-0000B3040000}"/>
    <cellStyle name="Normal 15 3 2 4" xfId="1231" xr:uid="{00000000-0005-0000-0000-0000B4040000}"/>
    <cellStyle name="Normal 15 3 2 4 2" xfId="1232" xr:uid="{00000000-0005-0000-0000-0000B5040000}"/>
    <cellStyle name="Normal 15 3 2 5" xfId="1233" xr:uid="{00000000-0005-0000-0000-0000B6040000}"/>
    <cellStyle name="Normal 15 3 3" xfId="1234" xr:uid="{00000000-0005-0000-0000-0000B7040000}"/>
    <cellStyle name="Normal 15 3 3 2" xfId="1235" xr:uid="{00000000-0005-0000-0000-0000B8040000}"/>
    <cellStyle name="Normal 15 3 3 2 2" xfId="1236" xr:uid="{00000000-0005-0000-0000-0000B9040000}"/>
    <cellStyle name="Normal 15 3 3 2 2 2" xfId="1237" xr:uid="{00000000-0005-0000-0000-0000BA040000}"/>
    <cellStyle name="Normal 15 3 3 2 3" xfId="1238" xr:uid="{00000000-0005-0000-0000-0000BB040000}"/>
    <cellStyle name="Normal 15 3 3 3" xfId="1239" xr:uid="{00000000-0005-0000-0000-0000BC040000}"/>
    <cellStyle name="Normal 15 3 3 3 2" xfId="1240" xr:uid="{00000000-0005-0000-0000-0000BD040000}"/>
    <cellStyle name="Normal 15 3 3 4" xfId="1241" xr:uid="{00000000-0005-0000-0000-0000BE040000}"/>
    <cellStyle name="Normal 15 3 4" xfId="1242" xr:uid="{00000000-0005-0000-0000-0000BF040000}"/>
    <cellStyle name="Normal 15 3 4 2" xfId="1243" xr:uid="{00000000-0005-0000-0000-0000C0040000}"/>
    <cellStyle name="Normal 15 3 4 2 2" xfId="1244" xr:uid="{00000000-0005-0000-0000-0000C1040000}"/>
    <cellStyle name="Normal 15 3 4 3" xfId="1245" xr:uid="{00000000-0005-0000-0000-0000C2040000}"/>
    <cellStyle name="Normal 15 3 5" xfId="1246" xr:uid="{00000000-0005-0000-0000-0000C3040000}"/>
    <cellStyle name="Normal 15 3 5 2" xfId="1247" xr:uid="{00000000-0005-0000-0000-0000C4040000}"/>
    <cellStyle name="Normal 15 3 6" xfId="1248" xr:uid="{00000000-0005-0000-0000-0000C5040000}"/>
    <cellStyle name="Normal 15 4" xfId="1249" xr:uid="{00000000-0005-0000-0000-0000C6040000}"/>
    <cellStyle name="Normal 15 4 2" xfId="1250" xr:uid="{00000000-0005-0000-0000-0000C7040000}"/>
    <cellStyle name="Normal 15 4 2 2" xfId="1251" xr:uid="{00000000-0005-0000-0000-0000C8040000}"/>
    <cellStyle name="Normal 15 4 2 2 2" xfId="1252" xr:uid="{00000000-0005-0000-0000-0000C9040000}"/>
    <cellStyle name="Normal 15 4 2 2 2 2" xfId="1253" xr:uid="{00000000-0005-0000-0000-0000CA040000}"/>
    <cellStyle name="Normal 15 4 2 2 3" xfId="1254" xr:uid="{00000000-0005-0000-0000-0000CB040000}"/>
    <cellStyle name="Normal 15 4 2 3" xfId="1255" xr:uid="{00000000-0005-0000-0000-0000CC040000}"/>
    <cellStyle name="Normal 15 4 2 3 2" xfId="1256" xr:uid="{00000000-0005-0000-0000-0000CD040000}"/>
    <cellStyle name="Normal 15 4 2 4" xfId="1257" xr:uid="{00000000-0005-0000-0000-0000CE040000}"/>
    <cellStyle name="Normal 15 4 3" xfId="1258" xr:uid="{00000000-0005-0000-0000-0000CF040000}"/>
    <cellStyle name="Normal 15 4 3 2" xfId="1259" xr:uid="{00000000-0005-0000-0000-0000D0040000}"/>
    <cellStyle name="Normal 15 4 3 2 2" xfId="1260" xr:uid="{00000000-0005-0000-0000-0000D1040000}"/>
    <cellStyle name="Normal 15 4 3 3" xfId="1261" xr:uid="{00000000-0005-0000-0000-0000D2040000}"/>
    <cellStyle name="Normal 15 4 4" xfId="1262" xr:uid="{00000000-0005-0000-0000-0000D3040000}"/>
    <cellStyle name="Normal 15 4 4 2" xfId="1263" xr:uid="{00000000-0005-0000-0000-0000D4040000}"/>
    <cellStyle name="Normal 15 4 5" xfId="1264" xr:uid="{00000000-0005-0000-0000-0000D5040000}"/>
    <cellStyle name="Normal 15 5" xfId="1265" xr:uid="{00000000-0005-0000-0000-0000D6040000}"/>
    <cellStyle name="Normal 15 5 2" xfId="1266" xr:uid="{00000000-0005-0000-0000-0000D7040000}"/>
    <cellStyle name="Normal 15 5 2 2" xfId="1267" xr:uid="{00000000-0005-0000-0000-0000D8040000}"/>
    <cellStyle name="Normal 15 5 2 2 2" xfId="1268" xr:uid="{00000000-0005-0000-0000-0000D9040000}"/>
    <cellStyle name="Normal 15 5 2 3" xfId="1269" xr:uid="{00000000-0005-0000-0000-0000DA040000}"/>
    <cellStyle name="Normal 15 5 3" xfId="1270" xr:uid="{00000000-0005-0000-0000-0000DB040000}"/>
    <cellStyle name="Normal 15 5 3 2" xfId="1271" xr:uid="{00000000-0005-0000-0000-0000DC040000}"/>
    <cellStyle name="Normal 15 5 4" xfId="1272" xr:uid="{00000000-0005-0000-0000-0000DD040000}"/>
    <cellStyle name="Normal 15 6" xfId="1273" xr:uid="{00000000-0005-0000-0000-0000DE040000}"/>
    <cellStyle name="Normal 15 6 2" xfId="1274" xr:uid="{00000000-0005-0000-0000-0000DF040000}"/>
    <cellStyle name="Normal 15 6 2 2" xfId="1275" xr:uid="{00000000-0005-0000-0000-0000E0040000}"/>
    <cellStyle name="Normal 15 6 3" xfId="1276" xr:uid="{00000000-0005-0000-0000-0000E1040000}"/>
    <cellStyle name="Normal 15 7" xfId="1277" xr:uid="{00000000-0005-0000-0000-0000E2040000}"/>
    <cellStyle name="Normal 15 7 2" xfId="1278" xr:uid="{00000000-0005-0000-0000-0000E3040000}"/>
    <cellStyle name="Normal 15 8" xfId="1279" xr:uid="{00000000-0005-0000-0000-0000E4040000}"/>
    <cellStyle name="Normal 16" xfId="1280" xr:uid="{00000000-0005-0000-0000-0000E5040000}"/>
    <cellStyle name="Normal 16 2" xfId="1281" xr:uid="{00000000-0005-0000-0000-0000E6040000}"/>
    <cellStyle name="Normal 16 2 2" xfId="1282" xr:uid="{00000000-0005-0000-0000-0000E7040000}"/>
    <cellStyle name="Normal 16 2 2 2" xfId="1283" xr:uid="{00000000-0005-0000-0000-0000E8040000}"/>
    <cellStyle name="Normal 16 2 2 2 2" xfId="1284" xr:uid="{00000000-0005-0000-0000-0000E9040000}"/>
    <cellStyle name="Normal 16 2 2 2 2 2" xfId="1285" xr:uid="{00000000-0005-0000-0000-0000EA040000}"/>
    <cellStyle name="Normal 16 2 2 2 2 2 2" xfId="1286" xr:uid="{00000000-0005-0000-0000-0000EB040000}"/>
    <cellStyle name="Normal 16 2 2 2 2 3" xfId="1287" xr:uid="{00000000-0005-0000-0000-0000EC040000}"/>
    <cellStyle name="Normal 16 2 2 2 3" xfId="1288" xr:uid="{00000000-0005-0000-0000-0000ED040000}"/>
    <cellStyle name="Normal 16 2 2 2 3 2" xfId="1289" xr:uid="{00000000-0005-0000-0000-0000EE040000}"/>
    <cellStyle name="Normal 16 2 2 2 4" xfId="1290" xr:uid="{00000000-0005-0000-0000-0000EF040000}"/>
    <cellStyle name="Normal 16 2 2 3" xfId="1291" xr:uid="{00000000-0005-0000-0000-0000F0040000}"/>
    <cellStyle name="Normal 16 2 2 3 2" xfId="1292" xr:uid="{00000000-0005-0000-0000-0000F1040000}"/>
    <cellStyle name="Normal 16 2 2 3 2 2" xfId="1293" xr:uid="{00000000-0005-0000-0000-0000F2040000}"/>
    <cellStyle name="Normal 16 2 2 3 3" xfId="1294" xr:uid="{00000000-0005-0000-0000-0000F3040000}"/>
    <cellStyle name="Normal 16 2 2 4" xfId="1295" xr:uid="{00000000-0005-0000-0000-0000F4040000}"/>
    <cellStyle name="Normal 16 2 2 4 2" xfId="1296" xr:uid="{00000000-0005-0000-0000-0000F5040000}"/>
    <cellStyle name="Normal 16 2 2 5" xfId="1297" xr:uid="{00000000-0005-0000-0000-0000F6040000}"/>
    <cellStyle name="Normal 16 2 3" xfId="1298" xr:uid="{00000000-0005-0000-0000-0000F7040000}"/>
    <cellStyle name="Normal 16 2 3 2" xfId="1299" xr:uid="{00000000-0005-0000-0000-0000F8040000}"/>
    <cellStyle name="Normal 16 2 3 2 2" xfId="1300" xr:uid="{00000000-0005-0000-0000-0000F9040000}"/>
    <cellStyle name="Normal 16 2 3 2 2 2" xfId="1301" xr:uid="{00000000-0005-0000-0000-0000FA040000}"/>
    <cellStyle name="Normal 16 2 3 2 3" xfId="1302" xr:uid="{00000000-0005-0000-0000-0000FB040000}"/>
    <cellStyle name="Normal 16 2 3 3" xfId="1303" xr:uid="{00000000-0005-0000-0000-0000FC040000}"/>
    <cellStyle name="Normal 16 2 3 3 2" xfId="1304" xr:uid="{00000000-0005-0000-0000-0000FD040000}"/>
    <cellStyle name="Normal 16 2 3 4" xfId="1305" xr:uid="{00000000-0005-0000-0000-0000FE040000}"/>
    <cellStyle name="Normal 16 2 4" xfId="1306" xr:uid="{00000000-0005-0000-0000-0000FF040000}"/>
    <cellStyle name="Normal 16 2 4 2" xfId="1307" xr:uid="{00000000-0005-0000-0000-000000050000}"/>
    <cellStyle name="Normal 16 2 4 2 2" xfId="1308" xr:uid="{00000000-0005-0000-0000-000001050000}"/>
    <cellStyle name="Normal 16 2 4 3" xfId="1309" xr:uid="{00000000-0005-0000-0000-000002050000}"/>
    <cellStyle name="Normal 16 2 5" xfId="1310" xr:uid="{00000000-0005-0000-0000-000003050000}"/>
    <cellStyle name="Normal 16 2 5 2" xfId="1311" xr:uid="{00000000-0005-0000-0000-000004050000}"/>
    <cellStyle name="Normal 16 2 6" xfId="1312" xr:uid="{00000000-0005-0000-0000-000005050000}"/>
    <cellStyle name="Normal 16 3" xfId="1313" xr:uid="{00000000-0005-0000-0000-000006050000}"/>
    <cellStyle name="Normal 16 3 2" xfId="1314" xr:uid="{00000000-0005-0000-0000-000007050000}"/>
    <cellStyle name="Normal 16 3 2 2" xfId="1315" xr:uid="{00000000-0005-0000-0000-000008050000}"/>
    <cellStyle name="Normal 16 3 2 2 2" xfId="1316" xr:uid="{00000000-0005-0000-0000-000009050000}"/>
    <cellStyle name="Normal 16 3 2 2 2 2" xfId="1317" xr:uid="{00000000-0005-0000-0000-00000A050000}"/>
    <cellStyle name="Normal 16 3 2 2 3" xfId="1318" xr:uid="{00000000-0005-0000-0000-00000B050000}"/>
    <cellStyle name="Normal 16 3 2 3" xfId="1319" xr:uid="{00000000-0005-0000-0000-00000C050000}"/>
    <cellStyle name="Normal 16 3 2 3 2" xfId="1320" xr:uid="{00000000-0005-0000-0000-00000D050000}"/>
    <cellStyle name="Normal 16 3 2 4" xfId="1321" xr:uid="{00000000-0005-0000-0000-00000E050000}"/>
    <cellStyle name="Normal 16 3 3" xfId="1322" xr:uid="{00000000-0005-0000-0000-00000F050000}"/>
    <cellStyle name="Normal 16 3 3 2" xfId="1323" xr:uid="{00000000-0005-0000-0000-000010050000}"/>
    <cellStyle name="Normal 16 3 3 2 2" xfId="1324" xr:uid="{00000000-0005-0000-0000-000011050000}"/>
    <cellStyle name="Normal 16 3 3 3" xfId="1325" xr:uid="{00000000-0005-0000-0000-000012050000}"/>
    <cellStyle name="Normal 16 3 4" xfId="1326" xr:uid="{00000000-0005-0000-0000-000013050000}"/>
    <cellStyle name="Normal 16 3 4 2" xfId="1327" xr:uid="{00000000-0005-0000-0000-000014050000}"/>
    <cellStyle name="Normal 16 3 5" xfId="1328" xr:uid="{00000000-0005-0000-0000-000015050000}"/>
    <cellStyle name="Normal 16 4" xfId="1329" xr:uid="{00000000-0005-0000-0000-000016050000}"/>
    <cellStyle name="Normal 16 4 2" xfId="1330" xr:uid="{00000000-0005-0000-0000-000017050000}"/>
    <cellStyle name="Normal 16 4 2 2" xfId="1331" xr:uid="{00000000-0005-0000-0000-000018050000}"/>
    <cellStyle name="Normal 16 4 2 2 2" xfId="1332" xr:uid="{00000000-0005-0000-0000-000019050000}"/>
    <cellStyle name="Normal 16 4 2 3" xfId="1333" xr:uid="{00000000-0005-0000-0000-00001A050000}"/>
    <cellStyle name="Normal 16 4 3" xfId="1334" xr:uid="{00000000-0005-0000-0000-00001B050000}"/>
    <cellStyle name="Normal 16 4 3 2" xfId="1335" xr:uid="{00000000-0005-0000-0000-00001C050000}"/>
    <cellStyle name="Normal 16 4 4" xfId="1336" xr:uid="{00000000-0005-0000-0000-00001D050000}"/>
    <cellStyle name="Normal 16 5" xfId="1337" xr:uid="{00000000-0005-0000-0000-00001E050000}"/>
    <cellStyle name="Normal 16 5 2" xfId="1338" xr:uid="{00000000-0005-0000-0000-00001F050000}"/>
    <cellStyle name="Normal 16 5 2 2" xfId="1339" xr:uid="{00000000-0005-0000-0000-000020050000}"/>
    <cellStyle name="Normal 16 5 3" xfId="1340" xr:uid="{00000000-0005-0000-0000-000021050000}"/>
    <cellStyle name="Normal 16 6" xfId="1341" xr:uid="{00000000-0005-0000-0000-000022050000}"/>
    <cellStyle name="Normal 16 6 2" xfId="1342" xr:uid="{00000000-0005-0000-0000-000023050000}"/>
    <cellStyle name="Normal 16 7" xfId="1343" xr:uid="{00000000-0005-0000-0000-000024050000}"/>
    <cellStyle name="Normal 165" xfId="6371" xr:uid="{00000000-0005-0000-0000-000025050000}"/>
    <cellStyle name="Normal 165 2" xfId="6372" xr:uid="{00000000-0005-0000-0000-000026050000}"/>
    <cellStyle name="Normal 165 2 2" xfId="6379" xr:uid="{00000000-0005-0000-0000-000027050000}"/>
    <cellStyle name="Normal 17" xfId="1344" xr:uid="{00000000-0005-0000-0000-000028050000}"/>
    <cellStyle name="Normal 17 2" xfId="1345" xr:uid="{00000000-0005-0000-0000-000029050000}"/>
    <cellStyle name="Normal 17 2 2" xfId="1346" xr:uid="{00000000-0005-0000-0000-00002A050000}"/>
    <cellStyle name="Normal 17 2 2 2" xfId="1347" xr:uid="{00000000-0005-0000-0000-00002B050000}"/>
    <cellStyle name="Normal 17 2 2 2 2" xfId="1348" xr:uid="{00000000-0005-0000-0000-00002C050000}"/>
    <cellStyle name="Normal 17 2 2 2 2 2" xfId="1349" xr:uid="{00000000-0005-0000-0000-00002D050000}"/>
    <cellStyle name="Normal 17 2 2 2 2 2 2" xfId="1350" xr:uid="{00000000-0005-0000-0000-00002E050000}"/>
    <cellStyle name="Normal 17 2 2 2 2 3" xfId="1351" xr:uid="{00000000-0005-0000-0000-00002F050000}"/>
    <cellStyle name="Normal 17 2 2 2 3" xfId="1352" xr:uid="{00000000-0005-0000-0000-000030050000}"/>
    <cellStyle name="Normal 17 2 2 2 3 2" xfId="1353" xr:uid="{00000000-0005-0000-0000-000031050000}"/>
    <cellStyle name="Normal 17 2 2 2 4" xfId="1354" xr:uid="{00000000-0005-0000-0000-000032050000}"/>
    <cellStyle name="Normal 17 2 2 3" xfId="1355" xr:uid="{00000000-0005-0000-0000-000033050000}"/>
    <cellStyle name="Normal 17 2 2 3 2" xfId="1356" xr:uid="{00000000-0005-0000-0000-000034050000}"/>
    <cellStyle name="Normal 17 2 2 3 2 2" xfId="1357" xr:uid="{00000000-0005-0000-0000-000035050000}"/>
    <cellStyle name="Normal 17 2 2 3 3" xfId="1358" xr:uid="{00000000-0005-0000-0000-000036050000}"/>
    <cellStyle name="Normal 17 2 2 4" xfId="1359" xr:uid="{00000000-0005-0000-0000-000037050000}"/>
    <cellStyle name="Normal 17 2 2 4 2" xfId="1360" xr:uid="{00000000-0005-0000-0000-000038050000}"/>
    <cellStyle name="Normal 17 2 2 5" xfId="1361" xr:uid="{00000000-0005-0000-0000-000039050000}"/>
    <cellStyle name="Normal 17 2 3" xfId="1362" xr:uid="{00000000-0005-0000-0000-00003A050000}"/>
    <cellStyle name="Normal 17 2 3 2" xfId="1363" xr:uid="{00000000-0005-0000-0000-00003B050000}"/>
    <cellStyle name="Normal 17 2 3 2 2" xfId="1364" xr:uid="{00000000-0005-0000-0000-00003C050000}"/>
    <cellStyle name="Normal 17 2 3 2 2 2" xfId="1365" xr:uid="{00000000-0005-0000-0000-00003D050000}"/>
    <cellStyle name="Normal 17 2 3 2 3" xfId="1366" xr:uid="{00000000-0005-0000-0000-00003E050000}"/>
    <cellStyle name="Normal 17 2 3 3" xfId="1367" xr:uid="{00000000-0005-0000-0000-00003F050000}"/>
    <cellStyle name="Normal 17 2 3 3 2" xfId="1368" xr:uid="{00000000-0005-0000-0000-000040050000}"/>
    <cellStyle name="Normal 17 2 3 4" xfId="1369" xr:uid="{00000000-0005-0000-0000-000041050000}"/>
    <cellStyle name="Normal 17 2 4" xfId="1370" xr:uid="{00000000-0005-0000-0000-000042050000}"/>
    <cellStyle name="Normal 17 2 4 2" xfId="1371" xr:uid="{00000000-0005-0000-0000-000043050000}"/>
    <cellStyle name="Normal 17 2 4 2 2" xfId="1372" xr:uid="{00000000-0005-0000-0000-000044050000}"/>
    <cellStyle name="Normal 17 2 4 3" xfId="1373" xr:uid="{00000000-0005-0000-0000-000045050000}"/>
    <cellStyle name="Normal 17 2 5" xfId="1374" xr:uid="{00000000-0005-0000-0000-000046050000}"/>
    <cellStyle name="Normal 17 2 5 2" xfId="1375" xr:uid="{00000000-0005-0000-0000-000047050000}"/>
    <cellStyle name="Normal 17 2 6" xfId="1376" xr:uid="{00000000-0005-0000-0000-000048050000}"/>
    <cellStyle name="Normal 17 3" xfId="1377" xr:uid="{00000000-0005-0000-0000-000049050000}"/>
    <cellStyle name="Normal 17 3 2" xfId="1378" xr:uid="{00000000-0005-0000-0000-00004A050000}"/>
    <cellStyle name="Normal 17 3 2 2" xfId="1379" xr:uid="{00000000-0005-0000-0000-00004B050000}"/>
    <cellStyle name="Normal 17 3 2 2 2" xfId="1380" xr:uid="{00000000-0005-0000-0000-00004C050000}"/>
    <cellStyle name="Normal 17 3 2 2 2 2" xfId="1381" xr:uid="{00000000-0005-0000-0000-00004D050000}"/>
    <cellStyle name="Normal 17 3 2 2 3" xfId="1382" xr:uid="{00000000-0005-0000-0000-00004E050000}"/>
    <cellStyle name="Normal 17 3 2 3" xfId="1383" xr:uid="{00000000-0005-0000-0000-00004F050000}"/>
    <cellStyle name="Normal 17 3 2 3 2" xfId="1384" xr:uid="{00000000-0005-0000-0000-000050050000}"/>
    <cellStyle name="Normal 17 3 2 4" xfId="1385" xr:uid="{00000000-0005-0000-0000-000051050000}"/>
    <cellStyle name="Normal 17 3 3" xfId="1386" xr:uid="{00000000-0005-0000-0000-000052050000}"/>
    <cellStyle name="Normal 17 3 3 2" xfId="1387" xr:uid="{00000000-0005-0000-0000-000053050000}"/>
    <cellStyle name="Normal 17 3 3 2 2" xfId="1388" xr:uid="{00000000-0005-0000-0000-000054050000}"/>
    <cellStyle name="Normal 17 3 3 3" xfId="1389" xr:uid="{00000000-0005-0000-0000-000055050000}"/>
    <cellStyle name="Normal 17 3 4" xfId="1390" xr:uid="{00000000-0005-0000-0000-000056050000}"/>
    <cellStyle name="Normal 17 3 4 2" xfId="1391" xr:uid="{00000000-0005-0000-0000-000057050000}"/>
    <cellStyle name="Normal 17 3 5" xfId="1392" xr:uid="{00000000-0005-0000-0000-000058050000}"/>
    <cellStyle name="Normal 17 4" xfId="1393" xr:uid="{00000000-0005-0000-0000-000059050000}"/>
    <cellStyle name="Normal 17 4 2" xfId="1394" xr:uid="{00000000-0005-0000-0000-00005A050000}"/>
    <cellStyle name="Normal 17 4 2 2" xfId="1395" xr:uid="{00000000-0005-0000-0000-00005B050000}"/>
    <cellStyle name="Normal 17 4 2 2 2" xfId="1396" xr:uid="{00000000-0005-0000-0000-00005C050000}"/>
    <cellStyle name="Normal 17 4 2 3" xfId="1397" xr:uid="{00000000-0005-0000-0000-00005D050000}"/>
    <cellStyle name="Normal 17 4 3" xfId="1398" xr:uid="{00000000-0005-0000-0000-00005E050000}"/>
    <cellStyle name="Normal 17 4 3 2" xfId="1399" xr:uid="{00000000-0005-0000-0000-00005F050000}"/>
    <cellStyle name="Normal 17 4 4" xfId="1400" xr:uid="{00000000-0005-0000-0000-000060050000}"/>
    <cellStyle name="Normal 17 5" xfId="1401" xr:uid="{00000000-0005-0000-0000-000061050000}"/>
    <cellStyle name="Normal 17 5 2" xfId="1402" xr:uid="{00000000-0005-0000-0000-000062050000}"/>
    <cellStyle name="Normal 17 5 2 2" xfId="1403" xr:uid="{00000000-0005-0000-0000-000063050000}"/>
    <cellStyle name="Normal 17 5 3" xfId="1404" xr:uid="{00000000-0005-0000-0000-000064050000}"/>
    <cellStyle name="Normal 17 6" xfId="1405" xr:uid="{00000000-0005-0000-0000-000065050000}"/>
    <cellStyle name="Normal 17 6 2" xfId="1406" xr:uid="{00000000-0005-0000-0000-000066050000}"/>
    <cellStyle name="Normal 17 7" xfId="1407" xr:uid="{00000000-0005-0000-0000-000067050000}"/>
    <cellStyle name="Normal 18" xfId="1408" xr:uid="{00000000-0005-0000-0000-000068050000}"/>
    <cellStyle name="Normal 18 2" xfId="1409" xr:uid="{00000000-0005-0000-0000-000069050000}"/>
    <cellStyle name="Normal 18 2 2" xfId="1410" xr:uid="{00000000-0005-0000-0000-00006A050000}"/>
    <cellStyle name="Normal 18 2 2 2" xfId="1411" xr:uid="{00000000-0005-0000-0000-00006B050000}"/>
    <cellStyle name="Normal 18 2 2 2 2" xfId="1412" xr:uid="{00000000-0005-0000-0000-00006C050000}"/>
    <cellStyle name="Normal 18 2 2 2 2 2" xfId="1413" xr:uid="{00000000-0005-0000-0000-00006D050000}"/>
    <cellStyle name="Normal 18 2 2 2 2 2 2" xfId="1414" xr:uid="{00000000-0005-0000-0000-00006E050000}"/>
    <cellStyle name="Normal 18 2 2 2 2 3" xfId="1415" xr:uid="{00000000-0005-0000-0000-00006F050000}"/>
    <cellStyle name="Normal 18 2 2 2 3" xfId="1416" xr:uid="{00000000-0005-0000-0000-000070050000}"/>
    <cellStyle name="Normal 18 2 2 2 3 2" xfId="1417" xr:uid="{00000000-0005-0000-0000-000071050000}"/>
    <cellStyle name="Normal 18 2 2 2 4" xfId="1418" xr:uid="{00000000-0005-0000-0000-000072050000}"/>
    <cellStyle name="Normal 18 2 2 3" xfId="1419" xr:uid="{00000000-0005-0000-0000-000073050000}"/>
    <cellStyle name="Normal 18 2 2 3 2" xfId="1420" xr:uid="{00000000-0005-0000-0000-000074050000}"/>
    <cellStyle name="Normal 18 2 2 3 2 2" xfId="1421" xr:uid="{00000000-0005-0000-0000-000075050000}"/>
    <cellStyle name="Normal 18 2 2 3 3" xfId="1422" xr:uid="{00000000-0005-0000-0000-000076050000}"/>
    <cellStyle name="Normal 18 2 2 4" xfId="1423" xr:uid="{00000000-0005-0000-0000-000077050000}"/>
    <cellStyle name="Normal 18 2 2 4 2" xfId="1424" xr:uid="{00000000-0005-0000-0000-000078050000}"/>
    <cellStyle name="Normal 18 2 2 5" xfId="1425" xr:uid="{00000000-0005-0000-0000-000079050000}"/>
    <cellStyle name="Normal 18 2 3" xfId="1426" xr:uid="{00000000-0005-0000-0000-00007A050000}"/>
    <cellStyle name="Normal 18 2 3 2" xfId="1427" xr:uid="{00000000-0005-0000-0000-00007B050000}"/>
    <cellStyle name="Normal 18 2 3 2 2" xfId="1428" xr:uid="{00000000-0005-0000-0000-00007C050000}"/>
    <cellStyle name="Normal 18 2 3 2 2 2" xfId="1429" xr:uid="{00000000-0005-0000-0000-00007D050000}"/>
    <cellStyle name="Normal 18 2 3 2 3" xfId="1430" xr:uid="{00000000-0005-0000-0000-00007E050000}"/>
    <cellStyle name="Normal 18 2 3 3" xfId="1431" xr:uid="{00000000-0005-0000-0000-00007F050000}"/>
    <cellStyle name="Normal 18 2 3 3 2" xfId="1432" xr:uid="{00000000-0005-0000-0000-000080050000}"/>
    <cellStyle name="Normal 18 2 3 4" xfId="1433" xr:uid="{00000000-0005-0000-0000-000081050000}"/>
    <cellStyle name="Normal 18 2 4" xfId="1434" xr:uid="{00000000-0005-0000-0000-000082050000}"/>
    <cellStyle name="Normal 18 2 4 2" xfId="1435" xr:uid="{00000000-0005-0000-0000-000083050000}"/>
    <cellStyle name="Normal 18 2 4 2 2" xfId="1436" xr:uid="{00000000-0005-0000-0000-000084050000}"/>
    <cellStyle name="Normal 18 2 4 3" xfId="1437" xr:uid="{00000000-0005-0000-0000-000085050000}"/>
    <cellStyle name="Normal 18 2 5" xfId="1438" xr:uid="{00000000-0005-0000-0000-000086050000}"/>
    <cellStyle name="Normal 18 2 5 2" xfId="1439" xr:uid="{00000000-0005-0000-0000-000087050000}"/>
    <cellStyle name="Normal 18 2 6" xfId="1440" xr:uid="{00000000-0005-0000-0000-000088050000}"/>
    <cellStyle name="Normal 18 3" xfId="1441" xr:uid="{00000000-0005-0000-0000-000089050000}"/>
    <cellStyle name="Normal 18 3 2" xfId="1442" xr:uid="{00000000-0005-0000-0000-00008A050000}"/>
    <cellStyle name="Normal 18 3 2 2" xfId="1443" xr:uid="{00000000-0005-0000-0000-00008B050000}"/>
    <cellStyle name="Normal 18 3 2 2 2" xfId="1444" xr:uid="{00000000-0005-0000-0000-00008C050000}"/>
    <cellStyle name="Normal 18 3 2 2 2 2" xfId="1445" xr:uid="{00000000-0005-0000-0000-00008D050000}"/>
    <cellStyle name="Normal 18 3 2 2 3" xfId="1446" xr:uid="{00000000-0005-0000-0000-00008E050000}"/>
    <cellStyle name="Normal 18 3 2 3" xfId="1447" xr:uid="{00000000-0005-0000-0000-00008F050000}"/>
    <cellStyle name="Normal 18 3 2 3 2" xfId="1448" xr:uid="{00000000-0005-0000-0000-000090050000}"/>
    <cellStyle name="Normal 18 3 2 4" xfId="1449" xr:uid="{00000000-0005-0000-0000-000091050000}"/>
    <cellStyle name="Normal 18 3 3" xfId="1450" xr:uid="{00000000-0005-0000-0000-000092050000}"/>
    <cellStyle name="Normal 18 3 3 2" xfId="1451" xr:uid="{00000000-0005-0000-0000-000093050000}"/>
    <cellStyle name="Normal 18 3 3 2 2" xfId="1452" xr:uid="{00000000-0005-0000-0000-000094050000}"/>
    <cellStyle name="Normal 18 3 3 3" xfId="1453" xr:uid="{00000000-0005-0000-0000-000095050000}"/>
    <cellStyle name="Normal 18 3 4" xfId="1454" xr:uid="{00000000-0005-0000-0000-000096050000}"/>
    <cellStyle name="Normal 18 3 4 2" xfId="1455" xr:uid="{00000000-0005-0000-0000-000097050000}"/>
    <cellStyle name="Normal 18 3 5" xfId="1456" xr:uid="{00000000-0005-0000-0000-000098050000}"/>
    <cellStyle name="Normal 18 4" xfId="1457" xr:uid="{00000000-0005-0000-0000-000099050000}"/>
    <cellStyle name="Normal 18 4 2" xfId="1458" xr:uid="{00000000-0005-0000-0000-00009A050000}"/>
    <cellStyle name="Normal 18 4 2 2" xfId="1459" xr:uid="{00000000-0005-0000-0000-00009B050000}"/>
    <cellStyle name="Normal 18 4 2 2 2" xfId="1460" xr:uid="{00000000-0005-0000-0000-00009C050000}"/>
    <cellStyle name="Normal 18 4 2 3" xfId="1461" xr:uid="{00000000-0005-0000-0000-00009D050000}"/>
    <cellStyle name="Normal 18 4 3" xfId="1462" xr:uid="{00000000-0005-0000-0000-00009E050000}"/>
    <cellStyle name="Normal 18 4 3 2" xfId="1463" xr:uid="{00000000-0005-0000-0000-00009F050000}"/>
    <cellStyle name="Normal 18 4 4" xfId="1464" xr:uid="{00000000-0005-0000-0000-0000A0050000}"/>
    <cellStyle name="Normal 18 5" xfId="1465" xr:uid="{00000000-0005-0000-0000-0000A1050000}"/>
    <cellStyle name="Normal 18 5 2" xfId="1466" xr:uid="{00000000-0005-0000-0000-0000A2050000}"/>
    <cellStyle name="Normal 18 5 2 2" xfId="1467" xr:uid="{00000000-0005-0000-0000-0000A3050000}"/>
    <cellStyle name="Normal 18 5 3" xfId="1468" xr:uid="{00000000-0005-0000-0000-0000A4050000}"/>
    <cellStyle name="Normal 18 6" xfId="1469" xr:uid="{00000000-0005-0000-0000-0000A5050000}"/>
    <cellStyle name="Normal 18 6 2" xfId="1470" xr:uid="{00000000-0005-0000-0000-0000A6050000}"/>
    <cellStyle name="Normal 18 7" xfId="1471" xr:uid="{00000000-0005-0000-0000-0000A7050000}"/>
    <cellStyle name="Normal 19" xfId="1472" xr:uid="{00000000-0005-0000-0000-0000A8050000}"/>
    <cellStyle name="Normal 19 2" xfId="1473" xr:uid="{00000000-0005-0000-0000-0000A9050000}"/>
    <cellStyle name="Normal 19 2 2" xfId="1474" xr:uid="{00000000-0005-0000-0000-0000AA050000}"/>
    <cellStyle name="Normal 19 2 2 2" xfId="1475" xr:uid="{00000000-0005-0000-0000-0000AB050000}"/>
    <cellStyle name="Normal 19 2 2 2 2" xfId="1476" xr:uid="{00000000-0005-0000-0000-0000AC050000}"/>
    <cellStyle name="Normal 19 2 2 2 2 2" xfId="1477" xr:uid="{00000000-0005-0000-0000-0000AD050000}"/>
    <cellStyle name="Normal 19 2 2 2 2 2 2" xfId="1478" xr:uid="{00000000-0005-0000-0000-0000AE050000}"/>
    <cellStyle name="Normal 19 2 2 2 2 3" xfId="1479" xr:uid="{00000000-0005-0000-0000-0000AF050000}"/>
    <cellStyle name="Normal 19 2 2 2 3" xfId="1480" xr:uid="{00000000-0005-0000-0000-0000B0050000}"/>
    <cellStyle name="Normal 19 2 2 2 3 2" xfId="1481" xr:uid="{00000000-0005-0000-0000-0000B1050000}"/>
    <cellStyle name="Normal 19 2 2 2 4" xfId="1482" xr:uid="{00000000-0005-0000-0000-0000B2050000}"/>
    <cellStyle name="Normal 19 2 2 3" xfId="1483" xr:uid="{00000000-0005-0000-0000-0000B3050000}"/>
    <cellStyle name="Normal 19 2 2 3 2" xfId="1484" xr:uid="{00000000-0005-0000-0000-0000B4050000}"/>
    <cellStyle name="Normal 19 2 2 3 2 2" xfId="1485" xr:uid="{00000000-0005-0000-0000-0000B5050000}"/>
    <cellStyle name="Normal 19 2 2 3 3" xfId="1486" xr:uid="{00000000-0005-0000-0000-0000B6050000}"/>
    <cellStyle name="Normal 19 2 2 4" xfId="1487" xr:uid="{00000000-0005-0000-0000-0000B7050000}"/>
    <cellStyle name="Normal 19 2 2 4 2" xfId="1488" xr:uid="{00000000-0005-0000-0000-0000B8050000}"/>
    <cellStyle name="Normal 19 2 2 5" xfId="1489" xr:uid="{00000000-0005-0000-0000-0000B9050000}"/>
    <cellStyle name="Normal 19 2 3" xfId="1490" xr:uid="{00000000-0005-0000-0000-0000BA050000}"/>
    <cellStyle name="Normal 19 2 3 2" xfId="1491" xr:uid="{00000000-0005-0000-0000-0000BB050000}"/>
    <cellStyle name="Normal 19 2 3 2 2" xfId="1492" xr:uid="{00000000-0005-0000-0000-0000BC050000}"/>
    <cellStyle name="Normal 19 2 3 2 2 2" xfId="1493" xr:uid="{00000000-0005-0000-0000-0000BD050000}"/>
    <cellStyle name="Normal 19 2 3 2 3" xfId="1494" xr:uid="{00000000-0005-0000-0000-0000BE050000}"/>
    <cellStyle name="Normal 19 2 3 3" xfId="1495" xr:uid="{00000000-0005-0000-0000-0000BF050000}"/>
    <cellStyle name="Normal 19 2 3 3 2" xfId="1496" xr:uid="{00000000-0005-0000-0000-0000C0050000}"/>
    <cellStyle name="Normal 19 2 3 4" xfId="1497" xr:uid="{00000000-0005-0000-0000-0000C1050000}"/>
    <cellStyle name="Normal 19 2 4" xfId="1498" xr:uid="{00000000-0005-0000-0000-0000C2050000}"/>
    <cellStyle name="Normal 19 2 4 2" xfId="1499" xr:uid="{00000000-0005-0000-0000-0000C3050000}"/>
    <cellStyle name="Normal 19 2 4 2 2" xfId="1500" xr:uid="{00000000-0005-0000-0000-0000C4050000}"/>
    <cellStyle name="Normal 19 2 4 3" xfId="1501" xr:uid="{00000000-0005-0000-0000-0000C5050000}"/>
    <cellStyle name="Normal 19 2 5" xfId="1502" xr:uid="{00000000-0005-0000-0000-0000C6050000}"/>
    <cellStyle name="Normal 19 2 5 2" xfId="1503" xr:uid="{00000000-0005-0000-0000-0000C7050000}"/>
    <cellStyle name="Normal 19 2 6" xfId="1504" xr:uid="{00000000-0005-0000-0000-0000C8050000}"/>
    <cellStyle name="Normal 19 3" xfId="1505" xr:uid="{00000000-0005-0000-0000-0000C9050000}"/>
    <cellStyle name="Normal 19 3 2" xfId="1506" xr:uid="{00000000-0005-0000-0000-0000CA050000}"/>
    <cellStyle name="Normal 19 3 2 2" xfId="1507" xr:uid="{00000000-0005-0000-0000-0000CB050000}"/>
    <cellStyle name="Normal 19 3 2 2 2" xfId="1508" xr:uid="{00000000-0005-0000-0000-0000CC050000}"/>
    <cellStyle name="Normal 19 3 2 2 2 2" xfId="1509" xr:uid="{00000000-0005-0000-0000-0000CD050000}"/>
    <cellStyle name="Normal 19 3 2 2 3" xfId="1510" xr:uid="{00000000-0005-0000-0000-0000CE050000}"/>
    <cellStyle name="Normal 19 3 2 3" xfId="1511" xr:uid="{00000000-0005-0000-0000-0000CF050000}"/>
    <cellStyle name="Normal 19 3 2 3 2" xfId="1512" xr:uid="{00000000-0005-0000-0000-0000D0050000}"/>
    <cellStyle name="Normal 19 3 2 4" xfId="1513" xr:uid="{00000000-0005-0000-0000-0000D1050000}"/>
    <cellStyle name="Normal 19 3 3" xfId="1514" xr:uid="{00000000-0005-0000-0000-0000D2050000}"/>
    <cellStyle name="Normal 19 3 3 2" xfId="1515" xr:uid="{00000000-0005-0000-0000-0000D3050000}"/>
    <cellStyle name="Normal 19 3 3 2 2" xfId="1516" xr:uid="{00000000-0005-0000-0000-0000D4050000}"/>
    <cellStyle name="Normal 19 3 3 3" xfId="1517" xr:uid="{00000000-0005-0000-0000-0000D5050000}"/>
    <cellStyle name="Normal 19 3 4" xfId="1518" xr:uid="{00000000-0005-0000-0000-0000D6050000}"/>
    <cellStyle name="Normal 19 3 4 2" xfId="1519" xr:uid="{00000000-0005-0000-0000-0000D7050000}"/>
    <cellStyle name="Normal 19 3 5" xfId="1520" xr:uid="{00000000-0005-0000-0000-0000D8050000}"/>
    <cellStyle name="Normal 19 4" xfId="1521" xr:uid="{00000000-0005-0000-0000-0000D9050000}"/>
    <cellStyle name="Normal 19 4 2" xfId="1522" xr:uid="{00000000-0005-0000-0000-0000DA050000}"/>
    <cellStyle name="Normal 19 4 2 2" xfId="1523" xr:uid="{00000000-0005-0000-0000-0000DB050000}"/>
    <cellStyle name="Normal 19 4 2 2 2" xfId="1524" xr:uid="{00000000-0005-0000-0000-0000DC050000}"/>
    <cellStyle name="Normal 19 4 2 3" xfId="1525" xr:uid="{00000000-0005-0000-0000-0000DD050000}"/>
    <cellStyle name="Normal 19 4 3" xfId="1526" xr:uid="{00000000-0005-0000-0000-0000DE050000}"/>
    <cellStyle name="Normal 19 4 3 2" xfId="1527" xr:uid="{00000000-0005-0000-0000-0000DF050000}"/>
    <cellStyle name="Normal 19 4 4" xfId="1528" xr:uid="{00000000-0005-0000-0000-0000E0050000}"/>
    <cellStyle name="Normal 19 5" xfId="1529" xr:uid="{00000000-0005-0000-0000-0000E1050000}"/>
    <cellStyle name="Normal 19 5 2" xfId="1530" xr:uid="{00000000-0005-0000-0000-0000E2050000}"/>
    <cellStyle name="Normal 19 5 2 2" xfId="1531" xr:uid="{00000000-0005-0000-0000-0000E3050000}"/>
    <cellStyle name="Normal 19 5 3" xfId="1532" xr:uid="{00000000-0005-0000-0000-0000E4050000}"/>
    <cellStyle name="Normal 19 6" xfId="1533" xr:uid="{00000000-0005-0000-0000-0000E5050000}"/>
    <cellStyle name="Normal 19 6 2" xfId="1534" xr:uid="{00000000-0005-0000-0000-0000E6050000}"/>
    <cellStyle name="Normal 19 7" xfId="1535" xr:uid="{00000000-0005-0000-0000-0000E7050000}"/>
    <cellStyle name="Normal 2" xfId="3" xr:uid="{00000000-0005-0000-0000-0000E8050000}"/>
    <cellStyle name="Normal 2 10" xfId="18" xr:uid="{00000000-0005-0000-0000-0000E9050000}"/>
    <cellStyle name="Normal 2 10 2" xfId="54" xr:uid="{00000000-0005-0000-0000-0000EA050000}"/>
    <cellStyle name="Normal 2 11" xfId="19" xr:uid="{00000000-0005-0000-0000-0000EB050000}"/>
    <cellStyle name="Normal 2 12" xfId="20" xr:uid="{00000000-0005-0000-0000-0000EC050000}"/>
    <cellStyle name="Normal 2 12 2" xfId="1536" xr:uid="{00000000-0005-0000-0000-0000ED050000}"/>
    <cellStyle name="Normal 2 12 2 2" xfId="1537" xr:uid="{00000000-0005-0000-0000-0000EE050000}"/>
    <cellStyle name="Normal 2 12 2 2 10" xfId="1538" xr:uid="{00000000-0005-0000-0000-0000EF050000}"/>
    <cellStyle name="Normal 2 12 2 2 10 2" xfId="1539" xr:uid="{00000000-0005-0000-0000-0000F0050000}"/>
    <cellStyle name="Normal 2 12 2 2 11" xfId="1540" xr:uid="{00000000-0005-0000-0000-0000F1050000}"/>
    <cellStyle name="Normal 2 12 2 2 2" xfId="1541" xr:uid="{00000000-0005-0000-0000-0000F2050000}"/>
    <cellStyle name="Normal 2 12 2 2 2 2" xfId="1542" xr:uid="{00000000-0005-0000-0000-0000F3050000}"/>
    <cellStyle name="Normal 2 12 2 2 2 2 2" xfId="1543" xr:uid="{00000000-0005-0000-0000-0000F4050000}"/>
    <cellStyle name="Normal 2 12 2 2 2 2 2 2" xfId="1544" xr:uid="{00000000-0005-0000-0000-0000F5050000}"/>
    <cellStyle name="Normal 2 12 2 2 2 2 3" xfId="1545" xr:uid="{00000000-0005-0000-0000-0000F6050000}"/>
    <cellStyle name="Normal 2 12 2 2 2 3" xfId="1546" xr:uid="{00000000-0005-0000-0000-0000F7050000}"/>
    <cellStyle name="Normal 2 12 2 2 2 3 2" xfId="1547" xr:uid="{00000000-0005-0000-0000-0000F8050000}"/>
    <cellStyle name="Normal 2 12 2 2 2 4" xfId="1548" xr:uid="{00000000-0005-0000-0000-0000F9050000}"/>
    <cellStyle name="Normal 2 12 2 2 3" xfId="1549" xr:uid="{00000000-0005-0000-0000-0000FA050000}"/>
    <cellStyle name="Normal 2 12 2 2 3 2" xfId="1550" xr:uid="{00000000-0005-0000-0000-0000FB050000}"/>
    <cellStyle name="Normal 2 12 2 2 3 2 2" xfId="1551" xr:uid="{00000000-0005-0000-0000-0000FC050000}"/>
    <cellStyle name="Normal 2 12 2 2 3 2 2 2" xfId="1552" xr:uid="{00000000-0005-0000-0000-0000FD050000}"/>
    <cellStyle name="Normal 2 12 2 2 3 2 2 2 2" xfId="1553" xr:uid="{00000000-0005-0000-0000-0000FE050000}"/>
    <cellStyle name="Normal 2 12 2 2 3 2 2 3" xfId="1554" xr:uid="{00000000-0005-0000-0000-0000FF050000}"/>
    <cellStyle name="Normal 2 12 2 2 3 2 3" xfId="1555" xr:uid="{00000000-0005-0000-0000-000000060000}"/>
    <cellStyle name="Normal 2 12 2 2 3 2 3 2" xfId="1556" xr:uid="{00000000-0005-0000-0000-000001060000}"/>
    <cellStyle name="Normal 2 12 2 2 3 2 4" xfId="1557" xr:uid="{00000000-0005-0000-0000-000002060000}"/>
    <cellStyle name="Normal 2 12 2 2 3 3" xfId="1558" xr:uid="{00000000-0005-0000-0000-000003060000}"/>
    <cellStyle name="Normal 2 12 2 2 3 3 2" xfId="1559" xr:uid="{00000000-0005-0000-0000-000004060000}"/>
    <cellStyle name="Normal 2 12 2 2 3 3 2 2" xfId="1560" xr:uid="{00000000-0005-0000-0000-000005060000}"/>
    <cellStyle name="Normal 2 12 2 2 3 3 3" xfId="1561" xr:uid="{00000000-0005-0000-0000-000006060000}"/>
    <cellStyle name="Normal 2 12 2 2 3 4" xfId="1562" xr:uid="{00000000-0005-0000-0000-000007060000}"/>
    <cellStyle name="Normal 2 12 2 2 3 4 2" xfId="1563" xr:uid="{00000000-0005-0000-0000-000008060000}"/>
    <cellStyle name="Normal 2 12 2 2 3 5" xfId="1564" xr:uid="{00000000-0005-0000-0000-000009060000}"/>
    <cellStyle name="Normal 2 12 2 2 3 5 2" xfId="1565" xr:uid="{00000000-0005-0000-0000-00000A060000}"/>
    <cellStyle name="Normal 2 12 2 2 3 6" xfId="1566" xr:uid="{00000000-0005-0000-0000-00000B060000}"/>
    <cellStyle name="Normal 2 12 2 2 4" xfId="1567" xr:uid="{00000000-0005-0000-0000-00000C060000}"/>
    <cellStyle name="Normal 2 12 2 2 4 2" xfId="1568" xr:uid="{00000000-0005-0000-0000-00000D060000}"/>
    <cellStyle name="Normal 2 12 2 2 4 2 2" xfId="1569" xr:uid="{00000000-0005-0000-0000-00000E060000}"/>
    <cellStyle name="Normal 2 12 2 2 4 2 2 2" xfId="1570" xr:uid="{00000000-0005-0000-0000-00000F060000}"/>
    <cellStyle name="Normal 2 12 2 2 4 2 2 2 2" xfId="1571" xr:uid="{00000000-0005-0000-0000-000010060000}"/>
    <cellStyle name="Normal 2 12 2 2 4 2 2 3" xfId="1572" xr:uid="{00000000-0005-0000-0000-000011060000}"/>
    <cellStyle name="Normal 2 12 2 2 4 2 3" xfId="1573" xr:uid="{00000000-0005-0000-0000-000012060000}"/>
    <cellStyle name="Normal 2 12 2 2 4 2 3 2" xfId="1574" xr:uid="{00000000-0005-0000-0000-000013060000}"/>
    <cellStyle name="Normal 2 12 2 2 4 2 4" xfId="1575" xr:uid="{00000000-0005-0000-0000-000014060000}"/>
    <cellStyle name="Normal 2 12 2 2 4 3" xfId="1576" xr:uid="{00000000-0005-0000-0000-000015060000}"/>
    <cellStyle name="Normal 2 12 2 2 4 3 2" xfId="1577" xr:uid="{00000000-0005-0000-0000-000016060000}"/>
    <cellStyle name="Normal 2 12 2 2 4 3 2 2" xfId="1578" xr:uid="{00000000-0005-0000-0000-000017060000}"/>
    <cellStyle name="Normal 2 12 2 2 4 3 3" xfId="1579" xr:uid="{00000000-0005-0000-0000-000018060000}"/>
    <cellStyle name="Normal 2 12 2 2 4 4" xfId="1580" xr:uid="{00000000-0005-0000-0000-000019060000}"/>
    <cellStyle name="Normal 2 12 2 2 4 4 2" xfId="1581" xr:uid="{00000000-0005-0000-0000-00001A060000}"/>
    <cellStyle name="Normal 2 12 2 2 4 5" xfId="1582" xr:uid="{00000000-0005-0000-0000-00001B060000}"/>
    <cellStyle name="Normal 2 12 2 2 5" xfId="1583" xr:uid="{00000000-0005-0000-0000-00001C060000}"/>
    <cellStyle name="Normal 2 12 2 2 5 2" xfId="1584" xr:uid="{00000000-0005-0000-0000-00001D060000}"/>
    <cellStyle name="Normal 2 12 2 2 5 2 2" xfId="1585" xr:uid="{00000000-0005-0000-0000-00001E060000}"/>
    <cellStyle name="Normal 2 12 2 2 5 2 2 2" xfId="1586" xr:uid="{00000000-0005-0000-0000-00001F060000}"/>
    <cellStyle name="Normal 2 12 2 2 5 2 2 2 2" xfId="1587" xr:uid="{00000000-0005-0000-0000-000020060000}"/>
    <cellStyle name="Normal 2 12 2 2 5 2 2 3" xfId="1588" xr:uid="{00000000-0005-0000-0000-000021060000}"/>
    <cellStyle name="Normal 2 12 2 2 5 2 3" xfId="1589" xr:uid="{00000000-0005-0000-0000-000022060000}"/>
    <cellStyle name="Normal 2 12 2 2 5 2 3 2" xfId="1590" xr:uid="{00000000-0005-0000-0000-000023060000}"/>
    <cellStyle name="Normal 2 12 2 2 5 2 4" xfId="1591" xr:uid="{00000000-0005-0000-0000-000024060000}"/>
    <cellStyle name="Normal 2 12 2 2 5 3" xfId="1592" xr:uid="{00000000-0005-0000-0000-000025060000}"/>
    <cellStyle name="Normal 2 12 2 2 5 3 2" xfId="1593" xr:uid="{00000000-0005-0000-0000-000026060000}"/>
    <cellStyle name="Normal 2 12 2 2 5 3 2 2" xfId="1594" xr:uid="{00000000-0005-0000-0000-000027060000}"/>
    <cellStyle name="Normal 2 12 2 2 5 3 3" xfId="1595" xr:uid="{00000000-0005-0000-0000-000028060000}"/>
    <cellStyle name="Normal 2 12 2 2 5 4" xfId="1596" xr:uid="{00000000-0005-0000-0000-000029060000}"/>
    <cellStyle name="Normal 2 12 2 2 5 4 2" xfId="1597" xr:uid="{00000000-0005-0000-0000-00002A060000}"/>
    <cellStyle name="Normal 2 12 2 2 5 5" xfId="1598" xr:uid="{00000000-0005-0000-0000-00002B060000}"/>
    <cellStyle name="Normal 2 12 2 2 6" xfId="1599" xr:uid="{00000000-0005-0000-0000-00002C060000}"/>
    <cellStyle name="Normal 2 12 2 2 6 2" xfId="1600" xr:uid="{00000000-0005-0000-0000-00002D060000}"/>
    <cellStyle name="Normal 2 12 2 2 6 2 2" xfId="1601" xr:uid="{00000000-0005-0000-0000-00002E060000}"/>
    <cellStyle name="Normal 2 12 2 2 6 2 2 2" xfId="1602" xr:uid="{00000000-0005-0000-0000-00002F060000}"/>
    <cellStyle name="Normal 2 12 2 2 6 2 3" xfId="1603" xr:uid="{00000000-0005-0000-0000-000030060000}"/>
    <cellStyle name="Normal 2 12 2 2 6 3" xfId="1604" xr:uid="{00000000-0005-0000-0000-000031060000}"/>
    <cellStyle name="Normal 2 12 2 2 6 3 2" xfId="1605" xr:uid="{00000000-0005-0000-0000-000032060000}"/>
    <cellStyle name="Normal 2 12 2 2 6 4" xfId="1606" xr:uid="{00000000-0005-0000-0000-000033060000}"/>
    <cellStyle name="Normal 2 12 2 2 7" xfId="1607" xr:uid="{00000000-0005-0000-0000-000034060000}"/>
    <cellStyle name="Normal 2 12 2 2 7 2" xfId="1608" xr:uid="{00000000-0005-0000-0000-000035060000}"/>
    <cellStyle name="Normal 2 12 2 2 7 2 2" xfId="1609" xr:uid="{00000000-0005-0000-0000-000036060000}"/>
    <cellStyle name="Normal 2 12 2 2 7 3" xfId="1610" xr:uid="{00000000-0005-0000-0000-000037060000}"/>
    <cellStyle name="Normal 2 12 2 2 8" xfId="1611" xr:uid="{00000000-0005-0000-0000-000038060000}"/>
    <cellStyle name="Normal 2 12 2 2 8 2" xfId="1612" xr:uid="{00000000-0005-0000-0000-000039060000}"/>
    <cellStyle name="Normal 2 12 2 2 9" xfId="1613" xr:uid="{00000000-0005-0000-0000-00003A060000}"/>
    <cellStyle name="Normal 2 12 2 2 9 2" xfId="1614" xr:uid="{00000000-0005-0000-0000-00003B060000}"/>
    <cellStyle name="Normal 2 12 2 3" xfId="1615" xr:uid="{00000000-0005-0000-0000-00003C060000}"/>
    <cellStyle name="Normal 2 12 2 3 2" xfId="1616" xr:uid="{00000000-0005-0000-0000-00003D060000}"/>
    <cellStyle name="Normal 2 12 2 3 2 2" xfId="1617" xr:uid="{00000000-0005-0000-0000-00003E060000}"/>
    <cellStyle name="Normal 2 12 2 3 2 2 2" xfId="1618" xr:uid="{00000000-0005-0000-0000-00003F060000}"/>
    <cellStyle name="Normal 2 12 2 3 2 3" xfId="1619" xr:uid="{00000000-0005-0000-0000-000040060000}"/>
    <cellStyle name="Normal 2 12 2 3 3" xfId="1620" xr:uid="{00000000-0005-0000-0000-000041060000}"/>
    <cellStyle name="Normal 2 12 2 3 3 2" xfId="1621" xr:uid="{00000000-0005-0000-0000-000042060000}"/>
    <cellStyle name="Normal 2 12 2 3 4" xfId="1622" xr:uid="{00000000-0005-0000-0000-000043060000}"/>
    <cellStyle name="Normal 2 12 2 4" xfId="1623" xr:uid="{00000000-0005-0000-0000-000044060000}"/>
    <cellStyle name="Normal 2 12 2 4 2" xfId="1624" xr:uid="{00000000-0005-0000-0000-000045060000}"/>
    <cellStyle name="Normal 2 12 2 4 2 2" xfId="1625" xr:uid="{00000000-0005-0000-0000-000046060000}"/>
    <cellStyle name="Normal 2 12 2 4 3" xfId="1626" xr:uid="{00000000-0005-0000-0000-000047060000}"/>
    <cellStyle name="Normal 2 12 2 5" xfId="1627" xr:uid="{00000000-0005-0000-0000-000048060000}"/>
    <cellStyle name="Normal 2 12 3" xfId="1628" xr:uid="{00000000-0005-0000-0000-000049060000}"/>
    <cellStyle name="Normal 2 12 3 2" xfId="1629" xr:uid="{00000000-0005-0000-0000-00004A060000}"/>
    <cellStyle name="Normal 2 12 3 2 2" xfId="1630" xr:uid="{00000000-0005-0000-0000-00004B060000}"/>
    <cellStyle name="Normal 2 12 3 2 2 2" xfId="1631" xr:uid="{00000000-0005-0000-0000-00004C060000}"/>
    <cellStyle name="Normal 2 12 3 2 2 2 2" xfId="1632" xr:uid="{00000000-0005-0000-0000-00004D060000}"/>
    <cellStyle name="Normal 2 12 3 2 2 3" xfId="1633" xr:uid="{00000000-0005-0000-0000-00004E060000}"/>
    <cellStyle name="Normal 2 12 3 2 3" xfId="1634" xr:uid="{00000000-0005-0000-0000-00004F060000}"/>
    <cellStyle name="Normal 2 12 3 2 3 2" xfId="1635" xr:uid="{00000000-0005-0000-0000-000050060000}"/>
    <cellStyle name="Normal 2 12 3 2 4" xfId="1636" xr:uid="{00000000-0005-0000-0000-000051060000}"/>
    <cellStyle name="Normal 2 12 3 3" xfId="1637" xr:uid="{00000000-0005-0000-0000-000052060000}"/>
    <cellStyle name="Normal 2 12 3 3 2" xfId="1638" xr:uid="{00000000-0005-0000-0000-000053060000}"/>
    <cellStyle name="Normal 2 12 3 3 2 2" xfId="1639" xr:uid="{00000000-0005-0000-0000-000054060000}"/>
    <cellStyle name="Normal 2 12 3 3 3" xfId="1640" xr:uid="{00000000-0005-0000-0000-000055060000}"/>
    <cellStyle name="Normal 2 12 3 4" xfId="1641" xr:uid="{00000000-0005-0000-0000-000056060000}"/>
    <cellStyle name="Normal 2 12 3 4 2" xfId="1642" xr:uid="{00000000-0005-0000-0000-000057060000}"/>
    <cellStyle name="Normal 2 12 3 5" xfId="1643" xr:uid="{00000000-0005-0000-0000-000058060000}"/>
    <cellStyle name="Normal 2 12 4" xfId="1644" xr:uid="{00000000-0005-0000-0000-000059060000}"/>
    <cellStyle name="Normal 2 12 4 2" xfId="1645" xr:uid="{00000000-0005-0000-0000-00005A060000}"/>
    <cellStyle name="Normal 2 12 4 2 2" xfId="1646" xr:uid="{00000000-0005-0000-0000-00005B060000}"/>
    <cellStyle name="Normal 2 12 4 2 2 2" xfId="1647" xr:uid="{00000000-0005-0000-0000-00005C060000}"/>
    <cellStyle name="Normal 2 12 4 2 3" xfId="1648" xr:uid="{00000000-0005-0000-0000-00005D060000}"/>
    <cellStyle name="Normal 2 12 4 3" xfId="1649" xr:uid="{00000000-0005-0000-0000-00005E060000}"/>
    <cellStyle name="Normal 2 12 4 3 2" xfId="1650" xr:uid="{00000000-0005-0000-0000-00005F060000}"/>
    <cellStyle name="Normal 2 12 4 4" xfId="1651" xr:uid="{00000000-0005-0000-0000-000060060000}"/>
    <cellStyle name="Normal 2 12 5" xfId="1652" xr:uid="{00000000-0005-0000-0000-000061060000}"/>
    <cellStyle name="Normal 2 12 5 2" xfId="1653" xr:uid="{00000000-0005-0000-0000-000062060000}"/>
    <cellStyle name="Normal 2 12 5 2 2" xfId="1654" xr:uid="{00000000-0005-0000-0000-000063060000}"/>
    <cellStyle name="Normal 2 12 5 3" xfId="1655" xr:uid="{00000000-0005-0000-0000-000064060000}"/>
    <cellStyle name="Normal 2 12 6" xfId="1656" xr:uid="{00000000-0005-0000-0000-000065060000}"/>
    <cellStyle name="Normal 2 12 7" xfId="1657" xr:uid="{00000000-0005-0000-0000-000066060000}"/>
    <cellStyle name="Normal 2 13" xfId="21" xr:uid="{00000000-0005-0000-0000-000067060000}"/>
    <cellStyle name="Normal 2 13 2" xfId="1658" xr:uid="{00000000-0005-0000-0000-000068060000}"/>
    <cellStyle name="Normal 2 13 2 2" xfId="1659" xr:uid="{00000000-0005-0000-0000-000069060000}"/>
    <cellStyle name="Normal 2 13 2 2 2" xfId="1660" xr:uid="{00000000-0005-0000-0000-00006A060000}"/>
    <cellStyle name="Normal 2 13 2 2 2 2" xfId="1661" xr:uid="{00000000-0005-0000-0000-00006B060000}"/>
    <cellStyle name="Normal 2 13 2 2 2 2 2" xfId="1662" xr:uid="{00000000-0005-0000-0000-00006C060000}"/>
    <cellStyle name="Normal 2 13 2 2 2 3" xfId="1663" xr:uid="{00000000-0005-0000-0000-00006D060000}"/>
    <cellStyle name="Normal 2 13 2 2 3" xfId="1664" xr:uid="{00000000-0005-0000-0000-00006E060000}"/>
    <cellStyle name="Normal 2 13 2 2 3 2" xfId="1665" xr:uid="{00000000-0005-0000-0000-00006F060000}"/>
    <cellStyle name="Normal 2 13 2 2 4" xfId="1666" xr:uid="{00000000-0005-0000-0000-000070060000}"/>
    <cellStyle name="Normal 2 13 2 3" xfId="1667" xr:uid="{00000000-0005-0000-0000-000071060000}"/>
    <cellStyle name="Normal 2 13 2 3 2" xfId="1668" xr:uid="{00000000-0005-0000-0000-000072060000}"/>
    <cellStyle name="Normal 2 13 2 3 2 2" xfId="1669" xr:uid="{00000000-0005-0000-0000-000073060000}"/>
    <cellStyle name="Normal 2 13 2 3 3" xfId="1670" xr:uid="{00000000-0005-0000-0000-000074060000}"/>
    <cellStyle name="Normal 2 13 2 4" xfId="1671" xr:uid="{00000000-0005-0000-0000-000075060000}"/>
    <cellStyle name="Normal 2 13 2 4 2" xfId="1672" xr:uid="{00000000-0005-0000-0000-000076060000}"/>
    <cellStyle name="Normal 2 13 2 5" xfId="1673" xr:uid="{00000000-0005-0000-0000-000077060000}"/>
    <cellStyle name="Normal 2 13 3" xfId="1674" xr:uid="{00000000-0005-0000-0000-000078060000}"/>
    <cellStyle name="Normal 2 13 3 2" xfId="1675" xr:uid="{00000000-0005-0000-0000-000079060000}"/>
    <cellStyle name="Normal 2 13 3 2 2" xfId="1676" xr:uid="{00000000-0005-0000-0000-00007A060000}"/>
    <cellStyle name="Normal 2 13 3 2 2 2" xfId="1677" xr:uid="{00000000-0005-0000-0000-00007B060000}"/>
    <cellStyle name="Normal 2 13 3 2 3" xfId="1678" xr:uid="{00000000-0005-0000-0000-00007C060000}"/>
    <cellStyle name="Normal 2 13 3 3" xfId="1679" xr:uid="{00000000-0005-0000-0000-00007D060000}"/>
    <cellStyle name="Normal 2 13 3 3 2" xfId="1680" xr:uid="{00000000-0005-0000-0000-00007E060000}"/>
    <cellStyle name="Normal 2 13 3 4" xfId="1681" xr:uid="{00000000-0005-0000-0000-00007F060000}"/>
    <cellStyle name="Normal 2 13 4" xfId="1682" xr:uid="{00000000-0005-0000-0000-000080060000}"/>
    <cellStyle name="Normal 2 13 4 2" xfId="1683" xr:uid="{00000000-0005-0000-0000-000081060000}"/>
    <cellStyle name="Normal 2 13 4 2 2" xfId="1684" xr:uid="{00000000-0005-0000-0000-000082060000}"/>
    <cellStyle name="Normal 2 13 4 3" xfId="1685" xr:uid="{00000000-0005-0000-0000-000083060000}"/>
    <cellStyle name="Normal 2 13 5" xfId="1686" xr:uid="{00000000-0005-0000-0000-000084060000}"/>
    <cellStyle name="Normal 2 13 5 2" xfId="1687" xr:uid="{00000000-0005-0000-0000-000085060000}"/>
    <cellStyle name="Normal 2 13 6" xfId="1688" xr:uid="{00000000-0005-0000-0000-000086060000}"/>
    <cellStyle name="Normal 2 14" xfId="22" xr:uid="{00000000-0005-0000-0000-000087060000}"/>
    <cellStyle name="Normal 2 14 2" xfId="1689" xr:uid="{00000000-0005-0000-0000-000088060000}"/>
    <cellStyle name="Normal 2 14 2 2" xfId="1690" xr:uid="{00000000-0005-0000-0000-000089060000}"/>
    <cellStyle name="Normal 2 14 2 2 2" xfId="1691" xr:uid="{00000000-0005-0000-0000-00008A060000}"/>
    <cellStyle name="Normal 2 14 2 2 2 2" xfId="1692" xr:uid="{00000000-0005-0000-0000-00008B060000}"/>
    <cellStyle name="Normal 2 14 2 2 3" xfId="1693" xr:uid="{00000000-0005-0000-0000-00008C060000}"/>
    <cellStyle name="Normal 2 14 2 3" xfId="1694" xr:uid="{00000000-0005-0000-0000-00008D060000}"/>
    <cellStyle name="Normal 2 14 2 3 2" xfId="1695" xr:uid="{00000000-0005-0000-0000-00008E060000}"/>
    <cellStyle name="Normal 2 14 2 4" xfId="1696" xr:uid="{00000000-0005-0000-0000-00008F060000}"/>
    <cellStyle name="Normal 2 14 3" xfId="1697" xr:uid="{00000000-0005-0000-0000-000090060000}"/>
    <cellStyle name="Normal 2 14 3 2" xfId="1698" xr:uid="{00000000-0005-0000-0000-000091060000}"/>
    <cellStyle name="Normal 2 14 3 2 2" xfId="1699" xr:uid="{00000000-0005-0000-0000-000092060000}"/>
    <cellStyle name="Normal 2 14 3 3" xfId="1700" xr:uid="{00000000-0005-0000-0000-000093060000}"/>
    <cellStyle name="Normal 2 14 4" xfId="1701" xr:uid="{00000000-0005-0000-0000-000094060000}"/>
    <cellStyle name="Normal 2 14 4 2" xfId="1702" xr:uid="{00000000-0005-0000-0000-000095060000}"/>
    <cellStyle name="Normal 2 14 5" xfId="1703" xr:uid="{00000000-0005-0000-0000-000096060000}"/>
    <cellStyle name="Normal 2 15" xfId="15" xr:uid="{00000000-0005-0000-0000-000097060000}"/>
    <cellStyle name="Normal 2 15 2" xfId="61" xr:uid="{00000000-0005-0000-0000-000098060000}"/>
    <cellStyle name="Normal 2 15 2 2" xfId="1704" xr:uid="{00000000-0005-0000-0000-000099060000}"/>
    <cellStyle name="Normal 2 15 2 2 2" xfId="1705" xr:uid="{00000000-0005-0000-0000-00009A060000}"/>
    <cellStyle name="Normal 2 15 2 3" xfId="1706" xr:uid="{00000000-0005-0000-0000-00009B060000}"/>
    <cellStyle name="Normal 2 15 3" xfId="1707" xr:uid="{00000000-0005-0000-0000-00009C060000}"/>
    <cellStyle name="Normal 2 15 3 2" xfId="1708" xr:uid="{00000000-0005-0000-0000-00009D060000}"/>
    <cellStyle name="Normal 2 15 4" xfId="1709" xr:uid="{00000000-0005-0000-0000-00009E060000}"/>
    <cellStyle name="Normal 2 16" xfId="55" xr:uid="{00000000-0005-0000-0000-00009F060000}"/>
    <cellStyle name="Normal 2 16 2" xfId="1710" xr:uid="{00000000-0005-0000-0000-0000A0060000}"/>
    <cellStyle name="Normal 2 16 2 2" xfId="1711" xr:uid="{00000000-0005-0000-0000-0000A1060000}"/>
    <cellStyle name="Normal 2 16 3" xfId="1712" xr:uid="{00000000-0005-0000-0000-0000A2060000}"/>
    <cellStyle name="Normal 2 2" xfId="10" xr:uid="{00000000-0005-0000-0000-0000A3060000}"/>
    <cellStyle name="Normal 2 2 10" xfId="1713" xr:uid="{00000000-0005-0000-0000-0000A4060000}"/>
    <cellStyle name="Normal 2 2 11" xfId="1714" xr:uid="{00000000-0005-0000-0000-0000A5060000}"/>
    <cellStyle name="Normal 2 2 2" xfId="1715" xr:uid="{00000000-0005-0000-0000-0000A6060000}"/>
    <cellStyle name="Normal 2 2 2 2" xfId="1716" xr:uid="{00000000-0005-0000-0000-0000A7060000}"/>
    <cellStyle name="Normal 2 2 3" xfId="1717" xr:uid="{00000000-0005-0000-0000-0000A8060000}"/>
    <cellStyle name="Normal 2 2 3 2" xfId="1718" xr:uid="{00000000-0005-0000-0000-0000A9060000}"/>
    <cellStyle name="Normal 2 2 4" xfId="1719" xr:uid="{00000000-0005-0000-0000-0000AA060000}"/>
    <cellStyle name="Normal 2 2 4 2" xfId="1720" xr:uid="{00000000-0005-0000-0000-0000AB060000}"/>
    <cellStyle name="Normal 2 2 5" xfId="1721" xr:uid="{00000000-0005-0000-0000-0000AC060000}"/>
    <cellStyle name="Normal 2 2 6" xfId="1722" xr:uid="{00000000-0005-0000-0000-0000AD060000}"/>
    <cellStyle name="Normal 2 2 7" xfId="1723" xr:uid="{00000000-0005-0000-0000-0000AE060000}"/>
    <cellStyle name="Normal 2 2 8" xfId="1724" xr:uid="{00000000-0005-0000-0000-0000AF060000}"/>
    <cellStyle name="Normal 2 2 9" xfId="1725" xr:uid="{00000000-0005-0000-0000-0000B0060000}"/>
    <cellStyle name="Normal 2 2_Planilha lt c" xfId="1726" xr:uid="{00000000-0005-0000-0000-0000B1060000}"/>
    <cellStyle name="Normal 2 3" xfId="23" xr:uid="{00000000-0005-0000-0000-0000B2060000}"/>
    <cellStyle name="Normal 2 3 2" xfId="1727" xr:uid="{00000000-0005-0000-0000-0000B3060000}"/>
    <cellStyle name="Normal 2 3 2 2" xfId="1728" xr:uid="{00000000-0005-0000-0000-0000B4060000}"/>
    <cellStyle name="Normal 2 3 2 2 2" xfId="1729" xr:uid="{00000000-0005-0000-0000-0000B5060000}"/>
    <cellStyle name="Normal 2 3 2 2 2 2" xfId="1730" xr:uid="{00000000-0005-0000-0000-0000B6060000}"/>
    <cellStyle name="Normal 2 3 2 2 2 2 2" xfId="1731" xr:uid="{00000000-0005-0000-0000-0000B7060000}"/>
    <cellStyle name="Normal 2 3 2 2 2 2 2 2" xfId="1732" xr:uid="{00000000-0005-0000-0000-0000B8060000}"/>
    <cellStyle name="Normal 2 3 2 2 2 2 2 2 2" xfId="1733" xr:uid="{00000000-0005-0000-0000-0000B9060000}"/>
    <cellStyle name="Normal 2 3 2 2 2 2 2 3" xfId="1734" xr:uid="{00000000-0005-0000-0000-0000BA060000}"/>
    <cellStyle name="Normal 2 3 2 2 2 2 3" xfId="1735" xr:uid="{00000000-0005-0000-0000-0000BB060000}"/>
    <cellStyle name="Normal 2 3 2 2 2 2 3 2" xfId="1736" xr:uid="{00000000-0005-0000-0000-0000BC060000}"/>
    <cellStyle name="Normal 2 3 2 2 2 2 4" xfId="1737" xr:uid="{00000000-0005-0000-0000-0000BD060000}"/>
    <cellStyle name="Normal 2 3 2 2 2 3" xfId="1738" xr:uid="{00000000-0005-0000-0000-0000BE060000}"/>
    <cellStyle name="Normal 2 3 2 2 2 3 2" xfId="1739" xr:uid="{00000000-0005-0000-0000-0000BF060000}"/>
    <cellStyle name="Normal 2 3 2 2 2 3 2 2" xfId="1740" xr:uid="{00000000-0005-0000-0000-0000C0060000}"/>
    <cellStyle name="Normal 2 3 2 2 2 3 3" xfId="1741" xr:uid="{00000000-0005-0000-0000-0000C1060000}"/>
    <cellStyle name="Normal 2 3 2 2 2 4" xfId="1742" xr:uid="{00000000-0005-0000-0000-0000C2060000}"/>
    <cellStyle name="Normal 2 3 2 2 2 4 2" xfId="1743" xr:uid="{00000000-0005-0000-0000-0000C3060000}"/>
    <cellStyle name="Normal 2 3 2 2 2 5" xfId="1744" xr:uid="{00000000-0005-0000-0000-0000C4060000}"/>
    <cellStyle name="Normal 2 3 2 2 3" xfId="1745" xr:uid="{00000000-0005-0000-0000-0000C5060000}"/>
    <cellStyle name="Normal 2 3 2 2 3 2" xfId="1746" xr:uid="{00000000-0005-0000-0000-0000C6060000}"/>
    <cellStyle name="Normal 2 3 2 2 3 2 2" xfId="1747" xr:uid="{00000000-0005-0000-0000-0000C7060000}"/>
    <cellStyle name="Normal 2 3 2 2 3 2 2 2" xfId="1748" xr:uid="{00000000-0005-0000-0000-0000C8060000}"/>
    <cellStyle name="Normal 2 3 2 2 3 2 3" xfId="1749" xr:uid="{00000000-0005-0000-0000-0000C9060000}"/>
    <cellStyle name="Normal 2 3 2 2 3 3" xfId="1750" xr:uid="{00000000-0005-0000-0000-0000CA060000}"/>
    <cellStyle name="Normal 2 3 2 2 3 3 2" xfId="1751" xr:uid="{00000000-0005-0000-0000-0000CB060000}"/>
    <cellStyle name="Normal 2 3 2 2 3 4" xfId="1752" xr:uid="{00000000-0005-0000-0000-0000CC060000}"/>
    <cellStyle name="Normal 2 3 2 2 4" xfId="1753" xr:uid="{00000000-0005-0000-0000-0000CD060000}"/>
    <cellStyle name="Normal 2 3 2 2 4 2" xfId="1754" xr:uid="{00000000-0005-0000-0000-0000CE060000}"/>
    <cellStyle name="Normal 2 3 2 2 4 2 2" xfId="1755" xr:uid="{00000000-0005-0000-0000-0000CF060000}"/>
    <cellStyle name="Normal 2 3 2 2 4 3" xfId="1756" xr:uid="{00000000-0005-0000-0000-0000D0060000}"/>
    <cellStyle name="Normal 2 3 2 2 5" xfId="1757" xr:uid="{00000000-0005-0000-0000-0000D1060000}"/>
    <cellStyle name="Normal 2 3 2 2 5 2" xfId="1758" xr:uid="{00000000-0005-0000-0000-0000D2060000}"/>
    <cellStyle name="Normal 2 3 2 2 6" xfId="1759" xr:uid="{00000000-0005-0000-0000-0000D3060000}"/>
    <cellStyle name="Normal 2 3 2 3" xfId="1760" xr:uid="{00000000-0005-0000-0000-0000D4060000}"/>
    <cellStyle name="Normal 2 3 2 3 2" xfId="1761" xr:uid="{00000000-0005-0000-0000-0000D5060000}"/>
    <cellStyle name="Normal 2 3 2 3 2 2" xfId="1762" xr:uid="{00000000-0005-0000-0000-0000D6060000}"/>
    <cellStyle name="Normal 2 3 2 3 2 2 2" xfId="1763" xr:uid="{00000000-0005-0000-0000-0000D7060000}"/>
    <cellStyle name="Normal 2 3 2 3 2 2 2 2" xfId="1764" xr:uid="{00000000-0005-0000-0000-0000D8060000}"/>
    <cellStyle name="Normal 2 3 2 3 2 2 3" xfId="1765" xr:uid="{00000000-0005-0000-0000-0000D9060000}"/>
    <cellStyle name="Normal 2 3 2 3 2 3" xfId="1766" xr:uid="{00000000-0005-0000-0000-0000DA060000}"/>
    <cellStyle name="Normal 2 3 2 3 2 3 2" xfId="1767" xr:uid="{00000000-0005-0000-0000-0000DB060000}"/>
    <cellStyle name="Normal 2 3 2 3 2 4" xfId="1768" xr:uid="{00000000-0005-0000-0000-0000DC060000}"/>
    <cellStyle name="Normal 2 3 2 3 3" xfId="1769" xr:uid="{00000000-0005-0000-0000-0000DD060000}"/>
    <cellStyle name="Normal 2 3 2 3 3 2" xfId="1770" xr:uid="{00000000-0005-0000-0000-0000DE060000}"/>
    <cellStyle name="Normal 2 3 2 3 3 2 2" xfId="1771" xr:uid="{00000000-0005-0000-0000-0000DF060000}"/>
    <cellStyle name="Normal 2 3 2 3 3 3" xfId="1772" xr:uid="{00000000-0005-0000-0000-0000E0060000}"/>
    <cellStyle name="Normal 2 3 2 3 4" xfId="1773" xr:uid="{00000000-0005-0000-0000-0000E1060000}"/>
    <cellStyle name="Normal 2 3 2 3 4 2" xfId="1774" xr:uid="{00000000-0005-0000-0000-0000E2060000}"/>
    <cellStyle name="Normal 2 3 2 3 5" xfId="1775" xr:uid="{00000000-0005-0000-0000-0000E3060000}"/>
    <cellStyle name="Normal 2 3 2 4" xfId="1776" xr:uid="{00000000-0005-0000-0000-0000E4060000}"/>
    <cellStyle name="Normal 2 3 2 4 2" xfId="1777" xr:uid="{00000000-0005-0000-0000-0000E5060000}"/>
    <cellStyle name="Normal 2 3 2 4 2 2" xfId="1778" xr:uid="{00000000-0005-0000-0000-0000E6060000}"/>
    <cellStyle name="Normal 2 3 2 4 2 2 2" xfId="1779" xr:uid="{00000000-0005-0000-0000-0000E7060000}"/>
    <cellStyle name="Normal 2 3 2 4 2 3" xfId="1780" xr:uid="{00000000-0005-0000-0000-0000E8060000}"/>
    <cellStyle name="Normal 2 3 2 4 3" xfId="1781" xr:uid="{00000000-0005-0000-0000-0000E9060000}"/>
    <cellStyle name="Normal 2 3 2 4 3 2" xfId="1782" xr:uid="{00000000-0005-0000-0000-0000EA060000}"/>
    <cellStyle name="Normal 2 3 2 4 4" xfId="1783" xr:uid="{00000000-0005-0000-0000-0000EB060000}"/>
    <cellStyle name="Normal 2 3 2 5" xfId="1784" xr:uid="{00000000-0005-0000-0000-0000EC060000}"/>
    <cellStyle name="Normal 2 3 2 5 2" xfId="1785" xr:uid="{00000000-0005-0000-0000-0000ED060000}"/>
    <cellStyle name="Normal 2 3 2 5 2 2" xfId="1786" xr:uid="{00000000-0005-0000-0000-0000EE060000}"/>
    <cellStyle name="Normal 2 3 2 5 3" xfId="1787" xr:uid="{00000000-0005-0000-0000-0000EF060000}"/>
    <cellStyle name="Normal 2 3 2 6" xfId="1788" xr:uid="{00000000-0005-0000-0000-0000F0060000}"/>
    <cellStyle name="Normal 2 3 2 6 2" xfId="1789" xr:uid="{00000000-0005-0000-0000-0000F1060000}"/>
    <cellStyle name="Normal 2 3 2 7" xfId="1790" xr:uid="{00000000-0005-0000-0000-0000F2060000}"/>
    <cellStyle name="Normal 2 3 3" xfId="1791" xr:uid="{00000000-0005-0000-0000-0000F3060000}"/>
    <cellStyle name="Normal 2 3 3 2" xfId="1792" xr:uid="{00000000-0005-0000-0000-0000F4060000}"/>
    <cellStyle name="Normal 2 3 3 2 2" xfId="1793" xr:uid="{00000000-0005-0000-0000-0000F5060000}"/>
    <cellStyle name="Normal 2 3 3 2 2 2" xfId="1794" xr:uid="{00000000-0005-0000-0000-0000F6060000}"/>
    <cellStyle name="Normal 2 3 3 2 2 2 2" xfId="1795" xr:uid="{00000000-0005-0000-0000-0000F7060000}"/>
    <cellStyle name="Normal 2 3 3 2 2 2 2 2" xfId="1796" xr:uid="{00000000-0005-0000-0000-0000F8060000}"/>
    <cellStyle name="Normal 2 3 3 2 2 2 3" xfId="1797" xr:uid="{00000000-0005-0000-0000-0000F9060000}"/>
    <cellStyle name="Normal 2 3 3 2 2 3" xfId="1798" xr:uid="{00000000-0005-0000-0000-0000FA060000}"/>
    <cellStyle name="Normal 2 3 3 2 2 3 2" xfId="1799" xr:uid="{00000000-0005-0000-0000-0000FB060000}"/>
    <cellStyle name="Normal 2 3 3 2 2 4" xfId="1800" xr:uid="{00000000-0005-0000-0000-0000FC060000}"/>
    <cellStyle name="Normal 2 3 3 2 3" xfId="1801" xr:uid="{00000000-0005-0000-0000-0000FD060000}"/>
    <cellStyle name="Normal 2 3 3 2 3 2" xfId="1802" xr:uid="{00000000-0005-0000-0000-0000FE060000}"/>
    <cellStyle name="Normal 2 3 3 2 3 2 2" xfId="1803" xr:uid="{00000000-0005-0000-0000-0000FF060000}"/>
    <cellStyle name="Normal 2 3 3 2 3 3" xfId="1804" xr:uid="{00000000-0005-0000-0000-000000070000}"/>
    <cellStyle name="Normal 2 3 3 2 4" xfId="1805" xr:uid="{00000000-0005-0000-0000-000001070000}"/>
    <cellStyle name="Normal 2 3 3 2 4 2" xfId="1806" xr:uid="{00000000-0005-0000-0000-000002070000}"/>
    <cellStyle name="Normal 2 3 3 2 5" xfId="1807" xr:uid="{00000000-0005-0000-0000-000003070000}"/>
    <cellStyle name="Normal 2 3 3 3" xfId="1808" xr:uid="{00000000-0005-0000-0000-000004070000}"/>
    <cellStyle name="Normal 2 3 3 3 2" xfId="1809" xr:uid="{00000000-0005-0000-0000-000005070000}"/>
    <cellStyle name="Normal 2 3 3 3 2 2" xfId="1810" xr:uid="{00000000-0005-0000-0000-000006070000}"/>
    <cellStyle name="Normal 2 3 3 3 2 2 2" xfId="1811" xr:uid="{00000000-0005-0000-0000-000007070000}"/>
    <cellStyle name="Normal 2 3 3 3 2 3" xfId="1812" xr:uid="{00000000-0005-0000-0000-000008070000}"/>
    <cellStyle name="Normal 2 3 3 3 3" xfId="1813" xr:uid="{00000000-0005-0000-0000-000009070000}"/>
    <cellStyle name="Normal 2 3 3 3 3 2" xfId="1814" xr:uid="{00000000-0005-0000-0000-00000A070000}"/>
    <cellStyle name="Normal 2 3 3 3 4" xfId="1815" xr:uid="{00000000-0005-0000-0000-00000B070000}"/>
    <cellStyle name="Normal 2 3 3 4" xfId="1816" xr:uid="{00000000-0005-0000-0000-00000C070000}"/>
    <cellStyle name="Normal 2 3 3 4 2" xfId="1817" xr:uid="{00000000-0005-0000-0000-00000D070000}"/>
    <cellStyle name="Normal 2 3 3 4 2 2" xfId="1818" xr:uid="{00000000-0005-0000-0000-00000E070000}"/>
    <cellStyle name="Normal 2 3 3 4 3" xfId="1819" xr:uid="{00000000-0005-0000-0000-00000F070000}"/>
    <cellStyle name="Normal 2 3 3 5" xfId="1820" xr:uid="{00000000-0005-0000-0000-000010070000}"/>
    <cellStyle name="Normal 2 3 3 5 2" xfId="1821" xr:uid="{00000000-0005-0000-0000-000011070000}"/>
    <cellStyle name="Normal 2 3 3 6" xfId="1822" xr:uid="{00000000-0005-0000-0000-000012070000}"/>
    <cellStyle name="Normal 2 3 4" xfId="1823" xr:uid="{00000000-0005-0000-0000-000013070000}"/>
    <cellStyle name="Normal 2 3 4 2" xfId="1824" xr:uid="{00000000-0005-0000-0000-000014070000}"/>
    <cellStyle name="Normal 2 3 4 2 2" xfId="1825" xr:uid="{00000000-0005-0000-0000-000015070000}"/>
    <cellStyle name="Normal 2 3 4 2 2 2" xfId="1826" xr:uid="{00000000-0005-0000-0000-000016070000}"/>
    <cellStyle name="Normal 2 3 4 2 2 2 2" xfId="1827" xr:uid="{00000000-0005-0000-0000-000017070000}"/>
    <cellStyle name="Normal 2 3 4 2 2 3" xfId="1828" xr:uid="{00000000-0005-0000-0000-000018070000}"/>
    <cellStyle name="Normal 2 3 4 2 3" xfId="1829" xr:uid="{00000000-0005-0000-0000-000019070000}"/>
    <cellStyle name="Normal 2 3 4 2 3 2" xfId="1830" xr:uid="{00000000-0005-0000-0000-00001A070000}"/>
    <cellStyle name="Normal 2 3 4 2 4" xfId="1831" xr:uid="{00000000-0005-0000-0000-00001B070000}"/>
    <cellStyle name="Normal 2 3 4 3" xfId="1832" xr:uid="{00000000-0005-0000-0000-00001C070000}"/>
    <cellStyle name="Normal 2 3 4 3 2" xfId="1833" xr:uid="{00000000-0005-0000-0000-00001D070000}"/>
    <cellStyle name="Normal 2 3 4 3 2 2" xfId="1834" xr:uid="{00000000-0005-0000-0000-00001E070000}"/>
    <cellStyle name="Normal 2 3 4 3 3" xfId="1835" xr:uid="{00000000-0005-0000-0000-00001F070000}"/>
    <cellStyle name="Normal 2 3 4 4" xfId="1836" xr:uid="{00000000-0005-0000-0000-000020070000}"/>
    <cellStyle name="Normal 2 3 4 4 2" xfId="1837" xr:uid="{00000000-0005-0000-0000-000021070000}"/>
    <cellStyle name="Normal 2 3 4 5" xfId="1838" xr:uid="{00000000-0005-0000-0000-000022070000}"/>
    <cellStyle name="Normal 2 3 5" xfId="1839" xr:uid="{00000000-0005-0000-0000-000023070000}"/>
    <cellStyle name="Normal 2 3 5 2" xfId="1840" xr:uid="{00000000-0005-0000-0000-000024070000}"/>
    <cellStyle name="Normal 2 3 5 2 2" xfId="1841" xr:uid="{00000000-0005-0000-0000-000025070000}"/>
    <cellStyle name="Normal 2 3 5 2 2 2" xfId="1842" xr:uid="{00000000-0005-0000-0000-000026070000}"/>
    <cellStyle name="Normal 2 3 5 2 3" xfId="1843" xr:uid="{00000000-0005-0000-0000-000027070000}"/>
    <cellStyle name="Normal 2 3 5 3" xfId="1844" xr:uid="{00000000-0005-0000-0000-000028070000}"/>
    <cellStyle name="Normal 2 3 5 3 2" xfId="1845" xr:uid="{00000000-0005-0000-0000-000029070000}"/>
    <cellStyle name="Normal 2 3 5 4" xfId="1846" xr:uid="{00000000-0005-0000-0000-00002A070000}"/>
    <cellStyle name="Normal 2 3 6" xfId="1847" xr:uid="{00000000-0005-0000-0000-00002B070000}"/>
    <cellStyle name="Normal 2 3 6 2" xfId="1848" xr:uid="{00000000-0005-0000-0000-00002C070000}"/>
    <cellStyle name="Normal 2 3 6 2 2" xfId="1849" xr:uid="{00000000-0005-0000-0000-00002D070000}"/>
    <cellStyle name="Normal 2 3 6 3" xfId="1850" xr:uid="{00000000-0005-0000-0000-00002E070000}"/>
    <cellStyle name="Normal 2 3 7" xfId="1851" xr:uid="{00000000-0005-0000-0000-00002F070000}"/>
    <cellStyle name="Normal 2 3 7 2" xfId="1852" xr:uid="{00000000-0005-0000-0000-000030070000}"/>
    <cellStyle name="Normal 2 3 8" xfId="1853" xr:uid="{00000000-0005-0000-0000-000031070000}"/>
    <cellStyle name="Normal 2 3 9" xfId="1854" xr:uid="{00000000-0005-0000-0000-000032070000}"/>
    <cellStyle name="Normal 2 4" xfId="24" xr:uid="{00000000-0005-0000-0000-000033070000}"/>
    <cellStyle name="Normal 2 4 2" xfId="1855" xr:uid="{00000000-0005-0000-0000-000034070000}"/>
    <cellStyle name="Normal 2 4 2 2" xfId="1856" xr:uid="{00000000-0005-0000-0000-000035070000}"/>
    <cellStyle name="Normal 2 4 2 2 2" xfId="1857" xr:uid="{00000000-0005-0000-0000-000036070000}"/>
    <cellStyle name="Normal 2 4 2 2 2 2" xfId="1858" xr:uid="{00000000-0005-0000-0000-000037070000}"/>
    <cellStyle name="Normal 2 4 2 2 2 2 2" xfId="1859" xr:uid="{00000000-0005-0000-0000-000038070000}"/>
    <cellStyle name="Normal 2 4 2 2 2 2 2 2" xfId="1860" xr:uid="{00000000-0005-0000-0000-000039070000}"/>
    <cellStyle name="Normal 2 4 2 2 2 2 3" xfId="1861" xr:uid="{00000000-0005-0000-0000-00003A070000}"/>
    <cellStyle name="Normal 2 4 2 2 2 3" xfId="1862" xr:uid="{00000000-0005-0000-0000-00003B070000}"/>
    <cellStyle name="Normal 2 4 2 2 2 3 2" xfId="1863" xr:uid="{00000000-0005-0000-0000-00003C070000}"/>
    <cellStyle name="Normal 2 4 2 2 2 4" xfId="1864" xr:uid="{00000000-0005-0000-0000-00003D070000}"/>
    <cellStyle name="Normal 2 4 2 2 3" xfId="1865" xr:uid="{00000000-0005-0000-0000-00003E070000}"/>
    <cellStyle name="Normal 2 4 2 2 3 2" xfId="1866" xr:uid="{00000000-0005-0000-0000-00003F070000}"/>
    <cellStyle name="Normal 2 4 2 2 3 2 2" xfId="1867" xr:uid="{00000000-0005-0000-0000-000040070000}"/>
    <cellStyle name="Normal 2 4 2 2 3 3" xfId="1868" xr:uid="{00000000-0005-0000-0000-000041070000}"/>
    <cellStyle name="Normal 2 4 2 2 4" xfId="1869" xr:uid="{00000000-0005-0000-0000-000042070000}"/>
    <cellStyle name="Normal 2 4 2 2 4 2" xfId="1870" xr:uid="{00000000-0005-0000-0000-000043070000}"/>
    <cellStyle name="Normal 2 4 2 2 5" xfId="1871" xr:uid="{00000000-0005-0000-0000-000044070000}"/>
    <cellStyle name="Normal 2 4 2 3" xfId="1872" xr:uid="{00000000-0005-0000-0000-000045070000}"/>
    <cellStyle name="Normal 2 4 2 3 2" xfId="1873" xr:uid="{00000000-0005-0000-0000-000046070000}"/>
    <cellStyle name="Normal 2 4 2 3 2 2" xfId="1874" xr:uid="{00000000-0005-0000-0000-000047070000}"/>
    <cellStyle name="Normal 2 4 2 3 2 2 2" xfId="1875" xr:uid="{00000000-0005-0000-0000-000048070000}"/>
    <cellStyle name="Normal 2 4 2 3 2 3" xfId="1876" xr:uid="{00000000-0005-0000-0000-000049070000}"/>
    <cellStyle name="Normal 2 4 2 3 3" xfId="1877" xr:uid="{00000000-0005-0000-0000-00004A070000}"/>
    <cellStyle name="Normal 2 4 2 3 3 2" xfId="1878" xr:uid="{00000000-0005-0000-0000-00004B070000}"/>
    <cellStyle name="Normal 2 4 2 3 4" xfId="1879" xr:uid="{00000000-0005-0000-0000-00004C070000}"/>
    <cellStyle name="Normal 2 4 2 4" xfId="1880" xr:uid="{00000000-0005-0000-0000-00004D070000}"/>
    <cellStyle name="Normal 2 4 2 4 2" xfId="1881" xr:uid="{00000000-0005-0000-0000-00004E070000}"/>
    <cellStyle name="Normal 2 4 2 4 2 2" xfId="1882" xr:uid="{00000000-0005-0000-0000-00004F070000}"/>
    <cellStyle name="Normal 2 4 2 4 3" xfId="1883" xr:uid="{00000000-0005-0000-0000-000050070000}"/>
    <cellStyle name="Normal 2 4 2 5" xfId="1884" xr:uid="{00000000-0005-0000-0000-000051070000}"/>
    <cellStyle name="Normal 2 4 2 5 2" xfId="1885" xr:uid="{00000000-0005-0000-0000-000052070000}"/>
    <cellStyle name="Normal 2 4 2 6" xfId="1886" xr:uid="{00000000-0005-0000-0000-000053070000}"/>
    <cellStyle name="Normal 2 4 3" xfId="1887" xr:uid="{00000000-0005-0000-0000-000054070000}"/>
    <cellStyle name="Normal 2 4 3 2" xfId="1888" xr:uid="{00000000-0005-0000-0000-000055070000}"/>
    <cellStyle name="Normal 2 4 3 2 2" xfId="1889" xr:uid="{00000000-0005-0000-0000-000056070000}"/>
    <cellStyle name="Normal 2 4 3 2 2 2" xfId="1890" xr:uid="{00000000-0005-0000-0000-000057070000}"/>
    <cellStyle name="Normal 2 4 3 2 2 2 2" xfId="1891" xr:uid="{00000000-0005-0000-0000-000058070000}"/>
    <cellStyle name="Normal 2 4 3 2 2 3" xfId="1892" xr:uid="{00000000-0005-0000-0000-000059070000}"/>
    <cellStyle name="Normal 2 4 3 2 3" xfId="1893" xr:uid="{00000000-0005-0000-0000-00005A070000}"/>
    <cellStyle name="Normal 2 4 3 2 3 2" xfId="1894" xr:uid="{00000000-0005-0000-0000-00005B070000}"/>
    <cellStyle name="Normal 2 4 3 2 4" xfId="1895" xr:uid="{00000000-0005-0000-0000-00005C070000}"/>
    <cellStyle name="Normal 2 4 3 3" xfId="1896" xr:uid="{00000000-0005-0000-0000-00005D070000}"/>
    <cellStyle name="Normal 2 4 3 3 2" xfId="1897" xr:uid="{00000000-0005-0000-0000-00005E070000}"/>
    <cellStyle name="Normal 2 4 3 3 2 2" xfId="1898" xr:uid="{00000000-0005-0000-0000-00005F070000}"/>
    <cellStyle name="Normal 2 4 3 3 3" xfId="1899" xr:uid="{00000000-0005-0000-0000-000060070000}"/>
    <cellStyle name="Normal 2 4 3 4" xfId="1900" xr:uid="{00000000-0005-0000-0000-000061070000}"/>
    <cellStyle name="Normal 2 4 3 4 2" xfId="1901" xr:uid="{00000000-0005-0000-0000-000062070000}"/>
    <cellStyle name="Normal 2 4 3 5" xfId="1902" xr:uid="{00000000-0005-0000-0000-000063070000}"/>
    <cellStyle name="Normal 2 4 4" xfId="1903" xr:uid="{00000000-0005-0000-0000-000064070000}"/>
    <cellStyle name="Normal 2 4 4 2" xfId="1904" xr:uid="{00000000-0005-0000-0000-000065070000}"/>
    <cellStyle name="Normal 2 4 4 2 2" xfId="1905" xr:uid="{00000000-0005-0000-0000-000066070000}"/>
    <cellStyle name="Normal 2 4 4 2 2 2" xfId="1906" xr:uid="{00000000-0005-0000-0000-000067070000}"/>
    <cellStyle name="Normal 2 4 4 2 3" xfId="1907" xr:uid="{00000000-0005-0000-0000-000068070000}"/>
    <cellStyle name="Normal 2 4 4 3" xfId="1908" xr:uid="{00000000-0005-0000-0000-000069070000}"/>
    <cellStyle name="Normal 2 4 4 3 2" xfId="1909" xr:uid="{00000000-0005-0000-0000-00006A070000}"/>
    <cellStyle name="Normal 2 4 4 4" xfId="1910" xr:uid="{00000000-0005-0000-0000-00006B070000}"/>
    <cellStyle name="Normal 2 4 5" xfId="1911" xr:uid="{00000000-0005-0000-0000-00006C070000}"/>
    <cellStyle name="Normal 2 4 5 2" xfId="1912" xr:uid="{00000000-0005-0000-0000-00006D070000}"/>
    <cellStyle name="Normal 2 4 5 2 2" xfId="1913" xr:uid="{00000000-0005-0000-0000-00006E070000}"/>
    <cellStyle name="Normal 2 4 5 3" xfId="1914" xr:uid="{00000000-0005-0000-0000-00006F070000}"/>
    <cellStyle name="Normal 2 4 6" xfId="1915" xr:uid="{00000000-0005-0000-0000-000070070000}"/>
    <cellStyle name="Normal 2 4 6 2" xfId="1916" xr:uid="{00000000-0005-0000-0000-000071070000}"/>
    <cellStyle name="Normal 2 4 7" xfId="1917" xr:uid="{00000000-0005-0000-0000-000072070000}"/>
    <cellStyle name="Normal 2 4 8" xfId="1918" xr:uid="{00000000-0005-0000-0000-000073070000}"/>
    <cellStyle name="Normal 2 5" xfId="25" xr:uid="{00000000-0005-0000-0000-000074070000}"/>
    <cellStyle name="Normal 2 6" xfId="26" xr:uid="{00000000-0005-0000-0000-000075070000}"/>
    <cellStyle name="Normal 2 7" xfId="27" xr:uid="{00000000-0005-0000-0000-000076070000}"/>
    <cellStyle name="Normal 2 8" xfId="28" xr:uid="{00000000-0005-0000-0000-000077070000}"/>
    <cellStyle name="Normal 2 9" xfId="29" xr:uid="{00000000-0005-0000-0000-000078070000}"/>
    <cellStyle name="Normal 2_Composições CPU_auxiliar_unico" xfId="1919" xr:uid="{00000000-0005-0000-0000-000079070000}"/>
    <cellStyle name="Normal 20" xfId="1920" xr:uid="{00000000-0005-0000-0000-00007A070000}"/>
    <cellStyle name="Normal 20 2" xfId="1921" xr:uid="{00000000-0005-0000-0000-00007B070000}"/>
    <cellStyle name="Normal 20 2 2" xfId="1922" xr:uid="{00000000-0005-0000-0000-00007C070000}"/>
    <cellStyle name="Normal 20 2 2 2" xfId="1923" xr:uid="{00000000-0005-0000-0000-00007D070000}"/>
    <cellStyle name="Normal 20 2 2 2 2" xfId="1924" xr:uid="{00000000-0005-0000-0000-00007E070000}"/>
    <cellStyle name="Normal 20 2 2 2 2 2" xfId="1925" xr:uid="{00000000-0005-0000-0000-00007F070000}"/>
    <cellStyle name="Normal 20 2 2 2 3" xfId="1926" xr:uid="{00000000-0005-0000-0000-000080070000}"/>
    <cellStyle name="Normal 20 2 2 3" xfId="1927" xr:uid="{00000000-0005-0000-0000-000081070000}"/>
    <cellStyle name="Normal 20 2 2 3 2" xfId="1928" xr:uid="{00000000-0005-0000-0000-000082070000}"/>
    <cellStyle name="Normal 20 2 2 4" xfId="1929" xr:uid="{00000000-0005-0000-0000-000083070000}"/>
    <cellStyle name="Normal 20 2 3" xfId="1930" xr:uid="{00000000-0005-0000-0000-000084070000}"/>
    <cellStyle name="Normal 20 2 3 2" xfId="1931" xr:uid="{00000000-0005-0000-0000-000085070000}"/>
    <cellStyle name="Normal 20 2 3 2 2" xfId="1932" xr:uid="{00000000-0005-0000-0000-000086070000}"/>
    <cellStyle name="Normal 20 2 3 3" xfId="1933" xr:uid="{00000000-0005-0000-0000-000087070000}"/>
    <cellStyle name="Normal 20 2 4" xfId="1934" xr:uid="{00000000-0005-0000-0000-000088070000}"/>
    <cellStyle name="Normal 20 2 4 2" xfId="1935" xr:uid="{00000000-0005-0000-0000-000089070000}"/>
    <cellStyle name="Normal 20 2 5" xfId="1936" xr:uid="{00000000-0005-0000-0000-00008A070000}"/>
    <cellStyle name="Normal 20 3" xfId="1937" xr:uid="{00000000-0005-0000-0000-00008B070000}"/>
    <cellStyle name="Normal 20 3 2" xfId="1938" xr:uid="{00000000-0005-0000-0000-00008C070000}"/>
    <cellStyle name="Normal 20 3 2 2" xfId="1939" xr:uid="{00000000-0005-0000-0000-00008D070000}"/>
    <cellStyle name="Normal 20 3 2 2 2" xfId="1940" xr:uid="{00000000-0005-0000-0000-00008E070000}"/>
    <cellStyle name="Normal 20 3 2 3" xfId="1941" xr:uid="{00000000-0005-0000-0000-00008F070000}"/>
    <cellStyle name="Normal 20 3 3" xfId="1942" xr:uid="{00000000-0005-0000-0000-000090070000}"/>
    <cellStyle name="Normal 20 3 3 2" xfId="1943" xr:uid="{00000000-0005-0000-0000-000091070000}"/>
    <cellStyle name="Normal 20 3 4" xfId="1944" xr:uid="{00000000-0005-0000-0000-000092070000}"/>
    <cellStyle name="Normal 20 4" xfId="1945" xr:uid="{00000000-0005-0000-0000-000093070000}"/>
    <cellStyle name="Normal 20 4 2" xfId="1946" xr:uid="{00000000-0005-0000-0000-000094070000}"/>
    <cellStyle name="Normal 20 4 2 2" xfId="1947" xr:uid="{00000000-0005-0000-0000-000095070000}"/>
    <cellStyle name="Normal 20 4 3" xfId="1948" xr:uid="{00000000-0005-0000-0000-000096070000}"/>
    <cellStyle name="Normal 20 5" xfId="1949" xr:uid="{00000000-0005-0000-0000-000097070000}"/>
    <cellStyle name="Normal 20 5 2" xfId="1950" xr:uid="{00000000-0005-0000-0000-000098070000}"/>
    <cellStyle name="Normal 20 6" xfId="1951" xr:uid="{00000000-0005-0000-0000-000099070000}"/>
    <cellStyle name="Normal 21" xfId="1952" xr:uid="{00000000-0005-0000-0000-00009A070000}"/>
    <cellStyle name="Normal 21 2" xfId="1953" xr:uid="{00000000-0005-0000-0000-00009B070000}"/>
    <cellStyle name="Normal 21 2 2" xfId="1954" xr:uid="{00000000-0005-0000-0000-00009C070000}"/>
    <cellStyle name="Normal 21 2 2 2" xfId="1955" xr:uid="{00000000-0005-0000-0000-00009D070000}"/>
    <cellStyle name="Normal 21 2 2 2 2" xfId="1956" xr:uid="{00000000-0005-0000-0000-00009E070000}"/>
    <cellStyle name="Normal 21 2 2 2 2 2" xfId="1957" xr:uid="{00000000-0005-0000-0000-00009F070000}"/>
    <cellStyle name="Normal 21 2 2 2 3" xfId="1958" xr:uid="{00000000-0005-0000-0000-0000A0070000}"/>
    <cellStyle name="Normal 21 2 2 3" xfId="1959" xr:uid="{00000000-0005-0000-0000-0000A1070000}"/>
    <cellStyle name="Normal 21 2 2 3 2" xfId="1960" xr:uid="{00000000-0005-0000-0000-0000A2070000}"/>
    <cellStyle name="Normal 21 2 2 4" xfId="1961" xr:uid="{00000000-0005-0000-0000-0000A3070000}"/>
    <cellStyle name="Normal 21 2 3" xfId="1962" xr:uid="{00000000-0005-0000-0000-0000A4070000}"/>
    <cellStyle name="Normal 21 2 3 2" xfId="1963" xr:uid="{00000000-0005-0000-0000-0000A5070000}"/>
    <cellStyle name="Normal 21 2 3 2 2" xfId="1964" xr:uid="{00000000-0005-0000-0000-0000A6070000}"/>
    <cellStyle name="Normal 21 2 3 3" xfId="1965" xr:uid="{00000000-0005-0000-0000-0000A7070000}"/>
    <cellStyle name="Normal 21 2 4" xfId="1966" xr:uid="{00000000-0005-0000-0000-0000A8070000}"/>
    <cellStyle name="Normal 21 2 4 2" xfId="1967" xr:uid="{00000000-0005-0000-0000-0000A9070000}"/>
    <cellStyle name="Normal 21 2 5" xfId="1968" xr:uid="{00000000-0005-0000-0000-0000AA070000}"/>
    <cellStyle name="Normal 21 3" xfId="1969" xr:uid="{00000000-0005-0000-0000-0000AB070000}"/>
    <cellStyle name="Normal 21 3 2" xfId="1970" xr:uid="{00000000-0005-0000-0000-0000AC070000}"/>
    <cellStyle name="Normal 21 3 2 2" xfId="1971" xr:uid="{00000000-0005-0000-0000-0000AD070000}"/>
    <cellStyle name="Normal 21 3 2 2 2" xfId="1972" xr:uid="{00000000-0005-0000-0000-0000AE070000}"/>
    <cellStyle name="Normal 21 3 2 3" xfId="1973" xr:uid="{00000000-0005-0000-0000-0000AF070000}"/>
    <cellStyle name="Normal 21 3 3" xfId="1974" xr:uid="{00000000-0005-0000-0000-0000B0070000}"/>
    <cellStyle name="Normal 21 3 3 2" xfId="1975" xr:uid="{00000000-0005-0000-0000-0000B1070000}"/>
    <cellStyle name="Normal 21 3 4" xfId="1976" xr:uid="{00000000-0005-0000-0000-0000B2070000}"/>
    <cellStyle name="Normal 21 4" xfId="1977" xr:uid="{00000000-0005-0000-0000-0000B3070000}"/>
    <cellStyle name="Normal 21 4 2" xfId="1978" xr:uid="{00000000-0005-0000-0000-0000B4070000}"/>
    <cellStyle name="Normal 21 4 2 2" xfId="1979" xr:uid="{00000000-0005-0000-0000-0000B5070000}"/>
    <cellStyle name="Normal 21 4 3" xfId="1980" xr:uid="{00000000-0005-0000-0000-0000B6070000}"/>
    <cellStyle name="Normal 21 5" xfId="1981" xr:uid="{00000000-0005-0000-0000-0000B7070000}"/>
    <cellStyle name="Normal 21 5 2" xfId="1982" xr:uid="{00000000-0005-0000-0000-0000B8070000}"/>
    <cellStyle name="Normal 21 6" xfId="1983" xr:uid="{00000000-0005-0000-0000-0000B9070000}"/>
    <cellStyle name="Normal 22" xfId="1984" xr:uid="{00000000-0005-0000-0000-0000BA070000}"/>
    <cellStyle name="Normal 22 2" xfId="1985" xr:uid="{00000000-0005-0000-0000-0000BB070000}"/>
    <cellStyle name="Normal 22 2 2" xfId="1986" xr:uid="{00000000-0005-0000-0000-0000BC070000}"/>
    <cellStyle name="Normal 22 2 2 2" xfId="1987" xr:uid="{00000000-0005-0000-0000-0000BD070000}"/>
    <cellStyle name="Normal 22 2 2 2 2" xfId="1988" xr:uid="{00000000-0005-0000-0000-0000BE070000}"/>
    <cellStyle name="Normal 22 2 2 2 2 2" xfId="1989" xr:uid="{00000000-0005-0000-0000-0000BF070000}"/>
    <cellStyle name="Normal 22 2 2 2 3" xfId="1990" xr:uid="{00000000-0005-0000-0000-0000C0070000}"/>
    <cellStyle name="Normal 22 2 2 3" xfId="1991" xr:uid="{00000000-0005-0000-0000-0000C1070000}"/>
    <cellStyle name="Normal 22 2 2 3 2" xfId="1992" xr:uid="{00000000-0005-0000-0000-0000C2070000}"/>
    <cellStyle name="Normal 22 2 2 4" xfId="1993" xr:uid="{00000000-0005-0000-0000-0000C3070000}"/>
    <cellStyle name="Normal 22 2 3" xfId="1994" xr:uid="{00000000-0005-0000-0000-0000C4070000}"/>
    <cellStyle name="Normal 22 2 3 2" xfId="1995" xr:uid="{00000000-0005-0000-0000-0000C5070000}"/>
    <cellStyle name="Normal 22 2 3 2 2" xfId="1996" xr:uid="{00000000-0005-0000-0000-0000C6070000}"/>
    <cellStyle name="Normal 22 2 3 3" xfId="1997" xr:uid="{00000000-0005-0000-0000-0000C7070000}"/>
    <cellStyle name="Normal 22 2 4" xfId="1998" xr:uid="{00000000-0005-0000-0000-0000C8070000}"/>
    <cellStyle name="Normal 22 2 4 2" xfId="1999" xr:uid="{00000000-0005-0000-0000-0000C9070000}"/>
    <cellStyle name="Normal 22 2 5" xfId="2000" xr:uid="{00000000-0005-0000-0000-0000CA070000}"/>
    <cellStyle name="Normal 22 3" xfId="2001" xr:uid="{00000000-0005-0000-0000-0000CB070000}"/>
    <cellStyle name="Normal 22 3 2" xfId="2002" xr:uid="{00000000-0005-0000-0000-0000CC070000}"/>
    <cellStyle name="Normal 22 3 2 2" xfId="2003" xr:uid="{00000000-0005-0000-0000-0000CD070000}"/>
    <cellStyle name="Normal 22 3 2 2 2" xfId="2004" xr:uid="{00000000-0005-0000-0000-0000CE070000}"/>
    <cellStyle name="Normal 22 3 2 3" xfId="2005" xr:uid="{00000000-0005-0000-0000-0000CF070000}"/>
    <cellStyle name="Normal 22 3 3" xfId="2006" xr:uid="{00000000-0005-0000-0000-0000D0070000}"/>
    <cellStyle name="Normal 22 3 3 2" xfId="2007" xr:uid="{00000000-0005-0000-0000-0000D1070000}"/>
    <cellStyle name="Normal 22 3 4" xfId="2008" xr:uid="{00000000-0005-0000-0000-0000D2070000}"/>
    <cellStyle name="Normal 22 4" xfId="2009" xr:uid="{00000000-0005-0000-0000-0000D3070000}"/>
    <cellStyle name="Normal 22 4 2" xfId="2010" xr:uid="{00000000-0005-0000-0000-0000D4070000}"/>
    <cellStyle name="Normal 22 4 2 2" xfId="2011" xr:uid="{00000000-0005-0000-0000-0000D5070000}"/>
    <cellStyle name="Normal 22 4 3" xfId="2012" xr:uid="{00000000-0005-0000-0000-0000D6070000}"/>
    <cellStyle name="Normal 22 5" xfId="2013" xr:uid="{00000000-0005-0000-0000-0000D7070000}"/>
    <cellStyle name="Normal 22 5 2" xfId="2014" xr:uid="{00000000-0005-0000-0000-0000D8070000}"/>
    <cellStyle name="Normal 22 6" xfId="2015" xr:uid="{00000000-0005-0000-0000-0000D9070000}"/>
    <cellStyle name="Normal 23" xfId="2016" xr:uid="{00000000-0005-0000-0000-0000DA070000}"/>
    <cellStyle name="Normal 23 2" xfId="2017" xr:uid="{00000000-0005-0000-0000-0000DB070000}"/>
    <cellStyle name="Normal 23 2 2" xfId="2018" xr:uid="{00000000-0005-0000-0000-0000DC070000}"/>
    <cellStyle name="Normal 23 2 2 2" xfId="2019" xr:uid="{00000000-0005-0000-0000-0000DD070000}"/>
    <cellStyle name="Normal 23 2 2 2 2" xfId="2020" xr:uid="{00000000-0005-0000-0000-0000DE070000}"/>
    <cellStyle name="Normal 23 2 2 2 2 2" xfId="2021" xr:uid="{00000000-0005-0000-0000-0000DF070000}"/>
    <cellStyle name="Normal 23 2 2 2 3" xfId="2022" xr:uid="{00000000-0005-0000-0000-0000E0070000}"/>
    <cellStyle name="Normal 23 2 2 3" xfId="2023" xr:uid="{00000000-0005-0000-0000-0000E1070000}"/>
    <cellStyle name="Normal 23 2 2 3 2" xfId="2024" xr:uid="{00000000-0005-0000-0000-0000E2070000}"/>
    <cellStyle name="Normal 23 2 2 4" xfId="2025" xr:uid="{00000000-0005-0000-0000-0000E3070000}"/>
    <cellStyle name="Normal 23 2 3" xfId="2026" xr:uid="{00000000-0005-0000-0000-0000E4070000}"/>
    <cellStyle name="Normal 23 2 3 2" xfId="2027" xr:uid="{00000000-0005-0000-0000-0000E5070000}"/>
    <cellStyle name="Normal 23 2 3 2 2" xfId="2028" xr:uid="{00000000-0005-0000-0000-0000E6070000}"/>
    <cellStyle name="Normal 23 2 3 3" xfId="2029" xr:uid="{00000000-0005-0000-0000-0000E7070000}"/>
    <cellStyle name="Normal 23 2 4" xfId="2030" xr:uid="{00000000-0005-0000-0000-0000E8070000}"/>
    <cellStyle name="Normal 23 2 4 2" xfId="2031" xr:uid="{00000000-0005-0000-0000-0000E9070000}"/>
    <cellStyle name="Normal 23 2 5" xfId="2032" xr:uid="{00000000-0005-0000-0000-0000EA070000}"/>
    <cellStyle name="Normal 23 3" xfId="2033" xr:uid="{00000000-0005-0000-0000-0000EB070000}"/>
    <cellStyle name="Normal 23 3 2" xfId="2034" xr:uid="{00000000-0005-0000-0000-0000EC070000}"/>
    <cellStyle name="Normal 23 3 2 2" xfId="2035" xr:uid="{00000000-0005-0000-0000-0000ED070000}"/>
    <cellStyle name="Normal 23 3 2 2 2" xfId="2036" xr:uid="{00000000-0005-0000-0000-0000EE070000}"/>
    <cellStyle name="Normal 23 3 2 3" xfId="2037" xr:uid="{00000000-0005-0000-0000-0000EF070000}"/>
    <cellStyle name="Normal 23 3 3" xfId="2038" xr:uid="{00000000-0005-0000-0000-0000F0070000}"/>
    <cellStyle name="Normal 23 3 3 2" xfId="2039" xr:uid="{00000000-0005-0000-0000-0000F1070000}"/>
    <cellStyle name="Normal 23 3 4" xfId="2040" xr:uid="{00000000-0005-0000-0000-0000F2070000}"/>
    <cellStyle name="Normal 23 4" xfId="2041" xr:uid="{00000000-0005-0000-0000-0000F3070000}"/>
    <cellStyle name="Normal 23 4 2" xfId="2042" xr:uid="{00000000-0005-0000-0000-0000F4070000}"/>
    <cellStyle name="Normal 23 4 2 2" xfId="2043" xr:uid="{00000000-0005-0000-0000-0000F5070000}"/>
    <cellStyle name="Normal 23 4 3" xfId="2044" xr:uid="{00000000-0005-0000-0000-0000F6070000}"/>
    <cellStyle name="Normal 23 5" xfId="2045" xr:uid="{00000000-0005-0000-0000-0000F7070000}"/>
    <cellStyle name="Normal 23 5 2" xfId="2046" xr:uid="{00000000-0005-0000-0000-0000F8070000}"/>
    <cellStyle name="Normal 23 6" xfId="2047" xr:uid="{00000000-0005-0000-0000-0000F9070000}"/>
    <cellStyle name="Normal 24" xfId="2048" xr:uid="{00000000-0005-0000-0000-0000FA070000}"/>
    <cellStyle name="Normal 24 2" xfId="2049" xr:uid="{00000000-0005-0000-0000-0000FB070000}"/>
    <cellStyle name="Normal 24 2 2" xfId="2050" xr:uid="{00000000-0005-0000-0000-0000FC070000}"/>
    <cellStyle name="Normal 24 2 2 2" xfId="2051" xr:uid="{00000000-0005-0000-0000-0000FD070000}"/>
    <cellStyle name="Normal 24 2 2 2 2" xfId="2052" xr:uid="{00000000-0005-0000-0000-0000FE070000}"/>
    <cellStyle name="Normal 24 2 2 2 2 2" xfId="2053" xr:uid="{00000000-0005-0000-0000-0000FF070000}"/>
    <cellStyle name="Normal 24 2 2 2 3" xfId="2054" xr:uid="{00000000-0005-0000-0000-000000080000}"/>
    <cellStyle name="Normal 24 2 2 3" xfId="2055" xr:uid="{00000000-0005-0000-0000-000001080000}"/>
    <cellStyle name="Normal 24 2 2 3 2" xfId="2056" xr:uid="{00000000-0005-0000-0000-000002080000}"/>
    <cellStyle name="Normal 24 2 2 4" xfId="2057" xr:uid="{00000000-0005-0000-0000-000003080000}"/>
    <cellStyle name="Normal 24 2 3" xfId="2058" xr:uid="{00000000-0005-0000-0000-000004080000}"/>
    <cellStyle name="Normal 24 2 3 2" xfId="2059" xr:uid="{00000000-0005-0000-0000-000005080000}"/>
    <cellStyle name="Normal 24 2 3 2 2" xfId="2060" xr:uid="{00000000-0005-0000-0000-000006080000}"/>
    <cellStyle name="Normal 24 2 3 3" xfId="2061" xr:uid="{00000000-0005-0000-0000-000007080000}"/>
    <cellStyle name="Normal 24 2 4" xfId="2062" xr:uid="{00000000-0005-0000-0000-000008080000}"/>
    <cellStyle name="Normal 24 2 4 2" xfId="2063" xr:uid="{00000000-0005-0000-0000-000009080000}"/>
    <cellStyle name="Normal 24 2 5" xfId="2064" xr:uid="{00000000-0005-0000-0000-00000A080000}"/>
    <cellStyle name="Normal 24 3" xfId="2065" xr:uid="{00000000-0005-0000-0000-00000B080000}"/>
    <cellStyle name="Normal 24 3 2" xfId="2066" xr:uid="{00000000-0005-0000-0000-00000C080000}"/>
    <cellStyle name="Normal 24 3 2 2" xfId="2067" xr:uid="{00000000-0005-0000-0000-00000D080000}"/>
    <cellStyle name="Normal 24 3 2 2 2" xfId="2068" xr:uid="{00000000-0005-0000-0000-00000E080000}"/>
    <cellStyle name="Normal 24 3 2 3" xfId="2069" xr:uid="{00000000-0005-0000-0000-00000F080000}"/>
    <cellStyle name="Normal 24 3 3" xfId="2070" xr:uid="{00000000-0005-0000-0000-000010080000}"/>
    <cellStyle name="Normal 24 3 3 2" xfId="2071" xr:uid="{00000000-0005-0000-0000-000011080000}"/>
    <cellStyle name="Normal 24 3 4" xfId="2072" xr:uid="{00000000-0005-0000-0000-000012080000}"/>
    <cellStyle name="Normal 24 4" xfId="2073" xr:uid="{00000000-0005-0000-0000-000013080000}"/>
    <cellStyle name="Normal 24 4 2" xfId="2074" xr:uid="{00000000-0005-0000-0000-000014080000}"/>
    <cellStyle name="Normal 24 4 2 2" xfId="2075" xr:uid="{00000000-0005-0000-0000-000015080000}"/>
    <cellStyle name="Normal 24 4 3" xfId="2076" xr:uid="{00000000-0005-0000-0000-000016080000}"/>
    <cellStyle name="Normal 24 5" xfId="2077" xr:uid="{00000000-0005-0000-0000-000017080000}"/>
    <cellStyle name="Normal 24 5 2" xfId="2078" xr:uid="{00000000-0005-0000-0000-000018080000}"/>
    <cellStyle name="Normal 24 6" xfId="2079" xr:uid="{00000000-0005-0000-0000-000019080000}"/>
    <cellStyle name="Normal 25" xfId="2080" xr:uid="{00000000-0005-0000-0000-00001A080000}"/>
    <cellStyle name="Normal 25 10" xfId="2081" xr:uid="{00000000-0005-0000-0000-00001B080000}"/>
    <cellStyle name="Normal 25 10 2" xfId="2082" xr:uid="{00000000-0005-0000-0000-00001C080000}"/>
    <cellStyle name="Normal 25 11" xfId="2083" xr:uid="{00000000-0005-0000-0000-00001D080000}"/>
    <cellStyle name="Normal 25 11 2" xfId="2084" xr:uid="{00000000-0005-0000-0000-00001E080000}"/>
    <cellStyle name="Normal 25 12" xfId="2085" xr:uid="{00000000-0005-0000-0000-00001F080000}"/>
    <cellStyle name="Normal 25 2" xfId="2086" xr:uid="{00000000-0005-0000-0000-000020080000}"/>
    <cellStyle name="Normal 25 2 2" xfId="2087" xr:uid="{00000000-0005-0000-0000-000021080000}"/>
    <cellStyle name="Normal 25 2 2 2" xfId="2088" xr:uid="{00000000-0005-0000-0000-000022080000}"/>
    <cellStyle name="Normal 25 2 2 2 2" xfId="2089" xr:uid="{00000000-0005-0000-0000-000023080000}"/>
    <cellStyle name="Normal 25 2 2 2 2 2" xfId="2090" xr:uid="{00000000-0005-0000-0000-000024080000}"/>
    <cellStyle name="Normal 25 2 2 2 3" xfId="2091" xr:uid="{00000000-0005-0000-0000-000025080000}"/>
    <cellStyle name="Normal 25 2 2 3" xfId="2092" xr:uid="{00000000-0005-0000-0000-000026080000}"/>
    <cellStyle name="Normal 25 2 2 3 2" xfId="2093" xr:uid="{00000000-0005-0000-0000-000027080000}"/>
    <cellStyle name="Normal 25 2 2 4" xfId="2094" xr:uid="{00000000-0005-0000-0000-000028080000}"/>
    <cellStyle name="Normal 25 2 3" xfId="2095" xr:uid="{00000000-0005-0000-0000-000029080000}"/>
    <cellStyle name="Normal 25 2 3 2" xfId="2096" xr:uid="{00000000-0005-0000-0000-00002A080000}"/>
    <cellStyle name="Normal 25 2 3 2 2" xfId="2097" xr:uid="{00000000-0005-0000-0000-00002B080000}"/>
    <cellStyle name="Normal 25 2 3 3" xfId="2098" xr:uid="{00000000-0005-0000-0000-00002C080000}"/>
    <cellStyle name="Normal 25 2 4" xfId="2099" xr:uid="{00000000-0005-0000-0000-00002D080000}"/>
    <cellStyle name="Normal 25 2 4 2" xfId="2100" xr:uid="{00000000-0005-0000-0000-00002E080000}"/>
    <cellStyle name="Normal 25 2 5" xfId="2101" xr:uid="{00000000-0005-0000-0000-00002F080000}"/>
    <cellStyle name="Normal 25 3" xfId="2102" xr:uid="{00000000-0005-0000-0000-000030080000}"/>
    <cellStyle name="Normal 25 3 2" xfId="2103" xr:uid="{00000000-0005-0000-0000-000031080000}"/>
    <cellStyle name="Normal 25 3 2 2" xfId="2104" xr:uid="{00000000-0005-0000-0000-000032080000}"/>
    <cellStyle name="Normal 25 3 2 2 2" xfId="2105" xr:uid="{00000000-0005-0000-0000-000033080000}"/>
    <cellStyle name="Normal 25 3 2 3" xfId="2106" xr:uid="{00000000-0005-0000-0000-000034080000}"/>
    <cellStyle name="Normal 25 3 3" xfId="2107" xr:uid="{00000000-0005-0000-0000-000035080000}"/>
    <cellStyle name="Normal 25 3 3 2" xfId="2108" xr:uid="{00000000-0005-0000-0000-000036080000}"/>
    <cellStyle name="Normal 25 3 4" xfId="2109" xr:uid="{00000000-0005-0000-0000-000037080000}"/>
    <cellStyle name="Normal 25 4" xfId="2110" xr:uid="{00000000-0005-0000-0000-000038080000}"/>
    <cellStyle name="Normal 25 4 2" xfId="2111" xr:uid="{00000000-0005-0000-0000-000039080000}"/>
    <cellStyle name="Normal 25 4 2 2" xfId="2112" xr:uid="{00000000-0005-0000-0000-00003A080000}"/>
    <cellStyle name="Normal 25 4 2 2 2" xfId="2113" xr:uid="{00000000-0005-0000-0000-00003B080000}"/>
    <cellStyle name="Normal 25 4 2 3" xfId="2114" xr:uid="{00000000-0005-0000-0000-00003C080000}"/>
    <cellStyle name="Normal 25 4 3" xfId="2115" xr:uid="{00000000-0005-0000-0000-00003D080000}"/>
    <cellStyle name="Normal 25 4 3 2" xfId="2116" xr:uid="{00000000-0005-0000-0000-00003E080000}"/>
    <cellStyle name="Normal 25 4 4" xfId="2117" xr:uid="{00000000-0005-0000-0000-00003F080000}"/>
    <cellStyle name="Normal 25 4 4 2" xfId="2118" xr:uid="{00000000-0005-0000-0000-000040080000}"/>
    <cellStyle name="Normal 25 4 5" xfId="2119" xr:uid="{00000000-0005-0000-0000-000041080000}"/>
    <cellStyle name="Normal 25 5" xfId="2120" xr:uid="{00000000-0005-0000-0000-000042080000}"/>
    <cellStyle name="Normal 25 5 2" xfId="2121" xr:uid="{00000000-0005-0000-0000-000043080000}"/>
    <cellStyle name="Normal 25 5 2 2" xfId="2122" xr:uid="{00000000-0005-0000-0000-000044080000}"/>
    <cellStyle name="Normal 25 5 2 2 2" xfId="2123" xr:uid="{00000000-0005-0000-0000-000045080000}"/>
    <cellStyle name="Normal 25 5 2 3" xfId="2124" xr:uid="{00000000-0005-0000-0000-000046080000}"/>
    <cellStyle name="Normal 25 5 3" xfId="2125" xr:uid="{00000000-0005-0000-0000-000047080000}"/>
    <cellStyle name="Normal 25 5 3 2" xfId="2126" xr:uid="{00000000-0005-0000-0000-000048080000}"/>
    <cellStyle name="Normal 25 5 4" xfId="2127" xr:uid="{00000000-0005-0000-0000-000049080000}"/>
    <cellStyle name="Normal 25 6" xfId="2128" xr:uid="{00000000-0005-0000-0000-00004A080000}"/>
    <cellStyle name="Normal 25 6 2" xfId="2129" xr:uid="{00000000-0005-0000-0000-00004B080000}"/>
    <cellStyle name="Normal 25 6 2 2" xfId="2130" xr:uid="{00000000-0005-0000-0000-00004C080000}"/>
    <cellStyle name="Normal 25 6 2 2 2" xfId="2131" xr:uid="{00000000-0005-0000-0000-00004D080000}"/>
    <cellStyle name="Normal 25 6 2 2 2 2" xfId="2132" xr:uid="{00000000-0005-0000-0000-00004E080000}"/>
    <cellStyle name="Normal 25 6 2 2 3" xfId="2133" xr:uid="{00000000-0005-0000-0000-00004F080000}"/>
    <cellStyle name="Normal 25 6 2 3" xfId="2134" xr:uid="{00000000-0005-0000-0000-000050080000}"/>
    <cellStyle name="Normal 25 6 2 3 2" xfId="2135" xr:uid="{00000000-0005-0000-0000-000051080000}"/>
    <cellStyle name="Normal 25 6 2 4" xfId="2136" xr:uid="{00000000-0005-0000-0000-000052080000}"/>
    <cellStyle name="Normal 25 6 3" xfId="2137" xr:uid="{00000000-0005-0000-0000-000053080000}"/>
    <cellStyle name="Normal 25 6 3 2" xfId="2138" xr:uid="{00000000-0005-0000-0000-000054080000}"/>
    <cellStyle name="Normal 25 6 3 2 2" xfId="2139" xr:uid="{00000000-0005-0000-0000-000055080000}"/>
    <cellStyle name="Normal 25 6 3 3" xfId="2140" xr:uid="{00000000-0005-0000-0000-000056080000}"/>
    <cellStyle name="Normal 25 6 4" xfId="2141" xr:uid="{00000000-0005-0000-0000-000057080000}"/>
    <cellStyle name="Normal 25 6 4 2" xfId="2142" xr:uid="{00000000-0005-0000-0000-000058080000}"/>
    <cellStyle name="Normal 25 6 5" xfId="2143" xr:uid="{00000000-0005-0000-0000-000059080000}"/>
    <cellStyle name="Normal 25 7" xfId="2144" xr:uid="{00000000-0005-0000-0000-00005A080000}"/>
    <cellStyle name="Normal 25 7 2" xfId="2145" xr:uid="{00000000-0005-0000-0000-00005B080000}"/>
    <cellStyle name="Normal 25 7 2 2" xfId="2146" xr:uid="{00000000-0005-0000-0000-00005C080000}"/>
    <cellStyle name="Normal 25 7 2 2 2" xfId="2147" xr:uid="{00000000-0005-0000-0000-00005D080000}"/>
    <cellStyle name="Normal 25 7 2 3" xfId="2148" xr:uid="{00000000-0005-0000-0000-00005E080000}"/>
    <cellStyle name="Normal 25 7 3" xfId="2149" xr:uid="{00000000-0005-0000-0000-00005F080000}"/>
    <cellStyle name="Normal 25 7 3 2" xfId="2150" xr:uid="{00000000-0005-0000-0000-000060080000}"/>
    <cellStyle name="Normal 25 7 4" xfId="2151" xr:uid="{00000000-0005-0000-0000-000061080000}"/>
    <cellStyle name="Normal 25 8" xfId="2152" xr:uid="{00000000-0005-0000-0000-000062080000}"/>
    <cellStyle name="Normal 25 8 2" xfId="2153" xr:uid="{00000000-0005-0000-0000-000063080000}"/>
    <cellStyle name="Normal 25 8 2 2" xfId="2154" xr:uid="{00000000-0005-0000-0000-000064080000}"/>
    <cellStyle name="Normal 25 8 3" xfId="2155" xr:uid="{00000000-0005-0000-0000-000065080000}"/>
    <cellStyle name="Normal 25 9" xfId="2156" xr:uid="{00000000-0005-0000-0000-000066080000}"/>
    <cellStyle name="Normal 25 9 2" xfId="2157" xr:uid="{00000000-0005-0000-0000-000067080000}"/>
    <cellStyle name="Normal 26" xfId="2158" xr:uid="{00000000-0005-0000-0000-000068080000}"/>
    <cellStyle name="Normal 26 2" xfId="2159" xr:uid="{00000000-0005-0000-0000-000069080000}"/>
    <cellStyle name="Normal 26 2 2" xfId="2160" xr:uid="{00000000-0005-0000-0000-00006A080000}"/>
    <cellStyle name="Normal 26 2 2 2" xfId="2161" xr:uid="{00000000-0005-0000-0000-00006B080000}"/>
    <cellStyle name="Normal 26 2 2 2 2" xfId="2162" xr:uid="{00000000-0005-0000-0000-00006C080000}"/>
    <cellStyle name="Normal 26 2 2 2 2 2" xfId="2163" xr:uid="{00000000-0005-0000-0000-00006D080000}"/>
    <cellStyle name="Normal 26 2 2 2 3" xfId="2164" xr:uid="{00000000-0005-0000-0000-00006E080000}"/>
    <cellStyle name="Normal 26 2 2 3" xfId="2165" xr:uid="{00000000-0005-0000-0000-00006F080000}"/>
    <cellStyle name="Normal 26 2 2 3 2" xfId="2166" xr:uid="{00000000-0005-0000-0000-000070080000}"/>
    <cellStyle name="Normal 26 2 2 4" xfId="2167" xr:uid="{00000000-0005-0000-0000-000071080000}"/>
    <cellStyle name="Normal 26 2 3" xfId="2168" xr:uid="{00000000-0005-0000-0000-000072080000}"/>
    <cellStyle name="Normal 26 2 3 2" xfId="2169" xr:uid="{00000000-0005-0000-0000-000073080000}"/>
    <cellStyle name="Normal 26 2 3 2 2" xfId="2170" xr:uid="{00000000-0005-0000-0000-000074080000}"/>
    <cellStyle name="Normal 26 2 3 3" xfId="2171" xr:uid="{00000000-0005-0000-0000-000075080000}"/>
    <cellStyle name="Normal 26 2 4" xfId="2172" xr:uid="{00000000-0005-0000-0000-000076080000}"/>
    <cellStyle name="Normal 26 2 4 2" xfId="2173" xr:uid="{00000000-0005-0000-0000-000077080000}"/>
    <cellStyle name="Normal 26 2 5" xfId="2174" xr:uid="{00000000-0005-0000-0000-000078080000}"/>
    <cellStyle name="Normal 26 3" xfId="2175" xr:uid="{00000000-0005-0000-0000-000079080000}"/>
    <cellStyle name="Normal 26 3 2" xfId="2176" xr:uid="{00000000-0005-0000-0000-00007A080000}"/>
    <cellStyle name="Normal 26 3 2 2" xfId="2177" xr:uid="{00000000-0005-0000-0000-00007B080000}"/>
    <cellStyle name="Normal 26 3 2 2 2" xfId="2178" xr:uid="{00000000-0005-0000-0000-00007C080000}"/>
    <cellStyle name="Normal 26 3 2 3" xfId="2179" xr:uid="{00000000-0005-0000-0000-00007D080000}"/>
    <cellStyle name="Normal 26 3 3" xfId="2180" xr:uid="{00000000-0005-0000-0000-00007E080000}"/>
    <cellStyle name="Normal 26 3 3 2" xfId="2181" xr:uid="{00000000-0005-0000-0000-00007F080000}"/>
    <cellStyle name="Normal 26 3 4" xfId="2182" xr:uid="{00000000-0005-0000-0000-000080080000}"/>
    <cellStyle name="Normal 26 4" xfId="2183" xr:uid="{00000000-0005-0000-0000-000081080000}"/>
    <cellStyle name="Normal 26 4 2" xfId="2184" xr:uid="{00000000-0005-0000-0000-000082080000}"/>
    <cellStyle name="Normal 26 4 2 2" xfId="2185" xr:uid="{00000000-0005-0000-0000-000083080000}"/>
    <cellStyle name="Normal 26 4 3" xfId="2186" xr:uid="{00000000-0005-0000-0000-000084080000}"/>
    <cellStyle name="Normal 26 5" xfId="2187" xr:uid="{00000000-0005-0000-0000-000085080000}"/>
    <cellStyle name="Normal 26 5 2" xfId="2188" xr:uid="{00000000-0005-0000-0000-000086080000}"/>
    <cellStyle name="Normal 26 6" xfId="2189" xr:uid="{00000000-0005-0000-0000-000087080000}"/>
    <cellStyle name="Normal 27" xfId="2190" xr:uid="{00000000-0005-0000-0000-000088080000}"/>
    <cellStyle name="Normal 27 2" xfId="2191" xr:uid="{00000000-0005-0000-0000-000089080000}"/>
    <cellStyle name="Normal 27 2 2" xfId="2192" xr:uid="{00000000-0005-0000-0000-00008A080000}"/>
    <cellStyle name="Normal 27 2 2 2" xfId="2193" xr:uid="{00000000-0005-0000-0000-00008B080000}"/>
    <cellStyle name="Normal 27 2 2 2 2" xfId="2194" xr:uid="{00000000-0005-0000-0000-00008C080000}"/>
    <cellStyle name="Normal 27 2 2 2 2 2" xfId="2195" xr:uid="{00000000-0005-0000-0000-00008D080000}"/>
    <cellStyle name="Normal 27 2 2 2 3" xfId="2196" xr:uid="{00000000-0005-0000-0000-00008E080000}"/>
    <cellStyle name="Normal 27 2 2 3" xfId="2197" xr:uid="{00000000-0005-0000-0000-00008F080000}"/>
    <cellStyle name="Normal 27 2 2 3 2" xfId="2198" xr:uid="{00000000-0005-0000-0000-000090080000}"/>
    <cellStyle name="Normal 27 2 2 4" xfId="2199" xr:uid="{00000000-0005-0000-0000-000091080000}"/>
    <cellStyle name="Normal 27 2 3" xfId="2200" xr:uid="{00000000-0005-0000-0000-000092080000}"/>
    <cellStyle name="Normal 27 2 3 2" xfId="2201" xr:uid="{00000000-0005-0000-0000-000093080000}"/>
    <cellStyle name="Normal 27 2 3 2 2" xfId="2202" xr:uid="{00000000-0005-0000-0000-000094080000}"/>
    <cellStyle name="Normal 27 2 3 3" xfId="2203" xr:uid="{00000000-0005-0000-0000-000095080000}"/>
    <cellStyle name="Normal 27 2 4" xfId="2204" xr:uid="{00000000-0005-0000-0000-000096080000}"/>
    <cellStyle name="Normal 27 2 4 2" xfId="2205" xr:uid="{00000000-0005-0000-0000-000097080000}"/>
    <cellStyle name="Normal 27 2 5" xfId="2206" xr:uid="{00000000-0005-0000-0000-000098080000}"/>
    <cellStyle name="Normal 27 3" xfId="2207" xr:uid="{00000000-0005-0000-0000-000099080000}"/>
    <cellStyle name="Normal 27 3 2" xfId="2208" xr:uid="{00000000-0005-0000-0000-00009A080000}"/>
    <cellStyle name="Normal 27 3 2 2" xfId="2209" xr:uid="{00000000-0005-0000-0000-00009B080000}"/>
    <cellStyle name="Normal 27 3 2 2 2" xfId="2210" xr:uid="{00000000-0005-0000-0000-00009C080000}"/>
    <cellStyle name="Normal 27 3 2 3" xfId="2211" xr:uid="{00000000-0005-0000-0000-00009D080000}"/>
    <cellStyle name="Normal 27 3 3" xfId="2212" xr:uid="{00000000-0005-0000-0000-00009E080000}"/>
    <cellStyle name="Normal 27 3 3 2" xfId="2213" xr:uid="{00000000-0005-0000-0000-00009F080000}"/>
    <cellStyle name="Normal 27 3 4" xfId="2214" xr:uid="{00000000-0005-0000-0000-0000A0080000}"/>
    <cellStyle name="Normal 27 4" xfId="2215" xr:uid="{00000000-0005-0000-0000-0000A1080000}"/>
    <cellStyle name="Normal 27 4 2" xfId="2216" xr:uid="{00000000-0005-0000-0000-0000A2080000}"/>
    <cellStyle name="Normal 27 4 2 2" xfId="2217" xr:uid="{00000000-0005-0000-0000-0000A3080000}"/>
    <cellStyle name="Normal 27 4 3" xfId="2218" xr:uid="{00000000-0005-0000-0000-0000A4080000}"/>
    <cellStyle name="Normal 27 5" xfId="2219" xr:uid="{00000000-0005-0000-0000-0000A5080000}"/>
    <cellStyle name="Normal 27 5 2" xfId="2220" xr:uid="{00000000-0005-0000-0000-0000A6080000}"/>
    <cellStyle name="Normal 27 6" xfId="2221" xr:uid="{00000000-0005-0000-0000-0000A7080000}"/>
    <cellStyle name="Normal 28" xfId="2222" xr:uid="{00000000-0005-0000-0000-0000A8080000}"/>
    <cellStyle name="Normal 28 2" xfId="2223" xr:uid="{00000000-0005-0000-0000-0000A9080000}"/>
    <cellStyle name="Normal 28 2 2" xfId="2224" xr:uid="{00000000-0005-0000-0000-0000AA080000}"/>
    <cellStyle name="Normal 28 2 2 2" xfId="2225" xr:uid="{00000000-0005-0000-0000-0000AB080000}"/>
    <cellStyle name="Normal 28 2 2 2 2" xfId="2226" xr:uid="{00000000-0005-0000-0000-0000AC080000}"/>
    <cellStyle name="Normal 28 2 2 2 2 2" xfId="2227" xr:uid="{00000000-0005-0000-0000-0000AD080000}"/>
    <cellStyle name="Normal 28 2 2 2 3" xfId="2228" xr:uid="{00000000-0005-0000-0000-0000AE080000}"/>
    <cellStyle name="Normal 28 2 2 3" xfId="2229" xr:uid="{00000000-0005-0000-0000-0000AF080000}"/>
    <cellStyle name="Normal 28 2 2 3 2" xfId="2230" xr:uid="{00000000-0005-0000-0000-0000B0080000}"/>
    <cellStyle name="Normal 28 2 2 4" xfId="2231" xr:uid="{00000000-0005-0000-0000-0000B1080000}"/>
    <cellStyle name="Normal 28 2 3" xfId="2232" xr:uid="{00000000-0005-0000-0000-0000B2080000}"/>
    <cellStyle name="Normal 28 2 3 2" xfId="2233" xr:uid="{00000000-0005-0000-0000-0000B3080000}"/>
    <cellStyle name="Normal 28 2 3 2 2" xfId="2234" xr:uid="{00000000-0005-0000-0000-0000B4080000}"/>
    <cellStyle name="Normal 28 2 3 3" xfId="2235" xr:uid="{00000000-0005-0000-0000-0000B5080000}"/>
    <cellStyle name="Normal 28 2 4" xfId="2236" xr:uid="{00000000-0005-0000-0000-0000B6080000}"/>
    <cellStyle name="Normal 28 2 4 2" xfId="2237" xr:uid="{00000000-0005-0000-0000-0000B7080000}"/>
    <cellStyle name="Normal 28 2 5" xfId="2238" xr:uid="{00000000-0005-0000-0000-0000B8080000}"/>
    <cellStyle name="Normal 28 3" xfId="2239" xr:uid="{00000000-0005-0000-0000-0000B9080000}"/>
    <cellStyle name="Normal 28 3 2" xfId="2240" xr:uid="{00000000-0005-0000-0000-0000BA080000}"/>
    <cellStyle name="Normal 28 3 2 2" xfId="2241" xr:uid="{00000000-0005-0000-0000-0000BB080000}"/>
    <cellStyle name="Normal 28 3 2 2 2" xfId="2242" xr:uid="{00000000-0005-0000-0000-0000BC080000}"/>
    <cellStyle name="Normal 28 3 2 3" xfId="2243" xr:uid="{00000000-0005-0000-0000-0000BD080000}"/>
    <cellStyle name="Normal 28 3 3" xfId="2244" xr:uid="{00000000-0005-0000-0000-0000BE080000}"/>
    <cellStyle name="Normal 28 3 3 2" xfId="2245" xr:uid="{00000000-0005-0000-0000-0000BF080000}"/>
    <cellStyle name="Normal 28 3 4" xfId="2246" xr:uid="{00000000-0005-0000-0000-0000C0080000}"/>
    <cellStyle name="Normal 28 4" xfId="2247" xr:uid="{00000000-0005-0000-0000-0000C1080000}"/>
    <cellStyle name="Normal 28 4 2" xfId="2248" xr:uid="{00000000-0005-0000-0000-0000C2080000}"/>
    <cellStyle name="Normal 28 4 2 2" xfId="2249" xr:uid="{00000000-0005-0000-0000-0000C3080000}"/>
    <cellStyle name="Normal 28 4 3" xfId="2250" xr:uid="{00000000-0005-0000-0000-0000C4080000}"/>
    <cellStyle name="Normal 28 5" xfId="2251" xr:uid="{00000000-0005-0000-0000-0000C5080000}"/>
    <cellStyle name="Normal 28 5 2" xfId="2252" xr:uid="{00000000-0005-0000-0000-0000C6080000}"/>
    <cellStyle name="Normal 28 6" xfId="2253" xr:uid="{00000000-0005-0000-0000-0000C7080000}"/>
    <cellStyle name="Normal 29" xfId="2254" xr:uid="{00000000-0005-0000-0000-0000C8080000}"/>
    <cellStyle name="Normal 29 2" xfId="2255" xr:uid="{00000000-0005-0000-0000-0000C9080000}"/>
    <cellStyle name="Normal 29 2 2" xfId="2256" xr:uid="{00000000-0005-0000-0000-0000CA080000}"/>
    <cellStyle name="Normal 29 2 2 2" xfId="2257" xr:uid="{00000000-0005-0000-0000-0000CB080000}"/>
    <cellStyle name="Normal 29 2 2 2 2" xfId="2258" xr:uid="{00000000-0005-0000-0000-0000CC080000}"/>
    <cellStyle name="Normal 29 2 2 2 2 2" xfId="2259" xr:uid="{00000000-0005-0000-0000-0000CD080000}"/>
    <cellStyle name="Normal 29 2 2 2 3" xfId="2260" xr:uid="{00000000-0005-0000-0000-0000CE080000}"/>
    <cellStyle name="Normal 29 2 2 3" xfId="2261" xr:uid="{00000000-0005-0000-0000-0000CF080000}"/>
    <cellStyle name="Normal 29 2 2 3 2" xfId="2262" xr:uid="{00000000-0005-0000-0000-0000D0080000}"/>
    <cellStyle name="Normal 29 2 2 4" xfId="2263" xr:uid="{00000000-0005-0000-0000-0000D1080000}"/>
    <cellStyle name="Normal 29 2 3" xfId="2264" xr:uid="{00000000-0005-0000-0000-0000D2080000}"/>
    <cellStyle name="Normal 29 2 3 2" xfId="2265" xr:uid="{00000000-0005-0000-0000-0000D3080000}"/>
    <cellStyle name="Normal 29 2 3 2 2" xfId="2266" xr:uid="{00000000-0005-0000-0000-0000D4080000}"/>
    <cellStyle name="Normal 29 2 3 3" xfId="2267" xr:uid="{00000000-0005-0000-0000-0000D5080000}"/>
    <cellStyle name="Normal 29 2 4" xfId="2268" xr:uid="{00000000-0005-0000-0000-0000D6080000}"/>
    <cellStyle name="Normal 29 2 4 2" xfId="2269" xr:uid="{00000000-0005-0000-0000-0000D7080000}"/>
    <cellStyle name="Normal 29 2 5" xfId="2270" xr:uid="{00000000-0005-0000-0000-0000D8080000}"/>
    <cellStyle name="Normal 29 3" xfId="2271" xr:uid="{00000000-0005-0000-0000-0000D9080000}"/>
    <cellStyle name="Normal 29 3 2" xfId="2272" xr:uid="{00000000-0005-0000-0000-0000DA080000}"/>
    <cellStyle name="Normal 29 3 2 2" xfId="2273" xr:uid="{00000000-0005-0000-0000-0000DB080000}"/>
    <cellStyle name="Normal 29 3 2 2 2" xfId="2274" xr:uid="{00000000-0005-0000-0000-0000DC080000}"/>
    <cellStyle name="Normal 29 3 2 3" xfId="2275" xr:uid="{00000000-0005-0000-0000-0000DD080000}"/>
    <cellStyle name="Normal 29 3 3" xfId="2276" xr:uid="{00000000-0005-0000-0000-0000DE080000}"/>
    <cellStyle name="Normal 29 3 3 2" xfId="2277" xr:uid="{00000000-0005-0000-0000-0000DF080000}"/>
    <cellStyle name="Normal 29 3 4" xfId="2278" xr:uid="{00000000-0005-0000-0000-0000E0080000}"/>
    <cellStyle name="Normal 29 4" xfId="2279" xr:uid="{00000000-0005-0000-0000-0000E1080000}"/>
    <cellStyle name="Normal 29 4 2" xfId="2280" xr:uid="{00000000-0005-0000-0000-0000E2080000}"/>
    <cellStyle name="Normal 29 4 2 2" xfId="2281" xr:uid="{00000000-0005-0000-0000-0000E3080000}"/>
    <cellStyle name="Normal 29 4 3" xfId="2282" xr:uid="{00000000-0005-0000-0000-0000E4080000}"/>
    <cellStyle name="Normal 29 5" xfId="2283" xr:uid="{00000000-0005-0000-0000-0000E5080000}"/>
    <cellStyle name="Normal 29 5 2" xfId="2284" xr:uid="{00000000-0005-0000-0000-0000E6080000}"/>
    <cellStyle name="Normal 29 6" xfId="2285" xr:uid="{00000000-0005-0000-0000-0000E7080000}"/>
    <cellStyle name="Normal 3" xfId="4" xr:uid="{00000000-0005-0000-0000-0000E8080000}"/>
    <cellStyle name="Normal 3 10" xfId="2286" xr:uid="{00000000-0005-0000-0000-0000E9080000}"/>
    <cellStyle name="Normal 3 2" xfId="30" xr:uid="{00000000-0005-0000-0000-0000EA080000}"/>
    <cellStyle name="Normal 3 2 2" xfId="62" xr:uid="{00000000-0005-0000-0000-0000EB080000}"/>
    <cellStyle name="Normal 3 2 2 2" xfId="2287" xr:uid="{00000000-0005-0000-0000-0000EC080000}"/>
    <cellStyle name="Normal 3 3" xfId="31" xr:uid="{00000000-0005-0000-0000-0000ED080000}"/>
    <cellStyle name="Normal 3 3 2" xfId="47" xr:uid="{00000000-0005-0000-0000-0000EE080000}"/>
    <cellStyle name="Normal 3 4" xfId="2288" xr:uid="{00000000-0005-0000-0000-0000EF080000}"/>
    <cellStyle name="Normal 3 4 2" xfId="2289" xr:uid="{00000000-0005-0000-0000-0000F0080000}"/>
    <cellStyle name="Normal 3 5" xfId="2290" xr:uid="{00000000-0005-0000-0000-0000F1080000}"/>
    <cellStyle name="Normal 3 5 2" xfId="2291" xr:uid="{00000000-0005-0000-0000-0000F2080000}"/>
    <cellStyle name="Normal 3 6" xfId="2292" xr:uid="{00000000-0005-0000-0000-0000F3080000}"/>
    <cellStyle name="Normal 3 6 2" xfId="2293" xr:uid="{00000000-0005-0000-0000-0000F4080000}"/>
    <cellStyle name="Normal 3 7" xfId="2294" xr:uid="{00000000-0005-0000-0000-0000F5080000}"/>
    <cellStyle name="Normal 3 7 2" xfId="2295" xr:uid="{00000000-0005-0000-0000-0000F6080000}"/>
    <cellStyle name="Normal 3 8" xfId="2296" xr:uid="{00000000-0005-0000-0000-0000F7080000}"/>
    <cellStyle name="Normal 3 8 2" xfId="2297" xr:uid="{00000000-0005-0000-0000-0000F8080000}"/>
    <cellStyle name="Normal 3 9" xfId="2298" xr:uid="{00000000-0005-0000-0000-0000F9080000}"/>
    <cellStyle name="Normal 3 9 2" xfId="2299" xr:uid="{00000000-0005-0000-0000-0000FA080000}"/>
    <cellStyle name="Normal 3_Planilha lt c" xfId="2300" xr:uid="{00000000-0005-0000-0000-0000FB080000}"/>
    <cellStyle name="Normal 30" xfId="2301" xr:uid="{00000000-0005-0000-0000-0000FC080000}"/>
    <cellStyle name="Normal 30 2" xfId="2302" xr:uid="{00000000-0005-0000-0000-0000FD080000}"/>
    <cellStyle name="Normal 31" xfId="2303" xr:uid="{00000000-0005-0000-0000-0000FE080000}"/>
    <cellStyle name="Normal 31 2" xfId="2304" xr:uid="{00000000-0005-0000-0000-0000FF080000}"/>
    <cellStyle name="Normal 32" xfId="2305" xr:uid="{00000000-0005-0000-0000-000000090000}"/>
    <cellStyle name="Normal 32 2" xfId="2306" xr:uid="{00000000-0005-0000-0000-000001090000}"/>
    <cellStyle name="Normal 33" xfId="2307" xr:uid="{00000000-0005-0000-0000-000002090000}"/>
    <cellStyle name="Normal 33 2" xfId="2308" xr:uid="{00000000-0005-0000-0000-000003090000}"/>
    <cellStyle name="Normal 34" xfId="2309" xr:uid="{00000000-0005-0000-0000-000004090000}"/>
    <cellStyle name="Normal 34 2" xfId="2310" xr:uid="{00000000-0005-0000-0000-000005090000}"/>
    <cellStyle name="Normal 35" xfId="2311" xr:uid="{00000000-0005-0000-0000-000006090000}"/>
    <cellStyle name="Normal 35 2" xfId="2312" xr:uid="{00000000-0005-0000-0000-000007090000}"/>
    <cellStyle name="Normal 36" xfId="2313" xr:uid="{00000000-0005-0000-0000-000008090000}"/>
    <cellStyle name="Normal 36 2" xfId="2314" xr:uid="{00000000-0005-0000-0000-000009090000}"/>
    <cellStyle name="Normal 37" xfId="2315" xr:uid="{00000000-0005-0000-0000-00000A090000}"/>
    <cellStyle name="Normal 37 2" xfId="2316" xr:uid="{00000000-0005-0000-0000-00000B090000}"/>
    <cellStyle name="Normal 38" xfId="2317" xr:uid="{00000000-0005-0000-0000-00000C090000}"/>
    <cellStyle name="Normal 38 2" xfId="2318" xr:uid="{00000000-0005-0000-0000-00000D090000}"/>
    <cellStyle name="Normal 39" xfId="2319" xr:uid="{00000000-0005-0000-0000-00000E090000}"/>
    <cellStyle name="Normal 39 2" xfId="2320" xr:uid="{00000000-0005-0000-0000-00000F090000}"/>
    <cellStyle name="Normal 4" xfId="11" xr:uid="{00000000-0005-0000-0000-000010090000}"/>
    <cellStyle name="Normal 4 10" xfId="2321" xr:uid="{00000000-0005-0000-0000-000011090000}"/>
    <cellStyle name="Normal 4 10 2" xfId="2322" xr:uid="{00000000-0005-0000-0000-000012090000}"/>
    <cellStyle name="Normal 4 10 2 2" xfId="2323" xr:uid="{00000000-0005-0000-0000-000013090000}"/>
    <cellStyle name="Normal 4 10 2 2 2" xfId="2324" xr:uid="{00000000-0005-0000-0000-000014090000}"/>
    <cellStyle name="Normal 4 10 2 2 2 2" xfId="2325" xr:uid="{00000000-0005-0000-0000-000015090000}"/>
    <cellStyle name="Normal 4 10 2 2 2 2 2" xfId="2326" xr:uid="{00000000-0005-0000-0000-000016090000}"/>
    <cellStyle name="Normal 4 10 2 2 2 2 2 2" xfId="2327" xr:uid="{00000000-0005-0000-0000-000017090000}"/>
    <cellStyle name="Normal 4 10 2 2 2 2 3" xfId="2328" xr:uid="{00000000-0005-0000-0000-000018090000}"/>
    <cellStyle name="Normal 4 10 2 2 2 3" xfId="2329" xr:uid="{00000000-0005-0000-0000-000019090000}"/>
    <cellStyle name="Normal 4 10 2 2 2 3 2" xfId="2330" xr:uid="{00000000-0005-0000-0000-00001A090000}"/>
    <cellStyle name="Normal 4 10 2 2 2 4" xfId="2331" xr:uid="{00000000-0005-0000-0000-00001B090000}"/>
    <cellStyle name="Normal 4 10 2 2 3" xfId="2332" xr:uid="{00000000-0005-0000-0000-00001C090000}"/>
    <cellStyle name="Normal 4 10 2 2 3 2" xfId="2333" xr:uid="{00000000-0005-0000-0000-00001D090000}"/>
    <cellStyle name="Normal 4 10 2 2 3 2 2" xfId="2334" xr:uid="{00000000-0005-0000-0000-00001E090000}"/>
    <cellStyle name="Normal 4 10 2 2 3 3" xfId="2335" xr:uid="{00000000-0005-0000-0000-00001F090000}"/>
    <cellStyle name="Normal 4 10 2 2 4" xfId="2336" xr:uid="{00000000-0005-0000-0000-000020090000}"/>
    <cellStyle name="Normal 4 10 2 2 4 2" xfId="2337" xr:uid="{00000000-0005-0000-0000-000021090000}"/>
    <cellStyle name="Normal 4 10 2 2 5" xfId="2338" xr:uid="{00000000-0005-0000-0000-000022090000}"/>
    <cellStyle name="Normal 4 10 2 3" xfId="2339" xr:uid="{00000000-0005-0000-0000-000023090000}"/>
    <cellStyle name="Normal 4 10 2 3 2" xfId="2340" xr:uid="{00000000-0005-0000-0000-000024090000}"/>
    <cellStyle name="Normal 4 10 2 3 2 2" xfId="2341" xr:uid="{00000000-0005-0000-0000-000025090000}"/>
    <cellStyle name="Normal 4 10 2 3 2 2 2" xfId="2342" xr:uid="{00000000-0005-0000-0000-000026090000}"/>
    <cellStyle name="Normal 4 10 2 3 2 3" xfId="2343" xr:uid="{00000000-0005-0000-0000-000027090000}"/>
    <cellStyle name="Normal 4 10 2 3 3" xfId="2344" xr:uid="{00000000-0005-0000-0000-000028090000}"/>
    <cellStyle name="Normal 4 10 2 3 3 2" xfId="2345" xr:uid="{00000000-0005-0000-0000-000029090000}"/>
    <cellStyle name="Normal 4 10 2 3 4" xfId="2346" xr:uid="{00000000-0005-0000-0000-00002A090000}"/>
    <cellStyle name="Normal 4 10 2 4" xfId="2347" xr:uid="{00000000-0005-0000-0000-00002B090000}"/>
    <cellStyle name="Normal 4 10 2 4 2" xfId="2348" xr:uid="{00000000-0005-0000-0000-00002C090000}"/>
    <cellStyle name="Normal 4 10 2 4 2 2" xfId="2349" xr:uid="{00000000-0005-0000-0000-00002D090000}"/>
    <cellStyle name="Normal 4 10 2 4 3" xfId="2350" xr:uid="{00000000-0005-0000-0000-00002E090000}"/>
    <cellStyle name="Normal 4 10 2 5" xfId="2351" xr:uid="{00000000-0005-0000-0000-00002F090000}"/>
    <cellStyle name="Normal 4 10 2 5 2" xfId="2352" xr:uid="{00000000-0005-0000-0000-000030090000}"/>
    <cellStyle name="Normal 4 10 2 6" xfId="2353" xr:uid="{00000000-0005-0000-0000-000031090000}"/>
    <cellStyle name="Normal 4 10 3" xfId="2354" xr:uid="{00000000-0005-0000-0000-000032090000}"/>
    <cellStyle name="Normal 4 10 3 2" xfId="2355" xr:uid="{00000000-0005-0000-0000-000033090000}"/>
    <cellStyle name="Normal 4 10 3 2 2" xfId="2356" xr:uid="{00000000-0005-0000-0000-000034090000}"/>
    <cellStyle name="Normal 4 10 3 2 2 2" xfId="2357" xr:uid="{00000000-0005-0000-0000-000035090000}"/>
    <cellStyle name="Normal 4 10 3 2 2 2 2" xfId="2358" xr:uid="{00000000-0005-0000-0000-000036090000}"/>
    <cellStyle name="Normal 4 10 3 2 2 3" xfId="2359" xr:uid="{00000000-0005-0000-0000-000037090000}"/>
    <cellStyle name="Normal 4 10 3 2 3" xfId="2360" xr:uid="{00000000-0005-0000-0000-000038090000}"/>
    <cellStyle name="Normal 4 10 3 2 3 2" xfId="2361" xr:uid="{00000000-0005-0000-0000-000039090000}"/>
    <cellStyle name="Normal 4 10 3 2 4" xfId="2362" xr:uid="{00000000-0005-0000-0000-00003A090000}"/>
    <cellStyle name="Normal 4 10 3 3" xfId="2363" xr:uid="{00000000-0005-0000-0000-00003B090000}"/>
    <cellStyle name="Normal 4 10 3 3 2" xfId="2364" xr:uid="{00000000-0005-0000-0000-00003C090000}"/>
    <cellStyle name="Normal 4 10 3 3 2 2" xfId="2365" xr:uid="{00000000-0005-0000-0000-00003D090000}"/>
    <cellStyle name="Normal 4 10 3 3 3" xfId="2366" xr:uid="{00000000-0005-0000-0000-00003E090000}"/>
    <cellStyle name="Normal 4 10 3 4" xfId="2367" xr:uid="{00000000-0005-0000-0000-00003F090000}"/>
    <cellStyle name="Normal 4 10 3 4 2" xfId="2368" xr:uid="{00000000-0005-0000-0000-000040090000}"/>
    <cellStyle name="Normal 4 10 3 5" xfId="2369" xr:uid="{00000000-0005-0000-0000-000041090000}"/>
    <cellStyle name="Normal 4 10 4" xfId="2370" xr:uid="{00000000-0005-0000-0000-000042090000}"/>
    <cellStyle name="Normal 4 10 4 2" xfId="2371" xr:uid="{00000000-0005-0000-0000-000043090000}"/>
    <cellStyle name="Normal 4 10 4 2 2" xfId="2372" xr:uid="{00000000-0005-0000-0000-000044090000}"/>
    <cellStyle name="Normal 4 10 4 2 2 2" xfId="2373" xr:uid="{00000000-0005-0000-0000-000045090000}"/>
    <cellStyle name="Normal 4 10 4 2 3" xfId="2374" xr:uid="{00000000-0005-0000-0000-000046090000}"/>
    <cellStyle name="Normal 4 10 4 3" xfId="2375" xr:uid="{00000000-0005-0000-0000-000047090000}"/>
    <cellStyle name="Normal 4 10 4 3 2" xfId="2376" xr:uid="{00000000-0005-0000-0000-000048090000}"/>
    <cellStyle name="Normal 4 10 4 4" xfId="2377" xr:uid="{00000000-0005-0000-0000-000049090000}"/>
    <cellStyle name="Normal 4 10 5" xfId="2378" xr:uid="{00000000-0005-0000-0000-00004A090000}"/>
    <cellStyle name="Normal 4 10 5 2" xfId="2379" xr:uid="{00000000-0005-0000-0000-00004B090000}"/>
    <cellStyle name="Normal 4 10 5 2 2" xfId="2380" xr:uid="{00000000-0005-0000-0000-00004C090000}"/>
    <cellStyle name="Normal 4 10 5 3" xfId="2381" xr:uid="{00000000-0005-0000-0000-00004D090000}"/>
    <cellStyle name="Normal 4 10 6" xfId="2382" xr:uid="{00000000-0005-0000-0000-00004E090000}"/>
    <cellStyle name="Normal 4 10 6 2" xfId="2383" xr:uid="{00000000-0005-0000-0000-00004F090000}"/>
    <cellStyle name="Normal 4 10 7" xfId="2384" xr:uid="{00000000-0005-0000-0000-000050090000}"/>
    <cellStyle name="Normal 4 11" xfId="2385" xr:uid="{00000000-0005-0000-0000-000051090000}"/>
    <cellStyle name="Normal 4 11 2" xfId="2386" xr:uid="{00000000-0005-0000-0000-000052090000}"/>
    <cellStyle name="Normal 4 11 2 2" xfId="2387" xr:uid="{00000000-0005-0000-0000-000053090000}"/>
    <cellStyle name="Normal 4 11 2 2 2" xfId="2388" xr:uid="{00000000-0005-0000-0000-000054090000}"/>
    <cellStyle name="Normal 4 11 2 2 2 2" xfId="2389" xr:uid="{00000000-0005-0000-0000-000055090000}"/>
    <cellStyle name="Normal 4 11 2 2 2 2 2" xfId="2390" xr:uid="{00000000-0005-0000-0000-000056090000}"/>
    <cellStyle name="Normal 4 11 2 2 2 2 2 2" xfId="2391" xr:uid="{00000000-0005-0000-0000-000057090000}"/>
    <cellStyle name="Normal 4 11 2 2 2 2 3" xfId="2392" xr:uid="{00000000-0005-0000-0000-000058090000}"/>
    <cellStyle name="Normal 4 11 2 2 2 3" xfId="2393" xr:uid="{00000000-0005-0000-0000-000059090000}"/>
    <cellStyle name="Normal 4 11 2 2 2 3 2" xfId="2394" xr:uid="{00000000-0005-0000-0000-00005A090000}"/>
    <cellStyle name="Normal 4 11 2 2 2 4" xfId="2395" xr:uid="{00000000-0005-0000-0000-00005B090000}"/>
    <cellStyle name="Normal 4 11 2 2 3" xfId="2396" xr:uid="{00000000-0005-0000-0000-00005C090000}"/>
    <cellStyle name="Normal 4 11 2 2 3 2" xfId="2397" xr:uid="{00000000-0005-0000-0000-00005D090000}"/>
    <cellStyle name="Normal 4 11 2 2 3 2 2" xfId="2398" xr:uid="{00000000-0005-0000-0000-00005E090000}"/>
    <cellStyle name="Normal 4 11 2 2 3 3" xfId="2399" xr:uid="{00000000-0005-0000-0000-00005F090000}"/>
    <cellStyle name="Normal 4 11 2 2 4" xfId="2400" xr:uid="{00000000-0005-0000-0000-000060090000}"/>
    <cellStyle name="Normal 4 11 2 2 4 2" xfId="2401" xr:uid="{00000000-0005-0000-0000-000061090000}"/>
    <cellStyle name="Normal 4 11 2 2 5" xfId="2402" xr:uid="{00000000-0005-0000-0000-000062090000}"/>
    <cellStyle name="Normal 4 11 2 3" xfId="2403" xr:uid="{00000000-0005-0000-0000-000063090000}"/>
    <cellStyle name="Normal 4 11 2 3 2" xfId="2404" xr:uid="{00000000-0005-0000-0000-000064090000}"/>
    <cellStyle name="Normal 4 11 2 3 2 2" xfId="2405" xr:uid="{00000000-0005-0000-0000-000065090000}"/>
    <cellStyle name="Normal 4 11 2 3 2 2 2" xfId="2406" xr:uid="{00000000-0005-0000-0000-000066090000}"/>
    <cellStyle name="Normal 4 11 2 3 2 3" xfId="2407" xr:uid="{00000000-0005-0000-0000-000067090000}"/>
    <cellStyle name="Normal 4 11 2 3 3" xfId="2408" xr:uid="{00000000-0005-0000-0000-000068090000}"/>
    <cellStyle name="Normal 4 11 2 3 3 2" xfId="2409" xr:uid="{00000000-0005-0000-0000-000069090000}"/>
    <cellStyle name="Normal 4 11 2 3 4" xfId="2410" xr:uid="{00000000-0005-0000-0000-00006A090000}"/>
    <cellStyle name="Normal 4 11 2 4" xfId="2411" xr:uid="{00000000-0005-0000-0000-00006B090000}"/>
    <cellStyle name="Normal 4 11 2 4 2" xfId="2412" xr:uid="{00000000-0005-0000-0000-00006C090000}"/>
    <cellStyle name="Normal 4 11 2 4 2 2" xfId="2413" xr:uid="{00000000-0005-0000-0000-00006D090000}"/>
    <cellStyle name="Normal 4 11 2 4 3" xfId="2414" xr:uid="{00000000-0005-0000-0000-00006E090000}"/>
    <cellStyle name="Normal 4 11 2 5" xfId="2415" xr:uid="{00000000-0005-0000-0000-00006F090000}"/>
    <cellStyle name="Normal 4 11 2 5 2" xfId="2416" xr:uid="{00000000-0005-0000-0000-000070090000}"/>
    <cellStyle name="Normal 4 11 2 6" xfId="2417" xr:uid="{00000000-0005-0000-0000-000071090000}"/>
    <cellStyle name="Normal 4 11 3" xfId="2418" xr:uid="{00000000-0005-0000-0000-000072090000}"/>
    <cellStyle name="Normal 4 11 3 2" xfId="2419" xr:uid="{00000000-0005-0000-0000-000073090000}"/>
    <cellStyle name="Normal 4 11 3 2 2" xfId="2420" xr:uid="{00000000-0005-0000-0000-000074090000}"/>
    <cellStyle name="Normal 4 11 3 2 2 2" xfId="2421" xr:uid="{00000000-0005-0000-0000-000075090000}"/>
    <cellStyle name="Normal 4 11 3 2 2 2 2" xfId="2422" xr:uid="{00000000-0005-0000-0000-000076090000}"/>
    <cellStyle name="Normal 4 11 3 2 2 3" xfId="2423" xr:uid="{00000000-0005-0000-0000-000077090000}"/>
    <cellStyle name="Normal 4 11 3 2 3" xfId="2424" xr:uid="{00000000-0005-0000-0000-000078090000}"/>
    <cellStyle name="Normal 4 11 3 2 3 2" xfId="2425" xr:uid="{00000000-0005-0000-0000-000079090000}"/>
    <cellStyle name="Normal 4 11 3 2 4" xfId="2426" xr:uid="{00000000-0005-0000-0000-00007A090000}"/>
    <cellStyle name="Normal 4 11 3 3" xfId="2427" xr:uid="{00000000-0005-0000-0000-00007B090000}"/>
    <cellStyle name="Normal 4 11 3 3 2" xfId="2428" xr:uid="{00000000-0005-0000-0000-00007C090000}"/>
    <cellStyle name="Normal 4 11 3 3 2 2" xfId="2429" xr:uid="{00000000-0005-0000-0000-00007D090000}"/>
    <cellStyle name="Normal 4 11 3 3 3" xfId="2430" xr:uid="{00000000-0005-0000-0000-00007E090000}"/>
    <cellStyle name="Normal 4 11 3 4" xfId="2431" xr:uid="{00000000-0005-0000-0000-00007F090000}"/>
    <cellStyle name="Normal 4 11 3 4 2" xfId="2432" xr:uid="{00000000-0005-0000-0000-000080090000}"/>
    <cellStyle name="Normal 4 11 3 5" xfId="2433" xr:uid="{00000000-0005-0000-0000-000081090000}"/>
    <cellStyle name="Normal 4 11 4" xfId="2434" xr:uid="{00000000-0005-0000-0000-000082090000}"/>
    <cellStyle name="Normal 4 11 4 2" xfId="2435" xr:uid="{00000000-0005-0000-0000-000083090000}"/>
    <cellStyle name="Normal 4 11 4 2 2" xfId="2436" xr:uid="{00000000-0005-0000-0000-000084090000}"/>
    <cellStyle name="Normal 4 11 4 2 2 2" xfId="2437" xr:uid="{00000000-0005-0000-0000-000085090000}"/>
    <cellStyle name="Normal 4 11 4 2 3" xfId="2438" xr:uid="{00000000-0005-0000-0000-000086090000}"/>
    <cellStyle name="Normal 4 11 4 3" xfId="2439" xr:uid="{00000000-0005-0000-0000-000087090000}"/>
    <cellStyle name="Normal 4 11 4 3 2" xfId="2440" xr:uid="{00000000-0005-0000-0000-000088090000}"/>
    <cellStyle name="Normal 4 11 4 4" xfId="2441" xr:uid="{00000000-0005-0000-0000-000089090000}"/>
    <cellStyle name="Normal 4 11 5" xfId="2442" xr:uid="{00000000-0005-0000-0000-00008A090000}"/>
    <cellStyle name="Normal 4 11 5 2" xfId="2443" xr:uid="{00000000-0005-0000-0000-00008B090000}"/>
    <cellStyle name="Normal 4 11 5 2 2" xfId="2444" xr:uid="{00000000-0005-0000-0000-00008C090000}"/>
    <cellStyle name="Normal 4 11 5 3" xfId="2445" xr:uid="{00000000-0005-0000-0000-00008D090000}"/>
    <cellStyle name="Normal 4 11 6" xfId="2446" xr:uid="{00000000-0005-0000-0000-00008E090000}"/>
    <cellStyle name="Normal 4 11 6 2" xfId="2447" xr:uid="{00000000-0005-0000-0000-00008F090000}"/>
    <cellStyle name="Normal 4 11 7" xfId="2448" xr:uid="{00000000-0005-0000-0000-000090090000}"/>
    <cellStyle name="Normal 4 12" xfId="2449" xr:uid="{00000000-0005-0000-0000-000091090000}"/>
    <cellStyle name="Normal 4 12 2" xfId="2450" xr:uid="{00000000-0005-0000-0000-000092090000}"/>
    <cellStyle name="Normal 4 12 2 2" xfId="2451" xr:uid="{00000000-0005-0000-0000-000093090000}"/>
    <cellStyle name="Normal 4 12 2 2 2" xfId="2452" xr:uid="{00000000-0005-0000-0000-000094090000}"/>
    <cellStyle name="Normal 4 12 2 2 2 2" xfId="2453" xr:uid="{00000000-0005-0000-0000-000095090000}"/>
    <cellStyle name="Normal 4 12 2 2 2 2 2" xfId="2454" xr:uid="{00000000-0005-0000-0000-000096090000}"/>
    <cellStyle name="Normal 4 12 2 2 2 2 2 2" xfId="2455" xr:uid="{00000000-0005-0000-0000-000097090000}"/>
    <cellStyle name="Normal 4 12 2 2 2 2 3" xfId="2456" xr:uid="{00000000-0005-0000-0000-000098090000}"/>
    <cellStyle name="Normal 4 12 2 2 2 3" xfId="2457" xr:uid="{00000000-0005-0000-0000-000099090000}"/>
    <cellStyle name="Normal 4 12 2 2 2 3 2" xfId="2458" xr:uid="{00000000-0005-0000-0000-00009A090000}"/>
    <cellStyle name="Normal 4 12 2 2 2 4" xfId="2459" xr:uid="{00000000-0005-0000-0000-00009B090000}"/>
    <cellStyle name="Normal 4 12 2 2 3" xfId="2460" xr:uid="{00000000-0005-0000-0000-00009C090000}"/>
    <cellStyle name="Normal 4 12 2 2 3 2" xfId="2461" xr:uid="{00000000-0005-0000-0000-00009D090000}"/>
    <cellStyle name="Normal 4 12 2 2 3 2 2" xfId="2462" xr:uid="{00000000-0005-0000-0000-00009E090000}"/>
    <cellStyle name="Normal 4 12 2 2 3 3" xfId="2463" xr:uid="{00000000-0005-0000-0000-00009F090000}"/>
    <cellStyle name="Normal 4 12 2 2 4" xfId="2464" xr:uid="{00000000-0005-0000-0000-0000A0090000}"/>
    <cellStyle name="Normal 4 12 2 2 4 2" xfId="2465" xr:uid="{00000000-0005-0000-0000-0000A1090000}"/>
    <cellStyle name="Normal 4 12 2 2 5" xfId="2466" xr:uid="{00000000-0005-0000-0000-0000A2090000}"/>
    <cellStyle name="Normal 4 12 2 3" xfId="2467" xr:uid="{00000000-0005-0000-0000-0000A3090000}"/>
    <cellStyle name="Normal 4 12 2 3 2" xfId="2468" xr:uid="{00000000-0005-0000-0000-0000A4090000}"/>
    <cellStyle name="Normal 4 12 2 3 2 2" xfId="2469" xr:uid="{00000000-0005-0000-0000-0000A5090000}"/>
    <cellStyle name="Normal 4 12 2 3 2 2 2" xfId="2470" xr:uid="{00000000-0005-0000-0000-0000A6090000}"/>
    <cellStyle name="Normal 4 12 2 3 2 3" xfId="2471" xr:uid="{00000000-0005-0000-0000-0000A7090000}"/>
    <cellStyle name="Normal 4 12 2 3 3" xfId="2472" xr:uid="{00000000-0005-0000-0000-0000A8090000}"/>
    <cellStyle name="Normal 4 12 2 3 3 2" xfId="2473" xr:uid="{00000000-0005-0000-0000-0000A9090000}"/>
    <cellStyle name="Normal 4 12 2 3 4" xfId="2474" xr:uid="{00000000-0005-0000-0000-0000AA090000}"/>
    <cellStyle name="Normal 4 12 2 4" xfId="2475" xr:uid="{00000000-0005-0000-0000-0000AB090000}"/>
    <cellStyle name="Normal 4 12 2 4 2" xfId="2476" xr:uid="{00000000-0005-0000-0000-0000AC090000}"/>
    <cellStyle name="Normal 4 12 2 4 2 2" xfId="2477" xr:uid="{00000000-0005-0000-0000-0000AD090000}"/>
    <cellStyle name="Normal 4 12 2 4 3" xfId="2478" xr:uid="{00000000-0005-0000-0000-0000AE090000}"/>
    <cellStyle name="Normal 4 12 2 5" xfId="2479" xr:uid="{00000000-0005-0000-0000-0000AF090000}"/>
    <cellStyle name="Normal 4 12 2 5 2" xfId="2480" xr:uid="{00000000-0005-0000-0000-0000B0090000}"/>
    <cellStyle name="Normal 4 12 2 6" xfId="2481" xr:uid="{00000000-0005-0000-0000-0000B1090000}"/>
    <cellStyle name="Normal 4 12 3" xfId="2482" xr:uid="{00000000-0005-0000-0000-0000B2090000}"/>
    <cellStyle name="Normal 4 12 3 2" xfId="2483" xr:uid="{00000000-0005-0000-0000-0000B3090000}"/>
    <cellStyle name="Normal 4 12 3 2 2" xfId="2484" xr:uid="{00000000-0005-0000-0000-0000B4090000}"/>
    <cellStyle name="Normal 4 12 3 2 2 2" xfId="2485" xr:uid="{00000000-0005-0000-0000-0000B5090000}"/>
    <cellStyle name="Normal 4 12 3 2 2 2 2" xfId="2486" xr:uid="{00000000-0005-0000-0000-0000B6090000}"/>
    <cellStyle name="Normal 4 12 3 2 2 3" xfId="2487" xr:uid="{00000000-0005-0000-0000-0000B7090000}"/>
    <cellStyle name="Normal 4 12 3 2 3" xfId="2488" xr:uid="{00000000-0005-0000-0000-0000B8090000}"/>
    <cellStyle name="Normal 4 12 3 2 3 2" xfId="2489" xr:uid="{00000000-0005-0000-0000-0000B9090000}"/>
    <cellStyle name="Normal 4 12 3 2 4" xfId="2490" xr:uid="{00000000-0005-0000-0000-0000BA090000}"/>
    <cellStyle name="Normal 4 12 3 3" xfId="2491" xr:uid="{00000000-0005-0000-0000-0000BB090000}"/>
    <cellStyle name="Normal 4 12 3 3 2" xfId="2492" xr:uid="{00000000-0005-0000-0000-0000BC090000}"/>
    <cellStyle name="Normal 4 12 3 3 2 2" xfId="2493" xr:uid="{00000000-0005-0000-0000-0000BD090000}"/>
    <cellStyle name="Normal 4 12 3 3 3" xfId="2494" xr:uid="{00000000-0005-0000-0000-0000BE090000}"/>
    <cellStyle name="Normal 4 12 3 4" xfId="2495" xr:uid="{00000000-0005-0000-0000-0000BF090000}"/>
    <cellStyle name="Normal 4 12 3 4 2" xfId="2496" xr:uid="{00000000-0005-0000-0000-0000C0090000}"/>
    <cellStyle name="Normal 4 12 3 5" xfId="2497" xr:uid="{00000000-0005-0000-0000-0000C1090000}"/>
    <cellStyle name="Normal 4 12 4" xfId="2498" xr:uid="{00000000-0005-0000-0000-0000C2090000}"/>
    <cellStyle name="Normal 4 12 4 2" xfId="2499" xr:uid="{00000000-0005-0000-0000-0000C3090000}"/>
    <cellStyle name="Normal 4 12 4 2 2" xfId="2500" xr:uid="{00000000-0005-0000-0000-0000C4090000}"/>
    <cellStyle name="Normal 4 12 4 2 2 2" xfId="2501" xr:uid="{00000000-0005-0000-0000-0000C5090000}"/>
    <cellStyle name="Normal 4 12 4 2 3" xfId="2502" xr:uid="{00000000-0005-0000-0000-0000C6090000}"/>
    <cellStyle name="Normal 4 12 4 3" xfId="2503" xr:uid="{00000000-0005-0000-0000-0000C7090000}"/>
    <cellStyle name="Normal 4 12 4 3 2" xfId="2504" xr:uid="{00000000-0005-0000-0000-0000C8090000}"/>
    <cellStyle name="Normal 4 12 4 4" xfId="2505" xr:uid="{00000000-0005-0000-0000-0000C9090000}"/>
    <cellStyle name="Normal 4 12 5" xfId="2506" xr:uid="{00000000-0005-0000-0000-0000CA090000}"/>
    <cellStyle name="Normal 4 12 5 2" xfId="2507" xr:uid="{00000000-0005-0000-0000-0000CB090000}"/>
    <cellStyle name="Normal 4 12 5 2 2" xfId="2508" xr:uid="{00000000-0005-0000-0000-0000CC090000}"/>
    <cellStyle name="Normal 4 12 5 3" xfId="2509" xr:uid="{00000000-0005-0000-0000-0000CD090000}"/>
    <cellStyle name="Normal 4 12 6" xfId="2510" xr:uid="{00000000-0005-0000-0000-0000CE090000}"/>
    <cellStyle name="Normal 4 12 6 2" xfId="2511" xr:uid="{00000000-0005-0000-0000-0000CF090000}"/>
    <cellStyle name="Normal 4 12 7" xfId="2512" xr:uid="{00000000-0005-0000-0000-0000D0090000}"/>
    <cellStyle name="Normal 4 13" xfId="2513" xr:uid="{00000000-0005-0000-0000-0000D1090000}"/>
    <cellStyle name="Normal 4 13 2" xfId="2514" xr:uid="{00000000-0005-0000-0000-0000D2090000}"/>
    <cellStyle name="Normal 4 13 2 2" xfId="2515" xr:uid="{00000000-0005-0000-0000-0000D3090000}"/>
    <cellStyle name="Normal 4 13 2 2 2" xfId="2516" xr:uid="{00000000-0005-0000-0000-0000D4090000}"/>
    <cellStyle name="Normal 4 13 2 2 2 2" xfId="2517" xr:uid="{00000000-0005-0000-0000-0000D5090000}"/>
    <cellStyle name="Normal 4 13 2 2 2 2 2" xfId="2518" xr:uid="{00000000-0005-0000-0000-0000D6090000}"/>
    <cellStyle name="Normal 4 13 2 2 2 2 2 2" xfId="2519" xr:uid="{00000000-0005-0000-0000-0000D7090000}"/>
    <cellStyle name="Normal 4 13 2 2 2 2 3" xfId="2520" xr:uid="{00000000-0005-0000-0000-0000D8090000}"/>
    <cellStyle name="Normal 4 13 2 2 2 3" xfId="2521" xr:uid="{00000000-0005-0000-0000-0000D9090000}"/>
    <cellStyle name="Normal 4 13 2 2 2 3 2" xfId="2522" xr:uid="{00000000-0005-0000-0000-0000DA090000}"/>
    <cellStyle name="Normal 4 13 2 2 2 4" xfId="2523" xr:uid="{00000000-0005-0000-0000-0000DB090000}"/>
    <cellStyle name="Normal 4 13 2 2 3" xfId="2524" xr:uid="{00000000-0005-0000-0000-0000DC090000}"/>
    <cellStyle name="Normal 4 13 2 2 3 2" xfId="2525" xr:uid="{00000000-0005-0000-0000-0000DD090000}"/>
    <cellStyle name="Normal 4 13 2 2 3 2 2" xfId="2526" xr:uid="{00000000-0005-0000-0000-0000DE090000}"/>
    <cellStyle name="Normal 4 13 2 2 3 3" xfId="2527" xr:uid="{00000000-0005-0000-0000-0000DF090000}"/>
    <cellStyle name="Normal 4 13 2 2 4" xfId="2528" xr:uid="{00000000-0005-0000-0000-0000E0090000}"/>
    <cellStyle name="Normal 4 13 2 2 4 2" xfId="2529" xr:uid="{00000000-0005-0000-0000-0000E1090000}"/>
    <cellStyle name="Normal 4 13 2 2 5" xfId="2530" xr:uid="{00000000-0005-0000-0000-0000E2090000}"/>
    <cellStyle name="Normal 4 13 2 3" xfId="2531" xr:uid="{00000000-0005-0000-0000-0000E3090000}"/>
    <cellStyle name="Normal 4 13 2 3 2" xfId="2532" xr:uid="{00000000-0005-0000-0000-0000E4090000}"/>
    <cellStyle name="Normal 4 13 2 3 2 2" xfId="2533" xr:uid="{00000000-0005-0000-0000-0000E5090000}"/>
    <cellStyle name="Normal 4 13 2 3 2 2 2" xfId="2534" xr:uid="{00000000-0005-0000-0000-0000E6090000}"/>
    <cellStyle name="Normal 4 13 2 3 2 3" xfId="2535" xr:uid="{00000000-0005-0000-0000-0000E7090000}"/>
    <cellStyle name="Normal 4 13 2 3 3" xfId="2536" xr:uid="{00000000-0005-0000-0000-0000E8090000}"/>
    <cellStyle name="Normal 4 13 2 3 3 2" xfId="2537" xr:uid="{00000000-0005-0000-0000-0000E9090000}"/>
    <cellStyle name="Normal 4 13 2 3 4" xfId="2538" xr:uid="{00000000-0005-0000-0000-0000EA090000}"/>
    <cellStyle name="Normal 4 13 2 4" xfId="2539" xr:uid="{00000000-0005-0000-0000-0000EB090000}"/>
    <cellStyle name="Normal 4 13 2 4 2" xfId="2540" xr:uid="{00000000-0005-0000-0000-0000EC090000}"/>
    <cellStyle name="Normal 4 13 2 4 2 2" xfId="2541" xr:uid="{00000000-0005-0000-0000-0000ED090000}"/>
    <cellStyle name="Normal 4 13 2 4 3" xfId="2542" xr:uid="{00000000-0005-0000-0000-0000EE090000}"/>
    <cellStyle name="Normal 4 13 2 5" xfId="2543" xr:uid="{00000000-0005-0000-0000-0000EF090000}"/>
    <cellStyle name="Normal 4 13 2 5 2" xfId="2544" xr:uid="{00000000-0005-0000-0000-0000F0090000}"/>
    <cellStyle name="Normal 4 13 2 6" xfId="2545" xr:uid="{00000000-0005-0000-0000-0000F1090000}"/>
    <cellStyle name="Normal 4 13 3" xfId="2546" xr:uid="{00000000-0005-0000-0000-0000F2090000}"/>
    <cellStyle name="Normal 4 13 3 2" xfId="2547" xr:uid="{00000000-0005-0000-0000-0000F3090000}"/>
    <cellStyle name="Normal 4 13 3 2 2" xfId="2548" xr:uid="{00000000-0005-0000-0000-0000F4090000}"/>
    <cellStyle name="Normal 4 13 3 2 2 2" xfId="2549" xr:uid="{00000000-0005-0000-0000-0000F5090000}"/>
    <cellStyle name="Normal 4 13 3 2 2 2 2" xfId="2550" xr:uid="{00000000-0005-0000-0000-0000F6090000}"/>
    <cellStyle name="Normal 4 13 3 2 2 3" xfId="2551" xr:uid="{00000000-0005-0000-0000-0000F7090000}"/>
    <cellStyle name="Normal 4 13 3 2 3" xfId="2552" xr:uid="{00000000-0005-0000-0000-0000F8090000}"/>
    <cellStyle name="Normal 4 13 3 2 3 2" xfId="2553" xr:uid="{00000000-0005-0000-0000-0000F9090000}"/>
    <cellStyle name="Normal 4 13 3 2 4" xfId="2554" xr:uid="{00000000-0005-0000-0000-0000FA090000}"/>
    <cellStyle name="Normal 4 13 3 3" xfId="2555" xr:uid="{00000000-0005-0000-0000-0000FB090000}"/>
    <cellStyle name="Normal 4 13 3 3 2" xfId="2556" xr:uid="{00000000-0005-0000-0000-0000FC090000}"/>
    <cellStyle name="Normal 4 13 3 3 2 2" xfId="2557" xr:uid="{00000000-0005-0000-0000-0000FD090000}"/>
    <cellStyle name="Normal 4 13 3 3 3" xfId="2558" xr:uid="{00000000-0005-0000-0000-0000FE090000}"/>
    <cellStyle name="Normal 4 13 3 4" xfId="2559" xr:uid="{00000000-0005-0000-0000-0000FF090000}"/>
    <cellStyle name="Normal 4 13 3 4 2" xfId="2560" xr:uid="{00000000-0005-0000-0000-0000000A0000}"/>
    <cellStyle name="Normal 4 13 3 5" xfId="2561" xr:uid="{00000000-0005-0000-0000-0000010A0000}"/>
    <cellStyle name="Normal 4 13 4" xfId="2562" xr:uid="{00000000-0005-0000-0000-0000020A0000}"/>
    <cellStyle name="Normal 4 13 4 2" xfId="2563" xr:uid="{00000000-0005-0000-0000-0000030A0000}"/>
    <cellStyle name="Normal 4 13 4 2 2" xfId="2564" xr:uid="{00000000-0005-0000-0000-0000040A0000}"/>
    <cellStyle name="Normal 4 13 4 2 2 2" xfId="2565" xr:uid="{00000000-0005-0000-0000-0000050A0000}"/>
    <cellStyle name="Normal 4 13 4 2 3" xfId="2566" xr:uid="{00000000-0005-0000-0000-0000060A0000}"/>
    <cellStyle name="Normal 4 13 4 3" xfId="2567" xr:uid="{00000000-0005-0000-0000-0000070A0000}"/>
    <cellStyle name="Normal 4 13 4 3 2" xfId="2568" xr:uid="{00000000-0005-0000-0000-0000080A0000}"/>
    <cellStyle name="Normal 4 13 4 4" xfId="2569" xr:uid="{00000000-0005-0000-0000-0000090A0000}"/>
    <cellStyle name="Normal 4 13 5" xfId="2570" xr:uid="{00000000-0005-0000-0000-00000A0A0000}"/>
    <cellStyle name="Normal 4 13 5 2" xfId="2571" xr:uid="{00000000-0005-0000-0000-00000B0A0000}"/>
    <cellStyle name="Normal 4 13 5 2 2" xfId="2572" xr:uid="{00000000-0005-0000-0000-00000C0A0000}"/>
    <cellStyle name="Normal 4 13 5 3" xfId="2573" xr:uid="{00000000-0005-0000-0000-00000D0A0000}"/>
    <cellStyle name="Normal 4 13 6" xfId="2574" xr:uid="{00000000-0005-0000-0000-00000E0A0000}"/>
    <cellStyle name="Normal 4 13 6 2" xfId="2575" xr:uid="{00000000-0005-0000-0000-00000F0A0000}"/>
    <cellStyle name="Normal 4 13 7" xfId="2576" xr:uid="{00000000-0005-0000-0000-0000100A0000}"/>
    <cellStyle name="Normal 4 14" xfId="2577" xr:uid="{00000000-0005-0000-0000-0000110A0000}"/>
    <cellStyle name="Normal 4 14 2" xfId="2578" xr:uid="{00000000-0005-0000-0000-0000120A0000}"/>
    <cellStyle name="Normal 4 14 2 2" xfId="2579" xr:uid="{00000000-0005-0000-0000-0000130A0000}"/>
    <cellStyle name="Normal 4 14 2 2 2" xfId="2580" xr:uid="{00000000-0005-0000-0000-0000140A0000}"/>
    <cellStyle name="Normal 4 14 2 2 2 2" xfId="2581" xr:uid="{00000000-0005-0000-0000-0000150A0000}"/>
    <cellStyle name="Normal 4 14 2 2 2 2 2" xfId="2582" xr:uid="{00000000-0005-0000-0000-0000160A0000}"/>
    <cellStyle name="Normal 4 14 2 2 2 2 2 2" xfId="2583" xr:uid="{00000000-0005-0000-0000-0000170A0000}"/>
    <cellStyle name="Normal 4 14 2 2 2 2 3" xfId="2584" xr:uid="{00000000-0005-0000-0000-0000180A0000}"/>
    <cellStyle name="Normal 4 14 2 2 2 3" xfId="2585" xr:uid="{00000000-0005-0000-0000-0000190A0000}"/>
    <cellStyle name="Normal 4 14 2 2 2 3 2" xfId="2586" xr:uid="{00000000-0005-0000-0000-00001A0A0000}"/>
    <cellStyle name="Normal 4 14 2 2 2 4" xfId="2587" xr:uid="{00000000-0005-0000-0000-00001B0A0000}"/>
    <cellStyle name="Normal 4 14 2 2 3" xfId="2588" xr:uid="{00000000-0005-0000-0000-00001C0A0000}"/>
    <cellStyle name="Normal 4 14 2 2 3 2" xfId="2589" xr:uid="{00000000-0005-0000-0000-00001D0A0000}"/>
    <cellStyle name="Normal 4 14 2 2 3 2 2" xfId="2590" xr:uid="{00000000-0005-0000-0000-00001E0A0000}"/>
    <cellStyle name="Normal 4 14 2 2 3 3" xfId="2591" xr:uid="{00000000-0005-0000-0000-00001F0A0000}"/>
    <cellStyle name="Normal 4 14 2 2 4" xfId="2592" xr:uid="{00000000-0005-0000-0000-0000200A0000}"/>
    <cellStyle name="Normal 4 14 2 2 4 2" xfId="2593" xr:uid="{00000000-0005-0000-0000-0000210A0000}"/>
    <cellStyle name="Normal 4 14 2 2 5" xfId="2594" xr:uid="{00000000-0005-0000-0000-0000220A0000}"/>
    <cellStyle name="Normal 4 14 2 3" xfId="2595" xr:uid="{00000000-0005-0000-0000-0000230A0000}"/>
    <cellStyle name="Normal 4 14 2 3 2" xfId="2596" xr:uid="{00000000-0005-0000-0000-0000240A0000}"/>
    <cellStyle name="Normal 4 14 2 3 2 2" xfId="2597" xr:uid="{00000000-0005-0000-0000-0000250A0000}"/>
    <cellStyle name="Normal 4 14 2 3 2 2 2" xfId="2598" xr:uid="{00000000-0005-0000-0000-0000260A0000}"/>
    <cellStyle name="Normal 4 14 2 3 2 3" xfId="2599" xr:uid="{00000000-0005-0000-0000-0000270A0000}"/>
    <cellStyle name="Normal 4 14 2 3 3" xfId="2600" xr:uid="{00000000-0005-0000-0000-0000280A0000}"/>
    <cellStyle name="Normal 4 14 2 3 3 2" xfId="2601" xr:uid="{00000000-0005-0000-0000-0000290A0000}"/>
    <cellStyle name="Normal 4 14 2 3 4" xfId="2602" xr:uid="{00000000-0005-0000-0000-00002A0A0000}"/>
    <cellStyle name="Normal 4 14 2 4" xfId="2603" xr:uid="{00000000-0005-0000-0000-00002B0A0000}"/>
    <cellStyle name="Normal 4 14 2 4 2" xfId="2604" xr:uid="{00000000-0005-0000-0000-00002C0A0000}"/>
    <cellStyle name="Normal 4 14 2 4 2 2" xfId="2605" xr:uid="{00000000-0005-0000-0000-00002D0A0000}"/>
    <cellStyle name="Normal 4 14 2 4 3" xfId="2606" xr:uid="{00000000-0005-0000-0000-00002E0A0000}"/>
    <cellStyle name="Normal 4 14 2 5" xfId="2607" xr:uid="{00000000-0005-0000-0000-00002F0A0000}"/>
    <cellStyle name="Normal 4 14 2 5 2" xfId="2608" xr:uid="{00000000-0005-0000-0000-0000300A0000}"/>
    <cellStyle name="Normal 4 14 2 6" xfId="2609" xr:uid="{00000000-0005-0000-0000-0000310A0000}"/>
    <cellStyle name="Normal 4 14 3" xfId="2610" xr:uid="{00000000-0005-0000-0000-0000320A0000}"/>
    <cellStyle name="Normal 4 14 3 2" xfId="2611" xr:uid="{00000000-0005-0000-0000-0000330A0000}"/>
    <cellStyle name="Normal 4 14 3 2 2" xfId="2612" xr:uid="{00000000-0005-0000-0000-0000340A0000}"/>
    <cellStyle name="Normal 4 14 3 2 2 2" xfId="2613" xr:uid="{00000000-0005-0000-0000-0000350A0000}"/>
    <cellStyle name="Normal 4 14 3 2 2 2 2" xfId="2614" xr:uid="{00000000-0005-0000-0000-0000360A0000}"/>
    <cellStyle name="Normal 4 14 3 2 2 3" xfId="2615" xr:uid="{00000000-0005-0000-0000-0000370A0000}"/>
    <cellStyle name="Normal 4 14 3 2 3" xfId="2616" xr:uid="{00000000-0005-0000-0000-0000380A0000}"/>
    <cellStyle name="Normal 4 14 3 2 3 2" xfId="2617" xr:uid="{00000000-0005-0000-0000-0000390A0000}"/>
    <cellStyle name="Normal 4 14 3 2 4" xfId="2618" xr:uid="{00000000-0005-0000-0000-00003A0A0000}"/>
    <cellStyle name="Normal 4 14 3 3" xfId="2619" xr:uid="{00000000-0005-0000-0000-00003B0A0000}"/>
    <cellStyle name="Normal 4 14 3 3 2" xfId="2620" xr:uid="{00000000-0005-0000-0000-00003C0A0000}"/>
    <cellStyle name="Normal 4 14 3 3 2 2" xfId="2621" xr:uid="{00000000-0005-0000-0000-00003D0A0000}"/>
    <cellStyle name="Normal 4 14 3 3 3" xfId="2622" xr:uid="{00000000-0005-0000-0000-00003E0A0000}"/>
    <cellStyle name="Normal 4 14 3 4" xfId="2623" xr:uid="{00000000-0005-0000-0000-00003F0A0000}"/>
    <cellStyle name="Normal 4 14 3 4 2" xfId="2624" xr:uid="{00000000-0005-0000-0000-0000400A0000}"/>
    <cellStyle name="Normal 4 14 3 5" xfId="2625" xr:uid="{00000000-0005-0000-0000-0000410A0000}"/>
    <cellStyle name="Normal 4 14 4" xfId="2626" xr:uid="{00000000-0005-0000-0000-0000420A0000}"/>
    <cellStyle name="Normal 4 14 4 2" xfId="2627" xr:uid="{00000000-0005-0000-0000-0000430A0000}"/>
    <cellStyle name="Normal 4 14 4 2 2" xfId="2628" xr:uid="{00000000-0005-0000-0000-0000440A0000}"/>
    <cellStyle name="Normal 4 14 4 2 2 2" xfId="2629" xr:uid="{00000000-0005-0000-0000-0000450A0000}"/>
    <cellStyle name="Normal 4 14 4 2 3" xfId="2630" xr:uid="{00000000-0005-0000-0000-0000460A0000}"/>
    <cellStyle name="Normal 4 14 4 3" xfId="2631" xr:uid="{00000000-0005-0000-0000-0000470A0000}"/>
    <cellStyle name="Normal 4 14 4 3 2" xfId="2632" xr:uid="{00000000-0005-0000-0000-0000480A0000}"/>
    <cellStyle name="Normal 4 14 4 4" xfId="2633" xr:uid="{00000000-0005-0000-0000-0000490A0000}"/>
    <cellStyle name="Normal 4 14 5" xfId="2634" xr:uid="{00000000-0005-0000-0000-00004A0A0000}"/>
    <cellStyle name="Normal 4 14 5 2" xfId="2635" xr:uid="{00000000-0005-0000-0000-00004B0A0000}"/>
    <cellStyle name="Normal 4 14 5 2 2" xfId="2636" xr:uid="{00000000-0005-0000-0000-00004C0A0000}"/>
    <cellStyle name="Normal 4 14 5 3" xfId="2637" xr:uid="{00000000-0005-0000-0000-00004D0A0000}"/>
    <cellStyle name="Normal 4 14 6" xfId="2638" xr:uid="{00000000-0005-0000-0000-00004E0A0000}"/>
    <cellStyle name="Normal 4 14 6 2" xfId="2639" xr:uid="{00000000-0005-0000-0000-00004F0A0000}"/>
    <cellStyle name="Normal 4 14 7" xfId="2640" xr:uid="{00000000-0005-0000-0000-0000500A0000}"/>
    <cellStyle name="Normal 4 15" xfId="2641" xr:uid="{00000000-0005-0000-0000-0000510A0000}"/>
    <cellStyle name="Normal 4 15 2" xfId="2642" xr:uid="{00000000-0005-0000-0000-0000520A0000}"/>
    <cellStyle name="Normal 4 15 2 10" xfId="2643" xr:uid="{00000000-0005-0000-0000-0000530A0000}"/>
    <cellStyle name="Normal 4 15 2 10 2" xfId="2644" xr:uid="{00000000-0005-0000-0000-0000540A0000}"/>
    <cellStyle name="Normal 4 15 2 11" xfId="2645" xr:uid="{00000000-0005-0000-0000-0000550A0000}"/>
    <cellStyle name="Normal 4 15 2 2" xfId="2646" xr:uid="{00000000-0005-0000-0000-0000560A0000}"/>
    <cellStyle name="Normal 4 15 2 2 2" xfId="2647" xr:uid="{00000000-0005-0000-0000-0000570A0000}"/>
    <cellStyle name="Normal 4 15 2 2 2 2" xfId="2648" xr:uid="{00000000-0005-0000-0000-0000580A0000}"/>
    <cellStyle name="Normal 4 15 2 2 2 2 2" xfId="2649" xr:uid="{00000000-0005-0000-0000-0000590A0000}"/>
    <cellStyle name="Normal 4 15 2 2 2 2 2 2" xfId="2650" xr:uid="{00000000-0005-0000-0000-00005A0A0000}"/>
    <cellStyle name="Normal 4 15 2 2 2 2 2 2 2" xfId="2651" xr:uid="{00000000-0005-0000-0000-00005B0A0000}"/>
    <cellStyle name="Normal 4 15 2 2 2 2 2 2 2 2" xfId="2652" xr:uid="{00000000-0005-0000-0000-00005C0A0000}"/>
    <cellStyle name="Normal 4 15 2 2 2 2 2 2 2 2 2" xfId="2653" xr:uid="{00000000-0005-0000-0000-00005D0A0000}"/>
    <cellStyle name="Normal 4 15 2 2 2 2 2 2 2 3" xfId="2654" xr:uid="{00000000-0005-0000-0000-00005E0A0000}"/>
    <cellStyle name="Normal 4 15 2 2 2 2 2 2 3" xfId="2655" xr:uid="{00000000-0005-0000-0000-00005F0A0000}"/>
    <cellStyle name="Normal 4 15 2 2 2 2 2 2 3 2" xfId="2656" xr:uid="{00000000-0005-0000-0000-0000600A0000}"/>
    <cellStyle name="Normal 4 15 2 2 2 2 2 2 4" xfId="2657" xr:uid="{00000000-0005-0000-0000-0000610A0000}"/>
    <cellStyle name="Normal 4 15 2 2 2 2 2 3" xfId="2658" xr:uid="{00000000-0005-0000-0000-0000620A0000}"/>
    <cellStyle name="Normal 4 15 2 2 2 2 2 3 2" xfId="2659" xr:uid="{00000000-0005-0000-0000-0000630A0000}"/>
    <cellStyle name="Normal 4 15 2 2 2 2 2 3 2 2" xfId="2660" xr:uid="{00000000-0005-0000-0000-0000640A0000}"/>
    <cellStyle name="Normal 4 15 2 2 2 2 2 3 3" xfId="2661" xr:uid="{00000000-0005-0000-0000-0000650A0000}"/>
    <cellStyle name="Normal 4 15 2 2 2 2 2 4" xfId="2662" xr:uid="{00000000-0005-0000-0000-0000660A0000}"/>
    <cellStyle name="Normal 4 15 2 2 2 2 2 4 2" xfId="2663" xr:uid="{00000000-0005-0000-0000-0000670A0000}"/>
    <cellStyle name="Normal 4 15 2 2 2 2 2 5" xfId="2664" xr:uid="{00000000-0005-0000-0000-0000680A0000}"/>
    <cellStyle name="Normal 4 15 2 2 2 2 3" xfId="2665" xr:uid="{00000000-0005-0000-0000-0000690A0000}"/>
    <cellStyle name="Normal 4 15 2 2 2 2 3 2" xfId="2666" xr:uid="{00000000-0005-0000-0000-00006A0A0000}"/>
    <cellStyle name="Normal 4 15 2 2 2 2 3 2 2" xfId="2667" xr:uid="{00000000-0005-0000-0000-00006B0A0000}"/>
    <cellStyle name="Normal 4 15 2 2 2 2 3 2 2 2" xfId="2668" xr:uid="{00000000-0005-0000-0000-00006C0A0000}"/>
    <cellStyle name="Normal 4 15 2 2 2 2 3 2 3" xfId="2669" xr:uid="{00000000-0005-0000-0000-00006D0A0000}"/>
    <cellStyle name="Normal 4 15 2 2 2 2 3 3" xfId="2670" xr:uid="{00000000-0005-0000-0000-00006E0A0000}"/>
    <cellStyle name="Normal 4 15 2 2 2 2 3 3 2" xfId="2671" xr:uid="{00000000-0005-0000-0000-00006F0A0000}"/>
    <cellStyle name="Normal 4 15 2 2 2 2 3 4" xfId="2672" xr:uid="{00000000-0005-0000-0000-0000700A0000}"/>
    <cellStyle name="Normal 4 15 2 2 2 2 4" xfId="2673" xr:uid="{00000000-0005-0000-0000-0000710A0000}"/>
    <cellStyle name="Normal 4 15 2 2 2 2 4 2" xfId="2674" xr:uid="{00000000-0005-0000-0000-0000720A0000}"/>
    <cellStyle name="Normal 4 15 2 2 2 2 4 2 2" xfId="2675" xr:uid="{00000000-0005-0000-0000-0000730A0000}"/>
    <cellStyle name="Normal 4 15 2 2 2 2 4 3" xfId="2676" xr:uid="{00000000-0005-0000-0000-0000740A0000}"/>
    <cellStyle name="Normal 4 15 2 2 2 2 5" xfId="2677" xr:uid="{00000000-0005-0000-0000-0000750A0000}"/>
    <cellStyle name="Normal 4 15 2 2 2 2 5 2" xfId="2678" xr:uid="{00000000-0005-0000-0000-0000760A0000}"/>
    <cellStyle name="Normal 4 15 2 2 2 2 6" xfId="2679" xr:uid="{00000000-0005-0000-0000-0000770A0000}"/>
    <cellStyle name="Normal 4 15 2 2 2 3" xfId="2680" xr:uid="{00000000-0005-0000-0000-0000780A0000}"/>
    <cellStyle name="Normal 4 15 2 2 2 3 2" xfId="2681" xr:uid="{00000000-0005-0000-0000-0000790A0000}"/>
    <cellStyle name="Normal 4 15 2 2 2 3 2 2" xfId="2682" xr:uid="{00000000-0005-0000-0000-00007A0A0000}"/>
    <cellStyle name="Normal 4 15 2 2 2 3 2 2 2" xfId="2683" xr:uid="{00000000-0005-0000-0000-00007B0A0000}"/>
    <cellStyle name="Normal 4 15 2 2 2 3 2 2 2 2" xfId="2684" xr:uid="{00000000-0005-0000-0000-00007C0A0000}"/>
    <cellStyle name="Normal 4 15 2 2 2 3 2 2 3" xfId="2685" xr:uid="{00000000-0005-0000-0000-00007D0A0000}"/>
    <cellStyle name="Normal 4 15 2 2 2 3 2 3" xfId="2686" xr:uid="{00000000-0005-0000-0000-00007E0A0000}"/>
    <cellStyle name="Normal 4 15 2 2 2 3 2 3 2" xfId="2687" xr:uid="{00000000-0005-0000-0000-00007F0A0000}"/>
    <cellStyle name="Normal 4 15 2 2 2 3 2 4" xfId="2688" xr:uid="{00000000-0005-0000-0000-0000800A0000}"/>
    <cellStyle name="Normal 4 15 2 2 2 3 3" xfId="2689" xr:uid="{00000000-0005-0000-0000-0000810A0000}"/>
    <cellStyle name="Normal 4 15 2 2 2 3 3 2" xfId="2690" xr:uid="{00000000-0005-0000-0000-0000820A0000}"/>
    <cellStyle name="Normal 4 15 2 2 2 3 3 2 2" xfId="2691" xr:uid="{00000000-0005-0000-0000-0000830A0000}"/>
    <cellStyle name="Normal 4 15 2 2 2 3 3 3" xfId="2692" xr:uid="{00000000-0005-0000-0000-0000840A0000}"/>
    <cellStyle name="Normal 4 15 2 2 2 3 4" xfId="2693" xr:uid="{00000000-0005-0000-0000-0000850A0000}"/>
    <cellStyle name="Normal 4 15 2 2 2 3 4 2" xfId="2694" xr:uid="{00000000-0005-0000-0000-0000860A0000}"/>
    <cellStyle name="Normal 4 15 2 2 2 3 5" xfId="2695" xr:uid="{00000000-0005-0000-0000-0000870A0000}"/>
    <cellStyle name="Normal 4 15 2 2 2 4" xfId="2696" xr:uid="{00000000-0005-0000-0000-0000880A0000}"/>
    <cellStyle name="Normal 4 15 2 2 2 4 2" xfId="2697" xr:uid="{00000000-0005-0000-0000-0000890A0000}"/>
    <cellStyle name="Normal 4 15 2 2 2 4 2 2" xfId="2698" xr:uid="{00000000-0005-0000-0000-00008A0A0000}"/>
    <cellStyle name="Normal 4 15 2 2 2 4 2 2 2" xfId="2699" xr:uid="{00000000-0005-0000-0000-00008B0A0000}"/>
    <cellStyle name="Normal 4 15 2 2 2 4 2 3" xfId="2700" xr:uid="{00000000-0005-0000-0000-00008C0A0000}"/>
    <cellStyle name="Normal 4 15 2 2 2 4 3" xfId="2701" xr:uid="{00000000-0005-0000-0000-00008D0A0000}"/>
    <cellStyle name="Normal 4 15 2 2 2 4 3 2" xfId="2702" xr:uid="{00000000-0005-0000-0000-00008E0A0000}"/>
    <cellStyle name="Normal 4 15 2 2 2 4 4" xfId="2703" xr:uid="{00000000-0005-0000-0000-00008F0A0000}"/>
    <cellStyle name="Normal 4 15 2 2 2 5" xfId="2704" xr:uid="{00000000-0005-0000-0000-0000900A0000}"/>
    <cellStyle name="Normal 4 15 2 2 2 5 2" xfId="2705" xr:uid="{00000000-0005-0000-0000-0000910A0000}"/>
    <cellStyle name="Normal 4 15 2 2 2 5 2 2" xfId="2706" xr:uid="{00000000-0005-0000-0000-0000920A0000}"/>
    <cellStyle name="Normal 4 15 2 2 2 5 3" xfId="2707" xr:uid="{00000000-0005-0000-0000-0000930A0000}"/>
    <cellStyle name="Normal 4 15 2 2 2 6" xfId="2708" xr:uid="{00000000-0005-0000-0000-0000940A0000}"/>
    <cellStyle name="Normal 4 15 2 2 2 6 2" xfId="2709" xr:uid="{00000000-0005-0000-0000-0000950A0000}"/>
    <cellStyle name="Normal 4 15 2 2 2 7" xfId="2710" xr:uid="{00000000-0005-0000-0000-0000960A0000}"/>
    <cellStyle name="Normal 4 15 2 2 3" xfId="2711" xr:uid="{00000000-0005-0000-0000-0000970A0000}"/>
    <cellStyle name="Normal 4 15 2 2 3 2" xfId="2712" xr:uid="{00000000-0005-0000-0000-0000980A0000}"/>
    <cellStyle name="Normal 4 15 2 2 3 2 2" xfId="2713" xr:uid="{00000000-0005-0000-0000-0000990A0000}"/>
    <cellStyle name="Normal 4 15 2 2 3 2 2 2" xfId="2714" xr:uid="{00000000-0005-0000-0000-00009A0A0000}"/>
    <cellStyle name="Normal 4 15 2 2 3 2 2 2 2" xfId="2715" xr:uid="{00000000-0005-0000-0000-00009B0A0000}"/>
    <cellStyle name="Normal 4 15 2 2 3 2 2 2 2 2" xfId="2716" xr:uid="{00000000-0005-0000-0000-00009C0A0000}"/>
    <cellStyle name="Normal 4 15 2 2 3 2 2 2 3" xfId="2717" xr:uid="{00000000-0005-0000-0000-00009D0A0000}"/>
    <cellStyle name="Normal 4 15 2 2 3 2 2 3" xfId="2718" xr:uid="{00000000-0005-0000-0000-00009E0A0000}"/>
    <cellStyle name="Normal 4 15 2 2 3 2 2 3 2" xfId="2719" xr:uid="{00000000-0005-0000-0000-00009F0A0000}"/>
    <cellStyle name="Normal 4 15 2 2 3 2 2 4" xfId="2720" xr:uid="{00000000-0005-0000-0000-0000A00A0000}"/>
    <cellStyle name="Normal 4 15 2 2 3 2 3" xfId="2721" xr:uid="{00000000-0005-0000-0000-0000A10A0000}"/>
    <cellStyle name="Normal 4 15 2 2 3 2 3 2" xfId="2722" xr:uid="{00000000-0005-0000-0000-0000A20A0000}"/>
    <cellStyle name="Normal 4 15 2 2 3 2 3 2 2" xfId="2723" xr:uid="{00000000-0005-0000-0000-0000A30A0000}"/>
    <cellStyle name="Normal 4 15 2 2 3 2 3 3" xfId="2724" xr:uid="{00000000-0005-0000-0000-0000A40A0000}"/>
    <cellStyle name="Normal 4 15 2 2 3 2 4" xfId="2725" xr:uid="{00000000-0005-0000-0000-0000A50A0000}"/>
    <cellStyle name="Normal 4 15 2 2 3 2 4 2" xfId="2726" xr:uid="{00000000-0005-0000-0000-0000A60A0000}"/>
    <cellStyle name="Normal 4 15 2 2 3 2 5" xfId="2727" xr:uid="{00000000-0005-0000-0000-0000A70A0000}"/>
    <cellStyle name="Normal 4 15 2 2 3 3" xfId="2728" xr:uid="{00000000-0005-0000-0000-0000A80A0000}"/>
    <cellStyle name="Normal 4 15 2 2 3 3 2" xfId="2729" xr:uid="{00000000-0005-0000-0000-0000A90A0000}"/>
    <cellStyle name="Normal 4 15 2 2 3 3 2 2" xfId="2730" xr:uid="{00000000-0005-0000-0000-0000AA0A0000}"/>
    <cellStyle name="Normal 4 15 2 2 3 3 2 2 2" xfId="2731" xr:uid="{00000000-0005-0000-0000-0000AB0A0000}"/>
    <cellStyle name="Normal 4 15 2 2 3 3 2 3" xfId="2732" xr:uid="{00000000-0005-0000-0000-0000AC0A0000}"/>
    <cellStyle name="Normal 4 15 2 2 3 3 3" xfId="2733" xr:uid="{00000000-0005-0000-0000-0000AD0A0000}"/>
    <cellStyle name="Normal 4 15 2 2 3 3 3 2" xfId="2734" xr:uid="{00000000-0005-0000-0000-0000AE0A0000}"/>
    <cellStyle name="Normal 4 15 2 2 3 3 4" xfId="2735" xr:uid="{00000000-0005-0000-0000-0000AF0A0000}"/>
    <cellStyle name="Normal 4 15 2 2 3 4" xfId="2736" xr:uid="{00000000-0005-0000-0000-0000B00A0000}"/>
    <cellStyle name="Normal 4 15 2 2 3 4 2" xfId="2737" xr:uid="{00000000-0005-0000-0000-0000B10A0000}"/>
    <cellStyle name="Normal 4 15 2 2 3 4 2 2" xfId="2738" xr:uid="{00000000-0005-0000-0000-0000B20A0000}"/>
    <cellStyle name="Normal 4 15 2 2 3 4 3" xfId="2739" xr:uid="{00000000-0005-0000-0000-0000B30A0000}"/>
    <cellStyle name="Normal 4 15 2 2 3 5" xfId="2740" xr:uid="{00000000-0005-0000-0000-0000B40A0000}"/>
    <cellStyle name="Normal 4 15 2 2 3 5 2" xfId="2741" xr:uid="{00000000-0005-0000-0000-0000B50A0000}"/>
    <cellStyle name="Normal 4 15 2 2 3 6" xfId="2742" xr:uid="{00000000-0005-0000-0000-0000B60A0000}"/>
    <cellStyle name="Normal 4 15 2 2 4" xfId="2743" xr:uid="{00000000-0005-0000-0000-0000B70A0000}"/>
    <cellStyle name="Normal 4 15 2 2 4 2" xfId="2744" xr:uid="{00000000-0005-0000-0000-0000B80A0000}"/>
    <cellStyle name="Normal 4 15 2 2 4 2 2" xfId="2745" xr:uid="{00000000-0005-0000-0000-0000B90A0000}"/>
    <cellStyle name="Normal 4 15 2 2 4 2 2 2" xfId="2746" xr:uid="{00000000-0005-0000-0000-0000BA0A0000}"/>
    <cellStyle name="Normal 4 15 2 2 4 2 2 2 2" xfId="2747" xr:uid="{00000000-0005-0000-0000-0000BB0A0000}"/>
    <cellStyle name="Normal 4 15 2 2 4 2 2 3" xfId="2748" xr:uid="{00000000-0005-0000-0000-0000BC0A0000}"/>
    <cellStyle name="Normal 4 15 2 2 4 2 3" xfId="2749" xr:uid="{00000000-0005-0000-0000-0000BD0A0000}"/>
    <cellStyle name="Normal 4 15 2 2 4 2 3 2" xfId="2750" xr:uid="{00000000-0005-0000-0000-0000BE0A0000}"/>
    <cellStyle name="Normal 4 15 2 2 4 2 4" xfId="2751" xr:uid="{00000000-0005-0000-0000-0000BF0A0000}"/>
    <cellStyle name="Normal 4 15 2 2 4 3" xfId="2752" xr:uid="{00000000-0005-0000-0000-0000C00A0000}"/>
    <cellStyle name="Normal 4 15 2 2 4 3 2" xfId="2753" xr:uid="{00000000-0005-0000-0000-0000C10A0000}"/>
    <cellStyle name="Normal 4 15 2 2 4 3 2 2" xfId="2754" xr:uid="{00000000-0005-0000-0000-0000C20A0000}"/>
    <cellStyle name="Normal 4 15 2 2 4 3 3" xfId="2755" xr:uid="{00000000-0005-0000-0000-0000C30A0000}"/>
    <cellStyle name="Normal 4 15 2 2 4 4" xfId="2756" xr:uid="{00000000-0005-0000-0000-0000C40A0000}"/>
    <cellStyle name="Normal 4 15 2 2 4 4 2" xfId="2757" xr:uid="{00000000-0005-0000-0000-0000C50A0000}"/>
    <cellStyle name="Normal 4 15 2 2 4 5" xfId="2758" xr:uid="{00000000-0005-0000-0000-0000C60A0000}"/>
    <cellStyle name="Normal 4 15 2 2 5" xfId="2759" xr:uid="{00000000-0005-0000-0000-0000C70A0000}"/>
    <cellStyle name="Normal 4 15 2 2 5 2" xfId="2760" xr:uid="{00000000-0005-0000-0000-0000C80A0000}"/>
    <cellStyle name="Normal 4 15 2 2 5 2 2" xfId="2761" xr:uid="{00000000-0005-0000-0000-0000C90A0000}"/>
    <cellStyle name="Normal 4 15 2 2 5 2 2 2" xfId="2762" xr:uid="{00000000-0005-0000-0000-0000CA0A0000}"/>
    <cellStyle name="Normal 4 15 2 2 5 2 3" xfId="2763" xr:uid="{00000000-0005-0000-0000-0000CB0A0000}"/>
    <cellStyle name="Normal 4 15 2 2 5 3" xfId="2764" xr:uid="{00000000-0005-0000-0000-0000CC0A0000}"/>
    <cellStyle name="Normal 4 15 2 2 5 3 2" xfId="2765" xr:uid="{00000000-0005-0000-0000-0000CD0A0000}"/>
    <cellStyle name="Normal 4 15 2 2 5 4" xfId="2766" xr:uid="{00000000-0005-0000-0000-0000CE0A0000}"/>
    <cellStyle name="Normal 4 15 2 2 6" xfId="2767" xr:uid="{00000000-0005-0000-0000-0000CF0A0000}"/>
    <cellStyle name="Normal 4 15 2 2 6 2" xfId="2768" xr:uid="{00000000-0005-0000-0000-0000D00A0000}"/>
    <cellStyle name="Normal 4 15 2 2 6 2 2" xfId="2769" xr:uid="{00000000-0005-0000-0000-0000D10A0000}"/>
    <cellStyle name="Normal 4 15 2 2 6 3" xfId="2770" xr:uid="{00000000-0005-0000-0000-0000D20A0000}"/>
    <cellStyle name="Normal 4 15 2 2 7" xfId="2771" xr:uid="{00000000-0005-0000-0000-0000D30A0000}"/>
    <cellStyle name="Normal 4 15 2 2 7 2" xfId="2772" xr:uid="{00000000-0005-0000-0000-0000D40A0000}"/>
    <cellStyle name="Normal 4 15 2 2 8" xfId="2773" xr:uid="{00000000-0005-0000-0000-0000D50A0000}"/>
    <cellStyle name="Normal 4 15 2 3" xfId="2774" xr:uid="{00000000-0005-0000-0000-0000D60A0000}"/>
    <cellStyle name="Normal 4 15 2 3 2" xfId="2775" xr:uid="{00000000-0005-0000-0000-0000D70A0000}"/>
    <cellStyle name="Normal 4 15 2 3 2 2" xfId="2776" xr:uid="{00000000-0005-0000-0000-0000D80A0000}"/>
    <cellStyle name="Normal 4 15 2 3 2 2 2" xfId="2777" xr:uid="{00000000-0005-0000-0000-0000D90A0000}"/>
    <cellStyle name="Normal 4 15 2 3 2 2 2 2" xfId="2778" xr:uid="{00000000-0005-0000-0000-0000DA0A0000}"/>
    <cellStyle name="Normal 4 15 2 3 2 2 2 2 2" xfId="2779" xr:uid="{00000000-0005-0000-0000-0000DB0A0000}"/>
    <cellStyle name="Normal 4 15 2 3 2 2 2 2 2 2" xfId="2780" xr:uid="{00000000-0005-0000-0000-0000DC0A0000}"/>
    <cellStyle name="Normal 4 15 2 3 2 2 2 2 2 2 2" xfId="2781" xr:uid="{00000000-0005-0000-0000-0000DD0A0000}"/>
    <cellStyle name="Normal 4 15 2 3 2 2 2 2 2 3" xfId="2782" xr:uid="{00000000-0005-0000-0000-0000DE0A0000}"/>
    <cellStyle name="Normal 4 15 2 3 2 2 2 2 3" xfId="2783" xr:uid="{00000000-0005-0000-0000-0000DF0A0000}"/>
    <cellStyle name="Normal 4 15 2 3 2 2 2 2 3 2" xfId="2784" xr:uid="{00000000-0005-0000-0000-0000E00A0000}"/>
    <cellStyle name="Normal 4 15 2 3 2 2 2 2 4" xfId="2785" xr:uid="{00000000-0005-0000-0000-0000E10A0000}"/>
    <cellStyle name="Normal 4 15 2 3 2 2 2 3" xfId="2786" xr:uid="{00000000-0005-0000-0000-0000E20A0000}"/>
    <cellStyle name="Normal 4 15 2 3 2 2 2 3 2" xfId="2787" xr:uid="{00000000-0005-0000-0000-0000E30A0000}"/>
    <cellStyle name="Normal 4 15 2 3 2 2 2 3 2 2" xfId="2788" xr:uid="{00000000-0005-0000-0000-0000E40A0000}"/>
    <cellStyle name="Normal 4 15 2 3 2 2 2 3 3" xfId="2789" xr:uid="{00000000-0005-0000-0000-0000E50A0000}"/>
    <cellStyle name="Normal 4 15 2 3 2 2 2 4" xfId="2790" xr:uid="{00000000-0005-0000-0000-0000E60A0000}"/>
    <cellStyle name="Normal 4 15 2 3 2 2 2 4 2" xfId="2791" xr:uid="{00000000-0005-0000-0000-0000E70A0000}"/>
    <cellStyle name="Normal 4 15 2 3 2 2 2 5" xfId="2792" xr:uid="{00000000-0005-0000-0000-0000E80A0000}"/>
    <cellStyle name="Normal 4 15 2 3 2 2 3" xfId="2793" xr:uid="{00000000-0005-0000-0000-0000E90A0000}"/>
    <cellStyle name="Normal 4 15 2 3 2 2 3 2" xfId="2794" xr:uid="{00000000-0005-0000-0000-0000EA0A0000}"/>
    <cellStyle name="Normal 4 15 2 3 2 2 3 2 2" xfId="2795" xr:uid="{00000000-0005-0000-0000-0000EB0A0000}"/>
    <cellStyle name="Normal 4 15 2 3 2 2 3 2 2 2" xfId="2796" xr:uid="{00000000-0005-0000-0000-0000EC0A0000}"/>
    <cellStyle name="Normal 4 15 2 3 2 2 3 2 3" xfId="2797" xr:uid="{00000000-0005-0000-0000-0000ED0A0000}"/>
    <cellStyle name="Normal 4 15 2 3 2 2 3 3" xfId="2798" xr:uid="{00000000-0005-0000-0000-0000EE0A0000}"/>
    <cellStyle name="Normal 4 15 2 3 2 2 3 3 2" xfId="2799" xr:uid="{00000000-0005-0000-0000-0000EF0A0000}"/>
    <cellStyle name="Normal 4 15 2 3 2 2 3 4" xfId="2800" xr:uid="{00000000-0005-0000-0000-0000F00A0000}"/>
    <cellStyle name="Normal 4 15 2 3 2 2 4" xfId="2801" xr:uid="{00000000-0005-0000-0000-0000F10A0000}"/>
    <cellStyle name="Normal 4 15 2 3 2 2 4 2" xfId="2802" xr:uid="{00000000-0005-0000-0000-0000F20A0000}"/>
    <cellStyle name="Normal 4 15 2 3 2 2 4 2 2" xfId="2803" xr:uid="{00000000-0005-0000-0000-0000F30A0000}"/>
    <cellStyle name="Normal 4 15 2 3 2 2 4 3" xfId="2804" xr:uid="{00000000-0005-0000-0000-0000F40A0000}"/>
    <cellStyle name="Normal 4 15 2 3 2 2 5" xfId="2805" xr:uid="{00000000-0005-0000-0000-0000F50A0000}"/>
    <cellStyle name="Normal 4 15 2 3 2 2 5 2" xfId="2806" xr:uid="{00000000-0005-0000-0000-0000F60A0000}"/>
    <cellStyle name="Normal 4 15 2 3 2 2 6" xfId="2807" xr:uid="{00000000-0005-0000-0000-0000F70A0000}"/>
    <cellStyle name="Normal 4 15 2 3 2 3" xfId="2808" xr:uid="{00000000-0005-0000-0000-0000F80A0000}"/>
    <cellStyle name="Normal 4 15 2 3 2 3 2" xfId="2809" xr:uid="{00000000-0005-0000-0000-0000F90A0000}"/>
    <cellStyle name="Normal 4 15 2 3 2 3 2 2" xfId="2810" xr:uid="{00000000-0005-0000-0000-0000FA0A0000}"/>
    <cellStyle name="Normal 4 15 2 3 2 3 2 2 2" xfId="2811" xr:uid="{00000000-0005-0000-0000-0000FB0A0000}"/>
    <cellStyle name="Normal 4 15 2 3 2 3 2 2 2 2" xfId="2812" xr:uid="{00000000-0005-0000-0000-0000FC0A0000}"/>
    <cellStyle name="Normal 4 15 2 3 2 3 2 2 3" xfId="2813" xr:uid="{00000000-0005-0000-0000-0000FD0A0000}"/>
    <cellStyle name="Normal 4 15 2 3 2 3 2 3" xfId="2814" xr:uid="{00000000-0005-0000-0000-0000FE0A0000}"/>
    <cellStyle name="Normal 4 15 2 3 2 3 2 3 2" xfId="2815" xr:uid="{00000000-0005-0000-0000-0000FF0A0000}"/>
    <cellStyle name="Normal 4 15 2 3 2 3 2 4" xfId="2816" xr:uid="{00000000-0005-0000-0000-0000000B0000}"/>
    <cellStyle name="Normal 4 15 2 3 2 3 3" xfId="2817" xr:uid="{00000000-0005-0000-0000-0000010B0000}"/>
    <cellStyle name="Normal 4 15 2 3 2 3 3 2" xfId="2818" xr:uid="{00000000-0005-0000-0000-0000020B0000}"/>
    <cellStyle name="Normal 4 15 2 3 2 3 3 2 2" xfId="2819" xr:uid="{00000000-0005-0000-0000-0000030B0000}"/>
    <cellStyle name="Normal 4 15 2 3 2 3 3 3" xfId="2820" xr:uid="{00000000-0005-0000-0000-0000040B0000}"/>
    <cellStyle name="Normal 4 15 2 3 2 3 4" xfId="2821" xr:uid="{00000000-0005-0000-0000-0000050B0000}"/>
    <cellStyle name="Normal 4 15 2 3 2 3 4 2" xfId="2822" xr:uid="{00000000-0005-0000-0000-0000060B0000}"/>
    <cellStyle name="Normal 4 15 2 3 2 3 5" xfId="2823" xr:uid="{00000000-0005-0000-0000-0000070B0000}"/>
    <cellStyle name="Normal 4 15 2 3 2 4" xfId="2824" xr:uid="{00000000-0005-0000-0000-0000080B0000}"/>
    <cellStyle name="Normal 4 15 2 3 2 4 2" xfId="2825" xr:uid="{00000000-0005-0000-0000-0000090B0000}"/>
    <cellStyle name="Normal 4 15 2 3 2 4 2 2" xfId="2826" xr:uid="{00000000-0005-0000-0000-00000A0B0000}"/>
    <cellStyle name="Normal 4 15 2 3 2 4 2 2 2" xfId="2827" xr:uid="{00000000-0005-0000-0000-00000B0B0000}"/>
    <cellStyle name="Normal 4 15 2 3 2 4 2 3" xfId="2828" xr:uid="{00000000-0005-0000-0000-00000C0B0000}"/>
    <cellStyle name="Normal 4 15 2 3 2 4 3" xfId="2829" xr:uid="{00000000-0005-0000-0000-00000D0B0000}"/>
    <cellStyle name="Normal 4 15 2 3 2 4 3 2" xfId="2830" xr:uid="{00000000-0005-0000-0000-00000E0B0000}"/>
    <cellStyle name="Normal 4 15 2 3 2 4 4" xfId="2831" xr:uid="{00000000-0005-0000-0000-00000F0B0000}"/>
    <cellStyle name="Normal 4 15 2 3 2 5" xfId="2832" xr:uid="{00000000-0005-0000-0000-0000100B0000}"/>
    <cellStyle name="Normal 4 15 2 3 2 5 2" xfId="2833" xr:uid="{00000000-0005-0000-0000-0000110B0000}"/>
    <cellStyle name="Normal 4 15 2 3 2 5 2 2" xfId="2834" xr:uid="{00000000-0005-0000-0000-0000120B0000}"/>
    <cellStyle name="Normal 4 15 2 3 2 5 3" xfId="2835" xr:uid="{00000000-0005-0000-0000-0000130B0000}"/>
    <cellStyle name="Normal 4 15 2 3 2 6" xfId="2836" xr:uid="{00000000-0005-0000-0000-0000140B0000}"/>
    <cellStyle name="Normal 4 15 2 3 2 6 2" xfId="2837" xr:uid="{00000000-0005-0000-0000-0000150B0000}"/>
    <cellStyle name="Normal 4 15 2 3 2 7" xfId="2838" xr:uid="{00000000-0005-0000-0000-0000160B0000}"/>
    <cellStyle name="Normal 4 15 2 3 3" xfId="2839" xr:uid="{00000000-0005-0000-0000-0000170B0000}"/>
    <cellStyle name="Normal 4 15 2 3 3 2" xfId="2840" xr:uid="{00000000-0005-0000-0000-0000180B0000}"/>
    <cellStyle name="Normal 4 15 2 3 3 2 2" xfId="2841" xr:uid="{00000000-0005-0000-0000-0000190B0000}"/>
    <cellStyle name="Normal 4 15 2 3 3 2 2 2" xfId="2842" xr:uid="{00000000-0005-0000-0000-00001A0B0000}"/>
    <cellStyle name="Normal 4 15 2 3 3 2 2 2 2" xfId="2843" xr:uid="{00000000-0005-0000-0000-00001B0B0000}"/>
    <cellStyle name="Normal 4 15 2 3 3 2 2 2 2 2" xfId="2844" xr:uid="{00000000-0005-0000-0000-00001C0B0000}"/>
    <cellStyle name="Normal 4 15 2 3 3 2 2 2 3" xfId="2845" xr:uid="{00000000-0005-0000-0000-00001D0B0000}"/>
    <cellStyle name="Normal 4 15 2 3 3 2 2 3" xfId="2846" xr:uid="{00000000-0005-0000-0000-00001E0B0000}"/>
    <cellStyle name="Normal 4 15 2 3 3 2 2 3 2" xfId="2847" xr:uid="{00000000-0005-0000-0000-00001F0B0000}"/>
    <cellStyle name="Normal 4 15 2 3 3 2 2 4" xfId="2848" xr:uid="{00000000-0005-0000-0000-0000200B0000}"/>
    <cellStyle name="Normal 4 15 2 3 3 2 3" xfId="2849" xr:uid="{00000000-0005-0000-0000-0000210B0000}"/>
    <cellStyle name="Normal 4 15 2 3 3 2 3 2" xfId="2850" xr:uid="{00000000-0005-0000-0000-0000220B0000}"/>
    <cellStyle name="Normal 4 15 2 3 3 2 3 2 2" xfId="2851" xr:uid="{00000000-0005-0000-0000-0000230B0000}"/>
    <cellStyle name="Normal 4 15 2 3 3 2 3 3" xfId="2852" xr:uid="{00000000-0005-0000-0000-0000240B0000}"/>
    <cellStyle name="Normal 4 15 2 3 3 2 4" xfId="2853" xr:uid="{00000000-0005-0000-0000-0000250B0000}"/>
    <cellStyle name="Normal 4 15 2 3 3 2 4 2" xfId="2854" xr:uid="{00000000-0005-0000-0000-0000260B0000}"/>
    <cellStyle name="Normal 4 15 2 3 3 2 5" xfId="2855" xr:uid="{00000000-0005-0000-0000-0000270B0000}"/>
    <cellStyle name="Normal 4 15 2 3 3 3" xfId="2856" xr:uid="{00000000-0005-0000-0000-0000280B0000}"/>
    <cellStyle name="Normal 4 15 2 3 3 3 2" xfId="2857" xr:uid="{00000000-0005-0000-0000-0000290B0000}"/>
    <cellStyle name="Normal 4 15 2 3 3 3 2 2" xfId="2858" xr:uid="{00000000-0005-0000-0000-00002A0B0000}"/>
    <cellStyle name="Normal 4 15 2 3 3 3 2 2 2" xfId="2859" xr:uid="{00000000-0005-0000-0000-00002B0B0000}"/>
    <cellStyle name="Normal 4 15 2 3 3 3 2 3" xfId="2860" xr:uid="{00000000-0005-0000-0000-00002C0B0000}"/>
    <cellStyle name="Normal 4 15 2 3 3 3 3" xfId="2861" xr:uid="{00000000-0005-0000-0000-00002D0B0000}"/>
    <cellStyle name="Normal 4 15 2 3 3 3 3 2" xfId="2862" xr:uid="{00000000-0005-0000-0000-00002E0B0000}"/>
    <cellStyle name="Normal 4 15 2 3 3 3 4" xfId="2863" xr:uid="{00000000-0005-0000-0000-00002F0B0000}"/>
    <cellStyle name="Normal 4 15 2 3 3 4" xfId="2864" xr:uid="{00000000-0005-0000-0000-0000300B0000}"/>
    <cellStyle name="Normal 4 15 2 3 3 4 2" xfId="2865" xr:uid="{00000000-0005-0000-0000-0000310B0000}"/>
    <cellStyle name="Normal 4 15 2 3 3 4 2 2" xfId="2866" xr:uid="{00000000-0005-0000-0000-0000320B0000}"/>
    <cellStyle name="Normal 4 15 2 3 3 4 3" xfId="2867" xr:uid="{00000000-0005-0000-0000-0000330B0000}"/>
    <cellStyle name="Normal 4 15 2 3 3 5" xfId="2868" xr:uid="{00000000-0005-0000-0000-0000340B0000}"/>
    <cellStyle name="Normal 4 15 2 3 3 5 2" xfId="2869" xr:uid="{00000000-0005-0000-0000-0000350B0000}"/>
    <cellStyle name="Normal 4 15 2 3 3 6" xfId="2870" xr:uid="{00000000-0005-0000-0000-0000360B0000}"/>
    <cellStyle name="Normal 4 15 2 3 4" xfId="2871" xr:uid="{00000000-0005-0000-0000-0000370B0000}"/>
    <cellStyle name="Normal 4 15 2 3 4 2" xfId="2872" xr:uid="{00000000-0005-0000-0000-0000380B0000}"/>
    <cellStyle name="Normal 4 15 2 3 4 2 2" xfId="2873" xr:uid="{00000000-0005-0000-0000-0000390B0000}"/>
    <cellStyle name="Normal 4 15 2 3 4 2 2 2" xfId="2874" xr:uid="{00000000-0005-0000-0000-00003A0B0000}"/>
    <cellStyle name="Normal 4 15 2 3 4 2 2 2 2" xfId="2875" xr:uid="{00000000-0005-0000-0000-00003B0B0000}"/>
    <cellStyle name="Normal 4 15 2 3 4 2 2 3" xfId="2876" xr:uid="{00000000-0005-0000-0000-00003C0B0000}"/>
    <cellStyle name="Normal 4 15 2 3 4 2 3" xfId="2877" xr:uid="{00000000-0005-0000-0000-00003D0B0000}"/>
    <cellStyle name="Normal 4 15 2 3 4 2 3 2" xfId="2878" xr:uid="{00000000-0005-0000-0000-00003E0B0000}"/>
    <cellStyle name="Normal 4 15 2 3 4 2 4" xfId="2879" xr:uid="{00000000-0005-0000-0000-00003F0B0000}"/>
    <cellStyle name="Normal 4 15 2 3 4 3" xfId="2880" xr:uid="{00000000-0005-0000-0000-0000400B0000}"/>
    <cellStyle name="Normal 4 15 2 3 4 3 2" xfId="2881" xr:uid="{00000000-0005-0000-0000-0000410B0000}"/>
    <cellStyle name="Normal 4 15 2 3 4 3 2 2" xfId="2882" xr:uid="{00000000-0005-0000-0000-0000420B0000}"/>
    <cellStyle name="Normal 4 15 2 3 4 3 3" xfId="2883" xr:uid="{00000000-0005-0000-0000-0000430B0000}"/>
    <cellStyle name="Normal 4 15 2 3 4 4" xfId="2884" xr:uid="{00000000-0005-0000-0000-0000440B0000}"/>
    <cellStyle name="Normal 4 15 2 3 4 4 2" xfId="2885" xr:uid="{00000000-0005-0000-0000-0000450B0000}"/>
    <cellStyle name="Normal 4 15 2 3 4 5" xfId="2886" xr:uid="{00000000-0005-0000-0000-0000460B0000}"/>
    <cellStyle name="Normal 4 15 2 3 5" xfId="2887" xr:uid="{00000000-0005-0000-0000-0000470B0000}"/>
    <cellStyle name="Normal 4 15 2 3 5 2" xfId="2888" xr:uid="{00000000-0005-0000-0000-0000480B0000}"/>
    <cellStyle name="Normal 4 15 2 3 5 2 2" xfId="2889" xr:uid="{00000000-0005-0000-0000-0000490B0000}"/>
    <cellStyle name="Normal 4 15 2 3 5 2 2 2" xfId="2890" xr:uid="{00000000-0005-0000-0000-00004A0B0000}"/>
    <cellStyle name="Normal 4 15 2 3 5 2 3" xfId="2891" xr:uid="{00000000-0005-0000-0000-00004B0B0000}"/>
    <cellStyle name="Normal 4 15 2 3 5 3" xfId="2892" xr:uid="{00000000-0005-0000-0000-00004C0B0000}"/>
    <cellStyle name="Normal 4 15 2 3 5 3 2" xfId="2893" xr:uid="{00000000-0005-0000-0000-00004D0B0000}"/>
    <cellStyle name="Normal 4 15 2 3 5 4" xfId="2894" xr:uid="{00000000-0005-0000-0000-00004E0B0000}"/>
    <cellStyle name="Normal 4 15 2 3 6" xfId="2895" xr:uid="{00000000-0005-0000-0000-00004F0B0000}"/>
    <cellStyle name="Normal 4 15 2 3 6 2" xfId="2896" xr:uid="{00000000-0005-0000-0000-0000500B0000}"/>
    <cellStyle name="Normal 4 15 2 3 6 2 2" xfId="2897" xr:uid="{00000000-0005-0000-0000-0000510B0000}"/>
    <cellStyle name="Normal 4 15 2 3 6 3" xfId="2898" xr:uid="{00000000-0005-0000-0000-0000520B0000}"/>
    <cellStyle name="Normal 4 15 2 3 7" xfId="2899" xr:uid="{00000000-0005-0000-0000-0000530B0000}"/>
    <cellStyle name="Normal 4 15 2 3 7 2" xfId="2900" xr:uid="{00000000-0005-0000-0000-0000540B0000}"/>
    <cellStyle name="Normal 4 15 2 3 8" xfId="2901" xr:uid="{00000000-0005-0000-0000-0000550B0000}"/>
    <cellStyle name="Normal 4 15 2 4" xfId="2902" xr:uid="{00000000-0005-0000-0000-0000560B0000}"/>
    <cellStyle name="Normal 4 15 2 4 2" xfId="2903" xr:uid="{00000000-0005-0000-0000-0000570B0000}"/>
    <cellStyle name="Normal 4 15 2 4 2 2" xfId="2904" xr:uid="{00000000-0005-0000-0000-0000580B0000}"/>
    <cellStyle name="Normal 4 15 2 4 2 2 2" xfId="2905" xr:uid="{00000000-0005-0000-0000-0000590B0000}"/>
    <cellStyle name="Normal 4 15 2 4 2 2 2 2" xfId="2906" xr:uid="{00000000-0005-0000-0000-00005A0B0000}"/>
    <cellStyle name="Normal 4 15 2 4 2 2 2 2 2" xfId="2907" xr:uid="{00000000-0005-0000-0000-00005B0B0000}"/>
    <cellStyle name="Normal 4 15 2 4 2 2 2 2 2 2" xfId="2908" xr:uid="{00000000-0005-0000-0000-00005C0B0000}"/>
    <cellStyle name="Normal 4 15 2 4 2 2 2 2 2 2 2" xfId="2909" xr:uid="{00000000-0005-0000-0000-00005D0B0000}"/>
    <cellStyle name="Normal 4 15 2 4 2 2 2 2 2 3" xfId="2910" xr:uid="{00000000-0005-0000-0000-00005E0B0000}"/>
    <cellStyle name="Normal 4 15 2 4 2 2 2 2 3" xfId="2911" xr:uid="{00000000-0005-0000-0000-00005F0B0000}"/>
    <cellStyle name="Normal 4 15 2 4 2 2 2 2 3 2" xfId="2912" xr:uid="{00000000-0005-0000-0000-0000600B0000}"/>
    <cellStyle name="Normal 4 15 2 4 2 2 2 2 4" xfId="2913" xr:uid="{00000000-0005-0000-0000-0000610B0000}"/>
    <cellStyle name="Normal 4 15 2 4 2 2 2 3" xfId="2914" xr:uid="{00000000-0005-0000-0000-0000620B0000}"/>
    <cellStyle name="Normal 4 15 2 4 2 2 2 3 2" xfId="2915" xr:uid="{00000000-0005-0000-0000-0000630B0000}"/>
    <cellStyle name="Normal 4 15 2 4 2 2 2 3 2 2" xfId="2916" xr:uid="{00000000-0005-0000-0000-0000640B0000}"/>
    <cellStyle name="Normal 4 15 2 4 2 2 2 3 3" xfId="2917" xr:uid="{00000000-0005-0000-0000-0000650B0000}"/>
    <cellStyle name="Normal 4 15 2 4 2 2 2 4" xfId="2918" xr:uid="{00000000-0005-0000-0000-0000660B0000}"/>
    <cellStyle name="Normal 4 15 2 4 2 2 2 4 2" xfId="2919" xr:uid="{00000000-0005-0000-0000-0000670B0000}"/>
    <cellStyle name="Normal 4 15 2 4 2 2 2 5" xfId="2920" xr:uid="{00000000-0005-0000-0000-0000680B0000}"/>
    <cellStyle name="Normal 4 15 2 4 2 2 3" xfId="2921" xr:uid="{00000000-0005-0000-0000-0000690B0000}"/>
    <cellStyle name="Normal 4 15 2 4 2 2 3 2" xfId="2922" xr:uid="{00000000-0005-0000-0000-00006A0B0000}"/>
    <cellStyle name="Normal 4 15 2 4 2 2 3 2 2" xfId="2923" xr:uid="{00000000-0005-0000-0000-00006B0B0000}"/>
    <cellStyle name="Normal 4 15 2 4 2 2 3 2 2 2" xfId="2924" xr:uid="{00000000-0005-0000-0000-00006C0B0000}"/>
    <cellStyle name="Normal 4 15 2 4 2 2 3 2 3" xfId="2925" xr:uid="{00000000-0005-0000-0000-00006D0B0000}"/>
    <cellStyle name="Normal 4 15 2 4 2 2 3 3" xfId="2926" xr:uid="{00000000-0005-0000-0000-00006E0B0000}"/>
    <cellStyle name="Normal 4 15 2 4 2 2 3 3 2" xfId="2927" xr:uid="{00000000-0005-0000-0000-00006F0B0000}"/>
    <cellStyle name="Normal 4 15 2 4 2 2 3 4" xfId="2928" xr:uid="{00000000-0005-0000-0000-0000700B0000}"/>
    <cellStyle name="Normal 4 15 2 4 2 2 4" xfId="2929" xr:uid="{00000000-0005-0000-0000-0000710B0000}"/>
    <cellStyle name="Normal 4 15 2 4 2 2 4 2" xfId="2930" xr:uid="{00000000-0005-0000-0000-0000720B0000}"/>
    <cellStyle name="Normal 4 15 2 4 2 2 4 2 2" xfId="2931" xr:uid="{00000000-0005-0000-0000-0000730B0000}"/>
    <cellStyle name="Normal 4 15 2 4 2 2 4 3" xfId="2932" xr:uid="{00000000-0005-0000-0000-0000740B0000}"/>
    <cellStyle name="Normal 4 15 2 4 2 2 5" xfId="2933" xr:uid="{00000000-0005-0000-0000-0000750B0000}"/>
    <cellStyle name="Normal 4 15 2 4 2 2 5 2" xfId="2934" xr:uid="{00000000-0005-0000-0000-0000760B0000}"/>
    <cellStyle name="Normal 4 15 2 4 2 2 6" xfId="2935" xr:uid="{00000000-0005-0000-0000-0000770B0000}"/>
    <cellStyle name="Normal 4 15 2 4 2 3" xfId="2936" xr:uid="{00000000-0005-0000-0000-0000780B0000}"/>
    <cellStyle name="Normal 4 15 2 4 2 3 2" xfId="2937" xr:uid="{00000000-0005-0000-0000-0000790B0000}"/>
    <cellStyle name="Normal 4 15 2 4 2 3 2 2" xfId="2938" xr:uid="{00000000-0005-0000-0000-00007A0B0000}"/>
    <cellStyle name="Normal 4 15 2 4 2 3 2 2 2" xfId="2939" xr:uid="{00000000-0005-0000-0000-00007B0B0000}"/>
    <cellStyle name="Normal 4 15 2 4 2 3 2 2 2 2" xfId="2940" xr:uid="{00000000-0005-0000-0000-00007C0B0000}"/>
    <cellStyle name="Normal 4 15 2 4 2 3 2 2 3" xfId="2941" xr:uid="{00000000-0005-0000-0000-00007D0B0000}"/>
    <cellStyle name="Normal 4 15 2 4 2 3 2 3" xfId="2942" xr:uid="{00000000-0005-0000-0000-00007E0B0000}"/>
    <cellStyle name="Normal 4 15 2 4 2 3 2 3 2" xfId="2943" xr:uid="{00000000-0005-0000-0000-00007F0B0000}"/>
    <cellStyle name="Normal 4 15 2 4 2 3 2 4" xfId="2944" xr:uid="{00000000-0005-0000-0000-0000800B0000}"/>
    <cellStyle name="Normal 4 15 2 4 2 3 3" xfId="2945" xr:uid="{00000000-0005-0000-0000-0000810B0000}"/>
    <cellStyle name="Normal 4 15 2 4 2 3 3 2" xfId="2946" xr:uid="{00000000-0005-0000-0000-0000820B0000}"/>
    <cellStyle name="Normal 4 15 2 4 2 3 3 2 2" xfId="2947" xr:uid="{00000000-0005-0000-0000-0000830B0000}"/>
    <cellStyle name="Normal 4 15 2 4 2 3 3 3" xfId="2948" xr:uid="{00000000-0005-0000-0000-0000840B0000}"/>
    <cellStyle name="Normal 4 15 2 4 2 3 4" xfId="2949" xr:uid="{00000000-0005-0000-0000-0000850B0000}"/>
    <cellStyle name="Normal 4 15 2 4 2 3 4 2" xfId="2950" xr:uid="{00000000-0005-0000-0000-0000860B0000}"/>
    <cellStyle name="Normal 4 15 2 4 2 3 5" xfId="2951" xr:uid="{00000000-0005-0000-0000-0000870B0000}"/>
    <cellStyle name="Normal 4 15 2 4 2 4" xfId="2952" xr:uid="{00000000-0005-0000-0000-0000880B0000}"/>
    <cellStyle name="Normal 4 15 2 4 2 4 2" xfId="2953" xr:uid="{00000000-0005-0000-0000-0000890B0000}"/>
    <cellStyle name="Normal 4 15 2 4 2 4 2 2" xfId="2954" xr:uid="{00000000-0005-0000-0000-00008A0B0000}"/>
    <cellStyle name="Normal 4 15 2 4 2 4 2 2 2" xfId="2955" xr:uid="{00000000-0005-0000-0000-00008B0B0000}"/>
    <cellStyle name="Normal 4 15 2 4 2 4 2 3" xfId="2956" xr:uid="{00000000-0005-0000-0000-00008C0B0000}"/>
    <cellStyle name="Normal 4 15 2 4 2 4 3" xfId="2957" xr:uid="{00000000-0005-0000-0000-00008D0B0000}"/>
    <cellStyle name="Normal 4 15 2 4 2 4 3 2" xfId="2958" xr:uid="{00000000-0005-0000-0000-00008E0B0000}"/>
    <cellStyle name="Normal 4 15 2 4 2 4 4" xfId="2959" xr:uid="{00000000-0005-0000-0000-00008F0B0000}"/>
    <cellStyle name="Normal 4 15 2 4 2 5" xfId="2960" xr:uid="{00000000-0005-0000-0000-0000900B0000}"/>
    <cellStyle name="Normal 4 15 2 4 2 5 2" xfId="2961" xr:uid="{00000000-0005-0000-0000-0000910B0000}"/>
    <cellStyle name="Normal 4 15 2 4 2 5 2 2" xfId="2962" xr:uid="{00000000-0005-0000-0000-0000920B0000}"/>
    <cellStyle name="Normal 4 15 2 4 2 5 3" xfId="2963" xr:uid="{00000000-0005-0000-0000-0000930B0000}"/>
    <cellStyle name="Normal 4 15 2 4 2 6" xfId="2964" xr:uid="{00000000-0005-0000-0000-0000940B0000}"/>
    <cellStyle name="Normal 4 15 2 4 2 6 2" xfId="2965" xr:uid="{00000000-0005-0000-0000-0000950B0000}"/>
    <cellStyle name="Normal 4 15 2 4 2 7" xfId="2966" xr:uid="{00000000-0005-0000-0000-0000960B0000}"/>
    <cellStyle name="Normal 4 15 2 4 3" xfId="2967" xr:uid="{00000000-0005-0000-0000-0000970B0000}"/>
    <cellStyle name="Normal 4 15 2 4 3 2" xfId="2968" xr:uid="{00000000-0005-0000-0000-0000980B0000}"/>
    <cellStyle name="Normal 4 15 2 4 3 2 2" xfId="2969" xr:uid="{00000000-0005-0000-0000-0000990B0000}"/>
    <cellStyle name="Normal 4 15 2 4 3 2 2 2" xfId="2970" xr:uid="{00000000-0005-0000-0000-00009A0B0000}"/>
    <cellStyle name="Normal 4 15 2 4 3 2 2 2 2" xfId="2971" xr:uid="{00000000-0005-0000-0000-00009B0B0000}"/>
    <cellStyle name="Normal 4 15 2 4 3 2 2 2 2 2" xfId="2972" xr:uid="{00000000-0005-0000-0000-00009C0B0000}"/>
    <cellStyle name="Normal 4 15 2 4 3 2 2 2 3" xfId="2973" xr:uid="{00000000-0005-0000-0000-00009D0B0000}"/>
    <cellStyle name="Normal 4 15 2 4 3 2 2 3" xfId="2974" xr:uid="{00000000-0005-0000-0000-00009E0B0000}"/>
    <cellStyle name="Normal 4 15 2 4 3 2 2 3 2" xfId="2975" xr:uid="{00000000-0005-0000-0000-00009F0B0000}"/>
    <cellStyle name="Normal 4 15 2 4 3 2 2 4" xfId="2976" xr:uid="{00000000-0005-0000-0000-0000A00B0000}"/>
    <cellStyle name="Normal 4 15 2 4 3 2 3" xfId="2977" xr:uid="{00000000-0005-0000-0000-0000A10B0000}"/>
    <cellStyle name="Normal 4 15 2 4 3 2 3 2" xfId="2978" xr:uid="{00000000-0005-0000-0000-0000A20B0000}"/>
    <cellStyle name="Normal 4 15 2 4 3 2 3 2 2" xfId="2979" xr:uid="{00000000-0005-0000-0000-0000A30B0000}"/>
    <cellStyle name="Normal 4 15 2 4 3 2 3 3" xfId="2980" xr:uid="{00000000-0005-0000-0000-0000A40B0000}"/>
    <cellStyle name="Normal 4 15 2 4 3 2 4" xfId="2981" xr:uid="{00000000-0005-0000-0000-0000A50B0000}"/>
    <cellStyle name="Normal 4 15 2 4 3 2 4 2" xfId="2982" xr:uid="{00000000-0005-0000-0000-0000A60B0000}"/>
    <cellStyle name="Normal 4 15 2 4 3 2 5" xfId="2983" xr:uid="{00000000-0005-0000-0000-0000A70B0000}"/>
    <cellStyle name="Normal 4 15 2 4 3 3" xfId="2984" xr:uid="{00000000-0005-0000-0000-0000A80B0000}"/>
    <cellStyle name="Normal 4 15 2 4 3 3 2" xfId="2985" xr:uid="{00000000-0005-0000-0000-0000A90B0000}"/>
    <cellStyle name="Normal 4 15 2 4 3 3 2 2" xfId="2986" xr:uid="{00000000-0005-0000-0000-0000AA0B0000}"/>
    <cellStyle name="Normal 4 15 2 4 3 3 2 2 2" xfId="2987" xr:uid="{00000000-0005-0000-0000-0000AB0B0000}"/>
    <cellStyle name="Normal 4 15 2 4 3 3 2 3" xfId="2988" xr:uid="{00000000-0005-0000-0000-0000AC0B0000}"/>
    <cellStyle name="Normal 4 15 2 4 3 3 3" xfId="2989" xr:uid="{00000000-0005-0000-0000-0000AD0B0000}"/>
    <cellStyle name="Normal 4 15 2 4 3 3 3 2" xfId="2990" xr:uid="{00000000-0005-0000-0000-0000AE0B0000}"/>
    <cellStyle name="Normal 4 15 2 4 3 3 4" xfId="2991" xr:uid="{00000000-0005-0000-0000-0000AF0B0000}"/>
    <cellStyle name="Normal 4 15 2 4 3 4" xfId="2992" xr:uid="{00000000-0005-0000-0000-0000B00B0000}"/>
    <cellStyle name="Normal 4 15 2 4 3 4 2" xfId="2993" xr:uid="{00000000-0005-0000-0000-0000B10B0000}"/>
    <cellStyle name="Normal 4 15 2 4 3 4 2 2" xfId="2994" xr:uid="{00000000-0005-0000-0000-0000B20B0000}"/>
    <cellStyle name="Normal 4 15 2 4 3 4 3" xfId="2995" xr:uid="{00000000-0005-0000-0000-0000B30B0000}"/>
    <cellStyle name="Normal 4 15 2 4 3 5" xfId="2996" xr:uid="{00000000-0005-0000-0000-0000B40B0000}"/>
    <cellStyle name="Normal 4 15 2 4 3 5 2" xfId="2997" xr:uid="{00000000-0005-0000-0000-0000B50B0000}"/>
    <cellStyle name="Normal 4 15 2 4 3 6" xfId="2998" xr:uid="{00000000-0005-0000-0000-0000B60B0000}"/>
    <cellStyle name="Normal 4 15 2 4 4" xfId="2999" xr:uid="{00000000-0005-0000-0000-0000B70B0000}"/>
    <cellStyle name="Normal 4 15 2 4 4 2" xfId="3000" xr:uid="{00000000-0005-0000-0000-0000B80B0000}"/>
    <cellStyle name="Normal 4 15 2 4 4 2 2" xfId="3001" xr:uid="{00000000-0005-0000-0000-0000B90B0000}"/>
    <cellStyle name="Normal 4 15 2 4 4 2 2 2" xfId="3002" xr:uid="{00000000-0005-0000-0000-0000BA0B0000}"/>
    <cellStyle name="Normal 4 15 2 4 4 2 2 2 2" xfId="3003" xr:uid="{00000000-0005-0000-0000-0000BB0B0000}"/>
    <cellStyle name="Normal 4 15 2 4 4 2 2 3" xfId="3004" xr:uid="{00000000-0005-0000-0000-0000BC0B0000}"/>
    <cellStyle name="Normal 4 15 2 4 4 2 3" xfId="3005" xr:uid="{00000000-0005-0000-0000-0000BD0B0000}"/>
    <cellStyle name="Normal 4 15 2 4 4 2 3 2" xfId="3006" xr:uid="{00000000-0005-0000-0000-0000BE0B0000}"/>
    <cellStyle name="Normal 4 15 2 4 4 2 4" xfId="3007" xr:uid="{00000000-0005-0000-0000-0000BF0B0000}"/>
    <cellStyle name="Normal 4 15 2 4 4 3" xfId="3008" xr:uid="{00000000-0005-0000-0000-0000C00B0000}"/>
    <cellStyle name="Normal 4 15 2 4 4 3 2" xfId="3009" xr:uid="{00000000-0005-0000-0000-0000C10B0000}"/>
    <cellStyle name="Normal 4 15 2 4 4 3 2 2" xfId="3010" xr:uid="{00000000-0005-0000-0000-0000C20B0000}"/>
    <cellStyle name="Normal 4 15 2 4 4 3 3" xfId="3011" xr:uid="{00000000-0005-0000-0000-0000C30B0000}"/>
    <cellStyle name="Normal 4 15 2 4 4 4" xfId="3012" xr:uid="{00000000-0005-0000-0000-0000C40B0000}"/>
    <cellStyle name="Normal 4 15 2 4 4 4 2" xfId="3013" xr:uid="{00000000-0005-0000-0000-0000C50B0000}"/>
    <cellStyle name="Normal 4 15 2 4 4 5" xfId="3014" xr:uid="{00000000-0005-0000-0000-0000C60B0000}"/>
    <cellStyle name="Normal 4 15 2 4 5" xfId="3015" xr:uid="{00000000-0005-0000-0000-0000C70B0000}"/>
    <cellStyle name="Normal 4 15 2 4 5 2" xfId="3016" xr:uid="{00000000-0005-0000-0000-0000C80B0000}"/>
    <cellStyle name="Normal 4 15 2 4 5 2 2" xfId="3017" xr:uid="{00000000-0005-0000-0000-0000C90B0000}"/>
    <cellStyle name="Normal 4 15 2 4 5 2 2 2" xfId="3018" xr:uid="{00000000-0005-0000-0000-0000CA0B0000}"/>
    <cellStyle name="Normal 4 15 2 4 5 2 3" xfId="3019" xr:uid="{00000000-0005-0000-0000-0000CB0B0000}"/>
    <cellStyle name="Normal 4 15 2 4 5 3" xfId="3020" xr:uid="{00000000-0005-0000-0000-0000CC0B0000}"/>
    <cellStyle name="Normal 4 15 2 4 5 3 2" xfId="3021" xr:uid="{00000000-0005-0000-0000-0000CD0B0000}"/>
    <cellStyle name="Normal 4 15 2 4 5 4" xfId="3022" xr:uid="{00000000-0005-0000-0000-0000CE0B0000}"/>
    <cellStyle name="Normal 4 15 2 4 6" xfId="3023" xr:uid="{00000000-0005-0000-0000-0000CF0B0000}"/>
    <cellStyle name="Normal 4 15 2 4 6 2" xfId="3024" xr:uid="{00000000-0005-0000-0000-0000D00B0000}"/>
    <cellStyle name="Normal 4 15 2 4 6 2 2" xfId="3025" xr:uid="{00000000-0005-0000-0000-0000D10B0000}"/>
    <cellStyle name="Normal 4 15 2 4 6 3" xfId="3026" xr:uid="{00000000-0005-0000-0000-0000D20B0000}"/>
    <cellStyle name="Normal 4 15 2 4 7" xfId="3027" xr:uid="{00000000-0005-0000-0000-0000D30B0000}"/>
    <cellStyle name="Normal 4 15 2 4 7 2" xfId="3028" xr:uid="{00000000-0005-0000-0000-0000D40B0000}"/>
    <cellStyle name="Normal 4 15 2 4 8" xfId="3029" xr:uid="{00000000-0005-0000-0000-0000D50B0000}"/>
    <cellStyle name="Normal 4 15 2 5" xfId="3030" xr:uid="{00000000-0005-0000-0000-0000D60B0000}"/>
    <cellStyle name="Normal 4 15 2 5 2" xfId="3031" xr:uid="{00000000-0005-0000-0000-0000D70B0000}"/>
    <cellStyle name="Normal 4 15 2 5 2 2" xfId="3032" xr:uid="{00000000-0005-0000-0000-0000D80B0000}"/>
    <cellStyle name="Normal 4 15 2 5 2 2 2" xfId="3033" xr:uid="{00000000-0005-0000-0000-0000D90B0000}"/>
    <cellStyle name="Normal 4 15 2 5 2 2 2 2" xfId="3034" xr:uid="{00000000-0005-0000-0000-0000DA0B0000}"/>
    <cellStyle name="Normal 4 15 2 5 2 2 2 2 2" xfId="3035" xr:uid="{00000000-0005-0000-0000-0000DB0B0000}"/>
    <cellStyle name="Normal 4 15 2 5 2 2 2 2 2 2" xfId="3036" xr:uid="{00000000-0005-0000-0000-0000DC0B0000}"/>
    <cellStyle name="Normal 4 15 2 5 2 2 2 2 3" xfId="3037" xr:uid="{00000000-0005-0000-0000-0000DD0B0000}"/>
    <cellStyle name="Normal 4 15 2 5 2 2 2 3" xfId="3038" xr:uid="{00000000-0005-0000-0000-0000DE0B0000}"/>
    <cellStyle name="Normal 4 15 2 5 2 2 2 3 2" xfId="3039" xr:uid="{00000000-0005-0000-0000-0000DF0B0000}"/>
    <cellStyle name="Normal 4 15 2 5 2 2 2 4" xfId="3040" xr:uid="{00000000-0005-0000-0000-0000E00B0000}"/>
    <cellStyle name="Normal 4 15 2 5 2 2 3" xfId="3041" xr:uid="{00000000-0005-0000-0000-0000E10B0000}"/>
    <cellStyle name="Normal 4 15 2 5 2 2 3 2" xfId="3042" xr:uid="{00000000-0005-0000-0000-0000E20B0000}"/>
    <cellStyle name="Normal 4 15 2 5 2 2 3 2 2" xfId="3043" xr:uid="{00000000-0005-0000-0000-0000E30B0000}"/>
    <cellStyle name="Normal 4 15 2 5 2 2 3 3" xfId="3044" xr:uid="{00000000-0005-0000-0000-0000E40B0000}"/>
    <cellStyle name="Normal 4 15 2 5 2 2 4" xfId="3045" xr:uid="{00000000-0005-0000-0000-0000E50B0000}"/>
    <cellStyle name="Normal 4 15 2 5 2 2 4 2" xfId="3046" xr:uid="{00000000-0005-0000-0000-0000E60B0000}"/>
    <cellStyle name="Normal 4 15 2 5 2 2 5" xfId="3047" xr:uid="{00000000-0005-0000-0000-0000E70B0000}"/>
    <cellStyle name="Normal 4 15 2 5 2 3" xfId="3048" xr:uid="{00000000-0005-0000-0000-0000E80B0000}"/>
    <cellStyle name="Normal 4 15 2 5 2 3 2" xfId="3049" xr:uid="{00000000-0005-0000-0000-0000E90B0000}"/>
    <cellStyle name="Normal 4 15 2 5 2 3 2 2" xfId="3050" xr:uid="{00000000-0005-0000-0000-0000EA0B0000}"/>
    <cellStyle name="Normal 4 15 2 5 2 3 2 2 2" xfId="3051" xr:uid="{00000000-0005-0000-0000-0000EB0B0000}"/>
    <cellStyle name="Normal 4 15 2 5 2 3 2 3" xfId="3052" xr:uid="{00000000-0005-0000-0000-0000EC0B0000}"/>
    <cellStyle name="Normal 4 15 2 5 2 3 3" xfId="3053" xr:uid="{00000000-0005-0000-0000-0000ED0B0000}"/>
    <cellStyle name="Normal 4 15 2 5 2 3 3 2" xfId="3054" xr:uid="{00000000-0005-0000-0000-0000EE0B0000}"/>
    <cellStyle name="Normal 4 15 2 5 2 3 4" xfId="3055" xr:uid="{00000000-0005-0000-0000-0000EF0B0000}"/>
    <cellStyle name="Normal 4 15 2 5 2 4" xfId="3056" xr:uid="{00000000-0005-0000-0000-0000F00B0000}"/>
    <cellStyle name="Normal 4 15 2 5 2 4 2" xfId="3057" xr:uid="{00000000-0005-0000-0000-0000F10B0000}"/>
    <cellStyle name="Normal 4 15 2 5 2 4 2 2" xfId="3058" xr:uid="{00000000-0005-0000-0000-0000F20B0000}"/>
    <cellStyle name="Normal 4 15 2 5 2 4 3" xfId="3059" xr:uid="{00000000-0005-0000-0000-0000F30B0000}"/>
    <cellStyle name="Normal 4 15 2 5 2 5" xfId="3060" xr:uid="{00000000-0005-0000-0000-0000F40B0000}"/>
    <cellStyle name="Normal 4 15 2 5 2 5 2" xfId="3061" xr:uid="{00000000-0005-0000-0000-0000F50B0000}"/>
    <cellStyle name="Normal 4 15 2 5 2 6" xfId="3062" xr:uid="{00000000-0005-0000-0000-0000F60B0000}"/>
    <cellStyle name="Normal 4 15 2 5 3" xfId="3063" xr:uid="{00000000-0005-0000-0000-0000F70B0000}"/>
    <cellStyle name="Normal 4 15 2 5 3 2" xfId="3064" xr:uid="{00000000-0005-0000-0000-0000F80B0000}"/>
    <cellStyle name="Normal 4 15 2 5 3 2 2" xfId="3065" xr:uid="{00000000-0005-0000-0000-0000F90B0000}"/>
    <cellStyle name="Normal 4 15 2 5 3 2 2 2" xfId="3066" xr:uid="{00000000-0005-0000-0000-0000FA0B0000}"/>
    <cellStyle name="Normal 4 15 2 5 3 2 2 2 2" xfId="3067" xr:uid="{00000000-0005-0000-0000-0000FB0B0000}"/>
    <cellStyle name="Normal 4 15 2 5 3 2 2 3" xfId="3068" xr:uid="{00000000-0005-0000-0000-0000FC0B0000}"/>
    <cellStyle name="Normal 4 15 2 5 3 2 3" xfId="3069" xr:uid="{00000000-0005-0000-0000-0000FD0B0000}"/>
    <cellStyle name="Normal 4 15 2 5 3 2 3 2" xfId="3070" xr:uid="{00000000-0005-0000-0000-0000FE0B0000}"/>
    <cellStyle name="Normal 4 15 2 5 3 2 4" xfId="3071" xr:uid="{00000000-0005-0000-0000-0000FF0B0000}"/>
    <cellStyle name="Normal 4 15 2 5 3 3" xfId="3072" xr:uid="{00000000-0005-0000-0000-0000000C0000}"/>
    <cellStyle name="Normal 4 15 2 5 3 3 2" xfId="3073" xr:uid="{00000000-0005-0000-0000-0000010C0000}"/>
    <cellStyle name="Normal 4 15 2 5 3 3 2 2" xfId="3074" xr:uid="{00000000-0005-0000-0000-0000020C0000}"/>
    <cellStyle name="Normal 4 15 2 5 3 3 3" xfId="3075" xr:uid="{00000000-0005-0000-0000-0000030C0000}"/>
    <cellStyle name="Normal 4 15 2 5 3 4" xfId="3076" xr:uid="{00000000-0005-0000-0000-0000040C0000}"/>
    <cellStyle name="Normal 4 15 2 5 3 4 2" xfId="3077" xr:uid="{00000000-0005-0000-0000-0000050C0000}"/>
    <cellStyle name="Normal 4 15 2 5 3 5" xfId="3078" xr:uid="{00000000-0005-0000-0000-0000060C0000}"/>
    <cellStyle name="Normal 4 15 2 5 4" xfId="3079" xr:uid="{00000000-0005-0000-0000-0000070C0000}"/>
    <cellStyle name="Normal 4 15 2 5 4 2" xfId="3080" xr:uid="{00000000-0005-0000-0000-0000080C0000}"/>
    <cellStyle name="Normal 4 15 2 5 4 2 2" xfId="3081" xr:uid="{00000000-0005-0000-0000-0000090C0000}"/>
    <cellStyle name="Normal 4 15 2 5 4 2 2 2" xfId="3082" xr:uid="{00000000-0005-0000-0000-00000A0C0000}"/>
    <cellStyle name="Normal 4 15 2 5 4 2 3" xfId="3083" xr:uid="{00000000-0005-0000-0000-00000B0C0000}"/>
    <cellStyle name="Normal 4 15 2 5 4 3" xfId="3084" xr:uid="{00000000-0005-0000-0000-00000C0C0000}"/>
    <cellStyle name="Normal 4 15 2 5 4 3 2" xfId="3085" xr:uid="{00000000-0005-0000-0000-00000D0C0000}"/>
    <cellStyle name="Normal 4 15 2 5 4 4" xfId="3086" xr:uid="{00000000-0005-0000-0000-00000E0C0000}"/>
    <cellStyle name="Normal 4 15 2 5 5" xfId="3087" xr:uid="{00000000-0005-0000-0000-00000F0C0000}"/>
    <cellStyle name="Normal 4 15 2 5 5 2" xfId="3088" xr:uid="{00000000-0005-0000-0000-0000100C0000}"/>
    <cellStyle name="Normal 4 15 2 5 5 2 2" xfId="3089" xr:uid="{00000000-0005-0000-0000-0000110C0000}"/>
    <cellStyle name="Normal 4 15 2 5 5 3" xfId="3090" xr:uid="{00000000-0005-0000-0000-0000120C0000}"/>
    <cellStyle name="Normal 4 15 2 5 6" xfId="3091" xr:uid="{00000000-0005-0000-0000-0000130C0000}"/>
    <cellStyle name="Normal 4 15 2 5 6 2" xfId="3092" xr:uid="{00000000-0005-0000-0000-0000140C0000}"/>
    <cellStyle name="Normal 4 15 2 5 7" xfId="3093" xr:uid="{00000000-0005-0000-0000-0000150C0000}"/>
    <cellStyle name="Normal 4 15 2 6" xfId="3094" xr:uid="{00000000-0005-0000-0000-0000160C0000}"/>
    <cellStyle name="Normal 4 15 2 6 2" xfId="3095" xr:uid="{00000000-0005-0000-0000-0000170C0000}"/>
    <cellStyle name="Normal 4 15 2 6 2 2" xfId="3096" xr:uid="{00000000-0005-0000-0000-0000180C0000}"/>
    <cellStyle name="Normal 4 15 2 6 2 2 2" xfId="3097" xr:uid="{00000000-0005-0000-0000-0000190C0000}"/>
    <cellStyle name="Normal 4 15 2 6 2 2 2 2" xfId="3098" xr:uid="{00000000-0005-0000-0000-00001A0C0000}"/>
    <cellStyle name="Normal 4 15 2 6 2 2 2 2 2" xfId="3099" xr:uid="{00000000-0005-0000-0000-00001B0C0000}"/>
    <cellStyle name="Normal 4 15 2 6 2 2 2 3" xfId="3100" xr:uid="{00000000-0005-0000-0000-00001C0C0000}"/>
    <cellStyle name="Normal 4 15 2 6 2 2 3" xfId="3101" xr:uid="{00000000-0005-0000-0000-00001D0C0000}"/>
    <cellStyle name="Normal 4 15 2 6 2 2 3 2" xfId="3102" xr:uid="{00000000-0005-0000-0000-00001E0C0000}"/>
    <cellStyle name="Normal 4 15 2 6 2 2 4" xfId="3103" xr:uid="{00000000-0005-0000-0000-00001F0C0000}"/>
    <cellStyle name="Normal 4 15 2 6 2 3" xfId="3104" xr:uid="{00000000-0005-0000-0000-0000200C0000}"/>
    <cellStyle name="Normal 4 15 2 6 2 3 2" xfId="3105" xr:uid="{00000000-0005-0000-0000-0000210C0000}"/>
    <cellStyle name="Normal 4 15 2 6 2 3 2 2" xfId="3106" xr:uid="{00000000-0005-0000-0000-0000220C0000}"/>
    <cellStyle name="Normal 4 15 2 6 2 3 3" xfId="3107" xr:uid="{00000000-0005-0000-0000-0000230C0000}"/>
    <cellStyle name="Normal 4 15 2 6 2 4" xfId="3108" xr:uid="{00000000-0005-0000-0000-0000240C0000}"/>
    <cellStyle name="Normal 4 15 2 6 2 4 2" xfId="3109" xr:uid="{00000000-0005-0000-0000-0000250C0000}"/>
    <cellStyle name="Normal 4 15 2 6 2 5" xfId="3110" xr:uid="{00000000-0005-0000-0000-0000260C0000}"/>
    <cellStyle name="Normal 4 15 2 6 3" xfId="3111" xr:uid="{00000000-0005-0000-0000-0000270C0000}"/>
    <cellStyle name="Normal 4 15 2 6 3 2" xfId="3112" xr:uid="{00000000-0005-0000-0000-0000280C0000}"/>
    <cellStyle name="Normal 4 15 2 6 3 2 2" xfId="3113" xr:uid="{00000000-0005-0000-0000-0000290C0000}"/>
    <cellStyle name="Normal 4 15 2 6 3 2 2 2" xfId="3114" xr:uid="{00000000-0005-0000-0000-00002A0C0000}"/>
    <cellStyle name="Normal 4 15 2 6 3 2 3" xfId="3115" xr:uid="{00000000-0005-0000-0000-00002B0C0000}"/>
    <cellStyle name="Normal 4 15 2 6 3 3" xfId="3116" xr:uid="{00000000-0005-0000-0000-00002C0C0000}"/>
    <cellStyle name="Normal 4 15 2 6 3 3 2" xfId="3117" xr:uid="{00000000-0005-0000-0000-00002D0C0000}"/>
    <cellStyle name="Normal 4 15 2 6 3 4" xfId="3118" xr:uid="{00000000-0005-0000-0000-00002E0C0000}"/>
    <cellStyle name="Normal 4 15 2 6 4" xfId="3119" xr:uid="{00000000-0005-0000-0000-00002F0C0000}"/>
    <cellStyle name="Normal 4 15 2 6 4 2" xfId="3120" xr:uid="{00000000-0005-0000-0000-0000300C0000}"/>
    <cellStyle name="Normal 4 15 2 6 4 2 2" xfId="3121" xr:uid="{00000000-0005-0000-0000-0000310C0000}"/>
    <cellStyle name="Normal 4 15 2 6 4 3" xfId="3122" xr:uid="{00000000-0005-0000-0000-0000320C0000}"/>
    <cellStyle name="Normal 4 15 2 6 5" xfId="3123" xr:uid="{00000000-0005-0000-0000-0000330C0000}"/>
    <cellStyle name="Normal 4 15 2 6 5 2" xfId="3124" xr:uid="{00000000-0005-0000-0000-0000340C0000}"/>
    <cellStyle name="Normal 4 15 2 6 6" xfId="3125" xr:uid="{00000000-0005-0000-0000-0000350C0000}"/>
    <cellStyle name="Normal 4 15 2 7" xfId="3126" xr:uid="{00000000-0005-0000-0000-0000360C0000}"/>
    <cellStyle name="Normal 4 15 2 7 2" xfId="3127" xr:uid="{00000000-0005-0000-0000-0000370C0000}"/>
    <cellStyle name="Normal 4 15 2 7 2 2" xfId="3128" xr:uid="{00000000-0005-0000-0000-0000380C0000}"/>
    <cellStyle name="Normal 4 15 2 7 2 2 2" xfId="3129" xr:uid="{00000000-0005-0000-0000-0000390C0000}"/>
    <cellStyle name="Normal 4 15 2 7 2 2 2 2" xfId="3130" xr:uid="{00000000-0005-0000-0000-00003A0C0000}"/>
    <cellStyle name="Normal 4 15 2 7 2 2 3" xfId="3131" xr:uid="{00000000-0005-0000-0000-00003B0C0000}"/>
    <cellStyle name="Normal 4 15 2 7 2 3" xfId="3132" xr:uid="{00000000-0005-0000-0000-00003C0C0000}"/>
    <cellStyle name="Normal 4 15 2 7 2 3 2" xfId="3133" xr:uid="{00000000-0005-0000-0000-00003D0C0000}"/>
    <cellStyle name="Normal 4 15 2 7 2 4" xfId="3134" xr:uid="{00000000-0005-0000-0000-00003E0C0000}"/>
    <cellStyle name="Normal 4 15 2 7 3" xfId="3135" xr:uid="{00000000-0005-0000-0000-00003F0C0000}"/>
    <cellStyle name="Normal 4 15 2 7 3 2" xfId="3136" xr:uid="{00000000-0005-0000-0000-0000400C0000}"/>
    <cellStyle name="Normal 4 15 2 7 3 2 2" xfId="3137" xr:uid="{00000000-0005-0000-0000-0000410C0000}"/>
    <cellStyle name="Normal 4 15 2 7 3 3" xfId="3138" xr:uid="{00000000-0005-0000-0000-0000420C0000}"/>
    <cellStyle name="Normal 4 15 2 7 4" xfId="3139" xr:uid="{00000000-0005-0000-0000-0000430C0000}"/>
    <cellStyle name="Normal 4 15 2 7 4 2" xfId="3140" xr:uid="{00000000-0005-0000-0000-0000440C0000}"/>
    <cellStyle name="Normal 4 15 2 7 5" xfId="3141" xr:uid="{00000000-0005-0000-0000-0000450C0000}"/>
    <cellStyle name="Normal 4 15 2 8" xfId="3142" xr:uid="{00000000-0005-0000-0000-0000460C0000}"/>
    <cellStyle name="Normal 4 15 2 8 2" xfId="3143" xr:uid="{00000000-0005-0000-0000-0000470C0000}"/>
    <cellStyle name="Normal 4 15 2 8 2 2" xfId="3144" xr:uid="{00000000-0005-0000-0000-0000480C0000}"/>
    <cellStyle name="Normal 4 15 2 8 2 2 2" xfId="3145" xr:uid="{00000000-0005-0000-0000-0000490C0000}"/>
    <cellStyle name="Normal 4 15 2 8 2 3" xfId="3146" xr:uid="{00000000-0005-0000-0000-00004A0C0000}"/>
    <cellStyle name="Normal 4 15 2 8 3" xfId="3147" xr:uid="{00000000-0005-0000-0000-00004B0C0000}"/>
    <cellStyle name="Normal 4 15 2 8 3 2" xfId="3148" xr:uid="{00000000-0005-0000-0000-00004C0C0000}"/>
    <cellStyle name="Normal 4 15 2 8 4" xfId="3149" xr:uid="{00000000-0005-0000-0000-00004D0C0000}"/>
    <cellStyle name="Normal 4 15 2 9" xfId="3150" xr:uid="{00000000-0005-0000-0000-00004E0C0000}"/>
    <cellStyle name="Normal 4 15 2 9 2" xfId="3151" xr:uid="{00000000-0005-0000-0000-00004F0C0000}"/>
    <cellStyle name="Normal 4 15 2 9 2 2" xfId="3152" xr:uid="{00000000-0005-0000-0000-0000500C0000}"/>
    <cellStyle name="Normal 4 15 2 9 3" xfId="3153" xr:uid="{00000000-0005-0000-0000-0000510C0000}"/>
    <cellStyle name="Normal 4 15 3" xfId="3154" xr:uid="{00000000-0005-0000-0000-0000520C0000}"/>
    <cellStyle name="Normal 4 15 3 2" xfId="3155" xr:uid="{00000000-0005-0000-0000-0000530C0000}"/>
    <cellStyle name="Normal 4 15 3 2 2" xfId="3156" xr:uid="{00000000-0005-0000-0000-0000540C0000}"/>
    <cellStyle name="Normal 4 15 3 2 2 2" xfId="3157" xr:uid="{00000000-0005-0000-0000-0000550C0000}"/>
    <cellStyle name="Normal 4 15 3 2 2 2 2" xfId="3158" xr:uid="{00000000-0005-0000-0000-0000560C0000}"/>
    <cellStyle name="Normal 4 15 3 2 2 2 2 2" xfId="3159" xr:uid="{00000000-0005-0000-0000-0000570C0000}"/>
    <cellStyle name="Normal 4 15 3 2 2 2 3" xfId="3160" xr:uid="{00000000-0005-0000-0000-0000580C0000}"/>
    <cellStyle name="Normal 4 15 3 2 2 3" xfId="3161" xr:uid="{00000000-0005-0000-0000-0000590C0000}"/>
    <cellStyle name="Normal 4 15 3 2 2 3 2" xfId="3162" xr:uid="{00000000-0005-0000-0000-00005A0C0000}"/>
    <cellStyle name="Normal 4 15 3 2 2 4" xfId="3163" xr:uid="{00000000-0005-0000-0000-00005B0C0000}"/>
    <cellStyle name="Normal 4 15 3 2 3" xfId="3164" xr:uid="{00000000-0005-0000-0000-00005C0C0000}"/>
    <cellStyle name="Normal 4 15 3 2 3 2" xfId="3165" xr:uid="{00000000-0005-0000-0000-00005D0C0000}"/>
    <cellStyle name="Normal 4 15 3 2 3 2 2" xfId="3166" xr:uid="{00000000-0005-0000-0000-00005E0C0000}"/>
    <cellStyle name="Normal 4 15 3 2 3 3" xfId="3167" xr:uid="{00000000-0005-0000-0000-00005F0C0000}"/>
    <cellStyle name="Normal 4 15 3 2 4" xfId="3168" xr:uid="{00000000-0005-0000-0000-0000600C0000}"/>
    <cellStyle name="Normal 4 15 3 2 4 2" xfId="3169" xr:uid="{00000000-0005-0000-0000-0000610C0000}"/>
    <cellStyle name="Normal 4 15 3 2 5" xfId="3170" xr:uid="{00000000-0005-0000-0000-0000620C0000}"/>
    <cellStyle name="Normal 4 15 3 3" xfId="3171" xr:uid="{00000000-0005-0000-0000-0000630C0000}"/>
    <cellStyle name="Normal 4 15 3 3 2" xfId="3172" xr:uid="{00000000-0005-0000-0000-0000640C0000}"/>
    <cellStyle name="Normal 4 15 3 3 2 2" xfId="3173" xr:uid="{00000000-0005-0000-0000-0000650C0000}"/>
    <cellStyle name="Normal 4 15 3 3 2 2 2" xfId="3174" xr:uid="{00000000-0005-0000-0000-0000660C0000}"/>
    <cellStyle name="Normal 4 15 3 3 2 3" xfId="3175" xr:uid="{00000000-0005-0000-0000-0000670C0000}"/>
    <cellStyle name="Normal 4 15 3 3 3" xfId="3176" xr:uid="{00000000-0005-0000-0000-0000680C0000}"/>
    <cellStyle name="Normal 4 15 3 3 3 2" xfId="3177" xr:uid="{00000000-0005-0000-0000-0000690C0000}"/>
    <cellStyle name="Normal 4 15 3 3 4" xfId="3178" xr:uid="{00000000-0005-0000-0000-00006A0C0000}"/>
    <cellStyle name="Normal 4 15 3 4" xfId="3179" xr:uid="{00000000-0005-0000-0000-00006B0C0000}"/>
    <cellStyle name="Normal 4 15 3 4 2" xfId="3180" xr:uid="{00000000-0005-0000-0000-00006C0C0000}"/>
    <cellStyle name="Normal 4 15 3 4 2 2" xfId="3181" xr:uid="{00000000-0005-0000-0000-00006D0C0000}"/>
    <cellStyle name="Normal 4 15 3 4 3" xfId="3182" xr:uid="{00000000-0005-0000-0000-00006E0C0000}"/>
    <cellStyle name="Normal 4 15 3 5" xfId="3183" xr:uid="{00000000-0005-0000-0000-00006F0C0000}"/>
    <cellStyle name="Normal 4 15 3 5 2" xfId="3184" xr:uid="{00000000-0005-0000-0000-0000700C0000}"/>
    <cellStyle name="Normal 4 15 3 6" xfId="3185" xr:uid="{00000000-0005-0000-0000-0000710C0000}"/>
    <cellStyle name="Normal 4 15 4" xfId="3186" xr:uid="{00000000-0005-0000-0000-0000720C0000}"/>
    <cellStyle name="Normal 4 15 4 2" xfId="3187" xr:uid="{00000000-0005-0000-0000-0000730C0000}"/>
    <cellStyle name="Normal 4 15 4 2 2" xfId="3188" xr:uid="{00000000-0005-0000-0000-0000740C0000}"/>
    <cellStyle name="Normal 4 15 4 2 2 2" xfId="3189" xr:uid="{00000000-0005-0000-0000-0000750C0000}"/>
    <cellStyle name="Normal 4 15 4 2 2 2 2" xfId="3190" xr:uid="{00000000-0005-0000-0000-0000760C0000}"/>
    <cellStyle name="Normal 4 15 4 2 2 3" xfId="3191" xr:uid="{00000000-0005-0000-0000-0000770C0000}"/>
    <cellStyle name="Normal 4 15 4 2 3" xfId="3192" xr:uid="{00000000-0005-0000-0000-0000780C0000}"/>
    <cellStyle name="Normal 4 15 4 2 3 2" xfId="3193" xr:uid="{00000000-0005-0000-0000-0000790C0000}"/>
    <cellStyle name="Normal 4 15 4 2 4" xfId="3194" xr:uid="{00000000-0005-0000-0000-00007A0C0000}"/>
    <cellStyle name="Normal 4 15 4 3" xfId="3195" xr:uid="{00000000-0005-0000-0000-00007B0C0000}"/>
    <cellStyle name="Normal 4 15 4 3 2" xfId="3196" xr:uid="{00000000-0005-0000-0000-00007C0C0000}"/>
    <cellStyle name="Normal 4 15 4 3 2 2" xfId="3197" xr:uid="{00000000-0005-0000-0000-00007D0C0000}"/>
    <cellStyle name="Normal 4 15 4 3 3" xfId="3198" xr:uid="{00000000-0005-0000-0000-00007E0C0000}"/>
    <cellStyle name="Normal 4 15 4 4" xfId="3199" xr:uid="{00000000-0005-0000-0000-00007F0C0000}"/>
    <cellStyle name="Normal 4 15 4 4 2" xfId="3200" xr:uid="{00000000-0005-0000-0000-0000800C0000}"/>
    <cellStyle name="Normal 4 15 4 5" xfId="3201" xr:uid="{00000000-0005-0000-0000-0000810C0000}"/>
    <cellStyle name="Normal 4 15 5" xfId="3202" xr:uid="{00000000-0005-0000-0000-0000820C0000}"/>
    <cellStyle name="Normal 4 15 5 2" xfId="3203" xr:uid="{00000000-0005-0000-0000-0000830C0000}"/>
    <cellStyle name="Normal 4 15 5 2 2" xfId="3204" xr:uid="{00000000-0005-0000-0000-0000840C0000}"/>
    <cellStyle name="Normal 4 15 5 2 2 2" xfId="3205" xr:uid="{00000000-0005-0000-0000-0000850C0000}"/>
    <cellStyle name="Normal 4 15 5 2 3" xfId="3206" xr:uid="{00000000-0005-0000-0000-0000860C0000}"/>
    <cellStyle name="Normal 4 15 5 3" xfId="3207" xr:uid="{00000000-0005-0000-0000-0000870C0000}"/>
    <cellStyle name="Normal 4 15 5 3 2" xfId="3208" xr:uid="{00000000-0005-0000-0000-0000880C0000}"/>
    <cellStyle name="Normal 4 15 5 4" xfId="3209" xr:uid="{00000000-0005-0000-0000-0000890C0000}"/>
    <cellStyle name="Normal 4 15 6" xfId="3210" xr:uid="{00000000-0005-0000-0000-00008A0C0000}"/>
    <cellStyle name="Normal 4 15 6 2" xfId="3211" xr:uid="{00000000-0005-0000-0000-00008B0C0000}"/>
    <cellStyle name="Normal 4 15 6 2 2" xfId="3212" xr:uid="{00000000-0005-0000-0000-00008C0C0000}"/>
    <cellStyle name="Normal 4 15 6 3" xfId="3213" xr:uid="{00000000-0005-0000-0000-00008D0C0000}"/>
    <cellStyle name="Normal 4 15 7" xfId="3214" xr:uid="{00000000-0005-0000-0000-00008E0C0000}"/>
    <cellStyle name="Normal 4 15 7 2" xfId="3215" xr:uid="{00000000-0005-0000-0000-00008F0C0000}"/>
    <cellStyle name="Normal 4 15 8" xfId="3216" xr:uid="{00000000-0005-0000-0000-0000900C0000}"/>
    <cellStyle name="Normal 4 16" xfId="3217" xr:uid="{00000000-0005-0000-0000-0000910C0000}"/>
    <cellStyle name="Normal 4 16 2" xfId="3218" xr:uid="{00000000-0005-0000-0000-0000920C0000}"/>
    <cellStyle name="Normal 4 16 2 2" xfId="3219" xr:uid="{00000000-0005-0000-0000-0000930C0000}"/>
    <cellStyle name="Normal 4 16 2 2 2" xfId="3220" xr:uid="{00000000-0005-0000-0000-0000940C0000}"/>
    <cellStyle name="Normal 4 16 2 2 2 2" xfId="3221" xr:uid="{00000000-0005-0000-0000-0000950C0000}"/>
    <cellStyle name="Normal 4 16 2 2 2 2 2" xfId="3222" xr:uid="{00000000-0005-0000-0000-0000960C0000}"/>
    <cellStyle name="Normal 4 16 2 2 2 3" xfId="3223" xr:uid="{00000000-0005-0000-0000-0000970C0000}"/>
    <cellStyle name="Normal 4 16 2 2 3" xfId="3224" xr:uid="{00000000-0005-0000-0000-0000980C0000}"/>
    <cellStyle name="Normal 4 16 2 2 3 2" xfId="3225" xr:uid="{00000000-0005-0000-0000-0000990C0000}"/>
    <cellStyle name="Normal 4 16 2 2 4" xfId="3226" xr:uid="{00000000-0005-0000-0000-00009A0C0000}"/>
    <cellStyle name="Normal 4 16 2 3" xfId="3227" xr:uid="{00000000-0005-0000-0000-00009B0C0000}"/>
    <cellStyle name="Normal 4 16 2 3 2" xfId="3228" xr:uid="{00000000-0005-0000-0000-00009C0C0000}"/>
    <cellStyle name="Normal 4 16 2 3 2 2" xfId="3229" xr:uid="{00000000-0005-0000-0000-00009D0C0000}"/>
    <cellStyle name="Normal 4 16 2 3 3" xfId="3230" xr:uid="{00000000-0005-0000-0000-00009E0C0000}"/>
    <cellStyle name="Normal 4 16 2 4" xfId="3231" xr:uid="{00000000-0005-0000-0000-00009F0C0000}"/>
    <cellStyle name="Normal 4 16 2 4 2" xfId="3232" xr:uid="{00000000-0005-0000-0000-0000A00C0000}"/>
    <cellStyle name="Normal 4 16 2 5" xfId="3233" xr:uid="{00000000-0005-0000-0000-0000A10C0000}"/>
    <cellStyle name="Normal 4 16 3" xfId="3234" xr:uid="{00000000-0005-0000-0000-0000A20C0000}"/>
    <cellStyle name="Normal 4 16 3 2" xfId="3235" xr:uid="{00000000-0005-0000-0000-0000A30C0000}"/>
    <cellStyle name="Normal 4 16 3 2 2" xfId="3236" xr:uid="{00000000-0005-0000-0000-0000A40C0000}"/>
    <cellStyle name="Normal 4 16 3 2 2 2" xfId="3237" xr:uid="{00000000-0005-0000-0000-0000A50C0000}"/>
    <cellStyle name="Normal 4 16 3 2 3" xfId="3238" xr:uid="{00000000-0005-0000-0000-0000A60C0000}"/>
    <cellStyle name="Normal 4 16 3 3" xfId="3239" xr:uid="{00000000-0005-0000-0000-0000A70C0000}"/>
    <cellStyle name="Normal 4 16 3 3 2" xfId="3240" xr:uid="{00000000-0005-0000-0000-0000A80C0000}"/>
    <cellStyle name="Normal 4 16 3 4" xfId="3241" xr:uid="{00000000-0005-0000-0000-0000A90C0000}"/>
    <cellStyle name="Normal 4 16 4" xfId="3242" xr:uid="{00000000-0005-0000-0000-0000AA0C0000}"/>
    <cellStyle name="Normal 4 16 4 2" xfId="3243" xr:uid="{00000000-0005-0000-0000-0000AB0C0000}"/>
    <cellStyle name="Normal 4 16 4 2 2" xfId="3244" xr:uid="{00000000-0005-0000-0000-0000AC0C0000}"/>
    <cellStyle name="Normal 4 16 4 3" xfId="3245" xr:uid="{00000000-0005-0000-0000-0000AD0C0000}"/>
    <cellStyle name="Normal 4 16 5" xfId="3246" xr:uid="{00000000-0005-0000-0000-0000AE0C0000}"/>
    <cellStyle name="Normal 4 16 5 2" xfId="3247" xr:uid="{00000000-0005-0000-0000-0000AF0C0000}"/>
    <cellStyle name="Normal 4 16 6" xfId="3248" xr:uid="{00000000-0005-0000-0000-0000B00C0000}"/>
    <cellStyle name="Normal 4 17" xfId="3249" xr:uid="{00000000-0005-0000-0000-0000B10C0000}"/>
    <cellStyle name="Normal 4 17 2" xfId="3250" xr:uid="{00000000-0005-0000-0000-0000B20C0000}"/>
    <cellStyle name="Normal 4 17 2 2" xfId="3251" xr:uid="{00000000-0005-0000-0000-0000B30C0000}"/>
    <cellStyle name="Normal 4 17 2 2 2" xfId="3252" xr:uid="{00000000-0005-0000-0000-0000B40C0000}"/>
    <cellStyle name="Normal 4 17 2 2 2 2" xfId="3253" xr:uid="{00000000-0005-0000-0000-0000B50C0000}"/>
    <cellStyle name="Normal 4 17 2 2 2 2 2" xfId="3254" xr:uid="{00000000-0005-0000-0000-0000B60C0000}"/>
    <cellStyle name="Normal 4 17 2 2 2 3" xfId="3255" xr:uid="{00000000-0005-0000-0000-0000B70C0000}"/>
    <cellStyle name="Normal 4 17 2 2 3" xfId="3256" xr:uid="{00000000-0005-0000-0000-0000B80C0000}"/>
    <cellStyle name="Normal 4 17 2 2 3 2" xfId="3257" xr:uid="{00000000-0005-0000-0000-0000B90C0000}"/>
    <cellStyle name="Normal 4 17 2 2 4" xfId="3258" xr:uid="{00000000-0005-0000-0000-0000BA0C0000}"/>
    <cellStyle name="Normal 4 17 2 3" xfId="3259" xr:uid="{00000000-0005-0000-0000-0000BB0C0000}"/>
    <cellStyle name="Normal 4 17 2 3 2" xfId="3260" xr:uid="{00000000-0005-0000-0000-0000BC0C0000}"/>
    <cellStyle name="Normal 4 17 2 3 2 2" xfId="3261" xr:uid="{00000000-0005-0000-0000-0000BD0C0000}"/>
    <cellStyle name="Normal 4 17 2 3 3" xfId="3262" xr:uid="{00000000-0005-0000-0000-0000BE0C0000}"/>
    <cellStyle name="Normal 4 17 2 4" xfId="3263" xr:uid="{00000000-0005-0000-0000-0000BF0C0000}"/>
    <cellStyle name="Normal 4 17 2 4 2" xfId="3264" xr:uid="{00000000-0005-0000-0000-0000C00C0000}"/>
    <cellStyle name="Normal 4 17 2 5" xfId="3265" xr:uid="{00000000-0005-0000-0000-0000C10C0000}"/>
    <cellStyle name="Normal 4 17 3" xfId="3266" xr:uid="{00000000-0005-0000-0000-0000C20C0000}"/>
    <cellStyle name="Normal 4 17 3 2" xfId="3267" xr:uid="{00000000-0005-0000-0000-0000C30C0000}"/>
    <cellStyle name="Normal 4 17 3 2 2" xfId="3268" xr:uid="{00000000-0005-0000-0000-0000C40C0000}"/>
    <cellStyle name="Normal 4 17 3 2 2 2" xfId="3269" xr:uid="{00000000-0005-0000-0000-0000C50C0000}"/>
    <cellStyle name="Normal 4 17 3 2 2 2 2" xfId="3270" xr:uid="{00000000-0005-0000-0000-0000C60C0000}"/>
    <cellStyle name="Normal 4 17 3 2 2 3" xfId="3271" xr:uid="{00000000-0005-0000-0000-0000C70C0000}"/>
    <cellStyle name="Normal 4 17 3 2 3" xfId="3272" xr:uid="{00000000-0005-0000-0000-0000C80C0000}"/>
    <cellStyle name="Normal 4 17 3 2 3 2" xfId="3273" xr:uid="{00000000-0005-0000-0000-0000C90C0000}"/>
    <cellStyle name="Normal 4 17 3 2 4" xfId="3274" xr:uid="{00000000-0005-0000-0000-0000CA0C0000}"/>
    <cellStyle name="Normal 4 17 3 3" xfId="3275" xr:uid="{00000000-0005-0000-0000-0000CB0C0000}"/>
    <cellStyle name="Normal 4 17 3 3 2" xfId="3276" xr:uid="{00000000-0005-0000-0000-0000CC0C0000}"/>
    <cellStyle name="Normal 4 17 3 3 2 2" xfId="3277" xr:uid="{00000000-0005-0000-0000-0000CD0C0000}"/>
    <cellStyle name="Normal 4 17 3 3 3" xfId="3278" xr:uid="{00000000-0005-0000-0000-0000CE0C0000}"/>
    <cellStyle name="Normal 4 17 3 4" xfId="3279" xr:uid="{00000000-0005-0000-0000-0000CF0C0000}"/>
    <cellStyle name="Normal 4 17 3 4 2" xfId="3280" xr:uid="{00000000-0005-0000-0000-0000D00C0000}"/>
    <cellStyle name="Normal 4 17 3 5" xfId="3281" xr:uid="{00000000-0005-0000-0000-0000D10C0000}"/>
    <cellStyle name="Normal 4 17 4" xfId="3282" xr:uid="{00000000-0005-0000-0000-0000D20C0000}"/>
    <cellStyle name="Normal 4 17 4 2" xfId="3283" xr:uid="{00000000-0005-0000-0000-0000D30C0000}"/>
    <cellStyle name="Normal 4 17 4 2 2" xfId="3284" xr:uid="{00000000-0005-0000-0000-0000D40C0000}"/>
    <cellStyle name="Normal 4 17 4 2 2 2" xfId="3285" xr:uid="{00000000-0005-0000-0000-0000D50C0000}"/>
    <cellStyle name="Normal 4 17 4 2 2 2 2" xfId="3286" xr:uid="{00000000-0005-0000-0000-0000D60C0000}"/>
    <cellStyle name="Normal 4 17 4 2 2 3" xfId="3287" xr:uid="{00000000-0005-0000-0000-0000D70C0000}"/>
    <cellStyle name="Normal 4 17 4 2 3" xfId="3288" xr:uid="{00000000-0005-0000-0000-0000D80C0000}"/>
    <cellStyle name="Normal 4 17 4 2 3 2" xfId="3289" xr:uid="{00000000-0005-0000-0000-0000D90C0000}"/>
    <cellStyle name="Normal 4 17 4 2 4" xfId="3290" xr:uid="{00000000-0005-0000-0000-0000DA0C0000}"/>
    <cellStyle name="Normal 4 17 4 3" xfId="3291" xr:uid="{00000000-0005-0000-0000-0000DB0C0000}"/>
    <cellStyle name="Normal 4 17 4 3 2" xfId="3292" xr:uid="{00000000-0005-0000-0000-0000DC0C0000}"/>
    <cellStyle name="Normal 4 17 4 3 2 2" xfId="3293" xr:uid="{00000000-0005-0000-0000-0000DD0C0000}"/>
    <cellStyle name="Normal 4 17 4 3 3" xfId="3294" xr:uid="{00000000-0005-0000-0000-0000DE0C0000}"/>
    <cellStyle name="Normal 4 17 4 4" xfId="3295" xr:uid="{00000000-0005-0000-0000-0000DF0C0000}"/>
    <cellStyle name="Normal 4 17 4 4 2" xfId="3296" xr:uid="{00000000-0005-0000-0000-0000E00C0000}"/>
    <cellStyle name="Normal 4 17 4 5" xfId="3297" xr:uid="{00000000-0005-0000-0000-0000E10C0000}"/>
    <cellStyle name="Normal 4 17 5" xfId="3298" xr:uid="{00000000-0005-0000-0000-0000E20C0000}"/>
    <cellStyle name="Normal 4 17 5 2" xfId="3299" xr:uid="{00000000-0005-0000-0000-0000E30C0000}"/>
    <cellStyle name="Normal 4 17 5 2 2" xfId="3300" xr:uid="{00000000-0005-0000-0000-0000E40C0000}"/>
    <cellStyle name="Normal 4 17 5 2 2 2" xfId="3301" xr:uid="{00000000-0005-0000-0000-0000E50C0000}"/>
    <cellStyle name="Normal 4 17 5 2 3" xfId="3302" xr:uid="{00000000-0005-0000-0000-0000E60C0000}"/>
    <cellStyle name="Normal 4 17 5 3" xfId="3303" xr:uid="{00000000-0005-0000-0000-0000E70C0000}"/>
    <cellStyle name="Normal 4 17 5 3 2" xfId="3304" xr:uid="{00000000-0005-0000-0000-0000E80C0000}"/>
    <cellStyle name="Normal 4 17 5 4" xfId="3305" xr:uid="{00000000-0005-0000-0000-0000E90C0000}"/>
    <cellStyle name="Normal 4 17 6" xfId="3306" xr:uid="{00000000-0005-0000-0000-0000EA0C0000}"/>
    <cellStyle name="Normal 4 17 6 2" xfId="3307" xr:uid="{00000000-0005-0000-0000-0000EB0C0000}"/>
    <cellStyle name="Normal 4 17 6 2 2" xfId="3308" xr:uid="{00000000-0005-0000-0000-0000EC0C0000}"/>
    <cellStyle name="Normal 4 17 6 3" xfId="3309" xr:uid="{00000000-0005-0000-0000-0000ED0C0000}"/>
    <cellStyle name="Normal 4 17 7" xfId="3310" xr:uid="{00000000-0005-0000-0000-0000EE0C0000}"/>
    <cellStyle name="Normal 4 17 7 2" xfId="3311" xr:uid="{00000000-0005-0000-0000-0000EF0C0000}"/>
    <cellStyle name="Normal 4 17 8" xfId="3312" xr:uid="{00000000-0005-0000-0000-0000F00C0000}"/>
    <cellStyle name="Normal 4 18" xfId="3313" xr:uid="{00000000-0005-0000-0000-0000F10C0000}"/>
    <cellStyle name="Normal 4 18 2" xfId="3314" xr:uid="{00000000-0005-0000-0000-0000F20C0000}"/>
    <cellStyle name="Normal 4 18 2 2" xfId="3315" xr:uid="{00000000-0005-0000-0000-0000F30C0000}"/>
    <cellStyle name="Normal 4 18 2 2 2" xfId="3316" xr:uid="{00000000-0005-0000-0000-0000F40C0000}"/>
    <cellStyle name="Normal 4 18 2 2 2 2" xfId="3317" xr:uid="{00000000-0005-0000-0000-0000F50C0000}"/>
    <cellStyle name="Normal 4 18 2 2 3" xfId="3318" xr:uid="{00000000-0005-0000-0000-0000F60C0000}"/>
    <cellStyle name="Normal 4 18 2 3" xfId="3319" xr:uid="{00000000-0005-0000-0000-0000F70C0000}"/>
    <cellStyle name="Normal 4 18 2 3 2" xfId="3320" xr:uid="{00000000-0005-0000-0000-0000F80C0000}"/>
    <cellStyle name="Normal 4 18 2 4" xfId="3321" xr:uid="{00000000-0005-0000-0000-0000F90C0000}"/>
    <cellStyle name="Normal 4 18 3" xfId="3322" xr:uid="{00000000-0005-0000-0000-0000FA0C0000}"/>
    <cellStyle name="Normal 4 18 3 2" xfId="3323" xr:uid="{00000000-0005-0000-0000-0000FB0C0000}"/>
    <cellStyle name="Normal 4 18 3 2 2" xfId="3324" xr:uid="{00000000-0005-0000-0000-0000FC0C0000}"/>
    <cellStyle name="Normal 4 18 3 3" xfId="3325" xr:uid="{00000000-0005-0000-0000-0000FD0C0000}"/>
    <cellStyle name="Normal 4 18 4" xfId="3326" xr:uid="{00000000-0005-0000-0000-0000FE0C0000}"/>
    <cellStyle name="Normal 4 18 4 2" xfId="3327" xr:uid="{00000000-0005-0000-0000-0000FF0C0000}"/>
    <cellStyle name="Normal 4 18 5" xfId="3328" xr:uid="{00000000-0005-0000-0000-0000000D0000}"/>
    <cellStyle name="Normal 4 19" xfId="3329" xr:uid="{00000000-0005-0000-0000-0000010D0000}"/>
    <cellStyle name="Normal 4 19 2" xfId="3330" xr:uid="{00000000-0005-0000-0000-0000020D0000}"/>
    <cellStyle name="Normal 4 19 2 2" xfId="3331" xr:uid="{00000000-0005-0000-0000-0000030D0000}"/>
    <cellStyle name="Normal 4 19 2 2 2" xfId="3332" xr:uid="{00000000-0005-0000-0000-0000040D0000}"/>
    <cellStyle name="Normal 4 19 2 3" xfId="3333" xr:uid="{00000000-0005-0000-0000-0000050D0000}"/>
    <cellStyle name="Normal 4 19 3" xfId="3334" xr:uid="{00000000-0005-0000-0000-0000060D0000}"/>
    <cellStyle name="Normal 4 19 3 2" xfId="3335" xr:uid="{00000000-0005-0000-0000-0000070D0000}"/>
    <cellStyle name="Normal 4 19 4" xfId="3336" xr:uid="{00000000-0005-0000-0000-0000080D0000}"/>
    <cellStyle name="Normal 4 2" xfId="3337" xr:uid="{00000000-0005-0000-0000-0000090D0000}"/>
    <cellStyle name="Normal 4 2 2" xfId="3338" xr:uid="{00000000-0005-0000-0000-00000A0D0000}"/>
    <cellStyle name="Normal 4 2 2 2" xfId="3339" xr:uid="{00000000-0005-0000-0000-00000B0D0000}"/>
    <cellStyle name="Normal 4 2 2 2 2" xfId="3340" xr:uid="{00000000-0005-0000-0000-00000C0D0000}"/>
    <cellStyle name="Normal 4 2 2 2 2 2" xfId="3341" xr:uid="{00000000-0005-0000-0000-00000D0D0000}"/>
    <cellStyle name="Normal 4 2 2 2 2 2 2" xfId="3342" xr:uid="{00000000-0005-0000-0000-00000E0D0000}"/>
    <cellStyle name="Normal 4 2 2 2 2 2 2 2" xfId="3343" xr:uid="{00000000-0005-0000-0000-00000F0D0000}"/>
    <cellStyle name="Normal 4 2 2 2 2 2 2 2 2" xfId="3344" xr:uid="{00000000-0005-0000-0000-0000100D0000}"/>
    <cellStyle name="Normal 4 2 2 2 2 2 2 3" xfId="3345" xr:uid="{00000000-0005-0000-0000-0000110D0000}"/>
    <cellStyle name="Normal 4 2 2 2 2 2 3" xfId="3346" xr:uid="{00000000-0005-0000-0000-0000120D0000}"/>
    <cellStyle name="Normal 4 2 2 2 2 2 3 2" xfId="3347" xr:uid="{00000000-0005-0000-0000-0000130D0000}"/>
    <cellStyle name="Normal 4 2 2 2 2 2 4" xfId="3348" xr:uid="{00000000-0005-0000-0000-0000140D0000}"/>
    <cellStyle name="Normal 4 2 2 2 2 3" xfId="3349" xr:uid="{00000000-0005-0000-0000-0000150D0000}"/>
    <cellStyle name="Normal 4 2 2 2 2 3 2" xfId="3350" xr:uid="{00000000-0005-0000-0000-0000160D0000}"/>
    <cellStyle name="Normal 4 2 2 2 2 3 2 2" xfId="3351" xr:uid="{00000000-0005-0000-0000-0000170D0000}"/>
    <cellStyle name="Normal 4 2 2 2 2 3 3" xfId="3352" xr:uid="{00000000-0005-0000-0000-0000180D0000}"/>
    <cellStyle name="Normal 4 2 2 2 2 4" xfId="3353" xr:uid="{00000000-0005-0000-0000-0000190D0000}"/>
    <cellStyle name="Normal 4 2 2 2 2 4 2" xfId="3354" xr:uid="{00000000-0005-0000-0000-00001A0D0000}"/>
    <cellStyle name="Normal 4 2 2 2 2 5" xfId="3355" xr:uid="{00000000-0005-0000-0000-00001B0D0000}"/>
    <cellStyle name="Normal 4 2 2 2 3" xfId="3356" xr:uid="{00000000-0005-0000-0000-00001C0D0000}"/>
    <cellStyle name="Normal 4 2 2 2 3 2" xfId="3357" xr:uid="{00000000-0005-0000-0000-00001D0D0000}"/>
    <cellStyle name="Normal 4 2 2 2 3 2 2" xfId="3358" xr:uid="{00000000-0005-0000-0000-00001E0D0000}"/>
    <cellStyle name="Normal 4 2 2 2 3 2 2 2" xfId="3359" xr:uid="{00000000-0005-0000-0000-00001F0D0000}"/>
    <cellStyle name="Normal 4 2 2 2 3 2 3" xfId="3360" xr:uid="{00000000-0005-0000-0000-0000200D0000}"/>
    <cellStyle name="Normal 4 2 2 2 3 3" xfId="3361" xr:uid="{00000000-0005-0000-0000-0000210D0000}"/>
    <cellStyle name="Normal 4 2 2 2 3 3 2" xfId="3362" xr:uid="{00000000-0005-0000-0000-0000220D0000}"/>
    <cellStyle name="Normal 4 2 2 2 3 4" xfId="3363" xr:uid="{00000000-0005-0000-0000-0000230D0000}"/>
    <cellStyle name="Normal 4 2 2 2 4" xfId="3364" xr:uid="{00000000-0005-0000-0000-0000240D0000}"/>
    <cellStyle name="Normal 4 2 2 2 4 2" xfId="3365" xr:uid="{00000000-0005-0000-0000-0000250D0000}"/>
    <cellStyle name="Normal 4 2 2 2 4 2 2" xfId="3366" xr:uid="{00000000-0005-0000-0000-0000260D0000}"/>
    <cellStyle name="Normal 4 2 2 2 4 3" xfId="3367" xr:uid="{00000000-0005-0000-0000-0000270D0000}"/>
    <cellStyle name="Normal 4 2 2 2 5" xfId="3368" xr:uid="{00000000-0005-0000-0000-0000280D0000}"/>
    <cellStyle name="Normal 4 2 2 2 5 2" xfId="3369" xr:uid="{00000000-0005-0000-0000-0000290D0000}"/>
    <cellStyle name="Normal 4 2 2 2 6" xfId="3370" xr:uid="{00000000-0005-0000-0000-00002A0D0000}"/>
    <cellStyle name="Normal 4 2 2 3" xfId="3371" xr:uid="{00000000-0005-0000-0000-00002B0D0000}"/>
    <cellStyle name="Normal 4 2 2 3 2" xfId="3372" xr:uid="{00000000-0005-0000-0000-00002C0D0000}"/>
    <cellStyle name="Normal 4 2 2 3 2 2" xfId="3373" xr:uid="{00000000-0005-0000-0000-00002D0D0000}"/>
    <cellStyle name="Normal 4 2 2 3 2 2 2" xfId="3374" xr:uid="{00000000-0005-0000-0000-00002E0D0000}"/>
    <cellStyle name="Normal 4 2 2 3 2 2 2 2" xfId="3375" xr:uid="{00000000-0005-0000-0000-00002F0D0000}"/>
    <cellStyle name="Normal 4 2 2 3 2 2 2 2 2" xfId="3376" xr:uid="{00000000-0005-0000-0000-0000300D0000}"/>
    <cellStyle name="Normal 4 2 2 3 2 2 2 3" xfId="3377" xr:uid="{00000000-0005-0000-0000-0000310D0000}"/>
    <cellStyle name="Normal 4 2 2 3 2 2 3" xfId="3378" xr:uid="{00000000-0005-0000-0000-0000320D0000}"/>
    <cellStyle name="Normal 4 2 2 3 2 2 3 2" xfId="3379" xr:uid="{00000000-0005-0000-0000-0000330D0000}"/>
    <cellStyle name="Normal 4 2 2 3 2 2 4" xfId="3380" xr:uid="{00000000-0005-0000-0000-0000340D0000}"/>
    <cellStyle name="Normal 4 2 2 3 2 3" xfId="3381" xr:uid="{00000000-0005-0000-0000-0000350D0000}"/>
    <cellStyle name="Normal 4 2 2 3 2 3 2" xfId="3382" xr:uid="{00000000-0005-0000-0000-0000360D0000}"/>
    <cellStyle name="Normal 4 2 2 3 2 3 2 2" xfId="3383" xr:uid="{00000000-0005-0000-0000-0000370D0000}"/>
    <cellStyle name="Normal 4 2 2 3 2 3 3" xfId="3384" xr:uid="{00000000-0005-0000-0000-0000380D0000}"/>
    <cellStyle name="Normal 4 2 2 3 2 4" xfId="3385" xr:uid="{00000000-0005-0000-0000-0000390D0000}"/>
    <cellStyle name="Normal 4 2 2 3 2 4 2" xfId="3386" xr:uid="{00000000-0005-0000-0000-00003A0D0000}"/>
    <cellStyle name="Normal 4 2 2 3 2 5" xfId="3387" xr:uid="{00000000-0005-0000-0000-00003B0D0000}"/>
    <cellStyle name="Normal 4 2 2 3 3" xfId="3388" xr:uid="{00000000-0005-0000-0000-00003C0D0000}"/>
    <cellStyle name="Normal 4 2 2 3 3 2" xfId="3389" xr:uid="{00000000-0005-0000-0000-00003D0D0000}"/>
    <cellStyle name="Normal 4 2 2 3 3 2 2" xfId="3390" xr:uid="{00000000-0005-0000-0000-00003E0D0000}"/>
    <cellStyle name="Normal 4 2 2 3 3 2 2 2" xfId="3391" xr:uid="{00000000-0005-0000-0000-00003F0D0000}"/>
    <cellStyle name="Normal 4 2 2 3 3 2 2 2 2" xfId="3392" xr:uid="{00000000-0005-0000-0000-0000400D0000}"/>
    <cellStyle name="Normal 4 2 2 3 3 2 2 3" xfId="3393" xr:uid="{00000000-0005-0000-0000-0000410D0000}"/>
    <cellStyle name="Normal 4 2 2 3 3 2 3" xfId="3394" xr:uid="{00000000-0005-0000-0000-0000420D0000}"/>
    <cellStyle name="Normal 4 2 2 3 3 2 3 2" xfId="3395" xr:uid="{00000000-0005-0000-0000-0000430D0000}"/>
    <cellStyle name="Normal 4 2 2 3 3 2 4" xfId="3396" xr:uid="{00000000-0005-0000-0000-0000440D0000}"/>
    <cellStyle name="Normal 4 2 2 3 3 3" xfId="3397" xr:uid="{00000000-0005-0000-0000-0000450D0000}"/>
    <cellStyle name="Normal 4 2 2 3 3 3 2" xfId="3398" xr:uid="{00000000-0005-0000-0000-0000460D0000}"/>
    <cellStyle name="Normal 4 2 2 3 3 3 2 2" xfId="3399" xr:uid="{00000000-0005-0000-0000-0000470D0000}"/>
    <cellStyle name="Normal 4 2 2 3 3 3 3" xfId="3400" xr:uid="{00000000-0005-0000-0000-0000480D0000}"/>
    <cellStyle name="Normal 4 2 2 3 3 4" xfId="3401" xr:uid="{00000000-0005-0000-0000-0000490D0000}"/>
    <cellStyle name="Normal 4 2 2 3 3 4 2" xfId="3402" xr:uid="{00000000-0005-0000-0000-00004A0D0000}"/>
    <cellStyle name="Normal 4 2 2 3 3 5" xfId="3403" xr:uid="{00000000-0005-0000-0000-00004B0D0000}"/>
    <cellStyle name="Normal 4 2 2 3 4" xfId="3404" xr:uid="{00000000-0005-0000-0000-00004C0D0000}"/>
    <cellStyle name="Normal 4 2 2 3 4 2" xfId="3405" xr:uid="{00000000-0005-0000-0000-00004D0D0000}"/>
    <cellStyle name="Normal 4 2 2 3 4 2 2" xfId="3406" xr:uid="{00000000-0005-0000-0000-00004E0D0000}"/>
    <cellStyle name="Normal 4 2 2 3 4 2 2 2" xfId="3407" xr:uid="{00000000-0005-0000-0000-00004F0D0000}"/>
    <cellStyle name="Normal 4 2 2 3 4 2 3" xfId="3408" xr:uid="{00000000-0005-0000-0000-0000500D0000}"/>
    <cellStyle name="Normal 4 2 2 3 4 3" xfId="3409" xr:uid="{00000000-0005-0000-0000-0000510D0000}"/>
    <cellStyle name="Normal 4 2 2 3 4 3 2" xfId="3410" xr:uid="{00000000-0005-0000-0000-0000520D0000}"/>
    <cellStyle name="Normal 4 2 2 3 4 4" xfId="3411" xr:uid="{00000000-0005-0000-0000-0000530D0000}"/>
    <cellStyle name="Normal 4 2 2 3 5" xfId="3412" xr:uid="{00000000-0005-0000-0000-0000540D0000}"/>
    <cellStyle name="Normal 4 2 2 3 5 2" xfId="3413" xr:uid="{00000000-0005-0000-0000-0000550D0000}"/>
    <cellStyle name="Normal 4 2 2 3 5 2 2" xfId="3414" xr:uid="{00000000-0005-0000-0000-0000560D0000}"/>
    <cellStyle name="Normal 4 2 2 3 5 3" xfId="3415" xr:uid="{00000000-0005-0000-0000-0000570D0000}"/>
    <cellStyle name="Normal 4 2 2 3 6" xfId="3416" xr:uid="{00000000-0005-0000-0000-0000580D0000}"/>
    <cellStyle name="Normal 4 2 2 3 6 2" xfId="3417" xr:uid="{00000000-0005-0000-0000-0000590D0000}"/>
    <cellStyle name="Normal 4 2 2 3 7" xfId="3418" xr:uid="{00000000-0005-0000-0000-00005A0D0000}"/>
    <cellStyle name="Normal 4 2 2 4" xfId="3419" xr:uid="{00000000-0005-0000-0000-00005B0D0000}"/>
    <cellStyle name="Normal 4 2 2 4 2" xfId="3420" xr:uid="{00000000-0005-0000-0000-00005C0D0000}"/>
    <cellStyle name="Normal 4 2 2 4 2 2" xfId="3421" xr:uid="{00000000-0005-0000-0000-00005D0D0000}"/>
    <cellStyle name="Normal 4 2 2 4 2 2 2" xfId="3422" xr:uid="{00000000-0005-0000-0000-00005E0D0000}"/>
    <cellStyle name="Normal 4 2 2 4 2 2 2 2" xfId="3423" xr:uid="{00000000-0005-0000-0000-00005F0D0000}"/>
    <cellStyle name="Normal 4 2 2 4 2 2 3" xfId="3424" xr:uid="{00000000-0005-0000-0000-0000600D0000}"/>
    <cellStyle name="Normal 4 2 2 4 2 3" xfId="3425" xr:uid="{00000000-0005-0000-0000-0000610D0000}"/>
    <cellStyle name="Normal 4 2 2 4 2 3 2" xfId="3426" xr:uid="{00000000-0005-0000-0000-0000620D0000}"/>
    <cellStyle name="Normal 4 2 2 4 2 4" xfId="3427" xr:uid="{00000000-0005-0000-0000-0000630D0000}"/>
    <cellStyle name="Normal 4 2 2 4 3" xfId="3428" xr:uid="{00000000-0005-0000-0000-0000640D0000}"/>
    <cellStyle name="Normal 4 2 2 4 3 2" xfId="3429" xr:uid="{00000000-0005-0000-0000-0000650D0000}"/>
    <cellStyle name="Normal 4 2 2 4 3 2 2" xfId="3430" xr:uid="{00000000-0005-0000-0000-0000660D0000}"/>
    <cellStyle name="Normal 4 2 2 4 3 3" xfId="3431" xr:uid="{00000000-0005-0000-0000-0000670D0000}"/>
    <cellStyle name="Normal 4 2 2 4 4" xfId="3432" xr:uid="{00000000-0005-0000-0000-0000680D0000}"/>
    <cellStyle name="Normal 4 2 2 4 4 2" xfId="3433" xr:uid="{00000000-0005-0000-0000-0000690D0000}"/>
    <cellStyle name="Normal 4 2 2 4 5" xfId="3434" xr:uid="{00000000-0005-0000-0000-00006A0D0000}"/>
    <cellStyle name="Normal 4 2 2 5" xfId="3435" xr:uid="{00000000-0005-0000-0000-00006B0D0000}"/>
    <cellStyle name="Normal 4 2 2 5 2" xfId="3436" xr:uid="{00000000-0005-0000-0000-00006C0D0000}"/>
    <cellStyle name="Normal 4 2 2 5 2 2" xfId="3437" xr:uid="{00000000-0005-0000-0000-00006D0D0000}"/>
    <cellStyle name="Normal 4 2 2 5 2 2 2" xfId="3438" xr:uid="{00000000-0005-0000-0000-00006E0D0000}"/>
    <cellStyle name="Normal 4 2 2 5 2 3" xfId="3439" xr:uid="{00000000-0005-0000-0000-00006F0D0000}"/>
    <cellStyle name="Normal 4 2 2 5 3" xfId="3440" xr:uid="{00000000-0005-0000-0000-0000700D0000}"/>
    <cellStyle name="Normal 4 2 2 5 3 2" xfId="3441" xr:uid="{00000000-0005-0000-0000-0000710D0000}"/>
    <cellStyle name="Normal 4 2 2 5 4" xfId="3442" xr:uid="{00000000-0005-0000-0000-0000720D0000}"/>
    <cellStyle name="Normal 4 2 2 6" xfId="3443" xr:uid="{00000000-0005-0000-0000-0000730D0000}"/>
    <cellStyle name="Normal 4 2 2 6 2" xfId="3444" xr:uid="{00000000-0005-0000-0000-0000740D0000}"/>
    <cellStyle name="Normal 4 2 2 6 2 2" xfId="3445" xr:uid="{00000000-0005-0000-0000-0000750D0000}"/>
    <cellStyle name="Normal 4 2 2 6 3" xfId="3446" xr:uid="{00000000-0005-0000-0000-0000760D0000}"/>
    <cellStyle name="Normal 4 2 2 7" xfId="3447" xr:uid="{00000000-0005-0000-0000-0000770D0000}"/>
    <cellStyle name="Normal 4 2 2 7 2" xfId="3448" xr:uid="{00000000-0005-0000-0000-0000780D0000}"/>
    <cellStyle name="Normal 4 2 2 8" xfId="3449" xr:uid="{00000000-0005-0000-0000-0000790D0000}"/>
    <cellStyle name="Normal 4 2 3" xfId="3450" xr:uid="{00000000-0005-0000-0000-00007A0D0000}"/>
    <cellStyle name="Normal 4 2 3 2" xfId="3451" xr:uid="{00000000-0005-0000-0000-00007B0D0000}"/>
    <cellStyle name="Normal 4 2 3 2 2" xfId="3452" xr:uid="{00000000-0005-0000-0000-00007C0D0000}"/>
    <cellStyle name="Normal 4 2 3 2 2 2" xfId="3453" xr:uid="{00000000-0005-0000-0000-00007D0D0000}"/>
    <cellStyle name="Normal 4 2 3 2 2 2 2" xfId="3454" xr:uid="{00000000-0005-0000-0000-00007E0D0000}"/>
    <cellStyle name="Normal 4 2 3 2 2 2 2 2" xfId="3455" xr:uid="{00000000-0005-0000-0000-00007F0D0000}"/>
    <cellStyle name="Normal 4 2 3 2 2 2 3" xfId="3456" xr:uid="{00000000-0005-0000-0000-0000800D0000}"/>
    <cellStyle name="Normal 4 2 3 2 2 3" xfId="3457" xr:uid="{00000000-0005-0000-0000-0000810D0000}"/>
    <cellStyle name="Normal 4 2 3 2 2 3 2" xfId="3458" xr:uid="{00000000-0005-0000-0000-0000820D0000}"/>
    <cellStyle name="Normal 4 2 3 2 2 4" xfId="3459" xr:uid="{00000000-0005-0000-0000-0000830D0000}"/>
    <cellStyle name="Normal 4 2 3 2 3" xfId="3460" xr:uid="{00000000-0005-0000-0000-0000840D0000}"/>
    <cellStyle name="Normal 4 2 3 2 3 2" xfId="3461" xr:uid="{00000000-0005-0000-0000-0000850D0000}"/>
    <cellStyle name="Normal 4 2 3 2 3 2 2" xfId="3462" xr:uid="{00000000-0005-0000-0000-0000860D0000}"/>
    <cellStyle name="Normal 4 2 3 2 3 3" xfId="3463" xr:uid="{00000000-0005-0000-0000-0000870D0000}"/>
    <cellStyle name="Normal 4 2 3 2 4" xfId="3464" xr:uid="{00000000-0005-0000-0000-0000880D0000}"/>
    <cellStyle name="Normal 4 2 3 2 4 2" xfId="3465" xr:uid="{00000000-0005-0000-0000-0000890D0000}"/>
    <cellStyle name="Normal 4 2 3 2 5" xfId="3466" xr:uid="{00000000-0005-0000-0000-00008A0D0000}"/>
    <cellStyle name="Normal 4 2 3 3" xfId="3467" xr:uid="{00000000-0005-0000-0000-00008B0D0000}"/>
    <cellStyle name="Normal 4 2 3 3 2" xfId="3468" xr:uid="{00000000-0005-0000-0000-00008C0D0000}"/>
    <cellStyle name="Normal 4 2 3 3 2 2" xfId="3469" xr:uid="{00000000-0005-0000-0000-00008D0D0000}"/>
    <cellStyle name="Normal 4 2 3 3 2 2 2" xfId="3470" xr:uid="{00000000-0005-0000-0000-00008E0D0000}"/>
    <cellStyle name="Normal 4 2 3 3 2 3" xfId="3471" xr:uid="{00000000-0005-0000-0000-00008F0D0000}"/>
    <cellStyle name="Normal 4 2 3 3 3" xfId="3472" xr:uid="{00000000-0005-0000-0000-0000900D0000}"/>
    <cellStyle name="Normal 4 2 3 3 3 2" xfId="3473" xr:uid="{00000000-0005-0000-0000-0000910D0000}"/>
    <cellStyle name="Normal 4 2 3 3 4" xfId="3474" xr:uid="{00000000-0005-0000-0000-0000920D0000}"/>
    <cellStyle name="Normal 4 2 3 4" xfId="3475" xr:uid="{00000000-0005-0000-0000-0000930D0000}"/>
    <cellStyle name="Normal 4 2 3 4 2" xfId="3476" xr:uid="{00000000-0005-0000-0000-0000940D0000}"/>
    <cellStyle name="Normal 4 2 3 4 2 2" xfId="3477" xr:uid="{00000000-0005-0000-0000-0000950D0000}"/>
    <cellStyle name="Normal 4 2 3 4 3" xfId="3478" xr:uid="{00000000-0005-0000-0000-0000960D0000}"/>
    <cellStyle name="Normal 4 2 3 5" xfId="3479" xr:uid="{00000000-0005-0000-0000-0000970D0000}"/>
    <cellStyle name="Normal 4 2 3 5 2" xfId="3480" xr:uid="{00000000-0005-0000-0000-0000980D0000}"/>
    <cellStyle name="Normal 4 2 3 6" xfId="3481" xr:uid="{00000000-0005-0000-0000-0000990D0000}"/>
    <cellStyle name="Normal 4 2 4" xfId="3482" xr:uid="{00000000-0005-0000-0000-00009A0D0000}"/>
    <cellStyle name="Normal 4 2 5" xfId="3483" xr:uid="{00000000-0005-0000-0000-00009B0D0000}"/>
    <cellStyle name="Normal 4 2 5 2" xfId="3484" xr:uid="{00000000-0005-0000-0000-00009C0D0000}"/>
    <cellStyle name="Normal 4 2 5 2 2" xfId="3485" xr:uid="{00000000-0005-0000-0000-00009D0D0000}"/>
    <cellStyle name="Normal 4 2 5 2 2 2" xfId="3486" xr:uid="{00000000-0005-0000-0000-00009E0D0000}"/>
    <cellStyle name="Normal 4 2 5 2 2 2 2" xfId="3487" xr:uid="{00000000-0005-0000-0000-00009F0D0000}"/>
    <cellStyle name="Normal 4 2 5 2 2 2 2 2" xfId="3488" xr:uid="{00000000-0005-0000-0000-0000A00D0000}"/>
    <cellStyle name="Normal 4 2 5 2 2 2 3" xfId="3489" xr:uid="{00000000-0005-0000-0000-0000A10D0000}"/>
    <cellStyle name="Normal 4 2 5 2 2 3" xfId="3490" xr:uid="{00000000-0005-0000-0000-0000A20D0000}"/>
    <cellStyle name="Normal 4 2 5 2 2 3 2" xfId="3491" xr:uid="{00000000-0005-0000-0000-0000A30D0000}"/>
    <cellStyle name="Normal 4 2 5 2 2 4" xfId="3492" xr:uid="{00000000-0005-0000-0000-0000A40D0000}"/>
    <cellStyle name="Normal 4 2 5 2 3" xfId="3493" xr:uid="{00000000-0005-0000-0000-0000A50D0000}"/>
    <cellStyle name="Normal 4 2 5 2 3 2" xfId="3494" xr:uid="{00000000-0005-0000-0000-0000A60D0000}"/>
    <cellStyle name="Normal 4 2 5 2 3 2 2" xfId="3495" xr:uid="{00000000-0005-0000-0000-0000A70D0000}"/>
    <cellStyle name="Normal 4 2 5 2 3 3" xfId="3496" xr:uid="{00000000-0005-0000-0000-0000A80D0000}"/>
    <cellStyle name="Normal 4 2 5 2 4" xfId="3497" xr:uid="{00000000-0005-0000-0000-0000A90D0000}"/>
    <cellStyle name="Normal 4 2 5 2 4 2" xfId="3498" xr:uid="{00000000-0005-0000-0000-0000AA0D0000}"/>
    <cellStyle name="Normal 4 2 5 2 5" xfId="3499" xr:uid="{00000000-0005-0000-0000-0000AB0D0000}"/>
    <cellStyle name="Normal 4 2 5 3" xfId="3500" xr:uid="{00000000-0005-0000-0000-0000AC0D0000}"/>
    <cellStyle name="Normal 4 2 5 3 2" xfId="3501" xr:uid="{00000000-0005-0000-0000-0000AD0D0000}"/>
    <cellStyle name="Normal 4 2 5 3 2 2" xfId="3502" xr:uid="{00000000-0005-0000-0000-0000AE0D0000}"/>
    <cellStyle name="Normal 4 2 5 3 2 2 2" xfId="3503" xr:uid="{00000000-0005-0000-0000-0000AF0D0000}"/>
    <cellStyle name="Normal 4 2 5 3 2 3" xfId="3504" xr:uid="{00000000-0005-0000-0000-0000B00D0000}"/>
    <cellStyle name="Normal 4 2 5 3 3" xfId="3505" xr:uid="{00000000-0005-0000-0000-0000B10D0000}"/>
    <cellStyle name="Normal 4 2 5 3 3 2" xfId="3506" xr:uid="{00000000-0005-0000-0000-0000B20D0000}"/>
    <cellStyle name="Normal 4 2 5 3 4" xfId="3507" xr:uid="{00000000-0005-0000-0000-0000B30D0000}"/>
    <cellStyle name="Normal 4 2 5 4" xfId="3508" xr:uid="{00000000-0005-0000-0000-0000B40D0000}"/>
    <cellStyle name="Normal 4 2 5 4 2" xfId="3509" xr:uid="{00000000-0005-0000-0000-0000B50D0000}"/>
    <cellStyle name="Normal 4 2 5 4 2 2" xfId="3510" xr:uid="{00000000-0005-0000-0000-0000B60D0000}"/>
    <cellStyle name="Normal 4 2 5 4 3" xfId="3511" xr:uid="{00000000-0005-0000-0000-0000B70D0000}"/>
    <cellStyle name="Normal 4 2 5 5" xfId="3512" xr:uid="{00000000-0005-0000-0000-0000B80D0000}"/>
    <cellStyle name="Normal 4 2 5 5 2" xfId="3513" xr:uid="{00000000-0005-0000-0000-0000B90D0000}"/>
    <cellStyle name="Normal 4 2 5 6" xfId="3514" xr:uid="{00000000-0005-0000-0000-0000BA0D0000}"/>
    <cellStyle name="Normal 4 2 6" xfId="3515" xr:uid="{00000000-0005-0000-0000-0000BB0D0000}"/>
    <cellStyle name="Normal 4 2 7" xfId="3516" xr:uid="{00000000-0005-0000-0000-0000BC0D0000}"/>
    <cellStyle name="Normal 4 2 8" xfId="3517" xr:uid="{00000000-0005-0000-0000-0000BD0D0000}"/>
    <cellStyle name="Normal 4 20" xfId="3518" xr:uid="{00000000-0005-0000-0000-0000BE0D0000}"/>
    <cellStyle name="Normal 4 20 2" xfId="3519" xr:uid="{00000000-0005-0000-0000-0000BF0D0000}"/>
    <cellStyle name="Normal 4 20 2 2" xfId="3520" xr:uid="{00000000-0005-0000-0000-0000C00D0000}"/>
    <cellStyle name="Normal 4 20 3" xfId="3521" xr:uid="{00000000-0005-0000-0000-0000C10D0000}"/>
    <cellStyle name="Normal 4 21" xfId="3522" xr:uid="{00000000-0005-0000-0000-0000C20D0000}"/>
    <cellStyle name="Normal 4 21 2" xfId="3523" xr:uid="{00000000-0005-0000-0000-0000C30D0000}"/>
    <cellStyle name="Normal 4 22" xfId="3524" xr:uid="{00000000-0005-0000-0000-0000C40D0000}"/>
    <cellStyle name="Normal 4 23" xfId="3525" xr:uid="{00000000-0005-0000-0000-0000C50D0000}"/>
    <cellStyle name="Normal 4 3" xfId="3526" xr:uid="{00000000-0005-0000-0000-0000C60D0000}"/>
    <cellStyle name="Normal 4 3 10" xfId="3527" xr:uid="{00000000-0005-0000-0000-0000C70D0000}"/>
    <cellStyle name="Normal 4 3 2" xfId="3528" xr:uid="{00000000-0005-0000-0000-0000C80D0000}"/>
    <cellStyle name="Normal 4 3 2 2" xfId="3529" xr:uid="{00000000-0005-0000-0000-0000C90D0000}"/>
    <cellStyle name="Normal 4 3 2 2 2" xfId="3530" xr:uid="{00000000-0005-0000-0000-0000CA0D0000}"/>
    <cellStyle name="Normal 4 3 2 2 2 2" xfId="3531" xr:uid="{00000000-0005-0000-0000-0000CB0D0000}"/>
    <cellStyle name="Normal 4 3 2 2 2 2 2" xfId="3532" xr:uid="{00000000-0005-0000-0000-0000CC0D0000}"/>
    <cellStyle name="Normal 4 3 2 2 2 2 2 2" xfId="3533" xr:uid="{00000000-0005-0000-0000-0000CD0D0000}"/>
    <cellStyle name="Normal 4 3 2 2 2 2 2 2 2" xfId="3534" xr:uid="{00000000-0005-0000-0000-0000CE0D0000}"/>
    <cellStyle name="Normal 4 3 2 2 2 2 2 3" xfId="3535" xr:uid="{00000000-0005-0000-0000-0000CF0D0000}"/>
    <cellStyle name="Normal 4 3 2 2 2 2 3" xfId="3536" xr:uid="{00000000-0005-0000-0000-0000D00D0000}"/>
    <cellStyle name="Normal 4 3 2 2 2 2 3 2" xfId="3537" xr:uid="{00000000-0005-0000-0000-0000D10D0000}"/>
    <cellStyle name="Normal 4 3 2 2 2 2 4" xfId="3538" xr:uid="{00000000-0005-0000-0000-0000D20D0000}"/>
    <cellStyle name="Normal 4 3 2 2 2 3" xfId="3539" xr:uid="{00000000-0005-0000-0000-0000D30D0000}"/>
    <cellStyle name="Normal 4 3 2 2 2 3 2" xfId="3540" xr:uid="{00000000-0005-0000-0000-0000D40D0000}"/>
    <cellStyle name="Normal 4 3 2 2 2 3 2 2" xfId="3541" xr:uid="{00000000-0005-0000-0000-0000D50D0000}"/>
    <cellStyle name="Normal 4 3 2 2 2 3 3" xfId="3542" xr:uid="{00000000-0005-0000-0000-0000D60D0000}"/>
    <cellStyle name="Normal 4 3 2 2 2 4" xfId="3543" xr:uid="{00000000-0005-0000-0000-0000D70D0000}"/>
    <cellStyle name="Normal 4 3 2 2 2 4 2" xfId="3544" xr:uid="{00000000-0005-0000-0000-0000D80D0000}"/>
    <cellStyle name="Normal 4 3 2 2 2 5" xfId="3545" xr:uid="{00000000-0005-0000-0000-0000D90D0000}"/>
    <cellStyle name="Normal 4 3 2 2 3" xfId="3546" xr:uid="{00000000-0005-0000-0000-0000DA0D0000}"/>
    <cellStyle name="Normal 4 3 2 2 3 2" xfId="3547" xr:uid="{00000000-0005-0000-0000-0000DB0D0000}"/>
    <cellStyle name="Normal 4 3 2 2 3 2 2" xfId="3548" xr:uid="{00000000-0005-0000-0000-0000DC0D0000}"/>
    <cellStyle name="Normal 4 3 2 2 3 2 2 2" xfId="3549" xr:uid="{00000000-0005-0000-0000-0000DD0D0000}"/>
    <cellStyle name="Normal 4 3 2 2 3 2 3" xfId="3550" xr:uid="{00000000-0005-0000-0000-0000DE0D0000}"/>
    <cellStyle name="Normal 4 3 2 2 3 3" xfId="3551" xr:uid="{00000000-0005-0000-0000-0000DF0D0000}"/>
    <cellStyle name="Normal 4 3 2 2 3 3 2" xfId="3552" xr:uid="{00000000-0005-0000-0000-0000E00D0000}"/>
    <cellStyle name="Normal 4 3 2 2 3 4" xfId="3553" xr:uid="{00000000-0005-0000-0000-0000E10D0000}"/>
    <cellStyle name="Normal 4 3 2 2 4" xfId="3554" xr:uid="{00000000-0005-0000-0000-0000E20D0000}"/>
    <cellStyle name="Normal 4 3 2 2 4 2" xfId="3555" xr:uid="{00000000-0005-0000-0000-0000E30D0000}"/>
    <cellStyle name="Normal 4 3 2 2 4 2 2" xfId="3556" xr:uid="{00000000-0005-0000-0000-0000E40D0000}"/>
    <cellStyle name="Normal 4 3 2 2 4 3" xfId="3557" xr:uid="{00000000-0005-0000-0000-0000E50D0000}"/>
    <cellStyle name="Normal 4 3 2 2 5" xfId="3558" xr:uid="{00000000-0005-0000-0000-0000E60D0000}"/>
    <cellStyle name="Normal 4 3 2 2 5 2" xfId="3559" xr:uid="{00000000-0005-0000-0000-0000E70D0000}"/>
    <cellStyle name="Normal 4 3 2 2 6" xfId="3560" xr:uid="{00000000-0005-0000-0000-0000E80D0000}"/>
    <cellStyle name="Normal 4 3 2 3" xfId="3561" xr:uid="{00000000-0005-0000-0000-0000E90D0000}"/>
    <cellStyle name="Normal 4 3 2 3 2" xfId="3562" xr:uid="{00000000-0005-0000-0000-0000EA0D0000}"/>
    <cellStyle name="Normal 4 3 2 3 2 2" xfId="3563" xr:uid="{00000000-0005-0000-0000-0000EB0D0000}"/>
    <cellStyle name="Normal 4 3 2 3 2 2 2" xfId="3564" xr:uid="{00000000-0005-0000-0000-0000EC0D0000}"/>
    <cellStyle name="Normal 4 3 2 3 2 2 2 2" xfId="3565" xr:uid="{00000000-0005-0000-0000-0000ED0D0000}"/>
    <cellStyle name="Normal 4 3 2 3 2 2 3" xfId="3566" xr:uid="{00000000-0005-0000-0000-0000EE0D0000}"/>
    <cellStyle name="Normal 4 3 2 3 2 3" xfId="3567" xr:uid="{00000000-0005-0000-0000-0000EF0D0000}"/>
    <cellStyle name="Normal 4 3 2 3 2 3 2" xfId="3568" xr:uid="{00000000-0005-0000-0000-0000F00D0000}"/>
    <cellStyle name="Normal 4 3 2 3 2 4" xfId="3569" xr:uid="{00000000-0005-0000-0000-0000F10D0000}"/>
    <cellStyle name="Normal 4 3 2 3 3" xfId="3570" xr:uid="{00000000-0005-0000-0000-0000F20D0000}"/>
    <cellStyle name="Normal 4 3 2 3 3 2" xfId="3571" xr:uid="{00000000-0005-0000-0000-0000F30D0000}"/>
    <cellStyle name="Normal 4 3 2 3 3 2 2" xfId="3572" xr:uid="{00000000-0005-0000-0000-0000F40D0000}"/>
    <cellStyle name="Normal 4 3 2 3 3 3" xfId="3573" xr:uid="{00000000-0005-0000-0000-0000F50D0000}"/>
    <cellStyle name="Normal 4 3 2 3 4" xfId="3574" xr:uid="{00000000-0005-0000-0000-0000F60D0000}"/>
    <cellStyle name="Normal 4 3 2 3 4 2" xfId="3575" xr:uid="{00000000-0005-0000-0000-0000F70D0000}"/>
    <cellStyle name="Normal 4 3 2 3 5" xfId="3576" xr:uid="{00000000-0005-0000-0000-0000F80D0000}"/>
    <cellStyle name="Normal 4 3 2 4" xfId="3577" xr:uid="{00000000-0005-0000-0000-0000F90D0000}"/>
    <cellStyle name="Normal 4 3 2 4 2" xfId="3578" xr:uid="{00000000-0005-0000-0000-0000FA0D0000}"/>
    <cellStyle name="Normal 4 3 2 4 2 2" xfId="3579" xr:uid="{00000000-0005-0000-0000-0000FB0D0000}"/>
    <cellStyle name="Normal 4 3 2 4 2 2 2" xfId="3580" xr:uid="{00000000-0005-0000-0000-0000FC0D0000}"/>
    <cellStyle name="Normal 4 3 2 4 2 3" xfId="3581" xr:uid="{00000000-0005-0000-0000-0000FD0D0000}"/>
    <cellStyle name="Normal 4 3 2 4 3" xfId="3582" xr:uid="{00000000-0005-0000-0000-0000FE0D0000}"/>
    <cellStyle name="Normal 4 3 2 4 3 2" xfId="3583" xr:uid="{00000000-0005-0000-0000-0000FF0D0000}"/>
    <cellStyle name="Normal 4 3 2 4 4" xfId="3584" xr:uid="{00000000-0005-0000-0000-0000000E0000}"/>
    <cellStyle name="Normal 4 3 2 5" xfId="3585" xr:uid="{00000000-0005-0000-0000-0000010E0000}"/>
    <cellStyle name="Normal 4 3 2 5 2" xfId="3586" xr:uid="{00000000-0005-0000-0000-0000020E0000}"/>
    <cellStyle name="Normal 4 3 2 5 2 2" xfId="3587" xr:uid="{00000000-0005-0000-0000-0000030E0000}"/>
    <cellStyle name="Normal 4 3 2 5 3" xfId="3588" xr:uid="{00000000-0005-0000-0000-0000040E0000}"/>
    <cellStyle name="Normal 4 3 2 6" xfId="3589" xr:uid="{00000000-0005-0000-0000-0000050E0000}"/>
    <cellStyle name="Normal 4 3 2 6 2" xfId="3590" xr:uid="{00000000-0005-0000-0000-0000060E0000}"/>
    <cellStyle name="Normal 4 3 2 7" xfId="3591" xr:uid="{00000000-0005-0000-0000-0000070E0000}"/>
    <cellStyle name="Normal 4 3 3" xfId="3592" xr:uid="{00000000-0005-0000-0000-0000080E0000}"/>
    <cellStyle name="Normal 4 3 3 2" xfId="3593" xr:uid="{00000000-0005-0000-0000-0000090E0000}"/>
    <cellStyle name="Normal 4 3 3 2 2" xfId="3594" xr:uid="{00000000-0005-0000-0000-00000A0E0000}"/>
    <cellStyle name="Normal 4 3 3 2 2 2" xfId="3595" xr:uid="{00000000-0005-0000-0000-00000B0E0000}"/>
    <cellStyle name="Normal 4 3 3 2 2 2 2" xfId="3596" xr:uid="{00000000-0005-0000-0000-00000C0E0000}"/>
    <cellStyle name="Normal 4 3 3 2 2 2 2 2" xfId="3597" xr:uid="{00000000-0005-0000-0000-00000D0E0000}"/>
    <cellStyle name="Normal 4 3 3 2 2 2 2 2 2" xfId="3598" xr:uid="{00000000-0005-0000-0000-00000E0E0000}"/>
    <cellStyle name="Normal 4 3 3 2 2 2 2 3" xfId="3599" xr:uid="{00000000-0005-0000-0000-00000F0E0000}"/>
    <cellStyle name="Normal 4 3 3 2 2 2 3" xfId="3600" xr:uid="{00000000-0005-0000-0000-0000100E0000}"/>
    <cellStyle name="Normal 4 3 3 2 2 2 3 2" xfId="3601" xr:uid="{00000000-0005-0000-0000-0000110E0000}"/>
    <cellStyle name="Normal 4 3 3 2 2 2 4" xfId="3602" xr:uid="{00000000-0005-0000-0000-0000120E0000}"/>
    <cellStyle name="Normal 4 3 3 2 2 3" xfId="3603" xr:uid="{00000000-0005-0000-0000-0000130E0000}"/>
    <cellStyle name="Normal 4 3 3 2 2 3 2" xfId="3604" xr:uid="{00000000-0005-0000-0000-0000140E0000}"/>
    <cellStyle name="Normal 4 3 3 2 2 3 2 2" xfId="3605" xr:uid="{00000000-0005-0000-0000-0000150E0000}"/>
    <cellStyle name="Normal 4 3 3 2 2 3 3" xfId="3606" xr:uid="{00000000-0005-0000-0000-0000160E0000}"/>
    <cellStyle name="Normal 4 3 3 2 2 4" xfId="3607" xr:uid="{00000000-0005-0000-0000-0000170E0000}"/>
    <cellStyle name="Normal 4 3 3 2 2 4 2" xfId="3608" xr:uid="{00000000-0005-0000-0000-0000180E0000}"/>
    <cellStyle name="Normal 4 3 3 2 2 5" xfId="3609" xr:uid="{00000000-0005-0000-0000-0000190E0000}"/>
    <cellStyle name="Normal 4 3 3 2 3" xfId="3610" xr:uid="{00000000-0005-0000-0000-00001A0E0000}"/>
    <cellStyle name="Normal 4 3 3 2 3 2" xfId="3611" xr:uid="{00000000-0005-0000-0000-00001B0E0000}"/>
    <cellStyle name="Normal 4 3 3 2 3 2 2" xfId="3612" xr:uid="{00000000-0005-0000-0000-00001C0E0000}"/>
    <cellStyle name="Normal 4 3 3 2 3 2 2 2" xfId="3613" xr:uid="{00000000-0005-0000-0000-00001D0E0000}"/>
    <cellStyle name="Normal 4 3 3 2 3 2 3" xfId="3614" xr:uid="{00000000-0005-0000-0000-00001E0E0000}"/>
    <cellStyle name="Normal 4 3 3 2 3 3" xfId="3615" xr:uid="{00000000-0005-0000-0000-00001F0E0000}"/>
    <cellStyle name="Normal 4 3 3 2 3 3 2" xfId="3616" xr:uid="{00000000-0005-0000-0000-0000200E0000}"/>
    <cellStyle name="Normal 4 3 3 2 3 4" xfId="3617" xr:uid="{00000000-0005-0000-0000-0000210E0000}"/>
    <cellStyle name="Normal 4 3 3 2 4" xfId="3618" xr:uid="{00000000-0005-0000-0000-0000220E0000}"/>
    <cellStyle name="Normal 4 3 3 2 4 2" xfId="3619" xr:uid="{00000000-0005-0000-0000-0000230E0000}"/>
    <cellStyle name="Normal 4 3 3 2 4 2 2" xfId="3620" xr:uid="{00000000-0005-0000-0000-0000240E0000}"/>
    <cellStyle name="Normal 4 3 3 2 4 3" xfId="3621" xr:uid="{00000000-0005-0000-0000-0000250E0000}"/>
    <cellStyle name="Normal 4 3 3 2 5" xfId="3622" xr:uid="{00000000-0005-0000-0000-0000260E0000}"/>
    <cellStyle name="Normal 4 3 3 2 5 2" xfId="3623" xr:uid="{00000000-0005-0000-0000-0000270E0000}"/>
    <cellStyle name="Normal 4 3 3 2 6" xfId="3624" xr:uid="{00000000-0005-0000-0000-0000280E0000}"/>
    <cellStyle name="Normal 4 3 3 3" xfId="3625" xr:uid="{00000000-0005-0000-0000-0000290E0000}"/>
    <cellStyle name="Normal 4 3 3 3 2" xfId="3626" xr:uid="{00000000-0005-0000-0000-00002A0E0000}"/>
    <cellStyle name="Normal 4 3 3 3 2 2" xfId="3627" xr:uid="{00000000-0005-0000-0000-00002B0E0000}"/>
    <cellStyle name="Normal 4 3 3 3 2 2 2" xfId="3628" xr:uid="{00000000-0005-0000-0000-00002C0E0000}"/>
    <cellStyle name="Normal 4 3 3 3 2 2 2 2" xfId="3629" xr:uid="{00000000-0005-0000-0000-00002D0E0000}"/>
    <cellStyle name="Normal 4 3 3 3 2 2 3" xfId="3630" xr:uid="{00000000-0005-0000-0000-00002E0E0000}"/>
    <cellStyle name="Normal 4 3 3 3 2 3" xfId="3631" xr:uid="{00000000-0005-0000-0000-00002F0E0000}"/>
    <cellStyle name="Normal 4 3 3 3 2 3 2" xfId="3632" xr:uid="{00000000-0005-0000-0000-0000300E0000}"/>
    <cellStyle name="Normal 4 3 3 3 2 4" xfId="3633" xr:uid="{00000000-0005-0000-0000-0000310E0000}"/>
    <cellStyle name="Normal 4 3 3 3 3" xfId="3634" xr:uid="{00000000-0005-0000-0000-0000320E0000}"/>
    <cellStyle name="Normal 4 3 3 3 3 2" xfId="3635" xr:uid="{00000000-0005-0000-0000-0000330E0000}"/>
    <cellStyle name="Normal 4 3 3 3 3 2 2" xfId="3636" xr:uid="{00000000-0005-0000-0000-0000340E0000}"/>
    <cellStyle name="Normal 4 3 3 3 3 3" xfId="3637" xr:uid="{00000000-0005-0000-0000-0000350E0000}"/>
    <cellStyle name="Normal 4 3 3 3 4" xfId="3638" xr:uid="{00000000-0005-0000-0000-0000360E0000}"/>
    <cellStyle name="Normal 4 3 3 3 4 2" xfId="3639" xr:uid="{00000000-0005-0000-0000-0000370E0000}"/>
    <cellStyle name="Normal 4 3 3 3 5" xfId="3640" xr:uid="{00000000-0005-0000-0000-0000380E0000}"/>
    <cellStyle name="Normal 4 3 3 4" xfId="3641" xr:uid="{00000000-0005-0000-0000-0000390E0000}"/>
    <cellStyle name="Normal 4 3 3 4 2" xfId="3642" xr:uid="{00000000-0005-0000-0000-00003A0E0000}"/>
    <cellStyle name="Normal 4 3 3 4 2 2" xfId="3643" xr:uid="{00000000-0005-0000-0000-00003B0E0000}"/>
    <cellStyle name="Normal 4 3 3 4 2 2 2" xfId="3644" xr:uid="{00000000-0005-0000-0000-00003C0E0000}"/>
    <cellStyle name="Normal 4 3 3 4 2 3" xfId="3645" xr:uid="{00000000-0005-0000-0000-00003D0E0000}"/>
    <cellStyle name="Normal 4 3 3 4 3" xfId="3646" xr:uid="{00000000-0005-0000-0000-00003E0E0000}"/>
    <cellStyle name="Normal 4 3 3 4 3 2" xfId="3647" xr:uid="{00000000-0005-0000-0000-00003F0E0000}"/>
    <cellStyle name="Normal 4 3 3 4 4" xfId="3648" xr:uid="{00000000-0005-0000-0000-0000400E0000}"/>
    <cellStyle name="Normal 4 3 3 5" xfId="3649" xr:uid="{00000000-0005-0000-0000-0000410E0000}"/>
    <cellStyle name="Normal 4 3 3 5 2" xfId="3650" xr:uid="{00000000-0005-0000-0000-0000420E0000}"/>
    <cellStyle name="Normal 4 3 3 5 2 2" xfId="3651" xr:uid="{00000000-0005-0000-0000-0000430E0000}"/>
    <cellStyle name="Normal 4 3 3 5 3" xfId="3652" xr:uid="{00000000-0005-0000-0000-0000440E0000}"/>
    <cellStyle name="Normal 4 3 3 6" xfId="3653" xr:uid="{00000000-0005-0000-0000-0000450E0000}"/>
    <cellStyle name="Normal 4 3 3 6 2" xfId="3654" xr:uid="{00000000-0005-0000-0000-0000460E0000}"/>
    <cellStyle name="Normal 4 3 3 7" xfId="3655" xr:uid="{00000000-0005-0000-0000-0000470E0000}"/>
    <cellStyle name="Normal 4 3 4" xfId="3656" xr:uid="{00000000-0005-0000-0000-0000480E0000}"/>
    <cellStyle name="Normal 4 3 4 2" xfId="3657" xr:uid="{00000000-0005-0000-0000-0000490E0000}"/>
    <cellStyle name="Normal 4 3 4 2 2" xfId="3658" xr:uid="{00000000-0005-0000-0000-00004A0E0000}"/>
    <cellStyle name="Normal 4 3 4 2 2 2" xfId="3659" xr:uid="{00000000-0005-0000-0000-00004B0E0000}"/>
    <cellStyle name="Normal 4 3 4 2 2 2 2" xfId="3660" xr:uid="{00000000-0005-0000-0000-00004C0E0000}"/>
    <cellStyle name="Normal 4 3 4 2 2 2 2 2" xfId="3661" xr:uid="{00000000-0005-0000-0000-00004D0E0000}"/>
    <cellStyle name="Normal 4 3 4 2 2 2 3" xfId="3662" xr:uid="{00000000-0005-0000-0000-00004E0E0000}"/>
    <cellStyle name="Normal 4 3 4 2 2 3" xfId="3663" xr:uid="{00000000-0005-0000-0000-00004F0E0000}"/>
    <cellStyle name="Normal 4 3 4 2 2 3 2" xfId="3664" xr:uid="{00000000-0005-0000-0000-0000500E0000}"/>
    <cellStyle name="Normal 4 3 4 2 2 4" xfId="3665" xr:uid="{00000000-0005-0000-0000-0000510E0000}"/>
    <cellStyle name="Normal 4 3 4 2 3" xfId="3666" xr:uid="{00000000-0005-0000-0000-0000520E0000}"/>
    <cellStyle name="Normal 4 3 4 2 3 2" xfId="3667" xr:uid="{00000000-0005-0000-0000-0000530E0000}"/>
    <cellStyle name="Normal 4 3 4 2 3 2 2" xfId="3668" xr:uid="{00000000-0005-0000-0000-0000540E0000}"/>
    <cellStyle name="Normal 4 3 4 2 3 3" xfId="3669" xr:uid="{00000000-0005-0000-0000-0000550E0000}"/>
    <cellStyle name="Normal 4 3 4 2 4" xfId="3670" xr:uid="{00000000-0005-0000-0000-0000560E0000}"/>
    <cellStyle name="Normal 4 3 4 2 4 2" xfId="3671" xr:uid="{00000000-0005-0000-0000-0000570E0000}"/>
    <cellStyle name="Normal 4 3 4 2 5" xfId="3672" xr:uid="{00000000-0005-0000-0000-0000580E0000}"/>
    <cellStyle name="Normal 4 3 4 3" xfId="3673" xr:uid="{00000000-0005-0000-0000-0000590E0000}"/>
    <cellStyle name="Normal 4 3 4 3 2" xfId="3674" xr:uid="{00000000-0005-0000-0000-00005A0E0000}"/>
    <cellStyle name="Normal 4 3 4 3 2 2" xfId="3675" xr:uid="{00000000-0005-0000-0000-00005B0E0000}"/>
    <cellStyle name="Normal 4 3 4 3 2 2 2" xfId="3676" xr:uid="{00000000-0005-0000-0000-00005C0E0000}"/>
    <cellStyle name="Normal 4 3 4 3 2 3" xfId="3677" xr:uid="{00000000-0005-0000-0000-00005D0E0000}"/>
    <cellStyle name="Normal 4 3 4 3 3" xfId="3678" xr:uid="{00000000-0005-0000-0000-00005E0E0000}"/>
    <cellStyle name="Normal 4 3 4 3 3 2" xfId="3679" xr:uid="{00000000-0005-0000-0000-00005F0E0000}"/>
    <cellStyle name="Normal 4 3 4 3 4" xfId="3680" xr:uid="{00000000-0005-0000-0000-0000600E0000}"/>
    <cellStyle name="Normal 4 3 4 4" xfId="3681" xr:uid="{00000000-0005-0000-0000-0000610E0000}"/>
    <cellStyle name="Normal 4 3 4 4 2" xfId="3682" xr:uid="{00000000-0005-0000-0000-0000620E0000}"/>
    <cellStyle name="Normal 4 3 4 4 2 2" xfId="3683" xr:uid="{00000000-0005-0000-0000-0000630E0000}"/>
    <cellStyle name="Normal 4 3 4 4 3" xfId="3684" xr:uid="{00000000-0005-0000-0000-0000640E0000}"/>
    <cellStyle name="Normal 4 3 4 5" xfId="3685" xr:uid="{00000000-0005-0000-0000-0000650E0000}"/>
    <cellStyle name="Normal 4 3 4 5 2" xfId="3686" xr:uid="{00000000-0005-0000-0000-0000660E0000}"/>
    <cellStyle name="Normal 4 3 4 6" xfId="3687" xr:uid="{00000000-0005-0000-0000-0000670E0000}"/>
    <cellStyle name="Normal 4 3 5" xfId="3688" xr:uid="{00000000-0005-0000-0000-0000680E0000}"/>
    <cellStyle name="Normal 4 3 5 2" xfId="3689" xr:uid="{00000000-0005-0000-0000-0000690E0000}"/>
    <cellStyle name="Normal 4 3 5 2 2" xfId="3690" xr:uid="{00000000-0005-0000-0000-00006A0E0000}"/>
    <cellStyle name="Normal 4 3 5 2 2 2" xfId="3691" xr:uid="{00000000-0005-0000-0000-00006B0E0000}"/>
    <cellStyle name="Normal 4 3 5 2 2 2 2" xfId="3692" xr:uid="{00000000-0005-0000-0000-00006C0E0000}"/>
    <cellStyle name="Normal 4 3 5 2 2 3" xfId="3693" xr:uid="{00000000-0005-0000-0000-00006D0E0000}"/>
    <cellStyle name="Normal 4 3 5 2 3" xfId="3694" xr:uid="{00000000-0005-0000-0000-00006E0E0000}"/>
    <cellStyle name="Normal 4 3 5 2 3 2" xfId="3695" xr:uid="{00000000-0005-0000-0000-00006F0E0000}"/>
    <cellStyle name="Normal 4 3 5 2 4" xfId="3696" xr:uid="{00000000-0005-0000-0000-0000700E0000}"/>
    <cellStyle name="Normal 4 3 5 3" xfId="3697" xr:uid="{00000000-0005-0000-0000-0000710E0000}"/>
    <cellStyle name="Normal 4 3 5 3 2" xfId="3698" xr:uid="{00000000-0005-0000-0000-0000720E0000}"/>
    <cellStyle name="Normal 4 3 5 3 2 2" xfId="3699" xr:uid="{00000000-0005-0000-0000-0000730E0000}"/>
    <cellStyle name="Normal 4 3 5 3 3" xfId="3700" xr:uid="{00000000-0005-0000-0000-0000740E0000}"/>
    <cellStyle name="Normal 4 3 5 4" xfId="3701" xr:uid="{00000000-0005-0000-0000-0000750E0000}"/>
    <cellStyle name="Normal 4 3 5 4 2" xfId="3702" xr:uid="{00000000-0005-0000-0000-0000760E0000}"/>
    <cellStyle name="Normal 4 3 5 5" xfId="3703" xr:uid="{00000000-0005-0000-0000-0000770E0000}"/>
    <cellStyle name="Normal 4 3 6" xfId="3704" xr:uid="{00000000-0005-0000-0000-0000780E0000}"/>
    <cellStyle name="Normal 4 3 6 2" xfId="3705" xr:uid="{00000000-0005-0000-0000-0000790E0000}"/>
    <cellStyle name="Normal 4 3 6 2 2" xfId="3706" xr:uid="{00000000-0005-0000-0000-00007A0E0000}"/>
    <cellStyle name="Normal 4 3 6 2 2 2" xfId="3707" xr:uid="{00000000-0005-0000-0000-00007B0E0000}"/>
    <cellStyle name="Normal 4 3 6 2 3" xfId="3708" xr:uid="{00000000-0005-0000-0000-00007C0E0000}"/>
    <cellStyle name="Normal 4 3 6 3" xfId="3709" xr:uid="{00000000-0005-0000-0000-00007D0E0000}"/>
    <cellStyle name="Normal 4 3 6 3 2" xfId="3710" xr:uid="{00000000-0005-0000-0000-00007E0E0000}"/>
    <cellStyle name="Normal 4 3 6 4" xfId="3711" xr:uid="{00000000-0005-0000-0000-00007F0E0000}"/>
    <cellStyle name="Normal 4 3 7" xfId="3712" xr:uid="{00000000-0005-0000-0000-0000800E0000}"/>
    <cellStyle name="Normal 4 3 7 2" xfId="3713" xr:uid="{00000000-0005-0000-0000-0000810E0000}"/>
    <cellStyle name="Normal 4 3 7 2 2" xfId="3714" xr:uid="{00000000-0005-0000-0000-0000820E0000}"/>
    <cellStyle name="Normal 4 3 7 3" xfId="3715" xr:uid="{00000000-0005-0000-0000-0000830E0000}"/>
    <cellStyle name="Normal 4 3 8" xfId="3716" xr:uid="{00000000-0005-0000-0000-0000840E0000}"/>
    <cellStyle name="Normal 4 3 8 2" xfId="3717" xr:uid="{00000000-0005-0000-0000-0000850E0000}"/>
    <cellStyle name="Normal 4 3 9" xfId="3718" xr:uid="{00000000-0005-0000-0000-0000860E0000}"/>
    <cellStyle name="Normal 4 4" xfId="3719" xr:uid="{00000000-0005-0000-0000-0000870E0000}"/>
    <cellStyle name="Normal 4 4 2" xfId="3720" xr:uid="{00000000-0005-0000-0000-0000880E0000}"/>
    <cellStyle name="Normal 4 5" xfId="3721" xr:uid="{00000000-0005-0000-0000-0000890E0000}"/>
    <cellStyle name="Normal 4 5 2" xfId="3722" xr:uid="{00000000-0005-0000-0000-00008A0E0000}"/>
    <cellStyle name="Normal 4 5 2 2" xfId="3723" xr:uid="{00000000-0005-0000-0000-00008B0E0000}"/>
    <cellStyle name="Normal 4 5 2 2 2" xfId="3724" xr:uid="{00000000-0005-0000-0000-00008C0E0000}"/>
    <cellStyle name="Normal 4 5 2 2 2 2" xfId="3725" xr:uid="{00000000-0005-0000-0000-00008D0E0000}"/>
    <cellStyle name="Normal 4 5 2 2 2 2 2" xfId="3726" xr:uid="{00000000-0005-0000-0000-00008E0E0000}"/>
    <cellStyle name="Normal 4 5 2 2 2 2 2 2" xfId="3727" xr:uid="{00000000-0005-0000-0000-00008F0E0000}"/>
    <cellStyle name="Normal 4 5 2 2 2 2 2 2 2" xfId="3728" xr:uid="{00000000-0005-0000-0000-0000900E0000}"/>
    <cellStyle name="Normal 4 5 2 2 2 2 2 3" xfId="3729" xr:uid="{00000000-0005-0000-0000-0000910E0000}"/>
    <cellStyle name="Normal 4 5 2 2 2 2 3" xfId="3730" xr:uid="{00000000-0005-0000-0000-0000920E0000}"/>
    <cellStyle name="Normal 4 5 2 2 2 2 3 2" xfId="3731" xr:uid="{00000000-0005-0000-0000-0000930E0000}"/>
    <cellStyle name="Normal 4 5 2 2 2 2 4" xfId="3732" xr:uid="{00000000-0005-0000-0000-0000940E0000}"/>
    <cellStyle name="Normal 4 5 2 2 2 3" xfId="3733" xr:uid="{00000000-0005-0000-0000-0000950E0000}"/>
    <cellStyle name="Normal 4 5 2 2 2 3 2" xfId="3734" xr:uid="{00000000-0005-0000-0000-0000960E0000}"/>
    <cellStyle name="Normal 4 5 2 2 2 3 2 2" xfId="3735" xr:uid="{00000000-0005-0000-0000-0000970E0000}"/>
    <cellStyle name="Normal 4 5 2 2 2 3 3" xfId="3736" xr:uid="{00000000-0005-0000-0000-0000980E0000}"/>
    <cellStyle name="Normal 4 5 2 2 2 4" xfId="3737" xr:uid="{00000000-0005-0000-0000-0000990E0000}"/>
    <cellStyle name="Normal 4 5 2 2 2 4 2" xfId="3738" xr:uid="{00000000-0005-0000-0000-00009A0E0000}"/>
    <cellStyle name="Normal 4 5 2 2 2 5" xfId="3739" xr:uid="{00000000-0005-0000-0000-00009B0E0000}"/>
    <cellStyle name="Normal 4 5 2 2 3" xfId="3740" xr:uid="{00000000-0005-0000-0000-00009C0E0000}"/>
    <cellStyle name="Normal 4 5 2 2 3 2" xfId="3741" xr:uid="{00000000-0005-0000-0000-00009D0E0000}"/>
    <cellStyle name="Normal 4 5 2 2 3 2 2" xfId="3742" xr:uid="{00000000-0005-0000-0000-00009E0E0000}"/>
    <cellStyle name="Normal 4 5 2 2 3 2 2 2" xfId="3743" xr:uid="{00000000-0005-0000-0000-00009F0E0000}"/>
    <cellStyle name="Normal 4 5 2 2 3 2 3" xfId="3744" xr:uid="{00000000-0005-0000-0000-0000A00E0000}"/>
    <cellStyle name="Normal 4 5 2 2 3 3" xfId="3745" xr:uid="{00000000-0005-0000-0000-0000A10E0000}"/>
    <cellStyle name="Normal 4 5 2 2 3 3 2" xfId="3746" xr:uid="{00000000-0005-0000-0000-0000A20E0000}"/>
    <cellStyle name="Normal 4 5 2 2 3 4" xfId="3747" xr:uid="{00000000-0005-0000-0000-0000A30E0000}"/>
    <cellStyle name="Normal 4 5 2 2 4" xfId="3748" xr:uid="{00000000-0005-0000-0000-0000A40E0000}"/>
    <cellStyle name="Normal 4 5 2 2 4 2" xfId="3749" xr:uid="{00000000-0005-0000-0000-0000A50E0000}"/>
    <cellStyle name="Normal 4 5 2 2 4 2 2" xfId="3750" xr:uid="{00000000-0005-0000-0000-0000A60E0000}"/>
    <cellStyle name="Normal 4 5 2 2 4 3" xfId="3751" xr:uid="{00000000-0005-0000-0000-0000A70E0000}"/>
    <cellStyle name="Normal 4 5 2 2 5" xfId="3752" xr:uid="{00000000-0005-0000-0000-0000A80E0000}"/>
    <cellStyle name="Normal 4 5 2 2 5 2" xfId="3753" xr:uid="{00000000-0005-0000-0000-0000A90E0000}"/>
    <cellStyle name="Normal 4 5 2 2 6" xfId="3754" xr:uid="{00000000-0005-0000-0000-0000AA0E0000}"/>
    <cellStyle name="Normal 4 5 2 3" xfId="3755" xr:uid="{00000000-0005-0000-0000-0000AB0E0000}"/>
    <cellStyle name="Normal 4 5 2 3 2" xfId="3756" xr:uid="{00000000-0005-0000-0000-0000AC0E0000}"/>
    <cellStyle name="Normal 4 5 2 3 2 2" xfId="3757" xr:uid="{00000000-0005-0000-0000-0000AD0E0000}"/>
    <cellStyle name="Normal 4 5 2 3 2 2 2" xfId="3758" xr:uid="{00000000-0005-0000-0000-0000AE0E0000}"/>
    <cellStyle name="Normal 4 5 2 3 2 2 2 2" xfId="3759" xr:uid="{00000000-0005-0000-0000-0000AF0E0000}"/>
    <cellStyle name="Normal 4 5 2 3 2 2 3" xfId="3760" xr:uid="{00000000-0005-0000-0000-0000B00E0000}"/>
    <cellStyle name="Normal 4 5 2 3 2 3" xfId="3761" xr:uid="{00000000-0005-0000-0000-0000B10E0000}"/>
    <cellStyle name="Normal 4 5 2 3 2 3 2" xfId="3762" xr:uid="{00000000-0005-0000-0000-0000B20E0000}"/>
    <cellStyle name="Normal 4 5 2 3 2 4" xfId="3763" xr:uid="{00000000-0005-0000-0000-0000B30E0000}"/>
    <cellStyle name="Normal 4 5 2 3 3" xfId="3764" xr:uid="{00000000-0005-0000-0000-0000B40E0000}"/>
    <cellStyle name="Normal 4 5 2 3 3 2" xfId="3765" xr:uid="{00000000-0005-0000-0000-0000B50E0000}"/>
    <cellStyle name="Normal 4 5 2 3 3 2 2" xfId="3766" xr:uid="{00000000-0005-0000-0000-0000B60E0000}"/>
    <cellStyle name="Normal 4 5 2 3 3 3" xfId="3767" xr:uid="{00000000-0005-0000-0000-0000B70E0000}"/>
    <cellStyle name="Normal 4 5 2 3 4" xfId="3768" xr:uid="{00000000-0005-0000-0000-0000B80E0000}"/>
    <cellStyle name="Normal 4 5 2 3 4 2" xfId="3769" xr:uid="{00000000-0005-0000-0000-0000B90E0000}"/>
    <cellStyle name="Normal 4 5 2 3 5" xfId="3770" xr:uid="{00000000-0005-0000-0000-0000BA0E0000}"/>
    <cellStyle name="Normal 4 5 2 4" xfId="3771" xr:uid="{00000000-0005-0000-0000-0000BB0E0000}"/>
    <cellStyle name="Normal 4 5 2 4 2" xfId="3772" xr:uid="{00000000-0005-0000-0000-0000BC0E0000}"/>
    <cellStyle name="Normal 4 5 2 4 2 2" xfId="3773" xr:uid="{00000000-0005-0000-0000-0000BD0E0000}"/>
    <cellStyle name="Normal 4 5 2 4 2 2 2" xfId="3774" xr:uid="{00000000-0005-0000-0000-0000BE0E0000}"/>
    <cellStyle name="Normal 4 5 2 4 2 3" xfId="3775" xr:uid="{00000000-0005-0000-0000-0000BF0E0000}"/>
    <cellStyle name="Normal 4 5 2 4 3" xfId="3776" xr:uid="{00000000-0005-0000-0000-0000C00E0000}"/>
    <cellStyle name="Normal 4 5 2 4 3 2" xfId="3777" xr:uid="{00000000-0005-0000-0000-0000C10E0000}"/>
    <cellStyle name="Normal 4 5 2 4 4" xfId="3778" xr:uid="{00000000-0005-0000-0000-0000C20E0000}"/>
    <cellStyle name="Normal 4 5 2 5" xfId="3779" xr:uid="{00000000-0005-0000-0000-0000C30E0000}"/>
    <cellStyle name="Normal 4 5 2 5 2" xfId="3780" xr:uid="{00000000-0005-0000-0000-0000C40E0000}"/>
    <cellStyle name="Normal 4 5 2 5 2 2" xfId="3781" xr:uid="{00000000-0005-0000-0000-0000C50E0000}"/>
    <cellStyle name="Normal 4 5 2 5 3" xfId="3782" xr:uid="{00000000-0005-0000-0000-0000C60E0000}"/>
    <cellStyle name="Normal 4 5 2 6" xfId="3783" xr:uid="{00000000-0005-0000-0000-0000C70E0000}"/>
    <cellStyle name="Normal 4 5 2 6 2" xfId="3784" xr:uid="{00000000-0005-0000-0000-0000C80E0000}"/>
    <cellStyle name="Normal 4 5 2 7" xfId="3785" xr:uid="{00000000-0005-0000-0000-0000C90E0000}"/>
    <cellStyle name="Normal 4 5 2 8" xfId="3786" xr:uid="{00000000-0005-0000-0000-0000CA0E0000}"/>
    <cellStyle name="Normal 4 5 3" xfId="3787" xr:uid="{00000000-0005-0000-0000-0000CB0E0000}"/>
    <cellStyle name="Normal 4 5 3 2" xfId="3788" xr:uid="{00000000-0005-0000-0000-0000CC0E0000}"/>
    <cellStyle name="Normal 4 5 3 2 2" xfId="3789" xr:uid="{00000000-0005-0000-0000-0000CD0E0000}"/>
    <cellStyle name="Normal 4 5 3 2 2 2" xfId="3790" xr:uid="{00000000-0005-0000-0000-0000CE0E0000}"/>
    <cellStyle name="Normal 4 5 3 2 2 2 2" xfId="3791" xr:uid="{00000000-0005-0000-0000-0000CF0E0000}"/>
    <cellStyle name="Normal 4 5 3 2 2 2 2 2" xfId="3792" xr:uid="{00000000-0005-0000-0000-0000D00E0000}"/>
    <cellStyle name="Normal 4 5 3 2 2 2 3" xfId="3793" xr:uid="{00000000-0005-0000-0000-0000D10E0000}"/>
    <cellStyle name="Normal 4 5 3 2 2 3" xfId="3794" xr:uid="{00000000-0005-0000-0000-0000D20E0000}"/>
    <cellStyle name="Normal 4 5 3 2 2 3 2" xfId="3795" xr:uid="{00000000-0005-0000-0000-0000D30E0000}"/>
    <cellStyle name="Normal 4 5 3 2 2 4" xfId="3796" xr:uid="{00000000-0005-0000-0000-0000D40E0000}"/>
    <cellStyle name="Normal 4 5 3 2 3" xfId="3797" xr:uid="{00000000-0005-0000-0000-0000D50E0000}"/>
    <cellStyle name="Normal 4 5 3 2 3 2" xfId="3798" xr:uid="{00000000-0005-0000-0000-0000D60E0000}"/>
    <cellStyle name="Normal 4 5 3 2 3 2 2" xfId="3799" xr:uid="{00000000-0005-0000-0000-0000D70E0000}"/>
    <cellStyle name="Normal 4 5 3 2 3 3" xfId="3800" xr:uid="{00000000-0005-0000-0000-0000D80E0000}"/>
    <cellStyle name="Normal 4 5 3 2 4" xfId="3801" xr:uid="{00000000-0005-0000-0000-0000D90E0000}"/>
    <cellStyle name="Normal 4 5 3 2 4 2" xfId="3802" xr:uid="{00000000-0005-0000-0000-0000DA0E0000}"/>
    <cellStyle name="Normal 4 5 3 2 5" xfId="3803" xr:uid="{00000000-0005-0000-0000-0000DB0E0000}"/>
    <cellStyle name="Normal 4 5 3 3" xfId="3804" xr:uid="{00000000-0005-0000-0000-0000DC0E0000}"/>
    <cellStyle name="Normal 4 5 3 3 2" xfId="3805" xr:uid="{00000000-0005-0000-0000-0000DD0E0000}"/>
    <cellStyle name="Normal 4 5 3 3 2 2" xfId="3806" xr:uid="{00000000-0005-0000-0000-0000DE0E0000}"/>
    <cellStyle name="Normal 4 5 3 3 2 2 2" xfId="3807" xr:uid="{00000000-0005-0000-0000-0000DF0E0000}"/>
    <cellStyle name="Normal 4 5 3 3 2 3" xfId="3808" xr:uid="{00000000-0005-0000-0000-0000E00E0000}"/>
    <cellStyle name="Normal 4 5 3 3 3" xfId="3809" xr:uid="{00000000-0005-0000-0000-0000E10E0000}"/>
    <cellStyle name="Normal 4 5 3 3 3 2" xfId="3810" xr:uid="{00000000-0005-0000-0000-0000E20E0000}"/>
    <cellStyle name="Normal 4 5 3 3 4" xfId="3811" xr:uid="{00000000-0005-0000-0000-0000E30E0000}"/>
    <cellStyle name="Normal 4 5 3 4" xfId="3812" xr:uid="{00000000-0005-0000-0000-0000E40E0000}"/>
    <cellStyle name="Normal 4 5 3 4 2" xfId="3813" xr:uid="{00000000-0005-0000-0000-0000E50E0000}"/>
    <cellStyle name="Normal 4 5 3 4 2 2" xfId="3814" xr:uid="{00000000-0005-0000-0000-0000E60E0000}"/>
    <cellStyle name="Normal 4 5 3 4 3" xfId="3815" xr:uid="{00000000-0005-0000-0000-0000E70E0000}"/>
    <cellStyle name="Normal 4 5 3 5" xfId="3816" xr:uid="{00000000-0005-0000-0000-0000E80E0000}"/>
    <cellStyle name="Normal 4 5 3 5 2" xfId="3817" xr:uid="{00000000-0005-0000-0000-0000E90E0000}"/>
    <cellStyle name="Normal 4 5 3 6" xfId="3818" xr:uid="{00000000-0005-0000-0000-0000EA0E0000}"/>
    <cellStyle name="Normal 4 5 4" xfId="3819" xr:uid="{00000000-0005-0000-0000-0000EB0E0000}"/>
    <cellStyle name="Normal 4 5 4 2" xfId="3820" xr:uid="{00000000-0005-0000-0000-0000EC0E0000}"/>
    <cellStyle name="Normal 4 5 4 2 2" xfId="3821" xr:uid="{00000000-0005-0000-0000-0000ED0E0000}"/>
    <cellStyle name="Normal 4 5 4 2 2 2" xfId="3822" xr:uid="{00000000-0005-0000-0000-0000EE0E0000}"/>
    <cellStyle name="Normal 4 5 4 2 2 2 2" xfId="3823" xr:uid="{00000000-0005-0000-0000-0000EF0E0000}"/>
    <cellStyle name="Normal 4 5 4 2 2 3" xfId="3824" xr:uid="{00000000-0005-0000-0000-0000F00E0000}"/>
    <cellStyle name="Normal 4 5 4 2 3" xfId="3825" xr:uid="{00000000-0005-0000-0000-0000F10E0000}"/>
    <cellStyle name="Normal 4 5 4 2 3 2" xfId="3826" xr:uid="{00000000-0005-0000-0000-0000F20E0000}"/>
    <cellStyle name="Normal 4 5 4 2 4" xfId="3827" xr:uid="{00000000-0005-0000-0000-0000F30E0000}"/>
    <cellStyle name="Normal 4 5 4 3" xfId="3828" xr:uid="{00000000-0005-0000-0000-0000F40E0000}"/>
    <cellStyle name="Normal 4 5 4 3 2" xfId="3829" xr:uid="{00000000-0005-0000-0000-0000F50E0000}"/>
    <cellStyle name="Normal 4 5 4 3 2 2" xfId="3830" xr:uid="{00000000-0005-0000-0000-0000F60E0000}"/>
    <cellStyle name="Normal 4 5 4 3 3" xfId="3831" xr:uid="{00000000-0005-0000-0000-0000F70E0000}"/>
    <cellStyle name="Normal 4 5 4 4" xfId="3832" xr:uid="{00000000-0005-0000-0000-0000F80E0000}"/>
    <cellStyle name="Normal 4 5 4 4 2" xfId="3833" xr:uid="{00000000-0005-0000-0000-0000F90E0000}"/>
    <cellStyle name="Normal 4 5 4 5" xfId="3834" xr:uid="{00000000-0005-0000-0000-0000FA0E0000}"/>
    <cellStyle name="Normal 4 5 5" xfId="3835" xr:uid="{00000000-0005-0000-0000-0000FB0E0000}"/>
    <cellStyle name="Normal 4 5 5 2" xfId="3836" xr:uid="{00000000-0005-0000-0000-0000FC0E0000}"/>
    <cellStyle name="Normal 4 5 5 2 2" xfId="3837" xr:uid="{00000000-0005-0000-0000-0000FD0E0000}"/>
    <cellStyle name="Normal 4 5 5 2 2 2" xfId="3838" xr:uid="{00000000-0005-0000-0000-0000FE0E0000}"/>
    <cellStyle name="Normal 4 5 5 2 3" xfId="3839" xr:uid="{00000000-0005-0000-0000-0000FF0E0000}"/>
    <cellStyle name="Normal 4 5 5 3" xfId="3840" xr:uid="{00000000-0005-0000-0000-0000000F0000}"/>
    <cellStyle name="Normal 4 5 5 3 2" xfId="3841" xr:uid="{00000000-0005-0000-0000-0000010F0000}"/>
    <cellStyle name="Normal 4 5 5 4" xfId="3842" xr:uid="{00000000-0005-0000-0000-0000020F0000}"/>
    <cellStyle name="Normal 4 5 6" xfId="3843" xr:uid="{00000000-0005-0000-0000-0000030F0000}"/>
    <cellStyle name="Normal 4 5 6 2" xfId="3844" xr:uid="{00000000-0005-0000-0000-0000040F0000}"/>
    <cellStyle name="Normal 4 5 6 2 2" xfId="3845" xr:uid="{00000000-0005-0000-0000-0000050F0000}"/>
    <cellStyle name="Normal 4 5 6 3" xfId="3846" xr:uid="{00000000-0005-0000-0000-0000060F0000}"/>
    <cellStyle name="Normal 4 5 7" xfId="3847" xr:uid="{00000000-0005-0000-0000-0000070F0000}"/>
    <cellStyle name="Normal 4 5 7 2" xfId="3848" xr:uid="{00000000-0005-0000-0000-0000080F0000}"/>
    <cellStyle name="Normal 4 5 8" xfId="3849" xr:uid="{00000000-0005-0000-0000-0000090F0000}"/>
    <cellStyle name="Normal 4 5 9" xfId="3850" xr:uid="{00000000-0005-0000-0000-00000A0F0000}"/>
    <cellStyle name="Normal 4 5_Planilha lt c" xfId="3851" xr:uid="{00000000-0005-0000-0000-00000B0F0000}"/>
    <cellStyle name="Normal 4 6" xfId="3852" xr:uid="{00000000-0005-0000-0000-00000C0F0000}"/>
    <cellStyle name="Normal 4 6 2" xfId="3853" xr:uid="{00000000-0005-0000-0000-00000D0F0000}"/>
    <cellStyle name="Normal 4 6 2 2" xfId="3854" xr:uid="{00000000-0005-0000-0000-00000E0F0000}"/>
    <cellStyle name="Normal 4 6 2 2 2" xfId="3855" xr:uid="{00000000-0005-0000-0000-00000F0F0000}"/>
    <cellStyle name="Normal 4 6 2 2 2 2" xfId="3856" xr:uid="{00000000-0005-0000-0000-0000100F0000}"/>
    <cellStyle name="Normal 4 6 2 2 2 2 2" xfId="3857" xr:uid="{00000000-0005-0000-0000-0000110F0000}"/>
    <cellStyle name="Normal 4 6 2 2 2 2 2 2" xfId="3858" xr:uid="{00000000-0005-0000-0000-0000120F0000}"/>
    <cellStyle name="Normal 4 6 2 2 2 2 3" xfId="3859" xr:uid="{00000000-0005-0000-0000-0000130F0000}"/>
    <cellStyle name="Normal 4 6 2 2 2 3" xfId="3860" xr:uid="{00000000-0005-0000-0000-0000140F0000}"/>
    <cellStyle name="Normal 4 6 2 2 2 3 2" xfId="3861" xr:uid="{00000000-0005-0000-0000-0000150F0000}"/>
    <cellStyle name="Normal 4 6 2 2 2 4" xfId="3862" xr:uid="{00000000-0005-0000-0000-0000160F0000}"/>
    <cellStyle name="Normal 4 6 2 2 3" xfId="3863" xr:uid="{00000000-0005-0000-0000-0000170F0000}"/>
    <cellStyle name="Normal 4 6 2 2 3 2" xfId="3864" xr:uid="{00000000-0005-0000-0000-0000180F0000}"/>
    <cellStyle name="Normal 4 6 2 2 3 2 2" xfId="3865" xr:uid="{00000000-0005-0000-0000-0000190F0000}"/>
    <cellStyle name="Normal 4 6 2 2 3 3" xfId="3866" xr:uid="{00000000-0005-0000-0000-00001A0F0000}"/>
    <cellStyle name="Normal 4 6 2 2 4" xfId="3867" xr:uid="{00000000-0005-0000-0000-00001B0F0000}"/>
    <cellStyle name="Normal 4 6 2 2 4 2" xfId="3868" xr:uid="{00000000-0005-0000-0000-00001C0F0000}"/>
    <cellStyle name="Normal 4 6 2 2 5" xfId="3869" xr:uid="{00000000-0005-0000-0000-00001D0F0000}"/>
    <cellStyle name="Normal 4 6 2 3" xfId="3870" xr:uid="{00000000-0005-0000-0000-00001E0F0000}"/>
    <cellStyle name="Normal 4 6 2 3 2" xfId="3871" xr:uid="{00000000-0005-0000-0000-00001F0F0000}"/>
    <cellStyle name="Normal 4 6 2 3 2 2" xfId="3872" xr:uid="{00000000-0005-0000-0000-0000200F0000}"/>
    <cellStyle name="Normal 4 6 2 3 2 2 2" xfId="3873" xr:uid="{00000000-0005-0000-0000-0000210F0000}"/>
    <cellStyle name="Normal 4 6 2 3 2 3" xfId="3874" xr:uid="{00000000-0005-0000-0000-0000220F0000}"/>
    <cellStyle name="Normal 4 6 2 3 3" xfId="3875" xr:uid="{00000000-0005-0000-0000-0000230F0000}"/>
    <cellStyle name="Normal 4 6 2 3 3 2" xfId="3876" xr:uid="{00000000-0005-0000-0000-0000240F0000}"/>
    <cellStyle name="Normal 4 6 2 3 4" xfId="3877" xr:uid="{00000000-0005-0000-0000-0000250F0000}"/>
    <cellStyle name="Normal 4 6 2 4" xfId="3878" xr:uid="{00000000-0005-0000-0000-0000260F0000}"/>
    <cellStyle name="Normal 4 6 2 4 2" xfId="3879" xr:uid="{00000000-0005-0000-0000-0000270F0000}"/>
    <cellStyle name="Normal 4 6 2 4 2 2" xfId="3880" xr:uid="{00000000-0005-0000-0000-0000280F0000}"/>
    <cellStyle name="Normal 4 6 2 4 3" xfId="3881" xr:uid="{00000000-0005-0000-0000-0000290F0000}"/>
    <cellStyle name="Normal 4 6 2 5" xfId="3882" xr:uid="{00000000-0005-0000-0000-00002A0F0000}"/>
    <cellStyle name="Normal 4 6 2 5 2" xfId="3883" xr:uid="{00000000-0005-0000-0000-00002B0F0000}"/>
    <cellStyle name="Normal 4 6 2 6" xfId="3884" xr:uid="{00000000-0005-0000-0000-00002C0F0000}"/>
    <cellStyle name="Normal 4 6 3" xfId="3885" xr:uid="{00000000-0005-0000-0000-00002D0F0000}"/>
    <cellStyle name="Normal 4 6 3 2" xfId="3886" xr:uid="{00000000-0005-0000-0000-00002E0F0000}"/>
    <cellStyle name="Normal 4 6 3 2 2" xfId="3887" xr:uid="{00000000-0005-0000-0000-00002F0F0000}"/>
    <cellStyle name="Normal 4 6 3 2 2 2" xfId="3888" xr:uid="{00000000-0005-0000-0000-0000300F0000}"/>
    <cellStyle name="Normal 4 6 3 2 2 2 2" xfId="3889" xr:uid="{00000000-0005-0000-0000-0000310F0000}"/>
    <cellStyle name="Normal 4 6 3 2 2 3" xfId="3890" xr:uid="{00000000-0005-0000-0000-0000320F0000}"/>
    <cellStyle name="Normal 4 6 3 2 3" xfId="3891" xr:uid="{00000000-0005-0000-0000-0000330F0000}"/>
    <cellStyle name="Normal 4 6 3 2 3 2" xfId="3892" xr:uid="{00000000-0005-0000-0000-0000340F0000}"/>
    <cellStyle name="Normal 4 6 3 2 4" xfId="3893" xr:uid="{00000000-0005-0000-0000-0000350F0000}"/>
    <cellStyle name="Normal 4 6 3 3" xfId="3894" xr:uid="{00000000-0005-0000-0000-0000360F0000}"/>
    <cellStyle name="Normal 4 6 3 3 2" xfId="3895" xr:uid="{00000000-0005-0000-0000-0000370F0000}"/>
    <cellStyle name="Normal 4 6 3 3 2 2" xfId="3896" xr:uid="{00000000-0005-0000-0000-0000380F0000}"/>
    <cellStyle name="Normal 4 6 3 3 3" xfId="3897" xr:uid="{00000000-0005-0000-0000-0000390F0000}"/>
    <cellStyle name="Normal 4 6 3 4" xfId="3898" xr:uid="{00000000-0005-0000-0000-00003A0F0000}"/>
    <cellStyle name="Normal 4 6 3 4 2" xfId="3899" xr:uid="{00000000-0005-0000-0000-00003B0F0000}"/>
    <cellStyle name="Normal 4 6 3 5" xfId="3900" xr:uid="{00000000-0005-0000-0000-00003C0F0000}"/>
    <cellStyle name="Normal 4 6 4" xfId="3901" xr:uid="{00000000-0005-0000-0000-00003D0F0000}"/>
    <cellStyle name="Normal 4 6 4 2" xfId="3902" xr:uid="{00000000-0005-0000-0000-00003E0F0000}"/>
    <cellStyle name="Normal 4 6 4 2 2" xfId="3903" xr:uid="{00000000-0005-0000-0000-00003F0F0000}"/>
    <cellStyle name="Normal 4 6 4 2 2 2" xfId="3904" xr:uid="{00000000-0005-0000-0000-0000400F0000}"/>
    <cellStyle name="Normal 4 6 4 2 3" xfId="3905" xr:uid="{00000000-0005-0000-0000-0000410F0000}"/>
    <cellStyle name="Normal 4 6 4 3" xfId="3906" xr:uid="{00000000-0005-0000-0000-0000420F0000}"/>
    <cellStyle name="Normal 4 6 4 3 2" xfId="3907" xr:uid="{00000000-0005-0000-0000-0000430F0000}"/>
    <cellStyle name="Normal 4 6 4 4" xfId="3908" xr:uid="{00000000-0005-0000-0000-0000440F0000}"/>
    <cellStyle name="Normal 4 6 5" xfId="3909" xr:uid="{00000000-0005-0000-0000-0000450F0000}"/>
    <cellStyle name="Normal 4 6 5 2" xfId="3910" xr:uid="{00000000-0005-0000-0000-0000460F0000}"/>
    <cellStyle name="Normal 4 6 5 2 2" xfId="3911" xr:uid="{00000000-0005-0000-0000-0000470F0000}"/>
    <cellStyle name="Normal 4 6 5 3" xfId="3912" xr:uid="{00000000-0005-0000-0000-0000480F0000}"/>
    <cellStyle name="Normal 4 6 6" xfId="3913" xr:uid="{00000000-0005-0000-0000-0000490F0000}"/>
    <cellStyle name="Normal 4 6 6 2" xfId="3914" xr:uid="{00000000-0005-0000-0000-00004A0F0000}"/>
    <cellStyle name="Normal 4 6 7" xfId="3915" xr:uid="{00000000-0005-0000-0000-00004B0F0000}"/>
    <cellStyle name="Normal 4 6 8" xfId="3916" xr:uid="{00000000-0005-0000-0000-00004C0F0000}"/>
    <cellStyle name="Normal 4 7" xfId="3917" xr:uid="{00000000-0005-0000-0000-00004D0F0000}"/>
    <cellStyle name="Normal 4 7 2" xfId="3918" xr:uid="{00000000-0005-0000-0000-00004E0F0000}"/>
    <cellStyle name="Normal 4 7 2 2" xfId="3919" xr:uid="{00000000-0005-0000-0000-00004F0F0000}"/>
    <cellStyle name="Normal 4 7 2 2 2" xfId="3920" xr:uid="{00000000-0005-0000-0000-0000500F0000}"/>
    <cellStyle name="Normal 4 7 2 2 2 2" xfId="3921" xr:uid="{00000000-0005-0000-0000-0000510F0000}"/>
    <cellStyle name="Normal 4 7 2 2 2 2 2" xfId="3922" xr:uid="{00000000-0005-0000-0000-0000520F0000}"/>
    <cellStyle name="Normal 4 7 2 2 2 2 2 2" xfId="3923" xr:uid="{00000000-0005-0000-0000-0000530F0000}"/>
    <cellStyle name="Normal 4 7 2 2 2 2 2 2 2" xfId="3924" xr:uid="{00000000-0005-0000-0000-0000540F0000}"/>
    <cellStyle name="Normal 4 7 2 2 2 2 2 3" xfId="3925" xr:uid="{00000000-0005-0000-0000-0000550F0000}"/>
    <cellStyle name="Normal 4 7 2 2 2 2 3" xfId="3926" xr:uid="{00000000-0005-0000-0000-0000560F0000}"/>
    <cellStyle name="Normal 4 7 2 2 2 2 3 2" xfId="3927" xr:uid="{00000000-0005-0000-0000-0000570F0000}"/>
    <cellStyle name="Normal 4 7 2 2 2 2 4" xfId="3928" xr:uid="{00000000-0005-0000-0000-0000580F0000}"/>
    <cellStyle name="Normal 4 7 2 2 2 3" xfId="3929" xr:uid="{00000000-0005-0000-0000-0000590F0000}"/>
    <cellStyle name="Normal 4 7 2 2 2 3 2" xfId="3930" xr:uid="{00000000-0005-0000-0000-00005A0F0000}"/>
    <cellStyle name="Normal 4 7 2 2 2 3 2 2" xfId="3931" xr:uid="{00000000-0005-0000-0000-00005B0F0000}"/>
    <cellStyle name="Normal 4 7 2 2 2 3 3" xfId="3932" xr:uid="{00000000-0005-0000-0000-00005C0F0000}"/>
    <cellStyle name="Normal 4 7 2 2 2 4" xfId="3933" xr:uid="{00000000-0005-0000-0000-00005D0F0000}"/>
    <cellStyle name="Normal 4 7 2 2 2 4 2" xfId="3934" xr:uid="{00000000-0005-0000-0000-00005E0F0000}"/>
    <cellStyle name="Normal 4 7 2 2 2 5" xfId="3935" xr:uid="{00000000-0005-0000-0000-00005F0F0000}"/>
    <cellStyle name="Normal 4 7 2 2 3" xfId="3936" xr:uid="{00000000-0005-0000-0000-0000600F0000}"/>
    <cellStyle name="Normal 4 7 2 2 3 2" xfId="3937" xr:uid="{00000000-0005-0000-0000-0000610F0000}"/>
    <cellStyle name="Normal 4 7 2 2 3 2 2" xfId="3938" xr:uid="{00000000-0005-0000-0000-0000620F0000}"/>
    <cellStyle name="Normal 4 7 2 2 3 2 2 2" xfId="3939" xr:uid="{00000000-0005-0000-0000-0000630F0000}"/>
    <cellStyle name="Normal 4 7 2 2 3 2 3" xfId="3940" xr:uid="{00000000-0005-0000-0000-0000640F0000}"/>
    <cellStyle name="Normal 4 7 2 2 3 3" xfId="3941" xr:uid="{00000000-0005-0000-0000-0000650F0000}"/>
    <cellStyle name="Normal 4 7 2 2 3 3 2" xfId="3942" xr:uid="{00000000-0005-0000-0000-0000660F0000}"/>
    <cellStyle name="Normal 4 7 2 2 3 4" xfId="3943" xr:uid="{00000000-0005-0000-0000-0000670F0000}"/>
    <cellStyle name="Normal 4 7 2 2 4" xfId="3944" xr:uid="{00000000-0005-0000-0000-0000680F0000}"/>
    <cellStyle name="Normal 4 7 2 2 4 2" xfId="3945" xr:uid="{00000000-0005-0000-0000-0000690F0000}"/>
    <cellStyle name="Normal 4 7 2 2 4 2 2" xfId="3946" xr:uid="{00000000-0005-0000-0000-00006A0F0000}"/>
    <cellStyle name="Normal 4 7 2 2 4 3" xfId="3947" xr:uid="{00000000-0005-0000-0000-00006B0F0000}"/>
    <cellStyle name="Normal 4 7 2 2 5" xfId="3948" xr:uid="{00000000-0005-0000-0000-00006C0F0000}"/>
    <cellStyle name="Normal 4 7 2 2 5 2" xfId="3949" xr:uid="{00000000-0005-0000-0000-00006D0F0000}"/>
    <cellStyle name="Normal 4 7 2 2 6" xfId="3950" xr:uid="{00000000-0005-0000-0000-00006E0F0000}"/>
    <cellStyle name="Normal 4 7 2 3" xfId="3951" xr:uid="{00000000-0005-0000-0000-00006F0F0000}"/>
    <cellStyle name="Normal 4 7 2 3 2" xfId="3952" xr:uid="{00000000-0005-0000-0000-0000700F0000}"/>
    <cellStyle name="Normal 4 7 2 3 2 2" xfId="3953" xr:uid="{00000000-0005-0000-0000-0000710F0000}"/>
    <cellStyle name="Normal 4 7 2 3 2 2 2" xfId="3954" xr:uid="{00000000-0005-0000-0000-0000720F0000}"/>
    <cellStyle name="Normal 4 7 2 3 2 2 2 2" xfId="3955" xr:uid="{00000000-0005-0000-0000-0000730F0000}"/>
    <cellStyle name="Normal 4 7 2 3 2 2 3" xfId="3956" xr:uid="{00000000-0005-0000-0000-0000740F0000}"/>
    <cellStyle name="Normal 4 7 2 3 2 3" xfId="3957" xr:uid="{00000000-0005-0000-0000-0000750F0000}"/>
    <cellStyle name="Normal 4 7 2 3 2 3 2" xfId="3958" xr:uid="{00000000-0005-0000-0000-0000760F0000}"/>
    <cellStyle name="Normal 4 7 2 3 2 4" xfId="3959" xr:uid="{00000000-0005-0000-0000-0000770F0000}"/>
    <cellStyle name="Normal 4 7 2 3 3" xfId="3960" xr:uid="{00000000-0005-0000-0000-0000780F0000}"/>
    <cellStyle name="Normal 4 7 2 3 3 2" xfId="3961" xr:uid="{00000000-0005-0000-0000-0000790F0000}"/>
    <cellStyle name="Normal 4 7 2 3 3 2 2" xfId="3962" xr:uid="{00000000-0005-0000-0000-00007A0F0000}"/>
    <cellStyle name="Normal 4 7 2 3 3 3" xfId="3963" xr:uid="{00000000-0005-0000-0000-00007B0F0000}"/>
    <cellStyle name="Normal 4 7 2 3 4" xfId="3964" xr:uid="{00000000-0005-0000-0000-00007C0F0000}"/>
    <cellStyle name="Normal 4 7 2 3 4 2" xfId="3965" xr:uid="{00000000-0005-0000-0000-00007D0F0000}"/>
    <cellStyle name="Normal 4 7 2 3 5" xfId="3966" xr:uid="{00000000-0005-0000-0000-00007E0F0000}"/>
    <cellStyle name="Normal 4 7 2 4" xfId="3967" xr:uid="{00000000-0005-0000-0000-00007F0F0000}"/>
    <cellStyle name="Normal 4 7 2 4 2" xfId="3968" xr:uid="{00000000-0005-0000-0000-0000800F0000}"/>
    <cellStyle name="Normal 4 7 2 4 2 2" xfId="3969" xr:uid="{00000000-0005-0000-0000-0000810F0000}"/>
    <cellStyle name="Normal 4 7 2 4 2 2 2" xfId="3970" xr:uid="{00000000-0005-0000-0000-0000820F0000}"/>
    <cellStyle name="Normal 4 7 2 4 2 3" xfId="3971" xr:uid="{00000000-0005-0000-0000-0000830F0000}"/>
    <cellStyle name="Normal 4 7 2 4 3" xfId="3972" xr:uid="{00000000-0005-0000-0000-0000840F0000}"/>
    <cellStyle name="Normal 4 7 2 4 3 2" xfId="3973" xr:uid="{00000000-0005-0000-0000-0000850F0000}"/>
    <cellStyle name="Normal 4 7 2 4 4" xfId="3974" xr:uid="{00000000-0005-0000-0000-0000860F0000}"/>
    <cellStyle name="Normal 4 7 2 5" xfId="3975" xr:uid="{00000000-0005-0000-0000-0000870F0000}"/>
    <cellStyle name="Normal 4 7 2 5 2" xfId="3976" xr:uid="{00000000-0005-0000-0000-0000880F0000}"/>
    <cellStyle name="Normal 4 7 2 5 2 2" xfId="3977" xr:uid="{00000000-0005-0000-0000-0000890F0000}"/>
    <cellStyle name="Normal 4 7 2 5 3" xfId="3978" xr:uid="{00000000-0005-0000-0000-00008A0F0000}"/>
    <cellStyle name="Normal 4 7 2 6" xfId="3979" xr:uid="{00000000-0005-0000-0000-00008B0F0000}"/>
    <cellStyle name="Normal 4 7 2 6 2" xfId="3980" xr:uid="{00000000-0005-0000-0000-00008C0F0000}"/>
    <cellStyle name="Normal 4 7 2 7" xfId="3981" xr:uid="{00000000-0005-0000-0000-00008D0F0000}"/>
    <cellStyle name="Normal 4 7 3" xfId="3982" xr:uid="{00000000-0005-0000-0000-00008E0F0000}"/>
    <cellStyle name="Normal 4 7 3 2" xfId="3983" xr:uid="{00000000-0005-0000-0000-00008F0F0000}"/>
    <cellStyle name="Normal 4 7 3 2 2" xfId="3984" xr:uid="{00000000-0005-0000-0000-0000900F0000}"/>
    <cellStyle name="Normal 4 7 3 2 2 2" xfId="3985" xr:uid="{00000000-0005-0000-0000-0000910F0000}"/>
    <cellStyle name="Normal 4 7 3 2 2 2 2" xfId="3986" xr:uid="{00000000-0005-0000-0000-0000920F0000}"/>
    <cellStyle name="Normal 4 7 3 2 2 2 2 2" xfId="3987" xr:uid="{00000000-0005-0000-0000-0000930F0000}"/>
    <cellStyle name="Normal 4 7 3 2 2 2 3" xfId="3988" xr:uid="{00000000-0005-0000-0000-0000940F0000}"/>
    <cellStyle name="Normal 4 7 3 2 2 3" xfId="3989" xr:uid="{00000000-0005-0000-0000-0000950F0000}"/>
    <cellStyle name="Normal 4 7 3 2 2 3 2" xfId="3990" xr:uid="{00000000-0005-0000-0000-0000960F0000}"/>
    <cellStyle name="Normal 4 7 3 2 2 4" xfId="3991" xr:uid="{00000000-0005-0000-0000-0000970F0000}"/>
    <cellStyle name="Normal 4 7 3 2 3" xfId="3992" xr:uid="{00000000-0005-0000-0000-0000980F0000}"/>
    <cellStyle name="Normal 4 7 3 2 3 2" xfId="3993" xr:uid="{00000000-0005-0000-0000-0000990F0000}"/>
    <cellStyle name="Normal 4 7 3 2 3 2 2" xfId="3994" xr:uid="{00000000-0005-0000-0000-00009A0F0000}"/>
    <cellStyle name="Normal 4 7 3 2 3 3" xfId="3995" xr:uid="{00000000-0005-0000-0000-00009B0F0000}"/>
    <cellStyle name="Normal 4 7 3 2 4" xfId="3996" xr:uid="{00000000-0005-0000-0000-00009C0F0000}"/>
    <cellStyle name="Normal 4 7 3 2 4 2" xfId="3997" xr:uid="{00000000-0005-0000-0000-00009D0F0000}"/>
    <cellStyle name="Normal 4 7 3 2 5" xfId="3998" xr:uid="{00000000-0005-0000-0000-00009E0F0000}"/>
    <cellStyle name="Normal 4 7 3 3" xfId="3999" xr:uid="{00000000-0005-0000-0000-00009F0F0000}"/>
    <cellStyle name="Normal 4 7 3 3 2" xfId="4000" xr:uid="{00000000-0005-0000-0000-0000A00F0000}"/>
    <cellStyle name="Normal 4 7 3 3 2 2" xfId="4001" xr:uid="{00000000-0005-0000-0000-0000A10F0000}"/>
    <cellStyle name="Normal 4 7 3 3 2 2 2" xfId="4002" xr:uid="{00000000-0005-0000-0000-0000A20F0000}"/>
    <cellStyle name="Normal 4 7 3 3 2 3" xfId="4003" xr:uid="{00000000-0005-0000-0000-0000A30F0000}"/>
    <cellStyle name="Normal 4 7 3 3 3" xfId="4004" xr:uid="{00000000-0005-0000-0000-0000A40F0000}"/>
    <cellStyle name="Normal 4 7 3 3 3 2" xfId="4005" xr:uid="{00000000-0005-0000-0000-0000A50F0000}"/>
    <cellStyle name="Normal 4 7 3 3 4" xfId="4006" xr:uid="{00000000-0005-0000-0000-0000A60F0000}"/>
    <cellStyle name="Normal 4 7 3 4" xfId="4007" xr:uid="{00000000-0005-0000-0000-0000A70F0000}"/>
    <cellStyle name="Normal 4 7 3 4 2" xfId="4008" xr:uid="{00000000-0005-0000-0000-0000A80F0000}"/>
    <cellStyle name="Normal 4 7 3 4 2 2" xfId="4009" xr:uid="{00000000-0005-0000-0000-0000A90F0000}"/>
    <cellStyle name="Normal 4 7 3 4 3" xfId="4010" xr:uid="{00000000-0005-0000-0000-0000AA0F0000}"/>
    <cellStyle name="Normal 4 7 3 5" xfId="4011" xr:uid="{00000000-0005-0000-0000-0000AB0F0000}"/>
    <cellStyle name="Normal 4 7 3 5 2" xfId="4012" xr:uid="{00000000-0005-0000-0000-0000AC0F0000}"/>
    <cellStyle name="Normal 4 7 3 6" xfId="4013" xr:uid="{00000000-0005-0000-0000-0000AD0F0000}"/>
    <cellStyle name="Normal 4 7 4" xfId="4014" xr:uid="{00000000-0005-0000-0000-0000AE0F0000}"/>
    <cellStyle name="Normal 4 7 4 2" xfId="4015" xr:uid="{00000000-0005-0000-0000-0000AF0F0000}"/>
    <cellStyle name="Normal 4 7 4 2 2" xfId="4016" xr:uid="{00000000-0005-0000-0000-0000B00F0000}"/>
    <cellStyle name="Normal 4 7 4 2 2 2" xfId="4017" xr:uid="{00000000-0005-0000-0000-0000B10F0000}"/>
    <cellStyle name="Normal 4 7 4 2 2 2 2" xfId="4018" xr:uid="{00000000-0005-0000-0000-0000B20F0000}"/>
    <cellStyle name="Normal 4 7 4 2 2 3" xfId="4019" xr:uid="{00000000-0005-0000-0000-0000B30F0000}"/>
    <cellStyle name="Normal 4 7 4 2 3" xfId="4020" xr:uid="{00000000-0005-0000-0000-0000B40F0000}"/>
    <cellStyle name="Normal 4 7 4 2 3 2" xfId="4021" xr:uid="{00000000-0005-0000-0000-0000B50F0000}"/>
    <cellStyle name="Normal 4 7 4 2 4" xfId="4022" xr:uid="{00000000-0005-0000-0000-0000B60F0000}"/>
    <cellStyle name="Normal 4 7 4 3" xfId="4023" xr:uid="{00000000-0005-0000-0000-0000B70F0000}"/>
    <cellStyle name="Normal 4 7 4 3 2" xfId="4024" xr:uid="{00000000-0005-0000-0000-0000B80F0000}"/>
    <cellStyle name="Normal 4 7 4 3 2 2" xfId="4025" xr:uid="{00000000-0005-0000-0000-0000B90F0000}"/>
    <cellStyle name="Normal 4 7 4 3 3" xfId="4026" xr:uid="{00000000-0005-0000-0000-0000BA0F0000}"/>
    <cellStyle name="Normal 4 7 4 4" xfId="4027" xr:uid="{00000000-0005-0000-0000-0000BB0F0000}"/>
    <cellStyle name="Normal 4 7 4 4 2" xfId="4028" xr:uid="{00000000-0005-0000-0000-0000BC0F0000}"/>
    <cellStyle name="Normal 4 7 4 5" xfId="4029" xr:uid="{00000000-0005-0000-0000-0000BD0F0000}"/>
    <cellStyle name="Normal 4 7 5" xfId="4030" xr:uid="{00000000-0005-0000-0000-0000BE0F0000}"/>
    <cellStyle name="Normal 4 7 5 2" xfId="4031" xr:uid="{00000000-0005-0000-0000-0000BF0F0000}"/>
    <cellStyle name="Normal 4 7 5 2 2" xfId="4032" xr:uid="{00000000-0005-0000-0000-0000C00F0000}"/>
    <cellStyle name="Normal 4 7 5 2 2 2" xfId="4033" xr:uid="{00000000-0005-0000-0000-0000C10F0000}"/>
    <cellStyle name="Normal 4 7 5 2 3" xfId="4034" xr:uid="{00000000-0005-0000-0000-0000C20F0000}"/>
    <cellStyle name="Normal 4 7 5 3" xfId="4035" xr:uid="{00000000-0005-0000-0000-0000C30F0000}"/>
    <cellStyle name="Normal 4 7 5 3 2" xfId="4036" xr:uid="{00000000-0005-0000-0000-0000C40F0000}"/>
    <cellStyle name="Normal 4 7 5 4" xfId="4037" xr:uid="{00000000-0005-0000-0000-0000C50F0000}"/>
    <cellStyle name="Normal 4 7 6" xfId="4038" xr:uid="{00000000-0005-0000-0000-0000C60F0000}"/>
    <cellStyle name="Normal 4 7 6 2" xfId="4039" xr:uid="{00000000-0005-0000-0000-0000C70F0000}"/>
    <cellStyle name="Normal 4 7 6 2 2" xfId="4040" xr:uid="{00000000-0005-0000-0000-0000C80F0000}"/>
    <cellStyle name="Normal 4 7 6 3" xfId="4041" xr:uid="{00000000-0005-0000-0000-0000C90F0000}"/>
    <cellStyle name="Normal 4 7 7" xfId="4042" xr:uid="{00000000-0005-0000-0000-0000CA0F0000}"/>
    <cellStyle name="Normal 4 7 7 2" xfId="4043" xr:uid="{00000000-0005-0000-0000-0000CB0F0000}"/>
    <cellStyle name="Normal 4 7 8" xfId="4044" xr:uid="{00000000-0005-0000-0000-0000CC0F0000}"/>
    <cellStyle name="Normal 4 7 9" xfId="4045" xr:uid="{00000000-0005-0000-0000-0000CD0F0000}"/>
    <cellStyle name="Normal 4 8" xfId="4046" xr:uid="{00000000-0005-0000-0000-0000CE0F0000}"/>
    <cellStyle name="Normal 4 8 2" xfId="4047" xr:uid="{00000000-0005-0000-0000-0000CF0F0000}"/>
    <cellStyle name="Normal 4 8 2 2" xfId="4048" xr:uid="{00000000-0005-0000-0000-0000D00F0000}"/>
    <cellStyle name="Normal 4 8 2 2 2" xfId="4049" xr:uid="{00000000-0005-0000-0000-0000D10F0000}"/>
    <cellStyle name="Normal 4 8 2 2 2 2" xfId="4050" xr:uid="{00000000-0005-0000-0000-0000D20F0000}"/>
    <cellStyle name="Normal 4 8 2 2 2 2 2" xfId="4051" xr:uid="{00000000-0005-0000-0000-0000D30F0000}"/>
    <cellStyle name="Normal 4 8 2 2 2 2 2 2" xfId="4052" xr:uid="{00000000-0005-0000-0000-0000D40F0000}"/>
    <cellStyle name="Normal 4 8 2 2 2 2 2 2 2" xfId="4053" xr:uid="{00000000-0005-0000-0000-0000D50F0000}"/>
    <cellStyle name="Normal 4 8 2 2 2 2 2 3" xfId="4054" xr:uid="{00000000-0005-0000-0000-0000D60F0000}"/>
    <cellStyle name="Normal 4 8 2 2 2 2 3" xfId="4055" xr:uid="{00000000-0005-0000-0000-0000D70F0000}"/>
    <cellStyle name="Normal 4 8 2 2 2 2 3 2" xfId="4056" xr:uid="{00000000-0005-0000-0000-0000D80F0000}"/>
    <cellStyle name="Normal 4 8 2 2 2 2 4" xfId="4057" xr:uid="{00000000-0005-0000-0000-0000D90F0000}"/>
    <cellStyle name="Normal 4 8 2 2 2 3" xfId="4058" xr:uid="{00000000-0005-0000-0000-0000DA0F0000}"/>
    <cellStyle name="Normal 4 8 2 2 2 3 2" xfId="4059" xr:uid="{00000000-0005-0000-0000-0000DB0F0000}"/>
    <cellStyle name="Normal 4 8 2 2 2 3 2 2" xfId="4060" xr:uid="{00000000-0005-0000-0000-0000DC0F0000}"/>
    <cellStyle name="Normal 4 8 2 2 2 3 3" xfId="4061" xr:uid="{00000000-0005-0000-0000-0000DD0F0000}"/>
    <cellStyle name="Normal 4 8 2 2 2 4" xfId="4062" xr:uid="{00000000-0005-0000-0000-0000DE0F0000}"/>
    <cellStyle name="Normal 4 8 2 2 2 4 2" xfId="4063" xr:uid="{00000000-0005-0000-0000-0000DF0F0000}"/>
    <cellStyle name="Normal 4 8 2 2 2 5" xfId="4064" xr:uid="{00000000-0005-0000-0000-0000E00F0000}"/>
    <cellStyle name="Normal 4 8 2 2 3" xfId="4065" xr:uid="{00000000-0005-0000-0000-0000E10F0000}"/>
    <cellStyle name="Normal 4 8 2 2 3 2" xfId="4066" xr:uid="{00000000-0005-0000-0000-0000E20F0000}"/>
    <cellStyle name="Normal 4 8 2 2 3 2 2" xfId="4067" xr:uid="{00000000-0005-0000-0000-0000E30F0000}"/>
    <cellStyle name="Normal 4 8 2 2 3 2 2 2" xfId="4068" xr:uid="{00000000-0005-0000-0000-0000E40F0000}"/>
    <cellStyle name="Normal 4 8 2 2 3 2 3" xfId="4069" xr:uid="{00000000-0005-0000-0000-0000E50F0000}"/>
    <cellStyle name="Normal 4 8 2 2 3 3" xfId="4070" xr:uid="{00000000-0005-0000-0000-0000E60F0000}"/>
    <cellStyle name="Normal 4 8 2 2 3 3 2" xfId="4071" xr:uid="{00000000-0005-0000-0000-0000E70F0000}"/>
    <cellStyle name="Normal 4 8 2 2 3 4" xfId="4072" xr:uid="{00000000-0005-0000-0000-0000E80F0000}"/>
    <cellStyle name="Normal 4 8 2 2 4" xfId="4073" xr:uid="{00000000-0005-0000-0000-0000E90F0000}"/>
    <cellStyle name="Normal 4 8 2 2 4 2" xfId="4074" xr:uid="{00000000-0005-0000-0000-0000EA0F0000}"/>
    <cellStyle name="Normal 4 8 2 2 4 2 2" xfId="4075" xr:uid="{00000000-0005-0000-0000-0000EB0F0000}"/>
    <cellStyle name="Normal 4 8 2 2 4 3" xfId="4076" xr:uid="{00000000-0005-0000-0000-0000EC0F0000}"/>
    <cellStyle name="Normal 4 8 2 2 5" xfId="4077" xr:uid="{00000000-0005-0000-0000-0000ED0F0000}"/>
    <cellStyle name="Normal 4 8 2 2 5 2" xfId="4078" xr:uid="{00000000-0005-0000-0000-0000EE0F0000}"/>
    <cellStyle name="Normal 4 8 2 2 6" xfId="4079" xr:uid="{00000000-0005-0000-0000-0000EF0F0000}"/>
    <cellStyle name="Normal 4 8 2 3" xfId="4080" xr:uid="{00000000-0005-0000-0000-0000F00F0000}"/>
    <cellStyle name="Normal 4 8 2 3 2" xfId="4081" xr:uid="{00000000-0005-0000-0000-0000F10F0000}"/>
    <cellStyle name="Normal 4 8 2 3 2 2" xfId="4082" xr:uid="{00000000-0005-0000-0000-0000F20F0000}"/>
    <cellStyle name="Normal 4 8 2 3 2 2 2" xfId="4083" xr:uid="{00000000-0005-0000-0000-0000F30F0000}"/>
    <cellStyle name="Normal 4 8 2 3 2 2 2 2" xfId="4084" xr:uid="{00000000-0005-0000-0000-0000F40F0000}"/>
    <cellStyle name="Normal 4 8 2 3 2 2 3" xfId="4085" xr:uid="{00000000-0005-0000-0000-0000F50F0000}"/>
    <cellStyle name="Normal 4 8 2 3 2 3" xfId="4086" xr:uid="{00000000-0005-0000-0000-0000F60F0000}"/>
    <cellStyle name="Normal 4 8 2 3 2 3 2" xfId="4087" xr:uid="{00000000-0005-0000-0000-0000F70F0000}"/>
    <cellStyle name="Normal 4 8 2 3 2 4" xfId="4088" xr:uid="{00000000-0005-0000-0000-0000F80F0000}"/>
    <cellStyle name="Normal 4 8 2 3 3" xfId="4089" xr:uid="{00000000-0005-0000-0000-0000F90F0000}"/>
    <cellStyle name="Normal 4 8 2 3 3 2" xfId="4090" xr:uid="{00000000-0005-0000-0000-0000FA0F0000}"/>
    <cellStyle name="Normal 4 8 2 3 3 2 2" xfId="4091" xr:uid="{00000000-0005-0000-0000-0000FB0F0000}"/>
    <cellStyle name="Normal 4 8 2 3 3 3" xfId="4092" xr:uid="{00000000-0005-0000-0000-0000FC0F0000}"/>
    <cellStyle name="Normal 4 8 2 3 4" xfId="4093" xr:uid="{00000000-0005-0000-0000-0000FD0F0000}"/>
    <cellStyle name="Normal 4 8 2 3 4 2" xfId="4094" xr:uid="{00000000-0005-0000-0000-0000FE0F0000}"/>
    <cellStyle name="Normal 4 8 2 3 5" xfId="4095" xr:uid="{00000000-0005-0000-0000-0000FF0F0000}"/>
    <cellStyle name="Normal 4 8 2 4" xfId="4096" xr:uid="{00000000-0005-0000-0000-000000100000}"/>
    <cellStyle name="Normal 4 8 2 4 2" xfId="4097" xr:uid="{00000000-0005-0000-0000-000001100000}"/>
    <cellStyle name="Normal 4 8 2 4 2 2" xfId="4098" xr:uid="{00000000-0005-0000-0000-000002100000}"/>
    <cellStyle name="Normal 4 8 2 4 2 2 2" xfId="4099" xr:uid="{00000000-0005-0000-0000-000003100000}"/>
    <cellStyle name="Normal 4 8 2 4 2 3" xfId="4100" xr:uid="{00000000-0005-0000-0000-000004100000}"/>
    <cellStyle name="Normal 4 8 2 4 3" xfId="4101" xr:uid="{00000000-0005-0000-0000-000005100000}"/>
    <cellStyle name="Normal 4 8 2 4 3 2" xfId="4102" xr:uid="{00000000-0005-0000-0000-000006100000}"/>
    <cellStyle name="Normal 4 8 2 4 4" xfId="4103" xr:uid="{00000000-0005-0000-0000-000007100000}"/>
    <cellStyle name="Normal 4 8 2 5" xfId="4104" xr:uid="{00000000-0005-0000-0000-000008100000}"/>
    <cellStyle name="Normal 4 8 2 5 2" xfId="4105" xr:uid="{00000000-0005-0000-0000-000009100000}"/>
    <cellStyle name="Normal 4 8 2 5 2 2" xfId="4106" xr:uid="{00000000-0005-0000-0000-00000A100000}"/>
    <cellStyle name="Normal 4 8 2 5 3" xfId="4107" xr:uid="{00000000-0005-0000-0000-00000B100000}"/>
    <cellStyle name="Normal 4 8 2 6" xfId="4108" xr:uid="{00000000-0005-0000-0000-00000C100000}"/>
    <cellStyle name="Normal 4 8 2 6 2" xfId="4109" xr:uid="{00000000-0005-0000-0000-00000D100000}"/>
    <cellStyle name="Normal 4 8 2 7" xfId="4110" xr:uid="{00000000-0005-0000-0000-00000E100000}"/>
    <cellStyle name="Normal 4 8 3" xfId="4111" xr:uid="{00000000-0005-0000-0000-00000F100000}"/>
    <cellStyle name="Normal 4 8 3 2" xfId="4112" xr:uid="{00000000-0005-0000-0000-000010100000}"/>
    <cellStyle name="Normal 4 8 3 2 2" xfId="4113" xr:uid="{00000000-0005-0000-0000-000011100000}"/>
    <cellStyle name="Normal 4 8 3 2 2 2" xfId="4114" xr:uid="{00000000-0005-0000-0000-000012100000}"/>
    <cellStyle name="Normal 4 8 3 2 2 2 2" xfId="4115" xr:uid="{00000000-0005-0000-0000-000013100000}"/>
    <cellStyle name="Normal 4 8 3 2 2 2 2 2" xfId="4116" xr:uid="{00000000-0005-0000-0000-000014100000}"/>
    <cellStyle name="Normal 4 8 3 2 2 2 2 2 2" xfId="4117" xr:uid="{00000000-0005-0000-0000-000015100000}"/>
    <cellStyle name="Normal 4 8 3 2 2 2 2 3" xfId="4118" xr:uid="{00000000-0005-0000-0000-000016100000}"/>
    <cellStyle name="Normal 4 8 3 2 2 2 3" xfId="4119" xr:uid="{00000000-0005-0000-0000-000017100000}"/>
    <cellStyle name="Normal 4 8 3 2 2 2 3 2" xfId="4120" xr:uid="{00000000-0005-0000-0000-000018100000}"/>
    <cellStyle name="Normal 4 8 3 2 2 2 4" xfId="4121" xr:uid="{00000000-0005-0000-0000-000019100000}"/>
    <cellStyle name="Normal 4 8 3 2 2 3" xfId="4122" xr:uid="{00000000-0005-0000-0000-00001A100000}"/>
    <cellStyle name="Normal 4 8 3 2 2 3 2" xfId="4123" xr:uid="{00000000-0005-0000-0000-00001B100000}"/>
    <cellStyle name="Normal 4 8 3 2 2 3 2 2" xfId="4124" xr:uid="{00000000-0005-0000-0000-00001C100000}"/>
    <cellStyle name="Normal 4 8 3 2 2 3 3" xfId="4125" xr:uid="{00000000-0005-0000-0000-00001D100000}"/>
    <cellStyle name="Normal 4 8 3 2 2 4" xfId="4126" xr:uid="{00000000-0005-0000-0000-00001E100000}"/>
    <cellStyle name="Normal 4 8 3 2 2 4 2" xfId="4127" xr:uid="{00000000-0005-0000-0000-00001F100000}"/>
    <cellStyle name="Normal 4 8 3 2 2 5" xfId="4128" xr:uid="{00000000-0005-0000-0000-000020100000}"/>
    <cellStyle name="Normal 4 8 3 2 3" xfId="4129" xr:uid="{00000000-0005-0000-0000-000021100000}"/>
    <cellStyle name="Normal 4 8 3 2 3 2" xfId="4130" xr:uid="{00000000-0005-0000-0000-000022100000}"/>
    <cellStyle name="Normal 4 8 3 2 3 2 2" xfId="4131" xr:uid="{00000000-0005-0000-0000-000023100000}"/>
    <cellStyle name="Normal 4 8 3 2 3 2 2 2" xfId="4132" xr:uid="{00000000-0005-0000-0000-000024100000}"/>
    <cellStyle name="Normal 4 8 3 2 3 2 3" xfId="4133" xr:uid="{00000000-0005-0000-0000-000025100000}"/>
    <cellStyle name="Normal 4 8 3 2 3 3" xfId="4134" xr:uid="{00000000-0005-0000-0000-000026100000}"/>
    <cellStyle name="Normal 4 8 3 2 3 3 2" xfId="4135" xr:uid="{00000000-0005-0000-0000-000027100000}"/>
    <cellStyle name="Normal 4 8 3 2 3 4" xfId="4136" xr:uid="{00000000-0005-0000-0000-000028100000}"/>
    <cellStyle name="Normal 4 8 3 2 4" xfId="4137" xr:uid="{00000000-0005-0000-0000-000029100000}"/>
    <cellStyle name="Normal 4 8 3 2 4 2" xfId="4138" xr:uid="{00000000-0005-0000-0000-00002A100000}"/>
    <cellStyle name="Normal 4 8 3 2 4 2 2" xfId="4139" xr:uid="{00000000-0005-0000-0000-00002B100000}"/>
    <cellStyle name="Normal 4 8 3 2 4 3" xfId="4140" xr:uid="{00000000-0005-0000-0000-00002C100000}"/>
    <cellStyle name="Normal 4 8 3 2 5" xfId="4141" xr:uid="{00000000-0005-0000-0000-00002D100000}"/>
    <cellStyle name="Normal 4 8 3 2 5 2" xfId="4142" xr:uid="{00000000-0005-0000-0000-00002E100000}"/>
    <cellStyle name="Normal 4 8 3 2 6" xfId="4143" xr:uid="{00000000-0005-0000-0000-00002F100000}"/>
    <cellStyle name="Normal 4 8 3 3" xfId="4144" xr:uid="{00000000-0005-0000-0000-000030100000}"/>
    <cellStyle name="Normal 4 8 3 3 2" xfId="4145" xr:uid="{00000000-0005-0000-0000-000031100000}"/>
    <cellStyle name="Normal 4 8 3 3 2 2" xfId="4146" xr:uid="{00000000-0005-0000-0000-000032100000}"/>
    <cellStyle name="Normal 4 8 3 3 2 2 2" xfId="4147" xr:uid="{00000000-0005-0000-0000-000033100000}"/>
    <cellStyle name="Normal 4 8 3 3 2 2 2 2" xfId="4148" xr:uid="{00000000-0005-0000-0000-000034100000}"/>
    <cellStyle name="Normal 4 8 3 3 2 2 3" xfId="4149" xr:uid="{00000000-0005-0000-0000-000035100000}"/>
    <cellStyle name="Normal 4 8 3 3 2 3" xfId="4150" xr:uid="{00000000-0005-0000-0000-000036100000}"/>
    <cellStyle name="Normal 4 8 3 3 2 3 2" xfId="4151" xr:uid="{00000000-0005-0000-0000-000037100000}"/>
    <cellStyle name="Normal 4 8 3 3 2 4" xfId="4152" xr:uid="{00000000-0005-0000-0000-000038100000}"/>
    <cellStyle name="Normal 4 8 3 3 3" xfId="4153" xr:uid="{00000000-0005-0000-0000-000039100000}"/>
    <cellStyle name="Normal 4 8 3 3 3 2" xfId="4154" xr:uid="{00000000-0005-0000-0000-00003A100000}"/>
    <cellStyle name="Normal 4 8 3 3 3 2 2" xfId="4155" xr:uid="{00000000-0005-0000-0000-00003B100000}"/>
    <cellStyle name="Normal 4 8 3 3 3 3" xfId="4156" xr:uid="{00000000-0005-0000-0000-00003C100000}"/>
    <cellStyle name="Normal 4 8 3 3 4" xfId="4157" xr:uid="{00000000-0005-0000-0000-00003D100000}"/>
    <cellStyle name="Normal 4 8 3 3 4 2" xfId="4158" xr:uid="{00000000-0005-0000-0000-00003E100000}"/>
    <cellStyle name="Normal 4 8 3 3 5" xfId="4159" xr:uid="{00000000-0005-0000-0000-00003F100000}"/>
    <cellStyle name="Normal 4 8 3 4" xfId="4160" xr:uid="{00000000-0005-0000-0000-000040100000}"/>
    <cellStyle name="Normal 4 8 3 4 2" xfId="4161" xr:uid="{00000000-0005-0000-0000-000041100000}"/>
    <cellStyle name="Normal 4 8 3 4 2 2" xfId="4162" xr:uid="{00000000-0005-0000-0000-000042100000}"/>
    <cellStyle name="Normal 4 8 3 4 2 2 2" xfId="4163" xr:uid="{00000000-0005-0000-0000-000043100000}"/>
    <cellStyle name="Normal 4 8 3 4 2 3" xfId="4164" xr:uid="{00000000-0005-0000-0000-000044100000}"/>
    <cellStyle name="Normal 4 8 3 4 3" xfId="4165" xr:uid="{00000000-0005-0000-0000-000045100000}"/>
    <cellStyle name="Normal 4 8 3 4 3 2" xfId="4166" xr:uid="{00000000-0005-0000-0000-000046100000}"/>
    <cellStyle name="Normal 4 8 3 4 4" xfId="4167" xr:uid="{00000000-0005-0000-0000-000047100000}"/>
    <cellStyle name="Normal 4 8 3 5" xfId="4168" xr:uid="{00000000-0005-0000-0000-000048100000}"/>
    <cellStyle name="Normal 4 8 3 5 2" xfId="4169" xr:uid="{00000000-0005-0000-0000-000049100000}"/>
    <cellStyle name="Normal 4 8 3 5 2 2" xfId="4170" xr:uid="{00000000-0005-0000-0000-00004A100000}"/>
    <cellStyle name="Normal 4 8 3 5 3" xfId="4171" xr:uid="{00000000-0005-0000-0000-00004B100000}"/>
    <cellStyle name="Normal 4 8 3 6" xfId="4172" xr:uid="{00000000-0005-0000-0000-00004C100000}"/>
    <cellStyle name="Normal 4 8 3 6 2" xfId="4173" xr:uid="{00000000-0005-0000-0000-00004D100000}"/>
    <cellStyle name="Normal 4 8 3 7" xfId="4174" xr:uid="{00000000-0005-0000-0000-00004E100000}"/>
    <cellStyle name="Normal 4 8 4" xfId="4175" xr:uid="{00000000-0005-0000-0000-00004F100000}"/>
    <cellStyle name="Normal 4 8 4 2" xfId="4176" xr:uid="{00000000-0005-0000-0000-000050100000}"/>
    <cellStyle name="Normal 4 8 4 2 2" xfId="4177" xr:uid="{00000000-0005-0000-0000-000051100000}"/>
    <cellStyle name="Normal 4 8 4 2 2 2" xfId="4178" xr:uid="{00000000-0005-0000-0000-000052100000}"/>
    <cellStyle name="Normal 4 8 4 2 2 2 2" xfId="4179" xr:uid="{00000000-0005-0000-0000-000053100000}"/>
    <cellStyle name="Normal 4 8 4 2 2 2 2 2" xfId="4180" xr:uid="{00000000-0005-0000-0000-000054100000}"/>
    <cellStyle name="Normal 4 8 4 2 2 2 3" xfId="4181" xr:uid="{00000000-0005-0000-0000-000055100000}"/>
    <cellStyle name="Normal 4 8 4 2 2 3" xfId="4182" xr:uid="{00000000-0005-0000-0000-000056100000}"/>
    <cellStyle name="Normal 4 8 4 2 2 3 2" xfId="4183" xr:uid="{00000000-0005-0000-0000-000057100000}"/>
    <cellStyle name="Normal 4 8 4 2 2 4" xfId="4184" xr:uid="{00000000-0005-0000-0000-000058100000}"/>
    <cellStyle name="Normal 4 8 4 2 3" xfId="4185" xr:uid="{00000000-0005-0000-0000-000059100000}"/>
    <cellStyle name="Normal 4 8 4 2 3 2" xfId="4186" xr:uid="{00000000-0005-0000-0000-00005A100000}"/>
    <cellStyle name="Normal 4 8 4 2 3 2 2" xfId="4187" xr:uid="{00000000-0005-0000-0000-00005B100000}"/>
    <cellStyle name="Normal 4 8 4 2 3 3" xfId="4188" xr:uid="{00000000-0005-0000-0000-00005C100000}"/>
    <cellStyle name="Normal 4 8 4 2 4" xfId="4189" xr:uid="{00000000-0005-0000-0000-00005D100000}"/>
    <cellStyle name="Normal 4 8 4 2 4 2" xfId="4190" xr:uid="{00000000-0005-0000-0000-00005E100000}"/>
    <cellStyle name="Normal 4 8 4 2 5" xfId="4191" xr:uid="{00000000-0005-0000-0000-00005F100000}"/>
    <cellStyle name="Normal 4 8 4 3" xfId="4192" xr:uid="{00000000-0005-0000-0000-000060100000}"/>
    <cellStyle name="Normal 4 8 4 3 2" xfId="4193" xr:uid="{00000000-0005-0000-0000-000061100000}"/>
    <cellStyle name="Normal 4 8 4 3 2 2" xfId="4194" xr:uid="{00000000-0005-0000-0000-000062100000}"/>
    <cellStyle name="Normal 4 8 4 3 2 2 2" xfId="4195" xr:uid="{00000000-0005-0000-0000-000063100000}"/>
    <cellStyle name="Normal 4 8 4 3 2 3" xfId="4196" xr:uid="{00000000-0005-0000-0000-000064100000}"/>
    <cellStyle name="Normal 4 8 4 3 3" xfId="4197" xr:uid="{00000000-0005-0000-0000-000065100000}"/>
    <cellStyle name="Normal 4 8 4 3 3 2" xfId="4198" xr:uid="{00000000-0005-0000-0000-000066100000}"/>
    <cellStyle name="Normal 4 8 4 3 4" xfId="4199" xr:uid="{00000000-0005-0000-0000-000067100000}"/>
    <cellStyle name="Normal 4 8 4 4" xfId="4200" xr:uid="{00000000-0005-0000-0000-000068100000}"/>
    <cellStyle name="Normal 4 8 4 4 2" xfId="4201" xr:uid="{00000000-0005-0000-0000-000069100000}"/>
    <cellStyle name="Normal 4 8 4 4 2 2" xfId="4202" xr:uid="{00000000-0005-0000-0000-00006A100000}"/>
    <cellStyle name="Normal 4 8 4 4 3" xfId="4203" xr:uid="{00000000-0005-0000-0000-00006B100000}"/>
    <cellStyle name="Normal 4 8 4 5" xfId="4204" xr:uid="{00000000-0005-0000-0000-00006C100000}"/>
    <cellStyle name="Normal 4 8 4 5 2" xfId="4205" xr:uid="{00000000-0005-0000-0000-00006D100000}"/>
    <cellStyle name="Normal 4 8 4 6" xfId="4206" xr:uid="{00000000-0005-0000-0000-00006E100000}"/>
    <cellStyle name="Normal 4 8 5" xfId="4207" xr:uid="{00000000-0005-0000-0000-00006F100000}"/>
    <cellStyle name="Normal 4 8 5 2" xfId="4208" xr:uid="{00000000-0005-0000-0000-000070100000}"/>
    <cellStyle name="Normal 4 8 5 2 2" xfId="4209" xr:uid="{00000000-0005-0000-0000-000071100000}"/>
    <cellStyle name="Normal 4 8 5 2 2 2" xfId="4210" xr:uid="{00000000-0005-0000-0000-000072100000}"/>
    <cellStyle name="Normal 4 8 5 2 2 2 2" xfId="4211" xr:uid="{00000000-0005-0000-0000-000073100000}"/>
    <cellStyle name="Normal 4 8 5 2 2 3" xfId="4212" xr:uid="{00000000-0005-0000-0000-000074100000}"/>
    <cellStyle name="Normal 4 8 5 2 3" xfId="4213" xr:uid="{00000000-0005-0000-0000-000075100000}"/>
    <cellStyle name="Normal 4 8 5 2 3 2" xfId="4214" xr:uid="{00000000-0005-0000-0000-000076100000}"/>
    <cellStyle name="Normal 4 8 5 2 4" xfId="4215" xr:uid="{00000000-0005-0000-0000-000077100000}"/>
    <cellStyle name="Normal 4 8 5 3" xfId="4216" xr:uid="{00000000-0005-0000-0000-000078100000}"/>
    <cellStyle name="Normal 4 8 5 3 2" xfId="4217" xr:uid="{00000000-0005-0000-0000-000079100000}"/>
    <cellStyle name="Normal 4 8 5 3 2 2" xfId="4218" xr:uid="{00000000-0005-0000-0000-00007A100000}"/>
    <cellStyle name="Normal 4 8 5 3 3" xfId="4219" xr:uid="{00000000-0005-0000-0000-00007B100000}"/>
    <cellStyle name="Normal 4 8 5 4" xfId="4220" xr:uid="{00000000-0005-0000-0000-00007C100000}"/>
    <cellStyle name="Normal 4 8 5 4 2" xfId="4221" xr:uid="{00000000-0005-0000-0000-00007D100000}"/>
    <cellStyle name="Normal 4 8 5 5" xfId="4222" xr:uid="{00000000-0005-0000-0000-00007E100000}"/>
    <cellStyle name="Normal 4 8 6" xfId="4223" xr:uid="{00000000-0005-0000-0000-00007F100000}"/>
    <cellStyle name="Normal 4 8 6 2" xfId="4224" xr:uid="{00000000-0005-0000-0000-000080100000}"/>
    <cellStyle name="Normal 4 8 6 2 2" xfId="4225" xr:uid="{00000000-0005-0000-0000-000081100000}"/>
    <cellStyle name="Normal 4 8 6 2 2 2" xfId="4226" xr:uid="{00000000-0005-0000-0000-000082100000}"/>
    <cellStyle name="Normal 4 8 6 2 3" xfId="4227" xr:uid="{00000000-0005-0000-0000-000083100000}"/>
    <cellStyle name="Normal 4 8 6 3" xfId="4228" xr:uid="{00000000-0005-0000-0000-000084100000}"/>
    <cellStyle name="Normal 4 8 6 3 2" xfId="4229" xr:uid="{00000000-0005-0000-0000-000085100000}"/>
    <cellStyle name="Normal 4 8 6 4" xfId="4230" xr:uid="{00000000-0005-0000-0000-000086100000}"/>
    <cellStyle name="Normal 4 8 7" xfId="4231" xr:uid="{00000000-0005-0000-0000-000087100000}"/>
    <cellStyle name="Normal 4 8 7 2" xfId="4232" xr:uid="{00000000-0005-0000-0000-000088100000}"/>
    <cellStyle name="Normal 4 8 7 2 2" xfId="4233" xr:uid="{00000000-0005-0000-0000-000089100000}"/>
    <cellStyle name="Normal 4 8 7 3" xfId="4234" xr:uid="{00000000-0005-0000-0000-00008A100000}"/>
    <cellStyle name="Normal 4 8 8" xfId="4235" xr:uid="{00000000-0005-0000-0000-00008B100000}"/>
    <cellStyle name="Normal 4 8 8 2" xfId="4236" xr:uid="{00000000-0005-0000-0000-00008C100000}"/>
    <cellStyle name="Normal 4 8 9" xfId="4237" xr:uid="{00000000-0005-0000-0000-00008D100000}"/>
    <cellStyle name="Normal 4 9" xfId="4238" xr:uid="{00000000-0005-0000-0000-00008E100000}"/>
    <cellStyle name="Normal 4 9 2" xfId="4239" xr:uid="{00000000-0005-0000-0000-00008F100000}"/>
    <cellStyle name="Normal 4 9 2 2" xfId="4240" xr:uid="{00000000-0005-0000-0000-000090100000}"/>
    <cellStyle name="Normal 4 9 2 2 2" xfId="4241" xr:uid="{00000000-0005-0000-0000-000091100000}"/>
    <cellStyle name="Normal 4 9 2 2 2 2" xfId="4242" xr:uid="{00000000-0005-0000-0000-000092100000}"/>
    <cellStyle name="Normal 4 9 2 2 2 2 2" xfId="4243" xr:uid="{00000000-0005-0000-0000-000093100000}"/>
    <cellStyle name="Normal 4 9 2 2 2 2 2 2" xfId="4244" xr:uid="{00000000-0005-0000-0000-000094100000}"/>
    <cellStyle name="Normal 4 9 2 2 2 2 2 2 2" xfId="4245" xr:uid="{00000000-0005-0000-0000-000095100000}"/>
    <cellStyle name="Normal 4 9 2 2 2 2 2 3" xfId="4246" xr:uid="{00000000-0005-0000-0000-000096100000}"/>
    <cellStyle name="Normal 4 9 2 2 2 2 3" xfId="4247" xr:uid="{00000000-0005-0000-0000-000097100000}"/>
    <cellStyle name="Normal 4 9 2 2 2 2 3 2" xfId="4248" xr:uid="{00000000-0005-0000-0000-000098100000}"/>
    <cellStyle name="Normal 4 9 2 2 2 2 4" xfId="4249" xr:uid="{00000000-0005-0000-0000-000099100000}"/>
    <cellStyle name="Normal 4 9 2 2 2 3" xfId="4250" xr:uid="{00000000-0005-0000-0000-00009A100000}"/>
    <cellStyle name="Normal 4 9 2 2 2 3 2" xfId="4251" xr:uid="{00000000-0005-0000-0000-00009B100000}"/>
    <cellStyle name="Normal 4 9 2 2 2 3 2 2" xfId="4252" xr:uid="{00000000-0005-0000-0000-00009C100000}"/>
    <cellStyle name="Normal 4 9 2 2 2 3 3" xfId="4253" xr:uid="{00000000-0005-0000-0000-00009D100000}"/>
    <cellStyle name="Normal 4 9 2 2 2 4" xfId="4254" xr:uid="{00000000-0005-0000-0000-00009E100000}"/>
    <cellStyle name="Normal 4 9 2 2 2 4 2" xfId="4255" xr:uid="{00000000-0005-0000-0000-00009F100000}"/>
    <cellStyle name="Normal 4 9 2 2 2 5" xfId="4256" xr:uid="{00000000-0005-0000-0000-0000A0100000}"/>
    <cellStyle name="Normal 4 9 2 2 3" xfId="4257" xr:uid="{00000000-0005-0000-0000-0000A1100000}"/>
    <cellStyle name="Normal 4 9 2 2 3 2" xfId="4258" xr:uid="{00000000-0005-0000-0000-0000A2100000}"/>
    <cellStyle name="Normal 4 9 2 2 3 2 2" xfId="4259" xr:uid="{00000000-0005-0000-0000-0000A3100000}"/>
    <cellStyle name="Normal 4 9 2 2 3 2 2 2" xfId="4260" xr:uid="{00000000-0005-0000-0000-0000A4100000}"/>
    <cellStyle name="Normal 4 9 2 2 3 2 3" xfId="4261" xr:uid="{00000000-0005-0000-0000-0000A5100000}"/>
    <cellStyle name="Normal 4 9 2 2 3 3" xfId="4262" xr:uid="{00000000-0005-0000-0000-0000A6100000}"/>
    <cellStyle name="Normal 4 9 2 2 3 3 2" xfId="4263" xr:uid="{00000000-0005-0000-0000-0000A7100000}"/>
    <cellStyle name="Normal 4 9 2 2 3 4" xfId="4264" xr:uid="{00000000-0005-0000-0000-0000A8100000}"/>
    <cellStyle name="Normal 4 9 2 2 4" xfId="4265" xr:uid="{00000000-0005-0000-0000-0000A9100000}"/>
    <cellStyle name="Normal 4 9 2 2 4 2" xfId="4266" xr:uid="{00000000-0005-0000-0000-0000AA100000}"/>
    <cellStyle name="Normal 4 9 2 2 4 2 2" xfId="4267" xr:uid="{00000000-0005-0000-0000-0000AB100000}"/>
    <cellStyle name="Normal 4 9 2 2 4 3" xfId="4268" xr:uid="{00000000-0005-0000-0000-0000AC100000}"/>
    <cellStyle name="Normal 4 9 2 2 5" xfId="4269" xr:uid="{00000000-0005-0000-0000-0000AD100000}"/>
    <cellStyle name="Normal 4 9 2 2 5 2" xfId="4270" xr:uid="{00000000-0005-0000-0000-0000AE100000}"/>
    <cellStyle name="Normal 4 9 2 2 6" xfId="4271" xr:uid="{00000000-0005-0000-0000-0000AF100000}"/>
    <cellStyle name="Normal 4 9 2 3" xfId="4272" xr:uid="{00000000-0005-0000-0000-0000B0100000}"/>
    <cellStyle name="Normal 4 9 2 3 2" xfId="4273" xr:uid="{00000000-0005-0000-0000-0000B1100000}"/>
    <cellStyle name="Normal 4 9 2 3 2 2" xfId="4274" xr:uid="{00000000-0005-0000-0000-0000B2100000}"/>
    <cellStyle name="Normal 4 9 2 3 2 2 2" xfId="4275" xr:uid="{00000000-0005-0000-0000-0000B3100000}"/>
    <cellStyle name="Normal 4 9 2 3 2 2 2 2" xfId="4276" xr:uid="{00000000-0005-0000-0000-0000B4100000}"/>
    <cellStyle name="Normal 4 9 2 3 2 2 3" xfId="4277" xr:uid="{00000000-0005-0000-0000-0000B5100000}"/>
    <cellStyle name="Normal 4 9 2 3 2 3" xfId="4278" xr:uid="{00000000-0005-0000-0000-0000B6100000}"/>
    <cellStyle name="Normal 4 9 2 3 2 3 2" xfId="4279" xr:uid="{00000000-0005-0000-0000-0000B7100000}"/>
    <cellStyle name="Normal 4 9 2 3 2 4" xfId="4280" xr:uid="{00000000-0005-0000-0000-0000B8100000}"/>
    <cellStyle name="Normal 4 9 2 3 3" xfId="4281" xr:uid="{00000000-0005-0000-0000-0000B9100000}"/>
    <cellStyle name="Normal 4 9 2 3 3 2" xfId="4282" xr:uid="{00000000-0005-0000-0000-0000BA100000}"/>
    <cellStyle name="Normal 4 9 2 3 3 2 2" xfId="4283" xr:uid="{00000000-0005-0000-0000-0000BB100000}"/>
    <cellStyle name="Normal 4 9 2 3 3 3" xfId="4284" xr:uid="{00000000-0005-0000-0000-0000BC100000}"/>
    <cellStyle name="Normal 4 9 2 3 4" xfId="4285" xr:uid="{00000000-0005-0000-0000-0000BD100000}"/>
    <cellStyle name="Normal 4 9 2 3 4 2" xfId="4286" xr:uid="{00000000-0005-0000-0000-0000BE100000}"/>
    <cellStyle name="Normal 4 9 2 3 5" xfId="4287" xr:uid="{00000000-0005-0000-0000-0000BF100000}"/>
    <cellStyle name="Normal 4 9 2 4" xfId="4288" xr:uid="{00000000-0005-0000-0000-0000C0100000}"/>
    <cellStyle name="Normal 4 9 2 4 2" xfId="4289" xr:uid="{00000000-0005-0000-0000-0000C1100000}"/>
    <cellStyle name="Normal 4 9 2 4 2 2" xfId="4290" xr:uid="{00000000-0005-0000-0000-0000C2100000}"/>
    <cellStyle name="Normal 4 9 2 4 2 2 2" xfId="4291" xr:uid="{00000000-0005-0000-0000-0000C3100000}"/>
    <cellStyle name="Normal 4 9 2 4 2 3" xfId="4292" xr:uid="{00000000-0005-0000-0000-0000C4100000}"/>
    <cellStyle name="Normal 4 9 2 4 3" xfId="4293" xr:uid="{00000000-0005-0000-0000-0000C5100000}"/>
    <cellStyle name="Normal 4 9 2 4 3 2" xfId="4294" xr:uid="{00000000-0005-0000-0000-0000C6100000}"/>
    <cellStyle name="Normal 4 9 2 4 4" xfId="4295" xr:uid="{00000000-0005-0000-0000-0000C7100000}"/>
    <cellStyle name="Normal 4 9 2 5" xfId="4296" xr:uid="{00000000-0005-0000-0000-0000C8100000}"/>
    <cellStyle name="Normal 4 9 2 5 2" xfId="4297" xr:uid="{00000000-0005-0000-0000-0000C9100000}"/>
    <cellStyle name="Normal 4 9 2 5 2 2" xfId="4298" xr:uid="{00000000-0005-0000-0000-0000CA100000}"/>
    <cellStyle name="Normal 4 9 2 5 3" xfId="4299" xr:uid="{00000000-0005-0000-0000-0000CB100000}"/>
    <cellStyle name="Normal 4 9 2 6" xfId="4300" xr:uid="{00000000-0005-0000-0000-0000CC100000}"/>
    <cellStyle name="Normal 4 9 2 6 2" xfId="4301" xr:uid="{00000000-0005-0000-0000-0000CD100000}"/>
    <cellStyle name="Normal 4 9 2 7" xfId="4302" xr:uid="{00000000-0005-0000-0000-0000CE100000}"/>
    <cellStyle name="Normal 4 9 3" xfId="4303" xr:uid="{00000000-0005-0000-0000-0000CF100000}"/>
    <cellStyle name="Normal 4 9 3 2" xfId="4304" xr:uid="{00000000-0005-0000-0000-0000D0100000}"/>
    <cellStyle name="Normal 4 9 3 2 2" xfId="4305" xr:uid="{00000000-0005-0000-0000-0000D1100000}"/>
    <cellStyle name="Normal 4 9 3 2 2 2" xfId="4306" xr:uid="{00000000-0005-0000-0000-0000D2100000}"/>
    <cellStyle name="Normal 4 9 3 2 2 2 2" xfId="4307" xr:uid="{00000000-0005-0000-0000-0000D3100000}"/>
    <cellStyle name="Normal 4 9 3 2 2 2 2 2" xfId="4308" xr:uid="{00000000-0005-0000-0000-0000D4100000}"/>
    <cellStyle name="Normal 4 9 3 2 2 2 2 2 2" xfId="4309" xr:uid="{00000000-0005-0000-0000-0000D5100000}"/>
    <cellStyle name="Normal 4 9 3 2 2 2 2 3" xfId="4310" xr:uid="{00000000-0005-0000-0000-0000D6100000}"/>
    <cellStyle name="Normal 4 9 3 2 2 2 3" xfId="4311" xr:uid="{00000000-0005-0000-0000-0000D7100000}"/>
    <cellStyle name="Normal 4 9 3 2 2 2 3 2" xfId="4312" xr:uid="{00000000-0005-0000-0000-0000D8100000}"/>
    <cellStyle name="Normal 4 9 3 2 2 2 4" xfId="4313" xr:uid="{00000000-0005-0000-0000-0000D9100000}"/>
    <cellStyle name="Normal 4 9 3 2 2 3" xfId="4314" xr:uid="{00000000-0005-0000-0000-0000DA100000}"/>
    <cellStyle name="Normal 4 9 3 2 2 3 2" xfId="4315" xr:uid="{00000000-0005-0000-0000-0000DB100000}"/>
    <cellStyle name="Normal 4 9 3 2 2 3 2 2" xfId="4316" xr:uid="{00000000-0005-0000-0000-0000DC100000}"/>
    <cellStyle name="Normal 4 9 3 2 2 3 3" xfId="4317" xr:uid="{00000000-0005-0000-0000-0000DD100000}"/>
    <cellStyle name="Normal 4 9 3 2 2 4" xfId="4318" xr:uid="{00000000-0005-0000-0000-0000DE100000}"/>
    <cellStyle name="Normal 4 9 3 2 2 4 2" xfId="4319" xr:uid="{00000000-0005-0000-0000-0000DF100000}"/>
    <cellStyle name="Normal 4 9 3 2 2 5" xfId="4320" xr:uid="{00000000-0005-0000-0000-0000E0100000}"/>
    <cellStyle name="Normal 4 9 3 2 3" xfId="4321" xr:uid="{00000000-0005-0000-0000-0000E1100000}"/>
    <cellStyle name="Normal 4 9 3 2 3 2" xfId="4322" xr:uid="{00000000-0005-0000-0000-0000E2100000}"/>
    <cellStyle name="Normal 4 9 3 2 3 2 2" xfId="4323" xr:uid="{00000000-0005-0000-0000-0000E3100000}"/>
    <cellStyle name="Normal 4 9 3 2 3 2 2 2" xfId="4324" xr:uid="{00000000-0005-0000-0000-0000E4100000}"/>
    <cellStyle name="Normal 4 9 3 2 3 2 3" xfId="4325" xr:uid="{00000000-0005-0000-0000-0000E5100000}"/>
    <cellStyle name="Normal 4 9 3 2 3 3" xfId="4326" xr:uid="{00000000-0005-0000-0000-0000E6100000}"/>
    <cellStyle name="Normal 4 9 3 2 3 3 2" xfId="4327" xr:uid="{00000000-0005-0000-0000-0000E7100000}"/>
    <cellStyle name="Normal 4 9 3 2 3 4" xfId="4328" xr:uid="{00000000-0005-0000-0000-0000E8100000}"/>
    <cellStyle name="Normal 4 9 3 2 4" xfId="4329" xr:uid="{00000000-0005-0000-0000-0000E9100000}"/>
    <cellStyle name="Normal 4 9 3 2 4 2" xfId="4330" xr:uid="{00000000-0005-0000-0000-0000EA100000}"/>
    <cellStyle name="Normal 4 9 3 2 4 2 2" xfId="4331" xr:uid="{00000000-0005-0000-0000-0000EB100000}"/>
    <cellStyle name="Normal 4 9 3 2 4 3" xfId="4332" xr:uid="{00000000-0005-0000-0000-0000EC100000}"/>
    <cellStyle name="Normal 4 9 3 2 5" xfId="4333" xr:uid="{00000000-0005-0000-0000-0000ED100000}"/>
    <cellStyle name="Normal 4 9 3 2 5 2" xfId="4334" xr:uid="{00000000-0005-0000-0000-0000EE100000}"/>
    <cellStyle name="Normal 4 9 3 2 6" xfId="4335" xr:uid="{00000000-0005-0000-0000-0000EF100000}"/>
    <cellStyle name="Normal 4 9 3 3" xfId="4336" xr:uid="{00000000-0005-0000-0000-0000F0100000}"/>
    <cellStyle name="Normal 4 9 3 3 2" xfId="4337" xr:uid="{00000000-0005-0000-0000-0000F1100000}"/>
    <cellStyle name="Normal 4 9 3 3 2 2" xfId="4338" xr:uid="{00000000-0005-0000-0000-0000F2100000}"/>
    <cellStyle name="Normal 4 9 3 3 2 2 2" xfId="4339" xr:uid="{00000000-0005-0000-0000-0000F3100000}"/>
    <cellStyle name="Normal 4 9 3 3 2 2 2 2" xfId="4340" xr:uid="{00000000-0005-0000-0000-0000F4100000}"/>
    <cellStyle name="Normal 4 9 3 3 2 2 3" xfId="4341" xr:uid="{00000000-0005-0000-0000-0000F5100000}"/>
    <cellStyle name="Normal 4 9 3 3 2 3" xfId="4342" xr:uid="{00000000-0005-0000-0000-0000F6100000}"/>
    <cellStyle name="Normal 4 9 3 3 2 3 2" xfId="4343" xr:uid="{00000000-0005-0000-0000-0000F7100000}"/>
    <cellStyle name="Normal 4 9 3 3 2 4" xfId="4344" xr:uid="{00000000-0005-0000-0000-0000F8100000}"/>
    <cellStyle name="Normal 4 9 3 3 3" xfId="4345" xr:uid="{00000000-0005-0000-0000-0000F9100000}"/>
    <cellStyle name="Normal 4 9 3 3 3 2" xfId="4346" xr:uid="{00000000-0005-0000-0000-0000FA100000}"/>
    <cellStyle name="Normal 4 9 3 3 3 2 2" xfId="4347" xr:uid="{00000000-0005-0000-0000-0000FB100000}"/>
    <cellStyle name="Normal 4 9 3 3 3 3" xfId="4348" xr:uid="{00000000-0005-0000-0000-0000FC100000}"/>
    <cellStyle name="Normal 4 9 3 3 4" xfId="4349" xr:uid="{00000000-0005-0000-0000-0000FD100000}"/>
    <cellStyle name="Normal 4 9 3 3 4 2" xfId="4350" xr:uid="{00000000-0005-0000-0000-0000FE100000}"/>
    <cellStyle name="Normal 4 9 3 3 5" xfId="4351" xr:uid="{00000000-0005-0000-0000-0000FF100000}"/>
    <cellStyle name="Normal 4 9 3 4" xfId="4352" xr:uid="{00000000-0005-0000-0000-000000110000}"/>
    <cellStyle name="Normal 4 9 3 4 2" xfId="4353" xr:uid="{00000000-0005-0000-0000-000001110000}"/>
    <cellStyle name="Normal 4 9 3 4 2 2" xfId="4354" xr:uid="{00000000-0005-0000-0000-000002110000}"/>
    <cellStyle name="Normal 4 9 3 4 2 2 2" xfId="4355" xr:uid="{00000000-0005-0000-0000-000003110000}"/>
    <cellStyle name="Normal 4 9 3 4 2 3" xfId="4356" xr:uid="{00000000-0005-0000-0000-000004110000}"/>
    <cellStyle name="Normal 4 9 3 4 3" xfId="4357" xr:uid="{00000000-0005-0000-0000-000005110000}"/>
    <cellStyle name="Normal 4 9 3 4 3 2" xfId="4358" xr:uid="{00000000-0005-0000-0000-000006110000}"/>
    <cellStyle name="Normal 4 9 3 4 4" xfId="4359" xr:uid="{00000000-0005-0000-0000-000007110000}"/>
    <cellStyle name="Normal 4 9 3 5" xfId="4360" xr:uid="{00000000-0005-0000-0000-000008110000}"/>
    <cellStyle name="Normal 4 9 3 5 2" xfId="4361" xr:uid="{00000000-0005-0000-0000-000009110000}"/>
    <cellStyle name="Normal 4 9 3 5 2 2" xfId="4362" xr:uid="{00000000-0005-0000-0000-00000A110000}"/>
    <cellStyle name="Normal 4 9 3 5 3" xfId="4363" xr:uid="{00000000-0005-0000-0000-00000B110000}"/>
    <cellStyle name="Normal 4 9 3 6" xfId="4364" xr:uid="{00000000-0005-0000-0000-00000C110000}"/>
    <cellStyle name="Normal 4 9 3 6 2" xfId="4365" xr:uid="{00000000-0005-0000-0000-00000D110000}"/>
    <cellStyle name="Normal 4 9 3 7" xfId="4366" xr:uid="{00000000-0005-0000-0000-00000E110000}"/>
    <cellStyle name="Normal 4 9 4" xfId="4367" xr:uid="{00000000-0005-0000-0000-00000F110000}"/>
    <cellStyle name="Normal 4 9 4 2" xfId="4368" xr:uid="{00000000-0005-0000-0000-000010110000}"/>
    <cellStyle name="Normal 4 9 4 2 2" xfId="4369" xr:uid="{00000000-0005-0000-0000-000011110000}"/>
    <cellStyle name="Normal 4 9 4 2 2 2" xfId="4370" xr:uid="{00000000-0005-0000-0000-000012110000}"/>
    <cellStyle name="Normal 4 9 4 2 2 2 2" xfId="4371" xr:uid="{00000000-0005-0000-0000-000013110000}"/>
    <cellStyle name="Normal 4 9 4 2 2 2 2 2" xfId="4372" xr:uid="{00000000-0005-0000-0000-000014110000}"/>
    <cellStyle name="Normal 4 9 4 2 2 2 3" xfId="4373" xr:uid="{00000000-0005-0000-0000-000015110000}"/>
    <cellStyle name="Normal 4 9 4 2 2 3" xfId="4374" xr:uid="{00000000-0005-0000-0000-000016110000}"/>
    <cellStyle name="Normal 4 9 4 2 2 3 2" xfId="4375" xr:uid="{00000000-0005-0000-0000-000017110000}"/>
    <cellStyle name="Normal 4 9 4 2 2 4" xfId="4376" xr:uid="{00000000-0005-0000-0000-000018110000}"/>
    <cellStyle name="Normal 4 9 4 2 3" xfId="4377" xr:uid="{00000000-0005-0000-0000-000019110000}"/>
    <cellStyle name="Normal 4 9 4 2 3 2" xfId="4378" xr:uid="{00000000-0005-0000-0000-00001A110000}"/>
    <cellStyle name="Normal 4 9 4 2 3 2 2" xfId="4379" xr:uid="{00000000-0005-0000-0000-00001B110000}"/>
    <cellStyle name="Normal 4 9 4 2 3 3" xfId="4380" xr:uid="{00000000-0005-0000-0000-00001C110000}"/>
    <cellStyle name="Normal 4 9 4 2 4" xfId="4381" xr:uid="{00000000-0005-0000-0000-00001D110000}"/>
    <cellStyle name="Normal 4 9 4 2 4 2" xfId="4382" xr:uid="{00000000-0005-0000-0000-00001E110000}"/>
    <cellStyle name="Normal 4 9 4 2 5" xfId="4383" xr:uid="{00000000-0005-0000-0000-00001F110000}"/>
    <cellStyle name="Normal 4 9 4 3" xfId="4384" xr:uid="{00000000-0005-0000-0000-000020110000}"/>
    <cellStyle name="Normal 4 9 4 3 2" xfId="4385" xr:uid="{00000000-0005-0000-0000-000021110000}"/>
    <cellStyle name="Normal 4 9 4 3 2 2" xfId="4386" xr:uid="{00000000-0005-0000-0000-000022110000}"/>
    <cellStyle name="Normal 4 9 4 3 2 2 2" xfId="4387" xr:uid="{00000000-0005-0000-0000-000023110000}"/>
    <cellStyle name="Normal 4 9 4 3 2 3" xfId="4388" xr:uid="{00000000-0005-0000-0000-000024110000}"/>
    <cellStyle name="Normal 4 9 4 3 3" xfId="4389" xr:uid="{00000000-0005-0000-0000-000025110000}"/>
    <cellStyle name="Normal 4 9 4 3 3 2" xfId="4390" xr:uid="{00000000-0005-0000-0000-000026110000}"/>
    <cellStyle name="Normal 4 9 4 3 4" xfId="4391" xr:uid="{00000000-0005-0000-0000-000027110000}"/>
    <cellStyle name="Normal 4 9 4 4" xfId="4392" xr:uid="{00000000-0005-0000-0000-000028110000}"/>
    <cellStyle name="Normal 4 9 4 4 2" xfId="4393" xr:uid="{00000000-0005-0000-0000-000029110000}"/>
    <cellStyle name="Normal 4 9 4 4 2 2" xfId="4394" xr:uid="{00000000-0005-0000-0000-00002A110000}"/>
    <cellStyle name="Normal 4 9 4 4 3" xfId="4395" xr:uid="{00000000-0005-0000-0000-00002B110000}"/>
    <cellStyle name="Normal 4 9 4 5" xfId="4396" xr:uid="{00000000-0005-0000-0000-00002C110000}"/>
    <cellStyle name="Normal 4 9 4 5 2" xfId="4397" xr:uid="{00000000-0005-0000-0000-00002D110000}"/>
    <cellStyle name="Normal 4 9 4 6" xfId="4398" xr:uid="{00000000-0005-0000-0000-00002E110000}"/>
    <cellStyle name="Normal 4 9 5" xfId="4399" xr:uid="{00000000-0005-0000-0000-00002F110000}"/>
    <cellStyle name="Normal 4 9 5 2" xfId="4400" xr:uid="{00000000-0005-0000-0000-000030110000}"/>
    <cellStyle name="Normal 4 9 5 2 2" xfId="4401" xr:uid="{00000000-0005-0000-0000-000031110000}"/>
    <cellStyle name="Normal 4 9 5 2 2 2" xfId="4402" xr:uid="{00000000-0005-0000-0000-000032110000}"/>
    <cellStyle name="Normal 4 9 5 2 2 2 2" xfId="4403" xr:uid="{00000000-0005-0000-0000-000033110000}"/>
    <cellStyle name="Normal 4 9 5 2 2 3" xfId="4404" xr:uid="{00000000-0005-0000-0000-000034110000}"/>
    <cellStyle name="Normal 4 9 5 2 3" xfId="4405" xr:uid="{00000000-0005-0000-0000-000035110000}"/>
    <cellStyle name="Normal 4 9 5 2 3 2" xfId="4406" xr:uid="{00000000-0005-0000-0000-000036110000}"/>
    <cellStyle name="Normal 4 9 5 2 4" xfId="4407" xr:uid="{00000000-0005-0000-0000-000037110000}"/>
    <cellStyle name="Normal 4 9 5 3" xfId="4408" xr:uid="{00000000-0005-0000-0000-000038110000}"/>
    <cellStyle name="Normal 4 9 5 3 2" xfId="4409" xr:uid="{00000000-0005-0000-0000-000039110000}"/>
    <cellStyle name="Normal 4 9 5 3 2 2" xfId="4410" xr:uid="{00000000-0005-0000-0000-00003A110000}"/>
    <cellStyle name="Normal 4 9 5 3 3" xfId="4411" xr:uid="{00000000-0005-0000-0000-00003B110000}"/>
    <cellStyle name="Normal 4 9 5 4" xfId="4412" xr:uid="{00000000-0005-0000-0000-00003C110000}"/>
    <cellStyle name="Normal 4 9 5 4 2" xfId="4413" xr:uid="{00000000-0005-0000-0000-00003D110000}"/>
    <cellStyle name="Normal 4 9 5 5" xfId="4414" xr:uid="{00000000-0005-0000-0000-00003E110000}"/>
    <cellStyle name="Normal 4 9 6" xfId="4415" xr:uid="{00000000-0005-0000-0000-00003F110000}"/>
    <cellStyle name="Normal 4 9 6 2" xfId="4416" xr:uid="{00000000-0005-0000-0000-000040110000}"/>
    <cellStyle name="Normal 4 9 6 2 2" xfId="4417" xr:uid="{00000000-0005-0000-0000-000041110000}"/>
    <cellStyle name="Normal 4 9 6 2 2 2" xfId="4418" xr:uid="{00000000-0005-0000-0000-000042110000}"/>
    <cellStyle name="Normal 4 9 6 2 3" xfId="4419" xr:uid="{00000000-0005-0000-0000-000043110000}"/>
    <cellStyle name="Normal 4 9 6 3" xfId="4420" xr:uid="{00000000-0005-0000-0000-000044110000}"/>
    <cellStyle name="Normal 4 9 6 3 2" xfId="4421" xr:uid="{00000000-0005-0000-0000-000045110000}"/>
    <cellStyle name="Normal 4 9 6 4" xfId="4422" xr:uid="{00000000-0005-0000-0000-000046110000}"/>
    <cellStyle name="Normal 4 9 7" xfId="4423" xr:uid="{00000000-0005-0000-0000-000047110000}"/>
    <cellStyle name="Normal 4 9 7 2" xfId="4424" xr:uid="{00000000-0005-0000-0000-000048110000}"/>
    <cellStyle name="Normal 4 9 7 2 2" xfId="4425" xr:uid="{00000000-0005-0000-0000-000049110000}"/>
    <cellStyle name="Normal 4 9 7 3" xfId="4426" xr:uid="{00000000-0005-0000-0000-00004A110000}"/>
    <cellStyle name="Normal 4 9 8" xfId="4427" xr:uid="{00000000-0005-0000-0000-00004B110000}"/>
    <cellStyle name="Normal 4 9 8 2" xfId="4428" xr:uid="{00000000-0005-0000-0000-00004C110000}"/>
    <cellStyle name="Normal 4 9 9" xfId="4429" xr:uid="{00000000-0005-0000-0000-00004D110000}"/>
    <cellStyle name="Normal 4_Composições lote 1 atualizada" xfId="4430" xr:uid="{00000000-0005-0000-0000-00004E110000}"/>
    <cellStyle name="Normal 40" xfId="4431" xr:uid="{00000000-0005-0000-0000-00004F110000}"/>
    <cellStyle name="Normal 40 2" xfId="4432" xr:uid="{00000000-0005-0000-0000-000050110000}"/>
    <cellStyle name="Normal 41" xfId="4433" xr:uid="{00000000-0005-0000-0000-000051110000}"/>
    <cellStyle name="Normal 41 2" xfId="4434" xr:uid="{00000000-0005-0000-0000-000052110000}"/>
    <cellStyle name="Normal 42" xfId="4435" xr:uid="{00000000-0005-0000-0000-000053110000}"/>
    <cellStyle name="Normal 42 2" xfId="4436" xr:uid="{00000000-0005-0000-0000-000054110000}"/>
    <cellStyle name="Normal 42 2 2" xfId="4437" xr:uid="{00000000-0005-0000-0000-000055110000}"/>
    <cellStyle name="Normal 42 2 2 2" xfId="4438" xr:uid="{00000000-0005-0000-0000-000056110000}"/>
    <cellStyle name="Normal 42 2 2 2 2" xfId="4439" xr:uid="{00000000-0005-0000-0000-000057110000}"/>
    <cellStyle name="Normal 42 2 2 3" xfId="4440" xr:uid="{00000000-0005-0000-0000-000058110000}"/>
    <cellStyle name="Normal 42 2 3" xfId="4441" xr:uid="{00000000-0005-0000-0000-000059110000}"/>
    <cellStyle name="Normal 42 2 3 2" xfId="4442" xr:uid="{00000000-0005-0000-0000-00005A110000}"/>
    <cellStyle name="Normal 42 2 4" xfId="4443" xr:uid="{00000000-0005-0000-0000-00005B110000}"/>
    <cellStyle name="Normal 42 3" xfId="4444" xr:uid="{00000000-0005-0000-0000-00005C110000}"/>
    <cellStyle name="Normal 42 3 2" xfId="4445" xr:uid="{00000000-0005-0000-0000-00005D110000}"/>
    <cellStyle name="Normal 42 3 2 2" xfId="4446" xr:uid="{00000000-0005-0000-0000-00005E110000}"/>
    <cellStyle name="Normal 42 3 3" xfId="4447" xr:uid="{00000000-0005-0000-0000-00005F110000}"/>
    <cellStyle name="Normal 42 4" xfId="4448" xr:uid="{00000000-0005-0000-0000-000060110000}"/>
    <cellStyle name="Normal 42 4 2" xfId="4449" xr:uid="{00000000-0005-0000-0000-000061110000}"/>
    <cellStyle name="Normal 42 5" xfId="4450" xr:uid="{00000000-0005-0000-0000-000062110000}"/>
    <cellStyle name="Normal 43" xfId="4451" xr:uid="{00000000-0005-0000-0000-000063110000}"/>
    <cellStyle name="Normal 43 2" xfId="4452" xr:uid="{00000000-0005-0000-0000-000064110000}"/>
    <cellStyle name="Normal 43 2 2" xfId="4453" xr:uid="{00000000-0005-0000-0000-000065110000}"/>
    <cellStyle name="Normal 43 2 2 2" xfId="4454" xr:uid="{00000000-0005-0000-0000-000066110000}"/>
    <cellStyle name="Normal 43 2 2 2 2" xfId="4455" xr:uid="{00000000-0005-0000-0000-000067110000}"/>
    <cellStyle name="Normal 43 2 2 3" xfId="4456" xr:uid="{00000000-0005-0000-0000-000068110000}"/>
    <cellStyle name="Normal 43 2 3" xfId="4457" xr:uid="{00000000-0005-0000-0000-000069110000}"/>
    <cellStyle name="Normal 43 2 3 2" xfId="4458" xr:uid="{00000000-0005-0000-0000-00006A110000}"/>
    <cellStyle name="Normal 43 2 4" xfId="4459" xr:uid="{00000000-0005-0000-0000-00006B110000}"/>
    <cellStyle name="Normal 43 3" xfId="4460" xr:uid="{00000000-0005-0000-0000-00006C110000}"/>
    <cellStyle name="Normal 43 3 2" xfId="4461" xr:uid="{00000000-0005-0000-0000-00006D110000}"/>
    <cellStyle name="Normal 43 3 2 2" xfId="4462" xr:uid="{00000000-0005-0000-0000-00006E110000}"/>
    <cellStyle name="Normal 43 3 3" xfId="4463" xr:uid="{00000000-0005-0000-0000-00006F110000}"/>
    <cellStyle name="Normal 43 4" xfId="4464" xr:uid="{00000000-0005-0000-0000-000070110000}"/>
    <cellStyle name="Normal 43 4 2" xfId="4465" xr:uid="{00000000-0005-0000-0000-000071110000}"/>
    <cellStyle name="Normal 43 5" xfId="4466" xr:uid="{00000000-0005-0000-0000-000072110000}"/>
    <cellStyle name="Normal 44" xfId="4467" xr:uid="{00000000-0005-0000-0000-000073110000}"/>
    <cellStyle name="Normal 44 2" xfId="4468" xr:uid="{00000000-0005-0000-0000-000074110000}"/>
    <cellStyle name="Normal 44 2 2" xfId="4469" xr:uid="{00000000-0005-0000-0000-000075110000}"/>
    <cellStyle name="Normal 44 2 2 2" xfId="4470" xr:uid="{00000000-0005-0000-0000-000076110000}"/>
    <cellStyle name="Normal 44 2 2 2 2" xfId="4471" xr:uid="{00000000-0005-0000-0000-000077110000}"/>
    <cellStyle name="Normal 44 2 2 3" xfId="4472" xr:uid="{00000000-0005-0000-0000-000078110000}"/>
    <cellStyle name="Normal 44 2 3" xfId="4473" xr:uid="{00000000-0005-0000-0000-000079110000}"/>
    <cellStyle name="Normal 44 2 3 2" xfId="4474" xr:uid="{00000000-0005-0000-0000-00007A110000}"/>
    <cellStyle name="Normal 44 2 4" xfId="4475" xr:uid="{00000000-0005-0000-0000-00007B110000}"/>
    <cellStyle name="Normal 44 3" xfId="4476" xr:uid="{00000000-0005-0000-0000-00007C110000}"/>
    <cellStyle name="Normal 44 3 2" xfId="4477" xr:uid="{00000000-0005-0000-0000-00007D110000}"/>
    <cellStyle name="Normal 44 3 2 2" xfId="4478" xr:uid="{00000000-0005-0000-0000-00007E110000}"/>
    <cellStyle name="Normal 44 3 3" xfId="4479" xr:uid="{00000000-0005-0000-0000-00007F110000}"/>
    <cellStyle name="Normal 44 4" xfId="4480" xr:uid="{00000000-0005-0000-0000-000080110000}"/>
    <cellStyle name="Normal 44 4 2" xfId="4481" xr:uid="{00000000-0005-0000-0000-000081110000}"/>
    <cellStyle name="Normal 44 5" xfId="4482" xr:uid="{00000000-0005-0000-0000-000082110000}"/>
    <cellStyle name="Normal 45" xfId="4483" xr:uid="{00000000-0005-0000-0000-000083110000}"/>
    <cellStyle name="Normal 45 2" xfId="4484" xr:uid="{00000000-0005-0000-0000-000084110000}"/>
    <cellStyle name="Normal 45 2 2" xfId="4485" xr:uid="{00000000-0005-0000-0000-000085110000}"/>
    <cellStyle name="Normal 45 2 2 2" xfId="4486" xr:uid="{00000000-0005-0000-0000-000086110000}"/>
    <cellStyle name="Normal 45 2 2 2 2" xfId="4487" xr:uid="{00000000-0005-0000-0000-000087110000}"/>
    <cellStyle name="Normal 45 2 2 3" xfId="4488" xr:uid="{00000000-0005-0000-0000-000088110000}"/>
    <cellStyle name="Normal 45 2 3" xfId="4489" xr:uid="{00000000-0005-0000-0000-000089110000}"/>
    <cellStyle name="Normal 45 2 3 2" xfId="4490" xr:uid="{00000000-0005-0000-0000-00008A110000}"/>
    <cellStyle name="Normal 45 2 4" xfId="4491" xr:uid="{00000000-0005-0000-0000-00008B110000}"/>
    <cellStyle name="Normal 45 3" xfId="4492" xr:uid="{00000000-0005-0000-0000-00008C110000}"/>
    <cellStyle name="Normal 45 3 2" xfId="4493" xr:uid="{00000000-0005-0000-0000-00008D110000}"/>
    <cellStyle name="Normal 45 3 2 2" xfId="4494" xr:uid="{00000000-0005-0000-0000-00008E110000}"/>
    <cellStyle name="Normal 45 3 3" xfId="4495" xr:uid="{00000000-0005-0000-0000-00008F110000}"/>
    <cellStyle name="Normal 45 4" xfId="4496" xr:uid="{00000000-0005-0000-0000-000090110000}"/>
    <cellStyle name="Normal 45 4 2" xfId="4497" xr:uid="{00000000-0005-0000-0000-000091110000}"/>
    <cellStyle name="Normal 45 5" xfId="4498" xr:uid="{00000000-0005-0000-0000-000092110000}"/>
    <cellStyle name="Normal 46" xfId="4499" xr:uid="{00000000-0005-0000-0000-000093110000}"/>
    <cellStyle name="Normal 46 2" xfId="4500" xr:uid="{00000000-0005-0000-0000-000094110000}"/>
    <cellStyle name="Normal 46 2 2" xfId="4501" xr:uid="{00000000-0005-0000-0000-000095110000}"/>
    <cellStyle name="Normal 46 2 2 2" xfId="4502" xr:uid="{00000000-0005-0000-0000-000096110000}"/>
    <cellStyle name="Normal 46 2 2 2 2" xfId="4503" xr:uid="{00000000-0005-0000-0000-000097110000}"/>
    <cellStyle name="Normal 46 2 2 3" xfId="4504" xr:uid="{00000000-0005-0000-0000-000098110000}"/>
    <cellStyle name="Normal 46 2 3" xfId="4505" xr:uid="{00000000-0005-0000-0000-000099110000}"/>
    <cellStyle name="Normal 46 2 3 2" xfId="4506" xr:uid="{00000000-0005-0000-0000-00009A110000}"/>
    <cellStyle name="Normal 46 2 4" xfId="4507" xr:uid="{00000000-0005-0000-0000-00009B110000}"/>
    <cellStyle name="Normal 46 3" xfId="4508" xr:uid="{00000000-0005-0000-0000-00009C110000}"/>
    <cellStyle name="Normal 46 3 2" xfId="4509" xr:uid="{00000000-0005-0000-0000-00009D110000}"/>
    <cellStyle name="Normal 46 3 2 2" xfId="4510" xr:uid="{00000000-0005-0000-0000-00009E110000}"/>
    <cellStyle name="Normal 46 3 3" xfId="4511" xr:uid="{00000000-0005-0000-0000-00009F110000}"/>
    <cellStyle name="Normal 46 4" xfId="4512" xr:uid="{00000000-0005-0000-0000-0000A0110000}"/>
    <cellStyle name="Normal 46 4 2" xfId="4513" xr:uid="{00000000-0005-0000-0000-0000A1110000}"/>
    <cellStyle name="Normal 46 5" xfId="4514" xr:uid="{00000000-0005-0000-0000-0000A2110000}"/>
    <cellStyle name="Normal 47" xfId="4515" xr:uid="{00000000-0005-0000-0000-0000A3110000}"/>
    <cellStyle name="Normal 47 2" xfId="4516" xr:uid="{00000000-0005-0000-0000-0000A4110000}"/>
    <cellStyle name="Normal 47 2 2" xfId="4517" xr:uid="{00000000-0005-0000-0000-0000A5110000}"/>
    <cellStyle name="Normal 47 2 2 2" xfId="4518" xr:uid="{00000000-0005-0000-0000-0000A6110000}"/>
    <cellStyle name="Normal 47 2 2 2 2" xfId="4519" xr:uid="{00000000-0005-0000-0000-0000A7110000}"/>
    <cellStyle name="Normal 47 2 2 3" xfId="4520" xr:uid="{00000000-0005-0000-0000-0000A8110000}"/>
    <cellStyle name="Normal 47 2 3" xfId="4521" xr:uid="{00000000-0005-0000-0000-0000A9110000}"/>
    <cellStyle name="Normal 47 2 3 2" xfId="4522" xr:uid="{00000000-0005-0000-0000-0000AA110000}"/>
    <cellStyle name="Normal 47 2 4" xfId="4523" xr:uid="{00000000-0005-0000-0000-0000AB110000}"/>
    <cellStyle name="Normal 47 3" xfId="4524" xr:uid="{00000000-0005-0000-0000-0000AC110000}"/>
    <cellStyle name="Normal 47 3 2" xfId="4525" xr:uid="{00000000-0005-0000-0000-0000AD110000}"/>
    <cellStyle name="Normal 47 3 2 2" xfId="4526" xr:uid="{00000000-0005-0000-0000-0000AE110000}"/>
    <cellStyle name="Normal 47 3 3" xfId="4527" xr:uid="{00000000-0005-0000-0000-0000AF110000}"/>
    <cellStyle name="Normal 47 4" xfId="4528" xr:uid="{00000000-0005-0000-0000-0000B0110000}"/>
    <cellStyle name="Normal 47 4 2" xfId="4529" xr:uid="{00000000-0005-0000-0000-0000B1110000}"/>
    <cellStyle name="Normal 47 5" xfId="4530" xr:uid="{00000000-0005-0000-0000-0000B2110000}"/>
    <cellStyle name="Normal 48" xfId="4531" xr:uid="{00000000-0005-0000-0000-0000B3110000}"/>
    <cellStyle name="Normal 48 2" xfId="4532" xr:uid="{00000000-0005-0000-0000-0000B4110000}"/>
    <cellStyle name="Normal 48 2 2" xfId="4533" xr:uid="{00000000-0005-0000-0000-0000B5110000}"/>
    <cellStyle name="Normal 48 2 2 2" xfId="4534" xr:uid="{00000000-0005-0000-0000-0000B6110000}"/>
    <cellStyle name="Normal 48 2 2 2 2" xfId="4535" xr:uid="{00000000-0005-0000-0000-0000B7110000}"/>
    <cellStyle name="Normal 48 2 2 3" xfId="4536" xr:uid="{00000000-0005-0000-0000-0000B8110000}"/>
    <cellStyle name="Normal 48 2 3" xfId="4537" xr:uid="{00000000-0005-0000-0000-0000B9110000}"/>
    <cellStyle name="Normal 48 2 3 2" xfId="4538" xr:uid="{00000000-0005-0000-0000-0000BA110000}"/>
    <cellStyle name="Normal 48 2 4" xfId="4539" xr:uid="{00000000-0005-0000-0000-0000BB110000}"/>
    <cellStyle name="Normal 48 3" xfId="4540" xr:uid="{00000000-0005-0000-0000-0000BC110000}"/>
    <cellStyle name="Normal 48 3 2" xfId="4541" xr:uid="{00000000-0005-0000-0000-0000BD110000}"/>
    <cellStyle name="Normal 48 3 2 2" xfId="4542" xr:uid="{00000000-0005-0000-0000-0000BE110000}"/>
    <cellStyle name="Normal 48 3 3" xfId="4543" xr:uid="{00000000-0005-0000-0000-0000BF110000}"/>
    <cellStyle name="Normal 48 4" xfId="4544" xr:uid="{00000000-0005-0000-0000-0000C0110000}"/>
    <cellStyle name="Normal 48 4 2" xfId="4545" xr:uid="{00000000-0005-0000-0000-0000C1110000}"/>
    <cellStyle name="Normal 48 5" xfId="4546" xr:uid="{00000000-0005-0000-0000-0000C2110000}"/>
    <cellStyle name="Normal 49" xfId="4547" xr:uid="{00000000-0005-0000-0000-0000C3110000}"/>
    <cellStyle name="Normal 5" xfId="13" xr:uid="{00000000-0005-0000-0000-0000C4110000}"/>
    <cellStyle name="Normal 5 10" xfId="4548" xr:uid="{00000000-0005-0000-0000-0000C5110000}"/>
    <cellStyle name="Normal 5 11" xfId="4549" xr:uid="{00000000-0005-0000-0000-0000C6110000}"/>
    <cellStyle name="Normal 5 11 2" xfId="4550" xr:uid="{00000000-0005-0000-0000-0000C7110000}"/>
    <cellStyle name="Normal 5 11 2 2" xfId="4551" xr:uid="{00000000-0005-0000-0000-0000C8110000}"/>
    <cellStyle name="Normal 5 11 2 2 2" xfId="4552" xr:uid="{00000000-0005-0000-0000-0000C9110000}"/>
    <cellStyle name="Normal 5 11 2 2 2 2" xfId="4553" xr:uid="{00000000-0005-0000-0000-0000CA110000}"/>
    <cellStyle name="Normal 5 11 2 2 2 2 2" xfId="4554" xr:uid="{00000000-0005-0000-0000-0000CB110000}"/>
    <cellStyle name="Normal 5 11 2 2 2 2 2 2" xfId="4555" xr:uid="{00000000-0005-0000-0000-0000CC110000}"/>
    <cellStyle name="Normal 5 11 2 2 2 2 2 2 2" xfId="4556" xr:uid="{00000000-0005-0000-0000-0000CD110000}"/>
    <cellStyle name="Normal 5 11 2 2 2 2 2 3" xfId="4557" xr:uid="{00000000-0005-0000-0000-0000CE110000}"/>
    <cellStyle name="Normal 5 11 2 2 2 2 3" xfId="4558" xr:uid="{00000000-0005-0000-0000-0000CF110000}"/>
    <cellStyle name="Normal 5 11 2 2 2 2 3 2" xfId="4559" xr:uid="{00000000-0005-0000-0000-0000D0110000}"/>
    <cellStyle name="Normal 5 11 2 2 2 2 4" xfId="4560" xr:uid="{00000000-0005-0000-0000-0000D1110000}"/>
    <cellStyle name="Normal 5 11 2 2 2 3" xfId="4561" xr:uid="{00000000-0005-0000-0000-0000D2110000}"/>
    <cellStyle name="Normal 5 11 2 2 2 3 2" xfId="4562" xr:uid="{00000000-0005-0000-0000-0000D3110000}"/>
    <cellStyle name="Normal 5 11 2 2 2 3 2 2" xfId="4563" xr:uid="{00000000-0005-0000-0000-0000D4110000}"/>
    <cellStyle name="Normal 5 11 2 2 2 3 3" xfId="4564" xr:uid="{00000000-0005-0000-0000-0000D5110000}"/>
    <cellStyle name="Normal 5 11 2 2 2 4" xfId="4565" xr:uid="{00000000-0005-0000-0000-0000D6110000}"/>
    <cellStyle name="Normal 5 11 2 2 2 4 2" xfId="4566" xr:uid="{00000000-0005-0000-0000-0000D7110000}"/>
    <cellStyle name="Normal 5 11 2 2 2 5" xfId="4567" xr:uid="{00000000-0005-0000-0000-0000D8110000}"/>
    <cellStyle name="Normal 5 11 2 2 3" xfId="4568" xr:uid="{00000000-0005-0000-0000-0000D9110000}"/>
    <cellStyle name="Normal 5 11 2 2 3 2" xfId="4569" xr:uid="{00000000-0005-0000-0000-0000DA110000}"/>
    <cellStyle name="Normal 5 11 2 2 3 2 2" xfId="4570" xr:uid="{00000000-0005-0000-0000-0000DB110000}"/>
    <cellStyle name="Normal 5 11 2 2 3 2 2 2" xfId="4571" xr:uid="{00000000-0005-0000-0000-0000DC110000}"/>
    <cellStyle name="Normal 5 11 2 2 3 2 3" xfId="4572" xr:uid="{00000000-0005-0000-0000-0000DD110000}"/>
    <cellStyle name="Normal 5 11 2 2 3 3" xfId="4573" xr:uid="{00000000-0005-0000-0000-0000DE110000}"/>
    <cellStyle name="Normal 5 11 2 2 3 3 2" xfId="4574" xr:uid="{00000000-0005-0000-0000-0000DF110000}"/>
    <cellStyle name="Normal 5 11 2 2 3 4" xfId="4575" xr:uid="{00000000-0005-0000-0000-0000E0110000}"/>
    <cellStyle name="Normal 5 11 2 2 4" xfId="4576" xr:uid="{00000000-0005-0000-0000-0000E1110000}"/>
    <cellStyle name="Normal 5 11 2 2 4 2" xfId="4577" xr:uid="{00000000-0005-0000-0000-0000E2110000}"/>
    <cellStyle name="Normal 5 11 2 2 4 2 2" xfId="4578" xr:uid="{00000000-0005-0000-0000-0000E3110000}"/>
    <cellStyle name="Normal 5 11 2 2 4 3" xfId="4579" xr:uid="{00000000-0005-0000-0000-0000E4110000}"/>
    <cellStyle name="Normal 5 11 2 2 5" xfId="4580" xr:uid="{00000000-0005-0000-0000-0000E5110000}"/>
    <cellStyle name="Normal 5 11 2 2 5 2" xfId="4581" xr:uid="{00000000-0005-0000-0000-0000E6110000}"/>
    <cellStyle name="Normal 5 11 2 2 6" xfId="4582" xr:uid="{00000000-0005-0000-0000-0000E7110000}"/>
    <cellStyle name="Normal 5 11 2 3" xfId="4583" xr:uid="{00000000-0005-0000-0000-0000E8110000}"/>
    <cellStyle name="Normal 5 11 2 3 2" xfId="4584" xr:uid="{00000000-0005-0000-0000-0000E9110000}"/>
    <cellStyle name="Normal 5 11 2 3 2 2" xfId="4585" xr:uid="{00000000-0005-0000-0000-0000EA110000}"/>
    <cellStyle name="Normal 5 11 2 3 2 2 2" xfId="4586" xr:uid="{00000000-0005-0000-0000-0000EB110000}"/>
    <cellStyle name="Normal 5 11 2 3 2 2 2 2" xfId="4587" xr:uid="{00000000-0005-0000-0000-0000EC110000}"/>
    <cellStyle name="Normal 5 11 2 3 2 2 3" xfId="4588" xr:uid="{00000000-0005-0000-0000-0000ED110000}"/>
    <cellStyle name="Normal 5 11 2 3 2 3" xfId="4589" xr:uid="{00000000-0005-0000-0000-0000EE110000}"/>
    <cellStyle name="Normal 5 11 2 3 2 3 2" xfId="4590" xr:uid="{00000000-0005-0000-0000-0000EF110000}"/>
    <cellStyle name="Normal 5 11 2 3 2 4" xfId="4591" xr:uid="{00000000-0005-0000-0000-0000F0110000}"/>
    <cellStyle name="Normal 5 11 2 3 3" xfId="4592" xr:uid="{00000000-0005-0000-0000-0000F1110000}"/>
    <cellStyle name="Normal 5 11 2 3 3 2" xfId="4593" xr:uid="{00000000-0005-0000-0000-0000F2110000}"/>
    <cellStyle name="Normal 5 11 2 3 3 2 2" xfId="4594" xr:uid="{00000000-0005-0000-0000-0000F3110000}"/>
    <cellStyle name="Normal 5 11 2 3 3 3" xfId="4595" xr:uid="{00000000-0005-0000-0000-0000F4110000}"/>
    <cellStyle name="Normal 5 11 2 3 4" xfId="4596" xr:uid="{00000000-0005-0000-0000-0000F5110000}"/>
    <cellStyle name="Normal 5 11 2 3 4 2" xfId="4597" xr:uid="{00000000-0005-0000-0000-0000F6110000}"/>
    <cellStyle name="Normal 5 11 2 3 5" xfId="4598" xr:uid="{00000000-0005-0000-0000-0000F7110000}"/>
    <cellStyle name="Normal 5 11 2 4" xfId="4599" xr:uid="{00000000-0005-0000-0000-0000F8110000}"/>
    <cellStyle name="Normal 5 11 2 4 2" xfId="4600" xr:uid="{00000000-0005-0000-0000-0000F9110000}"/>
    <cellStyle name="Normal 5 11 2 4 2 2" xfId="4601" xr:uid="{00000000-0005-0000-0000-0000FA110000}"/>
    <cellStyle name="Normal 5 11 2 4 2 2 2" xfId="4602" xr:uid="{00000000-0005-0000-0000-0000FB110000}"/>
    <cellStyle name="Normal 5 11 2 4 2 3" xfId="4603" xr:uid="{00000000-0005-0000-0000-0000FC110000}"/>
    <cellStyle name="Normal 5 11 2 4 3" xfId="4604" xr:uid="{00000000-0005-0000-0000-0000FD110000}"/>
    <cellStyle name="Normal 5 11 2 4 3 2" xfId="4605" xr:uid="{00000000-0005-0000-0000-0000FE110000}"/>
    <cellStyle name="Normal 5 11 2 4 4" xfId="4606" xr:uid="{00000000-0005-0000-0000-0000FF110000}"/>
    <cellStyle name="Normal 5 11 2 5" xfId="4607" xr:uid="{00000000-0005-0000-0000-000000120000}"/>
    <cellStyle name="Normal 5 11 2 5 2" xfId="4608" xr:uid="{00000000-0005-0000-0000-000001120000}"/>
    <cellStyle name="Normal 5 11 2 5 2 2" xfId="4609" xr:uid="{00000000-0005-0000-0000-000002120000}"/>
    <cellStyle name="Normal 5 11 2 5 3" xfId="4610" xr:uid="{00000000-0005-0000-0000-000003120000}"/>
    <cellStyle name="Normal 5 11 2 6" xfId="4611" xr:uid="{00000000-0005-0000-0000-000004120000}"/>
    <cellStyle name="Normal 5 11 2 6 2" xfId="4612" xr:uid="{00000000-0005-0000-0000-000005120000}"/>
    <cellStyle name="Normal 5 11 2 7" xfId="4613" xr:uid="{00000000-0005-0000-0000-000006120000}"/>
    <cellStyle name="Normal 5 11 3" xfId="4614" xr:uid="{00000000-0005-0000-0000-000007120000}"/>
    <cellStyle name="Normal 5 11 3 2" xfId="4615" xr:uid="{00000000-0005-0000-0000-000008120000}"/>
    <cellStyle name="Normal 5 11 3 2 2" xfId="4616" xr:uid="{00000000-0005-0000-0000-000009120000}"/>
    <cellStyle name="Normal 5 11 3 2 2 2" xfId="4617" xr:uid="{00000000-0005-0000-0000-00000A120000}"/>
    <cellStyle name="Normal 5 11 3 2 2 2 2" xfId="4618" xr:uid="{00000000-0005-0000-0000-00000B120000}"/>
    <cellStyle name="Normal 5 11 3 2 2 3" xfId="4619" xr:uid="{00000000-0005-0000-0000-00000C120000}"/>
    <cellStyle name="Normal 5 11 3 2 3" xfId="4620" xr:uid="{00000000-0005-0000-0000-00000D120000}"/>
    <cellStyle name="Normal 5 11 3 2 3 2" xfId="4621" xr:uid="{00000000-0005-0000-0000-00000E120000}"/>
    <cellStyle name="Normal 5 11 3 2 4" xfId="4622" xr:uid="{00000000-0005-0000-0000-00000F120000}"/>
    <cellStyle name="Normal 5 11 3 3" xfId="4623" xr:uid="{00000000-0005-0000-0000-000010120000}"/>
    <cellStyle name="Normal 5 11 3 3 2" xfId="4624" xr:uid="{00000000-0005-0000-0000-000011120000}"/>
    <cellStyle name="Normal 5 11 3 3 2 2" xfId="4625" xr:uid="{00000000-0005-0000-0000-000012120000}"/>
    <cellStyle name="Normal 5 11 3 3 3" xfId="4626" xr:uid="{00000000-0005-0000-0000-000013120000}"/>
    <cellStyle name="Normal 5 11 3 4" xfId="4627" xr:uid="{00000000-0005-0000-0000-000014120000}"/>
    <cellStyle name="Normal 5 11 3 4 2" xfId="4628" xr:uid="{00000000-0005-0000-0000-000015120000}"/>
    <cellStyle name="Normal 5 11 3 5" xfId="4629" xr:uid="{00000000-0005-0000-0000-000016120000}"/>
    <cellStyle name="Normal 5 11 4" xfId="4630" xr:uid="{00000000-0005-0000-0000-000017120000}"/>
    <cellStyle name="Normal 5 11 4 2" xfId="4631" xr:uid="{00000000-0005-0000-0000-000018120000}"/>
    <cellStyle name="Normal 5 11 4 2 2" xfId="4632" xr:uid="{00000000-0005-0000-0000-000019120000}"/>
    <cellStyle name="Normal 5 11 4 2 2 2" xfId="4633" xr:uid="{00000000-0005-0000-0000-00001A120000}"/>
    <cellStyle name="Normal 5 11 4 2 2 2 2" xfId="4634" xr:uid="{00000000-0005-0000-0000-00001B120000}"/>
    <cellStyle name="Normal 5 11 4 2 2 3" xfId="4635" xr:uid="{00000000-0005-0000-0000-00001C120000}"/>
    <cellStyle name="Normal 5 11 4 2 3" xfId="4636" xr:uid="{00000000-0005-0000-0000-00001D120000}"/>
    <cellStyle name="Normal 5 11 4 2 3 2" xfId="4637" xr:uid="{00000000-0005-0000-0000-00001E120000}"/>
    <cellStyle name="Normal 5 11 4 2 4" xfId="4638" xr:uid="{00000000-0005-0000-0000-00001F120000}"/>
    <cellStyle name="Normal 5 11 4 3" xfId="4639" xr:uid="{00000000-0005-0000-0000-000020120000}"/>
    <cellStyle name="Normal 5 11 4 3 2" xfId="4640" xr:uid="{00000000-0005-0000-0000-000021120000}"/>
    <cellStyle name="Normal 5 11 4 3 2 2" xfId="4641" xr:uid="{00000000-0005-0000-0000-000022120000}"/>
    <cellStyle name="Normal 5 11 4 3 3" xfId="4642" xr:uid="{00000000-0005-0000-0000-000023120000}"/>
    <cellStyle name="Normal 5 11 4 4" xfId="4643" xr:uid="{00000000-0005-0000-0000-000024120000}"/>
    <cellStyle name="Normal 5 11 4 4 2" xfId="4644" xr:uid="{00000000-0005-0000-0000-000025120000}"/>
    <cellStyle name="Normal 5 11 4 5" xfId="4645" xr:uid="{00000000-0005-0000-0000-000026120000}"/>
    <cellStyle name="Normal 5 11 5" xfId="4646" xr:uid="{00000000-0005-0000-0000-000027120000}"/>
    <cellStyle name="Normal 5 11 5 2" xfId="4647" xr:uid="{00000000-0005-0000-0000-000028120000}"/>
    <cellStyle name="Normal 5 11 5 2 2" xfId="4648" xr:uid="{00000000-0005-0000-0000-000029120000}"/>
    <cellStyle name="Normal 5 11 5 2 2 2" xfId="4649" xr:uid="{00000000-0005-0000-0000-00002A120000}"/>
    <cellStyle name="Normal 5 11 5 2 2 2 2" xfId="4650" xr:uid="{00000000-0005-0000-0000-00002B120000}"/>
    <cellStyle name="Normal 5 11 5 2 2 3" xfId="4651" xr:uid="{00000000-0005-0000-0000-00002C120000}"/>
    <cellStyle name="Normal 5 11 5 2 3" xfId="4652" xr:uid="{00000000-0005-0000-0000-00002D120000}"/>
    <cellStyle name="Normal 5 11 5 2 3 2" xfId="4653" xr:uid="{00000000-0005-0000-0000-00002E120000}"/>
    <cellStyle name="Normal 5 11 5 2 4" xfId="4654" xr:uid="{00000000-0005-0000-0000-00002F120000}"/>
    <cellStyle name="Normal 5 11 5 3" xfId="4655" xr:uid="{00000000-0005-0000-0000-000030120000}"/>
    <cellStyle name="Normal 5 11 5 3 2" xfId="4656" xr:uid="{00000000-0005-0000-0000-000031120000}"/>
    <cellStyle name="Normal 5 11 5 3 2 2" xfId="4657" xr:uid="{00000000-0005-0000-0000-000032120000}"/>
    <cellStyle name="Normal 5 11 5 3 3" xfId="4658" xr:uid="{00000000-0005-0000-0000-000033120000}"/>
    <cellStyle name="Normal 5 11 5 4" xfId="4659" xr:uid="{00000000-0005-0000-0000-000034120000}"/>
    <cellStyle name="Normal 5 11 5 4 2" xfId="4660" xr:uid="{00000000-0005-0000-0000-000035120000}"/>
    <cellStyle name="Normal 5 11 5 5" xfId="4661" xr:uid="{00000000-0005-0000-0000-000036120000}"/>
    <cellStyle name="Normal 5 11 6" xfId="4662" xr:uid="{00000000-0005-0000-0000-000037120000}"/>
    <cellStyle name="Normal 5 11 6 2" xfId="4663" xr:uid="{00000000-0005-0000-0000-000038120000}"/>
    <cellStyle name="Normal 5 11 6 2 2" xfId="4664" xr:uid="{00000000-0005-0000-0000-000039120000}"/>
    <cellStyle name="Normal 5 11 6 2 2 2" xfId="4665" xr:uid="{00000000-0005-0000-0000-00003A120000}"/>
    <cellStyle name="Normal 5 11 6 2 3" xfId="4666" xr:uid="{00000000-0005-0000-0000-00003B120000}"/>
    <cellStyle name="Normal 5 11 6 3" xfId="4667" xr:uid="{00000000-0005-0000-0000-00003C120000}"/>
    <cellStyle name="Normal 5 11 6 3 2" xfId="4668" xr:uid="{00000000-0005-0000-0000-00003D120000}"/>
    <cellStyle name="Normal 5 11 6 4" xfId="4669" xr:uid="{00000000-0005-0000-0000-00003E120000}"/>
    <cellStyle name="Normal 5 11 7" xfId="4670" xr:uid="{00000000-0005-0000-0000-00003F120000}"/>
    <cellStyle name="Normal 5 11 7 2" xfId="4671" xr:uid="{00000000-0005-0000-0000-000040120000}"/>
    <cellStyle name="Normal 5 11 7 2 2" xfId="4672" xr:uid="{00000000-0005-0000-0000-000041120000}"/>
    <cellStyle name="Normal 5 11 7 3" xfId="4673" xr:uid="{00000000-0005-0000-0000-000042120000}"/>
    <cellStyle name="Normal 5 11 8" xfId="4674" xr:uid="{00000000-0005-0000-0000-000043120000}"/>
    <cellStyle name="Normal 5 11 8 2" xfId="4675" xr:uid="{00000000-0005-0000-0000-000044120000}"/>
    <cellStyle name="Normal 5 11 9" xfId="4676" xr:uid="{00000000-0005-0000-0000-000045120000}"/>
    <cellStyle name="Normal 5 2" xfId="32" xr:uid="{00000000-0005-0000-0000-000046120000}"/>
    <cellStyle name="Normal 5 3" xfId="56" xr:uid="{00000000-0005-0000-0000-000047120000}"/>
    <cellStyle name="Normal 5 4" xfId="4677" xr:uid="{00000000-0005-0000-0000-000048120000}"/>
    <cellStyle name="Normal 5 5" xfId="4678" xr:uid="{00000000-0005-0000-0000-000049120000}"/>
    <cellStyle name="Normal 5 6" xfId="4679" xr:uid="{00000000-0005-0000-0000-00004A120000}"/>
    <cellStyle name="Normal 5 7" xfId="4680" xr:uid="{00000000-0005-0000-0000-00004B120000}"/>
    <cellStyle name="Normal 5 8" xfId="4681" xr:uid="{00000000-0005-0000-0000-00004C120000}"/>
    <cellStyle name="Normal 5 9" xfId="4682" xr:uid="{00000000-0005-0000-0000-00004D120000}"/>
    <cellStyle name="Normal 5_Planilha lt c" xfId="4683" xr:uid="{00000000-0005-0000-0000-00004E120000}"/>
    <cellStyle name="Normal 50" xfId="4684" xr:uid="{00000000-0005-0000-0000-00004F120000}"/>
    <cellStyle name="Normal 51" xfId="4685" xr:uid="{00000000-0005-0000-0000-000050120000}"/>
    <cellStyle name="Normal 52" xfId="4686" xr:uid="{00000000-0005-0000-0000-000051120000}"/>
    <cellStyle name="Normal 53" xfId="4687" xr:uid="{00000000-0005-0000-0000-000052120000}"/>
    <cellStyle name="Normal 54" xfId="4688" xr:uid="{00000000-0005-0000-0000-000053120000}"/>
    <cellStyle name="Normal 55" xfId="4689" xr:uid="{00000000-0005-0000-0000-000054120000}"/>
    <cellStyle name="Normal 56" xfId="4690" xr:uid="{00000000-0005-0000-0000-000055120000}"/>
    <cellStyle name="Normal 57" xfId="4691" xr:uid="{00000000-0005-0000-0000-000056120000}"/>
    <cellStyle name="Normal 58" xfId="4692" xr:uid="{00000000-0005-0000-0000-000057120000}"/>
    <cellStyle name="Normal 59" xfId="4693" xr:uid="{00000000-0005-0000-0000-000058120000}"/>
    <cellStyle name="Normal 6" xfId="33" xr:uid="{00000000-0005-0000-0000-000059120000}"/>
    <cellStyle name="Normal 6 10" xfId="4694" xr:uid="{00000000-0005-0000-0000-00005A120000}"/>
    <cellStyle name="Normal 6 10 2" xfId="4695" xr:uid="{00000000-0005-0000-0000-00005B120000}"/>
    <cellStyle name="Normal 6 11" xfId="4696" xr:uid="{00000000-0005-0000-0000-00005C120000}"/>
    <cellStyle name="Normal 6 12" xfId="4697" xr:uid="{00000000-0005-0000-0000-00005D120000}"/>
    <cellStyle name="Normal 6 2" xfId="4698" xr:uid="{00000000-0005-0000-0000-00005E120000}"/>
    <cellStyle name="Normal 6 2 2" xfId="4699" xr:uid="{00000000-0005-0000-0000-00005F120000}"/>
    <cellStyle name="Normal 6 2 2 2" xfId="4700" xr:uid="{00000000-0005-0000-0000-000060120000}"/>
    <cellStyle name="Normal 6 2 2 2 2" xfId="4701" xr:uid="{00000000-0005-0000-0000-000061120000}"/>
    <cellStyle name="Normal 6 2 2 2 2 2" xfId="4702" xr:uid="{00000000-0005-0000-0000-000062120000}"/>
    <cellStyle name="Normal 6 2 2 2 2 2 2" xfId="4703" xr:uid="{00000000-0005-0000-0000-000063120000}"/>
    <cellStyle name="Normal 6 2 2 2 2 2 2 2" xfId="4704" xr:uid="{00000000-0005-0000-0000-000064120000}"/>
    <cellStyle name="Normal 6 2 2 2 2 2 3" xfId="4705" xr:uid="{00000000-0005-0000-0000-000065120000}"/>
    <cellStyle name="Normal 6 2 2 2 2 3" xfId="4706" xr:uid="{00000000-0005-0000-0000-000066120000}"/>
    <cellStyle name="Normal 6 2 2 2 2 3 2" xfId="4707" xr:uid="{00000000-0005-0000-0000-000067120000}"/>
    <cellStyle name="Normal 6 2 2 2 2 4" xfId="4708" xr:uid="{00000000-0005-0000-0000-000068120000}"/>
    <cellStyle name="Normal 6 2 2 2 3" xfId="4709" xr:uid="{00000000-0005-0000-0000-000069120000}"/>
    <cellStyle name="Normal 6 2 2 2 3 2" xfId="4710" xr:uid="{00000000-0005-0000-0000-00006A120000}"/>
    <cellStyle name="Normal 6 2 2 2 3 2 2" xfId="4711" xr:uid="{00000000-0005-0000-0000-00006B120000}"/>
    <cellStyle name="Normal 6 2 2 2 3 3" xfId="4712" xr:uid="{00000000-0005-0000-0000-00006C120000}"/>
    <cellStyle name="Normal 6 2 2 2 4" xfId="4713" xr:uid="{00000000-0005-0000-0000-00006D120000}"/>
    <cellStyle name="Normal 6 2 2 2 4 2" xfId="4714" xr:uid="{00000000-0005-0000-0000-00006E120000}"/>
    <cellStyle name="Normal 6 2 2 2 5" xfId="4715" xr:uid="{00000000-0005-0000-0000-00006F120000}"/>
    <cellStyle name="Normal 6 2 2 3" xfId="4716" xr:uid="{00000000-0005-0000-0000-000070120000}"/>
    <cellStyle name="Normal 6 2 2 3 2" xfId="4717" xr:uid="{00000000-0005-0000-0000-000071120000}"/>
    <cellStyle name="Normal 6 2 2 3 2 2" xfId="4718" xr:uid="{00000000-0005-0000-0000-000072120000}"/>
    <cellStyle name="Normal 6 2 2 3 2 2 2" xfId="4719" xr:uid="{00000000-0005-0000-0000-000073120000}"/>
    <cellStyle name="Normal 6 2 2 3 2 3" xfId="4720" xr:uid="{00000000-0005-0000-0000-000074120000}"/>
    <cellStyle name="Normal 6 2 2 3 3" xfId="4721" xr:uid="{00000000-0005-0000-0000-000075120000}"/>
    <cellStyle name="Normal 6 2 2 3 3 2" xfId="4722" xr:uid="{00000000-0005-0000-0000-000076120000}"/>
    <cellStyle name="Normal 6 2 2 3 4" xfId="4723" xr:uid="{00000000-0005-0000-0000-000077120000}"/>
    <cellStyle name="Normal 6 2 2 4" xfId="4724" xr:uid="{00000000-0005-0000-0000-000078120000}"/>
    <cellStyle name="Normal 6 2 2 4 2" xfId="4725" xr:uid="{00000000-0005-0000-0000-000079120000}"/>
    <cellStyle name="Normal 6 2 2 4 2 2" xfId="4726" xr:uid="{00000000-0005-0000-0000-00007A120000}"/>
    <cellStyle name="Normal 6 2 2 4 3" xfId="4727" xr:uid="{00000000-0005-0000-0000-00007B120000}"/>
    <cellStyle name="Normal 6 2 2 5" xfId="4728" xr:uid="{00000000-0005-0000-0000-00007C120000}"/>
    <cellStyle name="Normal 6 2 2 5 2" xfId="4729" xr:uid="{00000000-0005-0000-0000-00007D120000}"/>
    <cellStyle name="Normal 6 2 2 6" xfId="4730" xr:uid="{00000000-0005-0000-0000-00007E120000}"/>
    <cellStyle name="Normal 6 2 3" xfId="4731" xr:uid="{00000000-0005-0000-0000-00007F120000}"/>
    <cellStyle name="Normal 6 2 3 2" xfId="4732" xr:uid="{00000000-0005-0000-0000-000080120000}"/>
    <cellStyle name="Normal 6 2 3 2 2" xfId="4733" xr:uid="{00000000-0005-0000-0000-000081120000}"/>
    <cellStyle name="Normal 6 2 3 2 2 2" xfId="4734" xr:uid="{00000000-0005-0000-0000-000082120000}"/>
    <cellStyle name="Normal 6 2 3 2 2 2 2" xfId="4735" xr:uid="{00000000-0005-0000-0000-000083120000}"/>
    <cellStyle name="Normal 6 2 3 2 2 3" xfId="4736" xr:uid="{00000000-0005-0000-0000-000084120000}"/>
    <cellStyle name="Normal 6 2 3 2 3" xfId="4737" xr:uid="{00000000-0005-0000-0000-000085120000}"/>
    <cellStyle name="Normal 6 2 3 2 3 2" xfId="4738" xr:uid="{00000000-0005-0000-0000-000086120000}"/>
    <cellStyle name="Normal 6 2 3 2 4" xfId="4739" xr:uid="{00000000-0005-0000-0000-000087120000}"/>
    <cellStyle name="Normal 6 2 3 3" xfId="4740" xr:uid="{00000000-0005-0000-0000-000088120000}"/>
    <cellStyle name="Normal 6 2 3 3 2" xfId="4741" xr:uid="{00000000-0005-0000-0000-000089120000}"/>
    <cellStyle name="Normal 6 2 3 3 2 2" xfId="4742" xr:uid="{00000000-0005-0000-0000-00008A120000}"/>
    <cellStyle name="Normal 6 2 3 3 3" xfId="4743" xr:uid="{00000000-0005-0000-0000-00008B120000}"/>
    <cellStyle name="Normal 6 2 3 4" xfId="4744" xr:uid="{00000000-0005-0000-0000-00008C120000}"/>
    <cellStyle name="Normal 6 2 3 4 2" xfId="4745" xr:uid="{00000000-0005-0000-0000-00008D120000}"/>
    <cellStyle name="Normal 6 2 3 5" xfId="4746" xr:uid="{00000000-0005-0000-0000-00008E120000}"/>
    <cellStyle name="Normal 6 2 4" xfId="4747" xr:uid="{00000000-0005-0000-0000-00008F120000}"/>
    <cellStyle name="Normal 6 2 4 2" xfId="4748" xr:uid="{00000000-0005-0000-0000-000090120000}"/>
    <cellStyle name="Normal 6 2 4 2 2" xfId="4749" xr:uid="{00000000-0005-0000-0000-000091120000}"/>
    <cellStyle name="Normal 6 2 4 2 2 2" xfId="4750" xr:uid="{00000000-0005-0000-0000-000092120000}"/>
    <cellStyle name="Normal 6 2 4 2 3" xfId="4751" xr:uid="{00000000-0005-0000-0000-000093120000}"/>
    <cellStyle name="Normal 6 2 4 3" xfId="4752" xr:uid="{00000000-0005-0000-0000-000094120000}"/>
    <cellStyle name="Normal 6 2 4 3 2" xfId="4753" xr:uid="{00000000-0005-0000-0000-000095120000}"/>
    <cellStyle name="Normal 6 2 4 4" xfId="4754" xr:uid="{00000000-0005-0000-0000-000096120000}"/>
    <cellStyle name="Normal 6 2 5" xfId="4755" xr:uid="{00000000-0005-0000-0000-000097120000}"/>
    <cellStyle name="Normal 6 2 5 2" xfId="4756" xr:uid="{00000000-0005-0000-0000-000098120000}"/>
    <cellStyle name="Normal 6 2 5 2 2" xfId="4757" xr:uid="{00000000-0005-0000-0000-000099120000}"/>
    <cellStyle name="Normal 6 2 5 3" xfId="4758" xr:uid="{00000000-0005-0000-0000-00009A120000}"/>
    <cellStyle name="Normal 6 2 6" xfId="4759" xr:uid="{00000000-0005-0000-0000-00009B120000}"/>
    <cellStyle name="Normal 6 2 6 2" xfId="4760" xr:uid="{00000000-0005-0000-0000-00009C120000}"/>
    <cellStyle name="Normal 6 2 7" xfId="4761" xr:uid="{00000000-0005-0000-0000-00009D120000}"/>
    <cellStyle name="Normal 6 3" xfId="4762" xr:uid="{00000000-0005-0000-0000-00009E120000}"/>
    <cellStyle name="Normal 6 3 2" xfId="4763" xr:uid="{00000000-0005-0000-0000-00009F120000}"/>
    <cellStyle name="Normal 6 3 2 2" xfId="4764" xr:uid="{00000000-0005-0000-0000-0000A0120000}"/>
    <cellStyle name="Normal 6 3 2 2 2" xfId="4765" xr:uid="{00000000-0005-0000-0000-0000A1120000}"/>
    <cellStyle name="Normal 6 3 2 2 2 2" xfId="4766" xr:uid="{00000000-0005-0000-0000-0000A2120000}"/>
    <cellStyle name="Normal 6 3 2 2 2 2 2" xfId="4767" xr:uid="{00000000-0005-0000-0000-0000A3120000}"/>
    <cellStyle name="Normal 6 3 2 2 2 3" xfId="4768" xr:uid="{00000000-0005-0000-0000-0000A4120000}"/>
    <cellStyle name="Normal 6 3 2 2 3" xfId="4769" xr:uid="{00000000-0005-0000-0000-0000A5120000}"/>
    <cellStyle name="Normal 6 3 2 2 3 2" xfId="4770" xr:uid="{00000000-0005-0000-0000-0000A6120000}"/>
    <cellStyle name="Normal 6 3 2 2 4" xfId="4771" xr:uid="{00000000-0005-0000-0000-0000A7120000}"/>
    <cellStyle name="Normal 6 3 2 3" xfId="4772" xr:uid="{00000000-0005-0000-0000-0000A8120000}"/>
    <cellStyle name="Normal 6 3 2 3 2" xfId="4773" xr:uid="{00000000-0005-0000-0000-0000A9120000}"/>
    <cellStyle name="Normal 6 3 2 3 2 2" xfId="4774" xr:uid="{00000000-0005-0000-0000-0000AA120000}"/>
    <cellStyle name="Normal 6 3 2 3 3" xfId="4775" xr:uid="{00000000-0005-0000-0000-0000AB120000}"/>
    <cellStyle name="Normal 6 3 2 4" xfId="4776" xr:uid="{00000000-0005-0000-0000-0000AC120000}"/>
    <cellStyle name="Normal 6 3 2 4 2" xfId="4777" xr:uid="{00000000-0005-0000-0000-0000AD120000}"/>
    <cellStyle name="Normal 6 3 2 5" xfId="4778" xr:uid="{00000000-0005-0000-0000-0000AE120000}"/>
    <cellStyle name="Normal 6 3 3" xfId="4779" xr:uid="{00000000-0005-0000-0000-0000AF120000}"/>
    <cellStyle name="Normal 6 3 3 2" xfId="4780" xr:uid="{00000000-0005-0000-0000-0000B0120000}"/>
    <cellStyle name="Normal 6 3 3 2 2" xfId="4781" xr:uid="{00000000-0005-0000-0000-0000B1120000}"/>
    <cellStyle name="Normal 6 3 3 2 2 2" xfId="4782" xr:uid="{00000000-0005-0000-0000-0000B2120000}"/>
    <cellStyle name="Normal 6 3 3 2 3" xfId="4783" xr:uid="{00000000-0005-0000-0000-0000B3120000}"/>
    <cellStyle name="Normal 6 3 3 3" xfId="4784" xr:uid="{00000000-0005-0000-0000-0000B4120000}"/>
    <cellStyle name="Normal 6 3 3 3 2" xfId="4785" xr:uid="{00000000-0005-0000-0000-0000B5120000}"/>
    <cellStyle name="Normal 6 3 3 4" xfId="4786" xr:uid="{00000000-0005-0000-0000-0000B6120000}"/>
    <cellStyle name="Normal 6 3 4" xfId="4787" xr:uid="{00000000-0005-0000-0000-0000B7120000}"/>
    <cellStyle name="Normal 6 3 4 2" xfId="4788" xr:uid="{00000000-0005-0000-0000-0000B8120000}"/>
    <cellStyle name="Normal 6 3 4 2 2" xfId="4789" xr:uid="{00000000-0005-0000-0000-0000B9120000}"/>
    <cellStyle name="Normal 6 3 4 3" xfId="4790" xr:uid="{00000000-0005-0000-0000-0000BA120000}"/>
    <cellStyle name="Normal 6 3 5" xfId="4791" xr:uid="{00000000-0005-0000-0000-0000BB120000}"/>
    <cellStyle name="Normal 6 3 5 2" xfId="4792" xr:uid="{00000000-0005-0000-0000-0000BC120000}"/>
    <cellStyle name="Normal 6 3 6" xfId="4793" xr:uid="{00000000-0005-0000-0000-0000BD120000}"/>
    <cellStyle name="Normal 6 4" xfId="4794" xr:uid="{00000000-0005-0000-0000-0000BE120000}"/>
    <cellStyle name="Normal 6 4 2" xfId="4795" xr:uid="{00000000-0005-0000-0000-0000BF120000}"/>
    <cellStyle name="Normal 6 4 2 2" xfId="4796" xr:uid="{00000000-0005-0000-0000-0000C0120000}"/>
    <cellStyle name="Normal 6 4 2 2 2" xfId="4797" xr:uid="{00000000-0005-0000-0000-0000C1120000}"/>
    <cellStyle name="Normal 6 4 2 2 2 2" xfId="4798" xr:uid="{00000000-0005-0000-0000-0000C2120000}"/>
    <cellStyle name="Normal 6 4 2 2 2 2 2" xfId="4799" xr:uid="{00000000-0005-0000-0000-0000C3120000}"/>
    <cellStyle name="Normal 6 4 2 2 2 3" xfId="4800" xr:uid="{00000000-0005-0000-0000-0000C4120000}"/>
    <cellStyle name="Normal 6 4 2 2 3" xfId="4801" xr:uid="{00000000-0005-0000-0000-0000C5120000}"/>
    <cellStyle name="Normal 6 4 2 2 3 2" xfId="4802" xr:uid="{00000000-0005-0000-0000-0000C6120000}"/>
    <cellStyle name="Normal 6 4 2 2 4" xfId="4803" xr:uid="{00000000-0005-0000-0000-0000C7120000}"/>
    <cellStyle name="Normal 6 4 2 3" xfId="4804" xr:uid="{00000000-0005-0000-0000-0000C8120000}"/>
    <cellStyle name="Normal 6 4 2 3 2" xfId="4805" xr:uid="{00000000-0005-0000-0000-0000C9120000}"/>
    <cellStyle name="Normal 6 4 2 3 2 2" xfId="4806" xr:uid="{00000000-0005-0000-0000-0000CA120000}"/>
    <cellStyle name="Normal 6 4 2 3 3" xfId="4807" xr:uid="{00000000-0005-0000-0000-0000CB120000}"/>
    <cellStyle name="Normal 6 4 2 4" xfId="4808" xr:uid="{00000000-0005-0000-0000-0000CC120000}"/>
    <cellStyle name="Normal 6 4 2 4 2" xfId="4809" xr:uid="{00000000-0005-0000-0000-0000CD120000}"/>
    <cellStyle name="Normal 6 4 2 5" xfId="4810" xr:uid="{00000000-0005-0000-0000-0000CE120000}"/>
    <cellStyle name="Normal 6 4 3" xfId="4811" xr:uid="{00000000-0005-0000-0000-0000CF120000}"/>
    <cellStyle name="Normal 6 4 3 2" xfId="4812" xr:uid="{00000000-0005-0000-0000-0000D0120000}"/>
    <cellStyle name="Normal 6 4 3 2 2" xfId="4813" xr:uid="{00000000-0005-0000-0000-0000D1120000}"/>
    <cellStyle name="Normal 6 4 3 2 2 2" xfId="4814" xr:uid="{00000000-0005-0000-0000-0000D2120000}"/>
    <cellStyle name="Normal 6 4 3 2 3" xfId="4815" xr:uid="{00000000-0005-0000-0000-0000D3120000}"/>
    <cellStyle name="Normal 6 4 3 3" xfId="4816" xr:uid="{00000000-0005-0000-0000-0000D4120000}"/>
    <cellStyle name="Normal 6 4 3 3 2" xfId="4817" xr:uid="{00000000-0005-0000-0000-0000D5120000}"/>
    <cellStyle name="Normal 6 4 3 4" xfId="4818" xr:uid="{00000000-0005-0000-0000-0000D6120000}"/>
    <cellStyle name="Normal 6 4 4" xfId="4819" xr:uid="{00000000-0005-0000-0000-0000D7120000}"/>
    <cellStyle name="Normal 6 4 4 2" xfId="4820" xr:uid="{00000000-0005-0000-0000-0000D8120000}"/>
    <cellStyle name="Normal 6 4 4 2 2" xfId="4821" xr:uid="{00000000-0005-0000-0000-0000D9120000}"/>
    <cellStyle name="Normal 6 4 4 3" xfId="4822" xr:uid="{00000000-0005-0000-0000-0000DA120000}"/>
    <cellStyle name="Normal 6 4 5" xfId="4823" xr:uid="{00000000-0005-0000-0000-0000DB120000}"/>
    <cellStyle name="Normal 6 4 5 2" xfId="4824" xr:uid="{00000000-0005-0000-0000-0000DC120000}"/>
    <cellStyle name="Normal 6 4 6" xfId="4825" xr:uid="{00000000-0005-0000-0000-0000DD120000}"/>
    <cellStyle name="Normal 6 5" xfId="4826" xr:uid="{00000000-0005-0000-0000-0000DE120000}"/>
    <cellStyle name="Normal 6 5 2" xfId="4827" xr:uid="{00000000-0005-0000-0000-0000DF120000}"/>
    <cellStyle name="Normal 6 5 2 2" xfId="4828" xr:uid="{00000000-0005-0000-0000-0000E0120000}"/>
    <cellStyle name="Normal 6 5 2 2 2" xfId="4829" xr:uid="{00000000-0005-0000-0000-0000E1120000}"/>
    <cellStyle name="Normal 6 5 2 2 2 2" xfId="4830" xr:uid="{00000000-0005-0000-0000-0000E2120000}"/>
    <cellStyle name="Normal 6 5 2 2 2 2 2" xfId="4831" xr:uid="{00000000-0005-0000-0000-0000E3120000}"/>
    <cellStyle name="Normal 6 5 2 2 2 3" xfId="4832" xr:uid="{00000000-0005-0000-0000-0000E4120000}"/>
    <cellStyle name="Normal 6 5 2 2 3" xfId="4833" xr:uid="{00000000-0005-0000-0000-0000E5120000}"/>
    <cellStyle name="Normal 6 5 2 2 3 2" xfId="4834" xr:uid="{00000000-0005-0000-0000-0000E6120000}"/>
    <cellStyle name="Normal 6 5 2 2 4" xfId="4835" xr:uid="{00000000-0005-0000-0000-0000E7120000}"/>
    <cellStyle name="Normal 6 5 2 3" xfId="4836" xr:uid="{00000000-0005-0000-0000-0000E8120000}"/>
    <cellStyle name="Normal 6 5 2 3 2" xfId="4837" xr:uid="{00000000-0005-0000-0000-0000E9120000}"/>
    <cellStyle name="Normal 6 5 2 3 2 2" xfId="4838" xr:uid="{00000000-0005-0000-0000-0000EA120000}"/>
    <cellStyle name="Normal 6 5 2 3 3" xfId="4839" xr:uid="{00000000-0005-0000-0000-0000EB120000}"/>
    <cellStyle name="Normal 6 5 2 4" xfId="4840" xr:uid="{00000000-0005-0000-0000-0000EC120000}"/>
    <cellStyle name="Normal 6 5 2 4 2" xfId="4841" xr:uid="{00000000-0005-0000-0000-0000ED120000}"/>
    <cellStyle name="Normal 6 5 2 5" xfId="4842" xr:uid="{00000000-0005-0000-0000-0000EE120000}"/>
    <cellStyle name="Normal 6 5 3" xfId="4843" xr:uid="{00000000-0005-0000-0000-0000EF120000}"/>
    <cellStyle name="Normal 6 5 3 2" xfId="4844" xr:uid="{00000000-0005-0000-0000-0000F0120000}"/>
    <cellStyle name="Normal 6 5 3 2 2" xfId="4845" xr:uid="{00000000-0005-0000-0000-0000F1120000}"/>
    <cellStyle name="Normal 6 5 3 2 2 2" xfId="4846" xr:uid="{00000000-0005-0000-0000-0000F2120000}"/>
    <cellStyle name="Normal 6 5 3 2 3" xfId="4847" xr:uid="{00000000-0005-0000-0000-0000F3120000}"/>
    <cellStyle name="Normal 6 5 3 3" xfId="4848" xr:uid="{00000000-0005-0000-0000-0000F4120000}"/>
    <cellStyle name="Normal 6 5 3 3 2" xfId="4849" xr:uid="{00000000-0005-0000-0000-0000F5120000}"/>
    <cellStyle name="Normal 6 5 3 4" xfId="4850" xr:uid="{00000000-0005-0000-0000-0000F6120000}"/>
    <cellStyle name="Normal 6 5 4" xfId="4851" xr:uid="{00000000-0005-0000-0000-0000F7120000}"/>
    <cellStyle name="Normal 6 5 4 2" xfId="4852" xr:uid="{00000000-0005-0000-0000-0000F8120000}"/>
    <cellStyle name="Normal 6 5 4 2 2" xfId="4853" xr:uid="{00000000-0005-0000-0000-0000F9120000}"/>
    <cellStyle name="Normal 6 5 4 3" xfId="4854" xr:uid="{00000000-0005-0000-0000-0000FA120000}"/>
    <cellStyle name="Normal 6 5 5" xfId="4855" xr:uid="{00000000-0005-0000-0000-0000FB120000}"/>
    <cellStyle name="Normal 6 5 5 2" xfId="4856" xr:uid="{00000000-0005-0000-0000-0000FC120000}"/>
    <cellStyle name="Normal 6 5 6" xfId="4857" xr:uid="{00000000-0005-0000-0000-0000FD120000}"/>
    <cellStyle name="Normal 6 6" xfId="4858" xr:uid="{00000000-0005-0000-0000-0000FE120000}"/>
    <cellStyle name="Normal 6 6 2" xfId="4859" xr:uid="{00000000-0005-0000-0000-0000FF120000}"/>
    <cellStyle name="Normal 6 6 2 2" xfId="4860" xr:uid="{00000000-0005-0000-0000-000000130000}"/>
    <cellStyle name="Normal 6 6 2 2 2" xfId="4861" xr:uid="{00000000-0005-0000-0000-000001130000}"/>
    <cellStyle name="Normal 6 6 2 2 2 2" xfId="4862" xr:uid="{00000000-0005-0000-0000-000002130000}"/>
    <cellStyle name="Normal 6 6 2 2 2 2 2" xfId="4863" xr:uid="{00000000-0005-0000-0000-000003130000}"/>
    <cellStyle name="Normal 6 6 2 2 2 3" xfId="4864" xr:uid="{00000000-0005-0000-0000-000004130000}"/>
    <cellStyle name="Normal 6 6 2 2 3" xfId="4865" xr:uid="{00000000-0005-0000-0000-000005130000}"/>
    <cellStyle name="Normal 6 6 2 2 3 2" xfId="4866" xr:uid="{00000000-0005-0000-0000-000006130000}"/>
    <cellStyle name="Normal 6 6 2 2 4" xfId="4867" xr:uid="{00000000-0005-0000-0000-000007130000}"/>
    <cellStyle name="Normal 6 6 2 3" xfId="4868" xr:uid="{00000000-0005-0000-0000-000008130000}"/>
    <cellStyle name="Normal 6 6 2 3 2" xfId="4869" xr:uid="{00000000-0005-0000-0000-000009130000}"/>
    <cellStyle name="Normal 6 6 2 3 2 2" xfId="4870" xr:uid="{00000000-0005-0000-0000-00000A130000}"/>
    <cellStyle name="Normal 6 6 2 3 3" xfId="4871" xr:uid="{00000000-0005-0000-0000-00000B130000}"/>
    <cellStyle name="Normal 6 6 2 4" xfId="4872" xr:uid="{00000000-0005-0000-0000-00000C130000}"/>
    <cellStyle name="Normal 6 6 2 4 2" xfId="4873" xr:uid="{00000000-0005-0000-0000-00000D130000}"/>
    <cellStyle name="Normal 6 6 2 5" xfId="4874" xr:uid="{00000000-0005-0000-0000-00000E130000}"/>
    <cellStyle name="Normal 6 6 3" xfId="4875" xr:uid="{00000000-0005-0000-0000-00000F130000}"/>
    <cellStyle name="Normal 6 6 3 2" xfId="4876" xr:uid="{00000000-0005-0000-0000-000010130000}"/>
    <cellStyle name="Normal 6 6 3 2 2" xfId="4877" xr:uid="{00000000-0005-0000-0000-000011130000}"/>
    <cellStyle name="Normal 6 6 3 2 2 2" xfId="4878" xr:uid="{00000000-0005-0000-0000-000012130000}"/>
    <cellStyle name="Normal 6 6 3 2 2 2 2" xfId="4879" xr:uid="{00000000-0005-0000-0000-000013130000}"/>
    <cellStyle name="Normal 6 6 3 2 2 3" xfId="4880" xr:uid="{00000000-0005-0000-0000-000014130000}"/>
    <cellStyle name="Normal 6 6 3 2 3" xfId="4881" xr:uid="{00000000-0005-0000-0000-000015130000}"/>
    <cellStyle name="Normal 6 6 3 2 3 2" xfId="4882" xr:uid="{00000000-0005-0000-0000-000016130000}"/>
    <cellStyle name="Normal 6 6 3 2 4" xfId="4883" xr:uid="{00000000-0005-0000-0000-000017130000}"/>
    <cellStyle name="Normal 6 6 3 3" xfId="4884" xr:uid="{00000000-0005-0000-0000-000018130000}"/>
    <cellStyle name="Normal 6 6 3 3 2" xfId="4885" xr:uid="{00000000-0005-0000-0000-000019130000}"/>
    <cellStyle name="Normal 6 6 3 3 2 2" xfId="4886" xr:uid="{00000000-0005-0000-0000-00001A130000}"/>
    <cellStyle name="Normal 6 6 3 3 3" xfId="4887" xr:uid="{00000000-0005-0000-0000-00001B130000}"/>
    <cellStyle name="Normal 6 6 3 4" xfId="4888" xr:uid="{00000000-0005-0000-0000-00001C130000}"/>
    <cellStyle name="Normal 6 6 3 4 2" xfId="4889" xr:uid="{00000000-0005-0000-0000-00001D130000}"/>
    <cellStyle name="Normal 6 6 3 5" xfId="4890" xr:uid="{00000000-0005-0000-0000-00001E130000}"/>
    <cellStyle name="Normal 6 6 4" xfId="4891" xr:uid="{00000000-0005-0000-0000-00001F130000}"/>
    <cellStyle name="Normal 6 6 4 2" xfId="4892" xr:uid="{00000000-0005-0000-0000-000020130000}"/>
    <cellStyle name="Normal 6 6 4 2 2" xfId="4893" xr:uid="{00000000-0005-0000-0000-000021130000}"/>
    <cellStyle name="Normal 6 6 4 2 2 2" xfId="4894" xr:uid="{00000000-0005-0000-0000-000022130000}"/>
    <cellStyle name="Normal 6 6 4 2 3" xfId="4895" xr:uid="{00000000-0005-0000-0000-000023130000}"/>
    <cellStyle name="Normal 6 6 4 3" xfId="4896" xr:uid="{00000000-0005-0000-0000-000024130000}"/>
    <cellStyle name="Normal 6 6 4 3 2" xfId="4897" xr:uid="{00000000-0005-0000-0000-000025130000}"/>
    <cellStyle name="Normal 6 6 4 4" xfId="4898" xr:uid="{00000000-0005-0000-0000-000026130000}"/>
    <cellStyle name="Normal 6 6 5" xfId="4899" xr:uid="{00000000-0005-0000-0000-000027130000}"/>
    <cellStyle name="Normal 6 6 5 2" xfId="4900" xr:uid="{00000000-0005-0000-0000-000028130000}"/>
    <cellStyle name="Normal 6 6 5 2 2" xfId="4901" xr:uid="{00000000-0005-0000-0000-000029130000}"/>
    <cellStyle name="Normal 6 6 5 3" xfId="4902" xr:uid="{00000000-0005-0000-0000-00002A130000}"/>
    <cellStyle name="Normal 6 6 6" xfId="4903" xr:uid="{00000000-0005-0000-0000-00002B130000}"/>
    <cellStyle name="Normal 6 6 6 2" xfId="4904" xr:uid="{00000000-0005-0000-0000-00002C130000}"/>
    <cellStyle name="Normal 6 6 7" xfId="4905" xr:uid="{00000000-0005-0000-0000-00002D130000}"/>
    <cellStyle name="Normal 6 7" xfId="4906" xr:uid="{00000000-0005-0000-0000-00002E130000}"/>
    <cellStyle name="Normal 6 7 2" xfId="4907" xr:uid="{00000000-0005-0000-0000-00002F130000}"/>
    <cellStyle name="Normal 6 7 2 2" xfId="4908" xr:uid="{00000000-0005-0000-0000-000030130000}"/>
    <cellStyle name="Normal 6 7 2 2 2" xfId="4909" xr:uid="{00000000-0005-0000-0000-000031130000}"/>
    <cellStyle name="Normal 6 7 2 2 2 2" xfId="4910" xr:uid="{00000000-0005-0000-0000-000032130000}"/>
    <cellStyle name="Normal 6 7 2 2 3" xfId="4911" xr:uid="{00000000-0005-0000-0000-000033130000}"/>
    <cellStyle name="Normal 6 7 2 3" xfId="4912" xr:uid="{00000000-0005-0000-0000-000034130000}"/>
    <cellStyle name="Normal 6 7 2 3 2" xfId="4913" xr:uid="{00000000-0005-0000-0000-000035130000}"/>
    <cellStyle name="Normal 6 7 2 4" xfId="4914" xr:uid="{00000000-0005-0000-0000-000036130000}"/>
    <cellStyle name="Normal 6 7 3" xfId="4915" xr:uid="{00000000-0005-0000-0000-000037130000}"/>
    <cellStyle name="Normal 6 7 3 2" xfId="4916" xr:uid="{00000000-0005-0000-0000-000038130000}"/>
    <cellStyle name="Normal 6 7 3 2 2" xfId="4917" xr:uid="{00000000-0005-0000-0000-000039130000}"/>
    <cellStyle name="Normal 6 7 3 3" xfId="4918" xr:uid="{00000000-0005-0000-0000-00003A130000}"/>
    <cellStyle name="Normal 6 7 4" xfId="4919" xr:uid="{00000000-0005-0000-0000-00003B130000}"/>
    <cellStyle name="Normal 6 7 4 2" xfId="4920" xr:uid="{00000000-0005-0000-0000-00003C130000}"/>
    <cellStyle name="Normal 6 7 5" xfId="4921" xr:uid="{00000000-0005-0000-0000-00003D130000}"/>
    <cellStyle name="Normal 6 8" xfId="4922" xr:uid="{00000000-0005-0000-0000-00003E130000}"/>
    <cellStyle name="Normal 6 8 2" xfId="4923" xr:uid="{00000000-0005-0000-0000-00003F130000}"/>
    <cellStyle name="Normal 6 8 2 2" xfId="4924" xr:uid="{00000000-0005-0000-0000-000040130000}"/>
    <cellStyle name="Normal 6 8 2 2 2" xfId="4925" xr:uid="{00000000-0005-0000-0000-000041130000}"/>
    <cellStyle name="Normal 6 8 2 3" xfId="4926" xr:uid="{00000000-0005-0000-0000-000042130000}"/>
    <cellStyle name="Normal 6 8 3" xfId="4927" xr:uid="{00000000-0005-0000-0000-000043130000}"/>
    <cellStyle name="Normal 6 8 3 2" xfId="4928" xr:uid="{00000000-0005-0000-0000-000044130000}"/>
    <cellStyle name="Normal 6 8 4" xfId="4929" xr:uid="{00000000-0005-0000-0000-000045130000}"/>
    <cellStyle name="Normal 6 9" xfId="4930" xr:uid="{00000000-0005-0000-0000-000046130000}"/>
    <cellStyle name="Normal 6 9 2" xfId="4931" xr:uid="{00000000-0005-0000-0000-000047130000}"/>
    <cellStyle name="Normal 6 9 2 2" xfId="4932" xr:uid="{00000000-0005-0000-0000-000048130000}"/>
    <cellStyle name="Normal 6 9 3" xfId="4933" xr:uid="{00000000-0005-0000-0000-000049130000}"/>
    <cellStyle name="Normal 60" xfId="4934" xr:uid="{00000000-0005-0000-0000-00004A130000}"/>
    <cellStyle name="Normal 61" xfId="4935" xr:uid="{00000000-0005-0000-0000-00004B130000}"/>
    <cellStyle name="Normal 62" xfId="4936" xr:uid="{00000000-0005-0000-0000-00004C130000}"/>
    <cellStyle name="Normal 63" xfId="4937" xr:uid="{00000000-0005-0000-0000-00004D130000}"/>
    <cellStyle name="Normal 64" xfId="4938" xr:uid="{00000000-0005-0000-0000-00004E130000}"/>
    <cellStyle name="Normal 65" xfId="4939" xr:uid="{00000000-0005-0000-0000-00004F130000}"/>
    <cellStyle name="Normal 66" xfId="4940" xr:uid="{00000000-0005-0000-0000-000050130000}"/>
    <cellStyle name="Normal 67" xfId="4941" xr:uid="{00000000-0005-0000-0000-000051130000}"/>
    <cellStyle name="Normal 68" xfId="4942" xr:uid="{00000000-0005-0000-0000-000052130000}"/>
    <cellStyle name="Normal 69" xfId="4943" xr:uid="{00000000-0005-0000-0000-000053130000}"/>
    <cellStyle name="Normal 7" xfId="52" xr:uid="{00000000-0005-0000-0000-000054130000}"/>
    <cellStyle name="Normal 7 2" xfId="57" xr:uid="{00000000-0005-0000-0000-000055130000}"/>
    <cellStyle name="Normal 7 2 2" xfId="4944" xr:uid="{00000000-0005-0000-0000-000056130000}"/>
    <cellStyle name="Normal 7 2 2 2" xfId="4945" xr:uid="{00000000-0005-0000-0000-000057130000}"/>
    <cellStyle name="Normal 7 2 2 2 2" xfId="4946" xr:uid="{00000000-0005-0000-0000-000058130000}"/>
    <cellStyle name="Normal 7 2 2 2 2 2" xfId="4947" xr:uid="{00000000-0005-0000-0000-000059130000}"/>
    <cellStyle name="Normal 7 2 2 2 2 2 2" xfId="4948" xr:uid="{00000000-0005-0000-0000-00005A130000}"/>
    <cellStyle name="Normal 7 2 2 2 2 3" xfId="4949" xr:uid="{00000000-0005-0000-0000-00005B130000}"/>
    <cellStyle name="Normal 7 2 2 2 3" xfId="4950" xr:uid="{00000000-0005-0000-0000-00005C130000}"/>
    <cellStyle name="Normal 7 2 2 2 3 2" xfId="4951" xr:uid="{00000000-0005-0000-0000-00005D130000}"/>
    <cellStyle name="Normal 7 2 2 2 4" xfId="4952" xr:uid="{00000000-0005-0000-0000-00005E130000}"/>
    <cellStyle name="Normal 7 2 2 3" xfId="4953" xr:uid="{00000000-0005-0000-0000-00005F130000}"/>
    <cellStyle name="Normal 7 2 2 3 2" xfId="4954" xr:uid="{00000000-0005-0000-0000-000060130000}"/>
    <cellStyle name="Normal 7 2 2 3 2 2" xfId="4955" xr:uid="{00000000-0005-0000-0000-000061130000}"/>
    <cellStyle name="Normal 7 2 2 3 3" xfId="4956" xr:uid="{00000000-0005-0000-0000-000062130000}"/>
    <cellStyle name="Normal 7 2 2 4" xfId="4957" xr:uid="{00000000-0005-0000-0000-000063130000}"/>
    <cellStyle name="Normal 7 2 2 4 2" xfId="4958" xr:uid="{00000000-0005-0000-0000-000064130000}"/>
    <cellStyle name="Normal 7 2 2 5" xfId="4959" xr:uid="{00000000-0005-0000-0000-000065130000}"/>
    <cellStyle name="Normal 7 2 3" xfId="4960" xr:uid="{00000000-0005-0000-0000-000066130000}"/>
    <cellStyle name="Normal 7 2 3 2" xfId="4961" xr:uid="{00000000-0005-0000-0000-000067130000}"/>
    <cellStyle name="Normal 7 2 3 2 2" xfId="4962" xr:uid="{00000000-0005-0000-0000-000068130000}"/>
    <cellStyle name="Normal 7 2 3 2 2 2" xfId="4963" xr:uid="{00000000-0005-0000-0000-000069130000}"/>
    <cellStyle name="Normal 7 2 3 2 3" xfId="4964" xr:uid="{00000000-0005-0000-0000-00006A130000}"/>
    <cellStyle name="Normal 7 2 3 3" xfId="4965" xr:uid="{00000000-0005-0000-0000-00006B130000}"/>
    <cellStyle name="Normal 7 2 3 3 2" xfId="4966" xr:uid="{00000000-0005-0000-0000-00006C130000}"/>
    <cellStyle name="Normal 7 2 3 4" xfId="4967" xr:uid="{00000000-0005-0000-0000-00006D130000}"/>
    <cellStyle name="Normal 7 2 4" xfId="4968" xr:uid="{00000000-0005-0000-0000-00006E130000}"/>
    <cellStyle name="Normal 7 2 4 2" xfId="4969" xr:uid="{00000000-0005-0000-0000-00006F130000}"/>
    <cellStyle name="Normal 7 2 4 2 2" xfId="4970" xr:uid="{00000000-0005-0000-0000-000070130000}"/>
    <cellStyle name="Normal 7 2 4 3" xfId="4971" xr:uid="{00000000-0005-0000-0000-000071130000}"/>
    <cellStyle name="Normal 7 2 5" xfId="4972" xr:uid="{00000000-0005-0000-0000-000072130000}"/>
    <cellStyle name="Normal 7 2 5 2" xfId="4973" xr:uid="{00000000-0005-0000-0000-000073130000}"/>
    <cellStyle name="Normal 7 2 6" xfId="4974" xr:uid="{00000000-0005-0000-0000-000074130000}"/>
    <cellStyle name="Normal 7 2 7" xfId="4975" xr:uid="{00000000-0005-0000-0000-000075130000}"/>
    <cellStyle name="Normal 7 3" xfId="58" xr:uid="{00000000-0005-0000-0000-000076130000}"/>
    <cellStyle name="Normal 7 3 2" xfId="4976" xr:uid="{00000000-0005-0000-0000-000077130000}"/>
    <cellStyle name="Normal 7 3 2 2" xfId="4977" xr:uid="{00000000-0005-0000-0000-000078130000}"/>
    <cellStyle name="Normal 7 3 2 2 2" xfId="4978" xr:uid="{00000000-0005-0000-0000-000079130000}"/>
    <cellStyle name="Normal 7 3 2 2 2 2" xfId="4979" xr:uid="{00000000-0005-0000-0000-00007A130000}"/>
    <cellStyle name="Normal 7 3 2 2 3" xfId="4980" xr:uid="{00000000-0005-0000-0000-00007B130000}"/>
    <cellStyle name="Normal 7 3 2 3" xfId="4981" xr:uid="{00000000-0005-0000-0000-00007C130000}"/>
    <cellStyle name="Normal 7 3 2 3 2" xfId="4982" xr:uid="{00000000-0005-0000-0000-00007D130000}"/>
    <cellStyle name="Normal 7 3 2 4" xfId="4983" xr:uid="{00000000-0005-0000-0000-00007E130000}"/>
    <cellStyle name="Normal 7 3 3" xfId="4984" xr:uid="{00000000-0005-0000-0000-00007F130000}"/>
    <cellStyle name="Normal 7 3 3 2" xfId="4985" xr:uid="{00000000-0005-0000-0000-000080130000}"/>
    <cellStyle name="Normal 7 3 3 2 2" xfId="4986" xr:uid="{00000000-0005-0000-0000-000081130000}"/>
    <cellStyle name="Normal 7 3 3 3" xfId="4987" xr:uid="{00000000-0005-0000-0000-000082130000}"/>
    <cellStyle name="Normal 7 3 4" xfId="4988" xr:uid="{00000000-0005-0000-0000-000083130000}"/>
    <cellStyle name="Normal 7 3 4 2" xfId="4989" xr:uid="{00000000-0005-0000-0000-000084130000}"/>
    <cellStyle name="Normal 7 3 5" xfId="4990" xr:uid="{00000000-0005-0000-0000-000085130000}"/>
    <cellStyle name="Normal 7 4" xfId="4991" xr:uid="{00000000-0005-0000-0000-000086130000}"/>
    <cellStyle name="Normal 7 4 2" xfId="4992" xr:uid="{00000000-0005-0000-0000-000087130000}"/>
    <cellStyle name="Normal 7 4 2 2" xfId="4993" xr:uid="{00000000-0005-0000-0000-000088130000}"/>
    <cellStyle name="Normal 7 4 2 2 2" xfId="4994" xr:uid="{00000000-0005-0000-0000-000089130000}"/>
    <cellStyle name="Normal 7 4 2 3" xfId="4995" xr:uid="{00000000-0005-0000-0000-00008A130000}"/>
    <cellStyle name="Normal 7 4 3" xfId="4996" xr:uid="{00000000-0005-0000-0000-00008B130000}"/>
    <cellStyle name="Normal 7 4 3 2" xfId="4997" xr:uid="{00000000-0005-0000-0000-00008C130000}"/>
    <cellStyle name="Normal 7 4 4" xfId="4998" xr:uid="{00000000-0005-0000-0000-00008D130000}"/>
    <cellStyle name="Normal 7 5" xfId="4999" xr:uid="{00000000-0005-0000-0000-00008E130000}"/>
    <cellStyle name="Normal 7 5 2" xfId="5000" xr:uid="{00000000-0005-0000-0000-00008F130000}"/>
    <cellStyle name="Normal 7 5 2 2" xfId="5001" xr:uid="{00000000-0005-0000-0000-000090130000}"/>
    <cellStyle name="Normal 7 5 3" xfId="5002" xr:uid="{00000000-0005-0000-0000-000091130000}"/>
    <cellStyle name="Normal 7 6" xfId="5003" xr:uid="{00000000-0005-0000-0000-000092130000}"/>
    <cellStyle name="Normal 7 6 2" xfId="5004" xr:uid="{00000000-0005-0000-0000-000093130000}"/>
    <cellStyle name="Normal 7 7" xfId="5005" xr:uid="{00000000-0005-0000-0000-000094130000}"/>
    <cellStyle name="Normal 7 8" xfId="5006" xr:uid="{00000000-0005-0000-0000-000095130000}"/>
    <cellStyle name="Normal 70" xfId="5007" xr:uid="{00000000-0005-0000-0000-000096130000}"/>
    <cellStyle name="Normal 71" xfId="5008" xr:uid="{00000000-0005-0000-0000-000097130000}"/>
    <cellStyle name="Normal 72" xfId="5009" xr:uid="{00000000-0005-0000-0000-000098130000}"/>
    <cellStyle name="Normal 73" xfId="5010" xr:uid="{00000000-0005-0000-0000-000099130000}"/>
    <cellStyle name="Normal 74" xfId="5011" xr:uid="{00000000-0005-0000-0000-00009A130000}"/>
    <cellStyle name="Normal 74 2" xfId="5012" xr:uid="{00000000-0005-0000-0000-00009B130000}"/>
    <cellStyle name="Normal 74 2 2" xfId="5013" xr:uid="{00000000-0005-0000-0000-00009C130000}"/>
    <cellStyle name="Normal 74 2 2 2" xfId="5014" xr:uid="{00000000-0005-0000-0000-00009D130000}"/>
    <cellStyle name="Normal 74 2 3" xfId="5015" xr:uid="{00000000-0005-0000-0000-00009E130000}"/>
    <cellStyle name="Normal 74 3" xfId="5016" xr:uid="{00000000-0005-0000-0000-00009F130000}"/>
    <cellStyle name="Normal 74 3 2" xfId="5017" xr:uid="{00000000-0005-0000-0000-0000A0130000}"/>
    <cellStyle name="Normal 74 4" xfId="5018" xr:uid="{00000000-0005-0000-0000-0000A1130000}"/>
    <cellStyle name="Normal 75" xfId="5019" xr:uid="{00000000-0005-0000-0000-0000A2130000}"/>
    <cellStyle name="Normal 76" xfId="5020" xr:uid="{00000000-0005-0000-0000-0000A3130000}"/>
    <cellStyle name="Normal 77" xfId="5021" xr:uid="{00000000-0005-0000-0000-0000A4130000}"/>
    <cellStyle name="Normal 78" xfId="5022" xr:uid="{00000000-0005-0000-0000-0000A5130000}"/>
    <cellStyle name="Normal 79" xfId="5023" xr:uid="{00000000-0005-0000-0000-0000A6130000}"/>
    <cellStyle name="Normal 8" xfId="53" xr:uid="{00000000-0005-0000-0000-0000A7130000}"/>
    <cellStyle name="Normal 8 2" xfId="5024" xr:uid="{00000000-0005-0000-0000-0000A8130000}"/>
    <cellStyle name="Normal 8 2 2" xfId="5025" xr:uid="{00000000-0005-0000-0000-0000A9130000}"/>
    <cellStyle name="Normal 8 2 2 2" xfId="5026" xr:uid="{00000000-0005-0000-0000-0000AA130000}"/>
    <cellStyle name="Normal 8 2 2 2 2" xfId="5027" xr:uid="{00000000-0005-0000-0000-0000AB130000}"/>
    <cellStyle name="Normal 8 2 2 2 2 2" xfId="5028" xr:uid="{00000000-0005-0000-0000-0000AC130000}"/>
    <cellStyle name="Normal 8 2 2 2 2 2 2" xfId="5029" xr:uid="{00000000-0005-0000-0000-0000AD130000}"/>
    <cellStyle name="Normal 8 2 2 2 2 3" xfId="5030" xr:uid="{00000000-0005-0000-0000-0000AE130000}"/>
    <cellStyle name="Normal 8 2 2 2 3" xfId="5031" xr:uid="{00000000-0005-0000-0000-0000AF130000}"/>
    <cellStyle name="Normal 8 2 2 2 3 2" xfId="5032" xr:uid="{00000000-0005-0000-0000-0000B0130000}"/>
    <cellStyle name="Normal 8 2 2 2 4" xfId="5033" xr:uid="{00000000-0005-0000-0000-0000B1130000}"/>
    <cellStyle name="Normal 8 2 2 3" xfId="5034" xr:uid="{00000000-0005-0000-0000-0000B2130000}"/>
    <cellStyle name="Normal 8 2 2 3 2" xfId="5035" xr:uid="{00000000-0005-0000-0000-0000B3130000}"/>
    <cellStyle name="Normal 8 2 2 3 2 2" xfId="5036" xr:uid="{00000000-0005-0000-0000-0000B4130000}"/>
    <cellStyle name="Normal 8 2 2 3 3" xfId="5037" xr:uid="{00000000-0005-0000-0000-0000B5130000}"/>
    <cellStyle name="Normal 8 2 2 4" xfId="5038" xr:uid="{00000000-0005-0000-0000-0000B6130000}"/>
    <cellStyle name="Normal 8 2 2 4 2" xfId="5039" xr:uid="{00000000-0005-0000-0000-0000B7130000}"/>
    <cellStyle name="Normal 8 2 2 5" xfId="5040" xr:uid="{00000000-0005-0000-0000-0000B8130000}"/>
    <cellStyle name="Normal 8 2 3" xfId="5041" xr:uid="{00000000-0005-0000-0000-0000B9130000}"/>
    <cellStyle name="Normal 8 2 3 2" xfId="5042" xr:uid="{00000000-0005-0000-0000-0000BA130000}"/>
    <cellStyle name="Normal 8 2 3 2 2" xfId="5043" xr:uid="{00000000-0005-0000-0000-0000BB130000}"/>
    <cellStyle name="Normal 8 2 3 2 2 2" xfId="5044" xr:uid="{00000000-0005-0000-0000-0000BC130000}"/>
    <cellStyle name="Normal 8 2 3 2 3" xfId="5045" xr:uid="{00000000-0005-0000-0000-0000BD130000}"/>
    <cellStyle name="Normal 8 2 3 3" xfId="5046" xr:uid="{00000000-0005-0000-0000-0000BE130000}"/>
    <cellStyle name="Normal 8 2 3 3 2" xfId="5047" xr:uid="{00000000-0005-0000-0000-0000BF130000}"/>
    <cellStyle name="Normal 8 2 3 4" xfId="5048" xr:uid="{00000000-0005-0000-0000-0000C0130000}"/>
    <cellStyle name="Normal 8 2 4" xfId="5049" xr:uid="{00000000-0005-0000-0000-0000C1130000}"/>
    <cellStyle name="Normal 8 2 4 2" xfId="5050" xr:uid="{00000000-0005-0000-0000-0000C2130000}"/>
    <cellStyle name="Normal 8 2 4 2 2" xfId="5051" xr:uid="{00000000-0005-0000-0000-0000C3130000}"/>
    <cellStyle name="Normal 8 2 4 3" xfId="5052" xr:uid="{00000000-0005-0000-0000-0000C4130000}"/>
    <cellStyle name="Normal 8 2 5" xfId="5053" xr:uid="{00000000-0005-0000-0000-0000C5130000}"/>
    <cellStyle name="Normal 8 2 5 2" xfId="5054" xr:uid="{00000000-0005-0000-0000-0000C6130000}"/>
    <cellStyle name="Normal 8 2 6" xfId="5055" xr:uid="{00000000-0005-0000-0000-0000C7130000}"/>
    <cellStyle name="Normal 8 3" xfId="5056" xr:uid="{00000000-0005-0000-0000-0000C8130000}"/>
    <cellStyle name="Normal 8 3 2" xfId="5057" xr:uid="{00000000-0005-0000-0000-0000C9130000}"/>
    <cellStyle name="Normal 8 3 2 2" xfId="5058" xr:uid="{00000000-0005-0000-0000-0000CA130000}"/>
    <cellStyle name="Normal 8 3 2 2 2" xfId="5059" xr:uid="{00000000-0005-0000-0000-0000CB130000}"/>
    <cellStyle name="Normal 8 3 2 2 2 2" xfId="5060" xr:uid="{00000000-0005-0000-0000-0000CC130000}"/>
    <cellStyle name="Normal 8 3 2 2 3" xfId="5061" xr:uid="{00000000-0005-0000-0000-0000CD130000}"/>
    <cellStyle name="Normal 8 3 2 3" xfId="5062" xr:uid="{00000000-0005-0000-0000-0000CE130000}"/>
    <cellStyle name="Normal 8 3 2 3 2" xfId="5063" xr:uid="{00000000-0005-0000-0000-0000CF130000}"/>
    <cellStyle name="Normal 8 3 2 4" xfId="5064" xr:uid="{00000000-0005-0000-0000-0000D0130000}"/>
    <cellStyle name="Normal 8 3 3" xfId="5065" xr:uid="{00000000-0005-0000-0000-0000D1130000}"/>
    <cellStyle name="Normal 8 3 3 2" xfId="5066" xr:uid="{00000000-0005-0000-0000-0000D2130000}"/>
    <cellStyle name="Normal 8 3 3 2 2" xfId="5067" xr:uid="{00000000-0005-0000-0000-0000D3130000}"/>
    <cellStyle name="Normal 8 3 3 3" xfId="5068" xr:uid="{00000000-0005-0000-0000-0000D4130000}"/>
    <cellStyle name="Normal 8 3 4" xfId="5069" xr:uid="{00000000-0005-0000-0000-0000D5130000}"/>
    <cellStyle name="Normal 8 3 4 2" xfId="5070" xr:uid="{00000000-0005-0000-0000-0000D6130000}"/>
    <cellStyle name="Normal 8 3 5" xfId="5071" xr:uid="{00000000-0005-0000-0000-0000D7130000}"/>
    <cellStyle name="Normal 8 4" xfId="5072" xr:uid="{00000000-0005-0000-0000-0000D8130000}"/>
    <cellStyle name="Normal 8 4 2" xfId="5073" xr:uid="{00000000-0005-0000-0000-0000D9130000}"/>
    <cellStyle name="Normal 8 4 2 2" xfId="5074" xr:uid="{00000000-0005-0000-0000-0000DA130000}"/>
    <cellStyle name="Normal 8 4 2 2 2" xfId="5075" xr:uid="{00000000-0005-0000-0000-0000DB130000}"/>
    <cellStyle name="Normal 8 4 2 3" xfId="5076" xr:uid="{00000000-0005-0000-0000-0000DC130000}"/>
    <cellStyle name="Normal 8 4 3" xfId="5077" xr:uid="{00000000-0005-0000-0000-0000DD130000}"/>
    <cellStyle name="Normal 8 4 3 2" xfId="5078" xr:uid="{00000000-0005-0000-0000-0000DE130000}"/>
    <cellStyle name="Normal 8 4 4" xfId="5079" xr:uid="{00000000-0005-0000-0000-0000DF130000}"/>
    <cellStyle name="Normal 8 5" xfId="5080" xr:uid="{00000000-0005-0000-0000-0000E0130000}"/>
    <cellStyle name="Normal 8 5 2" xfId="5081" xr:uid="{00000000-0005-0000-0000-0000E1130000}"/>
    <cellStyle name="Normal 8 5 2 2" xfId="5082" xr:uid="{00000000-0005-0000-0000-0000E2130000}"/>
    <cellStyle name="Normal 8 5 3" xfId="5083" xr:uid="{00000000-0005-0000-0000-0000E3130000}"/>
    <cellStyle name="Normal 8 6" xfId="5084" xr:uid="{00000000-0005-0000-0000-0000E4130000}"/>
    <cellStyle name="Normal 8 6 2" xfId="5085" xr:uid="{00000000-0005-0000-0000-0000E5130000}"/>
    <cellStyle name="Normal 8 7" xfId="5086" xr:uid="{00000000-0005-0000-0000-0000E6130000}"/>
    <cellStyle name="Normal 80" xfId="5087" xr:uid="{00000000-0005-0000-0000-0000E7130000}"/>
    <cellStyle name="Normal 81" xfId="5088" xr:uid="{00000000-0005-0000-0000-0000E8130000}"/>
    <cellStyle name="Normal 82" xfId="5089" xr:uid="{00000000-0005-0000-0000-0000E9130000}"/>
    <cellStyle name="Normal 83" xfId="5090" xr:uid="{00000000-0005-0000-0000-0000EA130000}"/>
    <cellStyle name="Normal 84" xfId="5091" xr:uid="{00000000-0005-0000-0000-0000EB130000}"/>
    <cellStyle name="Normal 85" xfId="5092" xr:uid="{00000000-0005-0000-0000-0000EC130000}"/>
    <cellStyle name="Normal 86" xfId="5093" xr:uid="{00000000-0005-0000-0000-0000ED130000}"/>
    <cellStyle name="Normal 87" xfId="5094" xr:uid="{00000000-0005-0000-0000-0000EE130000}"/>
    <cellStyle name="Normal 88" xfId="5095" xr:uid="{00000000-0005-0000-0000-0000EF130000}"/>
    <cellStyle name="Normal 89" xfId="5096" xr:uid="{00000000-0005-0000-0000-0000F0130000}"/>
    <cellStyle name="Normal 9" xfId="34" xr:uid="{00000000-0005-0000-0000-0000F1130000}"/>
    <cellStyle name="Normal 9 2" xfId="5097" xr:uid="{00000000-0005-0000-0000-0000F2130000}"/>
    <cellStyle name="Normal 9 2 2" xfId="5098" xr:uid="{00000000-0005-0000-0000-0000F3130000}"/>
    <cellStyle name="Normal 9 2 2 2" xfId="5099" xr:uid="{00000000-0005-0000-0000-0000F4130000}"/>
    <cellStyle name="Normal 9 2 2 2 2" xfId="5100" xr:uid="{00000000-0005-0000-0000-0000F5130000}"/>
    <cellStyle name="Normal 9 2 2 2 2 2" xfId="5101" xr:uid="{00000000-0005-0000-0000-0000F6130000}"/>
    <cellStyle name="Normal 9 2 2 2 2 2 2" xfId="5102" xr:uid="{00000000-0005-0000-0000-0000F7130000}"/>
    <cellStyle name="Normal 9 2 2 2 2 3" xfId="5103" xr:uid="{00000000-0005-0000-0000-0000F8130000}"/>
    <cellStyle name="Normal 9 2 2 2 3" xfId="5104" xr:uid="{00000000-0005-0000-0000-0000F9130000}"/>
    <cellStyle name="Normal 9 2 2 2 3 2" xfId="5105" xr:uid="{00000000-0005-0000-0000-0000FA130000}"/>
    <cellStyle name="Normal 9 2 2 2 4" xfId="5106" xr:uid="{00000000-0005-0000-0000-0000FB130000}"/>
    <cellStyle name="Normal 9 2 2 3" xfId="5107" xr:uid="{00000000-0005-0000-0000-0000FC130000}"/>
    <cellStyle name="Normal 9 2 2 3 2" xfId="5108" xr:uid="{00000000-0005-0000-0000-0000FD130000}"/>
    <cellStyle name="Normal 9 2 2 3 2 2" xfId="5109" xr:uid="{00000000-0005-0000-0000-0000FE130000}"/>
    <cellStyle name="Normal 9 2 2 3 3" xfId="5110" xr:uid="{00000000-0005-0000-0000-0000FF130000}"/>
    <cellStyle name="Normal 9 2 2 4" xfId="5111" xr:uid="{00000000-0005-0000-0000-000000140000}"/>
    <cellStyle name="Normal 9 2 2 4 2" xfId="5112" xr:uid="{00000000-0005-0000-0000-000001140000}"/>
    <cellStyle name="Normal 9 2 2 5" xfId="5113" xr:uid="{00000000-0005-0000-0000-000002140000}"/>
    <cellStyle name="Normal 9 2 3" xfId="5114" xr:uid="{00000000-0005-0000-0000-000003140000}"/>
    <cellStyle name="Normal 9 2 3 2" xfId="5115" xr:uid="{00000000-0005-0000-0000-000004140000}"/>
    <cellStyle name="Normal 9 2 3 2 2" xfId="5116" xr:uid="{00000000-0005-0000-0000-000005140000}"/>
    <cellStyle name="Normal 9 2 3 2 2 2" xfId="5117" xr:uid="{00000000-0005-0000-0000-000006140000}"/>
    <cellStyle name="Normal 9 2 3 2 3" xfId="5118" xr:uid="{00000000-0005-0000-0000-000007140000}"/>
    <cellStyle name="Normal 9 2 3 3" xfId="5119" xr:uid="{00000000-0005-0000-0000-000008140000}"/>
    <cellStyle name="Normal 9 2 3 3 2" xfId="5120" xr:uid="{00000000-0005-0000-0000-000009140000}"/>
    <cellStyle name="Normal 9 2 3 4" xfId="5121" xr:uid="{00000000-0005-0000-0000-00000A140000}"/>
    <cellStyle name="Normal 9 2 4" xfId="5122" xr:uid="{00000000-0005-0000-0000-00000B140000}"/>
    <cellStyle name="Normal 9 2 4 2" xfId="5123" xr:uid="{00000000-0005-0000-0000-00000C140000}"/>
    <cellStyle name="Normal 9 2 4 2 2" xfId="5124" xr:uid="{00000000-0005-0000-0000-00000D140000}"/>
    <cellStyle name="Normal 9 2 4 3" xfId="5125" xr:uid="{00000000-0005-0000-0000-00000E140000}"/>
    <cellStyle name="Normal 9 2 5" xfId="5126" xr:uid="{00000000-0005-0000-0000-00000F140000}"/>
    <cellStyle name="Normal 9 2 5 2" xfId="5127" xr:uid="{00000000-0005-0000-0000-000010140000}"/>
    <cellStyle name="Normal 9 2 6" xfId="5128" xr:uid="{00000000-0005-0000-0000-000011140000}"/>
    <cellStyle name="Normal 9 3" xfId="5129" xr:uid="{00000000-0005-0000-0000-000012140000}"/>
    <cellStyle name="Normal 9 3 2" xfId="5130" xr:uid="{00000000-0005-0000-0000-000013140000}"/>
    <cellStyle name="Normal 9 3 2 2" xfId="5131" xr:uid="{00000000-0005-0000-0000-000014140000}"/>
    <cellStyle name="Normal 9 3 2 2 2" xfId="5132" xr:uid="{00000000-0005-0000-0000-000015140000}"/>
    <cellStyle name="Normal 9 3 2 2 2 2" xfId="5133" xr:uid="{00000000-0005-0000-0000-000016140000}"/>
    <cellStyle name="Normal 9 3 2 2 3" xfId="5134" xr:uid="{00000000-0005-0000-0000-000017140000}"/>
    <cellStyle name="Normal 9 3 2 3" xfId="5135" xr:uid="{00000000-0005-0000-0000-000018140000}"/>
    <cellStyle name="Normal 9 3 2 3 2" xfId="5136" xr:uid="{00000000-0005-0000-0000-000019140000}"/>
    <cellStyle name="Normal 9 3 2 4" xfId="5137" xr:uid="{00000000-0005-0000-0000-00001A140000}"/>
    <cellStyle name="Normal 9 3 3" xfId="5138" xr:uid="{00000000-0005-0000-0000-00001B140000}"/>
    <cellStyle name="Normal 9 3 3 2" xfId="5139" xr:uid="{00000000-0005-0000-0000-00001C140000}"/>
    <cellStyle name="Normal 9 3 3 2 2" xfId="5140" xr:uid="{00000000-0005-0000-0000-00001D140000}"/>
    <cellStyle name="Normal 9 3 3 3" xfId="5141" xr:uid="{00000000-0005-0000-0000-00001E140000}"/>
    <cellStyle name="Normal 9 3 4" xfId="5142" xr:uid="{00000000-0005-0000-0000-00001F140000}"/>
    <cellStyle name="Normal 9 3 4 2" xfId="5143" xr:uid="{00000000-0005-0000-0000-000020140000}"/>
    <cellStyle name="Normal 9 3 5" xfId="5144" xr:uid="{00000000-0005-0000-0000-000021140000}"/>
    <cellStyle name="Normal 9 4" xfId="5145" xr:uid="{00000000-0005-0000-0000-000022140000}"/>
    <cellStyle name="Normal 9 4 2" xfId="5146" xr:uid="{00000000-0005-0000-0000-000023140000}"/>
    <cellStyle name="Normal 9 4 2 2" xfId="5147" xr:uid="{00000000-0005-0000-0000-000024140000}"/>
    <cellStyle name="Normal 9 4 2 2 2" xfId="5148" xr:uid="{00000000-0005-0000-0000-000025140000}"/>
    <cellStyle name="Normal 9 4 2 3" xfId="5149" xr:uid="{00000000-0005-0000-0000-000026140000}"/>
    <cellStyle name="Normal 9 4 3" xfId="5150" xr:uid="{00000000-0005-0000-0000-000027140000}"/>
    <cellStyle name="Normal 9 4 3 2" xfId="5151" xr:uid="{00000000-0005-0000-0000-000028140000}"/>
    <cellStyle name="Normal 9 4 4" xfId="5152" xr:uid="{00000000-0005-0000-0000-000029140000}"/>
    <cellStyle name="Normal 9 5" xfId="5153" xr:uid="{00000000-0005-0000-0000-00002A140000}"/>
    <cellStyle name="Normal 9 5 2" xfId="5154" xr:uid="{00000000-0005-0000-0000-00002B140000}"/>
    <cellStyle name="Normal 9 5 2 2" xfId="5155" xr:uid="{00000000-0005-0000-0000-00002C140000}"/>
    <cellStyle name="Normal 9 5 3" xfId="5156" xr:uid="{00000000-0005-0000-0000-00002D140000}"/>
    <cellStyle name="Normal 9 6" xfId="5157" xr:uid="{00000000-0005-0000-0000-00002E140000}"/>
    <cellStyle name="Normal 9 6 2" xfId="5158" xr:uid="{00000000-0005-0000-0000-00002F140000}"/>
    <cellStyle name="Normal 9 7" xfId="5159" xr:uid="{00000000-0005-0000-0000-000030140000}"/>
    <cellStyle name="Normal 90" xfId="5160" xr:uid="{00000000-0005-0000-0000-000031140000}"/>
    <cellStyle name="Normal 91" xfId="5161" xr:uid="{00000000-0005-0000-0000-000032140000}"/>
    <cellStyle name="Normal 92" xfId="5162" xr:uid="{00000000-0005-0000-0000-000033140000}"/>
    <cellStyle name="Normal 93" xfId="5163" xr:uid="{00000000-0005-0000-0000-000034140000}"/>
    <cellStyle name="Normal 94" xfId="5164" xr:uid="{00000000-0005-0000-0000-000035140000}"/>
    <cellStyle name="Normal 95" xfId="5165" xr:uid="{00000000-0005-0000-0000-000036140000}"/>
    <cellStyle name="Normal 96" xfId="5166" xr:uid="{00000000-0005-0000-0000-000037140000}"/>
    <cellStyle name="Normal 97" xfId="5167" xr:uid="{00000000-0005-0000-0000-000038140000}"/>
    <cellStyle name="Normal 98" xfId="5168" xr:uid="{00000000-0005-0000-0000-000039140000}"/>
    <cellStyle name="Normal 99" xfId="5169" xr:uid="{00000000-0005-0000-0000-00003A140000}"/>
    <cellStyle name="Nota 10" xfId="5170" xr:uid="{00000000-0005-0000-0000-00003B140000}"/>
    <cellStyle name="Nota 10 2" xfId="6724" xr:uid="{00000000-0005-0000-0000-00003C140000}"/>
    <cellStyle name="Nota 2" xfId="5171" xr:uid="{00000000-0005-0000-0000-00003D140000}"/>
    <cellStyle name="Nota 2 2" xfId="6725" xr:uid="{00000000-0005-0000-0000-00003E140000}"/>
    <cellStyle name="Nota 3" xfId="5172" xr:uid="{00000000-0005-0000-0000-00003F140000}"/>
    <cellStyle name="Nota 3 2" xfId="6726" xr:uid="{00000000-0005-0000-0000-000040140000}"/>
    <cellStyle name="Nota 4" xfId="5173" xr:uid="{00000000-0005-0000-0000-000041140000}"/>
    <cellStyle name="Nota 4 2" xfId="6727" xr:uid="{00000000-0005-0000-0000-000042140000}"/>
    <cellStyle name="Nota 5" xfId="5174" xr:uid="{00000000-0005-0000-0000-000043140000}"/>
    <cellStyle name="Nota 5 2" xfId="6728" xr:uid="{00000000-0005-0000-0000-000044140000}"/>
    <cellStyle name="Nota 6" xfId="5175" xr:uid="{00000000-0005-0000-0000-000045140000}"/>
    <cellStyle name="Nota 6 2" xfId="6729" xr:uid="{00000000-0005-0000-0000-000046140000}"/>
    <cellStyle name="Nota 7" xfId="5176" xr:uid="{00000000-0005-0000-0000-000047140000}"/>
    <cellStyle name="Nota 7 2" xfId="6730" xr:uid="{00000000-0005-0000-0000-000048140000}"/>
    <cellStyle name="Nota 8" xfId="5177" xr:uid="{00000000-0005-0000-0000-000049140000}"/>
    <cellStyle name="Nota 8 2" xfId="6731" xr:uid="{00000000-0005-0000-0000-00004A140000}"/>
    <cellStyle name="Nota 9" xfId="5178" xr:uid="{00000000-0005-0000-0000-00004B140000}"/>
    <cellStyle name="Nota 9 2" xfId="6732" xr:uid="{00000000-0005-0000-0000-00004C140000}"/>
    <cellStyle name="Note" xfId="5179" xr:uid="{00000000-0005-0000-0000-00004D140000}"/>
    <cellStyle name="Note 10" xfId="5180" xr:uid="{00000000-0005-0000-0000-00004E140000}"/>
    <cellStyle name="Note 10 2" xfId="6734" xr:uid="{00000000-0005-0000-0000-00004F140000}"/>
    <cellStyle name="Note 11" xfId="6733" xr:uid="{00000000-0005-0000-0000-000050140000}"/>
    <cellStyle name="Note 2" xfId="5181" xr:uid="{00000000-0005-0000-0000-000051140000}"/>
    <cellStyle name="Note 2 2" xfId="6735" xr:uid="{00000000-0005-0000-0000-000052140000}"/>
    <cellStyle name="Note 3" xfId="5182" xr:uid="{00000000-0005-0000-0000-000053140000}"/>
    <cellStyle name="Note 3 2" xfId="6736" xr:uid="{00000000-0005-0000-0000-000054140000}"/>
    <cellStyle name="Note 4" xfId="5183" xr:uid="{00000000-0005-0000-0000-000055140000}"/>
    <cellStyle name="Note 4 2" xfId="6737" xr:uid="{00000000-0005-0000-0000-000056140000}"/>
    <cellStyle name="Note 5" xfId="5184" xr:uid="{00000000-0005-0000-0000-000057140000}"/>
    <cellStyle name="Note 5 2" xfId="6738" xr:uid="{00000000-0005-0000-0000-000058140000}"/>
    <cellStyle name="Note 6" xfId="5185" xr:uid="{00000000-0005-0000-0000-000059140000}"/>
    <cellStyle name="Note 6 2" xfId="6739" xr:uid="{00000000-0005-0000-0000-00005A140000}"/>
    <cellStyle name="Note 7" xfId="5186" xr:uid="{00000000-0005-0000-0000-00005B140000}"/>
    <cellStyle name="Note 7 2" xfId="6740" xr:uid="{00000000-0005-0000-0000-00005C140000}"/>
    <cellStyle name="Note 8" xfId="5187" xr:uid="{00000000-0005-0000-0000-00005D140000}"/>
    <cellStyle name="Note 8 2" xfId="6741" xr:uid="{00000000-0005-0000-0000-00005E140000}"/>
    <cellStyle name="Note 9" xfId="5188" xr:uid="{00000000-0005-0000-0000-00005F140000}"/>
    <cellStyle name="Note 9 2" xfId="6742" xr:uid="{00000000-0005-0000-0000-000060140000}"/>
    <cellStyle name="Output" xfId="5189" xr:uid="{00000000-0005-0000-0000-000061140000}"/>
    <cellStyle name="Output 2" xfId="6743" xr:uid="{00000000-0005-0000-0000-000062140000}"/>
    <cellStyle name="Output 3" xfId="6702" xr:uid="{00000000-0005-0000-0000-000063140000}"/>
    <cellStyle name="Porcentagem" xfId="7647" builtinId="5"/>
    <cellStyle name="Porcentagem 10" xfId="5190" xr:uid="{00000000-0005-0000-0000-000064140000}"/>
    <cellStyle name="Porcentagem 2" xfId="7" xr:uid="{00000000-0005-0000-0000-000065140000}"/>
    <cellStyle name="Porcentagem 2 10" xfId="5191" xr:uid="{00000000-0005-0000-0000-000066140000}"/>
    <cellStyle name="Porcentagem 2 2" xfId="5192" xr:uid="{00000000-0005-0000-0000-000067140000}"/>
    <cellStyle name="Porcentagem 2 2 2" xfId="5193" xr:uid="{00000000-0005-0000-0000-000068140000}"/>
    <cellStyle name="Porcentagem 2 3" xfId="5194" xr:uid="{00000000-0005-0000-0000-000069140000}"/>
    <cellStyle name="Porcentagem 2 4" xfId="5195" xr:uid="{00000000-0005-0000-0000-00006A140000}"/>
    <cellStyle name="Porcentagem 2 5" xfId="5196" xr:uid="{00000000-0005-0000-0000-00006B140000}"/>
    <cellStyle name="Porcentagem 2 6" xfId="5197" xr:uid="{00000000-0005-0000-0000-00006C140000}"/>
    <cellStyle name="Porcentagem 2 7" xfId="5198" xr:uid="{00000000-0005-0000-0000-00006D140000}"/>
    <cellStyle name="Porcentagem 2 8" xfId="5199" xr:uid="{00000000-0005-0000-0000-00006E140000}"/>
    <cellStyle name="Porcentagem 2 9" xfId="5200" xr:uid="{00000000-0005-0000-0000-00006F140000}"/>
    <cellStyle name="Porcentagem 3" xfId="5201" xr:uid="{00000000-0005-0000-0000-000070140000}"/>
    <cellStyle name="Porcentagem 3 2" xfId="5202" xr:uid="{00000000-0005-0000-0000-000071140000}"/>
    <cellStyle name="Porcentagem 3 2 2" xfId="5203" xr:uid="{00000000-0005-0000-0000-000072140000}"/>
    <cellStyle name="Porcentagem 3 3" xfId="5204" xr:uid="{00000000-0005-0000-0000-000073140000}"/>
    <cellStyle name="Porcentagem 3 4" xfId="5205" xr:uid="{00000000-0005-0000-0000-000074140000}"/>
    <cellStyle name="Porcentagem 4" xfId="5206" xr:uid="{00000000-0005-0000-0000-000075140000}"/>
    <cellStyle name="Porcentagem 4 2" xfId="5207" xr:uid="{00000000-0005-0000-0000-000076140000}"/>
    <cellStyle name="Porcentagem 5" xfId="7649" xr:uid="{A1FED4C8-CCD6-4074-93E5-B9F702981BDF}"/>
    <cellStyle name="Porcentagem 5 2" xfId="5208" xr:uid="{00000000-0005-0000-0000-000077140000}"/>
    <cellStyle name="Porcentagem 6" xfId="6378" xr:uid="{00000000-0005-0000-0000-000078140000}"/>
    <cellStyle name="Saída 2" xfId="5209" xr:uid="{00000000-0005-0000-0000-000079140000}"/>
    <cellStyle name="Saída 2 2" xfId="6744" xr:uid="{00000000-0005-0000-0000-00007A140000}"/>
    <cellStyle name="Saída 2 3" xfId="6701" xr:uid="{00000000-0005-0000-0000-00007B140000}"/>
    <cellStyle name="Saída 3" xfId="5210" xr:uid="{00000000-0005-0000-0000-00007C140000}"/>
    <cellStyle name="Saída 3 2" xfId="6745" xr:uid="{00000000-0005-0000-0000-00007D140000}"/>
    <cellStyle name="Saída 3 3" xfId="6700" xr:uid="{00000000-0005-0000-0000-00007E140000}"/>
    <cellStyle name="Saída 4" xfId="5211" xr:uid="{00000000-0005-0000-0000-00007F140000}"/>
    <cellStyle name="Saída 4 2" xfId="6746" xr:uid="{00000000-0005-0000-0000-000080140000}"/>
    <cellStyle name="Saída 4 3" xfId="6699" xr:uid="{00000000-0005-0000-0000-000081140000}"/>
    <cellStyle name="Saída 9" xfId="5212" xr:uid="{00000000-0005-0000-0000-000082140000}"/>
    <cellStyle name="Separador de milhares [0] 2" xfId="5213" xr:uid="{00000000-0005-0000-0000-000083140000}"/>
    <cellStyle name="Separador de milhares 10" xfId="5214" xr:uid="{00000000-0005-0000-0000-000084140000}"/>
    <cellStyle name="Separador de milhares 10 2" xfId="5215" xr:uid="{00000000-0005-0000-0000-000085140000}"/>
    <cellStyle name="Separador de milhares 10 2 2" xfId="5216" xr:uid="{00000000-0005-0000-0000-000086140000}"/>
    <cellStyle name="Separador de milhares 10 2 2 2" xfId="6749" xr:uid="{00000000-0005-0000-0000-000087140000}"/>
    <cellStyle name="Separador de milhares 10 2 2 3" xfId="6696" xr:uid="{00000000-0005-0000-0000-000088140000}"/>
    <cellStyle name="Separador de milhares 10 2 2 4" xfId="7264" xr:uid="{00000000-0005-0000-0000-000089140000}"/>
    <cellStyle name="Separador de milhares 10 2 3" xfId="6748" xr:uid="{00000000-0005-0000-0000-00008A140000}"/>
    <cellStyle name="Separador de milhares 10 2 4" xfId="6697" xr:uid="{00000000-0005-0000-0000-00008B140000}"/>
    <cellStyle name="Separador de milhares 10 2 5" xfId="7263" xr:uid="{00000000-0005-0000-0000-00008C140000}"/>
    <cellStyle name="Separador de milhares 10 3" xfId="5217" xr:uid="{00000000-0005-0000-0000-00008D140000}"/>
    <cellStyle name="Separador de milhares 10 4" xfId="6747" xr:uid="{00000000-0005-0000-0000-00008E140000}"/>
    <cellStyle name="Separador de milhares 10 5" xfId="6698" xr:uid="{00000000-0005-0000-0000-00008F140000}"/>
    <cellStyle name="Separador de milhares 10 6" xfId="7262" xr:uid="{00000000-0005-0000-0000-000090140000}"/>
    <cellStyle name="Separador de milhares 11" xfId="5218" xr:uid="{00000000-0005-0000-0000-000091140000}"/>
    <cellStyle name="Separador de milhares 11 10" xfId="7265" xr:uid="{00000000-0005-0000-0000-000092140000}"/>
    <cellStyle name="Separador de milhares 11 2" xfId="5219" xr:uid="{00000000-0005-0000-0000-000093140000}"/>
    <cellStyle name="Separador de milhares 11 2 2" xfId="5220" xr:uid="{00000000-0005-0000-0000-000094140000}"/>
    <cellStyle name="Separador de milhares 11 2 2 2" xfId="5221" xr:uid="{00000000-0005-0000-0000-000095140000}"/>
    <cellStyle name="Separador de milhares 11 2 2 2 2" xfId="5222" xr:uid="{00000000-0005-0000-0000-000096140000}"/>
    <cellStyle name="Separador de milhares 11 2 2 2 2 2" xfId="5223" xr:uid="{00000000-0005-0000-0000-000097140000}"/>
    <cellStyle name="Separador de milhares 11 2 2 2 2 2 2" xfId="5224" xr:uid="{00000000-0005-0000-0000-000098140000}"/>
    <cellStyle name="Separador de milhares 11 2 2 2 2 2 2 2" xfId="6756" xr:uid="{00000000-0005-0000-0000-000099140000}"/>
    <cellStyle name="Separador de milhares 11 2 2 2 2 2 2 3" xfId="6689" xr:uid="{00000000-0005-0000-0000-00009A140000}"/>
    <cellStyle name="Separador de milhares 11 2 2 2 2 2 2 4" xfId="7271" xr:uid="{00000000-0005-0000-0000-00009B140000}"/>
    <cellStyle name="Separador de milhares 11 2 2 2 2 2 3" xfId="6755" xr:uid="{00000000-0005-0000-0000-00009C140000}"/>
    <cellStyle name="Separador de milhares 11 2 2 2 2 2 4" xfId="6690" xr:uid="{00000000-0005-0000-0000-00009D140000}"/>
    <cellStyle name="Separador de milhares 11 2 2 2 2 2 5" xfId="7270" xr:uid="{00000000-0005-0000-0000-00009E140000}"/>
    <cellStyle name="Separador de milhares 11 2 2 2 2 3" xfId="5225" xr:uid="{00000000-0005-0000-0000-00009F140000}"/>
    <cellStyle name="Separador de milhares 11 2 2 2 2 3 2" xfId="6757" xr:uid="{00000000-0005-0000-0000-0000A0140000}"/>
    <cellStyle name="Separador de milhares 11 2 2 2 2 3 3" xfId="6688" xr:uid="{00000000-0005-0000-0000-0000A1140000}"/>
    <cellStyle name="Separador de milhares 11 2 2 2 2 3 4" xfId="7272" xr:uid="{00000000-0005-0000-0000-0000A2140000}"/>
    <cellStyle name="Separador de milhares 11 2 2 2 2 4" xfId="6754" xr:uid="{00000000-0005-0000-0000-0000A3140000}"/>
    <cellStyle name="Separador de milhares 11 2 2 2 2 5" xfId="6691" xr:uid="{00000000-0005-0000-0000-0000A4140000}"/>
    <cellStyle name="Separador de milhares 11 2 2 2 2 6" xfId="7269" xr:uid="{00000000-0005-0000-0000-0000A5140000}"/>
    <cellStyle name="Separador de milhares 11 2 2 2 3" xfId="5226" xr:uid="{00000000-0005-0000-0000-0000A6140000}"/>
    <cellStyle name="Separador de milhares 11 2 2 2 3 2" xfId="5227" xr:uid="{00000000-0005-0000-0000-0000A7140000}"/>
    <cellStyle name="Separador de milhares 11 2 2 2 3 2 2" xfId="6759" xr:uid="{00000000-0005-0000-0000-0000A8140000}"/>
    <cellStyle name="Separador de milhares 11 2 2 2 3 2 3" xfId="6686" xr:uid="{00000000-0005-0000-0000-0000A9140000}"/>
    <cellStyle name="Separador de milhares 11 2 2 2 3 2 4" xfId="7274" xr:uid="{00000000-0005-0000-0000-0000AA140000}"/>
    <cellStyle name="Separador de milhares 11 2 2 2 3 3" xfId="6758" xr:uid="{00000000-0005-0000-0000-0000AB140000}"/>
    <cellStyle name="Separador de milhares 11 2 2 2 3 4" xfId="6687" xr:uid="{00000000-0005-0000-0000-0000AC140000}"/>
    <cellStyle name="Separador de milhares 11 2 2 2 3 5" xfId="7273" xr:uid="{00000000-0005-0000-0000-0000AD140000}"/>
    <cellStyle name="Separador de milhares 11 2 2 2 4" xfId="5228" xr:uid="{00000000-0005-0000-0000-0000AE140000}"/>
    <cellStyle name="Separador de milhares 11 2 2 2 4 2" xfId="6760" xr:uid="{00000000-0005-0000-0000-0000AF140000}"/>
    <cellStyle name="Separador de milhares 11 2 2 2 4 3" xfId="6685" xr:uid="{00000000-0005-0000-0000-0000B0140000}"/>
    <cellStyle name="Separador de milhares 11 2 2 2 4 4" xfId="7275" xr:uid="{00000000-0005-0000-0000-0000B1140000}"/>
    <cellStyle name="Separador de milhares 11 2 2 2 5" xfId="6753" xr:uid="{00000000-0005-0000-0000-0000B2140000}"/>
    <cellStyle name="Separador de milhares 11 2 2 2 6" xfId="6692" xr:uid="{00000000-0005-0000-0000-0000B3140000}"/>
    <cellStyle name="Separador de milhares 11 2 2 2 7" xfId="7268" xr:uid="{00000000-0005-0000-0000-0000B4140000}"/>
    <cellStyle name="Separador de milhares 11 2 2 3" xfId="5229" xr:uid="{00000000-0005-0000-0000-0000B5140000}"/>
    <cellStyle name="Separador de milhares 11 2 2 3 2" xfId="5230" xr:uid="{00000000-0005-0000-0000-0000B6140000}"/>
    <cellStyle name="Separador de milhares 11 2 2 3 2 2" xfId="5231" xr:uid="{00000000-0005-0000-0000-0000B7140000}"/>
    <cellStyle name="Separador de milhares 11 2 2 3 2 2 2" xfId="6763" xr:uid="{00000000-0005-0000-0000-0000B8140000}"/>
    <cellStyle name="Separador de milhares 11 2 2 3 2 2 3" xfId="6682" xr:uid="{00000000-0005-0000-0000-0000B9140000}"/>
    <cellStyle name="Separador de milhares 11 2 2 3 2 2 4" xfId="7278" xr:uid="{00000000-0005-0000-0000-0000BA140000}"/>
    <cellStyle name="Separador de milhares 11 2 2 3 2 3" xfId="6762" xr:uid="{00000000-0005-0000-0000-0000BB140000}"/>
    <cellStyle name="Separador de milhares 11 2 2 3 2 4" xfId="6683" xr:uid="{00000000-0005-0000-0000-0000BC140000}"/>
    <cellStyle name="Separador de milhares 11 2 2 3 2 5" xfId="7277" xr:uid="{00000000-0005-0000-0000-0000BD140000}"/>
    <cellStyle name="Separador de milhares 11 2 2 3 3" xfId="5232" xr:uid="{00000000-0005-0000-0000-0000BE140000}"/>
    <cellStyle name="Separador de milhares 11 2 2 3 3 2" xfId="6764" xr:uid="{00000000-0005-0000-0000-0000BF140000}"/>
    <cellStyle name="Separador de milhares 11 2 2 3 3 3" xfId="6681" xr:uid="{00000000-0005-0000-0000-0000C0140000}"/>
    <cellStyle name="Separador de milhares 11 2 2 3 3 4" xfId="7279" xr:uid="{00000000-0005-0000-0000-0000C1140000}"/>
    <cellStyle name="Separador de milhares 11 2 2 3 4" xfId="6761" xr:uid="{00000000-0005-0000-0000-0000C2140000}"/>
    <cellStyle name="Separador de milhares 11 2 2 3 5" xfId="6684" xr:uid="{00000000-0005-0000-0000-0000C3140000}"/>
    <cellStyle name="Separador de milhares 11 2 2 3 6" xfId="7276" xr:uid="{00000000-0005-0000-0000-0000C4140000}"/>
    <cellStyle name="Separador de milhares 11 2 2 4" xfId="5233" xr:uid="{00000000-0005-0000-0000-0000C5140000}"/>
    <cellStyle name="Separador de milhares 11 2 2 4 2" xfId="5234" xr:uid="{00000000-0005-0000-0000-0000C6140000}"/>
    <cellStyle name="Separador de milhares 11 2 2 4 2 2" xfId="6766" xr:uid="{00000000-0005-0000-0000-0000C7140000}"/>
    <cellStyle name="Separador de milhares 11 2 2 4 2 3" xfId="6679" xr:uid="{00000000-0005-0000-0000-0000C8140000}"/>
    <cellStyle name="Separador de milhares 11 2 2 4 2 4" xfId="7281" xr:uid="{00000000-0005-0000-0000-0000C9140000}"/>
    <cellStyle name="Separador de milhares 11 2 2 4 3" xfId="6765" xr:uid="{00000000-0005-0000-0000-0000CA140000}"/>
    <cellStyle name="Separador de milhares 11 2 2 4 4" xfId="6680" xr:uid="{00000000-0005-0000-0000-0000CB140000}"/>
    <cellStyle name="Separador de milhares 11 2 2 4 5" xfId="7280" xr:uid="{00000000-0005-0000-0000-0000CC140000}"/>
    <cellStyle name="Separador de milhares 11 2 2 5" xfId="5235" xr:uid="{00000000-0005-0000-0000-0000CD140000}"/>
    <cellStyle name="Separador de milhares 11 2 2 5 2" xfId="6767" xr:uid="{00000000-0005-0000-0000-0000CE140000}"/>
    <cellStyle name="Separador de milhares 11 2 2 5 3" xfId="6678" xr:uid="{00000000-0005-0000-0000-0000CF140000}"/>
    <cellStyle name="Separador de milhares 11 2 2 5 4" xfId="7282" xr:uid="{00000000-0005-0000-0000-0000D0140000}"/>
    <cellStyle name="Separador de milhares 11 2 2 6" xfId="6752" xr:uid="{00000000-0005-0000-0000-0000D1140000}"/>
    <cellStyle name="Separador de milhares 11 2 2 7" xfId="6693" xr:uid="{00000000-0005-0000-0000-0000D2140000}"/>
    <cellStyle name="Separador de milhares 11 2 2 8" xfId="7267" xr:uid="{00000000-0005-0000-0000-0000D3140000}"/>
    <cellStyle name="Separador de milhares 11 2 3" xfId="5236" xr:uid="{00000000-0005-0000-0000-0000D4140000}"/>
    <cellStyle name="Separador de milhares 11 2 3 2" xfId="5237" xr:uid="{00000000-0005-0000-0000-0000D5140000}"/>
    <cellStyle name="Separador de milhares 11 2 3 2 2" xfId="5238" xr:uid="{00000000-0005-0000-0000-0000D6140000}"/>
    <cellStyle name="Separador de milhares 11 2 3 2 2 2" xfId="5239" xr:uid="{00000000-0005-0000-0000-0000D7140000}"/>
    <cellStyle name="Separador de milhares 11 2 3 2 2 2 2" xfId="6771" xr:uid="{00000000-0005-0000-0000-0000D8140000}"/>
    <cellStyle name="Separador de milhares 11 2 3 2 2 2 3" xfId="6674" xr:uid="{00000000-0005-0000-0000-0000D9140000}"/>
    <cellStyle name="Separador de milhares 11 2 3 2 2 2 4" xfId="7286" xr:uid="{00000000-0005-0000-0000-0000DA140000}"/>
    <cellStyle name="Separador de milhares 11 2 3 2 2 3" xfId="6770" xr:uid="{00000000-0005-0000-0000-0000DB140000}"/>
    <cellStyle name="Separador de milhares 11 2 3 2 2 4" xfId="6675" xr:uid="{00000000-0005-0000-0000-0000DC140000}"/>
    <cellStyle name="Separador de milhares 11 2 3 2 2 5" xfId="7285" xr:uid="{00000000-0005-0000-0000-0000DD140000}"/>
    <cellStyle name="Separador de milhares 11 2 3 2 3" xfId="5240" xr:uid="{00000000-0005-0000-0000-0000DE140000}"/>
    <cellStyle name="Separador de milhares 11 2 3 2 3 2" xfId="6772" xr:uid="{00000000-0005-0000-0000-0000DF140000}"/>
    <cellStyle name="Separador de milhares 11 2 3 2 3 3" xfId="6673" xr:uid="{00000000-0005-0000-0000-0000E0140000}"/>
    <cellStyle name="Separador de milhares 11 2 3 2 3 4" xfId="7287" xr:uid="{00000000-0005-0000-0000-0000E1140000}"/>
    <cellStyle name="Separador de milhares 11 2 3 2 4" xfId="6769" xr:uid="{00000000-0005-0000-0000-0000E2140000}"/>
    <cellStyle name="Separador de milhares 11 2 3 2 5" xfId="6676" xr:uid="{00000000-0005-0000-0000-0000E3140000}"/>
    <cellStyle name="Separador de milhares 11 2 3 2 6" xfId="7284" xr:uid="{00000000-0005-0000-0000-0000E4140000}"/>
    <cellStyle name="Separador de milhares 11 2 3 3" xfId="5241" xr:uid="{00000000-0005-0000-0000-0000E5140000}"/>
    <cellStyle name="Separador de milhares 11 2 3 3 2" xfId="5242" xr:uid="{00000000-0005-0000-0000-0000E6140000}"/>
    <cellStyle name="Separador de milhares 11 2 3 3 2 2" xfId="6774" xr:uid="{00000000-0005-0000-0000-0000E7140000}"/>
    <cellStyle name="Separador de milhares 11 2 3 3 2 3" xfId="6671" xr:uid="{00000000-0005-0000-0000-0000E8140000}"/>
    <cellStyle name="Separador de milhares 11 2 3 3 2 4" xfId="7289" xr:uid="{00000000-0005-0000-0000-0000E9140000}"/>
    <cellStyle name="Separador de milhares 11 2 3 3 3" xfId="6773" xr:uid="{00000000-0005-0000-0000-0000EA140000}"/>
    <cellStyle name="Separador de milhares 11 2 3 3 4" xfId="6672" xr:uid="{00000000-0005-0000-0000-0000EB140000}"/>
    <cellStyle name="Separador de milhares 11 2 3 3 5" xfId="7288" xr:uid="{00000000-0005-0000-0000-0000EC140000}"/>
    <cellStyle name="Separador de milhares 11 2 3 4" xfId="5243" xr:uid="{00000000-0005-0000-0000-0000ED140000}"/>
    <cellStyle name="Separador de milhares 11 2 3 4 2" xfId="6775" xr:uid="{00000000-0005-0000-0000-0000EE140000}"/>
    <cellStyle name="Separador de milhares 11 2 3 4 3" xfId="6670" xr:uid="{00000000-0005-0000-0000-0000EF140000}"/>
    <cellStyle name="Separador de milhares 11 2 3 4 4" xfId="7290" xr:uid="{00000000-0005-0000-0000-0000F0140000}"/>
    <cellStyle name="Separador de milhares 11 2 3 5" xfId="6768" xr:uid="{00000000-0005-0000-0000-0000F1140000}"/>
    <cellStyle name="Separador de milhares 11 2 3 6" xfId="6677" xr:uid="{00000000-0005-0000-0000-0000F2140000}"/>
    <cellStyle name="Separador de milhares 11 2 3 7" xfId="7283" xr:uid="{00000000-0005-0000-0000-0000F3140000}"/>
    <cellStyle name="Separador de milhares 11 2 4" xfId="5244" xr:uid="{00000000-0005-0000-0000-0000F4140000}"/>
    <cellStyle name="Separador de milhares 11 2 4 2" xfId="5245" xr:uid="{00000000-0005-0000-0000-0000F5140000}"/>
    <cellStyle name="Separador de milhares 11 2 4 2 2" xfId="5246" xr:uid="{00000000-0005-0000-0000-0000F6140000}"/>
    <cellStyle name="Separador de milhares 11 2 4 2 2 2" xfId="6778" xr:uid="{00000000-0005-0000-0000-0000F7140000}"/>
    <cellStyle name="Separador de milhares 11 2 4 2 2 3" xfId="6667" xr:uid="{00000000-0005-0000-0000-0000F8140000}"/>
    <cellStyle name="Separador de milhares 11 2 4 2 2 4" xfId="7293" xr:uid="{00000000-0005-0000-0000-0000F9140000}"/>
    <cellStyle name="Separador de milhares 11 2 4 2 3" xfId="6777" xr:uid="{00000000-0005-0000-0000-0000FA140000}"/>
    <cellStyle name="Separador de milhares 11 2 4 2 4" xfId="6668" xr:uid="{00000000-0005-0000-0000-0000FB140000}"/>
    <cellStyle name="Separador de milhares 11 2 4 2 5" xfId="7292" xr:uid="{00000000-0005-0000-0000-0000FC140000}"/>
    <cellStyle name="Separador de milhares 11 2 4 3" xfId="5247" xr:uid="{00000000-0005-0000-0000-0000FD140000}"/>
    <cellStyle name="Separador de milhares 11 2 4 3 2" xfId="6779" xr:uid="{00000000-0005-0000-0000-0000FE140000}"/>
    <cellStyle name="Separador de milhares 11 2 4 3 3" xfId="6666" xr:uid="{00000000-0005-0000-0000-0000FF140000}"/>
    <cellStyle name="Separador de milhares 11 2 4 3 4" xfId="7294" xr:uid="{00000000-0005-0000-0000-000000150000}"/>
    <cellStyle name="Separador de milhares 11 2 4 4" xfId="6776" xr:uid="{00000000-0005-0000-0000-000001150000}"/>
    <cellStyle name="Separador de milhares 11 2 4 5" xfId="6669" xr:uid="{00000000-0005-0000-0000-000002150000}"/>
    <cellStyle name="Separador de milhares 11 2 4 6" xfId="7291" xr:uid="{00000000-0005-0000-0000-000003150000}"/>
    <cellStyle name="Separador de milhares 11 2 5" xfId="5248" xr:uid="{00000000-0005-0000-0000-000004150000}"/>
    <cellStyle name="Separador de milhares 11 2 5 2" xfId="5249" xr:uid="{00000000-0005-0000-0000-000005150000}"/>
    <cellStyle name="Separador de milhares 11 2 5 2 2" xfId="6781" xr:uid="{00000000-0005-0000-0000-000006150000}"/>
    <cellStyle name="Separador de milhares 11 2 5 2 3" xfId="6664" xr:uid="{00000000-0005-0000-0000-000007150000}"/>
    <cellStyle name="Separador de milhares 11 2 5 2 4" xfId="7296" xr:uid="{00000000-0005-0000-0000-000008150000}"/>
    <cellStyle name="Separador de milhares 11 2 5 3" xfId="6780" xr:uid="{00000000-0005-0000-0000-000009150000}"/>
    <cellStyle name="Separador de milhares 11 2 5 4" xfId="6665" xr:uid="{00000000-0005-0000-0000-00000A150000}"/>
    <cellStyle name="Separador de milhares 11 2 5 5" xfId="7295" xr:uid="{00000000-0005-0000-0000-00000B150000}"/>
    <cellStyle name="Separador de milhares 11 2 6" xfId="5250" xr:uid="{00000000-0005-0000-0000-00000C150000}"/>
    <cellStyle name="Separador de milhares 11 2 6 2" xfId="6782" xr:uid="{00000000-0005-0000-0000-00000D150000}"/>
    <cellStyle name="Separador de milhares 11 2 6 3" xfId="6663" xr:uid="{00000000-0005-0000-0000-00000E150000}"/>
    <cellStyle name="Separador de milhares 11 2 6 4" xfId="7297" xr:uid="{00000000-0005-0000-0000-00000F150000}"/>
    <cellStyle name="Separador de milhares 11 2 7" xfId="6751" xr:uid="{00000000-0005-0000-0000-000010150000}"/>
    <cellStyle name="Separador de milhares 11 2 8" xfId="6694" xr:uid="{00000000-0005-0000-0000-000011150000}"/>
    <cellStyle name="Separador de milhares 11 2 9" xfId="7266" xr:uid="{00000000-0005-0000-0000-000012150000}"/>
    <cellStyle name="Separador de milhares 11 3" xfId="5251" xr:uid="{00000000-0005-0000-0000-000013150000}"/>
    <cellStyle name="Separador de milhares 11 3 2" xfId="5252" xr:uid="{00000000-0005-0000-0000-000014150000}"/>
    <cellStyle name="Separador de milhares 11 3 2 2" xfId="5253" xr:uid="{00000000-0005-0000-0000-000015150000}"/>
    <cellStyle name="Separador de milhares 11 3 2 2 2" xfId="5254" xr:uid="{00000000-0005-0000-0000-000016150000}"/>
    <cellStyle name="Separador de milhares 11 3 2 2 2 2" xfId="5255" xr:uid="{00000000-0005-0000-0000-000017150000}"/>
    <cellStyle name="Separador de milhares 11 3 2 2 2 2 2" xfId="6787" xr:uid="{00000000-0005-0000-0000-000018150000}"/>
    <cellStyle name="Separador de milhares 11 3 2 2 2 2 3" xfId="6658" xr:uid="{00000000-0005-0000-0000-000019150000}"/>
    <cellStyle name="Separador de milhares 11 3 2 2 2 2 4" xfId="7302" xr:uid="{00000000-0005-0000-0000-00001A150000}"/>
    <cellStyle name="Separador de milhares 11 3 2 2 2 3" xfId="6786" xr:uid="{00000000-0005-0000-0000-00001B150000}"/>
    <cellStyle name="Separador de milhares 11 3 2 2 2 4" xfId="6659" xr:uid="{00000000-0005-0000-0000-00001C150000}"/>
    <cellStyle name="Separador de milhares 11 3 2 2 2 5" xfId="7301" xr:uid="{00000000-0005-0000-0000-00001D150000}"/>
    <cellStyle name="Separador de milhares 11 3 2 2 3" xfId="5256" xr:uid="{00000000-0005-0000-0000-00001E150000}"/>
    <cellStyle name="Separador de milhares 11 3 2 2 3 2" xfId="6788" xr:uid="{00000000-0005-0000-0000-00001F150000}"/>
    <cellStyle name="Separador de milhares 11 3 2 2 3 3" xfId="6657" xr:uid="{00000000-0005-0000-0000-000020150000}"/>
    <cellStyle name="Separador de milhares 11 3 2 2 3 4" xfId="7303" xr:uid="{00000000-0005-0000-0000-000021150000}"/>
    <cellStyle name="Separador de milhares 11 3 2 2 4" xfId="6785" xr:uid="{00000000-0005-0000-0000-000022150000}"/>
    <cellStyle name="Separador de milhares 11 3 2 2 5" xfId="6660" xr:uid="{00000000-0005-0000-0000-000023150000}"/>
    <cellStyle name="Separador de milhares 11 3 2 2 6" xfId="7300" xr:uid="{00000000-0005-0000-0000-000024150000}"/>
    <cellStyle name="Separador de milhares 11 3 2 3" xfId="5257" xr:uid="{00000000-0005-0000-0000-000025150000}"/>
    <cellStyle name="Separador de milhares 11 3 2 3 2" xfId="5258" xr:uid="{00000000-0005-0000-0000-000026150000}"/>
    <cellStyle name="Separador de milhares 11 3 2 3 2 2" xfId="6790" xr:uid="{00000000-0005-0000-0000-000027150000}"/>
    <cellStyle name="Separador de milhares 11 3 2 3 2 3" xfId="6655" xr:uid="{00000000-0005-0000-0000-000028150000}"/>
    <cellStyle name="Separador de milhares 11 3 2 3 2 4" xfId="7305" xr:uid="{00000000-0005-0000-0000-000029150000}"/>
    <cellStyle name="Separador de milhares 11 3 2 3 3" xfId="6789" xr:uid="{00000000-0005-0000-0000-00002A150000}"/>
    <cellStyle name="Separador de milhares 11 3 2 3 4" xfId="6656" xr:uid="{00000000-0005-0000-0000-00002B150000}"/>
    <cellStyle name="Separador de milhares 11 3 2 3 5" xfId="7304" xr:uid="{00000000-0005-0000-0000-00002C150000}"/>
    <cellStyle name="Separador de milhares 11 3 2 4" xfId="5259" xr:uid="{00000000-0005-0000-0000-00002D150000}"/>
    <cellStyle name="Separador de milhares 11 3 2 4 2" xfId="6791" xr:uid="{00000000-0005-0000-0000-00002E150000}"/>
    <cellStyle name="Separador de milhares 11 3 2 4 3" xfId="6654" xr:uid="{00000000-0005-0000-0000-00002F150000}"/>
    <cellStyle name="Separador de milhares 11 3 2 4 4" xfId="7306" xr:uid="{00000000-0005-0000-0000-000030150000}"/>
    <cellStyle name="Separador de milhares 11 3 2 5" xfId="6784" xr:uid="{00000000-0005-0000-0000-000031150000}"/>
    <cellStyle name="Separador de milhares 11 3 2 6" xfId="6661" xr:uid="{00000000-0005-0000-0000-000032150000}"/>
    <cellStyle name="Separador de milhares 11 3 2 7" xfId="7299" xr:uid="{00000000-0005-0000-0000-000033150000}"/>
    <cellStyle name="Separador de milhares 11 3 3" xfId="5260" xr:uid="{00000000-0005-0000-0000-000034150000}"/>
    <cellStyle name="Separador de milhares 11 3 3 2" xfId="5261" xr:uid="{00000000-0005-0000-0000-000035150000}"/>
    <cellStyle name="Separador de milhares 11 3 3 2 2" xfId="5262" xr:uid="{00000000-0005-0000-0000-000036150000}"/>
    <cellStyle name="Separador de milhares 11 3 3 2 2 2" xfId="6794" xr:uid="{00000000-0005-0000-0000-000037150000}"/>
    <cellStyle name="Separador de milhares 11 3 3 2 2 3" xfId="6651" xr:uid="{00000000-0005-0000-0000-000038150000}"/>
    <cellStyle name="Separador de milhares 11 3 3 2 2 4" xfId="7309" xr:uid="{00000000-0005-0000-0000-000039150000}"/>
    <cellStyle name="Separador de milhares 11 3 3 2 3" xfId="6793" xr:uid="{00000000-0005-0000-0000-00003A150000}"/>
    <cellStyle name="Separador de milhares 11 3 3 2 4" xfId="6652" xr:uid="{00000000-0005-0000-0000-00003B150000}"/>
    <cellStyle name="Separador de milhares 11 3 3 2 5" xfId="7308" xr:uid="{00000000-0005-0000-0000-00003C150000}"/>
    <cellStyle name="Separador de milhares 11 3 3 3" xfId="5263" xr:uid="{00000000-0005-0000-0000-00003D150000}"/>
    <cellStyle name="Separador de milhares 11 3 3 3 2" xfId="6795" xr:uid="{00000000-0005-0000-0000-00003E150000}"/>
    <cellStyle name="Separador de milhares 11 3 3 3 3" xfId="6650" xr:uid="{00000000-0005-0000-0000-00003F150000}"/>
    <cellStyle name="Separador de milhares 11 3 3 3 4" xfId="7310" xr:uid="{00000000-0005-0000-0000-000040150000}"/>
    <cellStyle name="Separador de milhares 11 3 3 4" xfId="6792" xr:uid="{00000000-0005-0000-0000-000041150000}"/>
    <cellStyle name="Separador de milhares 11 3 3 5" xfId="6653" xr:uid="{00000000-0005-0000-0000-000042150000}"/>
    <cellStyle name="Separador de milhares 11 3 3 6" xfId="7307" xr:uid="{00000000-0005-0000-0000-000043150000}"/>
    <cellStyle name="Separador de milhares 11 3 4" xfId="5264" xr:uid="{00000000-0005-0000-0000-000044150000}"/>
    <cellStyle name="Separador de milhares 11 3 4 2" xfId="5265" xr:uid="{00000000-0005-0000-0000-000045150000}"/>
    <cellStyle name="Separador de milhares 11 3 4 2 2" xfId="6797" xr:uid="{00000000-0005-0000-0000-000046150000}"/>
    <cellStyle name="Separador de milhares 11 3 4 2 3" xfId="6648" xr:uid="{00000000-0005-0000-0000-000047150000}"/>
    <cellStyle name="Separador de milhares 11 3 4 2 4" xfId="7312" xr:uid="{00000000-0005-0000-0000-000048150000}"/>
    <cellStyle name="Separador de milhares 11 3 4 3" xfId="6796" xr:uid="{00000000-0005-0000-0000-000049150000}"/>
    <cellStyle name="Separador de milhares 11 3 4 4" xfId="6649" xr:uid="{00000000-0005-0000-0000-00004A150000}"/>
    <cellStyle name="Separador de milhares 11 3 4 5" xfId="7311" xr:uid="{00000000-0005-0000-0000-00004B150000}"/>
    <cellStyle name="Separador de milhares 11 3 5" xfId="5266" xr:uid="{00000000-0005-0000-0000-00004C150000}"/>
    <cellStyle name="Separador de milhares 11 3 5 2" xfId="6798" xr:uid="{00000000-0005-0000-0000-00004D150000}"/>
    <cellStyle name="Separador de milhares 11 3 5 3" xfId="6647" xr:uid="{00000000-0005-0000-0000-00004E150000}"/>
    <cellStyle name="Separador de milhares 11 3 5 4" xfId="7313" xr:uid="{00000000-0005-0000-0000-00004F150000}"/>
    <cellStyle name="Separador de milhares 11 3 6" xfId="6783" xr:uid="{00000000-0005-0000-0000-000050150000}"/>
    <cellStyle name="Separador de milhares 11 3 7" xfId="6662" xr:uid="{00000000-0005-0000-0000-000051150000}"/>
    <cellStyle name="Separador de milhares 11 3 8" xfId="7298" xr:uid="{00000000-0005-0000-0000-000052150000}"/>
    <cellStyle name="Separador de milhares 11 4" xfId="5267" xr:uid="{00000000-0005-0000-0000-000053150000}"/>
    <cellStyle name="Separador de milhares 11 4 2" xfId="5268" xr:uid="{00000000-0005-0000-0000-000054150000}"/>
    <cellStyle name="Separador de milhares 11 4 2 2" xfId="5269" xr:uid="{00000000-0005-0000-0000-000055150000}"/>
    <cellStyle name="Separador de milhares 11 4 2 2 2" xfId="5270" xr:uid="{00000000-0005-0000-0000-000056150000}"/>
    <cellStyle name="Separador de milhares 11 4 2 2 2 2" xfId="6802" xr:uid="{00000000-0005-0000-0000-000057150000}"/>
    <cellStyle name="Separador de milhares 11 4 2 2 2 3" xfId="6643" xr:uid="{00000000-0005-0000-0000-000058150000}"/>
    <cellStyle name="Separador de milhares 11 4 2 2 2 4" xfId="7317" xr:uid="{00000000-0005-0000-0000-000059150000}"/>
    <cellStyle name="Separador de milhares 11 4 2 2 3" xfId="6801" xr:uid="{00000000-0005-0000-0000-00005A150000}"/>
    <cellStyle name="Separador de milhares 11 4 2 2 4" xfId="6644" xr:uid="{00000000-0005-0000-0000-00005B150000}"/>
    <cellStyle name="Separador de milhares 11 4 2 2 5" xfId="7316" xr:uid="{00000000-0005-0000-0000-00005C150000}"/>
    <cellStyle name="Separador de milhares 11 4 2 3" xfId="5271" xr:uid="{00000000-0005-0000-0000-00005D150000}"/>
    <cellStyle name="Separador de milhares 11 4 2 3 2" xfId="6803" xr:uid="{00000000-0005-0000-0000-00005E150000}"/>
    <cellStyle name="Separador de milhares 11 4 2 3 3" xfId="6642" xr:uid="{00000000-0005-0000-0000-00005F150000}"/>
    <cellStyle name="Separador de milhares 11 4 2 3 4" xfId="7318" xr:uid="{00000000-0005-0000-0000-000060150000}"/>
    <cellStyle name="Separador de milhares 11 4 2 4" xfId="6800" xr:uid="{00000000-0005-0000-0000-000061150000}"/>
    <cellStyle name="Separador de milhares 11 4 2 5" xfId="6645" xr:uid="{00000000-0005-0000-0000-000062150000}"/>
    <cellStyle name="Separador de milhares 11 4 2 6" xfId="7315" xr:uid="{00000000-0005-0000-0000-000063150000}"/>
    <cellStyle name="Separador de milhares 11 4 3" xfId="5272" xr:uid="{00000000-0005-0000-0000-000064150000}"/>
    <cellStyle name="Separador de milhares 11 4 3 2" xfId="5273" xr:uid="{00000000-0005-0000-0000-000065150000}"/>
    <cellStyle name="Separador de milhares 11 4 3 2 2" xfId="6805" xr:uid="{00000000-0005-0000-0000-000066150000}"/>
    <cellStyle name="Separador de milhares 11 4 3 2 3" xfId="6640" xr:uid="{00000000-0005-0000-0000-000067150000}"/>
    <cellStyle name="Separador de milhares 11 4 3 2 4" xfId="7320" xr:uid="{00000000-0005-0000-0000-000068150000}"/>
    <cellStyle name="Separador de milhares 11 4 3 3" xfId="6804" xr:uid="{00000000-0005-0000-0000-000069150000}"/>
    <cellStyle name="Separador de milhares 11 4 3 4" xfId="6641" xr:uid="{00000000-0005-0000-0000-00006A150000}"/>
    <cellStyle name="Separador de milhares 11 4 3 5" xfId="7319" xr:uid="{00000000-0005-0000-0000-00006B150000}"/>
    <cellStyle name="Separador de milhares 11 4 4" xfId="5274" xr:uid="{00000000-0005-0000-0000-00006C150000}"/>
    <cellStyle name="Separador de milhares 11 4 4 2" xfId="6806" xr:uid="{00000000-0005-0000-0000-00006D150000}"/>
    <cellStyle name="Separador de milhares 11 4 4 3" xfId="6639" xr:uid="{00000000-0005-0000-0000-00006E150000}"/>
    <cellStyle name="Separador de milhares 11 4 4 4" xfId="7321" xr:uid="{00000000-0005-0000-0000-00006F150000}"/>
    <cellStyle name="Separador de milhares 11 4 5" xfId="6799" xr:uid="{00000000-0005-0000-0000-000070150000}"/>
    <cellStyle name="Separador de milhares 11 4 6" xfId="6646" xr:uid="{00000000-0005-0000-0000-000071150000}"/>
    <cellStyle name="Separador de milhares 11 4 7" xfId="7314" xr:uid="{00000000-0005-0000-0000-000072150000}"/>
    <cellStyle name="Separador de milhares 11 5" xfId="5275" xr:uid="{00000000-0005-0000-0000-000073150000}"/>
    <cellStyle name="Separador de milhares 11 5 2" xfId="5276" xr:uid="{00000000-0005-0000-0000-000074150000}"/>
    <cellStyle name="Separador de milhares 11 5 2 2" xfId="5277" xr:uid="{00000000-0005-0000-0000-000075150000}"/>
    <cellStyle name="Separador de milhares 11 5 2 2 2" xfId="6809" xr:uid="{00000000-0005-0000-0000-000076150000}"/>
    <cellStyle name="Separador de milhares 11 5 2 2 3" xfId="6636" xr:uid="{00000000-0005-0000-0000-000077150000}"/>
    <cellStyle name="Separador de milhares 11 5 2 2 4" xfId="7324" xr:uid="{00000000-0005-0000-0000-000078150000}"/>
    <cellStyle name="Separador de milhares 11 5 2 3" xfId="6808" xr:uid="{00000000-0005-0000-0000-000079150000}"/>
    <cellStyle name="Separador de milhares 11 5 2 4" xfId="6637" xr:uid="{00000000-0005-0000-0000-00007A150000}"/>
    <cellStyle name="Separador de milhares 11 5 2 5" xfId="7323" xr:uid="{00000000-0005-0000-0000-00007B150000}"/>
    <cellStyle name="Separador de milhares 11 5 3" xfId="5278" xr:uid="{00000000-0005-0000-0000-00007C150000}"/>
    <cellStyle name="Separador de milhares 11 5 3 2" xfId="6810" xr:uid="{00000000-0005-0000-0000-00007D150000}"/>
    <cellStyle name="Separador de milhares 11 5 3 3" xfId="6635" xr:uid="{00000000-0005-0000-0000-00007E150000}"/>
    <cellStyle name="Separador de milhares 11 5 3 4" xfId="7325" xr:uid="{00000000-0005-0000-0000-00007F150000}"/>
    <cellStyle name="Separador de milhares 11 5 4" xfId="6807" xr:uid="{00000000-0005-0000-0000-000080150000}"/>
    <cellStyle name="Separador de milhares 11 5 5" xfId="6638" xr:uid="{00000000-0005-0000-0000-000081150000}"/>
    <cellStyle name="Separador de milhares 11 5 6" xfId="7322" xr:uid="{00000000-0005-0000-0000-000082150000}"/>
    <cellStyle name="Separador de milhares 11 6" xfId="5279" xr:uid="{00000000-0005-0000-0000-000083150000}"/>
    <cellStyle name="Separador de milhares 11 6 2" xfId="5280" xr:uid="{00000000-0005-0000-0000-000084150000}"/>
    <cellStyle name="Separador de milhares 11 6 2 2" xfId="6812" xr:uid="{00000000-0005-0000-0000-000085150000}"/>
    <cellStyle name="Separador de milhares 11 6 2 3" xfId="6633" xr:uid="{00000000-0005-0000-0000-000086150000}"/>
    <cellStyle name="Separador de milhares 11 6 2 4" xfId="7327" xr:uid="{00000000-0005-0000-0000-000087150000}"/>
    <cellStyle name="Separador de milhares 11 6 3" xfId="6811" xr:uid="{00000000-0005-0000-0000-000088150000}"/>
    <cellStyle name="Separador de milhares 11 6 4" xfId="6634" xr:uid="{00000000-0005-0000-0000-000089150000}"/>
    <cellStyle name="Separador de milhares 11 6 5" xfId="7326" xr:uid="{00000000-0005-0000-0000-00008A150000}"/>
    <cellStyle name="Separador de milhares 11 7" xfId="5281" xr:uid="{00000000-0005-0000-0000-00008B150000}"/>
    <cellStyle name="Separador de milhares 11 7 2" xfId="6813" xr:uid="{00000000-0005-0000-0000-00008C150000}"/>
    <cellStyle name="Separador de milhares 11 7 3" xfId="6632" xr:uid="{00000000-0005-0000-0000-00008D150000}"/>
    <cellStyle name="Separador de milhares 11 7 4" xfId="7328" xr:uid="{00000000-0005-0000-0000-00008E150000}"/>
    <cellStyle name="Separador de milhares 11 8" xfId="6750" xr:uid="{00000000-0005-0000-0000-00008F150000}"/>
    <cellStyle name="Separador de milhares 11 9" xfId="6695" xr:uid="{00000000-0005-0000-0000-000090150000}"/>
    <cellStyle name="Separador de milhares 12" xfId="5282" xr:uid="{00000000-0005-0000-0000-000091150000}"/>
    <cellStyle name="Separador de milhares 12 2" xfId="5283" xr:uid="{00000000-0005-0000-0000-000092150000}"/>
    <cellStyle name="Separador de milhares 12 2 2" xfId="5284" xr:uid="{00000000-0005-0000-0000-000093150000}"/>
    <cellStyle name="Separador de milhares 12 2 2 2" xfId="6816" xr:uid="{00000000-0005-0000-0000-000094150000}"/>
    <cellStyle name="Separador de milhares 12 2 2 3" xfId="6629" xr:uid="{00000000-0005-0000-0000-000095150000}"/>
    <cellStyle name="Separador de milhares 12 2 2 4" xfId="7331" xr:uid="{00000000-0005-0000-0000-000096150000}"/>
    <cellStyle name="Separador de milhares 12 2 3" xfId="6815" xr:uid="{00000000-0005-0000-0000-000097150000}"/>
    <cellStyle name="Separador de milhares 12 2 4" xfId="6630" xr:uid="{00000000-0005-0000-0000-000098150000}"/>
    <cellStyle name="Separador de milhares 12 2 5" xfId="7330" xr:uid="{00000000-0005-0000-0000-000099150000}"/>
    <cellStyle name="Separador de milhares 12 3" xfId="5285" xr:uid="{00000000-0005-0000-0000-00009A150000}"/>
    <cellStyle name="Separador de milhares 12 3 2" xfId="6817" xr:uid="{00000000-0005-0000-0000-00009B150000}"/>
    <cellStyle name="Separador de milhares 12 3 3" xfId="6628" xr:uid="{00000000-0005-0000-0000-00009C150000}"/>
    <cellStyle name="Separador de milhares 12 3 4" xfId="7332" xr:uid="{00000000-0005-0000-0000-00009D150000}"/>
    <cellStyle name="Separador de milhares 12 4" xfId="6814" xr:uid="{00000000-0005-0000-0000-00009E150000}"/>
    <cellStyle name="Separador de milhares 12 5" xfId="6631" xr:uid="{00000000-0005-0000-0000-00009F150000}"/>
    <cellStyle name="Separador de milhares 12 6" xfId="7329" xr:uid="{00000000-0005-0000-0000-0000A0150000}"/>
    <cellStyle name="Separador de milhares 13" xfId="5286" xr:uid="{00000000-0005-0000-0000-0000A1150000}"/>
    <cellStyle name="Separador de milhares 13 2" xfId="5287" xr:uid="{00000000-0005-0000-0000-0000A2150000}"/>
    <cellStyle name="Separador de milhares 13 2 2" xfId="6819" xr:uid="{00000000-0005-0000-0000-0000A3150000}"/>
    <cellStyle name="Separador de milhares 13 2 3" xfId="6626" xr:uid="{00000000-0005-0000-0000-0000A4150000}"/>
    <cellStyle name="Separador de milhares 13 2 4" xfId="7334" xr:uid="{00000000-0005-0000-0000-0000A5150000}"/>
    <cellStyle name="Separador de milhares 13 3" xfId="6818" xr:uid="{00000000-0005-0000-0000-0000A6150000}"/>
    <cellStyle name="Separador de milhares 13 4" xfId="6627" xr:uid="{00000000-0005-0000-0000-0000A7150000}"/>
    <cellStyle name="Separador de milhares 13 5" xfId="7333" xr:uid="{00000000-0005-0000-0000-0000A8150000}"/>
    <cellStyle name="Separador de milhares 14" xfId="5288" xr:uid="{00000000-0005-0000-0000-0000A9150000}"/>
    <cellStyle name="Separador de milhares 14 10" xfId="7335" xr:uid="{00000000-0005-0000-0000-0000AA150000}"/>
    <cellStyle name="Separador de milhares 14 2" xfId="5289" xr:uid="{00000000-0005-0000-0000-0000AB150000}"/>
    <cellStyle name="Separador de milhares 14 2 2" xfId="5290" xr:uid="{00000000-0005-0000-0000-0000AC150000}"/>
    <cellStyle name="Separador de milhares 14 2 2 2" xfId="5291" xr:uid="{00000000-0005-0000-0000-0000AD150000}"/>
    <cellStyle name="Separador de milhares 14 2 2 2 2" xfId="5292" xr:uid="{00000000-0005-0000-0000-0000AE150000}"/>
    <cellStyle name="Separador de milhares 14 2 2 2 2 2" xfId="5293" xr:uid="{00000000-0005-0000-0000-0000AF150000}"/>
    <cellStyle name="Separador de milhares 14 2 2 2 2 2 2" xfId="5294" xr:uid="{00000000-0005-0000-0000-0000B0150000}"/>
    <cellStyle name="Separador de milhares 14 2 2 2 2 2 2 2" xfId="6826" xr:uid="{00000000-0005-0000-0000-0000B1150000}"/>
    <cellStyle name="Separador de milhares 14 2 2 2 2 2 2 3" xfId="6619" xr:uid="{00000000-0005-0000-0000-0000B2150000}"/>
    <cellStyle name="Separador de milhares 14 2 2 2 2 2 2 4" xfId="7341" xr:uid="{00000000-0005-0000-0000-0000B3150000}"/>
    <cellStyle name="Separador de milhares 14 2 2 2 2 2 3" xfId="6825" xr:uid="{00000000-0005-0000-0000-0000B4150000}"/>
    <cellStyle name="Separador de milhares 14 2 2 2 2 2 4" xfId="6620" xr:uid="{00000000-0005-0000-0000-0000B5150000}"/>
    <cellStyle name="Separador de milhares 14 2 2 2 2 2 5" xfId="7340" xr:uid="{00000000-0005-0000-0000-0000B6150000}"/>
    <cellStyle name="Separador de milhares 14 2 2 2 2 3" xfId="5295" xr:uid="{00000000-0005-0000-0000-0000B7150000}"/>
    <cellStyle name="Separador de milhares 14 2 2 2 2 3 2" xfId="6827" xr:uid="{00000000-0005-0000-0000-0000B8150000}"/>
    <cellStyle name="Separador de milhares 14 2 2 2 2 3 3" xfId="6618" xr:uid="{00000000-0005-0000-0000-0000B9150000}"/>
    <cellStyle name="Separador de milhares 14 2 2 2 2 3 4" xfId="7342" xr:uid="{00000000-0005-0000-0000-0000BA150000}"/>
    <cellStyle name="Separador de milhares 14 2 2 2 2 4" xfId="6824" xr:uid="{00000000-0005-0000-0000-0000BB150000}"/>
    <cellStyle name="Separador de milhares 14 2 2 2 2 5" xfId="6621" xr:uid="{00000000-0005-0000-0000-0000BC150000}"/>
    <cellStyle name="Separador de milhares 14 2 2 2 2 6" xfId="7339" xr:uid="{00000000-0005-0000-0000-0000BD150000}"/>
    <cellStyle name="Separador de milhares 14 2 2 2 3" xfId="5296" xr:uid="{00000000-0005-0000-0000-0000BE150000}"/>
    <cellStyle name="Separador de milhares 14 2 2 2 3 2" xfId="5297" xr:uid="{00000000-0005-0000-0000-0000BF150000}"/>
    <cellStyle name="Separador de milhares 14 2 2 2 3 2 2" xfId="6829" xr:uid="{00000000-0005-0000-0000-0000C0150000}"/>
    <cellStyle name="Separador de milhares 14 2 2 2 3 2 3" xfId="6616" xr:uid="{00000000-0005-0000-0000-0000C1150000}"/>
    <cellStyle name="Separador de milhares 14 2 2 2 3 2 4" xfId="7344" xr:uid="{00000000-0005-0000-0000-0000C2150000}"/>
    <cellStyle name="Separador de milhares 14 2 2 2 3 3" xfId="6828" xr:uid="{00000000-0005-0000-0000-0000C3150000}"/>
    <cellStyle name="Separador de milhares 14 2 2 2 3 4" xfId="6617" xr:uid="{00000000-0005-0000-0000-0000C4150000}"/>
    <cellStyle name="Separador de milhares 14 2 2 2 3 5" xfId="7343" xr:uid="{00000000-0005-0000-0000-0000C5150000}"/>
    <cellStyle name="Separador de milhares 14 2 2 2 4" xfId="5298" xr:uid="{00000000-0005-0000-0000-0000C6150000}"/>
    <cellStyle name="Separador de milhares 14 2 2 2 4 2" xfId="6830" xr:uid="{00000000-0005-0000-0000-0000C7150000}"/>
    <cellStyle name="Separador de milhares 14 2 2 2 4 3" xfId="6615" xr:uid="{00000000-0005-0000-0000-0000C8150000}"/>
    <cellStyle name="Separador de milhares 14 2 2 2 4 4" xfId="7345" xr:uid="{00000000-0005-0000-0000-0000C9150000}"/>
    <cellStyle name="Separador de milhares 14 2 2 2 5" xfId="6823" xr:uid="{00000000-0005-0000-0000-0000CA150000}"/>
    <cellStyle name="Separador de milhares 14 2 2 2 6" xfId="6622" xr:uid="{00000000-0005-0000-0000-0000CB150000}"/>
    <cellStyle name="Separador de milhares 14 2 2 2 7" xfId="7338" xr:uid="{00000000-0005-0000-0000-0000CC150000}"/>
    <cellStyle name="Separador de milhares 14 2 2 3" xfId="5299" xr:uid="{00000000-0005-0000-0000-0000CD150000}"/>
    <cellStyle name="Separador de milhares 14 2 2 3 2" xfId="5300" xr:uid="{00000000-0005-0000-0000-0000CE150000}"/>
    <cellStyle name="Separador de milhares 14 2 2 3 2 2" xfId="5301" xr:uid="{00000000-0005-0000-0000-0000CF150000}"/>
    <cellStyle name="Separador de milhares 14 2 2 3 2 2 2" xfId="6833" xr:uid="{00000000-0005-0000-0000-0000D0150000}"/>
    <cellStyle name="Separador de milhares 14 2 2 3 2 2 3" xfId="6612" xr:uid="{00000000-0005-0000-0000-0000D1150000}"/>
    <cellStyle name="Separador de milhares 14 2 2 3 2 2 4" xfId="7348" xr:uid="{00000000-0005-0000-0000-0000D2150000}"/>
    <cellStyle name="Separador de milhares 14 2 2 3 2 3" xfId="6832" xr:uid="{00000000-0005-0000-0000-0000D3150000}"/>
    <cellStyle name="Separador de milhares 14 2 2 3 2 4" xfId="6613" xr:uid="{00000000-0005-0000-0000-0000D4150000}"/>
    <cellStyle name="Separador de milhares 14 2 2 3 2 5" xfId="7347" xr:uid="{00000000-0005-0000-0000-0000D5150000}"/>
    <cellStyle name="Separador de milhares 14 2 2 3 3" xfId="5302" xr:uid="{00000000-0005-0000-0000-0000D6150000}"/>
    <cellStyle name="Separador de milhares 14 2 2 3 3 2" xfId="6834" xr:uid="{00000000-0005-0000-0000-0000D7150000}"/>
    <cellStyle name="Separador de milhares 14 2 2 3 3 3" xfId="6611" xr:uid="{00000000-0005-0000-0000-0000D8150000}"/>
    <cellStyle name="Separador de milhares 14 2 2 3 3 4" xfId="7349" xr:uid="{00000000-0005-0000-0000-0000D9150000}"/>
    <cellStyle name="Separador de milhares 14 2 2 3 4" xfId="6831" xr:uid="{00000000-0005-0000-0000-0000DA150000}"/>
    <cellStyle name="Separador de milhares 14 2 2 3 5" xfId="6614" xr:uid="{00000000-0005-0000-0000-0000DB150000}"/>
    <cellStyle name="Separador de milhares 14 2 2 3 6" xfId="7346" xr:uid="{00000000-0005-0000-0000-0000DC150000}"/>
    <cellStyle name="Separador de milhares 14 2 2 4" xfId="5303" xr:uid="{00000000-0005-0000-0000-0000DD150000}"/>
    <cellStyle name="Separador de milhares 14 2 2 4 2" xfId="5304" xr:uid="{00000000-0005-0000-0000-0000DE150000}"/>
    <cellStyle name="Separador de milhares 14 2 2 4 2 2" xfId="6836" xr:uid="{00000000-0005-0000-0000-0000DF150000}"/>
    <cellStyle name="Separador de milhares 14 2 2 4 2 3" xfId="6609" xr:uid="{00000000-0005-0000-0000-0000E0150000}"/>
    <cellStyle name="Separador de milhares 14 2 2 4 2 4" xfId="7351" xr:uid="{00000000-0005-0000-0000-0000E1150000}"/>
    <cellStyle name="Separador de milhares 14 2 2 4 3" xfId="6835" xr:uid="{00000000-0005-0000-0000-0000E2150000}"/>
    <cellStyle name="Separador de milhares 14 2 2 4 4" xfId="6610" xr:uid="{00000000-0005-0000-0000-0000E3150000}"/>
    <cellStyle name="Separador de milhares 14 2 2 4 5" xfId="7350" xr:uid="{00000000-0005-0000-0000-0000E4150000}"/>
    <cellStyle name="Separador de milhares 14 2 2 5" xfId="5305" xr:uid="{00000000-0005-0000-0000-0000E5150000}"/>
    <cellStyle name="Separador de milhares 14 2 2 5 2" xfId="6837" xr:uid="{00000000-0005-0000-0000-0000E6150000}"/>
    <cellStyle name="Separador de milhares 14 2 2 5 3" xfId="6608" xr:uid="{00000000-0005-0000-0000-0000E7150000}"/>
    <cellStyle name="Separador de milhares 14 2 2 5 4" xfId="7352" xr:uid="{00000000-0005-0000-0000-0000E8150000}"/>
    <cellStyle name="Separador de milhares 14 2 2 6" xfId="6822" xr:uid="{00000000-0005-0000-0000-0000E9150000}"/>
    <cellStyle name="Separador de milhares 14 2 2 7" xfId="6623" xr:uid="{00000000-0005-0000-0000-0000EA150000}"/>
    <cellStyle name="Separador de milhares 14 2 2 8" xfId="7337" xr:uid="{00000000-0005-0000-0000-0000EB150000}"/>
    <cellStyle name="Separador de milhares 14 2 3" xfId="5306" xr:uid="{00000000-0005-0000-0000-0000EC150000}"/>
    <cellStyle name="Separador de milhares 14 2 3 2" xfId="5307" xr:uid="{00000000-0005-0000-0000-0000ED150000}"/>
    <cellStyle name="Separador de milhares 14 2 3 2 2" xfId="5308" xr:uid="{00000000-0005-0000-0000-0000EE150000}"/>
    <cellStyle name="Separador de milhares 14 2 3 2 2 2" xfId="5309" xr:uid="{00000000-0005-0000-0000-0000EF150000}"/>
    <cellStyle name="Separador de milhares 14 2 3 2 2 2 2" xfId="6841" xr:uid="{00000000-0005-0000-0000-0000F0150000}"/>
    <cellStyle name="Separador de milhares 14 2 3 2 2 2 3" xfId="6604" xr:uid="{00000000-0005-0000-0000-0000F1150000}"/>
    <cellStyle name="Separador de milhares 14 2 3 2 2 2 4" xfId="7356" xr:uid="{00000000-0005-0000-0000-0000F2150000}"/>
    <cellStyle name="Separador de milhares 14 2 3 2 2 3" xfId="6840" xr:uid="{00000000-0005-0000-0000-0000F3150000}"/>
    <cellStyle name="Separador de milhares 14 2 3 2 2 4" xfId="6605" xr:uid="{00000000-0005-0000-0000-0000F4150000}"/>
    <cellStyle name="Separador de milhares 14 2 3 2 2 5" xfId="7355" xr:uid="{00000000-0005-0000-0000-0000F5150000}"/>
    <cellStyle name="Separador de milhares 14 2 3 2 3" xfId="5310" xr:uid="{00000000-0005-0000-0000-0000F6150000}"/>
    <cellStyle name="Separador de milhares 14 2 3 2 3 2" xfId="6842" xr:uid="{00000000-0005-0000-0000-0000F7150000}"/>
    <cellStyle name="Separador de milhares 14 2 3 2 3 3" xfId="6603" xr:uid="{00000000-0005-0000-0000-0000F8150000}"/>
    <cellStyle name="Separador de milhares 14 2 3 2 3 4" xfId="7357" xr:uid="{00000000-0005-0000-0000-0000F9150000}"/>
    <cellStyle name="Separador de milhares 14 2 3 2 4" xfId="6839" xr:uid="{00000000-0005-0000-0000-0000FA150000}"/>
    <cellStyle name="Separador de milhares 14 2 3 2 5" xfId="6606" xr:uid="{00000000-0005-0000-0000-0000FB150000}"/>
    <cellStyle name="Separador de milhares 14 2 3 2 6" xfId="7354" xr:uid="{00000000-0005-0000-0000-0000FC150000}"/>
    <cellStyle name="Separador de milhares 14 2 3 3" xfId="5311" xr:uid="{00000000-0005-0000-0000-0000FD150000}"/>
    <cellStyle name="Separador de milhares 14 2 3 3 2" xfId="5312" xr:uid="{00000000-0005-0000-0000-0000FE150000}"/>
    <cellStyle name="Separador de milhares 14 2 3 3 2 2" xfId="6844" xr:uid="{00000000-0005-0000-0000-0000FF150000}"/>
    <cellStyle name="Separador de milhares 14 2 3 3 2 3" xfId="6601" xr:uid="{00000000-0005-0000-0000-000000160000}"/>
    <cellStyle name="Separador de milhares 14 2 3 3 2 4" xfId="7359" xr:uid="{00000000-0005-0000-0000-000001160000}"/>
    <cellStyle name="Separador de milhares 14 2 3 3 3" xfId="6843" xr:uid="{00000000-0005-0000-0000-000002160000}"/>
    <cellStyle name="Separador de milhares 14 2 3 3 4" xfId="6602" xr:uid="{00000000-0005-0000-0000-000003160000}"/>
    <cellStyle name="Separador de milhares 14 2 3 3 5" xfId="7358" xr:uid="{00000000-0005-0000-0000-000004160000}"/>
    <cellStyle name="Separador de milhares 14 2 3 4" xfId="5313" xr:uid="{00000000-0005-0000-0000-000005160000}"/>
    <cellStyle name="Separador de milhares 14 2 3 4 2" xfId="6845" xr:uid="{00000000-0005-0000-0000-000006160000}"/>
    <cellStyle name="Separador de milhares 14 2 3 4 3" xfId="6600" xr:uid="{00000000-0005-0000-0000-000007160000}"/>
    <cellStyle name="Separador de milhares 14 2 3 4 4" xfId="7360" xr:uid="{00000000-0005-0000-0000-000008160000}"/>
    <cellStyle name="Separador de milhares 14 2 3 5" xfId="6838" xr:uid="{00000000-0005-0000-0000-000009160000}"/>
    <cellStyle name="Separador de milhares 14 2 3 6" xfId="6607" xr:uid="{00000000-0005-0000-0000-00000A160000}"/>
    <cellStyle name="Separador de milhares 14 2 3 7" xfId="7353" xr:uid="{00000000-0005-0000-0000-00000B160000}"/>
    <cellStyle name="Separador de milhares 14 2 4" xfId="5314" xr:uid="{00000000-0005-0000-0000-00000C160000}"/>
    <cellStyle name="Separador de milhares 14 2 4 2" xfId="5315" xr:uid="{00000000-0005-0000-0000-00000D160000}"/>
    <cellStyle name="Separador de milhares 14 2 4 2 2" xfId="5316" xr:uid="{00000000-0005-0000-0000-00000E160000}"/>
    <cellStyle name="Separador de milhares 14 2 4 2 2 2" xfId="6848" xr:uid="{00000000-0005-0000-0000-00000F160000}"/>
    <cellStyle name="Separador de milhares 14 2 4 2 2 3" xfId="6597" xr:uid="{00000000-0005-0000-0000-000010160000}"/>
    <cellStyle name="Separador de milhares 14 2 4 2 2 4" xfId="7363" xr:uid="{00000000-0005-0000-0000-000011160000}"/>
    <cellStyle name="Separador de milhares 14 2 4 2 3" xfId="6847" xr:uid="{00000000-0005-0000-0000-000012160000}"/>
    <cellStyle name="Separador de milhares 14 2 4 2 4" xfId="6598" xr:uid="{00000000-0005-0000-0000-000013160000}"/>
    <cellStyle name="Separador de milhares 14 2 4 2 5" xfId="7362" xr:uid="{00000000-0005-0000-0000-000014160000}"/>
    <cellStyle name="Separador de milhares 14 2 4 3" xfId="5317" xr:uid="{00000000-0005-0000-0000-000015160000}"/>
    <cellStyle name="Separador de milhares 14 2 4 3 2" xfId="6849" xr:uid="{00000000-0005-0000-0000-000016160000}"/>
    <cellStyle name="Separador de milhares 14 2 4 3 3" xfId="6596" xr:uid="{00000000-0005-0000-0000-000017160000}"/>
    <cellStyle name="Separador de milhares 14 2 4 3 4" xfId="7364" xr:uid="{00000000-0005-0000-0000-000018160000}"/>
    <cellStyle name="Separador de milhares 14 2 4 4" xfId="6846" xr:uid="{00000000-0005-0000-0000-000019160000}"/>
    <cellStyle name="Separador de milhares 14 2 4 5" xfId="6599" xr:uid="{00000000-0005-0000-0000-00001A160000}"/>
    <cellStyle name="Separador de milhares 14 2 4 6" xfId="7361" xr:uid="{00000000-0005-0000-0000-00001B160000}"/>
    <cellStyle name="Separador de milhares 14 2 5" xfId="5318" xr:uid="{00000000-0005-0000-0000-00001C160000}"/>
    <cellStyle name="Separador de milhares 14 2 5 2" xfId="5319" xr:uid="{00000000-0005-0000-0000-00001D160000}"/>
    <cellStyle name="Separador de milhares 14 2 5 2 2" xfId="6851" xr:uid="{00000000-0005-0000-0000-00001E160000}"/>
    <cellStyle name="Separador de milhares 14 2 5 2 3" xfId="6594" xr:uid="{00000000-0005-0000-0000-00001F160000}"/>
    <cellStyle name="Separador de milhares 14 2 5 2 4" xfId="7366" xr:uid="{00000000-0005-0000-0000-000020160000}"/>
    <cellStyle name="Separador de milhares 14 2 5 3" xfId="6850" xr:uid="{00000000-0005-0000-0000-000021160000}"/>
    <cellStyle name="Separador de milhares 14 2 5 4" xfId="6595" xr:uid="{00000000-0005-0000-0000-000022160000}"/>
    <cellStyle name="Separador de milhares 14 2 5 5" xfId="7365" xr:uid="{00000000-0005-0000-0000-000023160000}"/>
    <cellStyle name="Separador de milhares 14 2 6" xfId="5320" xr:uid="{00000000-0005-0000-0000-000024160000}"/>
    <cellStyle name="Separador de milhares 14 2 6 2" xfId="6852" xr:uid="{00000000-0005-0000-0000-000025160000}"/>
    <cellStyle name="Separador de milhares 14 2 6 3" xfId="6593" xr:uid="{00000000-0005-0000-0000-000026160000}"/>
    <cellStyle name="Separador de milhares 14 2 6 4" xfId="7367" xr:uid="{00000000-0005-0000-0000-000027160000}"/>
    <cellStyle name="Separador de milhares 14 2 7" xfId="6821" xr:uid="{00000000-0005-0000-0000-000028160000}"/>
    <cellStyle name="Separador de milhares 14 2 8" xfId="6624" xr:uid="{00000000-0005-0000-0000-000029160000}"/>
    <cellStyle name="Separador de milhares 14 2 9" xfId="7336" xr:uid="{00000000-0005-0000-0000-00002A160000}"/>
    <cellStyle name="Separador de milhares 14 3" xfId="5321" xr:uid="{00000000-0005-0000-0000-00002B160000}"/>
    <cellStyle name="Separador de milhares 14 3 2" xfId="5322" xr:uid="{00000000-0005-0000-0000-00002C160000}"/>
    <cellStyle name="Separador de milhares 14 3 2 2" xfId="5323" xr:uid="{00000000-0005-0000-0000-00002D160000}"/>
    <cellStyle name="Separador de milhares 14 3 2 2 2" xfId="5324" xr:uid="{00000000-0005-0000-0000-00002E160000}"/>
    <cellStyle name="Separador de milhares 14 3 2 2 2 2" xfId="5325" xr:uid="{00000000-0005-0000-0000-00002F160000}"/>
    <cellStyle name="Separador de milhares 14 3 2 2 2 2 2" xfId="6857" xr:uid="{00000000-0005-0000-0000-000030160000}"/>
    <cellStyle name="Separador de milhares 14 3 2 2 2 2 3" xfId="6588" xr:uid="{00000000-0005-0000-0000-000031160000}"/>
    <cellStyle name="Separador de milhares 14 3 2 2 2 2 4" xfId="7372" xr:uid="{00000000-0005-0000-0000-000032160000}"/>
    <cellStyle name="Separador de milhares 14 3 2 2 2 3" xfId="6856" xr:uid="{00000000-0005-0000-0000-000033160000}"/>
    <cellStyle name="Separador de milhares 14 3 2 2 2 4" xfId="6589" xr:uid="{00000000-0005-0000-0000-000034160000}"/>
    <cellStyle name="Separador de milhares 14 3 2 2 2 5" xfId="7371" xr:uid="{00000000-0005-0000-0000-000035160000}"/>
    <cellStyle name="Separador de milhares 14 3 2 2 3" xfId="5326" xr:uid="{00000000-0005-0000-0000-000036160000}"/>
    <cellStyle name="Separador de milhares 14 3 2 2 3 2" xfId="6858" xr:uid="{00000000-0005-0000-0000-000037160000}"/>
    <cellStyle name="Separador de milhares 14 3 2 2 3 3" xfId="6587" xr:uid="{00000000-0005-0000-0000-000038160000}"/>
    <cellStyle name="Separador de milhares 14 3 2 2 3 4" xfId="7373" xr:uid="{00000000-0005-0000-0000-000039160000}"/>
    <cellStyle name="Separador de milhares 14 3 2 2 4" xfId="6855" xr:uid="{00000000-0005-0000-0000-00003A160000}"/>
    <cellStyle name="Separador de milhares 14 3 2 2 5" xfId="6590" xr:uid="{00000000-0005-0000-0000-00003B160000}"/>
    <cellStyle name="Separador de milhares 14 3 2 2 6" xfId="7370" xr:uid="{00000000-0005-0000-0000-00003C160000}"/>
    <cellStyle name="Separador de milhares 14 3 2 3" xfId="5327" xr:uid="{00000000-0005-0000-0000-00003D160000}"/>
    <cellStyle name="Separador de milhares 14 3 2 3 2" xfId="5328" xr:uid="{00000000-0005-0000-0000-00003E160000}"/>
    <cellStyle name="Separador de milhares 14 3 2 3 2 2" xfId="6860" xr:uid="{00000000-0005-0000-0000-00003F160000}"/>
    <cellStyle name="Separador de milhares 14 3 2 3 2 3" xfId="6585" xr:uid="{00000000-0005-0000-0000-000040160000}"/>
    <cellStyle name="Separador de milhares 14 3 2 3 2 4" xfId="7375" xr:uid="{00000000-0005-0000-0000-000041160000}"/>
    <cellStyle name="Separador de milhares 14 3 2 3 3" xfId="6859" xr:uid="{00000000-0005-0000-0000-000042160000}"/>
    <cellStyle name="Separador de milhares 14 3 2 3 4" xfId="6586" xr:uid="{00000000-0005-0000-0000-000043160000}"/>
    <cellStyle name="Separador de milhares 14 3 2 3 5" xfId="7374" xr:uid="{00000000-0005-0000-0000-000044160000}"/>
    <cellStyle name="Separador de milhares 14 3 2 4" xfId="5329" xr:uid="{00000000-0005-0000-0000-000045160000}"/>
    <cellStyle name="Separador de milhares 14 3 2 4 2" xfId="6861" xr:uid="{00000000-0005-0000-0000-000046160000}"/>
    <cellStyle name="Separador de milhares 14 3 2 4 3" xfId="6584" xr:uid="{00000000-0005-0000-0000-000047160000}"/>
    <cellStyle name="Separador de milhares 14 3 2 4 4" xfId="7376" xr:uid="{00000000-0005-0000-0000-000048160000}"/>
    <cellStyle name="Separador de milhares 14 3 2 5" xfId="6854" xr:uid="{00000000-0005-0000-0000-000049160000}"/>
    <cellStyle name="Separador de milhares 14 3 2 6" xfId="6591" xr:uid="{00000000-0005-0000-0000-00004A160000}"/>
    <cellStyle name="Separador de milhares 14 3 2 7" xfId="7369" xr:uid="{00000000-0005-0000-0000-00004B160000}"/>
    <cellStyle name="Separador de milhares 14 3 3" xfId="5330" xr:uid="{00000000-0005-0000-0000-00004C160000}"/>
    <cellStyle name="Separador de milhares 14 3 3 2" xfId="5331" xr:uid="{00000000-0005-0000-0000-00004D160000}"/>
    <cellStyle name="Separador de milhares 14 3 3 2 2" xfId="5332" xr:uid="{00000000-0005-0000-0000-00004E160000}"/>
    <cellStyle name="Separador de milhares 14 3 3 2 2 2" xfId="6864" xr:uid="{00000000-0005-0000-0000-00004F160000}"/>
    <cellStyle name="Separador de milhares 14 3 3 2 2 3" xfId="6581" xr:uid="{00000000-0005-0000-0000-000050160000}"/>
    <cellStyle name="Separador de milhares 14 3 3 2 2 4" xfId="7379" xr:uid="{00000000-0005-0000-0000-000051160000}"/>
    <cellStyle name="Separador de milhares 14 3 3 2 3" xfId="6863" xr:uid="{00000000-0005-0000-0000-000052160000}"/>
    <cellStyle name="Separador de milhares 14 3 3 2 4" xfId="6582" xr:uid="{00000000-0005-0000-0000-000053160000}"/>
    <cellStyle name="Separador de milhares 14 3 3 2 5" xfId="7378" xr:uid="{00000000-0005-0000-0000-000054160000}"/>
    <cellStyle name="Separador de milhares 14 3 3 3" xfId="5333" xr:uid="{00000000-0005-0000-0000-000055160000}"/>
    <cellStyle name="Separador de milhares 14 3 3 3 2" xfId="6865" xr:uid="{00000000-0005-0000-0000-000056160000}"/>
    <cellStyle name="Separador de milhares 14 3 3 3 3" xfId="6580" xr:uid="{00000000-0005-0000-0000-000057160000}"/>
    <cellStyle name="Separador de milhares 14 3 3 3 4" xfId="7380" xr:uid="{00000000-0005-0000-0000-000058160000}"/>
    <cellStyle name="Separador de milhares 14 3 3 4" xfId="6862" xr:uid="{00000000-0005-0000-0000-000059160000}"/>
    <cellStyle name="Separador de milhares 14 3 3 5" xfId="6583" xr:uid="{00000000-0005-0000-0000-00005A160000}"/>
    <cellStyle name="Separador de milhares 14 3 3 6" xfId="7377" xr:uid="{00000000-0005-0000-0000-00005B160000}"/>
    <cellStyle name="Separador de milhares 14 3 4" xfId="5334" xr:uid="{00000000-0005-0000-0000-00005C160000}"/>
    <cellStyle name="Separador de milhares 14 3 4 2" xfId="5335" xr:uid="{00000000-0005-0000-0000-00005D160000}"/>
    <cellStyle name="Separador de milhares 14 3 4 2 2" xfId="6867" xr:uid="{00000000-0005-0000-0000-00005E160000}"/>
    <cellStyle name="Separador de milhares 14 3 4 2 3" xfId="6578" xr:uid="{00000000-0005-0000-0000-00005F160000}"/>
    <cellStyle name="Separador de milhares 14 3 4 2 4" xfId="7382" xr:uid="{00000000-0005-0000-0000-000060160000}"/>
    <cellStyle name="Separador de milhares 14 3 4 3" xfId="6866" xr:uid="{00000000-0005-0000-0000-000061160000}"/>
    <cellStyle name="Separador de milhares 14 3 4 4" xfId="6579" xr:uid="{00000000-0005-0000-0000-000062160000}"/>
    <cellStyle name="Separador de milhares 14 3 4 5" xfId="7381" xr:uid="{00000000-0005-0000-0000-000063160000}"/>
    <cellStyle name="Separador de milhares 14 3 5" xfId="5336" xr:uid="{00000000-0005-0000-0000-000064160000}"/>
    <cellStyle name="Separador de milhares 14 3 5 2" xfId="6868" xr:uid="{00000000-0005-0000-0000-000065160000}"/>
    <cellStyle name="Separador de milhares 14 3 5 3" xfId="6577" xr:uid="{00000000-0005-0000-0000-000066160000}"/>
    <cellStyle name="Separador de milhares 14 3 5 4" xfId="7383" xr:uid="{00000000-0005-0000-0000-000067160000}"/>
    <cellStyle name="Separador de milhares 14 3 6" xfId="6853" xr:uid="{00000000-0005-0000-0000-000068160000}"/>
    <cellStyle name="Separador de milhares 14 3 7" xfId="6592" xr:uid="{00000000-0005-0000-0000-000069160000}"/>
    <cellStyle name="Separador de milhares 14 3 8" xfId="7368" xr:uid="{00000000-0005-0000-0000-00006A160000}"/>
    <cellStyle name="Separador de milhares 14 4" xfId="5337" xr:uid="{00000000-0005-0000-0000-00006B160000}"/>
    <cellStyle name="Separador de milhares 14 4 2" xfId="5338" xr:uid="{00000000-0005-0000-0000-00006C160000}"/>
    <cellStyle name="Separador de milhares 14 4 2 2" xfId="5339" xr:uid="{00000000-0005-0000-0000-00006D160000}"/>
    <cellStyle name="Separador de milhares 14 4 2 2 2" xfId="5340" xr:uid="{00000000-0005-0000-0000-00006E160000}"/>
    <cellStyle name="Separador de milhares 14 4 2 2 2 2" xfId="6872" xr:uid="{00000000-0005-0000-0000-00006F160000}"/>
    <cellStyle name="Separador de milhares 14 4 2 2 2 3" xfId="6573" xr:uid="{00000000-0005-0000-0000-000070160000}"/>
    <cellStyle name="Separador de milhares 14 4 2 2 2 4" xfId="7387" xr:uid="{00000000-0005-0000-0000-000071160000}"/>
    <cellStyle name="Separador de milhares 14 4 2 2 3" xfId="6871" xr:uid="{00000000-0005-0000-0000-000072160000}"/>
    <cellStyle name="Separador de milhares 14 4 2 2 4" xfId="6574" xr:uid="{00000000-0005-0000-0000-000073160000}"/>
    <cellStyle name="Separador de milhares 14 4 2 2 5" xfId="7386" xr:uid="{00000000-0005-0000-0000-000074160000}"/>
    <cellStyle name="Separador de milhares 14 4 2 3" xfId="5341" xr:uid="{00000000-0005-0000-0000-000075160000}"/>
    <cellStyle name="Separador de milhares 14 4 2 3 2" xfId="6873" xr:uid="{00000000-0005-0000-0000-000076160000}"/>
    <cellStyle name="Separador de milhares 14 4 2 3 3" xfId="6572" xr:uid="{00000000-0005-0000-0000-000077160000}"/>
    <cellStyle name="Separador de milhares 14 4 2 3 4" xfId="7388" xr:uid="{00000000-0005-0000-0000-000078160000}"/>
    <cellStyle name="Separador de milhares 14 4 2 4" xfId="6870" xr:uid="{00000000-0005-0000-0000-000079160000}"/>
    <cellStyle name="Separador de milhares 14 4 2 5" xfId="6575" xr:uid="{00000000-0005-0000-0000-00007A160000}"/>
    <cellStyle name="Separador de milhares 14 4 2 6" xfId="7385" xr:uid="{00000000-0005-0000-0000-00007B160000}"/>
    <cellStyle name="Separador de milhares 14 4 3" xfId="5342" xr:uid="{00000000-0005-0000-0000-00007C160000}"/>
    <cellStyle name="Separador de milhares 14 4 3 2" xfId="5343" xr:uid="{00000000-0005-0000-0000-00007D160000}"/>
    <cellStyle name="Separador de milhares 14 4 3 2 2" xfId="6875" xr:uid="{00000000-0005-0000-0000-00007E160000}"/>
    <cellStyle name="Separador de milhares 14 4 3 2 3" xfId="6570" xr:uid="{00000000-0005-0000-0000-00007F160000}"/>
    <cellStyle name="Separador de milhares 14 4 3 2 4" xfId="7390" xr:uid="{00000000-0005-0000-0000-000080160000}"/>
    <cellStyle name="Separador de milhares 14 4 3 3" xfId="6874" xr:uid="{00000000-0005-0000-0000-000081160000}"/>
    <cellStyle name="Separador de milhares 14 4 3 4" xfId="6571" xr:uid="{00000000-0005-0000-0000-000082160000}"/>
    <cellStyle name="Separador de milhares 14 4 3 5" xfId="7389" xr:uid="{00000000-0005-0000-0000-000083160000}"/>
    <cellStyle name="Separador de milhares 14 4 4" xfId="5344" xr:uid="{00000000-0005-0000-0000-000084160000}"/>
    <cellStyle name="Separador de milhares 14 4 4 2" xfId="6876" xr:uid="{00000000-0005-0000-0000-000085160000}"/>
    <cellStyle name="Separador de milhares 14 4 4 3" xfId="6569" xr:uid="{00000000-0005-0000-0000-000086160000}"/>
    <cellStyle name="Separador de milhares 14 4 4 4" xfId="7391" xr:uid="{00000000-0005-0000-0000-000087160000}"/>
    <cellStyle name="Separador de milhares 14 4 5" xfId="6869" xr:uid="{00000000-0005-0000-0000-000088160000}"/>
    <cellStyle name="Separador de milhares 14 4 6" xfId="6576" xr:uid="{00000000-0005-0000-0000-000089160000}"/>
    <cellStyle name="Separador de milhares 14 4 7" xfId="7384" xr:uid="{00000000-0005-0000-0000-00008A160000}"/>
    <cellStyle name="Separador de milhares 14 5" xfId="5345" xr:uid="{00000000-0005-0000-0000-00008B160000}"/>
    <cellStyle name="Separador de milhares 14 5 2" xfId="5346" xr:uid="{00000000-0005-0000-0000-00008C160000}"/>
    <cellStyle name="Separador de milhares 14 5 2 2" xfId="5347" xr:uid="{00000000-0005-0000-0000-00008D160000}"/>
    <cellStyle name="Separador de milhares 14 5 2 2 2" xfId="6879" xr:uid="{00000000-0005-0000-0000-00008E160000}"/>
    <cellStyle name="Separador de milhares 14 5 2 2 3" xfId="6566" xr:uid="{00000000-0005-0000-0000-00008F160000}"/>
    <cellStyle name="Separador de milhares 14 5 2 2 4" xfId="7394" xr:uid="{00000000-0005-0000-0000-000090160000}"/>
    <cellStyle name="Separador de milhares 14 5 2 3" xfId="6878" xr:uid="{00000000-0005-0000-0000-000091160000}"/>
    <cellStyle name="Separador de milhares 14 5 2 4" xfId="6567" xr:uid="{00000000-0005-0000-0000-000092160000}"/>
    <cellStyle name="Separador de milhares 14 5 2 5" xfId="7393" xr:uid="{00000000-0005-0000-0000-000093160000}"/>
    <cellStyle name="Separador de milhares 14 5 3" xfId="5348" xr:uid="{00000000-0005-0000-0000-000094160000}"/>
    <cellStyle name="Separador de milhares 14 5 3 2" xfId="6880" xr:uid="{00000000-0005-0000-0000-000095160000}"/>
    <cellStyle name="Separador de milhares 14 5 3 3" xfId="6565" xr:uid="{00000000-0005-0000-0000-000096160000}"/>
    <cellStyle name="Separador de milhares 14 5 3 4" xfId="7395" xr:uid="{00000000-0005-0000-0000-000097160000}"/>
    <cellStyle name="Separador de milhares 14 5 4" xfId="6877" xr:uid="{00000000-0005-0000-0000-000098160000}"/>
    <cellStyle name="Separador de milhares 14 5 5" xfId="6568" xr:uid="{00000000-0005-0000-0000-000099160000}"/>
    <cellStyle name="Separador de milhares 14 5 6" xfId="7392" xr:uid="{00000000-0005-0000-0000-00009A160000}"/>
    <cellStyle name="Separador de milhares 14 6" xfId="5349" xr:uid="{00000000-0005-0000-0000-00009B160000}"/>
    <cellStyle name="Separador de milhares 14 6 2" xfId="5350" xr:uid="{00000000-0005-0000-0000-00009C160000}"/>
    <cellStyle name="Separador de milhares 14 6 2 2" xfId="6882" xr:uid="{00000000-0005-0000-0000-00009D160000}"/>
    <cellStyle name="Separador de milhares 14 6 2 3" xfId="6563" xr:uid="{00000000-0005-0000-0000-00009E160000}"/>
    <cellStyle name="Separador de milhares 14 6 2 4" xfId="7397" xr:uid="{00000000-0005-0000-0000-00009F160000}"/>
    <cellStyle name="Separador de milhares 14 6 3" xfId="6881" xr:uid="{00000000-0005-0000-0000-0000A0160000}"/>
    <cellStyle name="Separador de milhares 14 6 4" xfId="6564" xr:uid="{00000000-0005-0000-0000-0000A1160000}"/>
    <cellStyle name="Separador de milhares 14 6 5" xfId="7396" xr:uid="{00000000-0005-0000-0000-0000A2160000}"/>
    <cellStyle name="Separador de milhares 14 7" xfId="5351" xr:uid="{00000000-0005-0000-0000-0000A3160000}"/>
    <cellStyle name="Separador de milhares 14 7 2" xfId="6883" xr:uid="{00000000-0005-0000-0000-0000A4160000}"/>
    <cellStyle name="Separador de milhares 14 7 3" xfId="6562" xr:uid="{00000000-0005-0000-0000-0000A5160000}"/>
    <cellStyle name="Separador de milhares 14 7 4" xfId="7398" xr:uid="{00000000-0005-0000-0000-0000A6160000}"/>
    <cellStyle name="Separador de milhares 14 8" xfId="6820" xr:uid="{00000000-0005-0000-0000-0000A7160000}"/>
    <cellStyle name="Separador de milhares 14 9" xfId="6625" xr:uid="{00000000-0005-0000-0000-0000A8160000}"/>
    <cellStyle name="Separador de milhares 15" xfId="5352" xr:uid="{00000000-0005-0000-0000-0000A9160000}"/>
    <cellStyle name="Separador de milhares 15 2" xfId="5353" xr:uid="{00000000-0005-0000-0000-0000AA160000}"/>
    <cellStyle name="Separador de milhares 15 2 2" xfId="6885" xr:uid="{00000000-0005-0000-0000-0000AB160000}"/>
    <cellStyle name="Separador de milhares 15 2 3" xfId="6560" xr:uid="{00000000-0005-0000-0000-0000AC160000}"/>
    <cellStyle name="Separador de milhares 15 2 4" xfId="7400" xr:uid="{00000000-0005-0000-0000-0000AD160000}"/>
    <cellStyle name="Separador de milhares 15 3" xfId="6884" xr:uid="{00000000-0005-0000-0000-0000AE160000}"/>
    <cellStyle name="Separador de milhares 15 4" xfId="6561" xr:uid="{00000000-0005-0000-0000-0000AF160000}"/>
    <cellStyle name="Separador de milhares 15 5" xfId="7399" xr:uid="{00000000-0005-0000-0000-0000B0160000}"/>
    <cellStyle name="Separador de milhares 16" xfId="5354" xr:uid="{00000000-0005-0000-0000-0000B1160000}"/>
    <cellStyle name="Separador de milhares 16 2" xfId="5355" xr:uid="{00000000-0005-0000-0000-0000B2160000}"/>
    <cellStyle name="Separador de milhares 16 2 2" xfId="5356" xr:uid="{00000000-0005-0000-0000-0000B3160000}"/>
    <cellStyle name="Separador de milhares 16 2 2 2" xfId="5357" xr:uid="{00000000-0005-0000-0000-0000B4160000}"/>
    <cellStyle name="Separador de milhares 16 2 2 2 2" xfId="5358" xr:uid="{00000000-0005-0000-0000-0000B5160000}"/>
    <cellStyle name="Separador de milhares 16 2 2 2 2 2" xfId="5359" xr:uid="{00000000-0005-0000-0000-0000B6160000}"/>
    <cellStyle name="Separador de milhares 16 2 2 2 2 2 2" xfId="5360" xr:uid="{00000000-0005-0000-0000-0000B7160000}"/>
    <cellStyle name="Separador de milhares 16 2 2 2 2 3" xfId="5361" xr:uid="{00000000-0005-0000-0000-0000B8160000}"/>
    <cellStyle name="Separador de milhares 16 2 2 2 3" xfId="5362" xr:uid="{00000000-0005-0000-0000-0000B9160000}"/>
    <cellStyle name="Separador de milhares 16 2 2 2 3 2" xfId="5363" xr:uid="{00000000-0005-0000-0000-0000BA160000}"/>
    <cellStyle name="Separador de milhares 16 2 2 2 4" xfId="5364" xr:uid="{00000000-0005-0000-0000-0000BB160000}"/>
    <cellStyle name="Separador de milhares 16 2 2 3" xfId="5365" xr:uid="{00000000-0005-0000-0000-0000BC160000}"/>
    <cellStyle name="Separador de milhares 16 2 2 3 2" xfId="5366" xr:uid="{00000000-0005-0000-0000-0000BD160000}"/>
    <cellStyle name="Separador de milhares 16 2 2 3 2 2" xfId="5367" xr:uid="{00000000-0005-0000-0000-0000BE160000}"/>
    <cellStyle name="Separador de milhares 16 2 2 3 3" xfId="5368" xr:uid="{00000000-0005-0000-0000-0000BF160000}"/>
    <cellStyle name="Separador de milhares 16 2 2 4" xfId="5369" xr:uid="{00000000-0005-0000-0000-0000C0160000}"/>
    <cellStyle name="Separador de milhares 16 2 2 4 2" xfId="5370" xr:uid="{00000000-0005-0000-0000-0000C1160000}"/>
    <cellStyle name="Separador de milhares 16 2 2 5" xfId="5371" xr:uid="{00000000-0005-0000-0000-0000C2160000}"/>
    <cellStyle name="Separador de milhares 16 2 3" xfId="5372" xr:uid="{00000000-0005-0000-0000-0000C3160000}"/>
    <cellStyle name="Separador de milhares 16 2 3 2" xfId="5373" xr:uid="{00000000-0005-0000-0000-0000C4160000}"/>
    <cellStyle name="Separador de milhares 16 2 3 2 2" xfId="5374" xr:uid="{00000000-0005-0000-0000-0000C5160000}"/>
    <cellStyle name="Separador de milhares 16 2 3 2 2 2" xfId="5375" xr:uid="{00000000-0005-0000-0000-0000C6160000}"/>
    <cellStyle name="Separador de milhares 16 2 3 2 3" xfId="5376" xr:uid="{00000000-0005-0000-0000-0000C7160000}"/>
    <cellStyle name="Separador de milhares 16 2 3 3" xfId="5377" xr:uid="{00000000-0005-0000-0000-0000C8160000}"/>
    <cellStyle name="Separador de milhares 16 2 3 3 2" xfId="5378" xr:uid="{00000000-0005-0000-0000-0000C9160000}"/>
    <cellStyle name="Separador de milhares 16 2 3 4" xfId="5379" xr:uid="{00000000-0005-0000-0000-0000CA160000}"/>
    <cellStyle name="Separador de milhares 16 2 4" xfId="5380" xr:uid="{00000000-0005-0000-0000-0000CB160000}"/>
    <cellStyle name="Separador de milhares 16 2 4 2" xfId="5381" xr:uid="{00000000-0005-0000-0000-0000CC160000}"/>
    <cellStyle name="Separador de milhares 16 2 4 2 2" xfId="5382" xr:uid="{00000000-0005-0000-0000-0000CD160000}"/>
    <cellStyle name="Separador de milhares 16 2 4 3" xfId="5383" xr:uid="{00000000-0005-0000-0000-0000CE160000}"/>
    <cellStyle name="Separador de milhares 16 2 5" xfId="5384" xr:uid="{00000000-0005-0000-0000-0000CF160000}"/>
    <cellStyle name="Separador de milhares 16 2 5 2" xfId="5385" xr:uid="{00000000-0005-0000-0000-0000D0160000}"/>
    <cellStyle name="Separador de milhares 16 2 6" xfId="5386" xr:uid="{00000000-0005-0000-0000-0000D1160000}"/>
    <cellStyle name="Separador de milhares 16 3" xfId="5387" xr:uid="{00000000-0005-0000-0000-0000D2160000}"/>
    <cellStyle name="Separador de milhares 16 3 2" xfId="5388" xr:uid="{00000000-0005-0000-0000-0000D3160000}"/>
    <cellStyle name="Separador de milhares 16 3 2 2" xfId="5389" xr:uid="{00000000-0005-0000-0000-0000D4160000}"/>
    <cellStyle name="Separador de milhares 16 3 2 2 2" xfId="5390" xr:uid="{00000000-0005-0000-0000-0000D5160000}"/>
    <cellStyle name="Separador de milhares 16 3 2 2 2 2" xfId="5391" xr:uid="{00000000-0005-0000-0000-0000D6160000}"/>
    <cellStyle name="Separador de milhares 16 3 2 2 3" xfId="5392" xr:uid="{00000000-0005-0000-0000-0000D7160000}"/>
    <cellStyle name="Separador de milhares 16 3 2 3" xfId="5393" xr:uid="{00000000-0005-0000-0000-0000D8160000}"/>
    <cellStyle name="Separador de milhares 16 3 2 3 2" xfId="5394" xr:uid="{00000000-0005-0000-0000-0000D9160000}"/>
    <cellStyle name="Separador de milhares 16 3 2 4" xfId="5395" xr:uid="{00000000-0005-0000-0000-0000DA160000}"/>
    <cellStyle name="Separador de milhares 16 3 3" xfId="5396" xr:uid="{00000000-0005-0000-0000-0000DB160000}"/>
    <cellStyle name="Separador de milhares 16 3 3 2" xfId="5397" xr:uid="{00000000-0005-0000-0000-0000DC160000}"/>
    <cellStyle name="Separador de milhares 16 3 3 2 2" xfId="5398" xr:uid="{00000000-0005-0000-0000-0000DD160000}"/>
    <cellStyle name="Separador de milhares 16 3 3 3" xfId="5399" xr:uid="{00000000-0005-0000-0000-0000DE160000}"/>
    <cellStyle name="Separador de milhares 16 3 4" xfId="5400" xr:uid="{00000000-0005-0000-0000-0000DF160000}"/>
    <cellStyle name="Separador de milhares 16 3 4 2" xfId="5401" xr:uid="{00000000-0005-0000-0000-0000E0160000}"/>
    <cellStyle name="Separador de milhares 16 3 5" xfId="5402" xr:uid="{00000000-0005-0000-0000-0000E1160000}"/>
    <cellStyle name="Separador de milhares 16 4" xfId="5403" xr:uid="{00000000-0005-0000-0000-0000E2160000}"/>
    <cellStyle name="Separador de milhares 16 4 2" xfId="5404" xr:uid="{00000000-0005-0000-0000-0000E3160000}"/>
    <cellStyle name="Separador de milhares 16 4 2 2" xfId="5405" xr:uid="{00000000-0005-0000-0000-0000E4160000}"/>
    <cellStyle name="Separador de milhares 16 4 2 2 2" xfId="5406" xr:uid="{00000000-0005-0000-0000-0000E5160000}"/>
    <cellStyle name="Separador de milhares 16 4 2 3" xfId="5407" xr:uid="{00000000-0005-0000-0000-0000E6160000}"/>
    <cellStyle name="Separador de milhares 16 4 3" xfId="5408" xr:uid="{00000000-0005-0000-0000-0000E7160000}"/>
    <cellStyle name="Separador de milhares 16 4 3 2" xfId="5409" xr:uid="{00000000-0005-0000-0000-0000E8160000}"/>
    <cellStyle name="Separador de milhares 16 4 4" xfId="5410" xr:uid="{00000000-0005-0000-0000-0000E9160000}"/>
    <cellStyle name="Separador de milhares 16 5" xfId="5411" xr:uid="{00000000-0005-0000-0000-0000EA160000}"/>
    <cellStyle name="Separador de milhares 16 5 2" xfId="5412" xr:uid="{00000000-0005-0000-0000-0000EB160000}"/>
    <cellStyle name="Separador de milhares 16 5 2 2" xfId="5413" xr:uid="{00000000-0005-0000-0000-0000EC160000}"/>
    <cellStyle name="Separador de milhares 16 5 3" xfId="5414" xr:uid="{00000000-0005-0000-0000-0000ED160000}"/>
    <cellStyle name="Separador de milhares 16 6" xfId="5415" xr:uid="{00000000-0005-0000-0000-0000EE160000}"/>
    <cellStyle name="Separador de milhares 16 6 2" xfId="5416" xr:uid="{00000000-0005-0000-0000-0000EF160000}"/>
    <cellStyle name="Separador de milhares 16 7" xfId="5417" xr:uid="{00000000-0005-0000-0000-0000F0160000}"/>
    <cellStyle name="Separador de milhares 17" xfId="5418" xr:uid="{00000000-0005-0000-0000-0000F1160000}"/>
    <cellStyle name="Separador de milhares 17 2" xfId="5419" xr:uid="{00000000-0005-0000-0000-0000F2160000}"/>
    <cellStyle name="Separador de milhares 17 2 2" xfId="5420" xr:uid="{00000000-0005-0000-0000-0000F3160000}"/>
    <cellStyle name="Separador de milhares 17 2 2 2" xfId="5421" xr:uid="{00000000-0005-0000-0000-0000F4160000}"/>
    <cellStyle name="Separador de milhares 17 2 2 2 2" xfId="5422" xr:uid="{00000000-0005-0000-0000-0000F5160000}"/>
    <cellStyle name="Separador de milhares 17 2 2 2 2 2" xfId="5423" xr:uid="{00000000-0005-0000-0000-0000F6160000}"/>
    <cellStyle name="Separador de milhares 17 2 2 2 2 2 2" xfId="5424" xr:uid="{00000000-0005-0000-0000-0000F7160000}"/>
    <cellStyle name="Separador de milhares 17 2 2 2 2 3" xfId="5425" xr:uid="{00000000-0005-0000-0000-0000F8160000}"/>
    <cellStyle name="Separador de milhares 17 2 2 2 3" xfId="5426" xr:uid="{00000000-0005-0000-0000-0000F9160000}"/>
    <cellStyle name="Separador de milhares 17 2 2 2 3 2" xfId="5427" xr:uid="{00000000-0005-0000-0000-0000FA160000}"/>
    <cellStyle name="Separador de milhares 17 2 2 2 4" xfId="5428" xr:uid="{00000000-0005-0000-0000-0000FB160000}"/>
    <cellStyle name="Separador de milhares 17 2 2 3" xfId="5429" xr:uid="{00000000-0005-0000-0000-0000FC160000}"/>
    <cellStyle name="Separador de milhares 17 2 2 3 2" xfId="5430" xr:uid="{00000000-0005-0000-0000-0000FD160000}"/>
    <cellStyle name="Separador de milhares 17 2 2 3 2 2" xfId="5431" xr:uid="{00000000-0005-0000-0000-0000FE160000}"/>
    <cellStyle name="Separador de milhares 17 2 2 3 3" xfId="5432" xr:uid="{00000000-0005-0000-0000-0000FF160000}"/>
    <cellStyle name="Separador de milhares 17 2 2 4" xfId="5433" xr:uid="{00000000-0005-0000-0000-000000170000}"/>
    <cellStyle name="Separador de milhares 17 2 2 4 2" xfId="5434" xr:uid="{00000000-0005-0000-0000-000001170000}"/>
    <cellStyle name="Separador de milhares 17 2 2 5" xfId="5435" xr:uid="{00000000-0005-0000-0000-000002170000}"/>
    <cellStyle name="Separador de milhares 17 2 3" xfId="5436" xr:uid="{00000000-0005-0000-0000-000003170000}"/>
    <cellStyle name="Separador de milhares 17 2 3 2" xfId="5437" xr:uid="{00000000-0005-0000-0000-000004170000}"/>
    <cellStyle name="Separador de milhares 17 2 3 2 2" xfId="5438" xr:uid="{00000000-0005-0000-0000-000005170000}"/>
    <cellStyle name="Separador de milhares 17 2 3 2 2 2" xfId="5439" xr:uid="{00000000-0005-0000-0000-000006170000}"/>
    <cellStyle name="Separador de milhares 17 2 3 2 3" xfId="5440" xr:uid="{00000000-0005-0000-0000-000007170000}"/>
    <cellStyle name="Separador de milhares 17 2 3 3" xfId="5441" xr:uid="{00000000-0005-0000-0000-000008170000}"/>
    <cellStyle name="Separador de milhares 17 2 3 3 2" xfId="5442" xr:uid="{00000000-0005-0000-0000-000009170000}"/>
    <cellStyle name="Separador de milhares 17 2 3 4" xfId="5443" xr:uid="{00000000-0005-0000-0000-00000A170000}"/>
    <cellStyle name="Separador de milhares 17 2 4" xfId="5444" xr:uid="{00000000-0005-0000-0000-00000B170000}"/>
    <cellStyle name="Separador de milhares 17 2 4 2" xfId="5445" xr:uid="{00000000-0005-0000-0000-00000C170000}"/>
    <cellStyle name="Separador de milhares 17 2 4 2 2" xfId="5446" xr:uid="{00000000-0005-0000-0000-00000D170000}"/>
    <cellStyle name="Separador de milhares 17 2 4 3" xfId="5447" xr:uid="{00000000-0005-0000-0000-00000E170000}"/>
    <cellStyle name="Separador de milhares 17 2 5" xfId="5448" xr:uid="{00000000-0005-0000-0000-00000F170000}"/>
    <cellStyle name="Separador de milhares 17 2 5 2" xfId="5449" xr:uid="{00000000-0005-0000-0000-000010170000}"/>
    <cellStyle name="Separador de milhares 17 2 6" xfId="5450" xr:uid="{00000000-0005-0000-0000-000011170000}"/>
    <cellStyle name="Separador de milhares 17 3" xfId="5451" xr:uid="{00000000-0005-0000-0000-000012170000}"/>
    <cellStyle name="Separador de milhares 17 3 2" xfId="5452" xr:uid="{00000000-0005-0000-0000-000013170000}"/>
    <cellStyle name="Separador de milhares 17 3 2 2" xfId="5453" xr:uid="{00000000-0005-0000-0000-000014170000}"/>
    <cellStyle name="Separador de milhares 17 3 2 2 2" xfId="5454" xr:uid="{00000000-0005-0000-0000-000015170000}"/>
    <cellStyle name="Separador de milhares 17 3 2 2 2 2" xfId="5455" xr:uid="{00000000-0005-0000-0000-000016170000}"/>
    <cellStyle name="Separador de milhares 17 3 2 2 3" xfId="5456" xr:uid="{00000000-0005-0000-0000-000017170000}"/>
    <cellStyle name="Separador de milhares 17 3 2 3" xfId="5457" xr:uid="{00000000-0005-0000-0000-000018170000}"/>
    <cellStyle name="Separador de milhares 17 3 2 3 2" xfId="5458" xr:uid="{00000000-0005-0000-0000-000019170000}"/>
    <cellStyle name="Separador de milhares 17 3 2 4" xfId="5459" xr:uid="{00000000-0005-0000-0000-00001A170000}"/>
    <cellStyle name="Separador de milhares 17 3 3" xfId="5460" xr:uid="{00000000-0005-0000-0000-00001B170000}"/>
    <cellStyle name="Separador de milhares 17 3 3 2" xfId="5461" xr:uid="{00000000-0005-0000-0000-00001C170000}"/>
    <cellStyle name="Separador de milhares 17 3 3 2 2" xfId="5462" xr:uid="{00000000-0005-0000-0000-00001D170000}"/>
    <cellStyle name="Separador de milhares 17 3 3 3" xfId="5463" xr:uid="{00000000-0005-0000-0000-00001E170000}"/>
    <cellStyle name="Separador de milhares 17 3 4" xfId="5464" xr:uid="{00000000-0005-0000-0000-00001F170000}"/>
    <cellStyle name="Separador de milhares 17 3 4 2" xfId="5465" xr:uid="{00000000-0005-0000-0000-000020170000}"/>
    <cellStyle name="Separador de milhares 17 3 5" xfId="5466" xr:uid="{00000000-0005-0000-0000-000021170000}"/>
    <cellStyle name="Separador de milhares 17 4" xfId="5467" xr:uid="{00000000-0005-0000-0000-000022170000}"/>
    <cellStyle name="Separador de milhares 17 4 2" xfId="5468" xr:uid="{00000000-0005-0000-0000-000023170000}"/>
    <cellStyle name="Separador de milhares 17 4 2 2" xfId="5469" xr:uid="{00000000-0005-0000-0000-000024170000}"/>
    <cellStyle name="Separador de milhares 17 4 2 2 2" xfId="5470" xr:uid="{00000000-0005-0000-0000-000025170000}"/>
    <cellStyle name="Separador de milhares 17 4 2 3" xfId="5471" xr:uid="{00000000-0005-0000-0000-000026170000}"/>
    <cellStyle name="Separador de milhares 17 4 3" xfId="5472" xr:uid="{00000000-0005-0000-0000-000027170000}"/>
    <cellStyle name="Separador de milhares 17 4 3 2" xfId="5473" xr:uid="{00000000-0005-0000-0000-000028170000}"/>
    <cellStyle name="Separador de milhares 17 4 4" xfId="5474" xr:uid="{00000000-0005-0000-0000-000029170000}"/>
    <cellStyle name="Separador de milhares 17 5" xfId="5475" xr:uid="{00000000-0005-0000-0000-00002A170000}"/>
    <cellStyle name="Separador de milhares 17 5 2" xfId="5476" xr:uid="{00000000-0005-0000-0000-00002B170000}"/>
    <cellStyle name="Separador de milhares 17 5 2 2" xfId="5477" xr:uid="{00000000-0005-0000-0000-00002C170000}"/>
    <cellStyle name="Separador de milhares 17 5 3" xfId="5478" xr:uid="{00000000-0005-0000-0000-00002D170000}"/>
    <cellStyle name="Separador de milhares 17 6" xfId="5479" xr:uid="{00000000-0005-0000-0000-00002E170000}"/>
    <cellStyle name="Separador de milhares 17 6 2" xfId="5480" xr:uid="{00000000-0005-0000-0000-00002F170000}"/>
    <cellStyle name="Separador de milhares 17 7" xfId="5481" xr:uid="{00000000-0005-0000-0000-000030170000}"/>
    <cellStyle name="Separador de milhares 18" xfId="5482" xr:uid="{00000000-0005-0000-0000-000031170000}"/>
    <cellStyle name="Separador de milhares 18 2" xfId="5483" xr:uid="{00000000-0005-0000-0000-000032170000}"/>
    <cellStyle name="Separador de milhares 18 2 2" xfId="5484" xr:uid="{00000000-0005-0000-0000-000033170000}"/>
    <cellStyle name="Separador de milhares 18 2 2 2" xfId="5485" xr:uid="{00000000-0005-0000-0000-000034170000}"/>
    <cellStyle name="Separador de milhares 18 2 2 2 2" xfId="5486" xr:uid="{00000000-0005-0000-0000-000035170000}"/>
    <cellStyle name="Separador de milhares 18 2 2 2 2 2" xfId="5487" xr:uid="{00000000-0005-0000-0000-000036170000}"/>
    <cellStyle name="Separador de milhares 18 2 2 2 2 2 2" xfId="5488" xr:uid="{00000000-0005-0000-0000-000037170000}"/>
    <cellStyle name="Separador de milhares 18 2 2 2 2 3" xfId="5489" xr:uid="{00000000-0005-0000-0000-000038170000}"/>
    <cellStyle name="Separador de milhares 18 2 2 2 3" xfId="5490" xr:uid="{00000000-0005-0000-0000-000039170000}"/>
    <cellStyle name="Separador de milhares 18 2 2 2 3 2" xfId="5491" xr:uid="{00000000-0005-0000-0000-00003A170000}"/>
    <cellStyle name="Separador de milhares 18 2 2 2 4" xfId="5492" xr:uid="{00000000-0005-0000-0000-00003B170000}"/>
    <cellStyle name="Separador de milhares 18 2 2 3" xfId="5493" xr:uid="{00000000-0005-0000-0000-00003C170000}"/>
    <cellStyle name="Separador de milhares 18 2 2 3 2" xfId="5494" xr:uid="{00000000-0005-0000-0000-00003D170000}"/>
    <cellStyle name="Separador de milhares 18 2 2 3 2 2" xfId="5495" xr:uid="{00000000-0005-0000-0000-00003E170000}"/>
    <cellStyle name="Separador de milhares 18 2 2 3 3" xfId="5496" xr:uid="{00000000-0005-0000-0000-00003F170000}"/>
    <cellStyle name="Separador de milhares 18 2 2 4" xfId="5497" xr:uid="{00000000-0005-0000-0000-000040170000}"/>
    <cellStyle name="Separador de milhares 18 2 2 4 2" xfId="5498" xr:uid="{00000000-0005-0000-0000-000041170000}"/>
    <cellStyle name="Separador de milhares 18 2 2 5" xfId="5499" xr:uid="{00000000-0005-0000-0000-000042170000}"/>
    <cellStyle name="Separador de milhares 18 2 3" xfId="5500" xr:uid="{00000000-0005-0000-0000-000043170000}"/>
    <cellStyle name="Separador de milhares 18 2 3 2" xfId="5501" xr:uid="{00000000-0005-0000-0000-000044170000}"/>
    <cellStyle name="Separador de milhares 18 2 3 2 2" xfId="5502" xr:uid="{00000000-0005-0000-0000-000045170000}"/>
    <cellStyle name="Separador de milhares 18 2 3 2 2 2" xfId="5503" xr:uid="{00000000-0005-0000-0000-000046170000}"/>
    <cellStyle name="Separador de milhares 18 2 3 2 3" xfId="5504" xr:uid="{00000000-0005-0000-0000-000047170000}"/>
    <cellStyle name="Separador de milhares 18 2 3 3" xfId="5505" xr:uid="{00000000-0005-0000-0000-000048170000}"/>
    <cellStyle name="Separador de milhares 18 2 3 3 2" xfId="5506" xr:uid="{00000000-0005-0000-0000-000049170000}"/>
    <cellStyle name="Separador de milhares 18 2 3 4" xfId="5507" xr:uid="{00000000-0005-0000-0000-00004A170000}"/>
    <cellStyle name="Separador de milhares 18 2 4" xfId="5508" xr:uid="{00000000-0005-0000-0000-00004B170000}"/>
    <cellStyle name="Separador de milhares 18 2 4 2" xfId="5509" xr:uid="{00000000-0005-0000-0000-00004C170000}"/>
    <cellStyle name="Separador de milhares 18 2 4 2 2" xfId="5510" xr:uid="{00000000-0005-0000-0000-00004D170000}"/>
    <cellStyle name="Separador de milhares 18 2 4 3" xfId="5511" xr:uid="{00000000-0005-0000-0000-00004E170000}"/>
    <cellStyle name="Separador de milhares 18 2 5" xfId="5512" xr:uid="{00000000-0005-0000-0000-00004F170000}"/>
    <cellStyle name="Separador de milhares 18 2 5 2" xfId="5513" xr:uid="{00000000-0005-0000-0000-000050170000}"/>
    <cellStyle name="Separador de milhares 18 2 6" xfId="5514" xr:uid="{00000000-0005-0000-0000-000051170000}"/>
    <cellStyle name="Separador de milhares 18 3" xfId="5515" xr:uid="{00000000-0005-0000-0000-000052170000}"/>
    <cellStyle name="Separador de milhares 18 3 2" xfId="5516" xr:uid="{00000000-0005-0000-0000-000053170000}"/>
    <cellStyle name="Separador de milhares 18 3 2 2" xfId="5517" xr:uid="{00000000-0005-0000-0000-000054170000}"/>
    <cellStyle name="Separador de milhares 18 3 2 2 2" xfId="5518" xr:uid="{00000000-0005-0000-0000-000055170000}"/>
    <cellStyle name="Separador de milhares 18 3 2 2 2 2" xfId="5519" xr:uid="{00000000-0005-0000-0000-000056170000}"/>
    <cellStyle name="Separador de milhares 18 3 2 2 3" xfId="5520" xr:uid="{00000000-0005-0000-0000-000057170000}"/>
    <cellStyle name="Separador de milhares 18 3 2 3" xfId="5521" xr:uid="{00000000-0005-0000-0000-000058170000}"/>
    <cellStyle name="Separador de milhares 18 3 2 3 2" xfId="5522" xr:uid="{00000000-0005-0000-0000-000059170000}"/>
    <cellStyle name="Separador de milhares 18 3 2 4" xfId="5523" xr:uid="{00000000-0005-0000-0000-00005A170000}"/>
    <cellStyle name="Separador de milhares 18 3 3" xfId="5524" xr:uid="{00000000-0005-0000-0000-00005B170000}"/>
    <cellStyle name="Separador de milhares 18 3 3 2" xfId="5525" xr:uid="{00000000-0005-0000-0000-00005C170000}"/>
    <cellStyle name="Separador de milhares 18 3 3 2 2" xfId="5526" xr:uid="{00000000-0005-0000-0000-00005D170000}"/>
    <cellStyle name="Separador de milhares 18 3 3 3" xfId="5527" xr:uid="{00000000-0005-0000-0000-00005E170000}"/>
    <cellStyle name="Separador de milhares 18 3 4" xfId="5528" xr:uid="{00000000-0005-0000-0000-00005F170000}"/>
    <cellStyle name="Separador de milhares 18 3 4 2" xfId="5529" xr:uid="{00000000-0005-0000-0000-000060170000}"/>
    <cellStyle name="Separador de milhares 18 3 5" xfId="5530" xr:uid="{00000000-0005-0000-0000-000061170000}"/>
    <cellStyle name="Separador de milhares 18 4" xfId="5531" xr:uid="{00000000-0005-0000-0000-000062170000}"/>
    <cellStyle name="Separador de milhares 18 4 2" xfId="5532" xr:uid="{00000000-0005-0000-0000-000063170000}"/>
    <cellStyle name="Separador de milhares 18 4 2 2" xfId="5533" xr:uid="{00000000-0005-0000-0000-000064170000}"/>
    <cellStyle name="Separador de milhares 18 4 2 2 2" xfId="5534" xr:uid="{00000000-0005-0000-0000-000065170000}"/>
    <cellStyle name="Separador de milhares 18 4 2 3" xfId="5535" xr:uid="{00000000-0005-0000-0000-000066170000}"/>
    <cellStyle name="Separador de milhares 18 4 3" xfId="5536" xr:uid="{00000000-0005-0000-0000-000067170000}"/>
    <cellStyle name="Separador de milhares 18 4 3 2" xfId="5537" xr:uid="{00000000-0005-0000-0000-000068170000}"/>
    <cellStyle name="Separador de milhares 18 4 4" xfId="5538" xr:uid="{00000000-0005-0000-0000-000069170000}"/>
    <cellStyle name="Separador de milhares 18 5" xfId="5539" xr:uid="{00000000-0005-0000-0000-00006A170000}"/>
    <cellStyle name="Separador de milhares 18 5 2" xfId="5540" xr:uid="{00000000-0005-0000-0000-00006B170000}"/>
    <cellStyle name="Separador de milhares 18 5 2 2" xfId="5541" xr:uid="{00000000-0005-0000-0000-00006C170000}"/>
    <cellStyle name="Separador de milhares 18 5 3" xfId="5542" xr:uid="{00000000-0005-0000-0000-00006D170000}"/>
    <cellStyle name="Separador de milhares 18 6" xfId="5543" xr:uid="{00000000-0005-0000-0000-00006E170000}"/>
    <cellStyle name="Separador de milhares 18 6 2" xfId="5544" xr:uid="{00000000-0005-0000-0000-00006F170000}"/>
    <cellStyle name="Separador de milhares 18 7" xfId="5545" xr:uid="{00000000-0005-0000-0000-000070170000}"/>
    <cellStyle name="Separador de milhares 19" xfId="5546" xr:uid="{00000000-0005-0000-0000-000071170000}"/>
    <cellStyle name="Separador de milhares 19 10" xfId="7401" xr:uid="{00000000-0005-0000-0000-000072170000}"/>
    <cellStyle name="Separador de milhares 19 2" xfId="5547" xr:uid="{00000000-0005-0000-0000-000073170000}"/>
    <cellStyle name="Separador de milhares 19 2 2" xfId="5548" xr:uid="{00000000-0005-0000-0000-000074170000}"/>
    <cellStyle name="Separador de milhares 19 2 2 2" xfId="5549" xr:uid="{00000000-0005-0000-0000-000075170000}"/>
    <cellStyle name="Separador de milhares 19 2 2 2 2" xfId="5550" xr:uid="{00000000-0005-0000-0000-000076170000}"/>
    <cellStyle name="Separador de milhares 19 2 2 2 2 2" xfId="5551" xr:uid="{00000000-0005-0000-0000-000077170000}"/>
    <cellStyle name="Separador de milhares 19 2 2 2 2 2 2" xfId="5552" xr:uid="{00000000-0005-0000-0000-000078170000}"/>
    <cellStyle name="Separador de milhares 19 2 2 2 2 2 2 2" xfId="6892" xr:uid="{00000000-0005-0000-0000-000079170000}"/>
    <cellStyle name="Separador de milhares 19 2 2 2 2 2 2 3" xfId="6553" xr:uid="{00000000-0005-0000-0000-00007A170000}"/>
    <cellStyle name="Separador de milhares 19 2 2 2 2 2 2 4" xfId="7407" xr:uid="{00000000-0005-0000-0000-00007B170000}"/>
    <cellStyle name="Separador de milhares 19 2 2 2 2 2 3" xfId="6891" xr:uid="{00000000-0005-0000-0000-00007C170000}"/>
    <cellStyle name="Separador de milhares 19 2 2 2 2 2 4" xfId="6554" xr:uid="{00000000-0005-0000-0000-00007D170000}"/>
    <cellStyle name="Separador de milhares 19 2 2 2 2 2 5" xfId="7406" xr:uid="{00000000-0005-0000-0000-00007E170000}"/>
    <cellStyle name="Separador de milhares 19 2 2 2 2 3" xfId="5553" xr:uid="{00000000-0005-0000-0000-00007F170000}"/>
    <cellStyle name="Separador de milhares 19 2 2 2 2 3 2" xfId="6893" xr:uid="{00000000-0005-0000-0000-000080170000}"/>
    <cellStyle name="Separador de milhares 19 2 2 2 2 3 3" xfId="6552" xr:uid="{00000000-0005-0000-0000-000081170000}"/>
    <cellStyle name="Separador de milhares 19 2 2 2 2 3 4" xfId="7408" xr:uid="{00000000-0005-0000-0000-000082170000}"/>
    <cellStyle name="Separador de milhares 19 2 2 2 2 4" xfId="6890" xr:uid="{00000000-0005-0000-0000-000083170000}"/>
    <cellStyle name="Separador de milhares 19 2 2 2 2 5" xfId="6555" xr:uid="{00000000-0005-0000-0000-000084170000}"/>
    <cellStyle name="Separador de milhares 19 2 2 2 2 6" xfId="7405" xr:uid="{00000000-0005-0000-0000-000085170000}"/>
    <cellStyle name="Separador de milhares 19 2 2 2 3" xfId="5554" xr:uid="{00000000-0005-0000-0000-000086170000}"/>
    <cellStyle name="Separador de milhares 19 2 2 2 3 2" xfId="5555" xr:uid="{00000000-0005-0000-0000-000087170000}"/>
    <cellStyle name="Separador de milhares 19 2 2 2 3 2 2" xfId="6895" xr:uid="{00000000-0005-0000-0000-000088170000}"/>
    <cellStyle name="Separador de milhares 19 2 2 2 3 2 3" xfId="6550" xr:uid="{00000000-0005-0000-0000-000089170000}"/>
    <cellStyle name="Separador de milhares 19 2 2 2 3 2 4" xfId="7410" xr:uid="{00000000-0005-0000-0000-00008A170000}"/>
    <cellStyle name="Separador de milhares 19 2 2 2 3 3" xfId="6894" xr:uid="{00000000-0005-0000-0000-00008B170000}"/>
    <cellStyle name="Separador de milhares 19 2 2 2 3 4" xfId="6551" xr:uid="{00000000-0005-0000-0000-00008C170000}"/>
    <cellStyle name="Separador de milhares 19 2 2 2 3 5" xfId="7409" xr:uid="{00000000-0005-0000-0000-00008D170000}"/>
    <cellStyle name="Separador de milhares 19 2 2 2 4" xfId="5556" xr:uid="{00000000-0005-0000-0000-00008E170000}"/>
    <cellStyle name="Separador de milhares 19 2 2 2 4 2" xfId="6896" xr:uid="{00000000-0005-0000-0000-00008F170000}"/>
    <cellStyle name="Separador de milhares 19 2 2 2 4 3" xfId="6549" xr:uid="{00000000-0005-0000-0000-000090170000}"/>
    <cellStyle name="Separador de milhares 19 2 2 2 4 4" xfId="7411" xr:uid="{00000000-0005-0000-0000-000091170000}"/>
    <cellStyle name="Separador de milhares 19 2 2 2 5" xfId="6889" xr:uid="{00000000-0005-0000-0000-000092170000}"/>
    <cellStyle name="Separador de milhares 19 2 2 2 6" xfId="6556" xr:uid="{00000000-0005-0000-0000-000093170000}"/>
    <cellStyle name="Separador de milhares 19 2 2 2 7" xfId="7404" xr:uid="{00000000-0005-0000-0000-000094170000}"/>
    <cellStyle name="Separador de milhares 19 2 2 3" xfId="5557" xr:uid="{00000000-0005-0000-0000-000095170000}"/>
    <cellStyle name="Separador de milhares 19 2 2 3 2" xfId="5558" xr:uid="{00000000-0005-0000-0000-000096170000}"/>
    <cellStyle name="Separador de milhares 19 2 2 3 2 2" xfId="5559" xr:uid="{00000000-0005-0000-0000-000097170000}"/>
    <cellStyle name="Separador de milhares 19 2 2 3 2 2 2" xfId="6899" xr:uid="{00000000-0005-0000-0000-000098170000}"/>
    <cellStyle name="Separador de milhares 19 2 2 3 2 2 3" xfId="6546" xr:uid="{00000000-0005-0000-0000-000099170000}"/>
    <cellStyle name="Separador de milhares 19 2 2 3 2 2 4" xfId="7414" xr:uid="{00000000-0005-0000-0000-00009A170000}"/>
    <cellStyle name="Separador de milhares 19 2 2 3 2 3" xfId="6898" xr:uid="{00000000-0005-0000-0000-00009B170000}"/>
    <cellStyle name="Separador de milhares 19 2 2 3 2 4" xfId="6547" xr:uid="{00000000-0005-0000-0000-00009C170000}"/>
    <cellStyle name="Separador de milhares 19 2 2 3 2 5" xfId="7413" xr:uid="{00000000-0005-0000-0000-00009D170000}"/>
    <cellStyle name="Separador de milhares 19 2 2 3 3" xfId="5560" xr:uid="{00000000-0005-0000-0000-00009E170000}"/>
    <cellStyle name="Separador de milhares 19 2 2 3 3 2" xfId="6900" xr:uid="{00000000-0005-0000-0000-00009F170000}"/>
    <cellStyle name="Separador de milhares 19 2 2 3 3 3" xfId="6545" xr:uid="{00000000-0005-0000-0000-0000A0170000}"/>
    <cellStyle name="Separador de milhares 19 2 2 3 3 4" xfId="7415" xr:uid="{00000000-0005-0000-0000-0000A1170000}"/>
    <cellStyle name="Separador de milhares 19 2 2 3 4" xfId="6897" xr:uid="{00000000-0005-0000-0000-0000A2170000}"/>
    <cellStyle name="Separador de milhares 19 2 2 3 5" xfId="6548" xr:uid="{00000000-0005-0000-0000-0000A3170000}"/>
    <cellStyle name="Separador de milhares 19 2 2 3 6" xfId="7412" xr:uid="{00000000-0005-0000-0000-0000A4170000}"/>
    <cellStyle name="Separador de milhares 19 2 2 4" xfId="5561" xr:uid="{00000000-0005-0000-0000-0000A5170000}"/>
    <cellStyle name="Separador de milhares 19 2 2 4 2" xfId="5562" xr:uid="{00000000-0005-0000-0000-0000A6170000}"/>
    <cellStyle name="Separador de milhares 19 2 2 4 2 2" xfId="6902" xr:uid="{00000000-0005-0000-0000-0000A7170000}"/>
    <cellStyle name="Separador de milhares 19 2 2 4 2 3" xfId="6543" xr:uid="{00000000-0005-0000-0000-0000A8170000}"/>
    <cellStyle name="Separador de milhares 19 2 2 4 2 4" xfId="7417" xr:uid="{00000000-0005-0000-0000-0000A9170000}"/>
    <cellStyle name="Separador de milhares 19 2 2 4 3" xfId="6901" xr:uid="{00000000-0005-0000-0000-0000AA170000}"/>
    <cellStyle name="Separador de milhares 19 2 2 4 4" xfId="6544" xr:uid="{00000000-0005-0000-0000-0000AB170000}"/>
    <cellStyle name="Separador de milhares 19 2 2 4 5" xfId="7416" xr:uid="{00000000-0005-0000-0000-0000AC170000}"/>
    <cellStyle name="Separador de milhares 19 2 2 5" xfId="5563" xr:uid="{00000000-0005-0000-0000-0000AD170000}"/>
    <cellStyle name="Separador de milhares 19 2 2 5 2" xfId="6903" xr:uid="{00000000-0005-0000-0000-0000AE170000}"/>
    <cellStyle name="Separador de milhares 19 2 2 5 3" xfId="6542" xr:uid="{00000000-0005-0000-0000-0000AF170000}"/>
    <cellStyle name="Separador de milhares 19 2 2 5 4" xfId="7418" xr:uid="{00000000-0005-0000-0000-0000B0170000}"/>
    <cellStyle name="Separador de milhares 19 2 2 6" xfId="6888" xr:uid="{00000000-0005-0000-0000-0000B1170000}"/>
    <cellStyle name="Separador de milhares 19 2 2 7" xfId="6557" xr:uid="{00000000-0005-0000-0000-0000B2170000}"/>
    <cellStyle name="Separador de milhares 19 2 2 8" xfId="7403" xr:uid="{00000000-0005-0000-0000-0000B3170000}"/>
    <cellStyle name="Separador de milhares 19 2 3" xfId="5564" xr:uid="{00000000-0005-0000-0000-0000B4170000}"/>
    <cellStyle name="Separador de milhares 19 2 3 2" xfId="5565" xr:uid="{00000000-0005-0000-0000-0000B5170000}"/>
    <cellStyle name="Separador de milhares 19 2 3 2 2" xfId="5566" xr:uid="{00000000-0005-0000-0000-0000B6170000}"/>
    <cellStyle name="Separador de milhares 19 2 3 2 2 2" xfId="5567" xr:uid="{00000000-0005-0000-0000-0000B7170000}"/>
    <cellStyle name="Separador de milhares 19 2 3 2 2 2 2" xfId="6907" xr:uid="{00000000-0005-0000-0000-0000B8170000}"/>
    <cellStyle name="Separador de milhares 19 2 3 2 2 2 3" xfId="6538" xr:uid="{00000000-0005-0000-0000-0000B9170000}"/>
    <cellStyle name="Separador de milhares 19 2 3 2 2 2 4" xfId="7422" xr:uid="{00000000-0005-0000-0000-0000BA170000}"/>
    <cellStyle name="Separador de milhares 19 2 3 2 2 3" xfId="6906" xr:uid="{00000000-0005-0000-0000-0000BB170000}"/>
    <cellStyle name="Separador de milhares 19 2 3 2 2 4" xfId="6539" xr:uid="{00000000-0005-0000-0000-0000BC170000}"/>
    <cellStyle name="Separador de milhares 19 2 3 2 2 5" xfId="7421" xr:uid="{00000000-0005-0000-0000-0000BD170000}"/>
    <cellStyle name="Separador de milhares 19 2 3 2 3" xfId="5568" xr:uid="{00000000-0005-0000-0000-0000BE170000}"/>
    <cellStyle name="Separador de milhares 19 2 3 2 3 2" xfId="6908" xr:uid="{00000000-0005-0000-0000-0000BF170000}"/>
    <cellStyle name="Separador de milhares 19 2 3 2 3 3" xfId="6537" xr:uid="{00000000-0005-0000-0000-0000C0170000}"/>
    <cellStyle name="Separador de milhares 19 2 3 2 3 4" xfId="7423" xr:uid="{00000000-0005-0000-0000-0000C1170000}"/>
    <cellStyle name="Separador de milhares 19 2 3 2 4" xfId="6905" xr:uid="{00000000-0005-0000-0000-0000C2170000}"/>
    <cellStyle name="Separador de milhares 19 2 3 2 5" xfId="6540" xr:uid="{00000000-0005-0000-0000-0000C3170000}"/>
    <cellStyle name="Separador de milhares 19 2 3 2 6" xfId="7420" xr:uid="{00000000-0005-0000-0000-0000C4170000}"/>
    <cellStyle name="Separador de milhares 19 2 3 3" xfId="5569" xr:uid="{00000000-0005-0000-0000-0000C5170000}"/>
    <cellStyle name="Separador de milhares 19 2 3 3 2" xfId="5570" xr:uid="{00000000-0005-0000-0000-0000C6170000}"/>
    <cellStyle name="Separador de milhares 19 2 3 3 2 2" xfId="6910" xr:uid="{00000000-0005-0000-0000-0000C7170000}"/>
    <cellStyle name="Separador de milhares 19 2 3 3 2 3" xfId="6535" xr:uid="{00000000-0005-0000-0000-0000C8170000}"/>
    <cellStyle name="Separador de milhares 19 2 3 3 2 4" xfId="7425" xr:uid="{00000000-0005-0000-0000-0000C9170000}"/>
    <cellStyle name="Separador de milhares 19 2 3 3 3" xfId="6909" xr:uid="{00000000-0005-0000-0000-0000CA170000}"/>
    <cellStyle name="Separador de milhares 19 2 3 3 4" xfId="6536" xr:uid="{00000000-0005-0000-0000-0000CB170000}"/>
    <cellStyle name="Separador de milhares 19 2 3 3 5" xfId="7424" xr:uid="{00000000-0005-0000-0000-0000CC170000}"/>
    <cellStyle name="Separador de milhares 19 2 3 4" xfId="5571" xr:uid="{00000000-0005-0000-0000-0000CD170000}"/>
    <cellStyle name="Separador de milhares 19 2 3 4 2" xfId="6911" xr:uid="{00000000-0005-0000-0000-0000CE170000}"/>
    <cellStyle name="Separador de milhares 19 2 3 4 3" xfId="6534" xr:uid="{00000000-0005-0000-0000-0000CF170000}"/>
    <cellStyle name="Separador de milhares 19 2 3 4 4" xfId="7426" xr:uid="{00000000-0005-0000-0000-0000D0170000}"/>
    <cellStyle name="Separador de milhares 19 2 3 5" xfId="6904" xr:uid="{00000000-0005-0000-0000-0000D1170000}"/>
    <cellStyle name="Separador de milhares 19 2 3 6" xfId="6541" xr:uid="{00000000-0005-0000-0000-0000D2170000}"/>
    <cellStyle name="Separador de milhares 19 2 3 7" xfId="7419" xr:uid="{00000000-0005-0000-0000-0000D3170000}"/>
    <cellStyle name="Separador de milhares 19 2 4" xfId="5572" xr:uid="{00000000-0005-0000-0000-0000D4170000}"/>
    <cellStyle name="Separador de milhares 19 2 4 2" xfId="5573" xr:uid="{00000000-0005-0000-0000-0000D5170000}"/>
    <cellStyle name="Separador de milhares 19 2 4 2 2" xfId="5574" xr:uid="{00000000-0005-0000-0000-0000D6170000}"/>
    <cellStyle name="Separador de milhares 19 2 4 2 2 2" xfId="6914" xr:uid="{00000000-0005-0000-0000-0000D7170000}"/>
    <cellStyle name="Separador de milhares 19 2 4 2 2 3" xfId="6531" xr:uid="{00000000-0005-0000-0000-0000D8170000}"/>
    <cellStyle name="Separador de milhares 19 2 4 2 2 4" xfId="7429" xr:uid="{00000000-0005-0000-0000-0000D9170000}"/>
    <cellStyle name="Separador de milhares 19 2 4 2 3" xfId="6913" xr:uid="{00000000-0005-0000-0000-0000DA170000}"/>
    <cellStyle name="Separador de milhares 19 2 4 2 4" xfId="6532" xr:uid="{00000000-0005-0000-0000-0000DB170000}"/>
    <cellStyle name="Separador de milhares 19 2 4 2 5" xfId="7428" xr:uid="{00000000-0005-0000-0000-0000DC170000}"/>
    <cellStyle name="Separador de milhares 19 2 4 3" xfId="5575" xr:uid="{00000000-0005-0000-0000-0000DD170000}"/>
    <cellStyle name="Separador de milhares 19 2 4 3 2" xfId="6915" xr:uid="{00000000-0005-0000-0000-0000DE170000}"/>
    <cellStyle name="Separador de milhares 19 2 4 3 3" xfId="6530" xr:uid="{00000000-0005-0000-0000-0000DF170000}"/>
    <cellStyle name="Separador de milhares 19 2 4 3 4" xfId="7430" xr:uid="{00000000-0005-0000-0000-0000E0170000}"/>
    <cellStyle name="Separador de milhares 19 2 4 4" xfId="6912" xr:uid="{00000000-0005-0000-0000-0000E1170000}"/>
    <cellStyle name="Separador de milhares 19 2 4 5" xfId="6533" xr:uid="{00000000-0005-0000-0000-0000E2170000}"/>
    <cellStyle name="Separador de milhares 19 2 4 6" xfId="7427" xr:uid="{00000000-0005-0000-0000-0000E3170000}"/>
    <cellStyle name="Separador de milhares 19 2 5" xfId="5576" xr:uid="{00000000-0005-0000-0000-0000E4170000}"/>
    <cellStyle name="Separador de milhares 19 2 5 2" xfId="5577" xr:uid="{00000000-0005-0000-0000-0000E5170000}"/>
    <cellStyle name="Separador de milhares 19 2 5 2 2" xfId="6917" xr:uid="{00000000-0005-0000-0000-0000E6170000}"/>
    <cellStyle name="Separador de milhares 19 2 5 2 3" xfId="6528" xr:uid="{00000000-0005-0000-0000-0000E7170000}"/>
    <cellStyle name="Separador de milhares 19 2 5 2 4" xfId="7432" xr:uid="{00000000-0005-0000-0000-0000E8170000}"/>
    <cellStyle name="Separador de milhares 19 2 5 3" xfId="6916" xr:uid="{00000000-0005-0000-0000-0000E9170000}"/>
    <cellStyle name="Separador de milhares 19 2 5 4" xfId="6529" xr:uid="{00000000-0005-0000-0000-0000EA170000}"/>
    <cellStyle name="Separador de milhares 19 2 5 5" xfId="7431" xr:uid="{00000000-0005-0000-0000-0000EB170000}"/>
    <cellStyle name="Separador de milhares 19 2 6" xfId="5578" xr:uid="{00000000-0005-0000-0000-0000EC170000}"/>
    <cellStyle name="Separador de milhares 19 2 6 2" xfId="6918" xr:uid="{00000000-0005-0000-0000-0000ED170000}"/>
    <cellStyle name="Separador de milhares 19 2 6 3" xfId="6527" xr:uid="{00000000-0005-0000-0000-0000EE170000}"/>
    <cellStyle name="Separador de milhares 19 2 6 4" xfId="7433" xr:uid="{00000000-0005-0000-0000-0000EF170000}"/>
    <cellStyle name="Separador de milhares 19 2 7" xfId="6887" xr:uid="{00000000-0005-0000-0000-0000F0170000}"/>
    <cellStyle name="Separador de milhares 19 2 8" xfId="6558" xr:uid="{00000000-0005-0000-0000-0000F1170000}"/>
    <cellStyle name="Separador de milhares 19 2 9" xfId="7402" xr:uid="{00000000-0005-0000-0000-0000F2170000}"/>
    <cellStyle name="Separador de milhares 19 3" xfId="5579" xr:uid="{00000000-0005-0000-0000-0000F3170000}"/>
    <cellStyle name="Separador de milhares 19 3 2" xfId="5580" xr:uid="{00000000-0005-0000-0000-0000F4170000}"/>
    <cellStyle name="Separador de milhares 19 3 2 2" xfId="5581" xr:uid="{00000000-0005-0000-0000-0000F5170000}"/>
    <cellStyle name="Separador de milhares 19 3 2 2 2" xfId="5582" xr:uid="{00000000-0005-0000-0000-0000F6170000}"/>
    <cellStyle name="Separador de milhares 19 3 2 2 2 2" xfId="5583" xr:uid="{00000000-0005-0000-0000-0000F7170000}"/>
    <cellStyle name="Separador de milhares 19 3 2 2 2 2 2" xfId="6923" xr:uid="{00000000-0005-0000-0000-0000F8170000}"/>
    <cellStyle name="Separador de milhares 19 3 2 2 2 2 3" xfId="6522" xr:uid="{00000000-0005-0000-0000-0000F9170000}"/>
    <cellStyle name="Separador de milhares 19 3 2 2 2 2 4" xfId="7438" xr:uid="{00000000-0005-0000-0000-0000FA170000}"/>
    <cellStyle name="Separador de milhares 19 3 2 2 2 3" xfId="6922" xr:uid="{00000000-0005-0000-0000-0000FB170000}"/>
    <cellStyle name="Separador de milhares 19 3 2 2 2 4" xfId="6523" xr:uid="{00000000-0005-0000-0000-0000FC170000}"/>
    <cellStyle name="Separador de milhares 19 3 2 2 2 5" xfId="7437" xr:uid="{00000000-0005-0000-0000-0000FD170000}"/>
    <cellStyle name="Separador de milhares 19 3 2 2 3" xfId="5584" xr:uid="{00000000-0005-0000-0000-0000FE170000}"/>
    <cellStyle name="Separador de milhares 19 3 2 2 3 2" xfId="6924" xr:uid="{00000000-0005-0000-0000-0000FF170000}"/>
    <cellStyle name="Separador de milhares 19 3 2 2 3 3" xfId="6521" xr:uid="{00000000-0005-0000-0000-000000180000}"/>
    <cellStyle name="Separador de milhares 19 3 2 2 3 4" xfId="7439" xr:uid="{00000000-0005-0000-0000-000001180000}"/>
    <cellStyle name="Separador de milhares 19 3 2 2 4" xfId="6921" xr:uid="{00000000-0005-0000-0000-000002180000}"/>
    <cellStyle name="Separador de milhares 19 3 2 2 5" xfId="6524" xr:uid="{00000000-0005-0000-0000-000003180000}"/>
    <cellStyle name="Separador de milhares 19 3 2 2 6" xfId="7436" xr:uid="{00000000-0005-0000-0000-000004180000}"/>
    <cellStyle name="Separador de milhares 19 3 2 3" xfId="5585" xr:uid="{00000000-0005-0000-0000-000005180000}"/>
    <cellStyle name="Separador de milhares 19 3 2 3 2" xfId="5586" xr:uid="{00000000-0005-0000-0000-000006180000}"/>
    <cellStyle name="Separador de milhares 19 3 2 3 2 2" xfId="6926" xr:uid="{00000000-0005-0000-0000-000007180000}"/>
    <cellStyle name="Separador de milhares 19 3 2 3 2 3" xfId="6519" xr:uid="{00000000-0005-0000-0000-000008180000}"/>
    <cellStyle name="Separador de milhares 19 3 2 3 2 4" xfId="7441" xr:uid="{00000000-0005-0000-0000-000009180000}"/>
    <cellStyle name="Separador de milhares 19 3 2 3 3" xfId="6925" xr:uid="{00000000-0005-0000-0000-00000A180000}"/>
    <cellStyle name="Separador de milhares 19 3 2 3 4" xfId="6520" xr:uid="{00000000-0005-0000-0000-00000B180000}"/>
    <cellStyle name="Separador de milhares 19 3 2 3 5" xfId="7440" xr:uid="{00000000-0005-0000-0000-00000C180000}"/>
    <cellStyle name="Separador de milhares 19 3 2 4" xfId="5587" xr:uid="{00000000-0005-0000-0000-00000D180000}"/>
    <cellStyle name="Separador de milhares 19 3 2 4 2" xfId="6927" xr:uid="{00000000-0005-0000-0000-00000E180000}"/>
    <cellStyle name="Separador de milhares 19 3 2 4 3" xfId="6518" xr:uid="{00000000-0005-0000-0000-00000F180000}"/>
    <cellStyle name="Separador de milhares 19 3 2 4 4" xfId="7442" xr:uid="{00000000-0005-0000-0000-000010180000}"/>
    <cellStyle name="Separador de milhares 19 3 2 5" xfId="6920" xr:uid="{00000000-0005-0000-0000-000011180000}"/>
    <cellStyle name="Separador de milhares 19 3 2 6" xfId="6525" xr:uid="{00000000-0005-0000-0000-000012180000}"/>
    <cellStyle name="Separador de milhares 19 3 2 7" xfId="7435" xr:uid="{00000000-0005-0000-0000-000013180000}"/>
    <cellStyle name="Separador de milhares 19 3 3" xfId="5588" xr:uid="{00000000-0005-0000-0000-000014180000}"/>
    <cellStyle name="Separador de milhares 19 3 3 2" xfId="5589" xr:uid="{00000000-0005-0000-0000-000015180000}"/>
    <cellStyle name="Separador de milhares 19 3 3 2 2" xfId="5590" xr:uid="{00000000-0005-0000-0000-000016180000}"/>
    <cellStyle name="Separador de milhares 19 3 3 2 2 2" xfId="6930" xr:uid="{00000000-0005-0000-0000-000017180000}"/>
    <cellStyle name="Separador de milhares 19 3 3 2 2 3" xfId="6515" xr:uid="{00000000-0005-0000-0000-000018180000}"/>
    <cellStyle name="Separador de milhares 19 3 3 2 2 4" xfId="7445" xr:uid="{00000000-0005-0000-0000-000019180000}"/>
    <cellStyle name="Separador de milhares 19 3 3 2 3" xfId="6929" xr:uid="{00000000-0005-0000-0000-00001A180000}"/>
    <cellStyle name="Separador de milhares 19 3 3 2 4" xfId="6516" xr:uid="{00000000-0005-0000-0000-00001B180000}"/>
    <cellStyle name="Separador de milhares 19 3 3 2 5" xfId="7444" xr:uid="{00000000-0005-0000-0000-00001C180000}"/>
    <cellStyle name="Separador de milhares 19 3 3 3" xfId="5591" xr:uid="{00000000-0005-0000-0000-00001D180000}"/>
    <cellStyle name="Separador de milhares 19 3 3 3 2" xfId="6931" xr:uid="{00000000-0005-0000-0000-00001E180000}"/>
    <cellStyle name="Separador de milhares 19 3 3 3 3" xfId="6514" xr:uid="{00000000-0005-0000-0000-00001F180000}"/>
    <cellStyle name="Separador de milhares 19 3 3 3 4" xfId="7446" xr:uid="{00000000-0005-0000-0000-000020180000}"/>
    <cellStyle name="Separador de milhares 19 3 3 4" xfId="6928" xr:uid="{00000000-0005-0000-0000-000021180000}"/>
    <cellStyle name="Separador de milhares 19 3 3 5" xfId="6517" xr:uid="{00000000-0005-0000-0000-000022180000}"/>
    <cellStyle name="Separador de milhares 19 3 3 6" xfId="7443" xr:uid="{00000000-0005-0000-0000-000023180000}"/>
    <cellStyle name="Separador de milhares 19 3 4" xfId="5592" xr:uid="{00000000-0005-0000-0000-000024180000}"/>
    <cellStyle name="Separador de milhares 19 3 4 2" xfId="5593" xr:uid="{00000000-0005-0000-0000-000025180000}"/>
    <cellStyle name="Separador de milhares 19 3 4 2 2" xfId="6933" xr:uid="{00000000-0005-0000-0000-000026180000}"/>
    <cellStyle name="Separador de milhares 19 3 4 2 3" xfId="6512" xr:uid="{00000000-0005-0000-0000-000027180000}"/>
    <cellStyle name="Separador de milhares 19 3 4 2 4" xfId="7448" xr:uid="{00000000-0005-0000-0000-000028180000}"/>
    <cellStyle name="Separador de milhares 19 3 4 3" xfId="6932" xr:uid="{00000000-0005-0000-0000-000029180000}"/>
    <cellStyle name="Separador de milhares 19 3 4 4" xfId="6513" xr:uid="{00000000-0005-0000-0000-00002A180000}"/>
    <cellStyle name="Separador de milhares 19 3 4 5" xfId="7447" xr:uid="{00000000-0005-0000-0000-00002B180000}"/>
    <cellStyle name="Separador de milhares 19 3 5" xfId="5594" xr:uid="{00000000-0005-0000-0000-00002C180000}"/>
    <cellStyle name="Separador de milhares 19 3 5 2" xfId="6934" xr:uid="{00000000-0005-0000-0000-00002D180000}"/>
    <cellStyle name="Separador de milhares 19 3 5 3" xfId="6511" xr:uid="{00000000-0005-0000-0000-00002E180000}"/>
    <cellStyle name="Separador de milhares 19 3 5 4" xfId="7449" xr:uid="{00000000-0005-0000-0000-00002F180000}"/>
    <cellStyle name="Separador de milhares 19 3 6" xfId="6919" xr:uid="{00000000-0005-0000-0000-000030180000}"/>
    <cellStyle name="Separador de milhares 19 3 7" xfId="6526" xr:uid="{00000000-0005-0000-0000-000031180000}"/>
    <cellStyle name="Separador de milhares 19 3 8" xfId="7434" xr:uid="{00000000-0005-0000-0000-000032180000}"/>
    <cellStyle name="Separador de milhares 19 4" xfId="5595" xr:uid="{00000000-0005-0000-0000-000033180000}"/>
    <cellStyle name="Separador de milhares 19 4 2" xfId="5596" xr:uid="{00000000-0005-0000-0000-000034180000}"/>
    <cellStyle name="Separador de milhares 19 4 2 2" xfId="5597" xr:uid="{00000000-0005-0000-0000-000035180000}"/>
    <cellStyle name="Separador de milhares 19 4 2 2 2" xfId="5598" xr:uid="{00000000-0005-0000-0000-000036180000}"/>
    <cellStyle name="Separador de milhares 19 4 2 2 2 2" xfId="6938" xr:uid="{00000000-0005-0000-0000-000037180000}"/>
    <cellStyle name="Separador de milhares 19 4 2 2 2 3" xfId="6507" xr:uid="{00000000-0005-0000-0000-000038180000}"/>
    <cellStyle name="Separador de milhares 19 4 2 2 2 4" xfId="7453" xr:uid="{00000000-0005-0000-0000-000039180000}"/>
    <cellStyle name="Separador de milhares 19 4 2 2 3" xfId="6937" xr:uid="{00000000-0005-0000-0000-00003A180000}"/>
    <cellStyle name="Separador de milhares 19 4 2 2 4" xfId="6508" xr:uid="{00000000-0005-0000-0000-00003B180000}"/>
    <cellStyle name="Separador de milhares 19 4 2 2 5" xfId="7452" xr:uid="{00000000-0005-0000-0000-00003C180000}"/>
    <cellStyle name="Separador de milhares 19 4 2 3" xfId="5599" xr:uid="{00000000-0005-0000-0000-00003D180000}"/>
    <cellStyle name="Separador de milhares 19 4 2 3 2" xfId="6939" xr:uid="{00000000-0005-0000-0000-00003E180000}"/>
    <cellStyle name="Separador de milhares 19 4 2 3 3" xfId="6506" xr:uid="{00000000-0005-0000-0000-00003F180000}"/>
    <cellStyle name="Separador de milhares 19 4 2 3 4" xfId="7454" xr:uid="{00000000-0005-0000-0000-000040180000}"/>
    <cellStyle name="Separador de milhares 19 4 2 4" xfId="6936" xr:uid="{00000000-0005-0000-0000-000041180000}"/>
    <cellStyle name="Separador de milhares 19 4 2 5" xfId="6509" xr:uid="{00000000-0005-0000-0000-000042180000}"/>
    <cellStyle name="Separador de milhares 19 4 2 6" xfId="7451" xr:uid="{00000000-0005-0000-0000-000043180000}"/>
    <cellStyle name="Separador de milhares 19 4 3" xfId="5600" xr:uid="{00000000-0005-0000-0000-000044180000}"/>
    <cellStyle name="Separador de milhares 19 4 3 2" xfId="5601" xr:uid="{00000000-0005-0000-0000-000045180000}"/>
    <cellStyle name="Separador de milhares 19 4 3 2 2" xfId="6941" xr:uid="{00000000-0005-0000-0000-000046180000}"/>
    <cellStyle name="Separador de milhares 19 4 3 2 3" xfId="6504" xr:uid="{00000000-0005-0000-0000-000047180000}"/>
    <cellStyle name="Separador de milhares 19 4 3 2 4" xfId="7456" xr:uid="{00000000-0005-0000-0000-000048180000}"/>
    <cellStyle name="Separador de milhares 19 4 3 3" xfId="6940" xr:uid="{00000000-0005-0000-0000-000049180000}"/>
    <cellStyle name="Separador de milhares 19 4 3 4" xfId="6505" xr:uid="{00000000-0005-0000-0000-00004A180000}"/>
    <cellStyle name="Separador de milhares 19 4 3 5" xfId="7455" xr:uid="{00000000-0005-0000-0000-00004B180000}"/>
    <cellStyle name="Separador de milhares 19 4 4" xfId="5602" xr:uid="{00000000-0005-0000-0000-00004C180000}"/>
    <cellStyle name="Separador de milhares 19 4 4 2" xfId="6942" xr:uid="{00000000-0005-0000-0000-00004D180000}"/>
    <cellStyle name="Separador de milhares 19 4 4 3" xfId="6503" xr:uid="{00000000-0005-0000-0000-00004E180000}"/>
    <cellStyle name="Separador de milhares 19 4 4 4" xfId="7457" xr:uid="{00000000-0005-0000-0000-00004F180000}"/>
    <cellStyle name="Separador de milhares 19 4 5" xfId="6935" xr:uid="{00000000-0005-0000-0000-000050180000}"/>
    <cellStyle name="Separador de milhares 19 4 6" xfId="6510" xr:uid="{00000000-0005-0000-0000-000051180000}"/>
    <cellStyle name="Separador de milhares 19 4 7" xfId="7450" xr:uid="{00000000-0005-0000-0000-000052180000}"/>
    <cellStyle name="Separador de milhares 19 5" xfId="5603" xr:uid="{00000000-0005-0000-0000-000053180000}"/>
    <cellStyle name="Separador de milhares 19 5 2" xfId="5604" xr:uid="{00000000-0005-0000-0000-000054180000}"/>
    <cellStyle name="Separador de milhares 19 5 2 2" xfId="5605" xr:uid="{00000000-0005-0000-0000-000055180000}"/>
    <cellStyle name="Separador de milhares 19 5 2 2 2" xfId="6945" xr:uid="{00000000-0005-0000-0000-000056180000}"/>
    <cellStyle name="Separador de milhares 19 5 2 2 3" xfId="6500" xr:uid="{00000000-0005-0000-0000-000057180000}"/>
    <cellStyle name="Separador de milhares 19 5 2 2 4" xfId="7460" xr:uid="{00000000-0005-0000-0000-000058180000}"/>
    <cellStyle name="Separador de milhares 19 5 2 3" xfId="6944" xr:uid="{00000000-0005-0000-0000-000059180000}"/>
    <cellStyle name="Separador de milhares 19 5 2 4" xfId="6501" xr:uid="{00000000-0005-0000-0000-00005A180000}"/>
    <cellStyle name="Separador de milhares 19 5 2 5" xfId="7459" xr:uid="{00000000-0005-0000-0000-00005B180000}"/>
    <cellStyle name="Separador de milhares 19 5 3" xfId="5606" xr:uid="{00000000-0005-0000-0000-00005C180000}"/>
    <cellStyle name="Separador de milhares 19 5 3 2" xfId="6946" xr:uid="{00000000-0005-0000-0000-00005D180000}"/>
    <cellStyle name="Separador de milhares 19 5 3 3" xfId="6499" xr:uid="{00000000-0005-0000-0000-00005E180000}"/>
    <cellStyle name="Separador de milhares 19 5 3 4" xfId="7461" xr:uid="{00000000-0005-0000-0000-00005F180000}"/>
    <cellStyle name="Separador de milhares 19 5 4" xfId="6943" xr:uid="{00000000-0005-0000-0000-000060180000}"/>
    <cellStyle name="Separador de milhares 19 5 5" xfId="6502" xr:uid="{00000000-0005-0000-0000-000061180000}"/>
    <cellStyle name="Separador de milhares 19 5 6" xfId="7458" xr:uid="{00000000-0005-0000-0000-000062180000}"/>
    <cellStyle name="Separador de milhares 19 6" xfId="5607" xr:uid="{00000000-0005-0000-0000-000063180000}"/>
    <cellStyle name="Separador de milhares 19 6 2" xfId="5608" xr:uid="{00000000-0005-0000-0000-000064180000}"/>
    <cellStyle name="Separador de milhares 19 6 2 2" xfId="6948" xr:uid="{00000000-0005-0000-0000-000065180000}"/>
    <cellStyle name="Separador de milhares 19 6 2 3" xfId="6497" xr:uid="{00000000-0005-0000-0000-000066180000}"/>
    <cellStyle name="Separador de milhares 19 6 2 4" xfId="7463" xr:uid="{00000000-0005-0000-0000-000067180000}"/>
    <cellStyle name="Separador de milhares 19 6 3" xfId="6947" xr:uid="{00000000-0005-0000-0000-000068180000}"/>
    <cellStyle name="Separador de milhares 19 6 4" xfId="6498" xr:uid="{00000000-0005-0000-0000-000069180000}"/>
    <cellStyle name="Separador de milhares 19 6 5" xfId="7462" xr:uid="{00000000-0005-0000-0000-00006A180000}"/>
    <cellStyle name="Separador de milhares 19 7" xfId="5609" xr:uid="{00000000-0005-0000-0000-00006B180000}"/>
    <cellStyle name="Separador de milhares 19 7 2" xfId="6949" xr:uid="{00000000-0005-0000-0000-00006C180000}"/>
    <cellStyle name="Separador de milhares 19 7 3" xfId="6496" xr:uid="{00000000-0005-0000-0000-00006D180000}"/>
    <cellStyle name="Separador de milhares 19 7 4" xfId="7464" xr:uid="{00000000-0005-0000-0000-00006E180000}"/>
    <cellStyle name="Separador de milhares 19 8" xfId="6886" xr:uid="{00000000-0005-0000-0000-00006F180000}"/>
    <cellStyle name="Separador de milhares 19 9" xfId="6559" xr:uid="{00000000-0005-0000-0000-000070180000}"/>
    <cellStyle name="Separador de milhares 2" xfId="8" xr:uid="{00000000-0005-0000-0000-000071180000}"/>
    <cellStyle name="Separador de milhares 2 10" xfId="12" xr:uid="{00000000-0005-0000-0000-000072180000}"/>
    <cellStyle name="Separador de milhares 2 10 2" xfId="5610" xr:uid="{00000000-0005-0000-0000-000073180000}"/>
    <cellStyle name="Separador de milhares 2 10 2 2" xfId="5611" xr:uid="{00000000-0005-0000-0000-000074180000}"/>
    <cellStyle name="Separador de milhares 2 10 2 2 2" xfId="6951" xr:uid="{00000000-0005-0000-0000-000075180000}"/>
    <cellStyle name="Separador de milhares 2 10 2 2 3" xfId="6494" xr:uid="{00000000-0005-0000-0000-000076180000}"/>
    <cellStyle name="Separador de milhares 2 10 2 2 4" xfId="7466" xr:uid="{00000000-0005-0000-0000-000077180000}"/>
    <cellStyle name="Separador de milhares 2 10 2 3" xfId="6950" xr:uid="{00000000-0005-0000-0000-000078180000}"/>
    <cellStyle name="Separador de milhares 2 10 2 4" xfId="6495" xr:uid="{00000000-0005-0000-0000-000079180000}"/>
    <cellStyle name="Separador de milhares 2 10 2 5" xfId="7465" xr:uid="{00000000-0005-0000-0000-00007A180000}"/>
    <cellStyle name="Separador de milhares 2 10 3" xfId="5612" xr:uid="{00000000-0005-0000-0000-00007B180000}"/>
    <cellStyle name="Separador de milhares 2 10 3 2" xfId="6952" xr:uid="{00000000-0005-0000-0000-00007C180000}"/>
    <cellStyle name="Separador de milhares 2 10 3 3" xfId="6493" xr:uid="{00000000-0005-0000-0000-00007D180000}"/>
    <cellStyle name="Separador de milhares 2 10 3 4" xfId="7467" xr:uid="{00000000-0005-0000-0000-00007E180000}"/>
    <cellStyle name="Separador de milhares 2 10 4" xfId="6385" xr:uid="{00000000-0005-0000-0000-00007F180000}"/>
    <cellStyle name="Separador de milhares 2 10 5" xfId="7058" xr:uid="{00000000-0005-0000-0000-000080180000}"/>
    <cellStyle name="Separador de milhares 2 10 6" xfId="7242" xr:uid="{00000000-0005-0000-0000-000081180000}"/>
    <cellStyle name="Separador de milhares 2 11" xfId="35" xr:uid="{00000000-0005-0000-0000-000082180000}"/>
    <cellStyle name="Separador de milhares 2 11 2" xfId="5613" xr:uid="{00000000-0005-0000-0000-000083180000}"/>
    <cellStyle name="Separador de milhares 2 11 2 2" xfId="6953" xr:uid="{00000000-0005-0000-0000-000084180000}"/>
    <cellStyle name="Separador de milhares 2 11 2 3" xfId="6492" xr:uid="{00000000-0005-0000-0000-000085180000}"/>
    <cellStyle name="Separador de milhares 2 11 2 4" xfId="7468" xr:uid="{00000000-0005-0000-0000-000086180000}"/>
    <cellStyle name="Separador de milhares 2 11 3" xfId="6388" xr:uid="{00000000-0005-0000-0000-000087180000}"/>
    <cellStyle name="Separador de milhares 2 11 4" xfId="7056" xr:uid="{00000000-0005-0000-0000-000088180000}"/>
    <cellStyle name="Separador de milhares 2 11 5" xfId="7245" xr:uid="{00000000-0005-0000-0000-000089180000}"/>
    <cellStyle name="Separador de milhares 2 12" xfId="36" xr:uid="{00000000-0005-0000-0000-00008A180000}"/>
    <cellStyle name="Separador de milhares 2 12 2" xfId="6389" xr:uid="{00000000-0005-0000-0000-00008B180000}"/>
    <cellStyle name="Separador de milhares 2 12 3" xfId="7055" xr:uid="{00000000-0005-0000-0000-00008C180000}"/>
    <cellStyle name="Separador de milhares 2 12 4" xfId="7246" xr:uid="{00000000-0005-0000-0000-00008D180000}"/>
    <cellStyle name="Separador de milhares 2 13" xfId="37" xr:uid="{00000000-0005-0000-0000-00008E180000}"/>
    <cellStyle name="Separador de milhares 2 13 2" xfId="6390" xr:uid="{00000000-0005-0000-0000-00008F180000}"/>
    <cellStyle name="Separador de milhares 2 13 3" xfId="7054" xr:uid="{00000000-0005-0000-0000-000090180000}"/>
    <cellStyle name="Separador de milhares 2 13 4" xfId="7247" xr:uid="{00000000-0005-0000-0000-000091180000}"/>
    <cellStyle name="Separador de milhares 2 14" xfId="59" xr:uid="{00000000-0005-0000-0000-000092180000}"/>
    <cellStyle name="Separador de milhares 2 14 2" xfId="6402" xr:uid="{00000000-0005-0000-0000-000093180000}"/>
    <cellStyle name="Separador de milhares 2 14 3" xfId="7043" xr:uid="{00000000-0005-0000-0000-000094180000}"/>
    <cellStyle name="Separador de milhares 2 14 4" xfId="7260" xr:uid="{00000000-0005-0000-0000-000095180000}"/>
    <cellStyle name="Separador de milhares 2 15" xfId="6364" xr:uid="{00000000-0005-0000-0000-000096180000}"/>
    <cellStyle name="Separador de milhares 2 15 2" xfId="7145" xr:uid="{00000000-0005-0000-0000-000097180000}"/>
    <cellStyle name="Separador de milhares 2 15 3" xfId="7235" xr:uid="{00000000-0005-0000-0000-000098180000}"/>
    <cellStyle name="Separador de milhares 2 15 4" xfId="7637" xr:uid="{00000000-0005-0000-0000-000099180000}"/>
    <cellStyle name="Separador de milhares 2 16" xfId="6383" xr:uid="{00000000-0005-0000-0000-00009A180000}"/>
    <cellStyle name="Separador de milhares 2 17" xfId="7060" xr:uid="{00000000-0005-0000-0000-00009B180000}"/>
    <cellStyle name="Separador de milhares 2 18" xfId="7240" xr:uid="{00000000-0005-0000-0000-00009C180000}"/>
    <cellStyle name="Separador de milhares 2 2" xfId="38" xr:uid="{00000000-0005-0000-0000-00009D180000}"/>
    <cellStyle name="Separador de milhares 2 2 2" xfId="5614" xr:uid="{00000000-0005-0000-0000-00009E180000}"/>
    <cellStyle name="Separador de milhares 2 2 2 2" xfId="5615" xr:uid="{00000000-0005-0000-0000-00009F180000}"/>
    <cellStyle name="Separador de milhares 2 2 2 2 2" xfId="6955" xr:uid="{00000000-0005-0000-0000-0000A0180000}"/>
    <cellStyle name="Separador de milhares 2 2 2 2 3" xfId="6490" xr:uid="{00000000-0005-0000-0000-0000A1180000}"/>
    <cellStyle name="Separador de milhares 2 2 2 2 4" xfId="7470" xr:uid="{00000000-0005-0000-0000-0000A2180000}"/>
    <cellStyle name="Separador de milhares 2 2 2 3" xfId="6954" xr:uid="{00000000-0005-0000-0000-0000A3180000}"/>
    <cellStyle name="Separador de milhares 2 2 2 4" xfId="6491" xr:uid="{00000000-0005-0000-0000-0000A4180000}"/>
    <cellStyle name="Separador de milhares 2 2 2 5" xfId="7469" xr:uid="{00000000-0005-0000-0000-0000A5180000}"/>
    <cellStyle name="Separador de milhares 2 2 3" xfId="5616" xr:uid="{00000000-0005-0000-0000-0000A6180000}"/>
    <cellStyle name="Separador de milhares 2 2 3 2" xfId="6956" xr:uid="{00000000-0005-0000-0000-0000A7180000}"/>
    <cellStyle name="Separador de milhares 2 2 3 3" xfId="6489" xr:uid="{00000000-0005-0000-0000-0000A8180000}"/>
    <cellStyle name="Separador de milhares 2 2 3 4" xfId="7471" xr:uid="{00000000-0005-0000-0000-0000A9180000}"/>
    <cellStyle name="Separador de milhares 2 2 4" xfId="6369" xr:uid="{00000000-0005-0000-0000-0000AA180000}"/>
    <cellStyle name="Separador de milhares 2 2 4 2" xfId="7149" xr:uid="{00000000-0005-0000-0000-0000AB180000}"/>
    <cellStyle name="Separador de milhares 2 2 4 3" xfId="7641" xr:uid="{00000000-0005-0000-0000-0000AC180000}"/>
    <cellStyle name="Separador de milhares 2 2 5" xfId="6391" xr:uid="{00000000-0005-0000-0000-0000AD180000}"/>
    <cellStyle name="Separador de milhares 2 2 6" xfId="7053" xr:uid="{00000000-0005-0000-0000-0000AE180000}"/>
    <cellStyle name="Separador de milhares 2 2 7" xfId="7248" xr:uid="{00000000-0005-0000-0000-0000AF180000}"/>
    <cellStyle name="Separador de milhares 2 3" xfId="39" xr:uid="{00000000-0005-0000-0000-0000B0180000}"/>
    <cellStyle name="Separador de milhares 2 3 2" xfId="5617" xr:uid="{00000000-0005-0000-0000-0000B1180000}"/>
    <cellStyle name="Separador de milhares 2 3 2 2" xfId="5618" xr:uid="{00000000-0005-0000-0000-0000B2180000}"/>
    <cellStyle name="Separador de milhares 2 3 2 2 2" xfId="6958" xr:uid="{00000000-0005-0000-0000-0000B3180000}"/>
    <cellStyle name="Separador de milhares 2 3 2 2 3" xfId="6487" xr:uid="{00000000-0005-0000-0000-0000B4180000}"/>
    <cellStyle name="Separador de milhares 2 3 2 2 4" xfId="7473" xr:uid="{00000000-0005-0000-0000-0000B5180000}"/>
    <cellStyle name="Separador de milhares 2 3 2 3" xfId="6957" xr:uid="{00000000-0005-0000-0000-0000B6180000}"/>
    <cellStyle name="Separador de milhares 2 3 2 4" xfId="6488" xr:uid="{00000000-0005-0000-0000-0000B7180000}"/>
    <cellStyle name="Separador de milhares 2 3 2 5" xfId="7472" xr:uid="{00000000-0005-0000-0000-0000B8180000}"/>
    <cellStyle name="Separador de milhares 2 3 3" xfId="5619" xr:uid="{00000000-0005-0000-0000-0000B9180000}"/>
    <cellStyle name="Separador de milhares 2 3 3 2" xfId="6959" xr:uid="{00000000-0005-0000-0000-0000BA180000}"/>
    <cellStyle name="Separador de milhares 2 3 3 3" xfId="6486" xr:uid="{00000000-0005-0000-0000-0000BB180000}"/>
    <cellStyle name="Separador de milhares 2 3 3 4" xfId="7474" xr:uid="{00000000-0005-0000-0000-0000BC180000}"/>
    <cellStyle name="Separador de milhares 2 3 4" xfId="6392" xr:uid="{00000000-0005-0000-0000-0000BD180000}"/>
    <cellStyle name="Separador de milhares 2 3 5" xfId="7052" xr:uid="{00000000-0005-0000-0000-0000BE180000}"/>
    <cellStyle name="Separador de milhares 2 3 6" xfId="7249" xr:uid="{00000000-0005-0000-0000-0000BF180000}"/>
    <cellStyle name="Separador de milhares 2 4" xfId="40" xr:uid="{00000000-0005-0000-0000-0000C0180000}"/>
    <cellStyle name="Separador de milhares 2 4 2" xfId="5620" xr:uid="{00000000-0005-0000-0000-0000C1180000}"/>
    <cellStyle name="Separador de milhares 2 4 2 2" xfId="5621" xr:uid="{00000000-0005-0000-0000-0000C2180000}"/>
    <cellStyle name="Separador de milhares 2 4 2 2 2" xfId="6961" xr:uid="{00000000-0005-0000-0000-0000C3180000}"/>
    <cellStyle name="Separador de milhares 2 4 2 2 3" xfId="6484" xr:uid="{00000000-0005-0000-0000-0000C4180000}"/>
    <cellStyle name="Separador de milhares 2 4 2 2 4" xfId="7476" xr:uid="{00000000-0005-0000-0000-0000C5180000}"/>
    <cellStyle name="Separador de milhares 2 4 2 3" xfId="6960" xr:uid="{00000000-0005-0000-0000-0000C6180000}"/>
    <cellStyle name="Separador de milhares 2 4 2 4" xfId="6485" xr:uid="{00000000-0005-0000-0000-0000C7180000}"/>
    <cellStyle name="Separador de milhares 2 4 2 5" xfId="7475" xr:uid="{00000000-0005-0000-0000-0000C8180000}"/>
    <cellStyle name="Separador de milhares 2 4 3" xfId="5622" xr:uid="{00000000-0005-0000-0000-0000C9180000}"/>
    <cellStyle name="Separador de milhares 2 4 3 2" xfId="6962" xr:uid="{00000000-0005-0000-0000-0000CA180000}"/>
    <cellStyle name="Separador de milhares 2 4 3 3" xfId="6483" xr:uid="{00000000-0005-0000-0000-0000CB180000}"/>
    <cellStyle name="Separador de milhares 2 4 3 4" xfId="7477" xr:uid="{00000000-0005-0000-0000-0000CC180000}"/>
    <cellStyle name="Separador de milhares 2 4 4" xfId="6393" xr:uid="{00000000-0005-0000-0000-0000CD180000}"/>
    <cellStyle name="Separador de milhares 2 4 5" xfId="7051" xr:uid="{00000000-0005-0000-0000-0000CE180000}"/>
    <cellStyle name="Separador de milhares 2 4 6" xfId="7250" xr:uid="{00000000-0005-0000-0000-0000CF180000}"/>
    <cellStyle name="Separador de milhares 2 5" xfId="41" xr:uid="{00000000-0005-0000-0000-0000D0180000}"/>
    <cellStyle name="Separador de milhares 2 5 2" xfId="5623" xr:uid="{00000000-0005-0000-0000-0000D1180000}"/>
    <cellStyle name="Separador de milhares 2 5 2 2" xfId="5624" xr:uid="{00000000-0005-0000-0000-0000D2180000}"/>
    <cellStyle name="Separador de milhares 2 5 2 2 2" xfId="6964" xr:uid="{00000000-0005-0000-0000-0000D3180000}"/>
    <cellStyle name="Separador de milhares 2 5 2 2 3" xfId="6481" xr:uid="{00000000-0005-0000-0000-0000D4180000}"/>
    <cellStyle name="Separador de milhares 2 5 2 2 4" xfId="7479" xr:uid="{00000000-0005-0000-0000-0000D5180000}"/>
    <cellStyle name="Separador de milhares 2 5 2 3" xfId="6963" xr:uid="{00000000-0005-0000-0000-0000D6180000}"/>
    <cellStyle name="Separador de milhares 2 5 2 4" xfId="6482" xr:uid="{00000000-0005-0000-0000-0000D7180000}"/>
    <cellStyle name="Separador de milhares 2 5 2 5" xfId="7478" xr:uid="{00000000-0005-0000-0000-0000D8180000}"/>
    <cellStyle name="Separador de milhares 2 5 3" xfId="5625" xr:uid="{00000000-0005-0000-0000-0000D9180000}"/>
    <cellStyle name="Separador de milhares 2 5 3 2" xfId="6965" xr:uid="{00000000-0005-0000-0000-0000DA180000}"/>
    <cellStyle name="Separador de milhares 2 5 3 3" xfId="6480" xr:uid="{00000000-0005-0000-0000-0000DB180000}"/>
    <cellStyle name="Separador de milhares 2 5 3 4" xfId="7480" xr:uid="{00000000-0005-0000-0000-0000DC180000}"/>
    <cellStyle name="Separador de milhares 2 5 4" xfId="6394" xr:uid="{00000000-0005-0000-0000-0000DD180000}"/>
    <cellStyle name="Separador de milhares 2 5 5" xfId="7050" xr:uid="{00000000-0005-0000-0000-0000DE180000}"/>
    <cellStyle name="Separador de milhares 2 5 6" xfId="7251" xr:uid="{00000000-0005-0000-0000-0000DF180000}"/>
    <cellStyle name="Separador de milhares 2 6" xfId="42" xr:uid="{00000000-0005-0000-0000-0000E0180000}"/>
    <cellStyle name="Separador de milhares 2 6 2" xfId="5626" xr:uid="{00000000-0005-0000-0000-0000E1180000}"/>
    <cellStyle name="Separador de milhares 2 6 2 2" xfId="5627" xr:uid="{00000000-0005-0000-0000-0000E2180000}"/>
    <cellStyle name="Separador de milhares 2 6 2 2 2" xfId="6967" xr:uid="{00000000-0005-0000-0000-0000E3180000}"/>
    <cellStyle name="Separador de milhares 2 6 2 2 3" xfId="6478" xr:uid="{00000000-0005-0000-0000-0000E4180000}"/>
    <cellStyle name="Separador de milhares 2 6 2 2 4" xfId="7482" xr:uid="{00000000-0005-0000-0000-0000E5180000}"/>
    <cellStyle name="Separador de milhares 2 6 2 3" xfId="6966" xr:uid="{00000000-0005-0000-0000-0000E6180000}"/>
    <cellStyle name="Separador de milhares 2 6 2 4" xfId="6479" xr:uid="{00000000-0005-0000-0000-0000E7180000}"/>
    <cellStyle name="Separador de milhares 2 6 2 5" xfId="7481" xr:uid="{00000000-0005-0000-0000-0000E8180000}"/>
    <cellStyle name="Separador de milhares 2 6 3" xfId="5628" xr:uid="{00000000-0005-0000-0000-0000E9180000}"/>
    <cellStyle name="Separador de milhares 2 6 3 2" xfId="6968" xr:uid="{00000000-0005-0000-0000-0000EA180000}"/>
    <cellStyle name="Separador de milhares 2 6 3 3" xfId="6477" xr:uid="{00000000-0005-0000-0000-0000EB180000}"/>
    <cellStyle name="Separador de milhares 2 6 3 4" xfId="7483" xr:uid="{00000000-0005-0000-0000-0000EC180000}"/>
    <cellStyle name="Separador de milhares 2 6 4" xfId="6395" xr:uid="{00000000-0005-0000-0000-0000ED180000}"/>
    <cellStyle name="Separador de milhares 2 6 5" xfId="7049" xr:uid="{00000000-0005-0000-0000-0000EE180000}"/>
    <cellStyle name="Separador de milhares 2 6 6" xfId="7252" xr:uid="{00000000-0005-0000-0000-0000EF180000}"/>
    <cellStyle name="Separador de milhares 2 7" xfId="43" xr:uid="{00000000-0005-0000-0000-0000F0180000}"/>
    <cellStyle name="Separador de milhares 2 7 2" xfId="5629" xr:uid="{00000000-0005-0000-0000-0000F1180000}"/>
    <cellStyle name="Separador de milhares 2 7 2 2" xfId="5630" xr:uid="{00000000-0005-0000-0000-0000F2180000}"/>
    <cellStyle name="Separador de milhares 2 7 2 2 2" xfId="6970" xr:uid="{00000000-0005-0000-0000-0000F3180000}"/>
    <cellStyle name="Separador de milhares 2 7 2 2 3" xfId="6475" xr:uid="{00000000-0005-0000-0000-0000F4180000}"/>
    <cellStyle name="Separador de milhares 2 7 2 2 4" xfId="7485" xr:uid="{00000000-0005-0000-0000-0000F5180000}"/>
    <cellStyle name="Separador de milhares 2 7 2 3" xfId="6969" xr:uid="{00000000-0005-0000-0000-0000F6180000}"/>
    <cellStyle name="Separador de milhares 2 7 2 4" xfId="6476" xr:uid="{00000000-0005-0000-0000-0000F7180000}"/>
    <cellStyle name="Separador de milhares 2 7 2 5" xfId="7484" xr:uid="{00000000-0005-0000-0000-0000F8180000}"/>
    <cellStyle name="Separador de milhares 2 7 3" xfId="5631" xr:uid="{00000000-0005-0000-0000-0000F9180000}"/>
    <cellStyle name="Separador de milhares 2 7 3 2" xfId="6971" xr:uid="{00000000-0005-0000-0000-0000FA180000}"/>
    <cellStyle name="Separador de milhares 2 7 3 3" xfId="6474" xr:uid="{00000000-0005-0000-0000-0000FB180000}"/>
    <cellStyle name="Separador de milhares 2 7 3 4" xfId="7486" xr:uid="{00000000-0005-0000-0000-0000FC180000}"/>
    <cellStyle name="Separador de milhares 2 7 4" xfId="6396" xr:uid="{00000000-0005-0000-0000-0000FD180000}"/>
    <cellStyle name="Separador de milhares 2 7 5" xfId="7048" xr:uid="{00000000-0005-0000-0000-0000FE180000}"/>
    <cellStyle name="Separador de milhares 2 7 6" xfId="7253" xr:uid="{00000000-0005-0000-0000-0000FF180000}"/>
    <cellStyle name="Separador de milhares 2 8" xfId="44" xr:uid="{00000000-0005-0000-0000-000000190000}"/>
    <cellStyle name="Separador de milhares 2 8 2" xfId="5632" xr:uid="{00000000-0005-0000-0000-000001190000}"/>
    <cellStyle name="Separador de milhares 2 8 2 2" xfId="5633" xr:uid="{00000000-0005-0000-0000-000002190000}"/>
    <cellStyle name="Separador de milhares 2 8 2 2 2" xfId="6973" xr:uid="{00000000-0005-0000-0000-000003190000}"/>
    <cellStyle name="Separador de milhares 2 8 2 2 3" xfId="6472" xr:uid="{00000000-0005-0000-0000-000004190000}"/>
    <cellStyle name="Separador de milhares 2 8 2 2 4" xfId="7488" xr:uid="{00000000-0005-0000-0000-000005190000}"/>
    <cellStyle name="Separador de milhares 2 8 2 3" xfId="6972" xr:uid="{00000000-0005-0000-0000-000006190000}"/>
    <cellStyle name="Separador de milhares 2 8 2 4" xfId="6473" xr:uid="{00000000-0005-0000-0000-000007190000}"/>
    <cellStyle name="Separador de milhares 2 8 2 5" xfId="7487" xr:uid="{00000000-0005-0000-0000-000008190000}"/>
    <cellStyle name="Separador de milhares 2 8 3" xfId="5634" xr:uid="{00000000-0005-0000-0000-000009190000}"/>
    <cellStyle name="Separador de milhares 2 8 3 2" xfId="6974" xr:uid="{00000000-0005-0000-0000-00000A190000}"/>
    <cellStyle name="Separador de milhares 2 8 3 3" xfId="6471" xr:uid="{00000000-0005-0000-0000-00000B190000}"/>
    <cellStyle name="Separador de milhares 2 8 3 4" xfId="7489" xr:uid="{00000000-0005-0000-0000-00000C190000}"/>
    <cellStyle name="Separador de milhares 2 8 4" xfId="6397" xr:uid="{00000000-0005-0000-0000-00000D190000}"/>
    <cellStyle name="Separador de milhares 2 8 5" xfId="7047" xr:uid="{00000000-0005-0000-0000-00000E190000}"/>
    <cellStyle name="Separador de milhares 2 8 6" xfId="7254" xr:uid="{00000000-0005-0000-0000-00000F190000}"/>
    <cellStyle name="Separador de milhares 2 9" xfId="45" xr:uid="{00000000-0005-0000-0000-000010190000}"/>
    <cellStyle name="Separador de milhares 2 9 2" xfId="5635" xr:uid="{00000000-0005-0000-0000-000011190000}"/>
    <cellStyle name="Separador de milhares 2 9 2 2" xfId="5636" xr:uid="{00000000-0005-0000-0000-000012190000}"/>
    <cellStyle name="Separador de milhares 2 9 2 2 2" xfId="6976" xr:uid="{00000000-0005-0000-0000-000013190000}"/>
    <cellStyle name="Separador de milhares 2 9 2 2 3" xfId="6469" xr:uid="{00000000-0005-0000-0000-000014190000}"/>
    <cellStyle name="Separador de milhares 2 9 2 2 4" xfId="7491" xr:uid="{00000000-0005-0000-0000-000015190000}"/>
    <cellStyle name="Separador de milhares 2 9 2 3" xfId="6975" xr:uid="{00000000-0005-0000-0000-000016190000}"/>
    <cellStyle name="Separador de milhares 2 9 2 4" xfId="6470" xr:uid="{00000000-0005-0000-0000-000017190000}"/>
    <cellStyle name="Separador de milhares 2 9 2 5" xfId="7490" xr:uid="{00000000-0005-0000-0000-000018190000}"/>
    <cellStyle name="Separador de milhares 2 9 3" xfId="5637" xr:uid="{00000000-0005-0000-0000-000019190000}"/>
    <cellStyle name="Separador de milhares 2 9 3 2" xfId="6977" xr:uid="{00000000-0005-0000-0000-00001A190000}"/>
    <cellStyle name="Separador de milhares 2 9 3 3" xfId="6468" xr:uid="{00000000-0005-0000-0000-00001B190000}"/>
    <cellStyle name="Separador de milhares 2 9 3 4" xfId="7492" xr:uid="{00000000-0005-0000-0000-00001C190000}"/>
    <cellStyle name="Separador de milhares 2 9 4" xfId="6398" xr:uid="{00000000-0005-0000-0000-00001D190000}"/>
    <cellStyle name="Separador de milhares 2 9 5" xfId="7046" xr:uid="{00000000-0005-0000-0000-00001E190000}"/>
    <cellStyle name="Separador de milhares 2 9 6" xfId="7255" xr:uid="{00000000-0005-0000-0000-00001F190000}"/>
    <cellStyle name="Separador de milhares 20" xfId="5638" xr:uid="{00000000-0005-0000-0000-000020190000}"/>
    <cellStyle name="Separador de milhares 20 10" xfId="7493" xr:uid="{00000000-0005-0000-0000-000021190000}"/>
    <cellStyle name="Separador de milhares 20 2" xfId="5639" xr:uid="{00000000-0005-0000-0000-000022190000}"/>
    <cellStyle name="Separador de milhares 20 2 2" xfId="5640" xr:uid="{00000000-0005-0000-0000-000023190000}"/>
    <cellStyle name="Separador de milhares 20 2 2 2" xfId="5641" xr:uid="{00000000-0005-0000-0000-000024190000}"/>
    <cellStyle name="Separador de milhares 20 2 2 2 2" xfId="5642" xr:uid="{00000000-0005-0000-0000-000025190000}"/>
    <cellStyle name="Separador de milhares 20 2 2 2 2 2" xfId="5643" xr:uid="{00000000-0005-0000-0000-000026190000}"/>
    <cellStyle name="Separador de milhares 20 2 2 2 2 2 2" xfId="5644" xr:uid="{00000000-0005-0000-0000-000027190000}"/>
    <cellStyle name="Separador de milhares 20 2 2 2 2 2 2 2" xfId="6984" xr:uid="{00000000-0005-0000-0000-000028190000}"/>
    <cellStyle name="Separador de milhares 20 2 2 2 2 2 2 3" xfId="6461" xr:uid="{00000000-0005-0000-0000-000029190000}"/>
    <cellStyle name="Separador de milhares 20 2 2 2 2 2 2 4" xfId="7499" xr:uid="{00000000-0005-0000-0000-00002A190000}"/>
    <cellStyle name="Separador de milhares 20 2 2 2 2 2 3" xfId="6983" xr:uid="{00000000-0005-0000-0000-00002B190000}"/>
    <cellStyle name="Separador de milhares 20 2 2 2 2 2 4" xfId="6462" xr:uid="{00000000-0005-0000-0000-00002C190000}"/>
    <cellStyle name="Separador de milhares 20 2 2 2 2 2 5" xfId="7498" xr:uid="{00000000-0005-0000-0000-00002D190000}"/>
    <cellStyle name="Separador de milhares 20 2 2 2 2 3" xfId="5645" xr:uid="{00000000-0005-0000-0000-00002E190000}"/>
    <cellStyle name="Separador de milhares 20 2 2 2 2 3 2" xfId="6985" xr:uid="{00000000-0005-0000-0000-00002F190000}"/>
    <cellStyle name="Separador de milhares 20 2 2 2 2 3 3" xfId="6460" xr:uid="{00000000-0005-0000-0000-000030190000}"/>
    <cellStyle name="Separador de milhares 20 2 2 2 2 3 4" xfId="7500" xr:uid="{00000000-0005-0000-0000-000031190000}"/>
    <cellStyle name="Separador de milhares 20 2 2 2 2 4" xfId="6982" xr:uid="{00000000-0005-0000-0000-000032190000}"/>
    <cellStyle name="Separador de milhares 20 2 2 2 2 5" xfId="6463" xr:uid="{00000000-0005-0000-0000-000033190000}"/>
    <cellStyle name="Separador de milhares 20 2 2 2 2 6" xfId="7497" xr:uid="{00000000-0005-0000-0000-000034190000}"/>
    <cellStyle name="Separador de milhares 20 2 2 2 3" xfId="5646" xr:uid="{00000000-0005-0000-0000-000035190000}"/>
    <cellStyle name="Separador de milhares 20 2 2 2 3 2" xfId="5647" xr:uid="{00000000-0005-0000-0000-000036190000}"/>
    <cellStyle name="Separador de milhares 20 2 2 2 3 2 2" xfId="6987" xr:uid="{00000000-0005-0000-0000-000037190000}"/>
    <cellStyle name="Separador de milhares 20 2 2 2 3 2 3" xfId="6458" xr:uid="{00000000-0005-0000-0000-000038190000}"/>
    <cellStyle name="Separador de milhares 20 2 2 2 3 2 4" xfId="7502" xr:uid="{00000000-0005-0000-0000-000039190000}"/>
    <cellStyle name="Separador de milhares 20 2 2 2 3 3" xfId="6986" xr:uid="{00000000-0005-0000-0000-00003A190000}"/>
    <cellStyle name="Separador de milhares 20 2 2 2 3 4" xfId="6459" xr:uid="{00000000-0005-0000-0000-00003B190000}"/>
    <cellStyle name="Separador de milhares 20 2 2 2 3 5" xfId="7501" xr:uid="{00000000-0005-0000-0000-00003C190000}"/>
    <cellStyle name="Separador de milhares 20 2 2 2 4" xfId="5648" xr:uid="{00000000-0005-0000-0000-00003D190000}"/>
    <cellStyle name="Separador de milhares 20 2 2 2 4 2" xfId="6988" xr:uid="{00000000-0005-0000-0000-00003E190000}"/>
    <cellStyle name="Separador de milhares 20 2 2 2 4 3" xfId="6457" xr:uid="{00000000-0005-0000-0000-00003F190000}"/>
    <cellStyle name="Separador de milhares 20 2 2 2 4 4" xfId="7503" xr:uid="{00000000-0005-0000-0000-000040190000}"/>
    <cellStyle name="Separador de milhares 20 2 2 2 5" xfId="6981" xr:uid="{00000000-0005-0000-0000-000041190000}"/>
    <cellStyle name="Separador de milhares 20 2 2 2 6" xfId="6464" xr:uid="{00000000-0005-0000-0000-000042190000}"/>
    <cellStyle name="Separador de milhares 20 2 2 2 7" xfId="7496" xr:uid="{00000000-0005-0000-0000-000043190000}"/>
    <cellStyle name="Separador de milhares 20 2 2 3" xfId="5649" xr:uid="{00000000-0005-0000-0000-000044190000}"/>
    <cellStyle name="Separador de milhares 20 2 2 3 2" xfId="5650" xr:uid="{00000000-0005-0000-0000-000045190000}"/>
    <cellStyle name="Separador de milhares 20 2 2 3 2 2" xfId="5651" xr:uid="{00000000-0005-0000-0000-000046190000}"/>
    <cellStyle name="Separador de milhares 20 2 2 3 2 2 2" xfId="6991" xr:uid="{00000000-0005-0000-0000-000047190000}"/>
    <cellStyle name="Separador de milhares 20 2 2 3 2 2 3" xfId="6454" xr:uid="{00000000-0005-0000-0000-000048190000}"/>
    <cellStyle name="Separador de milhares 20 2 2 3 2 2 4" xfId="7506" xr:uid="{00000000-0005-0000-0000-000049190000}"/>
    <cellStyle name="Separador de milhares 20 2 2 3 2 3" xfId="6990" xr:uid="{00000000-0005-0000-0000-00004A190000}"/>
    <cellStyle name="Separador de milhares 20 2 2 3 2 4" xfId="6455" xr:uid="{00000000-0005-0000-0000-00004B190000}"/>
    <cellStyle name="Separador de milhares 20 2 2 3 2 5" xfId="7505" xr:uid="{00000000-0005-0000-0000-00004C190000}"/>
    <cellStyle name="Separador de milhares 20 2 2 3 3" xfId="5652" xr:uid="{00000000-0005-0000-0000-00004D190000}"/>
    <cellStyle name="Separador de milhares 20 2 2 3 3 2" xfId="6992" xr:uid="{00000000-0005-0000-0000-00004E190000}"/>
    <cellStyle name="Separador de milhares 20 2 2 3 3 3" xfId="6453" xr:uid="{00000000-0005-0000-0000-00004F190000}"/>
    <cellStyle name="Separador de milhares 20 2 2 3 3 4" xfId="7507" xr:uid="{00000000-0005-0000-0000-000050190000}"/>
    <cellStyle name="Separador de milhares 20 2 2 3 4" xfId="6989" xr:uid="{00000000-0005-0000-0000-000051190000}"/>
    <cellStyle name="Separador de milhares 20 2 2 3 5" xfId="6456" xr:uid="{00000000-0005-0000-0000-000052190000}"/>
    <cellStyle name="Separador de milhares 20 2 2 3 6" xfId="7504" xr:uid="{00000000-0005-0000-0000-000053190000}"/>
    <cellStyle name="Separador de milhares 20 2 2 4" xfId="5653" xr:uid="{00000000-0005-0000-0000-000054190000}"/>
    <cellStyle name="Separador de milhares 20 2 2 4 2" xfId="5654" xr:uid="{00000000-0005-0000-0000-000055190000}"/>
    <cellStyle name="Separador de milhares 20 2 2 4 2 2" xfId="6994" xr:uid="{00000000-0005-0000-0000-000056190000}"/>
    <cellStyle name="Separador de milhares 20 2 2 4 2 3" xfId="6451" xr:uid="{00000000-0005-0000-0000-000057190000}"/>
    <cellStyle name="Separador de milhares 20 2 2 4 2 4" xfId="7509" xr:uid="{00000000-0005-0000-0000-000058190000}"/>
    <cellStyle name="Separador de milhares 20 2 2 4 3" xfId="6993" xr:uid="{00000000-0005-0000-0000-000059190000}"/>
    <cellStyle name="Separador de milhares 20 2 2 4 4" xfId="6452" xr:uid="{00000000-0005-0000-0000-00005A190000}"/>
    <cellStyle name="Separador de milhares 20 2 2 4 5" xfId="7508" xr:uid="{00000000-0005-0000-0000-00005B190000}"/>
    <cellStyle name="Separador de milhares 20 2 2 5" xfId="5655" xr:uid="{00000000-0005-0000-0000-00005C190000}"/>
    <cellStyle name="Separador de milhares 20 2 2 5 2" xfId="6995" xr:uid="{00000000-0005-0000-0000-00005D190000}"/>
    <cellStyle name="Separador de milhares 20 2 2 5 3" xfId="6450" xr:uid="{00000000-0005-0000-0000-00005E190000}"/>
    <cellStyle name="Separador de milhares 20 2 2 5 4" xfId="7510" xr:uid="{00000000-0005-0000-0000-00005F190000}"/>
    <cellStyle name="Separador de milhares 20 2 2 6" xfId="6980" xr:uid="{00000000-0005-0000-0000-000060190000}"/>
    <cellStyle name="Separador de milhares 20 2 2 7" xfId="6465" xr:uid="{00000000-0005-0000-0000-000061190000}"/>
    <cellStyle name="Separador de milhares 20 2 2 8" xfId="7495" xr:uid="{00000000-0005-0000-0000-000062190000}"/>
    <cellStyle name="Separador de milhares 20 2 3" xfId="5656" xr:uid="{00000000-0005-0000-0000-000063190000}"/>
    <cellStyle name="Separador de milhares 20 2 3 2" xfId="5657" xr:uid="{00000000-0005-0000-0000-000064190000}"/>
    <cellStyle name="Separador de milhares 20 2 3 2 2" xfId="5658" xr:uid="{00000000-0005-0000-0000-000065190000}"/>
    <cellStyle name="Separador de milhares 20 2 3 2 2 2" xfId="5659" xr:uid="{00000000-0005-0000-0000-000066190000}"/>
    <cellStyle name="Separador de milhares 20 2 3 2 2 2 2" xfId="6999" xr:uid="{00000000-0005-0000-0000-000067190000}"/>
    <cellStyle name="Separador de milhares 20 2 3 2 2 2 3" xfId="6446" xr:uid="{00000000-0005-0000-0000-000068190000}"/>
    <cellStyle name="Separador de milhares 20 2 3 2 2 2 4" xfId="7514" xr:uid="{00000000-0005-0000-0000-000069190000}"/>
    <cellStyle name="Separador de milhares 20 2 3 2 2 3" xfId="6998" xr:uid="{00000000-0005-0000-0000-00006A190000}"/>
    <cellStyle name="Separador de milhares 20 2 3 2 2 4" xfId="6447" xr:uid="{00000000-0005-0000-0000-00006B190000}"/>
    <cellStyle name="Separador de milhares 20 2 3 2 2 5" xfId="7513" xr:uid="{00000000-0005-0000-0000-00006C190000}"/>
    <cellStyle name="Separador de milhares 20 2 3 2 3" xfId="5660" xr:uid="{00000000-0005-0000-0000-00006D190000}"/>
    <cellStyle name="Separador de milhares 20 2 3 2 3 2" xfId="7000" xr:uid="{00000000-0005-0000-0000-00006E190000}"/>
    <cellStyle name="Separador de milhares 20 2 3 2 3 3" xfId="6445" xr:uid="{00000000-0005-0000-0000-00006F190000}"/>
    <cellStyle name="Separador de milhares 20 2 3 2 3 4" xfId="7515" xr:uid="{00000000-0005-0000-0000-000070190000}"/>
    <cellStyle name="Separador de milhares 20 2 3 2 4" xfId="6997" xr:uid="{00000000-0005-0000-0000-000071190000}"/>
    <cellStyle name="Separador de milhares 20 2 3 2 5" xfId="6448" xr:uid="{00000000-0005-0000-0000-000072190000}"/>
    <cellStyle name="Separador de milhares 20 2 3 2 6" xfId="7512" xr:uid="{00000000-0005-0000-0000-000073190000}"/>
    <cellStyle name="Separador de milhares 20 2 3 3" xfId="5661" xr:uid="{00000000-0005-0000-0000-000074190000}"/>
    <cellStyle name="Separador de milhares 20 2 3 3 2" xfId="5662" xr:uid="{00000000-0005-0000-0000-000075190000}"/>
    <cellStyle name="Separador de milhares 20 2 3 3 2 2" xfId="7002" xr:uid="{00000000-0005-0000-0000-000076190000}"/>
    <cellStyle name="Separador de milhares 20 2 3 3 2 3" xfId="6443" xr:uid="{00000000-0005-0000-0000-000077190000}"/>
    <cellStyle name="Separador de milhares 20 2 3 3 2 4" xfId="7517" xr:uid="{00000000-0005-0000-0000-000078190000}"/>
    <cellStyle name="Separador de milhares 20 2 3 3 3" xfId="7001" xr:uid="{00000000-0005-0000-0000-000079190000}"/>
    <cellStyle name="Separador de milhares 20 2 3 3 4" xfId="6444" xr:uid="{00000000-0005-0000-0000-00007A190000}"/>
    <cellStyle name="Separador de milhares 20 2 3 3 5" xfId="7516" xr:uid="{00000000-0005-0000-0000-00007B190000}"/>
    <cellStyle name="Separador de milhares 20 2 3 4" xfId="5663" xr:uid="{00000000-0005-0000-0000-00007C190000}"/>
    <cellStyle name="Separador de milhares 20 2 3 4 2" xfId="7003" xr:uid="{00000000-0005-0000-0000-00007D190000}"/>
    <cellStyle name="Separador de milhares 20 2 3 4 3" xfId="6442" xr:uid="{00000000-0005-0000-0000-00007E190000}"/>
    <cellStyle name="Separador de milhares 20 2 3 4 4" xfId="7518" xr:uid="{00000000-0005-0000-0000-00007F190000}"/>
    <cellStyle name="Separador de milhares 20 2 3 5" xfId="6996" xr:uid="{00000000-0005-0000-0000-000080190000}"/>
    <cellStyle name="Separador de milhares 20 2 3 6" xfId="6449" xr:uid="{00000000-0005-0000-0000-000081190000}"/>
    <cellStyle name="Separador de milhares 20 2 3 7" xfId="7511" xr:uid="{00000000-0005-0000-0000-000082190000}"/>
    <cellStyle name="Separador de milhares 20 2 4" xfId="5664" xr:uid="{00000000-0005-0000-0000-000083190000}"/>
    <cellStyle name="Separador de milhares 20 2 4 2" xfId="5665" xr:uid="{00000000-0005-0000-0000-000084190000}"/>
    <cellStyle name="Separador de milhares 20 2 4 2 2" xfId="5666" xr:uid="{00000000-0005-0000-0000-000085190000}"/>
    <cellStyle name="Separador de milhares 20 2 4 2 2 2" xfId="7006" xr:uid="{00000000-0005-0000-0000-000086190000}"/>
    <cellStyle name="Separador de milhares 20 2 4 2 2 3" xfId="6439" xr:uid="{00000000-0005-0000-0000-000087190000}"/>
    <cellStyle name="Separador de milhares 20 2 4 2 2 4" xfId="7521" xr:uid="{00000000-0005-0000-0000-000088190000}"/>
    <cellStyle name="Separador de milhares 20 2 4 2 3" xfId="7005" xr:uid="{00000000-0005-0000-0000-000089190000}"/>
    <cellStyle name="Separador de milhares 20 2 4 2 4" xfId="6440" xr:uid="{00000000-0005-0000-0000-00008A190000}"/>
    <cellStyle name="Separador de milhares 20 2 4 2 5" xfId="7520" xr:uid="{00000000-0005-0000-0000-00008B190000}"/>
    <cellStyle name="Separador de milhares 20 2 4 3" xfId="5667" xr:uid="{00000000-0005-0000-0000-00008C190000}"/>
    <cellStyle name="Separador de milhares 20 2 4 3 2" xfId="7007" xr:uid="{00000000-0005-0000-0000-00008D190000}"/>
    <cellStyle name="Separador de milhares 20 2 4 3 3" xfId="6438" xr:uid="{00000000-0005-0000-0000-00008E190000}"/>
    <cellStyle name="Separador de milhares 20 2 4 3 4" xfId="7522" xr:uid="{00000000-0005-0000-0000-00008F190000}"/>
    <cellStyle name="Separador de milhares 20 2 4 4" xfId="7004" xr:uid="{00000000-0005-0000-0000-000090190000}"/>
    <cellStyle name="Separador de milhares 20 2 4 5" xfId="6441" xr:uid="{00000000-0005-0000-0000-000091190000}"/>
    <cellStyle name="Separador de milhares 20 2 4 6" xfId="7519" xr:uid="{00000000-0005-0000-0000-000092190000}"/>
    <cellStyle name="Separador de milhares 20 2 5" xfId="5668" xr:uid="{00000000-0005-0000-0000-000093190000}"/>
    <cellStyle name="Separador de milhares 20 2 5 2" xfId="5669" xr:uid="{00000000-0005-0000-0000-000094190000}"/>
    <cellStyle name="Separador de milhares 20 2 5 2 2" xfId="7009" xr:uid="{00000000-0005-0000-0000-000095190000}"/>
    <cellStyle name="Separador de milhares 20 2 5 2 3" xfId="6436" xr:uid="{00000000-0005-0000-0000-000096190000}"/>
    <cellStyle name="Separador de milhares 20 2 5 2 4" xfId="7524" xr:uid="{00000000-0005-0000-0000-000097190000}"/>
    <cellStyle name="Separador de milhares 20 2 5 3" xfId="7008" xr:uid="{00000000-0005-0000-0000-000098190000}"/>
    <cellStyle name="Separador de milhares 20 2 5 4" xfId="6437" xr:uid="{00000000-0005-0000-0000-000099190000}"/>
    <cellStyle name="Separador de milhares 20 2 5 5" xfId="7523" xr:uid="{00000000-0005-0000-0000-00009A190000}"/>
    <cellStyle name="Separador de milhares 20 2 6" xfId="5670" xr:uid="{00000000-0005-0000-0000-00009B190000}"/>
    <cellStyle name="Separador de milhares 20 2 6 2" xfId="7010" xr:uid="{00000000-0005-0000-0000-00009C190000}"/>
    <cellStyle name="Separador de milhares 20 2 6 3" xfId="6435" xr:uid="{00000000-0005-0000-0000-00009D190000}"/>
    <cellStyle name="Separador de milhares 20 2 6 4" xfId="7525" xr:uid="{00000000-0005-0000-0000-00009E190000}"/>
    <cellStyle name="Separador de milhares 20 2 7" xfId="6979" xr:uid="{00000000-0005-0000-0000-00009F190000}"/>
    <cellStyle name="Separador de milhares 20 2 8" xfId="6466" xr:uid="{00000000-0005-0000-0000-0000A0190000}"/>
    <cellStyle name="Separador de milhares 20 2 9" xfId="7494" xr:uid="{00000000-0005-0000-0000-0000A1190000}"/>
    <cellStyle name="Separador de milhares 20 3" xfId="5671" xr:uid="{00000000-0005-0000-0000-0000A2190000}"/>
    <cellStyle name="Separador de milhares 20 3 2" xfId="5672" xr:uid="{00000000-0005-0000-0000-0000A3190000}"/>
    <cellStyle name="Separador de milhares 20 3 2 2" xfId="5673" xr:uid="{00000000-0005-0000-0000-0000A4190000}"/>
    <cellStyle name="Separador de milhares 20 3 2 2 2" xfId="5674" xr:uid="{00000000-0005-0000-0000-0000A5190000}"/>
    <cellStyle name="Separador de milhares 20 3 2 2 2 2" xfId="5675" xr:uid="{00000000-0005-0000-0000-0000A6190000}"/>
    <cellStyle name="Separador de milhares 20 3 2 2 2 2 2" xfId="7015" xr:uid="{00000000-0005-0000-0000-0000A7190000}"/>
    <cellStyle name="Separador de milhares 20 3 2 2 2 2 3" xfId="6430" xr:uid="{00000000-0005-0000-0000-0000A8190000}"/>
    <cellStyle name="Separador de milhares 20 3 2 2 2 2 4" xfId="7530" xr:uid="{00000000-0005-0000-0000-0000A9190000}"/>
    <cellStyle name="Separador de milhares 20 3 2 2 2 3" xfId="7014" xr:uid="{00000000-0005-0000-0000-0000AA190000}"/>
    <cellStyle name="Separador de milhares 20 3 2 2 2 4" xfId="6431" xr:uid="{00000000-0005-0000-0000-0000AB190000}"/>
    <cellStyle name="Separador de milhares 20 3 2 2 2 5" xfId="7529" xr:uid="{00000000-0005-0000-0000-0000AC190000}"/>
    <cellStyle name="Separador de milhares 20 3 2 2 3" xfId="5676" xr:uid="{00000000-0005-0000-0000-0000AD190000}"/>
    <cellStyle name="Separador de milhares 20 3 2 2 3 2" xfId="7016" xr:uid="{00000000-0005-0000-0000-0000AE190000}"/>
    <cellStyle name="Separador de milhares 20 3 2 2 3 3" xfId="6429" xr:uid="{00000000-0005-0000-0000-0000AF190000}"/>
    <cellStyle name="Separador de milhares 20 3 2 2 3 4" xfId="7531" xr:uid="{00000000-0005-0000-0000-0000B0190000}"/>
    <cellStyle name="Separador de milhares 20 3 2 2 4" xfId="7013" xr:uid="{00000000-0005-0000-0000-0000B1190000}"/>
    <cellStyle name="Separador de milhares 20 3 2 2 5" xfId="6432" xr:uid="{00000000-0005-0000-0000-0000B2190000}"/>
    <cellStyle name="Separador de milhares 20 3 2 2 6" xfId="7528" xr:uid="{00000000-0005-0000-0000-0000B3190000}"/>
    <cellStyle name="Separador de milhares 20 3 2 3" xfId="5677" xr:uid="{00000000-0005-0000-0000-0000B4190000}"/>
    <cellStyle name="Separador de milhares 20 3 2 3 2" xfId="5678" xr:uid="{00000000-0005-0000-0000-0000B5190000}"/>
    <cellStyle name="Separador de milhares 20 3 2 3 2 2" xfId="7018" xr:uid="{00000000-0005-0000-0000-0000B6190000}"/>
    <cellStyle name="Separador de milhares 20 3 2 3 2 3" xfId="6427" xr:uid="{00000000-0005-0000-0000-0000B7190000}"/>
    <cellStyle name="Separador de milhares 20 3 2 3 2 4" xfId="7533" xr:uid="{00000000-0005-0000-0000-0000B8190000}"/>
    <cellStyle name="Separador de milhares 20 3 2 3 3" xfId="7017" xr:uid="{00000000-0005-0000-0000-0000B9190000}"/>
    <cellStyle name="Separador de milhares 20 3 2 3 4" xfId="6428" xr:uid="{00000000-0005-0000-0000-0000BA190000}"/>
    <cellStyle name="Separador de milhares 20 3 2 3 5" xfId="7532" xr:uid="{00000000-0005-0000-0000-0000BB190000}"/>
    <cellStyle name="Separador de milhares 20 3 2 4" xfId="5679" xr:uid="{00000000-0005-0000-0000-0000BC190000}"/>
    <cellStyle name="Separador de milhares 20 3 2 4 2" xfId="7019" xr:uid="{00000000-0005-0000-0000-0000BD190000}"/>
    <cellStyle name="Separador de milhares 20 3 2 4 3" xfId="6426" xr:uid="{00000000-0005-0000-0000-0000BE190000}"/>
    <cellStyle name="Separador de milhares 20 3 2 4 4" xfId="7534" xr:uid="{00000000-0005-0000-0000-0000BF190000}"/>
    <cellStyle name="Separador de milhares 20 3 2 5" xfId="7012" xr:uid="{00000000-0005-0000-0000-0000C0190000}"/>
    <cellStyle name="Separador de milhares 20 3 2 6" xfId="6433" xr:uid="{00000000-0005-0000-0000-0000C1190000}"/>
    <cellStyle name="Separador de milhares 20 3 2 7" xfId="7527" xr:uid="{00000000-0005-0000-0000-0000C2190000}"/>
    <cellStyle name="Separador de milhares 20 3 3" xfId="5680" xr:uid="{00000000-0005-0000-0000-0000C3190000}"/>
    <cellStyle name="Separador de milhares 20 3 3 2" xfId="5681" xr:uid="{00000000-0005-0000-0000-0000C4190000}"/>
    <cellStyle name="Separador de milhares 20 3 3 2 2" xfId="5682" xr:uid="{00000000-0005-0000-0000-0000C5190000}"/>
    <cellStyle name="Separador de milhares 20 3 3 2 2 2" xfId="7022" xr:uid="{00000000-0005-0000-0000-0000C6190000}"/>
    <cellStyle name="Separador de milhares 20 3 3 2 2 3" xfId="6423" xr:uid="{00000000-0005-0000-0000-0000C7190000}"/>
    <cellStyle name="Separador de milhares 20 3 3 2 2 4" xfId="7537" xr:uid="{00000000-0005-0000-0000-0000C8190000}"/>
    <cellStyle name="Separador de milhares 20 3 3 2 3" xfId="7021" xr:uid="{00000000-0005-0000-0000-0000C9190000}"/>
    <cellStyle name="Separador de milhares 20 3 3 2 4" xfId="6424" xr:uid="{00000000-0005-0000-0000-0000CA190000}"/>
    <cellStyle name="Separador de milhares 20 3 3 2 5" xfId="7536" xr:uid="{00000000-0005-0000-0000-0000CB190000}"/>
    <cellStyle name="Separador de milhares 20 3 3 3" xfId="5683" xr:uid="{00000000-0005-0000-0000-0000CC190000}"/>
    <cellStyle name="Separador de milhares 20 3 3 3 2" xfId="7023" xr:uid="{00000000-0005-0000-0000-0000CD190000}"/>
    <cellStyle name="Separador de milhares 20 3 3 3 3" xfId="6422" xr:uid="{00000000-0005-0000-0000-0000CE190000}"/>
    <cellStyle name="Separador de milhares 20 3 3 3 4" xfId="7538" xr:uid="{00000000-0005-0000-0000-0000CF190000}"/>
    <cellStyle name="Separador de milhares 20 3 3 4" xfId="7020" xr:uid="{00000000-0005-0000-0000-0000D0190000}"/>
    <cellStyle name="Separador de milhares 20 3 3 5" xfId="6425" xr:uid="{00000000-0005-0000-0000-0000D1190000}"/>
    <cellStyle name="Separador de milhares 20 3 3 6" xfId="7535" xr:uid="{00000000-0005-0000-0000-0000D2190000}"/>
    <cellStyle name="Separador de milhares 20 3 4" xfId="5684" xr:uid="{00000000-0005-0000-0000-0000D3190000}"/>
    <cellStyle name="Separador de milhares 20 3 4 2" xfId="5685" xr:uid="{00000000-0005-0000-0000-0000D4190000}"/>
    <cellStyle name="Separador de milhares 20 3 4 2 2" xfId="7025" xr:uid="{00000000-0005-0000-0000-0000D5190000}"/>
    <cellStyle name="Separador de milhares 20 3 4 2 3" xfId="6420" xr:uid="{00000000-0005-0000-0000-0000D6190000}"/>
    <cellStyle name="Separador de milhares 20 3 4 2 4" xfId="7540" xr:uid="{00000000-0005-0000-0000-0000D7190000}"/>
    <cellStyle name="Separador de milhares 20 3 4 3" xfId="7024" xr:uid="{00000000-0005-0000-0000-0000D8190000}"/>
    <cellStyle name="Separador de milhares 20 3 4 4" xfId="6421" xr:uid="{00000000-0005-0000-0000-0000D9190000}"/>
    <cellStyle name="Separador de milhares 20 3 4 5" xfId="7539" xr:uid="{00000000-0005-0000-0000-0000DA190000}"/>
    <cellStyle name="Separador de milhares 20 3 5" xfId="5686" xr:uid="{00000000-0005-0000-0000-0000DB190000}"/>
    <cellStyle name="Separador de milhares 20 3 5 2" xfId="7026" xr:uid="{00000000-0005-0000-0000-0000DC190000}"/>
    <cellStyle name="Separador de milhares 20 3 5 3" xfId="6419" xr:uid="{00000000-0005-0000-0000-0000DD190000}"/>
    <cellStyle name="Separador de milhares 20 3 5 4" xfId="7541" xr:uid="{00000000-0005-0000-0000-0000DE190000}"/>
    <cellStyle name="Separador de milhares 20 3 6" xfId="7011" xr:uid="{00000000-0005-0000-0000-0000DF190000}"/>
    <cellStyle name="Separador de milhares 20 3 7" xfId="6434" xr:uid="{00000000-0005-0000-0000-0000E0190000}"/>
    <cellStyle name="Separador de milhares 20 3 8" xfId="7526" xr:uid="{00000000-0005-0000-0000-0000E1190000}"/>
    <cellStyle name="Separador de milhares 20 4" xfId="5687" xr:uid="{00000000-0005-0000-0000-0000E2190000}"/>
    <cellStyle name="Separador de milhares 20 4 2" xfId="5688" xr:uid="{00000000-0005-0000-0000-0000E3190000}"/>
    <cellStyle name="Separador de milhares 20 4 2 2" xfId="5689" xr:uid="{00000000-0005-0000-0000-0000E4190000}"/>
    <cellStyle name="Separador de milhares 20 4 2 2 2" xfId="5690" xr:uid="{00000000-0005-0000-0000-0000E5190000}"/>
    <cellStyle name="Separador de milhares 20 4 2 2 2 2" xfId="7030" xr:uid="{00000000-0005-0000-0000-0000E6190000}"/>
    <cellStyle name="Separador de milhares 20 4 2 2 2 3" xfId="6415" xr:uid="{00000000-0005-0000-0000-0000E7190000}"/>
    <cellStyle name="Separador de milhares 20 4 2 2 2 4" xfId="7545" xr:uid="{00000000-0005-0000-0000-0000E8190000}"/>
    <cellStyle name="Separador de milhares 20 4 2 2 3" xfId="7029" xr:uid="{00000000-0005-0000-0000-0000E9190000}"/>
    <cellStyle name="Separador de milhares 20 4 2 2 4" xfId="6416" xr:uid="{00000000-0005-0000-0000-0000EA190000}"/>
    <cellStyle name="Separador de milhares 20 4 2 2 5" xfId="7544" xr:uid="{00000000-0005-0000-0000-0000EB190000}"/>
    <cellStyle name="Separador de milhares 20 4 2 3" xfId="5691" xr:uid="{00000000-0005-0000-0000-0000EC190000}"/>
    <cellStyle name="Separador de milhares 20 4 2 3 2" xfId="7031" xr:uid="{00000000-0005-0000-0000-0000ED190000}"/>
    <cellStyle name="Separador de milhares 20 4 2 3 3" xfId="6414" xr:uid="{00000000-0005-0000-0000-0000EE190000}"/>
    <cellStyle name="Separador de milhares 20 4 2 3 4" xfId="7546" xr:uid="{00000000-0005-0000-0000-0000EF190000}"/>
    <cellStyle name="Separador de milhares 20 4 2 4" xfId="7028" xr:uid="{00000000-0005-0000-0000-0000F0190000}"/>
    <cellStyle name="Separador de milhares 20 4 2 5" xfId="6417" xr:uid="{00000000-0005-0000-0000-0000F1190000}"/>
    <cellStyle name="Separador de milhares 20 4 2 6" xfId="7543" xr:uid="{00000000-0005-0000-0000-0000F2190000}"/>
    <cellStyle name="Separador de milhares 20 4 3" xfId="5692" xr:uid="{00000000-0005-0000-0000-0000F3190000}"/>
    <cellStyle name="Separador de milhares 20 4 3 2" xfId="5693" xr:uid="{00000000-0005-0000-0000-0000F4190000}"/>
    <cellStyle name="Separador de milhares 20 4 3 2 2" xfId="7033" xr:uid="{00000000-0005-0000-0000-0000F5190000}"/>
    <cellStyle name="Separador de milhares 20 4 3 2 3" xfId="6412" xr:uid="{00000000-0005-0000-0000-0000F6190000}"/>
    <cellStyle name="Separador de milhares 20 4 3 2 4" xfId="7548" xr:uid="{00000000-0005-0000-0000-0000F7190000}"/>
    <cellStyle name="Separador de milhares 20 4 3 3" xfId="7032" xr:uid="{00000000-0005-0000-0000-0000F8190000}"/>
    <cellStyle name="Separador de milhares 20 4 3 4" xfId="6413" xr:uid="{00000000-0005-0000-0000-0000F9190000}"/>
    <cellStyle name="Separador de milhares 20 4 3 5" xfId="7547" xr:uid="{00000000-0005-0000-0000-0000FA190000}"/>
    <cellStyle name="Separador de milhares 20 4 4" xfId="5694" xr:uid="{00000000-0005-0000-0000-0000FB190000}"/>
    <cellStyle name="Separador de milhares 20 4 4 2" xfId="7034" xr:uid="{00000000-0005-0000-0000-0000FC190000}"/>
    <cellStyle name="Separador de milhares 20 4 4 3" xfId="6411" xr:uid="{00000000-0005-0000-0000-0000FD190000}"/>
    <cellStyle name="Separador de milhares 20 4 4 4" xfId="7549" xr:uid="{00000000-0005-0000-0000-0000FE190000}"/>
    <cellStyle name="Separador de milhares 20 4 5" xfId="7027" xr:uid="{00000000-0005-0000-0000-0000FF190000}"/>
    <cellStyle name="Separador de milhares 20 4 6" xfId="6418" xr:uid="{00000000-0005-0000-0000-0000001A0000}"/>
    <cellStyle name="Separador de milhares 20 4 7" xfId="7542" xr:uid="{00000000-0005-0000-0000-0000011A0000}"/>
    <cellStyle name="Separador de milhares 20 5" xfId="5695" xr:uid="{00000000-0005-0000-0000-0000021A0000}"/>
    <cellStyle name="Separador de milhares 20 5 2" xfId="5696" xr:uid="{00000000-0005-0000-0000-0000031A0000}"/>
    <cellStyle name="Separador de milhares 20 5 2 2" xfId="5697" xr:uid="{00000000-0005-0000-0000-0000041A0000}"/>
    <cellStyle name="Separador de milhares 20 5 2 2 2" xfId="7037" xr:uid="{00000000-0005-0000-0000-0000051A0000}"/>
    <cellStyle name="Separador de milhares 20 5 2 2 3" xfId="6408" xr:uid="{00000000-0005-0000-0000-0000061A0000}"/>
    <cellStyle name="Separador de milhares 20 5 2 2 4" xfId="7552" xr:uid="{00000000-0005-0000-0000-0000071A0000}"/>
    <cellStyle name="Separador de milhares 20 5 2 3" xfId="7036" xr:uid="{00000000-0005-0000-0000-0000081A0000}"/>
    <cellStyle name="Separador de milhares 20 5 2 4" xfId="6409" xr:uid="{00000000-0005-0000-0000-0000091A0000}"/>
    <cellStyle name="Separador de milhares 20 5 2 5" xfId="7551" xr:uid="{00000000-0005-0000-0000-00000A1A0000}"/>
    <cellStyle name="Separador de milhares 20 5 3" xfId="5698" xr:uid="{00000000-0005-0000-0000-00000B1A0000}"/>
    <cellStyle name="Separador de milhares 20 5 3 2" xfId="7038" xr:uid="{00000000-0005-0000-0000-00000C1A0000}"/>
    <cellStyle name="Separador de milhares 20 5 3 3" xfId="6407" xr:uid="{00000000-0005-0000-0000-00000D1A0000}"/>
    <cellStyle name="Separador de milhares 20 5 3 4" xfId="7553" xr:uid="{00000000-0005-0000-0000-00000E1A0000}"/>
    <cellStyle name="Separador de milhares 20 5 4" xfId="7035" xr:uid="{00000000-0005-0000-0000-00000F1A0000}"/>
    <cellStyle name="Separador de milhares 20 5 5" xfId="6410" xr:uid="{00000000-0005-0000-0000-0000101A0000}"/>
    <cellStyle name="Separador de milhares 20 5 6" xfId="7550" xr:uid="{00000000-0005-0000-0000-0000111A0000}"/>
    <cellStyle name="Separador de milhares 20 6" xfId="5699" xr:uid="{00000000-0005-0000-0000-0000121A0000}"/>
    <cellStyle name="Separador de milhares 20 6 2" xfId="5700" xr:uid="{00000000-0005-0000-0000-0000131A0000}"/>
    <cellStyle name="Separador de milhares 20 6 2 2" xfId="7040" xr:uid="{00000000-0005-0000-0000-0000141A0000}"/>
    <cellStyle name="Separador de milhares 20 6 2 3" xfId="6405" xr:uid="{00000000-0005-0000-0000-0000151A0000}"/>
    <cellStyle name="Separador de milhares 20 6 2 4" xfId="7555" xr:uid="{00000000-0005-0000-0000-0000161A0000}"/>
    <cellStyle name="Separador de milhares 20 6 3" xfId="7039" xr:uid="{00000000-0005-0000-0000-0000171A0000}"/>
    <cellStyle name="Separador de milhares 20 6 4" xfId="6406" xr:uid="{00000000-0005-0000-0000-0000181A0000}"/>
    <cellStyle name="Separador de milhares 20 6 5" xfId="7554" xr:uid="{00000000-0005-0000-0000-0000191A0000}"/>
    <cellStyle name="Separador de milhares 20 7" xfId="5701" xr:uid="{00000000-0005-0000-0000-00001A1A0000}"/>
    <cellStyle name="Separador de milhares 20 7 2" xfId="7041" xr:uid="{00000000-0005-0000-0000-00001B1A0000}"/>
    <cellStyle name="Separador de milhares 20 7 3" xfId="6404" xr:uid="{00000000-0005-0000-0000-00001C1A0000}"/>
    <cellStyle name="Separador de milhares 20 7 4" xfId="7556" xr:uid="{00000000-0005-0000-0000-00001D1A0000}"/>
    <cellStyle name="Separador de milhares 20 8" xfId="6978" xr:uid="{00000000-0005-0000-0000-00001E1A0000}"/>
    <cellStyle name="Separador de milhares 20 9" xfId="6467" xr:uid="{00000000-0005-0000-0000-00001F1A0000}"/>
    <cellStyle name="Separador de milhares 21" xfId="5702" xr:uid="{00000000-0005-0000-0000-0000201A0000}"/>
    <cellStyle name="Separador de milhares 21 2" xfId="5703" xr:uid="{00000000-0005-0000-0000-0000211A0000}"/>
    <cellStyle name="Separador de milhares 21 2 2" xfId="5704" xr:uid="{00000000-0005-0000-0000-0000221A0000}"/>
    <cellStyle name="Separador de milhares 21 2 2 2" xfId="5705" xr:uid="{00000000-0005-0000-0000-0000231A0000}"/>
    <cellStyle name="Separador de milhares 21 2 2 2 2" xfId="5706" xr:uid="{00000000-0005-0000-0000-0000241A0000}"/>
    <cellStyle name="Separador de milhares 21 2 2 2 2 2" xfId="5707" xr:uid="{00000000-0005-0000-0000-0000251A0000}"/>
    <cellStyle name="Separador de milhares 21 2 2 2 2 2 2" xfId="5708" xr:uid="{00000000-0005-0000-0000-0000261A0000}"/>
    <cellStyle name="Separador de milhares 21 2 2 2 2 3" xfId="5709" xr:uid="{00000000-0005-0000-0000-0000271A0000}"/>
    <cellStyle name="Separador de milhares 21 2 2 2 3" xfId="5710" xr:uid="{00000000-0005-0000-0000-0000281A0000}"/>
    <cellStyle name="Separador de milhares 21 2 2 2 3 2" xfId="5711" xr:uid="{00000000-0005-0000-0000-0000291A0000}"/>
    <cellStyle name="Separador de milhares 21 2 2 2 4" xfId="5712" xr:uid="{00000000-0005-0000-0000-00002A1A0000}"/>
    <cellStyle name="Separador de milhares 21 2 2 3" xfId="5713" xr:uid="{00000000-0005-0000-0000-00002B1A0000}"/>
    <cellStyle name="Separador de milhares 21 2 2 3 2" xfId="5714" xr:uid="{00000000-0005-0000-0000-00002C1A0000}"/>
    <cellStyle name="Separador de milhares 21 2 2 3 2 2" xfId="5715" xr:uid="{00000000-0005-0000-0000-00002D1A0000}"/>
    <cellStyle name="Separador de milhares 21 2 2 3 3" xfId="5716" xr:uid="{00000000-0005-0000-0000-00002E1A0000}"/>
    <cellStyle name="Separador de milhares 21 2 2 4" xfId="5717" xr:uid="{00000000-0005-0000-0000-00002F1A0000}"/>
    <cellStyle name="Separador de milhares 21 2 2 4 2" xfId="5718" xr:uid="{00000000-0005-0000-0000-0000301A0000}"/>
    <cellStyle name="Separador de milhares 21 2 2 5" xfId="5719" xr:uid="{00000000-0005-0000-0000-0000311A0000}"/>
    <cellStyle name="Separador de milhares 21 2 3" xfId="5720" xr:uid="{00000000-0005-0000-0000-0000321A0000}"/>
    <cellStyle name="Separador de milhares 21 2 3 2" xfId="5721" xr:uid="{00000000-0005-0000-0000-0000331A0000}"/>
    <cellStyle name="Separador de milhares 21 2 3 2 2" xfId="5722" xr:uid="{00000000-0005-0000-0000-0000341A0000}"/>
    <cellStyle name="Separador de milhares 21 2 3 2 2 2" xfId="5723" xr:uid="{00000000-0005-0000-0000-0000351A0000}"/>
    <cellStyle name="Separador de milhares 21 2 3 2 3" xfId="5724" xr:uid="{00000000-0005-0000-0000-0000361A0000}"/>
    <cellStyle name="Separador de milhares 21 2 3 3" xfId="5725" xr:uid="{00000000-0005-0000-0000-0000371A0000}"/>
    <cellStyle name="Separador de milhares 21 2 3 3 2" xfId="5726" xr:uid="{00000000-0005-0000-0000-0000381A0000}"/>
    <cellStyle name="Separador de milhares 21 2 3 4" xfId="5727" xr:uid="{00000000-0005-0000-0000-0000391A0000}"/>
    <cellStyle name="Separador de milhares 21 2 4" xfId="5728" xr:uid="{00000000-0005-0000-0000-00003A1A0000}"/>
    <cellStyle name="Separador de milhares 21 2 4 2" xfId="5729" xr:uid="{00000000-0005-0000-0000-00003B1A0000}"/>
    <cellStyle name="Separador de milhares 21 2 4 2 2" xfId="5730" xr:uid="{00000000-0005-0000-0000-00003C1A0000}"/>
    <cellStyle name="Separador de milhares 21 2 4 3" xfId="5731" xr:uid="{00000000-0005-0000-0000-00003D1A0000}"/>
    <cellStyle name="Separador de milhares 21 2 5" xfId="5732" xr:uid="{00000000-0005-0000-0000-00003E1A0000}"/>
    <cellStyle name="Separador de milhares 21 2 5 2" xfId="5733" xr:uid="{00000000-0005-0000-0000-00003F1A0000}"/>
    <cellStyle name="Separador de milhares 21 2 6" xfId="5734" xr:uid="{00000000-0005-0000-0000-0000401A0000}"/>
    <cellStyle name="Separador de milhares 21 3" xfId="5735" xr:uid="{00000000-0005-0000-0000-0000411A0000}"/>
    <cellStyle name="Separador de milhares 21 3 2" xfId="5736" xr:uid="{00000000-0005-0000-0000-0000421A0000}"/>
    <cellStyle name="Separador de milhares 21 3 2 2" xfId="5737" xr:uid="{00000000-0005-0000-0000-0000431A0000}"/>
    <cellStyle name="Separador de milhares 21 3 2 2 2" xfId="5738" xr:uid="{00000000-0005-0000-0000-0000441A0000}"/>
    <cellStyle name="Separador de milhares 21 3 2 2 2 2" xfId="5739" xr:uid="{00000000-0005-0000-0000-0000451A0000}"/>
    <cellStyle name="Separador de milhares 21 3 2 2 3" xfId="5740" xr:uid="{00000000-0005-0000-0000-0000461A0000}"/>
    <cellStyle name="Separador de milhares 21 3 2 3" xfId="5741" xr:uid="{00000000-0005-0000-0000-0000471A0000}"/>
    <cellStyle name="Separador de milhares 21 3 2 3 2" xfId="5742" xr:uid="{00000000-0005-0000-0000-0000481A0000}"/>
    <cellStyle name="Separador de milhares 21 3 2 4" xfId="5743" xr:uid="{00000000-0005-0000-0000-0000491A0000}"/>
    <cellStyle name="Separador de milhares 21 3 3" xfId="5744" xr:uid="{00000000-0005-0000-0000-00004A1A0000}"/>
    <cellStyle name="Separador de milhares 21 3 3 2" xfId="5745" xr:uid="{00000000-0005-0000-0000-00004B1A0000}"/>
    <cellStyle name="Separador de milhares 21 3 3 2 2" xfId="5746" xr:uid="{00000000-0005-0000-0000-00004C1A0000}"/>
    <cellStyle name="Separador de milhares 21 3 3 3" xfId="5747" xr:uid="{00000000-0005-0000-0000-00004D1A0000}"/>
    <cellStyle name="Separador de milhares 21 3 4" xfId="5748" xr:uid="{00000000-0005-0000-0000-00004E1A0000}"/>
    <cellStyle name="Separador de milhares 21 3 4 2" xfId="5749" xr:uid="{00000000-0005-0000-0000-00004F1A0000}"/>
    <cellStyle name="Separador de milhares 21 3 5" xfId="5750" xr:uid="{00000000-0005-0000-0000-0000501A0000}"/>
    <cellStyle name="Separador de milhares 21 4" xfId="5751" xr:uid="{00000000-0005-0000-0000-0000511A0000}"/>
    <cellStyle name="Separador de milhares 21 4 2" xfId="5752" xr:uid="{00000000-0005-0000-0000-0000521A0000}"/>
    <cellStyle name="Separador de milhares 21 4 2 2" xfId="5753" xr:uid="{00000000-0005-0000-0000-0000531A0000}"/>
    <cellStyle name="Separador de milhares 21 4 2 2 2" xfId="5754" xr:uid="{00000000-0005-0000-0000-0000541A0000}"/>
    <cellStyle name="Separador de milhares 21 4 2 3" xfId="5755" xr:uid="{00000000-0005-0000-0000-0000551A0000}"/>
    <cellStyle name="Separador de milhares 21 4 3" xfId="5756" xr:uid="{00000000-0005-0000-0000-0000561A0000}"/>
    <cellStyle name="Separador de milhares 21 4 3 2" xfId="5757" xr:uid="{00000000-0005-0000-0000-0000571A0000}"/>
    <cellStyle name="Separador de milhares 21 4 4" xfId="5758" xr:uid="{00000000-0005-0000-0000-0000581A0000}"/>
    <cellStyle name="Separador de milhares 21 5" xfId="5759" xr:uid="{00000000-0005-0000-0000-0000591A0000}"/>
    <cellStyle name="Separador de milhares 21 5 2" xfId="5760" xr:uid="{00000000-0005-0000-0000-00005A1A0000}"/>
    <cellStyle name="Separador de milhares 21 5 2 2" xfId="5761" xr:uid="{00000000-0005-0000-0000-00005B1A0000}"/>
    <cellStyle name="Separador de milhares 21 5 3" xfId="5762" xr:uid="{00000000-0005-0000-0000-00005C1A0000}"/>
    <cellStyle name="Separador de milhares 21 6" xfId="5763" xr:uid="{00000000-0005-0000-0000-00005D1A0000}"/>
    <cellStyle name="Separador de milhares 21 6 2" xfId="5764" xr:uid="{00000000-0005-0000-0000-00005E1A0000}"/>
    <cellStyle name="Separador de milhares 21 7" xfId="5765" xr:uid="{00000000-0005-0000-0000-00005F1A0000}"/>
    <cellStyle name="Separador de milhares 22" xfId="5766" xr:uid="{00000000-0005-0000-0000-0000601A0000}"/>
    <cellStyle name="Separador de milhares 22 2" xfId="5767" xr:uid="{00000000-0005-0000-0000-0000611A0000}"/>
    <cellStyle name="Separador de milhares 22 2 2" xfId="5768" xr:uid="{00000000-0005-0000-0000-0000621A0000}"/>
    <cellStyle name="Separador de milhares 22 2 2 2" xfId="5769" xr:uid="{00000000-0005-0000-0000-0000631A0000}"/>
    <cellStyle name="Separador de milhares 22 2 2 2 2" xfId="5770" xr:uid="{00000000-0005-0000-0000-0000641A0000}"/>
    <cellStyle name="Separador de milhares 22 2 2 2 2 2" xfId="5771" xr:uid="{00000000-0005-0000-0000-0000651A0000}"/>
    <cellStyle name="Separador de milhares 22 2 2 2 2 2 2" xfId="5772" xr:uid="{00000000-0005-0000-0000-0000661A0000}"/>
    <cellStyle name="Separador de milhares 22 2 2 2 2 3" xfId="5773" xr:uid="{00000000-0005-0000-0000-0000671A0000}"/>
    <cellStyle name="Separador de milhares 22 2 2 2 3" xfId="5774" xr:uid="{00000000-0005-0000-0000-0000681A0000}"/>
    <cellStyle name="Separador de milhares 22 2 2 2 3 2" xfId="5775" xr:uid="{00000000-0005-0000-0000-0000691A0000}"/>
    <cellStyle name="Separador de milhares 22 2 2 2 4" xfId="5776" xr:uid="{00000000-0005-0000-0000-00006A1A0000}"/>
    <cellStyle name="Separador de milhares 22 2 2 3" xfId="5777" xr:uid="{00000000-0005-0000-0000-00006B1A0000}"/>
    <cellStyle name="Separador de milhares 22 2 2 3 2" xfId="5778" xr:uid="{00000000-0005-0000-0000-00006C1A0000}"/>
    <cellStyle name="Separador de milhares 22 2 2 3 2 2" xfId="5779" xr:uid="{00000000-0005-0000-0000-00006D1A0000}"/>
    <cellStyle name="Separador de milhares 22 2 2 3 3" xfId="5780" xr:uid="{00000000-0005-0000-0000-00006E1A0000}"/>
    <cellStyle name="Separador de milhares 22 2 2 4" xfId="5781" xr:uid="{00000000-0005-0000-0000-00006F1A0000}"/>
    <cellStyle name="Separador de milhares 22 2 2 4 2" xfId="5782" xr:uid="{00000000-0005-0000-0000-0000701A0000}"/>
    <cellStyle name="Separador de milhares 22 2 2 5" xfId="5783" xr:uid="{00000000-0005-0000-0000-0000711A0000}"/>
    <cellStyle name="Separador de milhares 22 2 3" xfId="5784" xr:uid="{00000000-0005-0000-0000-0000721A0000}"/>
    <cellStyle name="Separador de milhares 22 2 3 2" xfId="5785" xr:uid="{00000000-0005-0000-0000-0000731A0000}"/>
    <cellStyle name="Separador de milhares 22 2 3 2 2" xfId="5786" xr:uid="{00000000-0005-0000-0000-0000741A0000}"/>
    <cellStyle name="Separador de milhares 22 2 3 2 2 2" xfId="5787" xr:uid="{00000000-0005-0000-0000-0000751A0000}"/>
    <cellStyle name="Separador de milhares 22 2 3 2 3" xfId="5788" xr:uid="{00000000-0005-0000-0000-0000761A0000}"/>
    <cellStyle name="Separador de milhares 22 2 3 3" xfId="5789" xr:uid="{00000000-0005-0000-0000-0000771A0000}"/>
    <cellStyle name="Separador de milhares 22 2 3 3 2" xfId="5790" xr:uid="{00000000-0005-0000-0000-0000781A0000}"/>
    <cellStyle name="Separador de milhares 22 2 3 4" xfId="5791" xr:uid="{00000000-0005-0000-0000-0000791A0000}"/>
    <cellStyle name="Separador de milhares 22 2 4" xfId="5792" xr:uid="{00000000-0005-0000-0000-00007A1A0000}"/>
    <cellStyle name="Separador de milhares 22 2 4 2" xfId="5793" xr:uid="{00000000-0005-0000-0000-00007B1A0000}"/>
    <cellStyle name="Separador de milhares 22 2 4 2 2" xfId="5794" xr:uid="{00000000-0005-0000-0000-00007C1A0000}"/>
    <cellStyle name="Separador de milhares 22 2 4 3" xfId="5795" xr:uid="{00000000-0005-0000-0000-00007D1A0000}"/>
    <cellStyle name="Separador de milhares 22 2 5" xfId="5796" xr:uid="{00000000-0005-0000-0000-00007E1A0000}"/>
    <cellStyle name="Separador de milhares 22 2 5 2" xfId="5797" xr:uid="{00000000-0005-0000-0000-00007F1A0000}"/>
    <cellStyle name="Separador de milhares 22 2 6" xfId="5798" xr:uid="{00000000-0005-0000-0000-0000801A0000}"/>
    <cellStyle name="Separador de milhares 22 3" xfId="5799" xr:uid="{00000000-0005-0000-0000-0000811A0000}"/>
    <cellStyle name="Separador de milhares 22 3 2" xfId="5800" xr:uid="{00000000-0005-0000-0000-0000821A0000}"/>
    <cellStyle name="Separador de milhares 22 3 2 2" xfId="5801" xr:uid="{00000000-0005-0000-0000-0000831A0000}"/>
    <cellStyle name="Separador de milhares 22 3 2 2 2" xfId="5802" xr:uid="{00000000-0005-0000-0000-0000841A0000}"/>
    <cellStyle name="Separador de milhares 22 3 2 2 2 2" xfId="5803" xr:uid="{00000000-0005-0000-0000-0000851A0000}"/>
    <cellStyle name="Separador de milhares 22 3 2 2 3" xfId="5804" xr:uid="{00000000-0005-0000-0000-0000861A0000}"/>
    <cellStyle name="Separador de milhares 22 3 2 3" xfId="5805" xr:uid="{00000000-0005-0000-0000-0000871A0000}"/>
    <cellStyle name="Separador de milhares 22 3 2 3 2" xfId="5806" xr:uid="{00000000-0005-0000-0000-0000881A0000}"/>
    <cellStyle name="Separador de milhares 22 3 2 4" xfId="5807" xr:uid="{00000000-0005-0000-0000-0000891A0000}"/>
    <cellStyle name="Separador de milhares 22 3 3" xfId="5808" xr:uid="{00000000-0005-0000-0000-00008A1A0000}"/>
    <cellStyle name="Separador de milhares 22 3 3 2" xfId="5809" xr:uid="{00000000-0005-0000-0000-00008B1A0000}"/>
    <cellStyle name="Separador de milhares 22 3 3 2 2" xfId="5810" xr:uid="{00000000-0005-0000-0000-00008C1A0000}"/>
    <cellStyle name="Separador de milhares 22 3 3 3" xfId="5811" xr:uid="{00000000-0005-0000-0000-00008D1A0000}"/>
    <cellStyle name="Separador de milhares 22 3 4" xfId="5812" xr:uid="{00000000-0005-0000-0000-00008E1A0000}"/>
    <cellStyle name="Separador de milhares 22 3 4 2" xfId="5813" xr:uid="{00000000-0005-0000-0000-00008F1A0000}"/>
    <cellStyle name="Separador de milhares 22 3 5" xfId="5814" xr:uid="{00000000-0005-0000-0000-0000901A0000}"/>
    <cellStyle name="Separador de milhares 22 4" xfId="5815" xr:uid="{00000000-0005-0000-0000-0000911A0000}"/>
    <cellStyle name="Separador de milhares 22 4 2" xfId="5816" xr:uid="{00000000-0005-0000-0000-0000921A0000}"/>
    <cellStyle name="Separador de milhares 22 4 2 2" xfId="5817" xr:uid="{00000000-0005-0000-0000-0000931A0000}"/>
    <cellStyle name="Separador de milhares 22 4 2 2 2" xfId="5818" xr:uid="{00000000-0005-0000-0000-0000941A0000}"/>
    <cellStyle name="Separador de milhares 22 4 2 3" xfId="5819" xr:uid="{00000000-0005-0000-0000-0000951A0000}"/>
    <cellStyle name="Separador de milhares 22 4 3" xfId="5820" xr:uid="{00000000-0005-0000-0000-0000961A0000}"/>
    <cellStyle name="Separador de milhares 22 4 3 2" xfId="5821" xr:uid="{00000000-0005-0000-0000-0000971A0000}"/>
    <cellStyle name="Separador de milhares 22 4 4" xfId="5822" xr:uid="{00000000-0005-0000-0000-0000981A0000}"/>
    <cellStyle name="Separador de milhares 22 5" xfId="5823" xr:uid="{00000000-0005-0000-0000-0000991A0000}"/>
    <cellStyle name="Separador de milhares 22 5 2" xfId="5824" xr:uid="{00000000-0005-0000-0000-00009A1A0000}"/>
    <cellStyle name="Separador de milhares 22 5 2 2" xfId="5825" xr:uid="{00000000-0005-0000-0000-00009B1A0000}"/>
    <cellStyle name="Separador de milhares 22 5 3" xfId="5826" xr:uid="{00000000-0005-0000-0000-00009C1A0000}"/>
    <cellStyle name="Separador de milhares 22 6" xfId="5827" xr:uid="{00000000-0005-0000-0000-00009D1A0000}"/>
    <cellStyle name="Separador de milhares 22 6 2" xfId="5828" xr:uid="{00000000-0005-0000-0000-00009E1A0000}"/>
    <cellStyle name="Separador de milhares 22 7" xfId="5829" xr:uid="{00000000-0005-0000-0000-00009F1A0000}"/>
    <cellStyle name="Separador de milhares 23" xfId="5830" xr:uid="{00000000-0005-0000-0000-0000A01A0000}"/>
    <cellStyle name="Separador de milhares 23 2" xfId="5831" xr:uid="{00000000-0005-0000-0000-0000A11A0000}"/>
    <cellStyle name="Separador de milhares 23 2 2" xfId="5832" xr:uid="{00000000-0005-0000-0000-0000A21A0000}"/>
    <cellStyle name="Separador de milhares 23 2 2 2" xfId="5833" xr:uid="{00000000-0005-0000-0000-0000A31A0000}"/>
    <cellStyle name="Separador de milhares 23 2 2 2 2" xfId="5834" xr:uid="{00000000-0005-0000-0000-0000A41A0000}"/>
    <cellStyle name="Separador de milhares 23 2 2 2 2 2" xfId="5835" xr:uid="{00000000-0005-0000-0000-0000A51A0000}"/>
    <cellStyle name="Separador de milhares 23 2 2 2 2 2 2" xfId="5836" xr:uid="{00000000-0005-0000-0000-0000A61A0000}"/>
    <cellStyle name="Separador de milhares 23 2 2 2 2 3" xfId="5837" xr:uid="{00000000-0005-0000-0000-0000A71A0000}"/>
    <cellStyle name="Separador de milhares 23 2 2 2 3" xfId="5838" xr:uid="{00000000-0005-0000-0000-0000A81A0000}"/>
    <cellStyle name="Separador de milhares 23 2 2 2 3 2" xfId="5839" xr:uid="{00000000-0005-0000-0000-0000A91A0000}"/>
    <cellStyle name="Separador de milhares 23 2 2 2 4" xfId="5840" xr:uid="{00000000-0005-0000-0000-0000AA1A0000}"/>
    <cellStyle name="Separador de milhares 23 2 2 3" xfId="5841" xr:uid="{00000000-0005-0000-0000-0000AB1A0000}"/>
    <cellStyle name="Separador de milhares 23 2 2 3 2" xfId="5842" xr:uid="{00000000-0005-0000-0000-0000AC1A0000}"/>
    <cellStyle name="Separador de milhares 23 2 2 3 2 2" xfId="5843" xr:uid="{00000000-0005-0000-0000-0000AD1A0000}"/>
    <cellStyle name="Separador de milhares 23 2 2 3 3" xfId="5844" xr:uid="{00000000-0005-0000-0000-0000AE1A0000}"/>
    <cellStyle name="Separador de milhares 23 2 2 4" xfId="5845" xr:uid="{00000000-0005-0000-0000-0000AF1A0000}"/>
    <cellStyle name="Separador de milhares 23 2 2 4 2" xfId="5846" xr:uid="{00000000-0005-0000-0000-0000B01A0000}"/>
    <cellStyle name="Separador de milhares 23 2 2 5" xfId="5847" xr:uid="{00000000-0005-0000-0000-0000B11A0000}"/>
    <cellStyle name="Separador de milhares 23 2 3" xfId="5848" xr:uid="{00000000-0005-0000-0000-0000B21A0000}"/>
    <cellStyle name="Separador de milhares 23 2 3 2" xfId="5849" xr:uid="{00000000-0005-0000-0000-0000B31A0000}"/>
    <cellStyle name="Separador de milhares 23 2 3 2 2" xfId="5850" xr:uid="{00000000-0005-0000-0000-0000B41A0000}"/>
    <cellStyle name="Separador de milhares 23 2 3 2 2 2" xfId="5851" xr:uid="{00000000-0005-0000-0000-0000B51A0000}"/>
    <cellStyle name="Separador de milhares 23 2 3 2 3" xfId="5852" xr:uid="{00000000-0005-0000-0000-0000B61A0000}"/>
    <cellStyle name="Separador de milhares 23 2 3 3" xfId="5853" xr:uid="{00000000-0005-0000-0000-0000B71A0000}"/>
    <cellStyle name="Separador de milhares 23 2 3 3 2" xfId="5854" xr:uid="{00000000-0005-0000-0000-0000B81A0000}"/>
    <cellStyle name="Separador de milhares 23 2 3 4" xfId="5855" xr:uid="{00000000-0005-0000-0000-0000B91A0000}"/>
    <cellStyle name="Separador de milhares 23 2 4" xfId="5856" xr:uid="{00000000-0005-0000-0000-0000BA1A0000}"/>
    <cellStyle name="Separador de milhares 23 2 4 2" xfId="5857" xr:uid="{00000000-0005-0000-0000-0000BB1A0000}"/>
    <cellStyle name="Separador de milhares 23 2 4 2 2" xfId="5858" xr:uid="{00000000-0005-0000-0000-0000BC1A0000}"/>
    <cellStyle name="Separador de milhares 23 2 4 3" xfId="5859" xr:uid="{00000000-0005-0000-0000-0000BD1A0000}"/>
    <cellStyle name="Separador de milhares 23 2 5" xfId="5860" xr:uid="{00000000-0005-0000-0000-0000BE1A0000}"/>
    <cellStyle name="Separador de milhares 23 2 5 2" xfId="5861" xr:uid="{00000000-0005-0000-0000-0000BF1A0000}"/>
    <cellStyle name="Separador de milhares 23 2 6" xfId="5862" xr:uid="{00000000-0005-0000-0000-0000C01A0000}"/>
    <cellStyle name="Separador de milhares 23 3" xfId="5863" xr:uid="{00000000-0005-0000-0000-0000C11A0000}"/>
    <cellStyle name="Separador de milhares 23 3 2" xfId="5864" xr:uid="{00000000-0005-0000-0000-0000C21A0000}"/>
    <cellStyle name="Separador de milhares 23 3 2 2" xfId="5865" xr:uid="{00000000-0005-0000-0000-0000C31A0000}"/>
    <cellStyle name="Separador de milhares 23 3 2 2 2" xfId="5866" xr:uid="{00000000-0005-0000-0000-0000C41A0000}"/>
    <cellStyle name="Separador de milhares 23 3 2 2 2 2" xfId="5867" xr:uid="{00000000-0005-0000-0000-0000C51A0000}"/>
    <cellStyle name="Separador de milhares 23 3 2 2 3" xfId="5868" xr:uid="{00000000-0005-0000-0000-0000C61A0000}"/>
    <cellStyle name="Separador de milhares 23 3 2 3" xfId="5869" xr:uid="{00000000-0005-0000-0000-0000C71A0000}"/>
    <cellStyle name="Separador de milhares 23 3 2 3 2" xfId="5870" xr:uid="{00000000-0005-0000-0000-0000C81A0000}"/>
    <cellStyle name="Separador de milhares 23 3 2 4" xfId="5871" xr:uid="{00000000-0005-0000-0000-0000C91A0000}"/>
    <cellStyle name="Separador de milhares 23 3 3" xfId="5872" xr:uid="{00000000-0005-0000-0000-0000CA1A0000}"/>
    <cellStyle name="Separador de milhares 23 3 3 2" xfId="5873" xr:uid="{00000000-0005-0000-0000-0000CB1A0000}"/>
    <cellStyle name="Separador de milhares 23 3 3 2 2" xfId="5874" xr:uid="{00000000-0005-0000-0000-0000CC1A0000}"/>
    <cellStyle name="Separador de milhares 23 3 3 3" xfId="5875" xr:uid="{00000000-0005-0000-0000-0000CD1A0000}"/>
    <cellStyle name="Separador de milhares 23 3 4" xfId="5876" xr:uid="{00000000-0005-0000-0000-0000CE1A0000}"/>
    <cellStyle name="Separador de milhares 23 3 4 2" xfId="5877" xr:uid="{00000000-0005-0000-0000-0000CF1A0000}"/>
    <cellStyle name="Separador de milhares 23 3 5" xfId="5878" xr:uid="{00000000-0005-0000-0000-0000D01A0000}"/>
    <cellStyle name="Separador de milhares 23 4" xfId="5879" xr:uid="{00000000-0005-0000-0000-0000D11A0000}"/>
    <cellStyle name="Separador de milhares 23 4 2" xfId="5880" xr:uid="{00000000-0005-0000-0000-0000D21A0000}"/>
    <cellStyle name="Separador de milhares 23 4 2 2" xfId="5881" xr:uid="{00000000-0005-0000-0000-0000D31A0000}"/>
    <cellStyle name="Separador de milhares 23 4 2 2 2" xfId="5882" xr:uid="{00000000-0005-0000-0000-0000D41A0000}"/>
    <cellStyle name="Separador de milhares 23 4 2 3" xfId="5883" xr:uid="{00000000-0005-0000-0000-0000D51A0000}"/>
    <cellStyle name="Separador de milhares 23 4 3" xfId="5884" xr:uid="{00000000-0005-0000-0000-0000D61A0000}"/>
    <cellStyle name="Separador de milhares 23 4 3 2" xfId="5885" xr:uid="{00000000-0005-0000-0000-0000D71A0000}"/>
    <cellStyle name="Separador de milhares 23 4 4" xfId="5886" xr:uid="{00000000-0005-0000-0000-0000D81A0000}"/>
    <cellStyle name="Separador de milhares 23 5" xfId="5887" xr:uid="{00000000-0005-0000-0000-0000D91A0000}"/>
    <cellStyle name="Separador de milhares 23 5 2" xfId="5888" xr:uid="{00000000-0005-0000-0000-0000DA1A0000}"/>
    <cellStyle name="Separador de milhares 23 5 2 2" xfId="5889" xr:uid="{00000000-0005-0000-0000-0000DB1A0000}"/>
    <cellStyle name="Separador de milhares 23 5 3" xfId="5890" xr:uid="{00000000-0005-0000-0000-0000DC1A0000}"/>
    <cellStyle name="Separador de milhares 23 6" xfId="5891" xr:uid="{00000000-0005-0000-0000-0000DD1A0000}"/>
    <cellStyle name="Separador de milhares 23 6 2" xfId="5892" xr:uid="{00000000-0005-0000-0000-0000DE1A0000}"/>
    <cellStyle name="Separador de milhares 23 7" xfId="5893" xr:uid="{00000000-0005-0000-0000-0000DF1A0000}"/>
    <cellStyle name="Separador de milhares 24" xfId="5894" xr:uid="{00000000-0005-0000-0000-0000E01A0000}"/>
    <cellStyle name="Separador de milhares 24 2" xfId="5895" xr:uid="{00000000-0005-0000-0000-0000E11A0000}"/>
    <cellStyle name="Separador de milhares 24 2 2" xfId="5896" xr:uid="{00000000-0005-0000-0000-0000E21A0000}"/>
    <cellStyle name="Separador de milhares 24 2 2 2" xfId="5897" xr:uid="{00000000-0005-0000-0000-0000E31A0000}"/>
    <cellStyle name="Separador de milhares 24 2 2 2 2" xfId="5898" xr:uid="{00000000-0005-0000-0000-0000E41A0000}"/>
    <cellStyle name="Separador de milhares 24 2 2 2 2 2" xfId="5899" xr:uid="{00000000-0005-0000-0000-0000E51A0000}"/>
    <cellStyle name="Separador de milhares 24 2 2 2 2 2 2" xfId="5900" xr:uid="{00000000-0005-0000-0000-0000E61A0000}"/>
    <cellStyle name="Separador de milhares 24 2 2 2 2 3" xfId="5901" xr:uid="{00000000-0005-0000-0000-0000E71A0000}"/>
    <cellStyle name="Separador de milhares 24 2 2 2 3" xfId="5902" xr:uid="{00000000-0005-0000-0000-0000E81A0000}"/>
    <cellStyle name="Separador de milhares 24 2 2 2 3 2" xfId="5903" xr:uid="{00000000-0005-0000-0000-0000E91A0000}"/>
    <cellStyle name="Separador de milhares 24 2 2 2 4" xfId="5904" xr:uid="{00000000-0005-0000-0000-0000EA1A0000}"/>
    <cellStyle name="Separador de milhares 24 2 2 3" xfId="5905" xr:uid="{00000000-0005-0000-0000-0000EB1A0000}"/>
    <cellStyle name="Separador de milhares 24 2 2 3 2" xfId="5906" xr:uid="{00000000-0005-0000-0000-0000EC1A0000}"/>
    <cellStyle name="Separador de milhares 24 2 2 3 2 2" xfId="5907" xr:uid="{00000000-0005-0000-0000-0000ED1A0000}"/>
    <cellStyle name="Separador de milhares 24 2 2 3 3" xfId="5908" xr:uid="{00000000-0005-0000-0000-0000EE1A0000}"/>
    <cellStyle name="Separador de milhares 24 2 2 4" xfId="5909" xr:uid="{00000000-0005-0000-0000-0000EF1A0000}"/>
    <cellStyle name="Separador de milhares 24 2 2 4 2" xfId="5910" xr:uid="{00000000-0005-0000-0000-0000F01A0000}"/>
    <cellStyle name="Separador de milhares 24 2 2 5" xfId="5911" xr:uid="{00000000-0005-0000-0000-0000F11A0000}"/>
    <cellStyle name="Separador de milhares 24 2 3" xfId="5912" xr:uid="{00000000-0005-0000-0000-0000F21A0000}"/>
    <cellStyle name="Separador de milhares 24 2 3 2" xfId="5913" xr:uid="{00000000-0005-0000-0000-0000F31A0000}"/>
    <cellStyle name="Separador de milhares 24 2 3 2 2" xfId="5914" xr:uid="{00000000-0005-0000-0000-0000F41A0000}"/>
    <cellStyle name="Separador de milhares 24 2 3 2 2 2" xfId="5915" xr:uid="{00000000-0005-0000-0000-0000F51A0000}"/>
    <cellStyle name="Separador de milhares 24 2 3 2 3" xfId="5916" xr:uid="{00000000-0005-0000-0000-0000F61A0000}"/>
    <cellStyle name="Separador de milhares 24 2 3 3" xfId="5917" xr:uid="{00000000-0005-0000-0000-0000F71A0000}"/>
    <cellStyle name="Separador de milhares 24 2 3 3 2" xfId="5918" xr:uid="{00000000-0005-0000-0000-0000F81A0000}"/>
    <cellStyle name="Separador de milhares 24 2 3 4" xfId="5919" xr:uid="{00000000-0005-0000-0000-0000F91A0000}"/>
    <cellStyle name="Separador de milhares 24 2 4" xfId="5920" xr:uid="{00000000-0005-0000-0000-0000FA1A0000}"/>
    <cellStyle name="Separador de milhares 24 2 4 2" xfId="5921" xr:uid="{00000000-0005-0000-0000-0000FB1A0000}"/>
    <cellStyle name="Separador de milhares 24 2 4 2 2" xfId="5922" xr:uid="{00000000-0005-0000-0000-0000FC1A0000}"/>
    <cellStyle name="Separador de milhares 24 2 4 3" xfId="5923" xr:uid="{00000000-0005-0000-0000-0000FD1A0000}"/>
    <cellStyle name="Separador de milhares 24 2 5" xfId="5924" xr:uid="{00000000-0005-0000-0000-0000FE1A0000}"/>
    <cellStyle name="Separador de milhares 24 2 5 2" xfId="5925" xr:uid="{00000000-0005-0000-0000-0000FF1A0000}"/>
    <cellStyle name="Separador de milhares 24 2 6" xfId="5926" xr:uid="{00000000-0005-0000-0000-0000001B0000}"/>
    <cellStyle name="Separador de milhares 24 3" xfId="5927" xr:uid="{00000000-0005-0000-0000-0000011B0000}"/>
    <cellStyle name="Separador de milhares 24 3 2" xfId="5928" xr:uid="{00000000-0005-0000-0000-0000021B0000}"/>
    <cellStyle name="Separador de milhares 24 3 2 2" xfId="5929" xr:uid="{00000000-0005-0000-0000-0000031B0000}"/>
    <cellStyle name="Separador de milhares 24 3 2 2 2" xfId="5930" xr:uid="{00000000-0005-0000-0000-0000041B0000}"/>
    <cellStyle name="Separador de milhares 24 3 2 2 2 2" xfId="5931" xr:uid="{00000000-0005-0000-0000-0000051B0000}"/>
    <cellStyle name="Separador de milhares 24 3 2 2 3" xfId="5932" xr:uid="{00000000-0005-0000-0000-0000061B0000}"/>
    <cellStyle name="Separador de milhares 24 3 2 3" xfId="5933" xr:uid="{00000000-0005-0000-0000-0000071B0000}"/>
    <cellStyle name="Separador de milhares 24 3 2 3 2" xfId="5934" xr:uid="{00000000-0005-0000-0000-0000081B0000}"/>
    <cellStyle name="Separador de milhares 24 3 2 4" xfId="5935" xr:uid="{00000000-0005-0000-0000-0000091B0000}"/>
    <cellStyle name="Separador de milhares 24 3 3" xfId="5936" xr:uid="{00000000-0005-0000-0000-00000A1B0000}"/>
    <cellStyle name="Separador de milhares 24 3 3 2" xfId="5937" xr:uid="{00000000-0005-0000-0000-00000B1B0000}"/>
    <cellStyle name="Separador de milhares 24 3 3 2 2" xfId="5938" xr:uid="{00000000-0005-0000-0000-00000C1B0000}"/>
    <cellStyle name="Separador de milhares 24 3 3 3" xfId="5939" xr:uid="{00000000-0005-0000-0000-00000D1B0000}"/>
    <cellStyle name="Separador de milhares 24 3 4" xfId="5940" xr:uid="{00000000-0005-0000-0000-00000E1B0000}"/>
    <cellStyle name="Separador de milhares 24 3 4 2" xfId="5941" xr:uid="{00000000-0005-0000-0000-00000F1B0000}"/>
    <cellStyle name="Separador de milhares 24 3 5" xfId="5942" xr:uid="{00000000-0005-0000-0000-0000101B0000}"/>
    <cellStyle name="Separador de milhares 24 4" xfId="5943" xr:uid="{00000000-0005-0000-0000-0000111B0000}"/>
    <cellStyle name="Separador de milhares 24 4 2" xfId="5944" xr:uid="{00000000-0005-0000-0000-0000121B0000}"/>
    <cellStyle name="Separador de milhares 24 4 2 2" xfId="5945" xr:uid="{00000000-0005-0000-0000-0000131B0000}"/>
    <cellStyle name="Separador de milhares 24 4 2 2 2" xfId="5946" xr:uid="{00000000-0005-0000-0000-0000141B0000}"/>
    <cellStyle name="Separador de milhares 24 4 2 3" xfId="5947" xr:uid="{00000000-0005-0000-0000-0000151B0000}"/>
    <cellStyle name="Separador de milhares 24 4 3" xfId="5948" xr:uid="{00000000-0005-0000-0000-0000161B0000}"/>
    <cellStyle name="Separador de milhares 24 4 3 2" xfId="5949" xr:uid="{00000000-0005-0000-0000-0000171B0000}"/>
    <cellStyle name="Separador de milhares 24 4 4" xfId="5950" xr:uid="{00000000-0005-0000-0000-0000181B0000}"/>
    <cellStyle name="Separador de milhares 24 5" xfId="5951" xr:uid="{00000000-0005-0000-0000-0000191B0000}"/>
    <cellStyle name="Separador de milhares 24 5 2" xfId="5952" xr:uid="{00000000-0005-0000-0000-00001A1B0000}"/>
    <cellStyle name="Separador de milhares 24 5 2 2" xfId="5953" xr:uid="{00000000-0005-0000-0000-00001B1B0000}"/>
    <cellStyle name="Separador de milhares 24 5 3" xfId="5954" xr:uid="{00000000-0005-0000-0000-00001C1B0000}"/>
    <cellStyle name="Separador de milhares 24 6" xfId="5955" xr:uid="{00000000-0005-0000-0000-00001D1B0000}"/>
    <cellStyle name="Separador de milhares 24 6 2" xfId="5956" xr:uid="{00000000-0005-0000-0000-00001E1B0000}"/>
    <cellStyle name="Separador de milhares 24 7" xfId="5957" xr:uid="{00000000-0005-0000-0000-00001F1B0000}"/>
    <cellStyle name="Separador de milhares 25" xfId="5958" xr:uid="{00000000-0005-0000-0000-0000201B0000}"/>
    <cellStyle name="Separador de milhares 25 2" xfId="5959" xr:uid="{00000000-0005-0000-0000-0000211B0000}"/>
    <cellStyle name="Separador de milhares 25 2 2" xfId="5960" xr:uid="{00000000-0005-0000-0000-0000221B0000}"/>
    <cellStyle name="Separador de milhares 25 2 2 2" xfId="5961" xr:uid="{00000000-0005-0000-0000-0000231B0000}"/>
    <cellStyle name="Separador de milhares 25 2 2 2 2" xfId="5962" xr:uid="{00000000-0005-0000-0000-0000241B0000}"/>
    <cellStyle name="Separador de milhares 25 2 2 2 2 2" xfId="5963" xr:uid="{00000000-0005-0000-0000-0000251B0000}"/>
    <cellStyle name="Separador de milhares 25 2 2 2 2 2 2" xfId="5964" xr:uid="{00000000-0005-0000-0000-0000261B0000}"/>
    <cellStyle name="Separador de milhares 25 2 2 2 2 3" xfId="5965" xr:uid="{00000000-0005-0000-0000-0000271B0000}"/>
    <cellStyle name="Separador de milhares 25 2 2 2 3" xfId="5966" xr:uid="{00000000-0005-0000-0000-0000281B0000}"/>
    <cellStyle name="Separador de milhares 25 2 2 2 3 2" xfId="5967" xr:uid="{00000000-0005-0000-0000-0000291B0000}"/>
    <cellStyle name="Separador de milhares 25 2 2 2 4" xfId="5968" xr:uid="{00000000-0005-0000-0000-00002A1B0000}"/>
    <cellStyle name="Separador de milhares 25 2 2 3" xfId="5969" xr:uid="{00000000-0005-0000-0000-00002B1B0000}"/>
    <cellStyle name="Separador de milhares 25 2 2 3 2" xfId="5970" xr:uid="{00000000-0005-0000-0000-00002C1B0000}"/>
    <cellStyle name="Separador de milhares 25 2 2 3 2 2" xfId="5971" xr:uid="{00000000-0005-0000-0000-00002D1B0000}"/>
    <cellStyle name="Separador de milhares 25 2 2 3 3" xfId="5972" xr:uid="{00000000-0005-0000-0000-00002E1B0000}"/>
    <cellStyle name="Separador de milhares 25 2 2 4" xfId="5973" xr:uid="{00000000-0005-0000-0000-00002F1B0000}"/>
    <cellStyle name="Separador de milhares 25 2 2 4 2" xfId="5974" xr:uid="{00000000-0005-0000-0000-0000301B0000}"/>
    <cellStyle name="Separador de milhares 25 2 2 5" xfId="5975" xr:uid="{00000000-0005-0000-0000-0000311B0000}"/>
    <cellStyle name="Separador de milhares 25 2 3" xfId="5976" xr:uid="{00000000-0005-0000-0000-0000321B0000}"/>
    <cellStyle name="Separador de milhares 25 2 3 2" xfId="5977" xr:uid="{00000000-0005-0000-0000-0000331B0000}"/>
    <cellStyle name="Separador de milhares 25 2 3 2 2" xfId="5978" xr:uid="{00000000-0005-0000-0000-0000341B0000}"/>
    <cellStyle name="Separador de milhares 25 2 3 2 2 2" xfId="5979" xr:uid="{00000000-0005-0000-0000-0000351B0000}"/>
    <cellStyle name="Separador de milhares 25 2 3 2 3" xfId="5980" xr:uid="{00000000-0005-0000-0000-0000361B0000}"/>
    <cellStyle name="Separador de milhares 25 2 3 3" xfId="5981" xr:uid="{00000000-0005-0000-0000-0000371B0000}"/>
    <cellStyle name="Separador de milhares 25 2 3 3 2" xfId="5982" xr:uid="{00000000-0005-0000-0000-0000381B0000}"/>
    <cellStyle name="Separador de milhares 25 2 3 4" xfId="5983" xr:uid="{00000000-0005-0000-0000-0000391B0000}"/>
    <cellStyle name="Separador de milhares 25 2 4" xfId="5984" xr:uid="{00000000-0005-0000-0000-00003A1B0000}"/>
    <cellStyle name="Separador de milhares 25 2 4 2" xfId="5985" xr:uid="{00000000-0005-0000-0000-00003B1B0000}"/>
    <cellStyle name="Separador de milhares 25 2 4 2 2" xfId="5986" xr:uid="{00000000-0005-0000-0000-00003C1B0000}"/>
    <cellStyle name="Separador de milhares 25 2 4 3" xfId="5987" xr:uid="{00000000-0005-0000-0000-00003D1B0000}"/>
    <cellStyle name="Separador de milhares 25 2 5" xfId="5988" xr:uid="{00000000-0005-0000-0000-00003E1B0000}"/>
    <cellStyle name="Separador de milhares 25 2 5 2" xfId="5989" xr:uid="{00000000-0005-0000-0000-00003F1B0000}"/>
    <cellStyle name="Separador de milhares 25 2 6" xfId="5990" xr:uid="{00000000-0005-0000-0000-0000401B0000}"/>
    <cellStyle name="Separador de milhares 25 3" xfId="5991" xr:uid="{00000000-0005-0000-0000-0000411B0000}"/>
    <cellStyle name="Separador de milhares 25 3 2" xfId="5992" xr:uid="{00000000-0005-0000-0000-0000421B0000}"/>
    <cellStyle name="Separador de milhares 25 3 2 2" xfId="5993" xr:uid="{00000000-0005-0000-0000-0000431B0000}"/>
    <cellStyle name="Separador de milhares 25 3 2 2 2" xfId="5994" xr:uid="{00000000-0005-0000-0000-0000441B0000}"/>
    <cellStyle name="Separador de milhares 25 3 2 2 2 2" xfId="5995" xr:uid="{00000000-0005-0000-0000-0000451B0000}"/>
    <cellStyle name="Separador de milhares 25 3 2 2 3" xfId="5996" xr:uid="{00000000-0005-0000-0000-0000461B0000}"/>
    <cellStyle name="Separador de milhares 25 3 2 3" xfId="5997" xr:uid="{00000000-0005-0000-0000-0000471B0000}"/>
    <cellStyle name="Separador de milhares 25 3 2 3 2" xfId="5998" xr:uid="{00000000-0005-0000-0000-0000481B0000}"/>
    <cellStyle name="Separador de milhares 25 3 2 4" xfId="5999" xr:uid="{00000000-0005-0000-0000-0000491B0000}"/>
    <cellStyle name="Separador de milhares 25 3 3" xfId="6000" xr:uid="{00000000-0005-0000-0000-00004A1B0000}"/>
    <cellStyle name="Separador de milhares 25 3 3 2" xfId="6001" xr:uid="{00000000-0005-0000-0000-00004B1B0000}"/>
    <cellStyle name="Separador de milhares 25 3 3 2 2" xfId="6002" xr:uid="{00000000-0005-0000-0000-00004C1B0000}"/>
    <cellStyle name="Separador de milhares 25 3 3 3" xfId="6003" xr:uid="{00000000-0005-0000-0000-00004D1B0000}"/>
    <cellStyle name="Separador de milhares 25 3 4" xfId="6004" xr:uid="{00000000-0005-0000-0000-00004E1B0000}"/>
    <cellStyle name="Separador de milhares 25 3 4 2" xfId="6005" xr:uid="{00000000-0005-0000-0000-00004F1B0000}"/>
    <cellStyle name="Separador de milhares 25 3 5" xfId="6006" xr:uid="{00000000-0005-0000-0000-0000501B0000}"/>
    <cellStyle name="Separador de milhares 25 4" xfId="6007" xr:uid="{00000000-0005-0000-0000-0000511B0000}"/>
    <cellStyle name="Separador de milhares 25 4 2" xfId="6008" xr:uid="{00000000-0005-0000-0000-0000521B0000}"/>
    <cellStyle name="Separador de milhares 25 4 2 2" xfId="6009" xr:uid="{00000000-0005-0000-0000-0000531B0000}"/>
    <cellStyle name="Separador de milhares 25 4 2 2 2" xfId="6010" xr:uid="{00000000-0005-0000-0000-0000541B0000}"/>
    <cellStyle name="Separador de milhares 25 4 2 3" xfId="6011" xr:uid="{00000000-0005-0000-0000-0000551B0000}"/>
    <cellStyle name="Separador de milhares 25 4 3" xfId="6012" xr:uid="{00000000-0005-0000-0000-0000561B0000}"/>
    <cellStyle name="Separador de milhares 25 4 3 2" xfId="6013" xr:uid="{00000000-0005-0000-0000-0000571B0000}"/>
    <cellStyle name="Separador de milhares 25 4 4" xfId="6014" xr:uid="{00000000-0005-0000-0000-0000581B0000}"/>
    <cellStyle name="Separador de milhares 25 5" xfId="6015" xr:uid="{00000000-0005-0000-0000-0000591B0000}"/>
    <cellStyle name="Separador de milhares 25 5 2" xfId="6016" xr:uid="{00000000-0005-0000-0000-00005A1B0000}"/>
    <cellStyle name="Separador de milhares 25 5 2 2" xfId="6017" xr:uid="{00000000-0005-0000-0000-00005B1B0000}"/>
    <cellStyle name="Separador de milhares 25 5 3" xfId="6018" xr:uid="{00000000-0005-0000-0000-00005C1B0000}"/>
    <cellStyle name="Separador de milhares 25 6" xfId="6019" xr:uid="{00000000-0005-0000-0000-00005D1B0000}"/>
    <cellStyle name="Separador de milhares 25 6 2" xfId="6020" xr:uid="{00000000-0005-0000-0000-00005E1B0000}"/>
    <cellStyle name="Separador de milhares 25 7" xfId="6021" xr:uid="{00000000-0005-0000-0000-00005F1B0000}"/>
    <cellStyle name="Separador de milhares 26" xfId="6022" xr:uid="{00000000-0005-0000-0000-0000601B0000}"/>
    <cellStyle name="Separador de milhares 26 2" xfId="6023" xr:uid="{00000000-0005-0000-0000-0000611B0000}"/>
    <cellStyle name="Separador de milhares 26 2 2" xfId="6024" xr:uid="{00000000-0005-0000-0000-0000621B0000}"/>
    <cellStyle name="Separador de milhares 26 2 2 2" xfId="6025" xr:uid="{00000000-0005-0000-0000-0000631B0000}"/>
    <cellStyle name="Separador de milhares 26 2 2 2 2" xfId="6026" xr:uid="{00000000-0005-0000-0000-0000641B0000}"/>
    <cellStyle name="Separador de milhares 26 2 2 2 2 2" xfId="6027" xr:uid="{00000000-0005-0000-0000-0000651B0000}"/>
    <cellStyle name="Separador de milhares 26 2 2 2 2 2 2" xfId="6028" xr:uid="{00000000-0005-0000-0000-0000661B0000}"/>
    <cellStyle name="Separador de milhares 26 2 2 2 2 3" xfId="6029" xr:uid="{00000000-0005-0000-0000-0000671B0000}"/>
    <cellStyle name="Separador de milhares 26 2 2 2 3" xfId="6030" xr:uid="{00000000-0005-0000-0000-0000681B0000}"/>
    <cellStyle name="Separador de milhares 26 2 2 2 3 2" xfId="6031" xr:uid="{00000000-0005-0000-0000-0000691B0000}"/>
    <cellStyle name="Separador de milhares 26 2 2 2 4" xfId="6032" xr:uid="{00000000-0005-0000-0000-00006A1B0000}"/>
    <cellStyle name="Separador de milhares 26 2 2 3" xfId="6033" xr:uid="{00000000-0005-0000-0000-00006B1B0000}"/>
    <cellStyle name="Separador de milhares 26 2 2 3 2" xfId="6034" xr:uid="{00000000-0005-0000-0000-00006C1B0000}"/>
    <cellStyle name="Separador de milhares 26 2 2 3 2 2" xfId="6035" xr:uid="{00000000-0005-0000-0000-00006D1B0000}"/>
    <cellStyle name="Separador de milhares 26 2 2 3 3" xfId="6036" xr:uid="{00000000-0005-0000-0000-00006E1B0000}"/>
    <cellStyle name="Separador de milhares 26 2 2 4" xfId="6037" xr:uid="{00000000-0005-0000-0000-00006F1B0000}"/>
    <cellStyle name="Separador de milhares 26 2 2 4 2" xfId="6038" xr:uid="{00000000-0005-0000-0000-0000701B0000}"/>
    <cellStyle name="Separador de milhares 26 2 2 5" xfId="6039" xr:uid="{00000000-0005-0000-0000-0000711B0000}"/>
    <cellStyle name="Separador de milhares 26 2 3" xfId="6040" xr:uid="{00000000-0005-0000-0000-0000721B0000}"/>
    <cellStyle name="Separador de milhares 26 2 3 2" xfId="6041" xr:uid="{00000000-0005-0000-0000-0000731B0000}"/>
    <cellStyle name="Separador de milhares 26 2 3 2 2" xfId="6042" xr:uid="{00000000-0005-0000-0000-0000741B0000}"/>
    <cellStyle name="Separador de milhares 26 2 3 2 2 2" xfId="6043" xr:uid="{00000000-0005-0000-0000-0000751B0000}"/>
    <cellStyle name="Separador de milhares 26 2 3 2 3" xfId="6044" xr:uid="{00000000-0005-0000-0000-0000761B0000}"/>
    <cellStyle name="Separador de milhares 26 2 3 3" xfId="6045" xr:uid="{00000000-0005-0000-0000-0000771B0000}"/>
    <cellStyle name="Separador de milhares 26 2 3 3 2" xfId="6046" xr:uid="{00000000-0005-0000-0000-0000781B0000}"/>
    <cellStyle name="Separador de milhares 26 2 3 4" xfId="6047" xr:uid="{00000000-0005-0000-0000-0000791B0000}"/>
    <cellStyle name="Separador de milhares 26 2 4" xfId="6048" xr:uid="{00000000-0005-0000-0000-00007A1B0000}"/>
    <cellStyle name="Separador de milhares 26 2 4 2" xfId="6049" xr:uid="{00000000-0005-0000-0000-00007B1B0000}"/>
    <cellStyle name="Separador de milhares 26 2 4 2 2" xfId="6050" xr:uid="{00000000-0005-0000-0000-00007C1B0000}"/>
    <cellStyle name="Separador de milhares 26 2 4 3" xfId="6051" xr:uid="{00000000-0005-0000-0000-00007D1B0000}"/>
    <cellStyle name="Separador de milhares 26 2 5" xfId="6052" xr:uid="{00000000-0005-0000-0000-00007E1B0000}"/>
    <cellStyle name="Separador de milhares 26 2 5 2" xfId="6053" xr:uid="{00000000-0005-0000-0000-00007F1B0000}"/>
    <cellStyle name="Separador de milhares 26 2 6" xfId="6054" xr:uid="{00000000-0005-0000-0000-0000801B0000}"/>
    <cellStyle name="Separador de milhares 26 3" xfId="6055" xr:uid="{00000000-0005-0000-0000-0000811B0000}"/>
    <cellStyle name="Separador de milhares 26 3 2" xfId="6056" xr:uid="{00000000-0005-0000-0000-0000821B0000}"/>
    <cellStyle name="Separador de milhares 26 3 2 2" xfId="6057" xr:uid="{00000000-0005-0000-0000-0000831B0000}"/>
    <cellStyle name="Separador de milhares 26 3 2 2 2" xfId="6058" xr:uid="{00000000-0005-0000-0000-0000841B0000}"/>
    <cellStyle name="Separador de milhares 26 3 2 2 2 2" xfId="6059" xr:uid="{00000000-0005-0000-0000-0000851B0000}"/>
    <cellStyle name="Separador de milhares 26 3 2 2 3" xfId="6060" xr:uid="{00000000-0005-0000-0000-0000861B0000}"/>
    <cellStyle name="Separador de milhares 26 3 2 3" xfId="6061" xr:uid="{00000000-0005-0000-0000-0000871B0000}"/>
    <cellStyle name="Separador de milhares 26 3 2 3 2" xfId="6062" xr:uid="{00000000-0005-0000-0000-0000881B0000}"/>
    <cellStyle name="Separador de milhares 26 3 2 4" xfId="6063" xr:uid="{00000000-0005-0000-0000-0000891B0000}"/>
    <cellStyle name="Separador de milhares 26 3 3" xfId="6064" xr:uid="{00000000-0005-0000-0000-00008A1B0000}"/>
    <cellStyle name="Separador de milhares 26 3 3 2" xfId="6065" xr:uid="{00000000-0005-0000-0000-00008B1B0000}"/>
    <cellStyle name="Separador de milhares 26 3 3 2 2" xfId="6066" xr:uid="{00000000-0005-0000-0000-00008C1B0000}"/>
    <cellStyle name="Separador de milhares 26 3 3 3" xfId="6067" xr:uid="{00000000-0005-0000-0000-00008D1B0000}"/>
    <cellStyle name="Separador de milhares 26 3 4" xfId="6068" xr:uid="{00000000-0005-0000-0000-00008E1B0000}"/>
    <cellStyle name="Separador de milhares 26 3 4 2" xfId="6069" xr:uid="{00000000-0005-0000-0000-00008F1B0000}"/>
    <cellStyle name="Separador de milhares 26 3 5" xfId="6070" xr:uid="{00000000-0005-0000-0000-0000901B0000}"/>
    <cellStyle name="Separador de milhares 26 4" xfId="6071" xr:uid="{00000000-0005-0000-0000-0000911B0000}"/>
    <cellStyle name="Separador de milhares 26 4 2" xfId="6072" xr:uid="{00000000-0005-0000-0000-0000921B0000}"/>
    <cellStyle name="Separador de milhares 26 4 2 2" xfId="6073" xr:uid="{00000000-0005-0000-0000-0000931B0000}"/>
    <cellStyle name="Separador de milhares 26 4 2 2 2" xfId="6074" xr:uid="{00000000-0005-0000-0000-0000941B0000}"/>
    <cellStyle name="Separador de milhares 26 4 2 3" xfId="6075" xr:uid="{00000000-0005-0000-0000-0000951B0000}"/>
    <cellStyle name="Separador de milhares 26 4 3" xfId="6076" xr:uid="{00000000-0005-0000-0000-0000961B0000}"/>
    <cellStyle name="Separador de milhares 26 4 3 2" xfId="6077" xr:uid="{00000000-0005-0000-0000-0000971B0000}"/>
    <cellStyle name="Separador de milhares 26 4 4" xfId="6078" xr:uid="{00000000-0005-0000-0000-0000981B0000}"/>
    <cellStyle name="Separador de milhares 26 5" xfId="6079" xr:uid="{00000000-0005-0000-0000-0000991B0000}"/>
    <cellStyle name="Separador de milhares 26 5 2" xfId="6080" xr:uid="{00000000-0005-0000-0000-00009A1B0000}"/>
    <cellStyle name="Separador de milhares 26 5 2 2" xfId="6081" xr:uid="{00000000-0005-0000-0000-00009B1B0000}"/>
    <cellStyle name="Separador de milhares 26 5 3" xfId="6082" xr:uid="{00000000-0005-0000-0000-00009C1B0000}"/>
    <cellStyle name="Separador de milhares 26 6" xfId="6083" xr:uid="{00000000-0005-0000-0000-00009D1B0000}"/>
    <cellStyle name="Separador de milhares 26 6 2" xfId="6084" xr:uid="{00000000-0005-0000-0000-00009E1B0000}"/>
    <cellStyle name="Separador de milhares 26 7" xfId="6085" xr:uid="{00000000-0005-0000-0000-00009F1B0000}"/>
    <cellStyle name="Separador de milhares 27" xfId="6086" xr:uid="{00000000-0005-0000-0000-0000A01B0000}"/>
    <cellStyle name="Separador de milhares 27 2" xfId="6087" xr:uid="{00000000-0005-0000-0000-0000A11B0000}"/>
    <cellStyle name="Separador de milhares 27 2 2" xfId="6088" xr:uid="{00000000-0005-0000-0000-0000A21B0000}"/>
    <cellStyle name="Separador de milhares 27 2 2 2" xfId="6089" xr:uid="{00000000-0005-0000-0000-0000A31B0000}"/>
    <cellStyle name="Separador de milhares 27 2 2 2 2" xfId="6090" xr:uid="{00000000-0005-0000-0000-0000A41B0000}"/>
    <cellStyle name="Separador de milhares 27 2 2 2 2 2" xfId="6091" xr:uid="{00000000-0005-0000-0000-0000A51B0000}"/>
    <cellStyle name="Separador de milhares 27 2 2 2 2 2 2" xfId="6092" xr:uid="{00000000-0005-0000-0000-0000A61B0000}"/>
    <cellStyle name="Separador de milhares 27 2 2 2 2 3" xfId="6093" xr:uid="{00000000-0005-0000-0000-0000A71B0000}"/>
    <cellStyle name="Separador de milhares 27 2 2 2 3" xfId="6094" xr:uid="{00000000-0005-0000-0000-0000A81B0000}"/>
    <cellStyle name="Separador de milhares 27 2 2 2 3 2" xfId="6095" xr:uid="{00000000-0005-0000-0000-0000A91B0000}"/>
    <cellStyle name="Separador de milhares 27 2 2 2 4" xfId="6096" xr:uid="{00000000-0005-0000-0000-0000AA1B0000}"/>
    <cellStyle name="Separador de milhares 27 2 2 3" xfId="6097" xr:uid="{00000000-0005-0000-0000-0000AB1B0000}"/>
    <cellStyle name="Separador de milhares 27 2 2 3 2" xfId="6098" xr:uid="{00000000-0005-0000-0000-0000AC1B0000}"/>
    <cellStyle name="Separador de milhares 27 2 2 3 2 2" xfId="6099" xr:uid="{00000000-0005-0000-0000-0000AD1B0000}"/>
    <cellStyle name="Separador de milhares 27 2 2 3 3" xfId="6100" xr:uid="{00000000-0005-0000-0000-0000AE1B0000}"/>
    <cellStyle name="Separador de milhares 27 2 2 4" xfId="6101" xr:uid="{00000000-0005-0000-0000-0000AF1B0000}"/>
    <cellStyle name="Separador de milhares 27 2 2 4 2" xfId="6102" xr:uid="{00000000-0005-0000-0000-0000B01B0000}"/>
    <cellStyle name="Separador de milhares 27 2 2 5" xfId="6103" xr:uid="{00000000-0005-0000-0000-0000B11B0000}"/>
    <cellStyle name="Separador de milhares 27 2 3" xfId="6104" xr:uid="{00000000-0005-0000-0000-0000B21B0000}"/>
    <cellStyle name="Separador de milhares 27 2 3 2" xfId="6105" xr:uid="{00000000-0005-0000-0000-0000B31B0000}"/>
    <cellStyle name="Separador de milhares 27 2 3 2 2" xfId="6106" xr:uid="{00000000-0005-0000-0000-0000B41B0000}"/>
    <cellStyle name="Separador de milhares 27 2 3 2 2 2" xfId="6107" xr:uid="{00000000-0005-0000-0000-0000B51B0000}"/>
    <cellStyle name="Separador de milhares 27 2 3 2 3" xfId="6108" xr:uid="{00000000-0005-0000-0000-0000B61B0000}"/>
    <cellStyle name="Separador de milhares 27 2 3 3" xfId="6109" xr:uid="{00000000-0005-0000-0000-0000B71B0000}"/>
    <cellStyle name="Separador de milhares 27 2 3 3 2" xfId="6110" xr:uid="{00000000-0005-0000-0000-0000B81B0000}"/>
    <cellStyle name="Separador de milhares 27 2 3 4" xfId="6111" xr:uid="{00000000-0005-0000-0000-0000B91B0000}"/>
    <cellStyle name="Separador de milhares 27 2 4" xfId="6112" xr:uid="{00000000-0005-0000-0000-0000BA1B0000}"/>
    <cellStyle name="Separador de milhares 27 2 4 2" xfId="6113" xr:uid="{00000000-0005-0000-0000-0000BB1B0000}"/>
    <cellStyle name="Separador de milhares 27 2 4 2 2" xfId="6114" xr:uid="{00000000-0005-0000-0000-0000BC1B0000}"/>
    <cellStyle name="Separador de milhares 27 2 4 3" xfId="6115" xr:uid="{00000000-0005-0000-0000-0000BD1B0000}"/>
    <cellStyle name="Separador de milhares 27 2 5" xfId="6116" xr:uid="{00000000-0005-0000-0000-0000BE1B0000}"/>
    <cellStyle name="Separador de milhares 27 2 5 2" xfId="6117" xr:uid="{00000000-0005-0000-0000-0000BF1B0000}"/>
    <cellStyle name="Separador de milhares 27 2 6" xfId="6118" xr:uid="{00000000-0005-0000-0000-0000C01B0000}"/>
    <cellStyle name="Separador de milhares 27 3" xfId="6119" xr:uid="{00000000-0005-0000-0000-0000C11B0000}"/>
    <cellStyle name="Separador de milhares 27 3 2" xfId="6120" xr:uid="{00000000-0005-0000-0000-0000C21B0000}"/>
    <cellStyle name="Separador de milhares 27 3 2 2" xfId="6121" xr:uid="{00000000-0005-0000-0000-0000C31B0000}"/>
    <cellStyle name="Separador de milhares 27 3 2 2 2" xfId="6122" xr:uid="{00000000-0005-0000-0000-0000C41B0000}"/>
    <cellStyle name="Separador de milhares 27 3 2 2 2 2" xfId="6123" xr:uid="{00000000-0005-0000-0000-0000C51B0000}"/>
    <cellStyle name="Separador de milhares 27 3 2 2 3" xfId="6124" xr:uid="{00000000-0005-0000-0000-0000C61B0000}"/>
    <cellStyle name="Separador de milhares 27 3 2 3" xfId="6125" xr:uid="{00000000-0005-0000-0000-0000C71B0000}"/>
    <cellStyle name="Separador de milhares 27 3 2 3 2" xfId="6126" xr:uid="{00000000-0005-0000-0000-0000C81B0000}"/>
    <cellStyle name="Separador de milhares 27 3 2 4" xfId="6127" xr:uid="{00000000-0005-0000-0000-0000C91B0000}"/>
    <cellStyle name="Separador de milhares 27 3 3" xfId="6128" xr:uid="{00000000-0005-0000-0000-0000CA1B0000}"/>
    <cellStyle name="Separador de milhares 27 3 3 2" xfId="6129" xr:uid="{00000000-0005-0000-0000-0000CB1B0000}"/>
    <cellStyle name="Separador de milhares 27 3 3 2 2" xfId="6130" xr:uid="{00000000-0005-0000-0000-0000CC1B0000}"/>
    <cellStyle name="Separador de milhares 27 3 3 3" xfId="6131" xr:uid="{00000000-0005-0000-0000-0000CD1B0000}"/>
    <cellStyle name="Separador de milhares 27 3 4" xfId="6132" xr:uid="{00000000-0005-0000-0000-0000CE1B0000}"/>
    <cellStyle name="Separador de milhares 27 3 4 2" xfId="6133" xr:uid="{00000000-0005-0000-0000-0000CF1B0000}"/>
    <cellStyle name="Separador de milhares 27 3 5" xfId="6134" xr:uid="{00000000-0005-0000-0000-0000D01B0000}"/>
    <cellStyle name="Separador de milhares 27 4" xfId="6135" xr:uid="{00000000-0005-0000-0000-0000D11B0000}"/>
    <cellStyle name="Separador de milhares 27 4 2" xfId="6136" xr:uid="{00000000-0005-0000-0000-0000D21B0000}"/>
    <cellStyle name="Separador de milhares 27 4 2 2" xfId="6137" xr:uid="{00000000-0005-0000-0000-0000D31B0000}"/>
    <cellStyle name="Separador de milhares 27 4 2 2 2" xfId="6138" xr:uid="{00000000-0005-0000-0000-0000D41B0000}"/>
    <cellStyle name="Separador de milhares 27 4 2 3" xfId="6139" xr:uid="{00000000-0005-0000-0000-0000D51B0000}"/>
    <cellStyle name="Separador de milhares 27 4 3" xfId="6140" xr:uid="{00000000-0005-0000-0000-0000D61B0000}"/>
    <cellStyle name="Separador de milhares 27 4 3 2" xfId="6141" xr:uid="{00000000-0005-0000-0000-0000D71B0000}"/>
    <cellStyle name="Separador de milhares 27 4 4" xfId="6142" xr:uid="{00000000-0005-0000-0000-0000D81B0000}"/>
    <cellStyle name="Separador de milhares 27 5" xfId="6143" xr:uid="{00000000-0005-0000-0000-0000D91B0000}"/>
    <cellStyle name="Separador de milhares 27 5 2" xfId="6144" xr:uid="{00000000-0005-0000-0000-0000DA1B0000}"/>
    <cellStyle name="Separador de milhares 27 5 2 2" xfId="6145" xr:uid="{00000000-0005-0000-0000-0000DB1B0000}"/>
    <cellStyle name="Separador de milhares 27 5 3" xfId="6146" xr:uid="{00000000-0005-0000-0000-0000DC1B0000}"/>
    <cellStyle name="Separador de milhares 27 6" xfId="6147" xr:uid="{00000000-0005-0000-0000-0000DD1B0000}"/>
    <cellStyle name="Separador de milhares 27 6 2" xfId="6148" xr:uid="{00000000-0005-0000-0000-0000DE1B0000}"/>
    <cellStyle name="Separador de milhares 27 7" xfId="6149" xr:uid="{00000000-0005-0000-0000-0000DF1B0000}"/>
    <cellStyle name="Separador de milhares 28" xfId="6150" xr:uid="{00000000-0005-0000-0000-0000E01B0000}"/>
    <cellStyle name="Separador de milhares 28 2" xfId="6151" xr:uid="{00000000-0005-0000-0000-0000E11B0000}"/>
    <cellStyle name="Separador de milhares 28 2 2" xfId="6152" xr:uid="{00000000-0005-0000-0000-0000E21B0000}"/>
    <cellStyle name="Separador de milhares 28 2 2 2" xfId="6153" xr:uid="{00000000-0005-0000-0000-0000E31B0000}"/>
    <cellStyle name="Separador de milhares 28 2 2 2 2" xfId="6154" xr:uid="{00000000-0005-0000-0000-0000E41B0000}"/>
    <cellStyle name="Separador de milhares 28 2 2 2 2 2" xfId="6155" xr:uid="{00000000-0005-0000-0000-0000E51B0000}"/>
    <cellStyle name="Separador de milhares 28 2 2 2 2 2 2" xfId="6156" xr:uid="{00000000-0005-0000-0000-0000E61B0000}"/>
    <cellStyle name="Separador de milhares 28 2 2 2 2 3" xfId="6157" xr:uid="{00000000-0005-0000-0000-0000E71B0000}"/>
    <cellStyle name="Separador de milhares 28 2 2 2 3" xfId="6158" xr:uid="{00000000-0005-0000-0000-0000E81B0000}"/>
    <cellStyle name="Separador de milhares 28 2 2 2 3 2" xfId="6159" xr:uid="{00000000-0005-0000-0000-0000E91B0000}"/>
    <cellStyle name="Separador de milhares 28 2 2 2 4" xfId="6160" xr:uid="{00000000-0005-0000-0000-0000EA1B0000}"/>
    <cellStyle name="Separador de milhares 28 2 2 3" xfId="6161" xr:uid="{00000000-0005-0000-0000-0000EB1B0000}"/>
    <cellStyle name="Separador de milhares 28 2 2 3 2" xfId="6162" xr:uid="{00000000-0005-0000-0000-0000EC1B0000}"/>
    <cellStyle name="Separador de milhares 28 2 2 3 2 2" xfId="6163" xr:uid="{00000000-0005-0000-0000-0000ED1B0000}"/>
    <cellStyle name="Separador de milhares 28 2 2 3 3" xfId="6164" xr:uid="{00000000-0005-0000-0000-0000EE1B0000}"/>
    <cellStyle name="Separador de milhares 28 2 2 4" xfId="6165" xr:uid="{00000000-0005-0000-0000-0000EF1B0000}"/>
    <cellStyle name="Separador de milhares 28 2 2 4 2" xfId="6166" xr:uid="{00000000-0005-0000-0000-0000F01B0000}"/>
    <cellStyle name="Separador de milhares 28 2 2 5" xfId="6167" xr:uid="{00000000-0005-0000-0000-0000F11B0000}"/>
    <cellStyle name="Separador de milhares 28 2 3" xfId="6168" xr:uid="{00000000-0005-0000-0000-0000F21B0000}"/>
    <cellStyle name="Separador de milhares 28 2 3 2" xfId="6169" xr:uid="{00000000-0005-0000-0000-0000F31B0000}"/>
    <cellStyle name="Separador de milhares 28 2 3 2 2" xfId="6170" xr:uid="{00000000-0005-0000-0000-0000F41B0000}"/>
    <cellStyle name="Separador de milhares 28 2 3 2 2 2" xfId="6171" xr:uid="{00000000-0005-0000-0000-0000F51B0000}"/>
    <cellStyle name="Separador de milhares 28 2 3 2 3" xfId="6172" xr:uid="{00000000-0005-0000-0000-0000F61B0000}"/>
    <cellStyle name="Separador de milhares 28 2 3 3" xfId="6173" xr:uid="{00000000-0005-0000-0000-0000F71B0000}"/>
    <cellStyle name="Separador de milhares 28 2 3 3 2" xfId="6174" xr:uid="{00000000-0005-0000-0000-0000F81B0000}"/>
    <cellStyle name="Separador de milhares 28 2 3 4" xfId="6175" xr:uid="{00000000-0005-0000-0000-0000F91B0000}"/>
    <cellStyle name="Separador de milhares 28 2 4" xfId="6176" xr:uid="{00000000-0005-0000-0000-0000FA1B0000}"/>
    <cellStyle name="Separador de milhares 28 2 4 2" xfId="6177" xr:uid="{00000000-0005-0000-0000-0000FB1B0000}"/>
    <cellStyle name="Separador de milhares 28 2 4 2 2" xfId="6178" xr:uid="{00000000-0005-0000-0000-0000FC1B0000}"/>
    <cellStyle name="Separador de milhares 28 2 4 3" xfId="6179" xr:uid="{00000000-0005-0000-0000-0000FD1B0000}"/>
    <cellStyle name="Separador de milhares 28 2 5" xfId="6180" xr:uid="{00000000-0005-0000-0000-0000FE1B0000}"/>
    <cellStyle name="Separador de milhares 28 2 5 2" xfId="6181" xr:uid="{00000000-0005-0000-0000-0000FF1B0000}"/>
    <cellStyle name="Separador de milhares 28 2 6" xfId="6182" xr:uid="{00000000-0005-0000-0000-0000001C0000}"/>
    <cellStyle name="Separador de milhares 28 3" xfId="6183" xr:uid="{00000000-0005-0000-0000-0000011C0000}"/>
    <cellStyle name="Separador de milhares 28 3 2" xfId="6184" xr:uid="{00000000-0005-0000-0000-0000021C0000}"/>
    <cellStyle name="Separador de milhares 28 3 2 2" xfId="6185" xr:uid="{00000000-0005-0000-0000-0000031C0000}"/>
    <cellStyle name="Separador de milhares 28 3 2 2 2" xfId="6186" xr:uid="{00000000-0005-0000-0000-0000041C0000}"/>
    <cellStyle name="Separador de milhares 28 3 2 2 2 2" xfId="6187" xr:uid="{00000000-0005-0000-0000-0000051C0000}"/>
    <cellStyle name="Separador de milhares 28 3 2 2 3" xfId="6188" xr:uid="{00000000-0005-0000-0000-0000061C0000}"/>
    <cellStyle name="Separador de milhares 28 3 2 3" xfId="6189" xr:uid="{00000000-0005-0000-0000-0000071C0000}"/>
    <cellStyle name="Separador de milhares 28 3 2 3 2" xfId="6190" xr:uid="{00000000-0005-0000-0000-0000081C0000}"/>
    <cellStyle name="Separador de milhares 28 3 2 4" xfId="6191" xr:uid="{00000000-0005-0000-0000-0000091C0000}"/>
    <cellStyle name="Separador de milhares 28 3 3" xfId="6192" xr:uid="{00000000-0005-0000-0000-00000A1C0000}"/>
    <cellStyle name="Separador de milhares 28 3 3 2" xfId="6193" xr:uid="{00000000-0005-0000-0000-00000B1C0000}"/>
    <cellStyle name="Separador de milhares 28 3 3 2 2" xfId="6194" xr:uid="{00000000-0005-0000-0000-00000C1C0000}"/>
    <cellStyle name="Separador de milhares 28 3 3 3" xfId="6195" xr:uid="{00000000-0005-0000-0000-00000D1C0000}"/>
    <cellStyle name="Separador de milhares 28 3 4" xfId="6196" xr:uid="{00000000-0005-0000-0000-00000E1C0000}"/>
    <cellStyle name="Separador de milhares 28 3 4 2" xfId="6197" xr:uid="{00000000-0005-0000-0000-00000F1C0000}"/>
    <cellStyle name="Separador de milhares 28 3 5" xfId="6198" xr:uid="{00000000-0005-0000-0000-0000101C0000}"/>
    <cellStyle name="Separador de milhares 28 4" xfId="6199" xr:uid="{00000000-0005-0000-0000-0000111C0000}"/>
    <cellStyle name="Separador de milhares 28 4 2" xfId="6200" xr:uid="{00000000-0005-0000-0000-0000121C0000}"/>
    <cellStyle name="Separador de milhares 28 4 2 2" xfId="6201" xr:uid="{00000000-0005-0000-0000-0000131C0000}"/>
    <cellStyle name="Separador de milhares 28 4 2 2 2" xfId="6202" xr:uid="{00000000-0005-0000-0000-0000141C0000}"/>
    <cellStyle name="Separador de milhares 28 4 2 3" xfId="6203" xr:uid="{00000000-0005-0000-0000-0000151C0000}"/>
    <cellStyle name="Separador de milhares 28 4 3" xfId="6204" xr:uid="{00000000-0005-0000-0000-0000161C0000}"/>
    <cellStyle name="Separador de milhares 28 4 3 2" xfId="6205" xr:uid="{00000000-0005-0000-0000-0000171C0000}"/>
    <cellStyle name="Separador de milhares 28 4 4" xfId="6206" xr:uid="{00000000-0005-0000-0000-0000181C0000}"/>
    <cellStyle name="Separador de milhares 28 5" xfId="6207" xr:uid="{00000000-0005-0000-0000-0000191C0000}"/>
    <cellStyle name="Separador de milhares 28 5 2" xfId="6208" xr:uid="{00000000-0005-0000-0000-00001A1C0000}"/>
    <cellStyle name="Separador de milhares 28 5 2 2" xfId="6209" xr:uid="{00000000-0005-0000-0000-00001B1C0000}"/>
    <cellStyle name="Separador de milhares 28 5 3" xfId="6210" xr:uid="{00000000-0005-0000-0000-00001C1C0000}"/>
    <cellStyle name="Separador de milhares 28 6" xfId="6211" xr:uid="{00000000-0005-0000-0000-00001D1C0000}"/>
    <cellStyle name="Separador de milhares 28 6 2" xfId="6212" xr:uid="{00000000-0005-0000-0000-00001E1C0000}"/>
    <cellStyle name="Separador de milhares 28 7" xfId="6213" xr:uid="{00000000-0005-0000-0000-00001F1C0000}"/>
    <cellStyle name="Separador de milhares 29" xfId="6214" xr:uid="{00000000-0005-0000-0000-0000201C0000}"/>
    <cellStyle name="Separador de milhares 29 2" xfId="6215" xr:uid="{00000000-0005-0000-0000-0000211C0000}"/>
    <cellStyle name="Separador de milhares 29 2 2" xfId="7064" xr:uid="{00000000-0005-0000-0000-0000221C0000}"/>
    <cellStyle name="Separador de milhares 29 2 3" xfId="7155" xr:uid="{00000000-0005-0000-0000-0000231C0000}"/>
    <cellStyle name="Separador de milhares 29 2 4" xfId="7558" xr:uid="{00000000-0005-0000-0000-0000241C0000}"/>
    <cellStyle name="Separador de milhares 29 3" xfId="7063" xr:uid="{00000000-0005-0000-0000-0000251C0000}"/>
    <cellStyle name="Separador de milhares 29 4" xfId="7154" xr:uid="{00000000-0005-0000-0000-0000261C0000}"/>
    <cellStyle name="Separador de milhares 29 5" xfId="7557" xr:uid="{00000000-0005-0000-0000-0000271C0000}"/>
    <cellStyle name="Separador de milhares 3" xfId="9" xr:uid="{00000000-0005-0000-0000-0000281C0000}"/>
    <cellStyle name="Separador de milhares 3 10" xfId="6216" xr:uid="{00000000-0005-0000-0000-0000291C0000}"/>
    <cellStyle name="Separador de milhares 3 10 2" xfId="6217" xr:uid="{00000000-0005-0000-0000-00002A1C0000}"/>
    <cellStyle name="Separador de milhares 3 10 2 2" xfId="7066" xr:uid="{00000000-0005-0000-0000-00002B1C0000}"/>
    <cellStyle name="Separador de milhares 3 10 2 3" xfId="7157" xr:uid="{00000000-0005-0000-0000-00002C1C0000}"/>
    <cellStyle name="Separador de milhares 3 10 2 4" xfId="7560" xr:uid="{00000000-0005-0000-0000-00002D1C0000}"/>
    <cellStyle name="Separador de milhares 3 10 3" xfId="7065" xr:uid="{00000000-0005-0000-0000-00002E1C0000}"/>
    <cellStyle name="Separador de milhares 3 10 4" xfId="7156" xr:uid="{00000000-0005-0000-0000-00002F1C0000}"/>
    <cellStyle name="Separador de milhares 3 10 5" xfId="7559" xr:uid="{00000000-0005-0000-0000-0000301C0000}"/>
    <cellStyle name="Separador de milhares 3 11" xfId="6218" xr:uid="{00000000-0005-0000-0000-0000311C0000}"/>
    <cellStyle name="Separador de milhares 3 11 2" xfId="7067" xr:uid="{00000000-0005-0000-0000-0000321C0000}"/>
    <cellStyle name="Separador de milhares 3 11 3" xfId="7158" xr:uid="{00000000-0005-0000-0000-0000331C0000}"/>
    <cellStyle name="Separador de milhares 3 11 4" xfId="7561" xr:uid="{00000000-0005-0000-0000-0000341C0000}"/>
    <cellStyle name="Separador de milhares 3 12" xfId="6384" xr:uid="{00000000-0005-0000-0000-0000351C0000}"/>
    <cellStyle name="Separador de milhares 3 13" xfId="7059" xr:uid="{00000000-0005-0000-0000-0000361C0000}"/>
    <cellStyle name="Separador de milhares 3 14" xfId="7241" xr:uid="{00000000-0005-0000-0000-0000371C0000}"/>
    <cellStyle name="Separador de milhares 3 2" xfId="16" xr:uid="{00000000-0005-0000-0000-0000381C0000}"/>
    <cellStyle name="Separador de milhares 3 2 2" xfId="6219" xr:uid="{00000000-0005-0000-0000-0000391C0000}"/>
    <cellStyle name="Separador de milhares 3 2 2 2" xfId="6220" xr:uid="{00000000-0005-0000-0000-00003A1C0000}"/>
    <cellStyle name="Separador de milhares 3 2 2 2 2" xfId="7069" xr:uid="{00000000-0005-0000-0000-00003B1C0000}"/>
    <cellStyle name="Separador de milhares 3 2 2 2 3" xfId="7160" xr:uid="{00000000-0005-0000-0000-00003C1C0000}"/>
    <cellStyle name="Separador de milhares 3 2 2 2 4" xfId="7563" xr:uid="{00000000-0005-0000-0000-00003D1C0000}"/>
    <cellStyle name="Separador de milhares 3 2 2 3" xfId="7068" xr:uid="{00000000-0005-0000-0000-00003E1C0000}"/>
    <cellStyle name="Separador de milhares 3 2 2 4" xfId="7159" xr:uid="{00000000-0005-0000-0000-00003F1C0000}"/>
    <cellStyle name="Separador de milhares 3 2 2 5" xfId="7562" xr:uid="{00000000-0005-0000-0000-0000401C0000}"/>
    <cellStyle name="Separador de milhares 3 2 3" xfId="6221" xr:uid="{00000000-0005-0000-0000-0000411C0000}"/>
    <cellStyle name="Separador de milhares 3 2 3 2" xfId="7070" xr:uid="{00000000-0005-0000-0000-0000421C0000}"/>
    <cellStyle name="Separador de milhares 3 2 3 3" xfId="7161" xr:uid="{00000000-0005-0000-0000-0000431C0000}"/>
    <cellStyle name="Separador de milhares 3 2 3 4" xfId="7564" xr:uid="{00000000-0005-0000-0000-0000441C0000}"/>
    <cellStyle name="Separador de milhares 3 2 4" xfId="6387" xr:uid="{00000000-0005-0000-0000-0000451C0000}"/>
    <cellStyle name="Separador de milhares 3 2 5" xfId="7244" xr:uid="{00000000-0005-0000-0000-0000461C0000}"/>
    <cellStyle name="Separador de milhares 3 3" xfId="6222" xr:uid="{00000000-0005-0000-0000-0000471C0000}"/>
    <cellStyle name="Separador de milhares 3 3 2" xfId="6223" xr:uid="{00000000-0005-0000-0000-0000481C0000}"/>
    <cellStyle name="Separador de milhares 3 3 2 2" xfId="6224" xr:uid="{00000000-0005-0000-0000-0000491C0000}"/>
    <cellStyle name="Separador de milhares 3 3 2 2 2" xfId="7073" xr:uid="{00000000-0005-0000-0000-00004A1C0000}"/>
    <cellStyle name="Separador de milhares 3 3 2 2 3" xfId="7164" xr:uid="{00000000-0005-0000-0000-00004B1C0000}"/>
    <cellStyle name="Separador de milhares 3 3 2 2 4" xfId="7567" xr:uid="{00000000-0005-0000-0000-00004C1C0000}"/>
    <cellStyle name="Separador de milhares 3 3 2 3" xfId="7072" xr:uid="{00000000-0005-0000-0000-00004D1C0000}"/>
    <cellStyle name="Separador de milhares 3 3 2 4" xfId="7163" xr:uid="{00000000-0005-0000-0000-00004E1C0000}"/>
    <cellStyle name="Separador de milhares 3 3 2 5" xfId="7566" xr:uid="{00000000-0005-0000-0000-00004F1C0000}"/>
    <cellStyle name="Separador de milhares 3 3 3" xfId="6225" xr:uid="{00000000-0005-0000-0000-0000501C0000}"/>
    <cellStyle name="Separador de milhares 3 3 3 2" xfId="7074" xr:uid="{00000000-0005-0000-0000-0000511C0000}"/>
    <cellStyle name="Separador de milhares 3 3 3 3" xfId="7165" xr:uid="{00000000-0005-0000-0000-0000521C0000}"/>
    <cellStyle name="Separador de milhares 3 3 3 4" xfId="7568" xr:uid="{00000000-0005-0000-0000-0000531C0000}"/>
    <cellStyle name="Separador de milhares 3 3 4" xfId="7071" xr:uid="{00000000-0005-0000-0000-0000541C0000}"/>
    <cellStyle name="Separador de milhares 3 3 5" xfId="7162" xr:uid="{00000000-0005-0000-0000-0000551C0000}"/>
    <cellStyle name="Separador de milhares 3 3 6" xfId="7565" xr:uid="{00000000-0005-0000-0000-0000561C0000}"/>
    <cellStyle name="Separador de milhares 3 4" xfId="6226" xr:uid="{00000000-0005-0000-0000-0000571C0000}"/>
    <cellStyle name="Separador de milhares 3 4 2" xfId="6227" xr:uid="{00000000-0005-0000-0000-0000581C0000}"/>
    <cellStyle name="Separador de milhares 3 4 2 2" xfId="6228" xr:uid="{00000000-0005-0000-0000-0000591C0000}"/>
    <cellStyle name="Separador de milhares 3 4 2 2 2" xfId="7077" xr:uid="{00000000-0005-0000-0000-00005A1C0000}"/>
    <cellStyle name="Separador de milhares 3 4 2 2 3" xfId="7168" xr:uid="{00000000-0005-0000-0000-00005B1C0000}"/>
    <cellStyle name="Separador de milhares 3 4 2 2 4" xfId="7571" xr:uid="{00000000-0005-0000-0000-00005C1C0000}"/>
    <cellStyle name="Separador de milhares 3 4 2 3" xfId="7076" xr:uid="{00000000-0005-0000-0000-00005D1C0000}"/>
    <cellStyle name="Separador de milhares 3 4 2 4" xfId="7167" xr:uid="{00000000-0005-0000-0000-00005E1C0000}"/>
    <cellStyle name="Separador de milhares 3 4 2 5" xfId="7570" xr:uid="{00000000-0005-0000-0000-00005F1C0000}"/>
    <cellStyle name="Separador de milhares 3 4 3" xfId="6229" xr:uid="{00000000-0005-0000-0000-0000601C0000}"/>
    <cellStyle name="Separador de milhares 3 4 3 2" xfId="7078" xr:uid="{00000000-0005-0000-0000-0000611C0000}"/>
    <cellStyle name="Separador de milhares 3 4 3 3" xfId="7169" xr:uid="{00000000-0005-0000-0000-0000621C0000}"/>
    <cellStyle name="Separador de milhares 3 4 3 4" xfId="7572" xr:uid="{00000000-0005-0000-0000-0000631C0000}"/>
    <cellStyle name="Separador de milhares 3 4 4" xfId="7075" xr:uid="{00000000-0005-0000-0000-0000641C0000}"/>
    <cellStyle name="Separador de milhares 3 4 5" xfId="7166" xr:uid="{00000000-0005-0000-0000-0000651C0000}"/>
    <cellStyle name="Separador de milhares 3 4 6" xfId="7569" xr:uid="{00000000-0005-0000-0000-0000661C0000}"/>
    <cellStyle name="Separador de milhares 3 5" xfId="6230" xr:uid="{00000000-0005-0000-0000-0000671C0000}"/>
    <cellStyle name="Separador de milhares 3 5 2" xfId="6231" xr:uid="{00000000-0005-0000-0000-0000681C0000}"/>
    <cellStyle name="Separador de milhares 3 5 2 2" xfId="6232" xr:uid="{00000000-0005-0000-0000-0000691C0000}"/>
    <cellStyle name="Separador de milhares 3 5 2 2 2" xfId="7081" xr:uid="{00000000-0005-0000-0000-00006A1C0000}"/>
    <cellStyle name="Separador de milhares 3 5 2 2 3" xfId="7172" xr:uid="{00000000-0005-0000-0000-00006B1C0000}"/>
    <cellStyle name="Separador de milhares 3 5 2 2 4" xfId="7575" xr:uid="{00000000-0005-0000-0000-00006C1C0000}"/>
    <cellStyle name="Separador de milhares 3 5 2 3" xfId="7080" xr:uid="{00000000-0005-0000-0000-00006D1C0000}"/>
    <cellStyle name="Separador de milhares 3 5 2 4" xfId="7171" xr:uid="{00000000-0005-0000-0000-00006E1C0000}"/>
    <cellStyle name="Separador de milhares 3 5 2 5" xfId="7574" xr:uid="{00000000-0005-0000-0000-00006F1C0000}"/>
    <cellStyle name="Separador de milhares 3 5 3" xfId="6233" xr:uid="{00000000-0005-0000-0000-0000701C0000}"/>
    <cellStyle name="Separador de milhares 3 5 3 2" xfId="7082" xr:uid="{00000000-0005-0000-0000-0000711C0000}"/>
    <cellStyle name="Separador de milhares 3 5 3 3" xfId="7173" xr:uid="{00000000-0005-0000-0000-0000721C0000}"/>
    <cellStyle name="Separador de milhares 3 5 3 4" xfId="7576" xr:uid="{00000000-0005-0000-0000-0000731C0000}"/>
    <cellStyle name="Separador de milhares 3 5 4" xfId="7079" xr:uid="{00000000-0005-0000-0000-0000741C0000}"/>
    <cellStyle name="Separador de milhares 3 5 5" xfId="7170" xr:uid="{00000000-0005-0000-0000-0000751C0000}"/>
    <cellStyle name="Separador de milhares 3 5 6" xfId="7573" xr:uid="{00000000-0005-0000-0000-0000761C0000}"/>
    <cellStyle name="Separador de milhares 3 6" xfId="6234" xr:uid="{00000000-0005-0000-0000-0000771C0000}"/>
    <cellStyle name="Separador de milhares 3 6 2" xfId="6235" xr:uid="{00000000-0005-0000-0000-0000781C0000}"/>
    <cellStyle name="Separador de milhares 3 6 2 2" xfId="6236" xr:uid="{00000000-0005-0000-0000-0000791C0000}"/>
    <cellStyle name="Separador de milhares 3 6 2 2 2" xfId="7085" xr:uid="{00000000-0005-0000-0000-00007A1C0000}"/>
    <cellStyle name="Separador de milhares 3 6 2 2 3" xfId="7176" xr:uid="{00000000-0005-0000-0000-00007B1C0000}"/>
    <cellStyle name="Separador de milhares 3 6 2 2 4" xfId="7579" xr:uid="{00000000-0005-0000-0000-00007C1C0000}"/>
    <cellStyle name="Separador de milhares 3 6 2 3" xfId="7084" xr:uid="{00000000-0005-0000-0000-00007D1C0000}"/>
    <cellStyle name="Separador de milhares 3 6 2 4" xfId="7175" xr:uid="{00000000-0005-0000-0000-00007E1C0000}"/>
    <cellStyle name="Separador de milhares 3 6 2 5" xfId="7578" xr:uid="{00000000-0005-0000-0000-00007F1C0000}"/>
    <cellStyle name="Separador de milhares 3 6 3" xfId="6237" xr:uid="{00000000-0005-0000-0000-0000801C0000}"/>
    <cellStyle name="Separador de milhares 3 6 3 2" xfId="7086" xr:uid="{00000000-0005-0000-0000-0000811C0000}"/>
    <cellStyle name="Separador de milhares 3 6 3 3" xfId="7177" xr:uid="{00000000-0005-0000-0000-0000821C0000}"/>
    <cellStyle name="Separador de milhares 3 6 3 4" xfId="7580" xr:uid="{00000000-0005-0000-0000-0000831C0000}"/>
    <cellStyle name="Separador de milhares 3 6 4" xfId="7083" xr:uid="{00000000-0005-0000-0000-0000841C0000}"/>
    <cellStyle name="Separador de milhares 3 6 5" xfId="7174" xr:uid="{00000000-0005-0000-0000-0000851C0000}"/>
    <cellStyle name="Separador de milhares 3 6 6" xfId="7577" xr:uid="{00000000-0005-0000-0000-0000861C0000}"/>
    <cellStyle name="Separador de milhares 3 7" xfId="6238" xr:uid="{00000000-0005-0000-0000-0000871C0000}"/>
    <cellStyle name="Separador de milhares 3 7 2" xfId="6239" xr:uid="{00000000-0005-0000-0000-0000881C0000}"/>
    <cellStyle name="Separador de milhares 3 7 2 2" xfId="6240" xr:uid="{00000000-0005-0000-0000-0000891C0000}"/>
    <cellStyle name="Separador de milhares 3 7 2 2 2" xfId="7089" xr:uid="{00000000-0005-0000-0000-00008A1C0000}"/>
    <cellStyle name="Separador de milhares 3 7 2 2 3" xfId="7180" xr:uid="{00000000-0005-0000-0000-00008B1C0000}"/>
    <cellStyle name="Separador de milhares 3 7 2 2 4" xfId="7583" xr:uid="{00000000-0005-0000-0000-00008C1C0000}"/>
    <cellStyle name="Separador de milhares 3 7 2 3" xfId="7088" xr:uid="{00000000-0005-0000-0000-00008D1C0000}"/>
    <cellStyle name="Separador de milhares 3 7 2 4" xfId="7179" xr:uid="{00000000-0005-0000-0000-00008E1C0000}"/>
    <cellStyle name="Separador de milhares 3 7 2 5" xfId="7582" xr:uid="{00000000-0005-0000-0000-00008F1C0000}"/>
    <cellStyle name="Separador de milhares 3 7 3" xfId="6241" xr:uid="{00000000-0005-0000-0000-0000901C0000}"/>
    <cellStyle name="Separador de milhares 3 7 3 2" xfId="7090" xr:uid="{00000000-0005-0000-0000-0000911C0000}"/>
    <cellStyle name="Separador de milhares 3 7 3 3" xfId="7181" xr:uid="{00000000-0005-0000-0000-0000921C0000}"/>
    <cellStyle name="Separador de milhares 3 7 3 4" xfId="7584" xr:uid="{00000000-0005-0000-0000-0000931C0000}"/>
    <cellStyle name="Separador de milhares 3 7 4" xfId="7087" xr:uid="{00000000-0005-0000-0000-0000941C0000}"/>
    <cellStyle name="Separador de milhares 3 7 5" xfId="7178" xr:uid="{00000000-0005-0000-0000-0000951C0000}"/>
    <cellStyle name="Separador de milhares 3 7 6" xfId="7581" xr:uid="{00000000-0005-0000-0000-0000961C0000}"/>
    <cellStyle name="Separador de milhares 3 8" xfId="6242" xr:uid="{00000000-0005-0000-0000-0000971C0000}"/>
    <cellStyle name="Separador de milhares 3 8 2" xfId="6243" xr:uid="{00000000-0005-0000-0000-0000981C0000}"/>
    <cellStyle name="Separador de milhares 3 8 2 2" xfId="6244" xr:uid="{00000000-0005-0000-0000-0000991C0000}"/>
    <cellStyle name="Separador de milhares 3 8 2 2 2" xfId="7093" xr:uid="{00000000-0005-0000-0000-00009A1C0000}"/>
    <cellStyle name="Separador de milhares 3 8 2 2 3" xfId="7184" xr:uid="{00000000-0005-0000-0000-00009B1C0000}"/>
    <cellStyle name="Separador de milhares 3 8 2 2 4" xfId="7587" xr:uid="{00000000-0005-0000-0000-00009C1C0000}"/>
    <cellStyle name="Separador de milhares 3 8 2 3" xfId="7092" xr:uid="{00000000-0005-0000-0000-00009D1C0000}"/>
    <cellStyle name="Separador de milhares 3 8 2 4" xfId="7183" xr:uid="{00000000-0005-0000-0000-00009E1C0000}"/>
    <cellStyle name="Separador de milhares 3 8 2 5" xfId="7586" xr:uid="{00000000-0005-0000-0000-00009F1C0000}"/>
    <cellStyle name="Separador de milhares 3 8 3" xfId="6245" xr:uid="{00000000-0005-0000-0000-0000A01C0000}"/>
    <cellStyle name="Separador de milhares 3 8 3 2" xfId="7094" xr:uid="{00000000-0005-0000-0000-0000A11C0000}"/>
    <cellStyle name="Separador de milhares 3 8 3 3" xfId="7185" xr:uid="{00000000-0005-0000-0000-0000A21C0000}"/>
    <cellStyle name="Separador de milhares 3 8 3 4" xfId="7588" xr:uid="{00000000-0005-0000-0000-0000A31C0000}"/>
    <cellStyle name="Separador de milhares 3 8 4" xfId="7091" xr:uid="{00000000-0005-0000-0000-0000A41C0000}"/>
    <cellStyle name="Separador de milhares 3 8 5" xfId="7182" xr:uid="{00000000-0005-0000-0000-0000A51C0000}"/>
    <cellStyle name="Separador de milhares 3 8 6" xfId="7585" xr:uid="{00000000-0005-0000-0000-0000A61C0000}"/>
    <cellStyle name="Separador de milhares 3 9" xfId="6246" xr:uid="{00000000-0005-0000-0000-0000A71C0000}"/>
    <cellStyle name="Separador de milhares 3 9 2" xfId="6247" xr:uid="{00000000-0005-0000-0000-0000A81C0000}"/>
    <cellStyle name="Separador de milhares 3 9 2 2" xfId="6248" xr:uid="{00000000-0005-0000-0000-0000A91C0000}"/>
    <cellStyle name="Separador de milhares 3 9 2 2 2" xfId="7097" xr:uid="{00000000-0005-0000-0000-0000AA1C0000}"/>
    <cellStyle name="Separador de milhares 3 9 2 2 3" xfId="7188" xr:uid="{00000000-0005-0000-0000-0000AB1C0000}"/>
    <cellStyle name="Separador de milhares 3 9 2 2 4" xfId="7591" xr:uid="{00000000-0005-0000-0000-0000AC1C0000}"/>
    <cellStyle name="Separador de milhares 3 9 2 3" xfId="7096" xr:uid="{00000000-0005-0000-0000-0000AD1C0000}"/>
    <cellStyle name="Separador de milhares 3 9 2 4" xfId="7187" xr:uid="{00000000-0005-0000-0000-0000AE1C0000}"/>
    <cellStyle name="Separador de milhares 3 9 2 5" xfId="7590" xr:uid="{00000000-0005-0000-0000-0000AF1C0000}"/>
    <cellStyle name="Separador de milhares 3 9 3" xfId="6249" xr:uid="{00000000-0005-0000-0000-0000B01C0000}"/>
    <cellStyle name="Separador de milhares 3 9 3 2" xfId="7098" xr:uid="{00000000-0005-0000-0000-0000B11C0000}"/>
    <cellStyle name="Separador de milhares 3 9 3 3" xfId="7189" xr:uid="{00000000-0005-0000-0000-0000B21C0000}"/>
    <cellStyle name="Separador de milhares 3 9 3 4" xfId="7592" xr:uid="{00000000-0005-0000-0000-0000B31C0000}"/>
    <cellStyle name="Separador de milhares 3 9 4" xfId="7095" xr:uid="{00000000-0005-0000-0000-0000B41C0000}"/>
    <cellStyle name="Separador de milhares 3 9 5" xfId="7186" xr:uid="{00000000-0005-0000-0000-0000B51C0000}"/>
    <cellStyle name="Separador de milhares 3 9 6" xfId="7589" xr:uid="{00000000-0005-0000-0000-0000B61C0000}"/>
    <cellStyle name="Separador de milhares 33" xfId="6250" xr:uid="{00000000-0005-0000-0000-0000B71C0000}"/>
    <cellStyle name="Separador de milhares 33 2" xfId="6251" xr:uid="{00000000-0005-0000-0000-0000B81C0000}"/>
    <cellStyle name="Separador de milhares 33 2 2" xfId="7100" xr:uid="{00000000-0005-0000-0000-0000B91C0000}"/>
    <cellStyle name="Separador de milhares 33 2 3" xfId="7191" xr:uid="{00000000-0005-0000-0000-0000BA1C0000}"/>
    <cellStyle name="Separador de milhares 33 2 4" xfId="7594" xr:uid="{00000000-0005-0000-0000-0000BB1C0000}"/>
    <cellStyle name="Separador de milhares 33 3" xfId="7099" xr:uid="{00000000-0005-0000-0000-0000BC1C0000}"/>
    <cellStyle name="Separador de milhares 33 4" xfId="7190" xr:uid="{00000000-0005-0000-0000-0000BD1C0000}"/>
    <cellStyle name="Separador de milhares 33 5" xfId="7593" xr:uid="{00000000-0005-0000-0000-0000BE1C0000}"/>
    <cellStyle name="Separador de milhares 4" xfId="5" xr:uid="{00000000-0005-0000-0000-0000BF1C0000}"/>
    <cellStyle name="Separador de milhares 4 10" xfId="6252" xr:uid="{00000000-0005-0000-0000-0000C01C0000}"/>
    <cellStyle name="Separador de milhares 4 11" xfId="6253" xr:uid="{00000000-0005-0000-0000-0000C11C0000}"/>
    <cellStyle name="Separador de milhares 4 11 2" xfId="6254" xr:uid="{00000000-0005-0000-0000-0000C21C0000}"/>
    <cellStyle name="Separador de milhares 4 11 2 2" xfId="7102" xr:uid="{00000000-0005-0000-0000-0000C31C0000}"/>
    <cellStyle name="Separador de milhares 4 11 2 3" xfId="7193" xr:uid="{00000000-0005-0000-0000-0000C41C0000}"/>
    <cellStyle name="Separador de milhares 4 11 2 4" xfId="7596" xr:uid="{00000000-0005-0000-0000-0000C51C0000}"/>
    <cellStyle name="Separador de milhares 4 11 3" xfId="6255" xr:uid="{00000000-0005-0000-0000-0000C61C0000}"/>
    <cellStyle name="Separador de milhares 4 11 4" xfId="7101" xr:uid="{00000000-0005-0000-0000-0000C71C0000}"/>
    <cellStyle name="Separador de milhares 4 11 5" xfId="7192" xr:uid="{00000000-0005-0000-0000-0000C81C0000}"/>
    <cellStyle name="Separador de milhares 4 11 6" xfId="7595" xr:uid="{00000000-0005-0000-0000-0000C91C0000}"/>
    <cellStyle name="Separador de milhares 4 12" xfId="6256" xr:uid="{00000000-0005-0000-0000-0000CA1C0000}"/>
    <cellStyle name="Separador de milhares 4 12 2" xfId="7103" xr:uid="{00000000-0005-0000-0000-0000CB1C0000}"/>
    <cellStyle name="Separador de milhares 4 12 3" xfId="7194" xr:uid="{00000000-0005-0000-0000-0000CC1C0000}"/>
    <cellStyle name="Separador de milhares 4 12 4" xfId="7597" xr:uid="{00000000-0005-0000-0000-0000CD1C0000}"/>
    <cellStyle name="Separador de milhares 4 13" xfId="6382" xr:uid="{00000000-0005-0000-0000-0000CE1C0000}"/>
    <cellStyle name="Separador de milhares 4 14" xfId="7061" xr:uid="{00000000-0005-0000-0000-0000CF1C0000}"/>
    <cellStyle name="Separador de milhares 4 15" xfId="7239" xr:uid="{00000000-0005-0000-0000-0000D01C0000}"/>
    <cellStyle name="Separador de milhares 4 2" xfId="6257" xr:uid="{00000000-0005-0000-0000-0000D11C0000}"/>
    <cellStyle name="Separador de milhares 4 2 2" xfId="6258" xr:uid="{00000000-0005-0000-0000-0000D21C0000}"/>
    <cellStyle name="Separador de milhares 4 2 2 2" xfId="6259" xr:uid="{00000000-0005-0000-0000-0000D31C0000}"/>
    <cellStyle name="Separador de milhares 4 2 2 2 2" xfId="7105" xr:uid="{00000000-0005-0000-0000-0000D41C0000}"/>
    <cellStyle name="Separador de milhares 4 2 2 2 3" xfId="7196" xr:uid="{00000000-0005-0000-0000-0000D51C0000}"/>
    <cellStyle name="Separador de milhares 4 2 2 2 4" xfId="7599" xr:uid="{00000000-0005-0000-0000-0000D61C0000}"/>
    <cellStyle name="Separador de milhares 4 2 2 3" xfId="7104" xr:uid="{00000000-0005-0000-0000-0000D71C0000}"/>
    <cellStyle name="Separador de milhares 4 2 2 4" xfId="7195" xr:uid="{00000000-0005-0000-0000-0000D81C0000}"/>
    <cellStyle name="Separador de milhares 4 2 2 5" xfId="7598" xr:uid="{00000000-0005-0000-0000-0000D91C0000}"/>
    <cellStyle name="Separador de milhares 4 2 3" xfId="6260" xr:uid="{00000000-0005-0000-0000-0000DA1C0000}"/>
    <cellStyle name="Separador de milhares 4 2 3 2" xfId="7106" xr:uid="{00000000-0005-0000-0000-0000DB1C0000}"/>
    <cellStyle name="Separador de milhares 4 2 3 3" xfId="7197" xr:uid="{00000000-0005-0000-0000-0000DC1C0000}"/>
    <cellStyle name="Separador de milhares 4 2 3 4" xfId="7600" xr:uid="{00000000-0005-0000-0000-0000DD1C0000}"/>
    <cellStyle name="Separador de milhares 4 2 4" xfId="6261" xr:uid="{00000000-0005-0000-0000-0000DE1C0000}"/>
    <cellStyle name="Separador de milhares 4 3" xfId="6262" xr:uid="{00000000-0005-0000-0000-0000DF1C0000}"/>
    <cellStyle name="Separador de milhares 4 3 2" xfId="6263" xr:uid="{00000000-0005-0000-0000-0000E01C0000}"/>
    <cellStyle name="Separador de milhares 4 3 2 2" xfId="6264" xr:uid="{00000000-0005-0000-0000-0000E11C0000}"/>
    <cellStyle name="Separador de milhares 4 3 2 2 2" xfId="7108" xr:uid="{00000000-0005-0000-0000-0000E21C0000}"/>
    <cellStyle name="Separador de milhares 4 3 2 2 3" xfId="7199" xr:uid="{00000000-0005-0000-0000-0000E31C0000}"/>
    <cellStyle name="Separador de milhares 4 3 2 2 4" xfId="7602" xr:uid="{00000000-0005-0000-0000-0000E41C0000}"/>
    <cellStyle name="Separador de milhares 4 3 2 3" xfId="7107" xr:uid="{00000000-0005-0000-0000-0000E51C0000}"/>
    <cellStyle name="Separador de milhares 4 3 2 4" xfId="7198" xr:uid="{00000000-0005-0000-0000-0000E61C0000}"/>
    <cellStyle name="Separador de milhares 4 3 2 5" xfId="7601" xr:uid="{00000000-0005-0000-0000-0000E71C0000}"/>
    <cellStyle name="Separador de milhares 4 3 3" xfId="6265" xr:uid="{00000000-0005-0000-0000-0000E81C0000}"/>
    <cellStyle name="Separador de milhares 4 3 3 2" xfId="7109" xr:uid="{00000000-0005-0000-0000-0000E91C0000}"/>
    <cellStyle name="Separador de milhares 4 3 3 3" xfId="7200" xr:uid="{00000000-0005-0000-0000-0000EA1C0000}"/>
    <cellStyle name="Separador de milhares 4 3 3 4" xfId="7603" xr:uid="{00000000-0005-0000-0000-0000EB1C0000}"/>
    <cellStyle name="Separador de milhares 4 3 4" xfId="6266" xr:uid="{00000000-0005-0000-0000-0000EC1C0000}"/>
    <cellStyle name="Separador de milhares 4 4" xfId="6267" xr:uid="{00000000-0005-0000-0000-0000ED1C0000}"/>
    <cellStyle name="Separador de milhares 4 4 2" xfId="6268" xr:uid="{00000000-0005-0000-0000-0000EE1C0000}"/>
    <cellStyle name="Separador de milhares 4 4 2 2" xfId="6269" xr:uid="{00000000-0005-0000-0000-0000EF1C0000}"/>
    <cellStyle name="Separador de milhares 4 4 2 2 2" xfId="7111" xr:uid="{00000000-0005-0000-0000-0000F01C0000}"/>
    <cellStyle name="Separador de milhares 4 4 2 2 3" xfId="7202" xr:uid="{00000000-0005-0000-0000-0000F11C0000}"/>
    <cellStyle name="Separador de milhares 4 4 2 2 4" xfId="7605" xr:uid="{00000000-0005-0000-0000-0000F21C0000}"/>
    <cellStyle name="Separador de milhares 4 4 2 3" xfId="7110" xr:uid="{00000000-0005-0000-0000-0000F31C0000}"/>
    <cellStyle name="Separador de milhares 4 4 2 4" xfId="7201" xr:uid="{00000000-0005-0000-0000-0000F41C0000}"/>
    <cellStyle name="Separador de milhares 4 4 2 5" xfId="7604" xr:uid="{00000000-0005-0000-0000-0000F51C0000}"/>
    <cellStyle name="Separador de milhares 4 4 3" xfId="6270" xr:uid="{00000000-0005-0000-0000-0000F61C0000}"/>
    <cellStyle name="Separador de milhares 4 4 3 2" xfId="7112" xr:uid="{00000000-0005-0000-0000-0000F71C0000}"/>
    <cellStyle name="Separador de milhares 4 4 3 3" xfId="7203" xr:uid="{00000000-0005-0000-0000-0000F81C0000}"/>
    <cellStyle name="Separador de milhares 4 4 3 4" xfId="7606" xr:uid="{00000000-0005-0000-0000-0000F91C0000}"/>
    <cellStyle name="Separador de milhares 4 4 4" xfId="6271" xr:uid="{00000000-0005-0000-0000-0000FA1C0000}"/>
    <cellStyle name="Separador de milhares 4 5" xfId="6272" xr:uid="{00000000-0005-0000-0000-0000FB1C0000}"/>
    <cellStyle name="Separador de milhares 4 5 2" xfId="6273" xr:uid="{00000000-0005-0000-0000-0000FC1C0000}"/>
    <cellStyle name="Separador de milhares 4 5 2 2" xfId="6274" xr:uid="{00000000-0005-0000-0000-0000FD1C0000}"/>
    <cellStyle name="Separador de milhares 4 5 2 2 2" xfId="7114" xr:uid="{00000000-0005-0000-0000-0000FE1C0000}"/>
    <cellStyle name="Separador de milhares 4 5 2 2 3" xfId="7205" xr:uid="{00000000-0005-0000-0000-0000FF1C0000}"/>
    <cellStyle name="Separador de milhares 4 5 2 2 4" xfId="7608" xr:uid="{00000000-0005-0000-0000-0000001D0000}"/>
    <cellStyle name="Separador de milhares 4 5 2 3" xfId="7113" xr:uid="{00000000-0005-0000-0000-0000011D0000}"/>
    <cellStyle name="Separador de milhares 4 5 2 4" xfId="7204" xr:uid="{00000000-0005-0000-0000-0000021D0000}"/>
    <cellStyle name="Separador de milhares 4 5 2 5" xfId="7607" xr:uid="{00000000-0005-0000-0000-0000031D0000}"/>
    <cellStyle name="Separador de milhares 4 5 3" xfId="6275" xr:uid="{00000000-0005-0000-0000-0000041D0000}"/>
    <cellStyle name="Separador de milhares 4 5 3 2" xfId="7115" xr:uid="{00000000-0005-0000-0000-0000051D0000}"/>
    <cellStyle name="Separador de milhares 4 5 3 3" xfId="7206" xr:uid="{00000000-0005-0000-0000-0000061D0000}"/>
    <cellStyle name="Separador de milhares 4 5 3 4" xfId="7609" xr:uid="{00000000-0005-0000-0000-0000071D0000}"/>
    <cellStyle name="Separador de milhares 4 5 4" xfId="6276" xr:uid="{00000000-0005-0000-0000-0000081D0000}"/>
    <cellStyle name="Separador de milhares 4 6" xfId="6277" xr:uid="{00000000-0005-0000-0000-0000091D0000}"/>
    <cellStyle name="Separador de milhares 4 6 2" xfId="6278" xr:uid="{00000000-0005-0000-0000-00000A1D0000}"/>
    <cellStyle name="Separador de milhares 4 6 2 2" xfId="6279" xr:uid="{00000000-0005-0000-0000-00000B1D0000}"/>
    <cellStyle name="Separador de milhares 4 6 2 2 2" xfId="7117" xr:uid="{00000000-0005-0000-0000-00000C1D0000}"/>
    <cellStyle name="Separador de milhares 4 6 2 2 3" xfId="7208" xr:uid="{00000000-0005-0000-0000-00000D1D0000}"/>
    <cellStyle name="Separador de milhares 4 6 2 2 4" xfId="7611" xr:uid="{00000000-0005-0000-0000-00000E1D0000}"/>
    <cellStyle name="Separador de milhares 4 6 2 3" xfId="7116" xr:uid="{00000000-0005-0000-0000-00000F1D0000}"/>
    <cellStyle name="Separador de milhares 4 6 2 4" xfId="7207" xr:uid="{00000000-0005-0000-0000-0000101D0000}"/>
    <cellStyle name="Separador de milhares 4 6 2 5" xfId="7610" xr:uid="{00000000-0005-0000-0000-0000111D0000}"/>
    <cellStyle name="Separador de milhares 4 6 3" xfId="6280" xr:uid="{00000000-0005-0000-0000-0000121D0000}"/>
    <cellStyle name="Separador de milhares 4 6 3 2" xfId="7118" xr:uid="{00000000-0005-0000-0000-0000131D0000}"/>
    <cellStyle name="Separador de milhares 4 6 3 3" xfId="7209" xr:uid="{00000000-0005-0000-0000-0000141D0000}"/>
    <cellStyle name="Separador de milhares 4 6 3 4" xfId="7612" xr:uid="{00000000-0005-0000-0000-0000151D0000}"/>
    <cellStyle name="Separador de milhares 4 6 4" xfId="6281" xr:uid="{00000000-0005-0000-0000-0000161D0000}"/>
    <cellStyle name="Separador de milhares 4 7" xfId="6282" xr:uid="{00000000-0005-0000-0000-0000171D0000}"/>
    <cellStyle name="Separador de milhares 4 7 2" xfId="6283" xr:uid="{00000000-0005-0000-0000-0000181D0000}"/>
    <cellStyle name="Separador de milhares 4 7 2 2" xfId="6284" xr:uid="{00000000-0005-0000-0000-0000191D0000}"/>
    <cellStyle name="Separador de milhares 4 7 2 2 2" xfId="7120" xr:uid="{00000000-0005-0000-0000-00001A1D0000}"/>
    <cellStyle name="Separador de milhares 4 7 2 2 3" xfId="7211" xr:uid="{00000000-0005-0000-0000-00001B1D0000}"/>
    <cellStyle name="Separador de milhares 4 7 2 2 4" xfId="7614" xr:uid="{00000000-0005-0000-0000-00001C1D0000}"/>
    <cellStyle name="Separador de milhares 4 7 2 3" xfId="7119" xr:uid="{00000000-0005-0000-0000-00001D1D0000}"/>
    <cellStyle name="Separador de milhares 4 7 2 4" xfId="7210" xr:uid="{00000000-0005-0000-0000-00001E1D0000}"/>
    <cellStyle name="Separador de milhares 4 7 2 5" xfId="7613" xr:uid="{00000000-0005-0000-0000-00001F1D0000}"/>
    <cellStyle name="Separador de milhares 4 7 3" xfId="6285" xr:uid="{00000000-0005-0000-0000-0000201D0000}"/>
    <cellStyle name="Separador de milhares 4 7 3 2" xfId="7121" xr:uid="{00000000-0005-0000-0000-0000211D0000}"/>
    <cellStyle name="Separador de milhares 4 7 3 3" xfId="7212" xr:uid="{00000000-0005-0000-0000-0000221D0000}"/>
    <cellStyle name="Separador de milhares 4 7 3 4" xfId="7615" xr:uid="{00000000-0005-0000-0000-0000231D0000}"/>
    <cellStyle name="Separador de milhares 4 7 4" xfId="6286" xr:uid="{00000000-0005-0000-0000-0000241D0000}"/>
    <cellStyle name="Separador de milhares 4 8" xfId="6287" xr:uid="{00000000-0005-0000-0000-0000251D0000}"/>
    <cellStyle name="Separador de milhares 4 8 2" xfId="6288" xr:uid="{00000000-0005-0000-0000-0000261D0000}"/>
    <cellStyle name="Separador de milhares 4 8 2 2" xfId="6289" xr:uid="{00000000-0005-0000-0000-0000271D0000}"/>
    <cellStyle name="Separador de milhares 4 8 2 2 2" xfId="7123" xr:uid="{00000000-0005-0000-0000-0000281D0000}"/>
    <cellStyle name="Separador de milhares 4 8 2 2 3" xfId="7214" xr:uid="{00000000-0005-0000-0000-0000291D0000}"/>
    <cellStyle name="Separador de milhares 4 8 2 2 4" xfId="7617" xr:uid="{00000000-0005-0000-0000-00002A1D0000}"/>
    <cellStyle name="Separador de milhares 4 8 2 3" xfId="7122" xr:uid="{00000000-0005-0000-0000-00002B1D0000}"/>
    <cellStyle name="Separador de milhares 4 8 2 4" xfId="7213" xr:uid="{00000000-0005-0000-0000-00002C1D0000}"/>
    <cellStyle name="Separador de milhares 4 8 2 5" xfId="7616" xr:uid="{00000000-0005-0000-0000-00002D1D0000}"/>
    <cellStyle name="Separador de milhares 4 8 3" xfId="6290" xr:uid="{00000000-0005-0000-0000-00002E1D0000}"/>
    <cellStyle name="Separador de milhares 4 8 3 2" xfId="7124" xr:uid="{00000000-0005-0000-0000-00002F1D0000}"/>
    <cellStyle name="Separador de milhares 4 8 3 3" xfId="7215" xr:uid="{00000000-0005-0000-0000-0000301D0000}"/>
    <cellStyle name="Separador de milhares 4 8 3 4" xfId="7618" xr:uid="{00000000-0005-0000-0000-0000311D0000}"/>
    <cellStyle name="Separador de milhares 4 8 4" xfId="6291" xr:uid="{00000000-0005-0000-0000-0000321D0000}"/>
    <cellStyle name="Separador de milhares 4 9" xfId="6292" xr:uid="{00000000-0005-0000-0000-0000331D0000}"/>
    <cellStyle name="Separador de milhares 5" xfId="14" xr:uid="{00000000-0005-0000-0000-0000341D0000}"/>
    <cellStyle name="Separador de milhares 5 10" xfId="6293" xr:uid="{00000000-0005-0000-0000-0000351D0000}"/>
    <cellStyle name="Separador de milhares 5 10 2" xfId="6294" xr:uid="{00000000-0005-0000-0000-0000361D0000}"/>
    <cellStyle name="Separador de milhares 5 10 3" xfId="6295" xr:uid="{00000000-0005-0000-0000-0000371D0000}"/>
    <cellStyle name="Separador de milhares 5 10 3 2" xfId="6296" xr:uid="{00000000-0005-0000-0000-0000381D0000}"/>
    <cellStyle name="Separador de milhares 5 10 3 2 2" xfId="7126" xr:uid="{00000000-0005-0000-0000-0000391D0000}"/>
    <cellStyle name="Separador de milhares 5 10 3 2 3" xfId="7217" xr:uid="{00000000-0005-0000-0000-00003A1D0000}"/>
    <cellStyle name="Separador de milhares 5 10 3 2 4" xfId="7620" xr:uid="{00000000-0005-0000-0000-00003B1D0000}"/>
    <cellStyle name="Separador de milhares 5 10 3 3" xfId="7125" xr:uid="{00000000-0005-0000-0000-00003C1D0000}"/>
    <cellStyle name="Separador de milhares 5 10 3 4" xfId="7216" xr:uid="{00000000-0005-0000-0000-00003D1D0000}"/>
    <cellStyle name="Separador de milhares 5 10 3 5" xfId="7619" xr:uid="{00000000-0005-0000-0000-00003E1D0000}"/>
    <cellStyle name="Separador de milhares 5 10 4" xfId="6297" xr:uid="{00000000-0005-0000-0000-00003F1D0000}"/>
    <cellStyle name="Separador de milhares 5 11" xfId="6298" xr:uid="{00000000-0005-0000-0000-0000401D0000}"/>
    <cellStyle name="Separador de milhares 5 11 2" xfId="6299" xr:uid="{00000000-0005-0000-0000-0000411D0000}"/>
    <cellStyle name="Separador de milhares 5 11 2 2" xfId="7128" xr:uid="{00000000-0005-0000-0000-0000421D0000}"/>
    <cellStyle name="Separador de milhares 5 11 2 3" xfId="7218" xr:uid="{00000000-0005-0000-0000-0000431D0000}"/>
    <cellStyle name="Separador de milhares 5 11 2 4" xfId="7622" xr:uid="{00000000-0005-0000-0000-0000441D0000}"/>
    <cellStyle name="Separador de milhares 5 11 3" xfId="7127" xr:uid="{00000000-0005-0000-0000-0000451D0000}"/>
    <cellStyle name="Separador de milhares 5 11 4" xfId="7621" xr:uid="{00000000-0005-0000-0000-0000461D0000}"/>
    <cellStyle name="Separador de milhares 5 12" xfId="6300" xr:uid="{00000000-0005-0000-0000-0000471D0000}"/>
    <cellStyle name="Separador de milhares 5 12 2" xfId="7129" xr:uid="{00000000-0005-0000-0000-0000481D0000}"/>
    <cellStyle name="Separador de milhares 5 12 3" xfId="7219" xr:uid="{00000000-0005-0000-0000-0000491D0000}"/>
    <cellStyle name="Separador de milhares 5 12 4" xfId="7623" xr:uid="{00000000-0005-0000-0000-00004A1D0000}"/>
    <cellStyle name="Separador de milhares 5 13" xfId="6386" xr:uid="{00000000-0005-0000-0000-00004B1D0000}"/>
    <cellStyle name="Separador de milhares 5 14" xfId="7057" xr:uid="{00000000-0005-0000-0000-00004C1D0000}"/>
    <cellStyle name="Separador de milhares 5 15" xfId="7243" xr:uid="{00000000-0005-0000-0000-00004D1D0000}"/>
    <cellStyle name="Separador de milhares 5 2" xfId="46" xr:uid="{00000000-0005-0000-0000-00004E1D0000}"/>
    <cellStyle name="Separador de milhares 5 2 2" xfId="6301" xr:uid="{00000000-0005-0000-0000-00004F1D0000}"/>
    <cellStyle name="Separador de milhares 5 2 2 2" xfId="6302" xr:uid="{00000000-0005-0000-0000-0000501D0000}"/>
    <cellStyle name="Separador de milhares 5 2 2 2 2" xfId="7131" xr:uid="{00000000-0005-0000-0000-0000511D0000}"/>
    <cellStyle name="Separador de milhares 5 2 2 2 3" xfId="7221" xr:uid="{00000000-0005-0000-0000-0000521D0000}"/>
    <cellStyle name="Separador de milhares 5 2 2 2 4" xfId="7625" xr:uid="{00000000-0005-0000-0000-0000531D0000}"/>
    <cellStyle name="Separador de milhares 5 2 2 3" xfId="7130" xr:uid="{00000000-0005-0000-0000-0000541D0000}"/>
    <cellStyle name="Separador de milhares 5 2 2 4" xfId="7220" xr:uid="{00000000-0005-0000-0000-0000551D0000}"/>
    <cellStyle name="Separador de milhares 5 2 2 5" xfId="7624" xr:uid="{00000000-0005-0000-0000-0000561D0000}"/>
    <cellStyle name="Separador de milhares 5 2 3" xfId="6303" xr:uid="{00000000-0005-0000-0000-0000571D0000}"/>
    <cellStyle name="Separador de milhares 5 2 3 2" xfId="7132" xr:uid="{00000000-0005-0000-0000-0000581D0000}"/>
    <cellStyle name="Separador de milhares 5 2 3 3" xfId="7222" xr:uid="{00000000-0005-0000-0000-0000591D0000}"/>
    <cellStyle name="Separador de milhares 5 2 3 4" xfId="7626" xr:uid="{00000000-0005-0000-0000-00005A1D0000}"/>
    <cellStyle name="Separador de milhares 5 2 4" xfId="6304" xr:uid="{00000000-0005-0000-0000-00005B1D0000}"/>
    <cellStyle name="Separador de milhares 5 2 5" xfId="6399" xr:uid="{00000000-0005-0000-0000-00005C1D0000}"/>
    <cellStyle name="Separador de milhares 5 2 6" xfId="7045" xr:uid="{00000000-0005-0000-0000-00005D1D0000}"/>
    <cellStyle name="Separador de milhares 5 2 7" xfId="7256" xr:uid="{00000000-0005-0000-0000-00005E1D0000}"/>
    <cellStyle name="Separador de milhares 5 3" xfId="6305" xr:uid="{00000000-0005-0000-0000-00005F1D0000}"/>
    <cellStyle name="Separador de milhares 5 4" xfId="6306" xr:uid="{00000000-0005-0000-0000-0000601D0000}"/>
    <cellStyle name="Separador de milhares 5 5" xfId="6307" xr:uid="{00000000-0005-0000-0000-0000611D0000}"/>
    <cellStyle name="Separador de milhares 5 6" xfId="6308" xr:uid="{00000000-0005-0000-0000-0000621D0000}"/>
    <cellStyle name="Separador de milhares 5 7" xfId="6309" xr:uid="{00000000-0005-0000-0000-0000631D0000}"/>
    <cellStyle name="Separador de milhares 5 8" xfId="6310" xr:uid="{00000000-0005-0000-0000-0000641D0000}"/>
    <cellStyle name="Separador de milhares 5 9" xfId="6311" xr:uid="{00000000-0005-0000-0000-0000651D0000}"/>
    <cellStyle name="Separador de milhares 6" xfId="6312" xr:uid="{00000000-0005-0000-0000-0000661D0000}"/>
    <cellStyle name="Separador de milhares 6 2" xfId="6313" xr:uid="{00000000-0005-0000-0000-0000671D0000}"/>
    <cellStyle name="Separador de milhares 6 2 2" xfId="6314" xr:uid="{00000000-0005-0000-0000-0000681D0000}"/>
    <cellStyle name="Separador de milhares 6 2 3" xfId="6315" xr:uid="{00000000-0005-0000-0000-0000691D0000}"/>
    <cellStyle name="Separador de milhares 6 2 4" xfId="7134" xr:uid="{00000000-0005-0000-0000-00006A1D0000}"/>
    <cellStyle name="Separador de milhares 6 2 5" xfId="7224" xr:uid="{00000000-0005-0000-0000-00006B1D0000}"/>
    <cellStyle name="Separador de milhares 6 2 6" xfId="7628" xr:uid="{00000000-0005-0000-0000-00006C1D0000}"/>
    <cellStyle name="Separador de milhares 6 3" xfId="7133" xr:uid="{00000000-0005-0000-0000-00006D1D0000}"/>
    <cellStyle name="Separador de milhares 6 4" xfId="7223" xr:uid="{00000000-0005-0000-0000-00006E1D0000}"/>
    <cellStyle name="Separador de milhares 6 5" xfId="7627" xr:uid="{00000000-0005-0000-0000-00006F1D0000}"/>
    <cellStyle name="Separador de milhares 7" xfId="6316" xr:uid="{00000000-0005-0000-0000-0000701D0000}"/>
    <cellStyle name="Separador de milhares 7 2" xfId="6317" xr:uid="{00000000-0005-0000-0000-0000711D0000}"/>
    <cellStyle name="Separador de milhares 7 2 2" xfId="6318" xr:uid="{00000000-0005-0000-0000-0000721D0000}"/>
    <cellStyle name="Separador de milhares 7 2 2 2" xfId="7137" xr:uid="{00000000-0005-0000-0000-0000731D0000}"/>
    <cellStyle name="Separador de milhares 7 2 2 3" xfId="7227" xr:uid="{00000000-0005-0000-0000-0000741D0000}"/>
    <cellStyle name="Separador de milhares 7 2 2 4" xfId="7631" xr:uid="{00000000-0005-0000-0000-0000751D0000}"/>
    <cellStyle name="Separador de milhares 7 2 3" xfId="7136" xr:uid="{00000000-0005-0000-0000-0000761D0000}"/>
    <cellStyle name="Separador de milhares 7 2 4" xfId="7226" xr:uid="{00000000-0005-0000-0000-0000771D0000}"/>
    <cellStyle name="Separador de milhares 7 2 5" xfId="7630" xr:uid="{00000000-0005-0000-0000-0000781D0000}"/>
    <cellStyle name="Separador de milhares 7 3" xfId="6319" xr:uid="{00000000-0005-0000-0000-0000791D0000}"/>
    <cellStyle name="Separador de milhares 7 3 2" xfId="7138" xr:uid="{00000000-0005-0000-0000-00007A1D0000}"/>
    <cellStyle name="Separador de milhares 7 3 3" xfId="7228" xr:uid="{00000000-0005-0000-0000-00007B1D0000}"/>
    <cellStyle name="Separador de milhares 7 3 4" xfId="7632" xr:uid="{00000000-0005-0000-0000-00007C1D0000}"/>
    <cellStyle name="Separador de milhares 7 4" xfId="7135" xr:uid="{00000000-0005-0000-0000-00007D1D0000}"/>
    <cellStyle name="Separador de milhares 7 5" xfId="7225" xr:uid="{00000000-0005-0000-0000-00007E1D0000}"/>
    <cellStyle name="Separador de milhares 7 6" xfId="7629" xr:uid="{00000000-0005-0000-0000-00007F1D0000}"/>
    <cellStyle name="Separador de milhares 8" xfId="6320" xr:uid="{00000000-0005-0000-0000-0000801D0000}"/>
    <cellStyle name="Separador de milhares 8 2" xfId="6321" xr:uid="{00000000-0005-0000-0000-0000811D0000}"/>
    <cellStyle name="Separador de milhares 8 2 2" xfId="7140" xr:uid="{00000000-0005-0000-0000-0000821D0000}"/>
    <cellStyle name="Separador de milhares 8 2 3" xfId="7230" xr:uid="{00000000-0005-0000-0000-0000831D0000}"/>
    <cellStyle name="Separador de milhares 8 2 4" xfId="7634" xr:uid="{00000000-0005-0000-0000-0000841D0000}"/>
    <cellStyle name="Separador de milhares 8 3" xfId="6373" xr:uid="{00000000-0005-0000-0000-0000851D0000}"/>
    <cellStyle name="Separador de milhares 8 4" xfId="7139" xr:uid="{00000000-0005-0000-0000-0000861D0000}"/>
    <cellStyle name="Separador de milhares 8 5" xfId="7229" xr:uid="{00000000-0005-0000-0000-0000871D0000}"/>
    <cellStyle name="Separador de milhares 8 6" xfId="7633" xr:uid="{00000000-0005-0000-0000-0000881D0000}"/>
    <cellStyle name="Separador de milhares 9" xfId="6322" xr:uid="{00000000-0005-0000-0000-0000891D0000}"/>
    <cellStyle name="Separador de milhares 9 2" xfId="6323" xr:uid="{00000000-0005-0000-0000-00008A1D0000}"/>
    <cellStyle name="Separador de milhares 9 2 2" xfId="7142" xr:uid="{00000000-0005-0000-0000-00008B1D0000}"/>
    <cellStyle name="Separador de milhares 9 2 3" xfId="7232" xr:uid="{00000000-0005-0000-0000-00008C1D0000}"/>
    <cellStyle name="Separador de milhares 9 2 4" xfId="7636" xr:uid="{00000000-0005-0000-0000-00008D1D0000}"/>
    <cellStyle name="Separador de milhares 9 3" xfId="7141" xr:uid="{00000000-0005-0000-0000-00008E1D0000}"/>
    <cellStyle name="Separador de milhares 9 4" xfId="7231" xr:uid="{00000000-0005-0000-0000-00008F1D0000}"/>
    <cellStyle name="Separador de milhares 9 5" xfId="7635" xr:uid="{00000000-0005-0000-0000-0000901D0000}"/>
    <cellStyle name="Texto de Aviso 2" xfId="6324" xr:uid="{00000000-0005-0000-0000-0000911D0000}"/>
    <cellStyle name="Texto de Aviso 3" xfId="6325" xr:uid="{00000000-0005-0000-0000-0000921D0000}"/>
    <cellStyle name="Texto de Aviso 9" xfId="6326" xr:uid="{00000000-0005-0000-0000-0000931D0000}"/>
    <cellStyle name="Texto Explicativo 2" xfId="6327" xr:uid="{00000000-0005-0000-0000-0000941D0000}"/>
    <cellStyle name="Texto Explicativo 3" xfId="6328" xr:uid="{00000000-0005-0000-0000-0000951D0000}"/>
    <cellStyle name="Texto Explicativo 9" xfId="6329" xr:uid="{00000000-0005-0000-0000-0000961D0000}"/>
    <cellStyle name="Title" xfId="6330" xr:uid="{00000000-0005-0000-0000-0000971D0000}"/>
    <cellStyle name="Título 1 2" xfId="6331" xr:uid="{00000000-0005-0000-0000-0000981D0000}"/>
    <cellStyle name="Título 1 3" xfId="6332" xr:uid="{00000000-0005-0000-0000-0000991D0000}"/>
    <cellStyle name="Título 1 4" xfId="6333" xr:uid="{00000000-0005-0000-0000-00009A1D0000}"/>
    <cellStyle name="Título 1 9" xfId="6334" xr:uid="{00000000-0005-0000-0000-00009B1D0000}"/>
    <cellStyle name="Título 2 2" xfId="6335" xr:uid="{00000000-0005-0000-0000-00009C1D0000}"/>
    <cellStyle name="Título 2 3" xfId="6336" xr:uid="{00000000-0005-0000-0000-00009D1D0000}"/>
    <cellStyle name="Título 2 4" xfId="6337" xr:uid="{00000000-0005-0000-0000-00009E1D0000}"/>
    <cellStyle name="Título 2 9" xfId="6338" xr:uid="{00000000-0005-0000-0000-00009F1D0000}"/>
    <cellStyle name="Título 3 2" xfId="6339" xr:uid="{00000000-0005-0000-0000-0000A01D0000}"/>
    <cellStyle name="Título 3 3" xfId="6340" xr:uid="{00000000-0005-0000-0000-0000A11D0000}"/>
    <cellStyle name="Título 3 4" xfId="6341" xr:uid="{00000000-0005-0000-0000-0000A21D0000}"/>
    <cellStyle name="Título 3 9" xfId="6342" xr:uid="{00000000-0005-0000-0000-0000A31D0000}"/>
    <cellStyle name="Título 4 2" xfId="6343" xr:uid="{00000000-0005-0000-0000-0000A41D0000}"/>
    <cellStyle name="Título 4 3" xfId="6344" xr:uid="{00000000-0005-0000-0000-0000A51D0000}"/>
    <cellStyle name="Título 4 4" xfId="6345" xr:uid="{00000000-0005-0000-0000-0000A61D0000}"/>
    <cellStyle name="Título 4 9" xfId="6346" xr:uid="{00000000-0005-0000-0000-0000A71D0000}"/>
    <cellStyle name="Título 5" xfId="6347" xr:uid="{00000000-0005-0000-0000-0000A81D0000}"/>
    <cellStyle name="Título 6" xfId="6348" xr:uid="{00000000-0005-0000-0000-0000A91D0000}"/>
    <cellStyle name="Título 7" xfId="6349" xr:uid="{00000000-0005-0000-0000-0000AA1D0000}"/>
    <cellStyle name="Total 2" xfId="6350" xr:uid="{00000000-0005-0000-0000-0000AB1D0000}"/>
    <cellStyle name="Total 2 2" xfId="7143" xr:uid="{00000000-0005-0000-0000-0000AC1D0000}"/>
    <cellStyle name="Total 2 3" xfId="7233" xr:uid="{00000000-0005-0000-0000-0000AD1D0000}"/>
    <cellStyle name="Total 3" xfId="6351" xr:uid="{00000000-0005-0000-0000-0000AE1D0000}"/>
    <cellStyle name="Total 3 2" xfId="7144" xr:uid="{00000000-0005-0000-0000-0000AF1D0000}"/>
    <cellStyle name="Total 3 3" xfId="7234" xr:uid="{00000000-0005-0000-0000-0000B01D0000}"/>
    <cellStyle name="Total 9" xfId="6352" xr:uid="{00000000-0005-0000-0000-0000B11D0000}"/>
    <cellStyle name="Vírgula" xfId="1" builtinId="3"/>
    <cellStyle name="Vírgula 2" xfId="48" xr:uid="{00000000-0005-0000-0000-0000B31D0000}"/>
    <cellStyle name="Vírgula 2 2" xfId="50" xr:uid="{00000000-0005-0000-0000-0000B41D0000}"/>
    <cellStyle name="Vírgula 2 2 2" xfId="6366" xr:uid="{00000000-0005-0000-0000-0000B51D0000}"/>
    <cellStyle name="Vírgula 2 2 2 2" xfId="7147" xr:uid="{00000000-0005-0000-0000-0000B61D0000}"/>
    <cellStyle name="Vírgula 2 2 2 3" xfId="7639" xr:uid="{00000000-0005-0000-0000-0000B71D0000}"/>
    <cellStyle name="Vírgula 2 2 3" xfId="7258" xr:uid="{00000000-0005-0000-0000-0000B81D0000}"/>
    <cellStyle name="Vírgula 2 3" xfId="6400" xr:uid="{00000000-0005-0000-0000-0000B91D0000}"/>
    <cellStyle name="Vírgula 2 4" xfId="7044" xr:uid="{00000000-0005-0000-0000-0000BA1D0000}"/>
    <cellStyle name="Vírgula 2 5" xfId="7257" xr:uid="{00000000-0005-0000-0000-0000BB1D0000}"/>
    <cellStyle name="Vírgula 3" xfId="51" xr:uid="{00000000-0005-0000-0000-0000BC1D0000}"/>
    <cellStyle name="Vírgula 3 2" xfId="6367" xr:uid="{00000000-0005-0000-0000-0000BD1D0000}"/>
    <cellStyle name="Vírgula 3 2 2" xfId="6374" xr:uid="{00000000-0005-0000-0000-0000BE1D0000}"/>
    <cellStyle name="Vírgula 3 2 2 2" xfId="7150" xr:uid="{00000000-0005-0000-0000-0000BF1D0000}"/>
    <cellStyle name="Vírgula 3 2 2 3" xfId="7642" xr:uid="{00000000-0005-0000-0000-0000C01D0000}"/>
    <cellStyle name="Vírgula 3 2 3" xfId="7148" xr:uid="{00000000-0005-0000-0000-0000C11D0000}"/>
    <cellStyle name="Vírgula 3 2 4" xfId="7640" xr:uid="{00000000-0005-0000-0000-0000C21D0000}"/>
    <cellStyle name="Vírgula 3 3" xfId="6375" xr:uid="{00000000-0005-0000-0000-0000C31D0000}"/>
    <cellStyle name="Vírgula 3 3 2" xfId="7151" xr:uid="{00000000-0005-0000-0000-0000C41D0000}"/>
    <cellStyle name="Vírgula 3 3 3" xfId="7643" xr:uid="{00000000-0005-0000-0000-0000C51D0000}"/>
    <cellStyle name="Vírgula 3 4" xfId="6401" xr:uid="{00000000-0005-0000-0000-0000C61D0000}"/>
    <cellStyle name="Vírgula 3 5" xfId="7259" xr:uid="{00000000-0005-0000-0000-0000C71D0000}"/>
    <cellStyle name="Vírgula 4" xfId="60" xr:uid="{00000000-0005-0000-0000-0000C81D0000}"/>
    <cellStyle name="Vírgula 4 2" xfId="6403" xr:uid="{00000000-0005-0000-0000-0000C91D0000}"/>
    <cellStyle name="Vírgula 4 3" xfId="7042" xr:uid="{00000000-0005-0000-0000-0000CA1D0000}"/>
    <cellStyle name="Vírgula 4 4" xfId="7261" xr:uid="{00000000-0005-0000-0000-0000CB1D0000}"/>
    <cellStyle name="Vírgula 5" xfId="6376" xr:uid="{00000000-0005-0000-0000-0000CC1D0000}"/>
    <cellStyle name="Vírgula 5 2" xfId="6377" xr:uid="{00000000-0005-0000-0000-0000CD1D0000}"/>
    <cellStyle name="Vírgula 5 2 2" xfId="7153" xr:uid="{00000000-0005-0000-0000-0000CE1D0000}"/>
    <cellStyle name="Vírgula 5 2 3" xfId="7645" xr:uid="{00000000-0005-0000-0000-0000CF1D0000}"/>
    <cellStyle name="Vírgula 5 3" xfId="7152" xr:uid="{00000000-0005-0000-0000-0000D01D0000}"/>
    <cellStyle name="Vírgula 5 4" xfId="7644" xr:uid="{00000000-0005-0000-0000-0000D11D0000}"/>
    <cellStyle name="Vírgula 6" xfId="6380" xr:uid="{00000000-0005-0000-0000-0000D21D0000}"/>
    <cellStyle name="Vírgula 6 2" xfId="7237" xr:uid="{00000000-0005-0000-0000-0000D31D0000}"/>
    <cellStyle name="Vírgula 7" xfId="7236" xr:uid="{00000000-0005-0000-0000-0000D41D0000}"/>
    <cellStyle name="Vírgula 8" xfId="7650" xr:uid="{CA6F98E8-47D9-4929-8957-96C3DBD77388}"/>
    <cellStyle name="Warning Text" xfId="6353" xr:uid="{00000000-0005-0000-0000-0000D51D0000}"/>
    <cellStyle name="Warning Text 10" xfId="6354" xr:uid="{00000000-0005-0000-0000-0000D61D0000}"/>
    <cellStyle name="Warning Text 2" xfId="6355" xr:uid="{00000000-0005-0000-0000-0000D71D0000}"/>
    <cellStyle name="Warning Text 3" xfId="6356" xr:uid="{00000000-0005-0000-0000-0000D81D0000}"/>
    <cellStyle name="Warning Text 4" xfId="6357" xr:uid="{00000000-0005-0000-0000-0000D91D0000}"/>
    <cellStyle name="Warning Text 5" xfId="6358" xr:uid="{00000000-0005-0000-0000-0000DA1D0000}"/>
    <cellStyle name="Warning Text 6" xfId="6359" xr:uid="{00000000-0005-0000-0000-0000DB1D0000}"/>
    <cellStyle name="Warning Text 7" xfId="6360" xr:uid="{00000000-0005-0000-0000-0000DC1D0000}"/>
    <cellStyle name="Warning Text 8" xfId="6361" xr:uid="{00000000-0005-0000-0000-0000DD1D0000}"/>
    <cellStyle name="Warning Text 9" xfId="6362" xr:uid="{00000000-0005-0000-0000-0000DE1D0000}"/>
  </cellStyles>
  <dxfs count="11">
    <dxf>
      <fill>
        <patternFill patternType="solid">
          <bgColor theme="0" tint="-0.499984740745262"/>
        </patternFill>
      </fill>
    </dxf>
    <dxf>
      <fill>
        <patternFill patternType="solid">
          <bgColor theme="3" tint="0.749961851863155"/>
        </patternFill>
      </fill>
    </dxf>
    <dxf>
      <fill>
        <patternFill patternType="solid">
          <bgColor theme="3" tint="0.749961851863155"/>
        </patternFill>
      </fill>
    </dxf>
    <dxf>
      <fill>
        <patternFill patternType="solid">
          <bgColor theme="3" tint="0.749961851863155"/>
        </patternFill>
      </fill>
    </dxf>
    <dxf>
      <fill>
        <patternFill patternType="solid">
          <bgColor theme="3" tint="0.749961851863155"/>
        </patternFill>
      </fill>
    </dxf>
    <dxf>
      <fill>
        <patternFill patternType="solid">
          <bgColor theme="3" tint="0.749961851863155"/>
        </patternFill>
      </fill>
    </dxf>
    <dxf>
      <fill>
        <patternFill patternType="solid">
          <bgColor theme="3" tint="0.749961851863155"/>
        </patternFill>
      </fill>
    </dxf>
    <dxf>
      <fill>
        <patternFill patternType="solid">
          <bgColor theme="3" tint="0.749961851863155"/>
        </patternFill>
      </fill>
    </dxf>
    <dxf>
      <fill>
        <patternFill patternType="solid">
          <bgColor theme="3" tint="0.749961851863155"/>
        </patternFill>
      </fill>
    </dxf>
    <dxf>
      <fill>
        <patternFill patternType="solid">
          <bgColor theme="3" tint="0.749961851863155"/>
        </patternFill>
      </fill>
    </dxf>
    <dxf>
      <fill>
        <patternFill patternType="solid">
          <bgColor theme="3" tint="0.749961851863155"/>
        </patternFill>
      </fill>
    </dxf>
  </dxfs>
  <tableStyles count="0" defaultTableStyle="TableStyleMedium9" defaultPivotStyle="PivotStyleLight16"/>
  <colors>
    <mruColors>
      <color rgb="FFFFFFFF"/>
      <color rgb="FFFFFFCC"/>
      <color rgb="FFCCCCFF"/>
      <color rgb="FFF8F8F8"/>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externalLink" Target="externalLinks/externalLink121.xml"/><Relationship Id="rId138" Type="http://schemas.openxmlformats.org/officeDocument/2006/relationships/externalLink" Target="externalLinks/externalLink126.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28" Type="http://schemas.openxmlformats.org/officeDocument/2006/relationships/externalLink" Target="externalLinks/externalLink116.xml"/><Relationship Id="rId144" Type="http://schemas.openxmlformats.org/officeDocument/2006/relationships/externalLink" Target="externalLinks/externalLink132.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34" Type="http://schemas.openxmlformats.org/officeDocument/2006/relationships/externalLink" Target="externalLinks/externalLink122.xml"/><Relationship Id="rId139" Type="http://schemas.openxmlformats.org/officeDocument/2006/relationships/externalLink" Target="externalLinks/externalLink127.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externalLink" Target="externalLinks/externalLink55.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16" Type="http://schemas.openxmlformats.org/officeDocument/2006/relationships/externalLink" Target="externalLinks/externalLink104.xml"/><Relationship Id="rId124" Type="http://schemas.openxmlformats.org/officeDocument/2006/relationships/externalLink" Target="externalLinks/externalLink112.xml"/><Relationship Id="rId129" Type="http://schemas.openxmlformats.org/officeDocument/2006/relationships/externalLink" Target="externalLinks/externalLink117.xml"/><Relationship Id="rId137" Type="http://schemas.openxmlformats.org/officeDocument/2006/relationships/externalLink" Target="externalLinks/externalLink125.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11" Type="http://schemas.openxmlformats.org/officeDocument/2006/relationships/externalLink" Target="externalLinks/externalLink99.xml"/><Relationship Id="rId132" Type="http://schemas.openxmlformats.org/officeDocument/2006/relationships/externalLink" Target="externalLinks/externalLink120.xml"/><Relationship Id="rId140" Type="http://schemas.openxmlformats.org/officeDocument/2006/relationships/externalLink" Target="externalLinks/externalLink128.xml"/><Relationship Id="rId145"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127" Type="http://schemas.openxmlformats.org/officeDocument/2006/relationships/externalLink" Target="externalLinks/externalLink115.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130" Type="http://schemas.openxmlformats.org/officeDocument/2006/relationships/externalLink" Target="externalLinks/externalLink118.xml"/><Relationship Id="rId135" Type="http://schemas.openxmlformats.org/officeDocument/2006/relationships/externalLink" Target="externalLinks/externalLink123.xml"/><Relationship Id="rId143" Type="http://schemas.openxmlformats.org/officeDocument/2006/relationships/externalLink" Target="externalLinks/externalLink131.xml"/><Relationship Id="rId148"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externalLink" Target="externalLinks/externalLink113.xml"/><Relationship Id="rId141" Type="http://schemas.openxmlformats.org/officeDocument/2006/relationships/externalLink" Target="externalLinks/externalLink129.xml"/><Relationship Id="rId146"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131" Type="http://schemas.openxmlformats.org/officeDocument/2006/relationships/externalLink" Target="externalLinks/externalLink119.xml"/><Relationship Id="rId136" Type="http://schemas.openxmlformats.org/officeDocument/2006/relationships/externalLink" Target="externalLinks/externalLink124.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147"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142" Type="http://schemas.openxmlformats.org/officeDocument/2006/relationships/externalLink" Target="externalLinks/externalLink13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5.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6.emf"/></Relationships>
</file>

<file path=xl/drawings/drawing1.xml><?xml version="1.0" encoding="utf-8"?>
<xdr:wsDr xmlns:xdr="http://schemas.openxmlformats.org/drawingml/2006/spreadsheetDrawing" xmlns:a="http://schemas.openxmlformats.org/drawingml/2006/main">
  <xdr:twoCellAnchor>
    <xdr:from>
      <xdr:col>8</xdr:col>
      <xdr:colOff>492956</xdr:colOff>
      <xdr:row>0</xdr:row>
      <xdr:rowOff>45720</xdr:rowOff>
    </xdr:from>
    <xdr:to>
      <xdr:col>9</xdr:col>
      <xdr:colOff>1069730</xdr:colOff>
      <xdr:row>3</xdr:row>
      <xdr:rowOff>190500</xdr:rowOff>
    </xdr:to>
    <xdr:sp macro="" textlink="">
      <xdr:nvSpPr>
        <xdr:cNvPr id="6" name="Caixa de Texto 2">
          <a:extLst>
            <a:ext uri="{FF2B5EF4-FFF2-40B4-BE49-F238E27FC236}">
              <a16:creationId xmlns:a16="http://schemas.microsoft.com/office/drawing/2014/main" id="{00000000-0008-0000-0000-000006000000}"/>
            </a:ext>
          </a:extLst>
        </xdr:cNvPr>
        <xdr:cNvSpPr txBox="1">
          <a:spLocks noChangeArrowheads="1"/>
        </xdr:cNvSpPr>
      </xdr:nvSpPr>
      <xdr:spPr bwMode="auto">
        <a:xfrm>
          <a:off x="11820379" y="45720"/>
          <a:ext cx="1294813" cy="1155895"/>
        </a:xfrm>
        <a:prstGeom prst="rect">
          <a:avLst/>
        </a:prstGeom>
        <a:noFill/>
        <a:ln w="9525">
          <a:solidFill>
            <a:srgbClr val="000000"/>
          </a:solidFill>
          <a:miter lim="800000"/>
          <a:headEnd/>
          <a:tailEnd/>
        </a:ln>
      </xdr:spPr>
      <xdr:txBody>
        <a:bodyPr rot="0" vert="horz" wrap="square" lIns="91440" tIns="45720" rIns="91440" bIns="45720" anchor="t" anchorCtr="0">
          <a:noAutofit/>
        </a:bodyPr>
        <a:lstStyle/>
        <a:p>
          <a:pPr>
            <a:lnSpc>
              <a:spcPct val="115000"/>
            </a:lnSpc>
            <a:spcAft>
              <a:spcPts val="0"/>
            </a:spcAft>
          </a:pPr>
          <a:r>
            <a:rPr lang="pt-BR" sz="900">
              <a:effectLst/>
              <a:latin typeface="Calibri"/>
              <a:ea typeface="Calibri"/>
              <a:cs typeface="Times New Roman"/>
            </a:rPr>
            <a:t>BASE DE PREÇOS </a:t>
          </a:r>
        </a:p>
        <a:p>
          <a:pPr>
            <a:lnSpc>
              <a:spcPct val="115000"/>
            </a:lnSpc>
            <a:spcAft>
              <a:spcPts val="0"/>
            </a:spcAft>
          </a:pPr>
          <a:r>
            <a:rPr lang="pt-BR" sz="900">
              <a:effectLst/>
              <a:latin typeface="Calibri"/>
              <a:ea typeface="Calibri"/>
              <a:cs typeface="Times New Roman"/>
            </a:rPr>
            <a:t>(COM DESONERAÇÃO)</a:t>
          </a:r>
        </a:p>
        <a:p>
          <a:pPr>
            <a:lnSpc>
              <a:spcPct val="115000"/>
            </a:lnSpc>
            <a:spcAft>
              <a:spcPts val="0"/>
            </a:spcAft>
          </a:pPr>
          <a:r>
            <a:rPr lang="pt-BR" sz="900">
              <a:effectLst/>
              <a:latin typeface="Calibri"/>
              <a:ea typeface="Calibri"/>
              <a:cs typeface="Times New Roman"/>
            </a:rPr>
            <a:t>SINAPI:  09/2025</a:t>
          </a:r>
          <a:endParaRPr lang="pt-BR" sz="900">
            <a:solidFill>
              <a:sysClr val="windowText" lastClr="000000"/>
            </a:solidFill>
            <a:effectLst/>
            <a:latin typeface="Calibri"/>
            <a:ea typeface="Calibri"/>
            <a:cs typeface="Times New Roman"/>
          </a:endParaRPr>
        </a:p>
        <a:p>
          <a:pPr>
            <a:lnSpc>
              <a:spcPct val="115000"/>
            </a:lnSpc>
            <a:spcAft>
              <a:spcPts val="0"/>
            </a:spcAft>
          </a:pPr>
          <a:r>
            <a:rPr lang="pt-BR" sz="900">
              <a:effectLst/>
              <a:latin typeface="Calibri"/>
              <a:ea typeface="Calibri"/>
              <a:cs typeface="Times New Roman"/>
            </a:rPr>
            <a:t>ORSE:</a:t>
          </a:r>
          <a:r>
            <a:rPr lang="pt-BR" sz="900" baseline="0">
              <a:effectLst/>
              <a:latin typeface="Calibri"/>
              <a:ea typeface="Calibri"/>
              <a:cs typeface="Times New Roman"/>
            </a:rPr>
            <a:t>  08/2025</a:t>
          </a:r>
          <a:endParaRPr lang="pt-BR" sz="900" baseline="0">
            <a:solidFill>
              <a:sysClr val="windowText" lastClr="000000"/>
            </a:solidFill>
            <a:effectLst/>
            <a:latin typeface="Calibri"/>
            <a:ea typeface="Calibri"/>
            <a:cs typeface="Times New Roman"/>
          </a:endParaRPr>
        </a:p>
        <a:p>
          <a:pPr>
            <a:lnSpc>
              <a:spcPct val="115000"/>
            </a:lnSpc>
            <a:spcAft>
              <a:spcPts val="0"/>
            </a:spcAft>
          </a:pPr>
          <a:r>
            <a:rPr lang="pt-BR" sz="900" baseline="0">
              <a:solidFill>
                <a:sysClr val="windowText" lastClr="000000"/>
              </a:solidFill>
              <a:effectLst/>
              <a:latin typeface="Calibri"/>
              <a:ea typeface="Calibri"/>
              <a:cs typeface="Times New Roman"/>
            </a:rPr>
            <a:t>ANP: 08/2025</a:t>
          </a:r>
          <a:endParaRPr lang="pt-BR" sz="900">
            <a:solidFill>
              <a:srgbClr val="FF0000"/>
            </a:solidFill>
            <a:effectLst/>
            <a:latin typeface="Calibri"/>
            <a:ea typeface="Calibri"/>
            <a:cs typeface="Times New Roman"/>
          </a:endParaRPr>
        </a:p>
        <a:p>
          <a:pPr>
            <a:lnSpc>
              <a:spcPct val="115000"/>
            </a:lnSpc>
            <a:spcAft>
              <a:spcPts val="0"/>
            </a:spcAft>
          </a:pPr>
          <a:r>
            <a:rPr lang="pt-BR" sz="900">
              <a:effectLst/>
              <a:latin typeface="Calibri"/>
              <a:ea typeface="Calibri"/>
              <a:cs typeface="Times New Roman"/>
            </a:rPr>
            <a:t>BDI : 26,84%</a:t>
          </a:r>
        </a:p>
      </xdr:txBody>
    </xdr:sp>
    <xdr:clientData/>
  </xdr:twoCellAnchor>
  <xdr:twoCellAnchor editAs="oneCell">
    <xdr:from>
      <xdr:col>0</xdr:col>
      <xdr:colOff>228599</xdr:colOff>
      <xdr:row>0</xdr:row>
      <xdr:rowOff>47623</xdr:rowOff>
    </xdr:from>
    <xdr:to>
      <xdr:col>2</xdr:col>
      <xdr:colOff>343959</xdr:colOff>
      <xdr:row>3</xdr:row>
      <xdr:rowOff>28574</xdr:rowOff>
    </xdr:to>
    <xdr:pic>
      <xdr:nvPicPr>
        <xdr:cNvPr id="3" name="Imagem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599" y="47623"/>
          <a:ext cx="2077510" cy="9906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952500</xdr:colOff>
      <xdr:row>0</xdr:row>
      <xdr:rowOff>438150</xdr:rowOff>
    </xdr:from>
    <xdr:to>
      <xdr:col>2</xdr:col>
      <xdr:colOff>1504420</xdr:colOff>
      <xdr:row>3</xdr:row>
      <xdr:rowOff>457200</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62200" y="438150"/>
          <a:ext cx="3276070" cy="15621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11</xdr:col>
      <xdr:colOff>16706</xdr:colOff>
      <xdr:row>0</xdr:row>
      <xdr:rowOff>37061</xdr:rowOff>
    </xdr:from>
    <xdr:to>
      <xdr:col>12</xdr:col>
      <xdr:colOff>463594</xdr:colOff>
      <xdr:row>3</xdr:row>
      <xdr:rowOff>181841</xdr:rowOff>
    </xdr:to>
    <xdr:sp macro="" textlink="">
      <xdr:nvSpPr>
        <xdr:cNvPr id="2" name="Caixa de Texto 2">
          <a:extLst>
            <a:ext uri="{FF2B5EF4-FFF2-40B4-BE49-F238E27FC236}">
              <a16:creationId xmlns:a16="http://schemas.microsoft.com/office/drawing/2014/main" id="{00000000-0008-0000-0200-000002000000}"/>
            </a:ext>
          </a:extLst>
        </xdr:cNvPr>
        <xdr:cNvSpPr txBox="1">
          <a:spLocks noChangeArrowheads="1"/>
        </xdr:cNvSpPr>
      </xdr:nvSpPr>
      <xdr:spPr bwMode="auto">
        <a:xfrm>
          <a:off x="13940524" y="37061"/>
          <a:ext cx="1295479" cy="1157894"/>
        </a:xfrm>
        <a:prstGeom prst="rect">
          <a:avLst/>
        </a:prstGeom>
        <a:noFill/>
        <a:ln w="9525">
          <a:solidFill>
            <a:srgbClr val="000000"/>
          </a:solidFill>
          <a:miter lim="800000"/>
          <a:headEnd/>
          <a:tailEnd/>
        </a:ln>
      </xdr:spPr>
      <xdr:txBody>
        <a:bodyPr rot="0" vert="horz" wrap="square" lIns="91440" tIns="45720" rIns="91440" bIns="45720" anchor="t" anchorCtr="0">
          <a:noAutofit/>
        </a:bodyPr>
        <a:lstStyle/>
        <a:p>
          <a:pPr>
            <a:lnSpc>
              <a:spcPct val="115000"/>
            </a:lnSpc>
            <a:spcAft>
              <a:spcPts val="0"/>
            </a:spcAft>
          </a:pPr>
          <a:r>
            <a:rPr lang="pt-BR" sz="900">
              <a:effectLst/>
              <a:latin typeface="Calibri"/>
              <a:ea typeface="Calibri"/>
              <a:cs typeface="Times New Roman"/>
            </a:rPr>
            <a:t>BASE DE PREÇOS </a:t>
          </a:r>
        </a:p>
        <a:p>
          <a:pPr>
            <a:lnSpc>
              <a:spcPct val="115000"/>
            </a:lnSpc>
            <a:spcAft>
              <a:spcPts val="0"/>
            </a:spcAft>
          </a:pPr>
          <a:r>
            <a:rPr lang="pt-BR" sz="900">
              <a:effectLst/>
              <a:latin typeface="Calibri"/>
              <a:ea typeface="Calibri"/>
              <a:cs typeface="Times New Roman"/>
            </a:rPr>
            <a:t>(COM DESONERAÇÃO)</a:t>
          </a:r>
        </a:p>
        <a:p>
          <a:pPr>
            <a:lnSpc>
              <a:spcPct val="115000"/>
            </a:lnSpc>
            <a:spcAft>
              <a:spcPts val="0"/>
            </a:spcAft>
          </a:pPr>
          <a:r>
            <a:rPr lang="pt-BR" sz="900">
              <a:effectLst/>
              <a:latin typeface="Calibri"/>
              <a:ea typeface="Calibri"/>
              <a:cs typeface="Times New Roman"/>
            </a:rPr>
            <a:t>SINAPI:  09/2025</a:t>
          </a:r>
          <a:endParaRPr lang="pt-BR" sz="900">
            <a:solidFill>
              <a:sysClr val="windowText" lastClr="000000"/>
            </a:solidFill>
            <a:effectLst/>
            <a:latin typeface="Calibri"/>
            <a:ea typeface="Calibri"/>
            <a:cs typeface="Times New Roman"/>
          </a:endParaRPr>
        </a:p>
        <a:p>
          <a:pPr>
            <a:lnSpc>
              <a:spcPct val="115000"/>
            </a:lnSpc>
            <a:spcAft>
              <a:spcPts val="0"/>
            </a:spcAft>
          </a:pPr>
          <a:r>
            <a:rPr lang="pt-BR" sz="900">
              <a:effectLst/>
              <a:latin typeface="Calibri"/>
              <a:ea typeface="Calibri"/>
              <a:cs typeface="Times New Roman"/>
            </a:rPr>
            <a:t>ORSE:</a:t>
          </a:r>
          <a:r>
            <a:rPr lang="pt-BR" sz="900" baseline="0">
              <a:effectLst/>
              <a:latin typeface="Calibri"/>
              <a:ea typeface="Calibri"/>
              <a:cs typeface="Times New Roman"/>
            </a:rPr>
            <a:t>  08/2025</a:t>
          </a:r>
          <a:endParaRPr lang="pt-BR" sz="900" baseline="0">
            <a:solidFill>
              <a:sysClr val="windowText" lastClr="000000"/>
            </a:solidFill>
            <a:effectLst/>
            <a:latin typeface="Calibri"/>
            <a:ea typeface="Calibri"/>
            <a:cs typeface="Times New Roman"/>
          </a:endParaRPr>
        </a:p>
        <a:p>
          <a:pPr>
            <a:lnSpc>
              <a:spcPct val="115000"/>
            </a:lnSpc>
            <a:spcAft>
              <a:spcPts val="0"/>
            </a:spcAft>
          </a:pPr>
          <a:r>
            <a:rPr lang="pt-BR" sz="900" baseline="0">
              <a:solidFill>
                <a:sysClr val="windowText" lastClr="000000"/>
              </a:solidFill>
              <a:effectLst/>
              <a:latin typeface="Calibri"/>
              <a:ea typeface="Calibri"/>
              <a:cs typeface="Times New Roman"/>
            </a:rPr>
            <a:t>ANP: 08/2025</a:t>
          </a:r>
          <a:endParaRPr lang="pt-BR" sz="900">
            <a:solidFill>
              <a:srgbClr val="FF0000"/>
            </a:solidFill>
            <a:effectLst/>
            <a:latin typeface="Calibri"/>
            <a:ea typeface="Calibri"/>
            <a:cs typeface="Times New Roman"/>
          </a:endParaRPr>
        </a:p>
        <a:p>
          <a:pPr>
            <a:lnSpc>
              <a:spcPct val="115000"/>
            </a:lnSpc>
            <a:spcAft>
              <a:spcPts val="0"/>
            </a:spcAft>
          </a:pPr>
          <a:r>
            <a:rPr lang="pt-BR" sz="900">
              <a:effectLst/>
              <a:latin typeface="Calibri"/>
              <a:ea typeface="Calibri"/>
              <a:cs typeface="Times New Roman"/>
            </a:rPr>
            <a:t>BDI : 26,84%</a:t>
          </a:r>
        </a:p>
      </xdr:txBody>
    </xdr:sp>
    <xdr:clientData/>
  </xdr:twoCellAnchor>
  <xdr:twoCellAnchor editAs="oneCell">
    <xdr:from>
      <xdr:col>0</xdr:col>
      <xdr:colOff>228599</xdr:colOff>
      <xdr:row>0</xdr:row>
      <xdr:rowOff>47623</xdr:rowOff>
    </xdr:from>
    <xdr:to>
      <xdr:col>2</xdr:col>
      <xdr:colOff>343959</xdr:colOff>
      <xdr:row>3</xdr:row>
      <xdr:rowOff>28574</xdr:rowOff>
    </xdr:to>
    <xdr:pic>
      <xdr:nvPicPr>
        <xdr:cNvPr id="3" name="Imagem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28599" y="47623"/>
          <a:ext cx="2077510" cy="99060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312965</xdr:colOff>
      <xdr:row>0</xdr:row>
      <xdr:rowOff>136071</xdr:rowOff>
    </xdr:from>
    <xdr:to>
      <xdr:col>1</xdr:col>
      <xdr:colOff>2027464</xdr:colOff>
      <xdr:row>4</xdr:row>
      <xdr:rowOff>100025</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2965" y="136071"/>
          <a:ext cx="2435678" cy="116138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539750</xdr:colOff>
      <xdr:row>0</xdr:row>
      <xdr:rowOff>95250</xdr:rowOff>
    </xdr:from>
    <xdr:to>
      <xdr:col>2</xdr:col>
      <xdr:colOff>823231</xdr:colOff>
      <xdr:row>3</xdr:row>
      <xdr:rowOff>276918</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9750" y="95250"/>
          <a:ext cx="2442481" cy="113416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449036</xdr:colOff>
      <xdr:row>0</xdr:row>
      <xdr:rowOff>136072</xdr:rowOff>
    </xdr:from>
    <xdr:to>
      <xdr:col>2</xdr:col>
      <xdr:colOff>782410</xdr:colOff>
      <xdr:row>3</xdr:row>
      <xdr:rowOff>127240</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9036" y="136072"/>
          <a:ext cx="2442481" cy="113416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523875</xdr:colOff>
      <xdr:row>0</xdr:row>
      <xdr:rowOff>238125</xdr:rowOff>
    </xdr:from>
    <xdr:to>
      <xdr:col>1</xdr:col>
      <xdr:colOff>2251981</xdr:colOff>
      <xdr:row>3</xdr:row>
      <xdr:rowOff>229293</xdr:rowOff>
    </xdr:to>
    <xdr:pic>
      <xdr:nvPicPr>
        <xdr:cNvPr id="2" name="Imagem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23875" y="238125"/>
          <a:ext cx="2442481" cy="113416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394608</xdr:colOff>
      <xdr:row>0</xdr:row>
      <xdr:rowOff>136071</xdr:rowOff>
    </xdr:from>
    <xdr:to>
      <xdr:col>3</xdr:col>
      <xdr:colOff>231324</xdr:colOff>
      <xdr:row>4</xdr:row>
      <xdr:rowOff>156569</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4608" y="136071"/>
          <a:ext cx="1333501" cy="61921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613410</xdr:colOff>
      <xdr:row>99</xdr:row>
      <xdr:rowOff>142876</xdr:rowOff>
    </xdr:from>
    <xdr:to>
      <xdr:col>2</xdr:col>
      <xdr:colOff>2416621</xdr:colOff>
      <xdr:row>102</xdr:row>
      <xdr:rowOff>28575</xdr:rowOff>
    </xdr:to>
    <xdr:pic>
      <xdr:nvPicPr>
        <xdr:cNvPr id="2" name="Imagem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819910" y="19034126"/>
          <a:ext cx="1803211" cy="457199"/>
        </a:xfrm>
        <a:prstGeom prst="rect">
          <a:avLst/>
        </a:prstGeom>
      </xdr:spPr>
    </xdr:pic>
    <xdr:clientData/>
  </xdr:twoCellAnchor>
  <xdr:twoCellAnchor editAs="oneCell">
    <xdr:from>
      <xdr:col>0</xdr:col>
      <xdr:colOff>531496</xdr:colOff>
      <xdr:row>103</xdr:row>
      <xdr:rowOff>110490</xdr:rowOff>
    </xdr:from>
    <xdr:to>
      <xdr:col>2</xdr:col>
      <xdr:colOff>3815880</xdr:colOff>
      <xdr:row>109</xdr:row>
      <xdr:rowOff>14605</xdr:rowOff>
    </xdr:to>
    <xdr:pic>
      <xdr:nvPicPr>
        <xdr:cNvPr id="3" name="Imagem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a:stretch>
          <a:fillRect/>
        </a:stretch>
      </xdr:blipFill>
      <xdr:spPr>
        <a:xfrm>
          <a:off x="531496" y="19763740"/>
          <a:ext cx="4490884" cy="1047115"/>
        </a:xfrm>
        <a:prstGeom prst="rect">
          <a:avLst/>
        </a:prstGeom>
      </xdr:spPr>
    </xdr:pic>
    <xdr:clientData/>
  </xdr:twoCellAnchor>
  <xdr:twoCellAnchor editAs="oneCell">
    <xdr:from>
      <xdr:col>1</xdr:col>
      <xdr:colOff>24766</xdr:colOff>
      <xdr:row>109</xdr:row>
      <xdr:rowOff>170815</xdr:rowOff>
    </xdr:from>
    <xdr:to>
      <xdr:col>2</xdr:col>
      <xdr:colOff>3636010</xdr:colOff>
      <xdr:row>115</xdr:row>
      <xdr:rowOff>127601</xdr:rowOff>
    </xdr:to>
    <xdr:pic>
      <xdr:nvPicPr>
        <xdr:cNvPr id="4" name="Imagem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3"/>
        <a:stretch>
          <a:fillRect/>
        </a:stretch>
      </xdr:blipFill>
      <xdr:spPr>
        <a:xfrm>
          <a:off x="628016" y="20967065"/>
          <a:ext cx="4214494" cy="1099786"/>
        </a:xfrm>
        <a:prstGeom prst="rect">
          <a:avLst/>
        </a:prstGeom>
      </xdr:spPr>
    </xdr:pic>
    <xdr:clientData/>
  </xdr:twoCellAnchor>
  <xdr:twoCellAnchor editAs="oneCell">
    <xdr:from>
      <xdr:col>0</xdr:col>
      <xdr:colOff>529168</xdr:colOff>
      <xdr:row>0</xdr:row>
      <xdr:rowOff>144991</xdr:rowOff>
    </xdr:from>
    <xdr:to>
      <xdr:col>2</xdr:col>
      <xdr:colOff>1248835</xdr:colOff>
      <xdr:row>3</xdr:row>
      <xdr:rowOff>91822</xdr:rowOff>
    </xdr:to>
    <xdr:pic>
      <xdr:nvPicPr>
        <xdr:cNvPr id="5" name="Imagem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529168" y="144991"/>
          <a:ext cx="1936750" cy="899331"/>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509221</xdr:colOff>
      <xdr:row>1</xdr:row>
      <xdr:rowOff>29308</xdr:rowOff>
    </xdr:from>
    <xdr:to>
      <xdr:col>3</xdr:col>
      <xdr:colOff>1076325</xdr:colOff>
      <xdr:row>2</xdr:row>
      <xdr:rowOff>182907</xdr:rowOff>
    </xdr:to>
    <xdr:pic>
      <xdr:nvPicPr>
        <xdr:cNvPr id="3" name="Imagem 2">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stretch>
          <a:fillRect/>
        </a:stretch>
      </xdr:blipFill>
      <xdr:spPr>
        <a:xfrm>
          <a:off x="3233371" y="219808"/>
          <a:ext cx="1414829" cy="344099"/>
        </a:xfrm>
        <a:prstGeom prst="rect">
          <a:avLst/>
        </a:prstGeom>
      </xdr:spPr>
    </xdr:pic>
    <xdr:clientData/>
  </xdr:twoCellAnchor>
  <xdr:twoCellAnchor editAs="oneCell">
    <xdr:from>
      <xdr:col>0</xdr:col>
      <xdr:colOff>43961</xdr:colOff>
      <xdr:row>0</xdr:row>
      <xdr:rowOff>41763</xdr:rowOff>
    </xdr:from>
    <xdr:to>
      <xdr:col>0</xdr:col>
      <xdr:colOff>1274152</xdr:colOff>
      <xdr:row>3</xdr:row>
      <xdr:rowOff>57194</xdr:rowOff>
    </xdr:to>
    <xdr:pic>
      <xdr:nvPicPr>
        <xdr:cNvPr id="4" name="Imagem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43961" y="41763"/>
          <a:ext cx="1230191" cy="586931"/>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5</xdr:row>
          <xdr:rowOff>47625</xdr:rowOff>
        </xdr:from>
        <xdr:to>
          <xdr:col>0</xdr:col>
          <xdr:colOff>485775</xdr:colOff>
          <xdr:row>7</xdr:row>
          <xdr:rowOff>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A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57150</xdr:colOff>
          <xdr:row>5</xdr:row>
          <xdr:rowOff>47625</xdr:rowOff>
        </xdr:from>
        <xdr:to>
          <xdr:col>0</xdr:col>
          <xdr:colOff>619125</xdr:colOff>
          <xdr:row>7</xdr:row>
          <xdr:rowOff>238125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A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360590</xdr:colOff>
      <xdr:row>0</xdr:row>
      <xdr:rowOff>40821</xdr:rowOff>
    </xdr:from>
    <xdr:to>
      <xdr:col>0</xdr:col>
      <xdr:colOff>1590781</xdr:colOff>
      <xdr:row>3</xdr:row>
      <xdr:rowOff>56252</xdr:rowOff>
    </xdr:to>
    <xdr:pic>
      <xdr:nvPicPr>
        <xdr:cNvPr id="4" name="Imagem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0590" y="40821"/>
          <a:ext cx="1230191" cy="586931"/>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175847</xdr:colOff>
      <xdr:row>0</xdr:row>
      <xdr:rowOff>51289</xdr:rowOff>
    </xdr:from>
    <xdr:to>
      <xdr:col>2</xdr:col>
      <xdr:colOff>256444</xdr:colOff>
      <xdr:row>3</xdr:row>
      <xdr:rowOff>95565</xdr:rowOff>
    </xdr:to>
    <xdr:pic>
      <xdr:nvPicPr>
        <xdr:cNvPr id="2" name="Imagem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5847" y="51289"/>
          <a:ext cx="1106366" cy="5278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LUIZ\C_LUIZ\Arq_Excel\SID_NI_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ATO/PATOs%20TOLEDO%20BR-163-272-467-469/WINDOWS.000/TEMP/Pato%20PRRTN%20-%20BR47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WINDOWS.000\TEMP\Pato%20PRRTN%20-%20BR47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lexandre\c\ARQXLS\PR\Conservas%20dez-02\Pato%20PRRTN%20-%20BR47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01-ObraMaringa\01-ObraMaringa\M-(CN)\01-Medi&#231;&#245;es\01-Medi&#231;&#245;es%20_Campo-Realizadas\5-ContaCorrenteGeral\Verifica&#231;&#227;o%20de%20dados_CC.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Projetos%20F&#225;bio\tra&#231;o%20cbuq%20faixa%20c%20Carpizza%20CONT.%20LEST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gio\compartilhamento\01-ContornoNorteMaringa\M-(CN)\01-Medi&#231;&#245;es\Marlon\Readequa&#231;&#227;o%20Terraplenagem.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4AF2EC6\Pato%20PRRTN%20-%20BR476.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9&#170;%20JUN%2007%20REAJUSTADA%20Rev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G:\Meus%20documentos\pato2004br262\composi&#231;&#227;opadr&#227;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pc/Documents/Projetos%20e%20Patos/PATO%20BR-158%20km%200%20ao%20141%20-%20novembro%202010/BR-158%20-%20Km%200,00%20ao%20141,9%20-%20nov%20201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OR&#199;AMENTO2\C\EXCEL\PROPOSTA\STP-PMS.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Documents%20and%20Settings/Nono/My%20Documents/Super_Calend&#225;ri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M:\Concorrencia\LICITA&#199;&#195;O\DNIT\BR-101%20-%20SC%20EDITAL%200003-02\LOTE%2028%20apresenta&#231;&#227;o\cd\Lote%2028%20SC\gelson\XLS\CUSTOS\DNER398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FS_PROSUL2\APPL\USR\GELSON\XLS\CONSAPPE\SISNORTE\REORDENA\11BR28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B:\PATO%20-%20BR%20-%20425%20aditivo.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EXATO\PATO%20NOVO%20-%202017\Comparativo%20Areia%20Brita.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rgio\Documentos\DNER\Aguas%20lindas\Dados%20Gerais\FV-DNER.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F:\9-%20JUIZ%20FORA\CAMPUS%20G.%20VALADARES\CD%20CAMPUS%20AVAN&#199;ADO%20UFJF%20EM%20GOV.VALADARES\OR&#199;AMENTO\OR&#199;AMENTO\Q8.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Engenharia\Abner\2012\PATO\PL%20BR-262-CGR-ANAST&#193;CIO%20-%20NOV1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lexandre\c\WINDOWS.000\TEMP\Pato%20PRRTN%20-%20BR47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ng_aroldo\Meus%20documentos\GEOSOLO\PAVIMENT_VG\Medi&#231;&#227;o%20n&#186;%200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Eng_aroldo\Meus%20documentos\GEOSOLO\PAVIMENT_VG\Med_5_marajoar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Lya\c\CSTSANSAO\Medi&#231;&#245;es%20dos%20Servi&#231;os%20CST-Ourinhos\Lote%2003\Terraplenagem\CSTL\Altinopolis\DIVERSOS\Prod.%20de%20Fresa%20Ag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101.7.10\servidor\Documents%20and%20Settings\C%20arlos%20%20Machado\My%20Documents\Disco%201\BR-262-MS(3)\Anexos%20PGQ.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B35EE15A\AMORIM%20BARRETO-MACEI&#21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Tec_1\tec1\ARQ\SOLOTEC\BR-476\VIGA\ANALIS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udran-pc\PMA%20GUSTAVO\Documentos\Aparecida\Boletim%20de%20Medi&#231;&#227;o.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F1\Projetos\Trabalho\Planilha%20de%20Quantitativo%20em%20Branc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lucio.machado/Downloads/10%20-%20EPMA/Pastas%20pessoais/Nelson%20I/PATO%20BR-163%20-%20TOLEDO%20-%20MAL%2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10.36.54.215\Publico2\GODOY_REC\Cad%20pre&#231;os_montagem\05-03\Relat&#243;rio_Caderno%20Pre&#231;os_Mai03%20geral\Caderno%20Pre&#231;os_MAI03.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ttp:\webmail1.brturbo.com\servlet\webmail\Linear-Pavimento%20Existente-Modelo%20Preenchido.xls?event=wem_DownloadAnexo&amp;ane_cod=1013809274961&amp;tipodoarquivo=application\Meus%20Documentos\FV-DNER.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estrada\DNER\Aguas%20lindas\Sicro\FV-DNER.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rgio\Documentos\0798\TECNICO\TEACOMP\LOTE06\P09\P10\RELAT61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2B648A79\RELAT61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Bhzestinfo99\para%20samuel\Meus%20documentos\EXCEL-MD\Conseva\Cons-116\MEDICOES%20CBMI%202004%20cont%20novoi\61MCBMI.DNIT.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M:\Meus%20documentos\Rog&#233;rio\Toronto\Licita&#231;&#245;es\Calha%20do%20Madeira\Interior\Compos.Sistema%20Vi&#225;rio\PavimManaus2.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M:\WINDOWS\TEMP\Interior\Compos.Sistema%20Vi&#225;rio\PavimManaus2.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ADM/AppData/Local/Microsoft/Windows/Temporary%20Internet%20Files/Content.Outlook/UV0PD44Z/PATO%20BR-163%20MS%20JANEIRO%202011.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Z:\DPP\LICITA&#199;&#213;ES\04.OBRAS\2023-LOTE%2009%20-%20NOVAS%20ENCOSTAS\OR&#199;AMENTO\LICITA&#199;&#195;O\GOL\PPU-PE-01-CR03-LOTE_09.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555EC65\Pato%20PRRTN%20-%20BR476.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celso\PLANILHAS%20LAB\Faixa%20C\PROJ.CBUQ%20F-B-1160602200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tra&#231;o%20cbuq%20faixa%20c%20Carpizza%20CONT.%20LESTE.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ndre\castellar%20engenharia%20ltda\Conseva\Cons-116\MEDICOES\61MCBMI.DNIT.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Documents%20and%20Settings/rodrigo.mendonca/Desktop/Arquivos/CGR%2013/EVTE%20CGR%2013%20-%20fev_2011/EVTE%20-%20CGR%2013.xls" TargetMode="External"/></Relationships>
</file>

<file path=xl/externalLinks/_rels/externalLink49.xml.rels><?xml version="1.0" encoding="UTF-8" standalone="yes"?>
<Relationships xmlns="http://schemas.openxmlformats.org/package/2006/relationships"><Relationship Id="rId2" Type="http://schemas.microsoft.com/office/2019/04/relationships/externalLinkLongPath" Target="file:///\\SOCC-PC\Meus%20Documentos\AL101_Coruripe_Pia&#231;abu&#231;u\Teotonio_BR101%20(Bolivar)\Meus%20Documentos\Downloads\Documents%20and%20Settings\SBMOTA\My%20Documents\Vale%20do%20Reginaldo\Executivo\Complexo%20LesteOeste%20PaudArco\Planilhas\SERVIA1.XLS?90233304" TargetMode="External"/><Relationship Id="rId1" Type="http://schemas.openxmlformats.org/officeDocument/2006/relationships/externalLinkPath" Target="file:///\\90233304\SERVIA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M:\PATO%20BR%20158%2012_05_1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4\c\USUARIOS\Adriano%20L%20Silva\Servi&#231;os%20e%20Concess&#245;es\LF%20Equipamentos\Valuation%20Diversos.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MO274760041"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Amaro-02\c\SANCO\MEDI&#199;&#213;ES%20DA%20OBRA\MED%2014%20e%2015\adm\OBRAS%20P&#218;BLICAS\OR&#199;AMENTO\CONCORR&#202;NCIA%2004_2002-CPL_AL\Or&#231;amento\SAA%20do%20Agreste-Planilha%20de%20SERVI&#199;OS%20-%20OR&#199;AMENT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Users/Gustavo%20Deschamps/AppData/Local/Microsoft/Windows/Temporary%20Internet%20Files/Content.Outlook/E5LZ585M/Castellar%20EVTE.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ttp:\email.terra.com.br\cgi-bin\webmail.exe\CUSTO%20INDIRETO%20APRE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A:\F%20L%20&#193;%20V%20I%20O\OR&#199;AMENTOS\ANEL%20RIO%20-%20CONS&#211;RCIO\OR&#199;.%20REVIS&#195;O%203\Pre&#231;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udran-pc\PMA%20GUSTAVO\dados\PLANILHA\drgoor02_and.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Sergio\compartilhamento\DNER\CONTRATO\PD029-96\BD029PAV\NO~CAMPO\TB-MB029.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FL&#193;VIO-PC\Boa%20nova\Meus%20Documentos\Contorno%20Porto%20de%20Pedras\Planilhas\Documents%20and%20Settings\SBMOTA\My%20Documents\Vale%20do%20Reginaldo\Executivo\Complexo%20LesteOeste%20PaudArco\Planilhas\Meus%20documentos\SERVIA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ENGENHARIA_03\Projetos\DOCUME~1\ADILSO~1\CONFIG~1\Temp\Evandro\Pr&#243;ximos%20Planos%20de%20Trabalho_Evandro_Custo_Murici_Nov-06_Original\ESTUDO%20COMPARATIVO%20CONTRATO%20x%20SINAPI%20-%20MURICI%20-%20MODIFICADO%20EM%2009-11-2006.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M:\Documents%20and%20Settings\marjorie.viegas\Meus%20documentos\Pre&#231;os\Convers&#227;o"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Andr&#233;%20Saldanha\Concorr&#234;ncias\Concorr&#234;ncias%20em%20Aberto\CP%20004-2018%20CAMA&#199;AR&#205;\4"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EMPRESAS\ENPA\RONDONIA\OBRA_31\Edital%20034\real\Qtd_34.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B:\PRODUCAO.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Documents%20and%20Settings/HP%20Pavilion/Configura&#231;&#245;es%20locais/Temporary%20Internet%20Files/Content.Outlook/U6XTBBIJ/12%20-%20CUSTOS%20%20DEZ_2008.xlsm"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Amaro-02\c\SANCO\MEDI&#199;&#213;ES%20DA%20OBRA\MED%2014%20e%2015\adm\OBRAS%20P&#218;BLICAS\OR&#199;AMENTO\CONCORR&#202;NCIA%2004_2002-CPL_AL\Or&#231;amento\SAA%20do%20Agreste-Materiais%20-%20OR&#199;AMENT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Merc&#250;rio\C\Geotec\Projetos\Contecnica\Anel%20Vi&#225;rio\Atualiza&#231;&#227;o\Composi&#231;&#227;o%20custo\Instala&#231;&#227;o%20e%20manuten&#231;&#227;o%20de%20canteiro%20e%20mobiliza&#231;&#227;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lexandre\c\ARQUIVOS%20R96\EXCEL\PATOs\BR153_99.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PATO/PATOs%20TOLEDO%20BR-163-272-467-469/ARQUIVOS%20R96/EXCEL/PATOs/BR153_99.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lexandre\c\ARQUIVOS%20R-9-6\Excel\PATOs\BR153_9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Engenharia\Abner\2012\Analise%20Diversas\PATO\PL%20BR-262-CGR-ANAST&#193;CIO%20-%20NOV11.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ngenharia-04\D\Users\katia\Desktop\Programa&#231;&#227;o%202009\PROG%202009%20-%208MESES\Prog%202009.REV2\0-%20CRON%20MAO%20OBRA%20EQUIP%20REV0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FAIXA%20'C'%20CORRIGIDO%20=%205.7%25\Joaquim\Backup\PROJ.C.BET.USIN.QUENTE%20F-B-116MODCONT..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M:\Deit\Dept_2007\CONV&#202;NIOS_2007\CONV&#202;NIO%20TT-109%20CONSERVA%20BR-174\AM%20RR%20X%20VILA%20DO%20EQUADOR\PATO%20DE%20ETAPA\PATO%20BR-174%20-%20RESERVA%2012-01-2009%20-%20pato%20inicia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lexandre\c\ARQUIVOS%20R-9-6\Excel\PATOs\Pato%20PRRTN%20-%20BR153.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BAFA961\BR153_9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M:\Simba%20-%20arquivos\Patos%20-%20Ribeira\Planilha%20em%20Croqui%20Pedreira"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M:\Users\cesar.ferri\Desktop\PATO\PATO%20BR-476%20E%20BR-153%20Final%20V.1%20-%20alterado%20Elcio%2025.02.2016.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sergio\compartilhamento\WMS-TCPO\Obras%20em%20Execu&#231;&#227;o\Polo%20Diamantino\Planejamento-MEDI&#199;&#195;O%20ACUMULADA-DIAMANTINO%20BR%20364\MP%2032\MP3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FILE_SERVER\1-Contratos\Furukawa\Infovias%202001\Ra\USU\RAS\VSI\TVA-98\cota&#231;&#227;o\Pre&#231;o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D:\Projeto%20BR-LEGAL%20-%20Lote%2050\Projeto%20Executivo\LOTE%2050-BR316%20-%20PLANILHAS%20NECESSIDADES-R3-19_1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FILE_SERVER\1-Contratos\TELECOM%20-%202002\I%20N%20T%20E%20L%20I%20G\5.%20RENOVA&#199;&#195;O%20DE%20CONTRATO\BDI-FLUXO\BDI%20-%20Fluxo%20REV%201%20(12meses).xls" TargetMode="External"/></Relationships>
</file>

<file path=xl/externalLinks/_rels/externalLink83.xml.rels><?xml version="1.0" encoding="UTF-8" standalone="yes"?>
<Relationships xmlns="http://schemas.openxmlformats.org/package/2006/relationships"><Relationship Id="rId1" Type="http://schemas.microsoft.com/office/2006/relationships/xlExternalLinkPath/xlPathMissing" Target="C.B"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41E531A\BR153_99.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RS/Ed_231-03-00_PIR_IV_BR-153-158-290-392/Proposta_Acordo_Briga_Final/Acordo/Proposta%20de%20Pre&#231;os%20RS%20Lote12(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4C539943\PATO%20BR-163%20-%20CONTORNO%20OESTE%20DE%20CASCAVEL%20V2.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M:\Documents%20and%20Settings\Ricardo\Meus%20documentos\Manaus\BR%20319%202005\Planilha%20Br%20319%202005.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Users\adriano.odilon\Desktop\PATO's\PATO%20163%20-%20Cascavel%20-%20Marmel&#226;ndia\PATO%20BR-163%20-%20Marmel&#226;ndia-Cascavel%20REV9.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Maysa\c\INTERNET\Eudora\Attach\SBLO_PcP-AmpTPS_fora_CLP.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10.71.22.14\EXCEL\CECAV\OR&#199;CILNI.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D:\Paeg-2\00-PASTAS-PESSOAIS\Eng&#186;%20Luis\Nova%20pasta\Sala%20AIS\EXCEL\CECAV\OR&#199;CILNI.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10.82.0.153\Users\setrand55\Downloads\GSorc%20Or&#231;amento%20e%20Controle%20de%20Obras\TRABALHOS\OR&#199;AMENTOS\ENG&#186;%20WILSON%20VILELA\J.%20Sa&#250;de\MODELOS%20ATP\MODELO%20-%20OR&#199;AMENTO%20SEMINFRA.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2B72A77F\SAA%20do%20Agreste-Materiais%20-%20OR&#199;AMENTO.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FILE_SERVER\1-Contratos\F%20L%20&#193;%20V%20I%20O\OR&#199;AMENTOS\ANEL%20RIO%20-%20CONS&#211;RCIO\PROPOSTA%206%200409\ANEL%20RIO\CUSTO%20ZONA%20SU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Pc11\E\Castellar%20Obra%20%20MAFRA%20e%20LAGES\DNIT%20LAGES\MEDI&#199;&#195;O%20LAGES\61MCBMI.DNIT.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bemi-tec-01\C-Tec\Documents%20and%20Settings\lcardoso\Meus%20documentos\P\s_c\45000_49620_ServAux.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D:\SEMINFRA\CT%20009_2024_JATOBETON_ENC%20REGINALDO\Replanilhamento%20-%20SEMINFRA_LOTE%204%20Encosta%20Vale%20do%20Reginaldo_R00-Final.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maro-02\c\BACKUP_200907\ALAGOAS\Zona%20da%20Mata\Ibateguara\Projeto%20Ibateguara\Ibateguara\Or&#231;amento-GLOBAL-IBATEGUARA%20-%20JUL08_.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D:\EP1\001-10-INFRAERO-TPS-FOZ%20DO%20IGUA&#199;U\001-10-RASCUNHO\IVENS\MEMORIAIS%20QUANTITATIVOS\PAVIMENTA&#199;&#195;O\MQ-PAVIMENTA&#199;&#195;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C:\Users\samires.ramos\Desktop\C&#243;pia%20de%20PATO%20316_AL%202019%20do%200%20ao%2049%20-%20Comercial%201.xlsx"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Meus%20Documentos/R-19_5%20-%20Tr&#234;s%20Lagoas/CONTRATOS/Objetiva/PD19-0399/PATO262_03_20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Bhzestinfo99\para%20samuel\Meus%20documentos\EXCEL-MD\Conseva\Cons-116\MEDICOES\61MCBMI.DNIT.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9BA021B\UT%2012-08%20BR-158%20EVTE2%20.xlsx%20-canteiro%20e%20mobiliza&#231;&#227;o.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M:\Concorrencia\PLANEJAMENTO\PL%202004\Amap&#225;\BR-156-AP%20SUL\PL%20BR-156%20AP%20SUL%20atua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Servidor\servidor\Meus%20documentos\EGESA\Br-482mg\Volume2\CANAA.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M:\Ricardo%20Mesquita\180105\Meus%20documentos\BR%20242\Vicente\GAUTAMA%20MENSAL.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5D534FB0\ORCAMENT.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bemi-tec-01\c-tec\Documents%20and%20Settings\C%20arlos%20%20Machado\My%20Documents\Disco%202\BR-135-MA\2001\Relat&#243;rio\Custos%20Briga.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BFB94E15\Anexos%20PGQ.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PATO%20-%20BR%20-%20425%20aditiv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D:\BR-364%20MT_2_Executivo_Definitivo_10_07_2002\Vol04_Or&#231;amento\Lote_08\Documents%20and%20Settings\bruno\Meus%20documentos\Servi&#231;o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Users/lucio.machado/Downloads/PATO/PATOs%20TOLEDO%20BR-163-272-467-469/ARQUIVOS%20R96/EXCEL/PATOs/BR153_99.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Users\IPQ\AppData\Local\Microsoft\Windows\Temporary%20Internet%20Files\Content.Outlook\CC80JS94\ORCAMENTO\Plan&#237;lhas%20or&#231;ament&#225;rias\Reservatorio\RESERVATORIOS\REV-03%20-final\15%20CIDADES\ITAJOBI%20R1%20bu.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F:\ORCAMENTO\Plan&#237;lhas%20or&#231;ament&#225;rias\HOSPITAL%20METROPOLITANO\REV.FINAL\15%20CIDADES\ITAJOBI%20R1%20bu.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Meus%20documentos/R-19_5%20-%20Tr&#234;s%20Lagoas/CONTRATOS/Objetiva/PD19-0201/patobr158%2010_200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Users\mathe\OneDrive\Documentos\JATOBETON\02%20Vale%20do%20Reginaldo\Documentos%20de%20Engenharia\Replanilhamento\R02.Planilha%20or&#231;amentaria%204&#186;%20Termo%20Aditivo.xlsx"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Users/pc/Desktop/Pen%20branco/Adequa&#231;&#227;o%20Maio%202010/Altera&#231;&#227;o%20FINAL2.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C:\Users\IPQ\AppData\Local\Microsoft\Windows\Temporary%20Internet%20Files\Content.Outlook\CC80JS94\AL460\Or&#231;amento_AL_460_.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ervidor-pc\servidor\RENAN-ARQUIVOS\LURDES-EXITO-CONSTRUTORA\licita&#231;&#245;es%20-%20mar&#231;o-15\UBS%20ALECRIM%20LOTE%20I%20e%20II\UBS%20URBANO%20%20LOTE%20I\Composi&#231;&#227;o%20BDI%20-%20UBS%20Girau%20do%20Ponciano.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D:\Simula&#231;&#227;o%20Or&#231;amento.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Engenharia_01\d\Projetos\Abastecimento%20Dagua\TP%2016-2008-T1-CPL-AL%20(Mata%20Grande%20e%20Canapi)\Financeira\Proposta-Financeira-COHIDRO.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Luiz-bernartt\e-luiz\Meus%20documentos\Differencial\lote%2011%20PATO%20-%20Maio-23,4km%20-%20Foz.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M:\Documents%20and%20Settings\C%20arlos%20%20Machado\My%20Documents\Disco%201\BR-262-MS(3)\Anexos%20PGQ.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D:\RS\Ed_231-03-00_PIR_IV_BR-153-158-290-392\Proposta_Acordo_Briga_Final\Acordo\Proposta%20de%20Pre&#231;os%20RS%20Lote12(A).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05148522\Anexos%20PGQ.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MELO%20SOBRINHO/RIO%20LARGO_BRASIL%20NOVO/DRENAGEM%20BRASIL%20NOVO/PLANILHA%20OR&#199;AMENTARIA%20DRENAGEM%20PLUVIAL_BRASIL%20NOVO_rev3.xlsx"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Users\anand\Desktop\ROGERINHO%20-%20OR&#199;AMENTO\MC%20-%20SERVI&#199;OS%20PRELIMINARES..xlsx"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Users\roger\OneDrive\&#193;rea%20de%20Trabalho\MEM&#211;RIAS%20-%20REDE%20COLETORA%20-%20EXECUTIVO%20FINAL%20REMANESCENTE.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C:\Users\roger\Downloads\PLANILHA%20%20OR&#199;AMENTARIA%20-%20RIO%20LARGO_rev03.xlsx"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C:\Users\roger\Google%20Drive\MELO%20SOBRINHO\MASSAGUEIRA_02082021\ARQUIVOS%20REVISADOS\CD%20ENTREGA%20REV.%2004\COMP.%20MOBILIZA&#199;&#195;O%20E%20DESMOBILIZA&#199;&#195;O%20-%20rev.01\COMP.%20ELABORADA%2001-MOBILIZA&#199;&#195;O%20-%20OUT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D_NI_5"/>
      <sheetName val="Capa"/>
      <sheetName val="Plan1"/>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476"/>
      <sheetName val="Contrato"/>
      <sheetName val="Resumo"/>
      <sheetName val="Custo do RR-2C"/>
      <sheetName val="Custo do TSD"/>
      <sheetName val="Custo do CM-30"/>
      <sheetName val="Cadastro Traços e Obras"/>
      <sheetName val="Pato PRRTN - BR476"/>
      <sheetName val="COMPOSIÇÃO_A"/>
      <sheetName val="P_A_T_O_99_B"/>
      <sheetName val="Trans_99_C"/>
      <sheetName val="Preços_99_D"/>
      <sheetName val="Cronograma_99_E"/>
      <sheetName val="Diagrama_476"/>
      <sheetName val="Custo_do_RR-2C"/>
      <sheetName val="Custo_do_TSD"/>
      <sheetName val="Custo_do_CM-30"/>
      <sheetName val="Cadastro_Traços_e_Obras"/>
      <sheetName val="Pato_PRRTN_-_BR476"/>
      <sheetName val="jun"/>
      <sheetName val="Cadastr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476"/>
      <sheetName val="Contrato"/>
      <sheetName val="Resumo"/>
      <sheetName val="Pato PRRTN - BR476"/>
      <sheetName val="Custo do RR-2C"/>
      <sheetName val="Custo do TSD"/>
      <sheetName val="Custo do CM-30"/>
      <sheetName val="Cadastro Traços e Obras"/>
      <sheetName val="Plan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Auxiliar"/>
      <sheetName val="COMPOSIÇÃO A"/>
      <sheetName val="P A T O 99 B"/>
      <sheetName val="Trans 99 C"/>
      <sheetName val="Preços 99 D"/>
      <sheetName val="Cronograma 99 E"/>
      <sheetName val="Pesquisa"/>
      <sheetName val="Diagrama 476"/>
      <sheetName val="Custo do RR-2C"/>
      <sheetName val="Custo do TSD"/>
      <sheetName val="Custo do CM-30"/>
      <sheetName val="Cadastro Traços e Obras"/>
      <sheetName val="Contrato"/>
      <sheetName val="Resumo"/>
      <sheetName val="Pato PRRTN - BR476"/>
      <sheetName val="COMPOSIÇÃO_A"/>
      <sheetName val="P_A_T_O_99_B"/>
      <sheetName val="Trans_99_C"/>
      <sheetName val="Preços_99_D"/>
      <sheetName val="Cronograma_99_E"/>
      <sheetName val="Diagrama_476"/>
      <sheetName val="Custo_do_RR-2C"/>
      <sheetName val="Custo_do_TSD"/>
      <sheetName val="Custo_do_CM-30"/>
      <sheetName val="Cadastro_Traços_e_Obras"/>
      <sheetName val="Pato_PRRTN_-_BR476"/>
      <sheetName val="Cadastro"/>
      <sheetName val="jun"/>
      <sheetName val="Custo da Imprimação"/>
      <sheetName val="Custo da Pintura de Ligaçã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ificação"/>
      <sheetName val="Verificação de dados_CC"/>
    </sheetNames>
    <definedNames>
      <definedName name="________A1" refersTo="#REF!"/>
      <definedName name="________A10" refersTo="#REF!"/>
      <definedName name="________A11" refersTo="#REF!"/>
      <definedName name="________A12" refersTo="#REF!"/>
      <definedName name="________A13" refersTo="#REF!"/>
      <definedName name="________A14" refersTo="#REF!"/>
      <definedName name="________A15" refersTo="#REF!"/>
      <definedName name="________A16" refersTo="#REF!"/>
      <definedName name="________A17" refersTo="#REF!"/>
      <definedName name="________A19" refersTo="#REF!"/>
      <definedName name="________A2" refersTo="#REF!"/>
      <definedName name="________A20" refersTo="#REF!"/>
      <definedName name="________A21" refersTo="#REF!"/>
      <definedName name="________A22" refersTo="#REF!"/>
      <definedName name="________A23" refersTo="#REF!"/>
      <definedName name="________A24" refersTo="#REF!"/>
      <definedName name="________A25" refersTo="#REF!"/>
      <definedName name="________A3" refersTo="#REF!"/>
      <definedName name="________A4" refersTo="#REF!"/>
      <definedName name="________A5" refersTo="#REF!"/>
      <definedName name="________A6" refersTo="#REF!"/>
      <definedName name="________A7" refersTo="#REF!"/>
      <definedName name="________A9" refersTo="#REF!"/>
      <definedName name="________Fev1" refersTo="#REF!"/>
      <definedName name="________Jan1" refersTo="#REF!"/>
      <definedName name="________Mar1" refersTo="#REF!"/>
      <definedName name="________MOD01" refersTo="#REF!"/>
      <definedName name="________RP1" refersTo="#REF!"/>
      <definedName name="_______A1" refersTo="#REF!"/>
      <definedName name="_______A10" refersTo="#REF!"/>
      <definedName name="_______A11" refersTo="#REF!"/>
      <definedName name="_______A12" refersTo="#REF!"/>
      <definedName name="_______A13" refersTo="#REF!"/>
      <definedName name="_______A14" refersTo="#REF!"/>
      <definedName name="_______A15" refersTo="#REF!"/>
      <definedName name="_______A16" refersTo="#REF!"/>
      <definedName name="_______A17" refersTo="#REF!"/>
      <definedName name="_______A19" refersTo="#REF!"/>
      <definedName name="_______A2" refersTo="#REF!"/>
      <definedName name="_______A20" refersTo="#REF!"/>
      <definedName name="_______A21" refersTo="#REF!"/>
      <definedName name="_______A22" refersTo="#REF!"/>
      <definedName name="_______A23" refersTo="#REF!"/>
      <definedName name="_______A24" refersTo="#REF!"/>
      <definedName name="_______A25" refersTo="#REF!"/>
      <definedName name="_______A3" refersTo="#REF!"/>
      <definedName name="_______A4" refersTo="#REF!"/>
      <definedName name="_______A5" refersTo="#REF!"/>
      <definedName name="_______A6" refersTo="#REF!"/>
      <definedName name="_______A7" refersTo="#REF!"/>
      <definedName name="_______A9" refersTo="#REF!"/>
      <definedName name="_______Fev1" refersTo="#REF!"/>
      <definedName name="_______Jan1" refersTo="#REF!"/>
      <definedName name="_______Mar1" refersTo="#REF!"/>
      <definedName name="_______MOD01" refersTo="#REF!"/>
      <definedName name="_______RP1" refersTo="#REF!"/>
    </definedNames>
    <sheetDataSet>
      <sheetData sheetId="0"/>
      <sheetData sheetId="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Teor"/>
      <sheetName val="P A T O 99 B"/>
      <sheetName val="RESUMO_AUT1"/>
      <sheetName val="TPU-MARÇO_2002"/>
      <sheetName val="BSTC 0,60"/>
      <sheetName val="BOCA BSTC 0,60"/>
      <sheetName val="traço cbuq faixa c Carpizza CON"/>
      <sheetName val="RESUMO"/>
      <sheetName val="ORÇAMENTO"/>
      <sheetName val="COMP"/>
      <sheetName val="CRONOGRAMA (8 MESES)"/>
      <sheetName val="CURVA ABC"/>
      <sheetName val="Mapa de Cotação"/>
      <sheetName val="BDI 21,35 NÃO DESONERADO "/>
      <sheetName val="Mobilização"/>
      <sheetName val="pro-08"/>
      <sheetName val="61M-CBMI"/>
      <sheetName val="Vínculo (2)"/>
      <sheetName val="projeto"/>
      <sheetName val="P reaj x P atu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
          <cell r="A3">
            <v>4.5</v>
          </cell>
          <cell r="B3">
            <v>6.6202348981163466</v>
          </cell>
          <cell r="C3">
            <v>60.964134991383446</v>
          </cell>
          <cell r="D3">
            <v>1025.855</v>
          </cell>
          <cell r="E3">
            <v>8.6999999999999993</v>
          </cell>
          <cell r="F3">
            <v>2.3529999999999998</v>
          </cell>
          <cell r="G3">
            <v>16.963493472502915</v>
          </cell>
        </row>
        <row r="4">
          <cell r="A4">
            <v>5</v>
          </cell>
          <cell r="B4">
            <v>5.5001923970155246</v>
          </cell>
          <cell r="C4">
            <v>67.747806208191548</v>
          </cell>
          <cell r="D4">
            <v>1094.5825</v>
          </cell>
          <cell r="E4">
            <v>9.5749999999999993</v>
          </cell>
          <cell r="F4">
            <v>2.3630000000000004</v>
          </cell>
          <cell r="G4">
            <v>17.047556761540491</v>
          </cell>
        </row>
        <row r="5">
          <cell r="A5">
            <v>5.5</v>
          </cell>
          <cell r="B5">
            <v>4.4232587303692874</v>
          </cell>
          <cell r="C5">
            <v>74.264023326736492</v>
          </cell>
          <cell r="D5">
            <v>879.57749999999999</v>
          </cell>
          <cell r="E5">
            <v>10.725000000000001</v>
          </cell>
          <cell r="F5">
            <v>2.37175</v>
          </cell>
          <cell r="G5">
            <v>17.178598970077541</v>
          </cell>
        </row>
        <row r="6">
          <cell r="A6">
            <v>6</v>
          </cell>
          <cell r="B6">
            <v>4.0007841277410066</v>
          </cell>
          <cell r="C6">
            <v>77.635106010695324</v>
          </cell>
          <cell r="D6">
            <v>567.98</v>
          </cell>
          <cell r="E6">
            <v>13.6</v>
          </cell>
          <cell r="F6">
            <v>2.3642500000000002</v>
          </cell>
          <cell r="G6">
            <v>17.877321384085253</v>
          </cell>
        </row>
        <row r="7">
          <cell r="A7">
            <v>6.5</v>
          </cell>
          <cell r="B7">
            <v>4.0533844045161054</v>
          </cell>
          <cell r="C7">
            <v>78.676681324823704</v>
          </cell>
          <cell r="D7">
            <v>529.86500000000001</v>
          </cell>
          <cell r="E7">
            <v>19.450000000000003</v>
          </cell>
          <cell r="F7">
            <v>2.3452500000000001</v>
          </cell>
          <cell r="G7">
            <v>18.970602326582025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ow r="3">
          <cell r="A3" t="str">
            <v>LOCAL:</v>
          </cell>
        </row>
      </sheetData>
      <sheetData sheetId="66">
        <row r="3">
          <cell r="A3" t="str">
            <v>LOCAL:</v>
          </cell>
        </row>
      </sheetData>
      <sheetData sheetId="67">
        <row r="3">
          <cell r="A3" t="str">
            <v>LOCAL:</v>
          </cell>
        </row>
      </sheetData>
      <sheetData sheetId="68">
        <row r="3">
          <cell r="A3" t="str">
            <v>LOCAL:</v>
          </cell>
        </row>
      </sheetData>
      <sheetData sheetId="69">
        <row r="3">
          <cell r="A3" t="str">
            <v>LOCAL:</v>
          </cell>
        </row>
      </sheetData>
      <sheetData sheetId="70">
        <row r="3">
          <cell r="A3" t="str">
            <v>LOCAL:</v>
          </cell>
        </row>
      </sheetData>
      <sheetData sheetId="71">
        <row r="3">
          <cell r="A3" t="str">
            <v>LOCAL:</v>
          </cell>
        </row>
      </sheetData>
      <sheetData sheetId="72">
        <row r="3">
          <cell r="A3" t="str">
            <v>LOCAL:</v>
          </cell>
        </row>
      </sheetData>
      <sheetData sheetId="73" refreshError="1"/>
      <sheetData sheetId="74" refreshError="1"/>
      <sheetData sheetId="75" refreshError="1"/>
      <sheetData sheetId="76" refreshError="1"/>
      <sheetData sheetId="7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Cálculo DMT - areia"/>
      <sheetName val="Cálculo DMT - bota fora"/>
      <sheetName val="RESUMO - FINAL"/>
      <sheetName val="DMT"/>
      <sheetName val="DISTRIBUIÇÃO"/>
      <sheetName val="Troca de solo"/>
      <sheetName val="REFLEXO - S Judas 1a cat"/>
      <sheetName val="Planilha - S Judas 1ª CAT"/>
      <sheetName val="DMT - S Judas 1a cat"/>
      <sheetName val="A Belay 1ªCAT"/>
      <sheetName val="A Belay 2ªCAT"/>
      <sheetName val="A Belay 3ªCAT"/>
      <sheetName val="PLANILHA - Alt Tracado"/>
      <sheetName val="REFLEXO - Alt Tracado"/>
      <sheetName val="DMT - Alt Tracado"/>
      <sheetName val="PP "/>
      <sheetName val="ALZIRU ZARUR"/>
      <sheetName val="Rib. Maringá - ABCD"/>
      <sheetName val="Rib. Maringá - EFGH"/>
      <sheetName val="Rib. Mandacarú - ABCD"/>
      <sheetName val="Rib. Mandacarú - EFGH"/>
      <sheetName val="KM-08"/>
      <sheetName val="Rib. Morangueira - ABCD"/>
      <sheetName val="Rib. Morangueira - EFGH"/>
      <sheetName val="OZIRES GUIMARÃES"/>
      <sheetName val="PF"/>
      <sheetName val="0-PP - Vol. Total PROJ"/>
      <sheetName val="Alziro Zarur - Vol. Total PROJ"/>
      <sheetName val="KM-8 - Vol. Total PROJ"/>
      <sheetName val="Ozires Guimarães-Vol. Total PRO"/>
      <sheetName val="PF - Vol. Total PROJ"/>
      <sheetName val="aterro95% PROJ. - RIBEIRÕES"/>
      <sheetName val="0-PP-95% REA (ARG.)"/>
      <sheetName val="Alziro Zarur-95% REA (ARG.)"/>
      <sheetName val="Rib. Maringá - Vol. 95%(ARG.)"/>
      <sheetName val="Rib. Mandacarú-Vol. 95%(ARG.)"/>
      <sheetName val="KM-8 95% REA (ARG.)"/>
      <sheetName val="Rib. Morangueira-Vol. 95%(ARG.)"/>
      <sheetName val="Ozires Guimarães 95% REA (ARG.)"/>
      <sheetName val="PF 95% REA (ARG.)"/>
      <sheetName val="Readequação Terraplenagem"/>
    </sheetNames>
    <definedNames>
      <definedName name="______A1" refersTo="#REF!"/>
      <definedName name="______A10" refersTo="#REF!"/>
      <definedName name="______A11" refersTo="#REF!"/>
      <definedName name="______A12" refersTo="#REF!"/>
      <definedName name="______A13" refersTo="#REF!"/>
      <definedName name="______A14" refersTo="#REF!"/>
      <definedName name="______A15" refersTo="#REF!"/>
      <definedName name="______A16" refersTo="#REF!"/>
      <definedName name="______A17" refersTo="#REF!"/>
      <definedName name="______A19" refersTo="#REF!"/>
      <definedName name="______A2" refersTo="#REF!"/>
      <definedName name="______A20" refersTo="#REF!"/>
      <definedName name="______A21" refersTo="#REF!"/>
      <definedName name="______A22" refersTo="#REF!"/>
      <definedName name="______A23" refersTo="#REF!"/>
      <definedName name="______A24" refersTo="#REF!"/>
      <definedName name="______A25" refersTo="#REF!"/>
      <definedName name="______A3" refersTo="#REF!"/>
      <definedName name="______A4" refersTo="#REF!"/>
      <definedName name="______A5" refersTo="#REF!"/>
      <definedName name="______A6" refersTo="#REF!"/>
      <definedName name="______A7" refersTo="#REF!"/>
      <definedName name="______A9" refersTo="#REF!"/>
      <definedName name="______Fev1" refersTo="#REF!"/>
      <definedName name="______Jan1" refersTo="#REF!"/>
      <definedName name="______Mar1" refersTo="#REF!"/>
      <definedName name="______MOD01" refersTo="#REF!"/>
      <definedName name="______RP1" refersTo="#REF!"/>
      <definedName name="_____A1" refersTo="#REF!"/>
      <definedName name="_____A10" refersTo="#REF!"/>
      <definedName name="_____A11" refersTo="#REF!"/>
      <definedName name="_____A12" refersTo="#REF!"/>
      <definedName name="_____A13" refersTo="#REF!"/>
      <definedName name="_____A14" refersTo="#REF!"/>
      <definedName name="_____A15" refersTo="#REF!"/>
      <definedName name="_____A16" refersTo="#REF!"/>
      <definedName name="_____A17" refersTo="#REF!"/>
      <definedName name="_____A19" refersTo="#REF!"/>
      <definedName name="_____A2" refersTo="#REF!"/>
      <definedName name="_____A20" refersTo="#REF!"/>
      <definedName name="_____A21" refersTo="#REF!"/>
      <definedName name="_____A22" refersTo="#REF!"/>
      <definedName name="_____A23" refersTo="#REF!"/>
      <definedName name="_____A24" refersTo="#REF!"/>
      <definedName name="_____A25" refersTo="#REF!"/>
      <definedName name="_____A3" refersTo="#REF!"/>
      <definedName name="_____A4" refersTo="#REF!"/>
      <definedName name="_____A5" refersTo="#REF!"/>
      <definedName name="_____A6" refersTo="#REF!"/>
      <definedName name="_____A7" refersTo="#REF!"/>
      <definedName name="_____A9" refersTo="#REF!"/>
      <definedName name="_____Fev1" refersTo="#REF!"/>
      <definedName name="_____Jan1" refersTo="#REF!"/>
      <definedName name="_____Mar1" refersTo="#REF!"/>
      <definedName name="_____MOD01" refersTo="#REF!"/>
      <definedName name="_____RP1" refersTo="#REF!"/>
      <definedName name="____A1" refersTo="#REF!"/>
      <definedName name="____A10" refersTo="#REF!"/>
      <definedName name="____A11" refersTo="#REF!"/>
      <definedName name="____A12" refersTo="#REF!"/>
      <definedName name="____A13" refersTo="#REF!"/>
      <definedName name="____A14" refersTo="#REF!"/>
      <definedName name="____A15" refersTo="#REF!"/>
      <definedName name="____A16" refersTo="#REF!"/>
      <definedName name="____A17" refersTo="#REF!"/>
      <definedName name="____A19" refersTo="#REF!"/>
      <definedName name="____A2" refersTo="#REF!"/>
      <definedName name="____A20" refersTo="#REF!"/>
      <definedName name="____A21" refersTo="#REF!"/>
      <definedName name="____A22" refersTo="#REF!"/>
      <definedName name="____A23" refersTo="#REF!"/>
      <definedName name="____A24" refersTo="#REF!"/>
      <definedName name="____A25" refersTo="#REF!"/>
      <definedName name="____A3" refersTo="#REF!"/>
      <definedName name="____A4" refersTo="#REF!"/>
      <definedName name="____A5" refersTo="#REF!"/>
      <definedName name="____A6" refersTo="#REF!"/>
      <definedName name="____A7" refersTo="#REF!"/>
      <definedName name="____A9" refersTo="#REF!"/>
      <definedName name="____Fev1" refersTo="#REF!"/>
      <definedName name="____Jan1" refersTo="#REF!"/>
      <definedName name="____Mar1" refersTo="#REF!"/>
      <definedName name="____MOD01" refersTo="#REF!"/>
      <definedName name="____RP1" refersTo="#REF!"/>
      <definedName name="___A1" refersTo="#REF!"/>
      <definedName name="___A10" refersTo="#REF!"/>
      <definedName name="___A11" refersTo="#REF!"/>
      <definedName name="___A12" refersTo="#REF!"/>
      <definedName name="___A13" refersTo="#REF!"/>
      <definedName name="___A14" refersTo="#REF!"/>
      <definedName name="___A15" refersTo="#REF!"/>
      <definedName name="___A16" refersTo="#REF!"/>
      <definedName name="___A17" refersTo="#REF!"/>
      <definedName name="___A19" refersTo="#REF!"/>
      <definedName name="___A2" refersTo="#REF!"/>
      <definedName name="___A20" refersTo="#REF!"/>
      <definedName name="___A21" refersTo="#REF!"/>
      <definedName name="___A22" refersTo="#REF!"/>
      <definedName name="___A23" refersTo="#REF!"/>
      <definedName name="___A24" refersTo="#REF!"/>
      <definedName name="___A25" refersTo="#REF!"/>
      <definedName name="___A3" refersTo="#REF!"/>
      <definedName name="___A4" refersTo="#REF!"/>
      <definedName name="___A5" refersTo="#REF!"/>
      <definedName name="___A6" refersTo="#REF!"/>
      <definedName name="___A7" refersTo="#REF!"/>
      <definedName name="___A9" refersTo="#REF!"/>
      <definedName name="___MOD01" refersTo="#REF!"/>
      <definedName name="___RP1" refersTo="#REF!"/>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476"/>
      <sheetName val="Contrato"/>
      <sheetName val="Resu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C"/>
      <sheetName val="Contrato"/>
      <sheetName val="Dados Entrada"/>
      <sheetName val="Calendário"/>
      <sheetName val="Prod 1S"/>
      <sheetName val="Prod 2S"/>
      <sheetName val="Prod 3S"/>
      <sheetName val="Prod 4S "/>
      <sheetName val="Resumo Produção"/>
      <sheetName val="Tapa Buraco"/>
      <sheetName val="Correção de Defeito Demol Mec"/>
      <sheetName val="QUÍMICAS"/>
      <sheetName val="Correção de Defeito"/>
      <sheetName val="Roç Area Gramada "/>
      <sheetName val="Roç Manual "/>
      <sheetName val="Recomp Guarda Corpo"/>
      <sheetName val="Subst. Balizador"/>
      <sheetName val="Concreto-Forma-Brita-Aço"/>
      <sheetName val="Mat e Equip"/>
      <sheetName val="Hora Homem"/>
      <sheetName val="Chapa e Adesivo"/>
      <sheetName val="Caibros Castalhos"/>
      <sheetName val="Pintura Placa"/>
      <sheetName val="Placa Nova"/>
      <sheetName val="Limpeza Placa"/>
      <sheetName val="Recomp Placa"/>
      <sheetName val="Limpeza Bueiro"/>
      <sheetName val="Desb Bueiro"/>
      <sheetName val="Limpeza vala dren"/>
      <sheetName val="Escav Manual vala dren"/>
      <sheetName val="Escav Mec vala dren"/>
      <sheetName val="Limpeza Descida d'água"/>
      <sheetName val="Limp Sar MF"/>
      <sheetName val="Cap Manual"/>
      <sheetName val="Rem Mecaniz Barreira"/>
      <sheetName val="Rem Manual Barreira"/>
      <sheetName val="Enrocam Pedra Jogada"/>
      <sheetName val="Limpeza Ponte"/>
      <sheetName val="Caiação"/>
      <sheetName val="Demol Pav"/>
      <sheetName val="Sarjeta"/>
      <sheetName val="Sarjeta Geral "/>
      <sheetName val="Dados_Entrada"/>
      <sheetName val="Prod_1S"/>
      <sheetName val="Prod_2S"/>
      <sheetName val="Prod_3S"/>
      <sheetName val="Prod_4S_"/>
      <sheetName val="Resumo_Produção"/>
      <sheetName val="Tapa_Buraco"/>
      <sheetName val="Correção_de_Defeito_Demol_Mec"/>
      <sheetName val="Correção_de_Defeito"/>
      <sheetName val="Roç_Area_Gramada_"/>
      <sheetName val="Roç_Manual_"/>
      <sheetName val="Recomp_Guarda_Corpo"/>
      <sheetName val="Subst__Balizador"/>
      <sheetName val="Mat_e_Equip"/>
      <sheetName val="Hora_Homem"/>
      <sheetName val="Chapa_e_Adesivo"/>
      <sheetName val="Caibros_Castalhos"/>
      <sheetName val="Pintura_Placa"/>
      <sheetName val="Placa_Nova"/>
      <sheetName val="Limpeza_Placa"/>
      <sheetName val="Recomp_Placa"/>
      <sheetName val="Limpeza_Bueiro"/>
      <sheetName val="Desb_Bueiro"/>
      <sheetName val="Limpeza_vala_dren"/>
      <sheetName val="Escav_Manual_vala_dren"/>
      <sheetName val="Escav_Mec_vala_dren"/>
      <sheetName val="Limpeza_Descida_d'água"/>
      <sheetName val="Limp_Sar_MF"/>
      <sheetName val="Cap_Manual"/>
      <sheetName val="Rem_Mecaniz_Barreira"/>
      <sheetName val="Rem_Manual_Barreira"/>
      <sheetName val="Enrocam_Pedra_Jogada"/>
      <sheetName val="Limpeza_Ponte"/>
      <sheetName val="Demol_Pav"/>
      <sheetName val="Sarjeta_Geral_"/>
      <sheetName val="Dados_Entrada1"/>
      <sheetName val="Prod_1S1"/>
      <sheetName val="Prod_2S1"/>
      <sheetName val="Prod_3S1"/>
      <sheetName val="Prod_4S_1"/>
      <sheetName val="Resumo_Produção1"/>
      <sheetName val="Tapa_Buraco1"/>
      <sheetName val="Correção_de_Defeito_Demol_Mec1"/>
      <sheetName val="Correção_de_Defeito1"/>
      <sheetName val="Roç_Area_Gramada_1"/>
      <sheetName val="Roç_Manual_1"/>
      <sheetName val="Recomp_Guarda_Corpo1"/>
      <sheetName val="Subst__Balizador1"/>
      <sheetName val="Mat_e_Equip1"/>
      <sheetName val="Hora_Homem1"/>
      <sheetName val="Chapa_e_Adesivo1"/>
      <sheetName val="Caibros_Castalhos1"/>
      <sheetName val="Pintura_Placa1"/>
      <sheetName val="Placa_Nova1"/>
      <sheetName val="Limpeza_Placa1"/>
      <sheetName val="Recomp_Placa1"/>
      <sheetName val="Limpeza_Bueiro1"/>
      <sheetName val="Desb_Bueiro1"/>
      <sheetName val="Limpeza_vala_dren1"/>
      <sheetName val="Escav_Manual_vala_dren1"/>
      <sheetName val="Escav_Mec_vala_dren1"/>
      <sheetName val="Limpeza_Descida_d'água1"/>
      <sheetName val="Limp_Sar_MF1"/>
      <sheetName val="Cap_Manual1"/>
      <sheetName val="Rem_Mecaniz_Barreira1"/>
      <sheetName val="Rem_Manual_Barreira1"/>
      <sheetName val="Enrocam_Pedra_Jogada1"/>
      <sheetName val="Limpeza_Ponte1"/>
      <sheetName val="Demol_Pav1"/>
      <sheetName val="Sarjeta_Geral_1"/>
    </sheetNames>
    <sheetDataSet>
      <sheetData sheetId="0" refreshError="1"/>
      <sheetData sheetId="1" refreshError="1"/>
      <sheetData sheetId="2" refreshError="1"/>
      <sheetData sheetId="3">
        <row r="6">
          <cell r="A6">
            <v>39083</v>
          </cell>
          <cell r="I6">
            <v>39114</v>
          </cell>
          <cell r="Q6">
            <v>39142</v>
          </cell>
        </row>
        <row r="15">
          <cell r="A15">
            <v>39173</v>
          </cell>
          <cell r="I15">
            <v>39203</v>
          </cell>
          <cell r="Q15">
            <v>39234</v>
          </cell>
        </row>
        <row r="24">
          <cell r="A24">
            <v>39264</v>
          </cell>
          <cell r="I24">
            <v>39295</v>
          </cell>
          <cell r="Q24">
            <v>39326</v>
          </cell>
        </row>
        <row r="33">
          <cell r="A33">
            <v>39356</v>
          </cell>
          <cell r="I33">
            <v>39387</v>
          </cell>
          <cell r="Q33">
            <v>39417</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Composições"/>
      <sheetName val="CUSTO MATERIAIS"/>
      <sheetName val="Plan1"/>
      <sheetName val="REFLEXO FINAN"/>
      <sheetName val="ROÇADA"/>
      <sheetName val="SAIDA D AGUA"/>
      <sheetName val="Apontador"/>
      <sheetName val="SAIDA_D_AGUA"/>
      <sheetName val="CUSTO_MATERIAIS"/>
      <sheetName val="REFLEXO_FINAN"/>
      <sheetName val="projeto"/>
      <sheetName val="p a t o 99 b"/>
      <sheetName val="plmuseu"/>
      <sheetName val="INSUMOS"/>
      <sheetName val="CADASTRO"/>
      <sheetName val="A"/>
      <sheetName val="resumo_aut1"/>
      <sheetName val="p a t o  d"/>
      <sheetName val="COMPAUTO"/>
      <sheetName val="Fator Reajustes"/>
    </sheetNames>
    <sheetDataSet>
      <sheetData sheetId="0" refreshError="1">
        <row r="4">
          <cell r="B4" t="str">
            <v>DIV. SP/MS - ENTR. BR-163(A) (N. ALVORADA)</v>
          </cell>
        </row>
        <row r="10">
          <cell r="C10">
            <v>8</v>
          </cell>
        </row>
        <row r="11">
          <cell r="C11">
            <v>8</v>
          </cell>
        </row>
        <row r="12">
          <cell r="C12">
            <v>25</v>
          </cell>
        </row>
        <row r="13">
          <cell r="C13">
            <v>25</v>
          </cell>
        </row>
        <row r="14">
          <cell r="C14">
            <v>0.32</v>
          </cell>
        </row>
        <row r="15">
          <cell r="C15">
            <v>3.4</v>
          </cell>
        </row>
        <row r="16">
          <cell r="C16">
            <v>2.23</v>
          </cell>
        </row>
        <row r="17">
          <cell r="C17">
            <v>2.23</v>
          </cell>
        </row>
        <row r="18">
          <cell r="C18">
            <v>2.5499999999999998</v>
          </cell>
        </row>
        <row r="19">
          <cell r="C19">
            <v>2.8</v>
          </cell>
        </row>
        <row r="20">
          <cell r="C20">
            <v>3.75</v>
          </cell>
        </row>
        <row r="21">
          <cell r="C21">
            <v>1.25</v>
          </cell>
        </row>
        <row r="22">
          <cell r="C22">
            <v>5.8</v>
          </cell>
        </row>
        <row r="23">
          <cell r="C23">
            <v>4.3</v>
          </cell>
        </row>
        <row r="24">
          <cell r="C24">
            <v>0.17</v>
          </cell>
        </row>
        <row r="32">
          <cell r="C32">
            <v>667.1</v>
          </cell>
        </row>
        <row r="39">
          <cell r="B39">
            <v>1107.92</v>
          </cell>
        </row>
      </sheetData>
      <sheetData sheetId="1" refreshError="1"/>
      <sheetData sheetId="2" refreshError="1"/>
      <sheetData sheetId="3" refreshError="1"/>
      <sheetData sheetId="4" refreshError="1"/>
      <sheetData sheetId="5">
        <row r="4">
          <cell r="B4" t="str">
            <v>DIV. SP/MS - ENTR. BR-163(A) (N. ALVORADA)</v>
          </cell>
        </row>
      </sheetData>
      <sheetData sheetId="6" refreshError="1"/>
      <sheetData sheetId="7" refreshError="1"/>
      <sheetData sheetId="8"/>
      <sheetData sheetId="9"/>
      <sheetData sheetId="10"/>
      <sheetData sheetId="11" refreshError="1"/>
      <sheetData sheetId="12" refreshError="1"/>
      <sheetData sheetId="13" refreshError="1"/>
      <sheetData sheetId="14" refreshError="1"/>
      <sheetData sheetId="15" refreshError="1"/>
      <sheetData sheetId="16"/>
      <sheetData sheetId="17"/>
      <sheetData sheetId="18"/>
      <sheetData sheetId="19"/>
      <sheetData sheetId="2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ão de Obra"/>
      <sheetName val="INVENTÁRIO"/>
      <sheetName val="CROQUIS"/>
      <sheetName val="MB"/>
      <sheetName val="AQ TR MB"/>
      <sheetName val="MOBIL-CANT"/>
      <sheetName val="PATO"/>
      <sheetName val="ORÇAMENTO 2 anos"/>
      <sheetName val="TLCB5"/>
      <sheetName val="TLMR"/>
      <sheetName val="TLCC4"/>
      <sheetName val="TCCB10"/>
      <sheetName val="CRONOGAMA 1º"/>
      <sheetName val="CRONOGAMA 2º"/>
      <sheetName val="Reg.mec FD"/>
      <sheetName val="dreno"/>
      <sheetName val="Fresagem descontínua"/>
      <sheetName val="Solo Melh. c cim. base rem prof"/>
      <sheetName val="Pint de Lig"/>
      <sheetName val="Micro rev. 1,5cm"/>
      <sheetName val="Rec. rev MBUQ"/>
      <sheetName val="MBUQ ACBC"/>
      <sheetName val="Rem.mec. rev.bet."/>
      <sheetName val="Rem.mec. cam gran"/>
      <sheetName val="Concr. ciclop"/>
      <sheetName val="Concr. cimento"/>
      <sheetName val="Dobra col. armad."/>
      <sheetName val="Forma"/>
      <sheetName val="Reat. comp. bueiro"/>
      <sheetName val="Reat Apilo"/>
      <sheetName val="Limp. ponte"/>
      <sheetName val="Esc. Man.Mat. 1ª"/>
      <sheetName val="Esc.Mec.vala"/>
      <sheetName val="Enroc. ped. arrumada"/>
      <sheetName val="Enroc. ped. jogada"/>
      <sheetName val="Rev. veg. leivas"/>
      <sheetName val="Tapa Buraco"/>
      <sheetName val="Rem.prof. Manual"/>
      <sheetName val="Rem.prof.Mecaniz."/>
      <sheetName val="Correção def.MB"/>
      <sheetName val="Recomp. G. corpo"/>
      <sheetName val="Limp. sarj. meio fio"/>
      <sheetName val="Limp. Val. corte"/>
      <sheetName val="Limp. desc. d'agua"/>
      <sheetName val="Limp. bueiro"/>
      <sheetName val="Desobstr. bueiro"/>
      <sheetName val="Limp. placa"/>
      <sheetName val="Recomp. Placa "/>
      <sheetName val="Recomp. Def.met."/>
      <sheetName val="Caiação"/>
      <sheetName val="Roçada man."/>
      <sheetName val="Roçada Capim colonião"/>
      <sheetName val="Roçada mecaniz."/>
      <sheetName val="Capina"/>
      <sheetName val="Recomp. man. aterro"/>
      <sheetName val="Recomp. mec. aterro"/>
      <sheetName val="Recomp.tacha"/>
      <sheetName val="Man.recomp. pint.faixa"/>
      <sheetName val="Transp.local CB 5m³"/>
      <sheetName val="Transp.local Mat.Rem"/>
      <sheetName val="Transp.local CC 4t"/>
      <sheetName val="Transp.Com. CB 10m³ "/>
      <sheetName val="Transp.local mat. bet."/>
      <sheetName val="Automóvel"/>
      <sheetName val="Servente"/>
      <sheetName val="Encarregado turma"/>
      <sheetName val="Motoserra"/>
      <sheetName val="Compressor"/>
      <sheetName val="Cam basc. 5m³"/>
      <sheetName val="Cav. mec. reb."/>
      <sheetName val="Concr.estr. 18mpa"/>
      <sheetName val="prep.Aço- CA50"/>
      <sheetName val="Fabr. g.corpo"/>
      <sheetName val="Concr.estr. 18mpa PM"/>
      <sheetName val="areia"/>
      <sheetName val="brita"/>
      <sheetName val="Pedra mão Comerc."/>
      <sheetName val="ATÉ AQUI"/>
      <sheetName val="Expurgo.jz"/>
      <sheetName val="Limp.cam.vg.jz"/>
      <sheetName val="Esc.c.mat jz"/>
      <sheetName val="Forn. aço CA-50"/>
      <sheetName val="Forn. aço CA-25"/>
      <sheetName val="Obt. grama"/>
      <sheetName val="p a t o 99 b"/>
      <sheetName val="Sheet6"/>
      <sheetName val="projeto"/>
    </sheetNames>
    <sheetDataSet>
      <sheetData sheetId="0">
        <row r="12">
          <cell r="E12">
            <v>19.410399999999999</v>
          </cell>
        </row>
        <row r="13">
          <cell r="E13">
            <v>19.410399999999999</v>
          </cell>
        </row>
        <row r="14">
          <cell r="E14">
            <v>17.312000000000001</v>
          </cell>
        </row>
        <row r="15">
          <cell r="E15">
            <v>36.722299999999997</v>
          </cell>
        </row>
        <row r="18">
          <cell r="E18">
            <v>7.8166000000000002</v>
          </cell>
        </row>
        <row r="19">
          <cell r="E19">
            <v>7.8166000000000002</v>
          </cell>
        </row>
        <row r="20">
          <cell r="E20">
            <v>7.8166000000000002</v>
          </cell>
        </row>
        <row r="21">
          <cell r="E21">
            <v>7.8166000000000002</v>
          </cell>
        </row>
        <row r="27">
          <cell r="E27">
            <v>5.2984999999999998</v>
          </cell>
        </row>
      </sheetData>
      <sheetData sheetId="1"/>
      <sheetData sheetId="2">
        <row r="36">
          <cell r="K36">
            <v>40.049999999999997</v>
          </cell>
        </row>
      </sheetData>
      <sheetData sheetId="3">
        <row r="12">
          <cell r="E12">
            <v>1757.3</v>
          </cell>
        </row>
        <row r="25">
          <cell r="F25">
            <v>143.06</v>
          </cell>
        </row>
      </sheetData>
      <sheetData sheetId="4"/>
      <sheetData sheetId="5"/>
      <sheetData sheetId="6">
        <row r="42">
          <cell r="G42">
            <v>3240</v>
          </cell>
        </row>
      </sheetData>
      <sheetData sheetId="7"/>
      <sheetData sheetId="8">
        <row r="34">
          <cell r="I34">
            <v>144307.78700000001</v>
          </cell>
        </row>
      </sheetData>
      <sheetData sheetId="9">
        <row r="25">
          <cell r="I25">
            <v>90599.827999999994</v>
          </cell>
        </row>
      </sheetData>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Página 16"/>
      <sheetName val="p a t o 99 b"/>
      <sheetName val="Preâmbulo"/>
      <sheetName val="Mapa de Localização do trecho"/>
      <sheetName val="Justificativas"/>
      <sheetName val="PLANILHA RESUMO DO PATO"/>
      <sheetName val="Metodologia"/>
      <sheetName val="QUESTÕES AMBIENTAIS"/>
      <sheetName val="1.6"/>
      <sheetName val="PATO"/>
      <sheetName val="TLCB5"/>
      <sheetName val="TLMR"/>
      <sheetName val="MB"/>
      <sheetName val="Mão de Obra"/>
      <sheetName val="CROQUIS"/>
      <sheetName val="Proposta"/>
      <sheetName val="calendário"/>
      <sheetName val="Subcontratados_Formal"/>
      <sheetName val="PNV 2008 - V1"/>
      <sheetName val="Planilha1"/>
      <sheetName val="Produto 09"/>
      <sheetName val="Produto 10"/>
      <sheetName val="Produto 01"/>
      <sheetName val="Prod. 03A CREMA-CIB"/>
      <sheetName val="indices caracterizadores"/>
      <sheetName val="NF 131"/>
      <sheetName val="Produto Novo - I"/>
      <sheetName val="Contrato Inicial"/>
      <sheetName val="aux"/>
      <sheetName val="Plan 2.7"/>
      <sheetName val="fresagem de pista ago-98"/>
      <sheetName val="VISTEM"/>
      <sheetName val="Percentual"/>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ow r="3">
          <cell r="B3">
            <v>0</v>
          </cell>
        </row>
      </sheetData>
      <sheetData sheetId="6">
        <row r="3">
          <cell r="B3">
            <v>0</v>
          </cell>
        </row>
      </sheetData>
      <sheetData sheetId="7">
        <row r="3">
          <cell r="B3">
            <v>0</v>
          </cell>
        </row>
      </sheetData>
      <sheetData sheetId="8"/>
      <sheetData sheetId="9"/>
      <sheetData sheetId="10">
        <row r="3">
          <cell r="B3">
            <v>85.3199462890625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61M-CBMI"/>
      <sheetName val="p a t o 99 b"/>
      <sheetName val="DADOS"/>
      <sheetName val="INVENTÁRIO262"/>
      <sheetName val="SERVIÇOS"/>
      <sheetName val="A"/>
      <sheetName val="inventário"/>
      <sheetName val="Reaproveitamento_de_formas"/>
      <sheetName val="PCOMP-06-11-2006"/>
      <sheetName val="P reaj x P atual"/>
      <sheetName val="Calendário"/>
      <sheetName val="Produto 09"/>
      <sheetName val="Produto 10"/>
      <sheetName val="Produto 01"/>
      <sheetName val="Prod. 03A CREMA-CIB"/>
      <sheetName val="Orçam. AET"/>
      <sheetName val="Tab. Consultoria-Set-12"/>
      <sheetName val="1.6"/>
      <sheetName val="fresagem de pista ago-98"/>
      <sheetName val="Página 16"/>
      <sheetName val="Orçamento Total"/>
      <sheetName val="Percentual"/>
      <sheetName val="IDENTIFICAÇÃO"/>
      <sheetName val="Insumos"/>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to"/>
      <sheetName val="orçamto (2)"/>
      <sheetName val="abc "/>
      <sheetName val="ABC-2"/>
      <sheetName val="DI-STP - PMS"/>
      <sheetName val="Composições (3)"/>
      <sheetName val="Composições (2)"/>
      <sheetName val="Insumos"/>
      <sheetName val="Composições"/>
      <sheetName val="Curva Serviços"/>
      <sheetName val="Planilha Serviços"/>
      <sheetName val="Planilha de Materiais"/>
      <sheetName val="Planilha de Resumo"/>
      <sheetName val="Educação ambiental"/>
      <sheetName val="Despesas Indiretas"/>
      <sheetName val="Fechamento"/>
      <sheetName val="Curva ABC Insumos"/>
      <sheetName val="Curva ABC Serviços"/>
      <sheetName val="equalizaçã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
      <sheetName val="Feriados"/>
      <sheetName val="Conversão"/>
      <sheetName val="Super_Calendário"/>
      <sheetName val="projeto"/>
      <sheetName val="Dados Iniciais"/>
    </sheetNames>
    <sheetDataSet>
      <sheetData sheetId="0">
        <row r="4">
          <cell r="B4">
            <v>39083</v>
          </cell>
        </row>
      </sheetData>
      <sheetData sheetId="1">
        <row r="4">
          <cell r="B4">
            <v>39083</v>
          </cell>
        </row>
        <row r="5">
          <cell r="B5">
            <v>39188</v>
          </cell>
        </row>
        <row r="6">
          <cell r="B6">
            <v>39190</v>
          </cell>
        </row>
        <row r="7">
          <cell r="B7">
            <v>39193</v>
          </cell>
        </row>
        <row r="8">
          <cell r="B8">
            <v>39203</v>
          </cell>
        </row>
        <row r="9">
          <cell r="B9">
            <v>39250</v>
          </cell>
        </row>
        <row r="10">
          <cell r="B10">
            <v>39332</v>
          </cell>
        </row>
        <row r="11">
          <cell r="B11">
            <v>39367</v>
          </cell>
        </row>
        <row r="12">
          <cell r="B12">
            <v>39388</v>
          </cell>
        </row>
        <row r="13">
          <cell r="B13">
            <v>39401</v>
          </cell>
        </row>
        <row r="14">
          <cell r="B14">
            <v>39441</v>
          </cell>
        </row>
        <row r="17">
          <cell r="B17">
            <v>39143</v>
          </cell>
        </row>
        <row r="18">
          <cell r="B18">
            <v>39183</v>
          </cell>
        </row>
        <row r="19">
          <cell r="B19">
            <v>39189</v>
          </cell>
        </row>
        <row r="20">
          <cell r="B20">
            <v>39215</v>
          </cell>
        </row>
        <row r="21">
          <cell r="B21">
            <v>39245</v>
          </cell>
        </row>
        <row r="22">
          <cell r="B22">
            <v>39367</v>
          </cell>
        </row>
        <row r="23">
          <cell r="B23">
            <v>39306</v>
          </cell>
        </row>
        <row r="24">
          <cell r="B24">
            <v>39355</v>
          </cell>
        </row>
        <row r="27">
          <cell r="B27">
            <v>39097</v>
          </cell>
        </row>
        <row r="28">
          <cell r="B28">
            <v>39132</v>
          </cell>
        </row>
        <row r="29">
          <cell r="B29">
            <v>39230</v>
          </cell>
        </row>
        <row r="30">
          <cell r="B30">
            <v>39267</v>
          </cell>
        </row>
        <row r="31">
          <cell r="B31">
            <v>39328</v>
          </cell>
        </row>
        <row r="32">
          <cell r="B32">
            <v>39363</v>
          </cell>
        </row>
        <row r="33">
          <cell r="B33">
            <v>39397</v>
          </cell>
        </row>
        <row r="34">
          <cell r="B34">
            <v>39408</v>
          </cell>
        </row>
      </sheetData>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xecuçServiços"/>
      <sheetName val="Quadro de Quant"/>
      <sheetName val="ORÇLote28 "/>
      <sheetName val="ResBR101"/>
      <sheetName val="Gráfico2"/>
      <sheetName val="RESUMO Lote28"/>
      <sheetName val="RESUMO Lote36"/>
      <sheetName val="orcID nº1"/>
      <sheetName val="orc ID nº2 "/>
      <sheetName val="orc ID nº3"/>
      <sheetName val="orcID nº4"/>
      <sheetName val="orcID nº5"/>
      <sheetName val="orcID nº6"/>
      <sheetName val="orcID nº7"/>
      <sheetName val="orc ID nº8"/>
      <sheetName val="orc ID nº9"/>
      <sheetName val="orc ID nº10"/>
      <sheetName val="orc ID nº11"/>
      <sheetName val="orc ID nº12"/>
      <sheetName val="orc ID nº13"/>
      <sheetName val="orc ID nº 14"/>
      <sheetName val="orc ID nº 15"/>
      <sheetName val="orc ID nº16"/>
      <sheetName val="orc ID nº17"/>
      <sheetName val="orc ID nº 18"/>
      <sheetName val="orc ID nº19"/>
      <sheetName val="orc ID nº20"/>
      <sheetName val="orc ID Lote 36"/>
      <sheetName val="Orç Compar Viaduto 1"/>
      <sheetName val="Orç Compar Ater Estac1736"/>
      <sheetName val="orçmin nº22 (paralelo aterro)"/>
      <sheetName val="orçmin nº23 (paralelo viaduto)"/>
      <sheetName val="orçmin nº24 (contorno aterro)"/>
      <sheetName val="Resumo Orç22+23+24"/>
      <sheetName val="orçmin nº21 Meio Ambiente"/>
      <sheetName val="orçmin nº21 Meio Ambiente IME"/>
      <sheetName val="orçmin (17)AC VIA SECUND"/>
      <sheetName val="orçmin (18) abrigo de passag"/>
      <sheetName val="quantitativos e custos"/>
      <sheetName val="1CDExecServiços"/>
      <sheetName val="2ProduçMateriais"/>
      <sheetName val="3ConcretoeArgam."/>
      <sheetName val="14ConsiderGerais"/>
      <sheetName val="4Transporte"/>
      <sheetName val="5Equipamentos"/>
      <sheetName val="6Mão-de-obra"/>
      <sheetName val="7Materiais"/>
      <sheetName val="8Formas"/>
      <sheetName val="9Composição C.Unitários"/>
      <sheetName val="10ConsumoMat.Concretos"/>
      <sheetName val="11ConsumoMatServton"/>
      <sheetName val="12ConsMatServPaviment"/>
      <sheetName val="13ConsMatServComplem"/>
      <sheetName val="15Projetos"/>
      <sheetName val="16DMT"/>
      <sheetName val="17Composição(MOD)"/>
      <sheetName val="09.517.01"/>
      <sheetName val="09.517.02"/>
      <sheetName val="09.517.03"/>
      <sheetName val="09.517.04"/>
      <sheetName val="09.517.05"/>
      <sheetName val="09.519.01"/>
      <sheetName val="09.601.00"/>
      <sheetName val="09.601.01"/>
      <sheetName val="09.601.02"/>
      <sheetName val="09.999.01"/>
      <sheetName val="09.601.04"/>
      <sheetName val="02.100.00"/>
      <sheetName val="02.230.00"/>
      <sheetName val="02.300.00"/>
      <sheetName val="02.400.00"/>
      <sheetName val="02.530.00"/>
      <sheetName val="02.540.01"/>
      <sheetName val="P 02.540.01"/>
      <sheetName val="P 02.560.01"/>
      <sheetName val="02.999.03"/>
      <sheetName val="02.999.05"/>
      <sheetName val="02.999.06"/>
      <sheetName val="P 02.999.07"/>
      <sheetName val="P 02.999.08"/>
      <sheetName val="P 02.250.01"/>
      <sheetName val="P 02.250.00"/>
      <sheetName val="DER53130"/>
      <sheetName val="MACHIDRAULICO"/>
      <sheetName val="P 02.530.01"/>
      <sheetName val="03.119.01"/>
      <sheetName val="03.300.01"/>
      <sheetName val="03.310.01"/>
      <sheetName val="03.310.02"/>
      <sheetName val="03.310.03"/>
      <sheetName val="03.310.04"/>
      <sheetName val="03.321.00"/>
      <sheetName val="03.321.01"/>
      <sheetName val="03.322.00"/>
      <sheetName val="03.323.00"/>
      <sheetName val="03.323.01"/>
      <sheetName val="03.324.00"/>
      <sheetName val="03.325.00"/>
      <sheetName val="03.326.00"/>
      <sheetName val="03.327.00"/>
      <sheetName val="P 03.327.01"/>
      <sheetName val="03.328.00"/>
      <sheetName val="03.328.01"/>
      <sheetName val="03.329.01"/>
      <sheetName val="03.329.02"/>
      <sheetName val="03.329.03"/>
      <sheetName val="03.329.04"/>
      <sheetName val="03.330.00"/>
      <sheetName val="03.340.00"/>
      <sheetName val="03.341.00"/>
      <sheetName val="03.353.00"/>
      <sheetName val="03.354.00"/>
      <sheetName val="03.359.01"/>
      <sheetName val="03.370.00"/>
      <sheetName val="03.371.00"/>
      <sheetName val="03.371.01"/>
      <sheetName val="03.371.02"/>
      <sheetName val="04.999.07"/>
      <sheetName val="05.100.00"/>
      <sheetName val="05.102.00"/>
      <sheetName val="05.300.01"/>
      <sheetName val="05.300.02"/>
      <sheetName val="DER 45340"/>
      <sheetName val="05.301.00"/>
      <sheetName val="05.301.01"/>
      <sheetName val="06.210.01"/>
      <sheetName val="06.400.01"/>
      <sheetName val="DER80050"/>
      <sheetName val="06.410.00"/>
      <sheetName val="9000030"/>
      <sheetName val="9000031"/>
      <sheetName val="P02.999.10"/>
      <sheetName val="P 04.100.06"/>
      <sheetName val="P 04.100.07"/>
      <sheetName val="P 04.100.08"/>
      <sheetName val="P 04.100.08a"/>
      <sheetName val="P 04.100.09"/>
      <sheetName val="P 04.100.10"/>
      <sheetName val="P 04.100.11"/>
      <sheetName val="P 04.100.12"/>
      <sheetName val="P 04.100.13"/>
      <sheetName val="P 04.100.19"/>
      <sheetName val="P 04.100.20"/>
      <sheetName val="P 04.100.21"/>
      <sheetName val="P 04.100.22"/>
      <sheetName val="P 04.100.23"/>
      <sheetName val="P 04.100.24"/>
      <sheetName val="P 04.100.40"/>
      <sheetName val="DER92196"/>
      <sheetName val="P 10.000.05"/>
      <sheetName val="P 10.000.06"/>
      <sheetName val="P 10.000.07"/>
      <sheetName val="P 10.000.08"/>
      <sheetName val="03.993.02"/>
      <sheetName val="P 03.993.02a"/>
      <sheetName val="P 03.993.02b"/>
      <sheetName val="03.412.01"/>
      <sheetName val="03.412.02"/>
      <sheetName val="03.412.03"/>
      <sheetName val="DER53460a"/>
      <sheetName val="DER90150"/>
      <sheetName val="DER90160"/>
      <sheetName val="DER90170"/>
      <sheetName val="DER90180"/>
      <sheetName val="DER51225"/>
      <sheetName val="DER51235"/>
      <sheetName val="DER51250"/>
      <sheetName val="DER51260"/>
      <sheetName val="DER51270"/>
      <sheetName val="DER51280"/>
      <sheetName val="DER51290"/>
      <sheetName val="DER51300"/>
      <sheetName val="DER51310"/>
      <sheetName val="DER51320"/>
      <sheetName val="DER51330"/>
      <sheetName val="DER51340"/>
      <sheetName val="DER51350"/>
      <sheetName val="DER51360"/>
      <sheetName val="DER45000"/>
      <sheetName val="DER52020a"/>
      <sheetName val="DER52020b"/>
      <sheetName val="0499901a"/>
      <sheetName val="03.991.02"/>
      <sheetName val="Plan18"/>
      <sheetName val="p a t o 99 b"/>
      <sheetName val="Proposta"/>
      <sheetName val="A"/>
      <sheetName val="pato"/>
      <sheetName val="sid_ni_5"/>
      <sheetName val="Conversão"/>
      <sheetName val="DNER398A"/>
      <sheetName val="DADOS"/>
      <sheetName val="EAIGESEN"/>
      <sheetName val="INVENTÁRIO262"/>
      <sheetName val="SERVIÇOS"/>
      <sheetName val="Orçamentária"/>
      <sheetName val="plmuseu"/>
      <sheetName val="Teor"/>
      <sheetName val="fresagem de pista ago-98"/>
    </sheetNames>
    <sheetDataSet>
      <sheetData sheetId="0">
        <row r="9">
          <cell r="A9" t="str">
            <v>01.000.00</v>
          </cell>
          <cell r="B9" t="str">
            <v>Desmatamento,destocamento e limpeza de área com árvore até 0,15m</v>
          </cell>
          <cell r="C9" t="str">
            <v>DNER-ES278/97</v>
          </cell>
          <cell r="D9" t="str">
            <v xml:space="preserve"> </v>
          </cell>
          <cell r="E9" t="str">
            <v>m2</v>
          </cell>
          <cell r="F9">
            <v>0.05</v>
          </cell>
          <cell r="G9">
            <v>0.02</v>
          </cell>
          <cell r="H9">
            <v>7.0000000000000007E-2</v>
          </cell>
        </row>
        <row r="10">
          <cell r="A10" t="str">
            <v>01.010.00</v>
          </cell>
          <cell r="B10" t="str">
            <v>Desmatamento e destocamento árvores de 0,15m a 0,30m</v>
          </cell>
          <cell r="C10" t="str">
            <v>DNER-ES278/97</v>
          </cell>
          <cell r="D10" t="str">
            <v xml:space="preserve"> </v>
          </cell>
          <cell r="E10" t="str">
            <v>un</v>
          </cell>
          <cell r="F10">
            <v>6.57</v>
          </cell>
          <cell r="G10">
            <v>2.35</v>
          </cell>
          <cell r="H10">
            <v>8.92</v>
          </cell>
        </row>
        <row r="11">
          <cell r="A11" t="str">
            <v>01.011.00</v>
          </cell>
          <cell r="B11" t="str">
            <v>Desmatamento e destocamento árvores superior a 0,30m</v>
          </cell>
          <cell r="C11" t="str">
            <v>DNER-ES278/97</v>
          </cell>
          <cell r="D11" t="str">
            <v xml:space="preserve"> </v>
          </cell>
          <cell r="E11" t="str">
            <v>un</v>
          </cell>
          <cell r="F11">
            <v>19.7</v>
          </cell>
          <cell r="G11">
            <v>7.05</v>
          </cell>
          <cell r="H11">
            <v>26.75</v>
          </cell>
        </row>
        <row r="12">
          <cell r="A12" t="str">
            <v>01.100.01</v>
          </cell>
          <cell r="B12" t="str">
            <v>Escavação,carga e transportes de material de 1a  categoria DMT &lt;= 50m</v>
          </cell>
          <cell r="C12" t="str">
            <v>DNER-ES280/97</v>
          </cell>
          <cell r="D12" t="str">
            <v xml:space="preserve"> </v>
          </cell>
          <cell r="E12" t="str">
            <v>m3</v>
          </cell>
          <cell r="F12">
            <v>0.46</v>
          </cell>
          <cell r="G12">
            <v>0.16</v>
          </cell>
          <cell r="H12">
            <v>0.62</v>
          </cell>
        </row>
        <row r="13">
          <cell r="A13" t="str">
            <v>01.100.02</v>
          </cell>
          <cell r="B13" t="str">
            <v>Escavação,carga e transportes de material de 1a  categoria da DMT= 50m a 200m</v>
          </cell>
          <cell r="C13" t="str">
            <v>DNER-ES280/97</v>
          </cell>
          <cell r="D13" t="str">
            <v xml:space="preserve"> </v>
          </cell>
          <cell r="E13" t="str">
            <v>m3</v>
          </cell>
          <cell r="F13">
            <v>0.86</v>
          </cell>
          <cell r="G13">
            <v>0.31</v>
          </cell>
          <cell r="H13">
            <v>1.17</v>
          </cell>
        </row>
        <row r="14">
          <cell r="A14" t="str">
            <v>01.100.03</v>
          </cell>
          <cell r="B14" t="str">
            <v>Escavação,carga e transportes de material de 1a categoria DMT= 200 a 400m</v>
          </cell>
          <cell r="C14" t="str">
            <v>DNER-ES280/97</v>
          </cell>
          <cell r="D14" t="str">
            <v xml:space="preserve"> </v>
          </cell>
          <cell r="E14" t="str">
            <v>m3</v>
          </cell>
          <cell r="F14">
            <v>1.01</v>
          </cell>
          <cell r="G14">
            <v>0.36</v>
          </cell>
          <cell r="H14">
            <v>1.37</v>
          </cell>
        </row>
        <row r="15">
          <cell r="A15" t="str">
            <v>01.100.04</v>
          </cell>
          <cell r="B15" t="str">
            <v>Escavação,carga e transportes de material de 1a categoria DMT= 400 a 600m</v>
          </cell>
          <cell r="C15" t="str">
            <v>DNER-ES280/97</v>
          </cell>
          <cell r="D15" t="str">
            <v xml:space="preserve"> </v>
          </cell>
          <cell r="E15" t="str">
            <v>m3</v>
          </cell>
          <cell r="F15">
            <v>1.18</v>
          </cell>
          <cell r="G15">
            <v>0.42</v>
          </cell>
          <cell r="H15">
            <v>1.5999999999999999</v>
          </cell>
        </row>
        <row r="16">
          <cell r="A16" t="str">
            <v>01.100.05</v>
          </cell>
          <cell r="B16" t="str">
            <v>Escavação,carga e transportes de material de 1a categoria DMT= 600 a 800m</v>
          </cell>
          <cell r="C16" t="str">
            <v>DNER-ES280/97</v>
          </cell>
          <cell r="D16" t="str">
            <v xml:space="preserve"> </v>
          </cell>
          <cell r="E16" t="str">
            <v>m3</v>
          </cell>
          <cell r="F16">
            <v>1.39</v>
          </cell>
          <cell r="G16">
            <v>0.5</v>
          </cell>
          <cell r="H16">
            <v>1.89</v>
          </cell>
        </row>
        <row r="17">
          <cell r="A17" t="str">
            <v>01.100.06</v>
          </cell>
          <cell r="B17" t="str">
            <v>Escavação,carga e transportes de material de 1a categoria DMT= 800 a  1000m</v>
          </cell>
          <cell r="C17" t="str">
            <v>DNER-ES280/97</v>
          </cell>
          <cell r="D17" t="str">
            <v xml:space="preserve"> </v>
          </cell>
          <cell r="E17" t="str">
            <v>m3</v>
          </cell>
          <cell r="F17">
            <v>1.54</v>
          </cell>
          <cell r="G17">
            <v>0.55000000000000004</v>
          </cell>
          <cell r="H17">
            <v>2.09</v>
          </cell>
        </row>
        <row r="18">
          <cell r="A18" t="str">
            <v>01.100.07</v>
          </cell>
          <cell r="B18" t="str">
            <v>Escavação,carga e transportes de material de 1a categoria DMT= 1000 a 1200m</v>
          </cell>
          <cell r="C18" t="str">
            <v>DNER-ES280/97</v>
          </cell>
          <cell r="D18" t="str">
            <v xml:space="preserve"> </v>
          </cell>
          <cell r="E18" t="str">
            <v>m3</v>
          </cell>
          <cell r="F18">
            <v>1.74</v>
          </cell>
          <cell r="G18">
            <v>0.62</v>
          </cell>
          <cell r="H18">
            <v>2.36</v>
          </cell>
        </row>
        <row r="19">
          <cell r="A19" t="str">
            <v>01.100.08</v>
          </cell>
          <cell r="B19" t="str">
            <v>Escavação,carga e transportes de material de 1a categoria DMT= 1200 a 1400m</v>
          </cell>
          <cell r="C19" t="str">
            <v>DNER-ES280/97</v>
          </cell>
          <cell r="D19" t="str">
            <v xml:space="preserve"> </v>
          </cell>
          <cell r="E19" t="str">
            <v>m3</v>
          </cell>
          <cell r="F19">
            <v>1.94</v>
          </cell>
          <cell r="G19">
            <v>0.69</v>
          </cell>
          <cell r="H19">
            <v>2.63</v>
          </cell>
        </row>
        <row r="20">
          <cell r="A20" t="str">
            <v>01.100.09</v>
          </cell>
          <cell r="B20" t="str">
            <v>Escavação,carga e transportes de material de 1a categoria DMT= 50 a 200m</v>
          </cell>
          <cell r="C20" t="str">
            <v>DNER-ES280/97</v>
          </cell>
          <cell r="D20" t="str">
            <v xml:space="preserve"> </v>
          </cell>
          <cell r="E20" t="str">
            <v>m3</v>
          </cell>
          <cell r="F20">
            <v>1.39</v>
          </cell>
          <cell r="G20">
            <v>0.5</v>
          </cell>
          <cell r="H20">
            <v>1.89</v>
          </cell>
        </row>
        <row r="21">
          <cell r="A21" t="str">
            <v>01.100.10</v>
          </cell>
          <cell r="B21" t="str">
            <v>Escavação,carga e transportes de material de 1a categoria DMT= 200 a 400m</v>
          </cell>
          <cell r="C21" t="str">
            <v>DNER-ES280/97</v>
          </cell>
          <cell r="D21" t="str">
            <v xml:space="preserve"> </v>
          </cell>
          <cell r="E21" t="str">
            <v>m3</v>
          </cell>
          <cell r="F21">
            <v>1.46</v>
          </cell>
          <cell r="G21">
            <v>0.52</v>
          </cell>
          <cell r="H21">
            <v>1.98</v>
          </cell>
        </row>
        <row r="22">
          <cell r="A22" t="str">
            <v>01.100.11</v>
          </cell>
          <cell r="B22" t="str">
            <v>Escavação,carga e transportes de material de 1a categoria DMT= 400 a 600m</v>
          </cell>
          <cell r="C22" t="str">
            <v>DNER-ES280/97</v>
          </cell>
          <cell r="D22" t="str">
            <v xml:space="preserve"> </v>
          </cell>
          <cell r="E22" t="str">
            <v>m3</v>
          </cell>
          <cell r="F22">
            <v>1.56</v>
          </cell>
          <cell r="G22">
            <v>0.56000000000000005</v>
          </cell>
          <cell r="H22">
            <v>2.12</v>
          </cell>
        </row>
        <row r="23">
          <cell r="A23" t="str">
            <v>01.100.12</v>
          </cell>
          <cell r="B23" t="str">
            <v>Escavação,carga e transportes de material de 1a categoria DMT= 600 a 800m</v>
          </cell>
          <cell r="C23" t="str">
            <v>DNER-ES280/97</v>
          </cell>
          <cell r="D23" t="str">
            <v xml:space="preserve"> </v>
          </cell>
          <cell r="E23" t="str">
            <v>m3</v>
          </cell>
          <cell r="F23">
            <v>1.61</v>
          </cell>
          <cell r="G23">
            <v>0.57999999999999996</v>
          </cell>
          <cell r="H23">
            <v>2.19</v>
          </cell>
        </row>
        <row r="24">
          <cell r="A24" t="str">
            <v>01.100.13</v>
          </cell>
          <cell r="B24" t="str">
            <v>Escavação,carga e transportes de material de 1a categoria DMT= 800 a 1000m</v>
          </cell>
          <cell r="C24" t="str">
            <v>DNER-ES280/97</v>
          </cell>
          <cell r="D24" t="str">
            <v xml:space="preserve"> </v>
          </cell>
          <cell r="E24" t="str">
            <v>m3</v>
          </cell>
          <cell r="F24">
            <v>1.74</v>
          </cell>
          <cell r="G24">
            <v>0.62</v>
          </cell>
          <cell r="H24">
            <v>2.36</v>
          </cell>
        </row>
        <row r="25">
          <cell r="A25" t="str">
            <v>01.100.14</v>
          </cell>
          <cell r="B25" t="str">
            <v>Escavação,carga e transportes de material de 1a categoria DMT= 1000 a 1200m</v>
          </cell>
          <cell r="C25" t="str">
            <v>DNER-ES280/97</v>
          </cell>
          <cell r="D25" t="str">
            <v xml:space="preserve"> </v>
          </cell>
          <cell r="E25" t="str">
            <v>m3</v>
          </cell>
          <cell r="F25">
            <v>1.77</v>
          </cell>
          <cell r="G25">
            <v>0.63</v>
          </cell>
          <cell r="H25">
            <v>2.4</v>
          </cell>
        </row>
        <row r="26">
          <cell r="A26" t="str">
            <v>01.100.15</v>
          </cell>
          <cell r="B26" t="str">
            <v>Escavação,carga e transportes de material de 1a categoria DMT= 1200 a 1400m</v>
          </cell>
          <cell r="C26" t="str">
            <v>DNER-ES280/97</v>
          </cell>
          <cell r="D26" t="str">
            <v xml:space="preserve"> </v>
          </cell>
          <cell r="E26" t="str">
            <v>m3</v>
          </cell>
          <cell r="F26">
            <v>1.93</v>
          </cell>
          <cell r="G26">
            <v>0.69</v>
          </cell>
          <cell r="H26">
            <v>2.62</v>
          </cell>
        </row>
        <row r="27">
          <cell r="A27" t="str">
            <v>01.100.16</v>
          </cell>
          <cell r="B27" t="str">
            <v>Escavação,carga e transportes de material de 1a  categoria DMT 1400 a 1600m</v>
          </cell>
          <cell r="C27" t="str">
            <v>DNER-ES280/97</v>
          </cell>
          <cell r="D27" t="str">
            <v xml:space="preserve"> </v>
          </cell>
          <cell r="E27" t="str">
            <v>m3</v>
          </cell>
          <cell r="F27">
            <v>2.0099999999999998</v>
          </cell>
          <cell r="G27">
            <v>0.72</v>
          </cell>
          <cell r="H27">
            <v>2.7299999999999995</v>
          </cell>
        </row>
        <row r="28">
          <cell r="A28" t="str">
            <v>01.100.17</v>
          </cell>
          <cell r="B28" t="str">
            <v>Escavação,carga e transportes de material de 1a categoria DMT= 1600 a 1800m</v>
          </cell>
          <cell r="C28" t="str">
            <v>DNER-ES280/97</v>
          </cell>
          <cell r="D28" t="str">
            <v xml:space="preserve"> </v>
          </cell>
          <cell r="E28" t="str">
            <v>m3</v>
          </cell>
          <cell r="F28">
            <v>2.09</v>
          </cell>
          <cell r="G28">
            <v>0.75</v>
          </cell>
          <cell r="H28">
            <v>2.84</v>
          </cell>
        </row>
        <row r="29">
          <cell r="A29" t="str">
            <v>01.100.18</v>
          </cell>
          <cell r="B29" t="str">
            <v>Escavação,carga e transportes de material de 1a categoria DMT= 1800 a 2000m</v>
          </cell>
          <cell r="C29" t="str">
            <v>DNER-ES280/97</v>
          </cell>
          <cell r="D29" t="str">
            <v xml:space="preserve"> </v>
          </cell>
          <cell r="E29" t="str">
            <v>m3</v>
          </cell>
          <cell r="F29">
            <v>2.15</v>
          </cell>
          <cell r="G29">
            <v>0.77</v>
          </cell>
          <cell r="H29">
            <v>2.92</v>
          </cell>
        </row>
        <row r="30">
          <cell r="A30" t="str">
            <v>01.100.19</v>
          </cell>
          <cell r="B30" t="str">
            <v>Escavação,carga e transportes de material de 1a categoria DMT= 2000 a 3000m</v>
          </cell>
          <cell r="C30" t="str">
            <v>DNER-ES280/97</v>
          </cell>
          <cell r="D30" t="str">
            <v xml:space="preserve"> </v>
          </cell>
          <cell r="E30" t="str">
            <v>m3</v>
          </cell>
          <cell r="F30">
            <v>2.4</v>
          </cell>
          <cell r="G30">
            <v>0.86</v>
          </cell>
          <cell r="H30">
            <v>3.26</v>
          </cell>
        </row>
        <row r="31">
          <cell r="A31" t="str">
            <v>01.100.20</v>
          </cell>
          <cell r="B31" t="str">
            <v>Escavação,carga e transportes de material de 1a categoria DMT= 3000 a 5000m</v>
          </cell>
          <cell r="C31" t="str">
            <v>DNER-ES280/97</v>
          </cell>
          <cell r="D31" t="str">
            <v xml:space="preserve"> </v>
          </cell>
          <cell r="E31" t="str">
            <v>m3</v>
          </cell>
          <cell r="F31">
            <v>3.03</v>
          </cell>
          <cell r="G31">
            <v>1.08</v>
          </cell>
          <cell r="H31">
            <v>4.1099999999999994</v>
          </cell>
        </row>
        <row r="32">
          <cell r="A32" t="str">
            <v>01.100.21</v>
          </cell>
          <cell r="B32" t="str">
            <v>Escavação,carga e transportes manual de material de 1a  categoria  DT=20m</v>
          </cell>
          <cell r="C32" t="str">
            <v>DNER-ES280/97</v>
          </cell>
          <cell r="D32" t="str">
            <v xml:space="preserve"> </v>
          </cell>
          <cell r="E32" t="str">
            <v>m3</v>
          </cell>
          <cell r="F32">
            <v>5.17</v>
          </cell>
          <cell r="G32">
            <v>1.85</v>
          </cell>
          <cell r="H32">
            <v>7.02</v>
          </cell>
        </row>
        <row r="33">
          <cell r="A33" t="str">
            <v>01.101.01</v>
          </cell>
          <cell r="B33" t="str">
            <v>Escavação,carga e transportes de material de 2a  categoria DMT até 50m</v>
          </cell>
          <cell r="C33" t="str">
            <v>DNER-ES280/97</v>
          </cell>
          <cell r="D33" t="str">
            <v xml:space="preserve"> </v>
          </cell>
          <cell r="E33" t="str">
            <v>m3</v>
          </cell>
          <cell r="F33">
            <v>0.94</v>
          </cell>
          <cell r="G33">
            <v>0.34</v>
          </cell>
          <cell r="H33">
            <v>1.28</v>
          </cell>
        </row>
        <row r="34">
          <cell r="A34" t="str">
            <v>01.101.02</v>
          </cell>
          <cell r="B34" t="str">
            <v>Escavação,carga e transportes de material de 2a categoria DMT 50 a 200m c/ME</v>
          </cell>
          <cell r="C34" t="str">
            <v>DNER-ES280/97</v>
          </cell>
          <cell r="D34" t="str">
            <v xml:space="preserve"> </v>
          </cell>
          <cell r="E34" t="str">
            <v>m3</v>
          </cell>
          <cell r="F34">
            <v>1.2</v>
          </cell>
          <cell r="G34">
            <v>0.43</v>
          </cell>
          <cell r="H34">
            <v>1.63</v>
          </cell>
        </row>
        <row r="35">
          <cell r="A35" t="str">
            <v>01.101.03</v>
          </cell>
          <cell r="B35" t="str">
            <v>Escavação,carga e transportes de material de 2a categoria DMT 200 a 400m c/ME</v>
          </cell>
          <cell r="C35" t="str">
            <v>DNER-ES280/97</v>
          </cell>
          <cell r="D35" t="str">
            <v xml:space="preserve"> </v>
          </cell>
          <cell r="E35" t="str">
            <v>m3</v>
          </cell>
          <cell r="F35">
            <v>1.33</v>
          </cell>
          <cell r="G35">
            <v>0.48</v>
          </cell>
          <cell r="H35">
            <v>1.81</v>
          </cell>
        </row>
        <row r="36">
          <cell r="A36" t="str">
            <v>01.101.04</v>
          </cell>
          <cell r="B36" t="str">
            <v>Escavação,carga e transportes de material de 2a categoria DMT 400 a 600m c/ME</v>
          </cell>
          <cell r="C36" t="str">
            <v>DNER-ES280/97</v>
          </cell>
          <cell r="D36" t="str">
            <v xml:space="preserve"> </v>
          </cell>
          <cell r="E36" t="str">
            <v>m3</v>
          </cell>
          <cell r="F36">
            <v>1.56</v>
          </cell>
          <cell r="G36">
            <v>0.56000000000000005</v>
          </cell>
          <cell r="H36">
            <v>2.12</v>
          </cell>
        </row>
        <row r="37">
          <cell r="A37" t="str">
            <v>01.101.05</v>
          </cell>
          <cell r="B37" t="str">
            <v>Escavação,carga e transportes de material de 2a categoria DMT 600 a 800m c/ME</v>
          </cell>
          <cell r="C37" t="str">
            <v>DNER-ES280/97</v>
          </cell>
          <cell r="D37" t="str">
            <v xml:space="preserve"> </v>
          </cell>
          <cell r="E37" t="str">
            <v>m3</v>
          </cell>
          <cell r="F37">
            <v>1.73</v>
          </cell>
          <cell r="G37">
            <v>0.62</v>
          </cell>
          <cell r="H37">
            <v>2.35</v>
          </cell>
        </row>
        <row r="38">
          <cell r="A38" t="str">
            <v>01.101.06</v>
          </cell>
          <cell r="B38" t="str">
            <v>Escavação,carga e transportes de material de 2a categoria DMT 800 a 1000m c/ME</v>
          </cell>
          <cell r="C38" t="str">
            <v>DNER-ES280/97</v>
          </cell>
          <cell r="D38" t="str">
            <v xml:space="preserve"> </v>
          </cell>
          <cell r="E38" t="str">
            <v>m3</v>
          </cell>
          <cell r="F38">
            <v>1.91</v>
          </cell>
          <cell r="G38">
            <v>0.68</v>
          </cell>
          <cell r="H38">
            <v>2.59</v>
          </cell>
        </row>
        <row r="39">
          <cell r="A39" t="str">
            <v>01.101.07</v>
          </cell>
          <cell r="B39" t="str">
            <v>Escavação,carga e transportes de material de 2a categoria DMT 1000 a 1200m c/ME</v>
          </cell>
          <cell r="C39" t="str">
            <v>DNER-ES280/97</v>
          </cell>
          <cell r="D39" t="str">
            <v xml:space="preserve"> </v>
          </cell>
          <cell r="E39" t="str">
            <v>m3</v>
          </cell>
          <cell r="F39">
            <v>2.12</v>
          </cell>
          <cell r="G39">
            <v>0.76</v>
          </cell>
          <cell r="H39">
            <v>2.88</v>
          </cell>
        </row>
        <row r="40">
          <cell r="A40" t="str">
            <v>01.101.08</v>
          </cell>
          <cell r="B40" t="str">
            <v>Escavação,carga e transportes de material de 2a categoria DMT 1200 a 1400m c/ME</v>
          </cell>
          <cell r="C40" t="str">
            <v>DNER-ES280/97</v>
          </cell>
          <cell r="D40" t="str">
            <v xml:space="preserve"> </v>
          </cell>
          <cell r="E40" t="str">
            <v>m3</v>
          </cell>
          <cell r="F40">
            <v>2.38</v>
          </cell>
          <cell r="G40">
            <v>0.85</v>
          </cell>
          <cell r="H40">
            <v>3.23</v>
          </cell>
        </row>
        <row r="41">
          <cell r="A41" t="str">
            <v>01.101.09</v>
          </cell>
          <cell r="B41" t="str">
            <v>Escavação,carga e transportes de material de 2a categoria,c/CB, DMT 50 a 200m</v>
          </cell>
          <cell r="C41" t="str">
            <v>DNER-ES280/97</v>
          </cell>
          <cell r="D41" t="str">
            <v xml:space="preserve"> </v>
          </cell>
          <cell r="E41" t="str">
            <v>m3</v>
          </cell>
          <cell r="F41">
            <v>2.1</v>
          </cell>
          <cell r="G41">
            <v>0.75</v>
          </cell>
          <cell r="H41">
            <v>2.85</v>
          </cell>
        </row>
        <row r="42">
          <cell r="A42" t="str">
            <v>01.101.10</v>
          </cell>
          <cell r="B42" t="str">
            <v>Escavação,carga e transportes de material de 2a categoria,c/CB,  DMT 200 a 400m</v>
          </cell>
          <cell r="C42" t="str">
            <v>DNER-ES280/97</v>
          </cell>
          <cell r="D42" t="str">
            <v xml:space="preserve"> </v>
          </cell>
          <cell r="E42" t="str">
            <v>m3</v>
          </cell>
          <cell r="F42">
            <v>2.19</v>
          </cell>
          <cell r="G42">
            <v>0.78</v>
          </cell>
          <cell r="H42">
            <v>2.9699999999999998</v>
          </cell>
        </row>
        <row r="43">
          <cell r="A43" t="str">
            <v>01.101.11</v>
          </cell>
          <cell r="B43" t="str">
            <v>Escavação,carga e transportes de material de 2a categoria,c/CB,  DMT 400 a 600m</v>
          </cell>
          <cell r="C43" t="str">
            <v>DNER-ES280/97</v>
          </cell>
          <cell r="D43" t="str">
            <v xml:space="preserve"> </v>
          </cell>
          <cell r="E43" t="str">
            <v>m3</v>
          </cell>
          <cell r="F43">
            <v>2.3199999999999998</v>
          </cell>
          <cell r="G43">
            <v>0.83</v>
          </cell>
          <cell r="H43">
            <v>3.15</v>
          </cell>
        </row>
        <row r="44">
          <cell r="A44" t="str">
            <v>01.101.12</v>
          </cell>
          <cell r="B44" t="str">
            <v>Escavação,carga e transportes de material de 2a categoria,c/CB,  DMT 600 a 800m</v>
          </cell>
          <cell r="C44" t="str">
            <v>DNER-ES280/97</v>
          </cell>
          <cell r="D44" t="str">
            <v xml:space="preserve"> </v>
          </cell>
          <cell r="E44" t="str">
            <v>m3</v>
          </cell>
          <cell r="F44">
            <v>2.38</v>
          </cell>
          <cell r="G44">
            <v>0.85</v>
          </cell>
          <cell r="H44">
            <v>3.23</v>
          </cell>
        </row>
        <row r="45">
          <cell r="A45" t="str">
            <v>01.101.13</v>
          </cell>
          <cell r="B45" t="str">
            <v>Escavação,carga e transportes de material de 2a categoria,c/CB,  DMT 800 a 1 000m</v>
          </cell>
          <cell r="C45" t="str">
            <v>DNER-ES280/97</v>
          </cell>
          <cell r="D45" t="str">
            <v xml:space="preserve"> </v>
          </cell>
          <cell r="E45" t="str">
            <v>m3</v>
          </cell>
          <cell r="F45">
            <v>2.52</v>
          </cell>
          <cell r="G45">
            <v>0.9</v>
          </cell>
          <cell r="H45">
            <v>3.42</v>
          </cell>
        </row>
        <row r="46">
          <cell r="A46" t="str">
            <v>01.101.14</v>
          </cell>
          <cell r="B46" t="str">
            <v>Escavação,carga e transportes de material de 2a categoria,c/CB,  DMT 1000 a 1200m</v>
          </cell>
          <cell r="C46" t="str">
            <v>DNER-ES280/97</v>
          </cell>
          <cell r="D46" t="str">
            <v xml:space="preserve"> </v>
          </cell>
          <cell r="E46" t="str">
            <v>m3</v>
          </cell>
          <cell r="F46">
            <v>2.57</v>
          </cell>
          <cell r="G46">
            <v>0.92</v>
          </cell>
          <cell r="H46">
            <v>3.4899999999999998</v>
          </cell>
        </row>
        <row r="47">
          <cell r="A47" t="str">
            <v>01.101.15</v>
          </cell>
          <cell r="B47" t="str">
            <v>Escavação,carga e transportes de material de 2a categoria,c/CB,  DMT 1200 a 1400m</v>
          </cell>
          <cell r="C47" t="str">
            <v>DNER-ES280/97</v>
          </cell>
          <cell r="D47" t="str">
            <v xml:space="preserve"> </v>
          </cell>
          <cell r="E47" t="str">
            <v>m3</v>
          </cell>
          <cell r="F47">
            <v>2.75</v>
          </cell>
          <cell r="G47">
            <v>0.98</v>
          </cell>
          <cell r="H47">
            <v>3.73</v>
          </cell>
        </row>
        <row r="48">
          <cell r="A48" t="str">
            <v>01.101.16</v>
          </cell>
          <cell r="B48" t="str">
            <v>Escavação,carga e transportes de material de 2a categoria,c/CB,  DMT 1400 a 1600m</v>
          </cell>
          <cell r="C48" t="str">
            <v>DNER-ES280/97</v>
          </cell>
          <cell r="D48" t="str">
            <v xml:space="preserve"> </v>
          </cell>
          <cell r="E48" t="str">
            <v>m3</v>
          </cell>
          <cell r="F48">
            <v>2.85</v>
          </cell>
          <cell r="G48">
            <v>1.02</v>
          </cell>
          <cell r="H48">
            <v>3.87</v>
          </cell>
        </row>
        <row r="49">
          <cell r="A49" t="str">
            <v>01.101.17</v>
          </cell>
          <cell r="B49" t="str">
            <v>Escavação,carga e transportes de material de 2a categoria,c/CB,  DMT 1600 a 1800m</v>
          </cell>
          <cell r="C49" t="str">
            <v>DNER-ES280/97</v>
          </cell>
          <cell r="D49" t="str">
            <v xml:space="preserve"> </v>
          </cell>
          <cell r="E49" t="str">
            <v>m3</v>
          </cell>
          <cell r="F49">
            <v>2.94</v>
          </cell>
          <cell r="G49">
            <v>1.05</v>
          </cell>
          <cell r="H49">
            <v>3.99</v>
          </cell>
        </row>
        <row r="50">
          <cell r="A50" t="str">
            <v>01.101.18</v>
          </cell>
          <cell r="B50" t="str">
            <v>Escavação,carga e transportes de material de 2a categoria,c/CB,  DMT 1800 a 2000m</v>
          </cell>
          <cell r="C50" t="str">
            <v>DNER-ES280/97</v>
          </cell>
          <cell r="D50" t="str">
            <v xml:space="preserve"> </v>
          </cell>
          <cell r="E50" t="str">
            <v>m3</v>
          </cell>
          <cell r="F50">
            <v>3.05</v>
          </cell>
          <cell r="G50">
            <v>1.0900000000000001</v>
          </cell>
          <cell r="H50">
            <v>4.1399999999999997</v>
          </cell>
        </row>
        <row r="51">
          <cell r="A51" t="str">
            <v>01.101.19</v>
          </cell>
          <cell r="B51" t="str">
            <v>Escavação,carga e transportes de material de 2a categoria,c/CB,  DMT 2000 a 3000m</v>
          </cell>
          <cell r="C51" t="str">
            <v>DNER-ES280/97</v>
          </cell>
          <cell r="D51" t="str">
            <v xml:space="preserve"> </v>
          </cell>
          <cell r="E51" t="str">
            <v>m3</v>
          </cell>
          <cell r="F51">
            <v>3.32</v>
          </cell>
          <cell r="G51">
            <v>1.19</v>
          </cell>
          <cell r="H51">
            <v>4.51</v>
          </cell>
        </row>
        <row r="52">
          <cell r="A52" t="str">
            <v>01.101.20</v>
          </cell>
          <cell r="B52" t="str">
            <v>Escavação,carga e transportes de material de 2a categoria,c/CB,  DMT 3000 a 5000m</v>
          </cell>
          <cell r="C52" t="str">
            <v>DNER-ES280/97</v>
          </cell>
          <cell r="D52" t="str">
            <v xml:space="preserve"> </v>
          </cell>
          <cell r="E52" t="str">
            <v>m3</v>
          </cell>
          <cell r="F52">
            <v>4.08</v>
          </cell>
          <cell r="G52">
            <v>1.46</v>
          </cell>
          <cell r="H52">
            <v>5.54</v>
          </cell>
        </row>
        <row r="53">
          <cell r="A53" t="str">
            <v>DER51225</v>
          </cell>
          <cell r="B53" t="str">
            <v>Escavação,carga e transportes de material de 2a categoria DMT 3000 a 4000m</v>
          </cell>
          <cell r="C53" t="str">
            <v>DNER-ES280/97</v>
          </cell>
          <cell r="D53" t="str">
            <v xml:space="preserve"> </v>
          </cell>
          <cell r="E53" t="str">
            <v>m3</v>
          </cell>
          <cell r="F53">
            <v>3.36</v>
          </cell>
          <cell r="G53">
            <v>1.2</v>
          </cell>
          <cell r="H53">
            <v>4.5599999999999996</v>
          </cell>
        </row>
        <row r="54">
          <cell r="A54" t="str">
            <v>DER51235</v>
          </cell>
          <cell r="B54" t="str">
            <v>Escavação,carga e transportes de material de 2a categoria DMT 4000 a 5000m</v>
          </cell>
          <cell r="C54" t="str">
            <v>DNER-ES280/97</v>
          </cell>
          <cell r="D54" t="str">
            <v xml:space="preserve"> </v>
          </cell>
          <cell r="E54" t="str">
            <v>m3</v>
          </cell>
          <cell r="F54">
            <v>3.79</v>
          </cell>
          <cell r="G54">
            <v>1.36</v>
          </cell>
          <cell r="H54">
            <v>5.15</v>
          </cell>
        </row>
        <row r="55">
          <cell r="A55" t="str">
            <v>DER51250</v>
          </cell>
          <cell r="B55" t="str">
            <v>Escavação,carga e transportes de material de 2a categoria DMT 5000 a 6000m</v>
          </cell>
          <cell r="C55" t="str">
            <v>DNER-ES280/97</v>
          </cell>
          <cell r="D55" t="str">
            <v xml:space="preserve"> </v>
          </cell>
          <cell r="E55" t="str">
            <v>m3</v>
          </cell>
          <cell r="F55">
            <v>4.2</v>
          </cell>
          <cell r="G55">
            <v>1.5</v>
          </cell>
          <cell r="H55">
            <v>5.7</v>
          </cell>
        </row>
        <row r="56">
          <cell r="A56" t="str">
            <v>DER51260</v>
          </cell>
          <cell r="B56" t="str">
            <v>Escavação,carga e transportes de material de 2a categoria DMT 6000 a 7000m</v>
          </cell>
          <cell r="C56" t="str">
            <v>DNER-ES280/97</v>
          </cell>
          <cell r="D56" t="str">
            <v xml:space="preserve"> </v>
          </cell>
          <cell r="E56" t="str">
            <v>m3</v>
          </cell>
          <cell r="F56">
            <v>4.67</v>
          </cell>
          <cell r="G56">
            <v>1.67</v>
          </cell>
          <cell r="H56">
            <v>6.34</v>
          </cell>
        </row>
        <row r="57">
          <cell r="A57" t="str">
            <v>DER51270</v>
          </cell>
          <cell r="B57" t="str">
            <v>Escavação,carga e transportes de material de 2a categoria DMT 7000 a 8000m</v>
          </cell>
          <cell r="C57" t="str">
            <v>DNER-ES280/97</v>
          </cell>
          <cell r="D57" t="str">
            <v xml:space="preserve"> </v>
          </cell>
          <cell r="E57" t="str">
            <v>m3</v>
          </cell>
          <cell r="F57">
            <v>5.0999999999999996</v>
          </cell>
          <cell r="G57">
            <v>1.83</v>
          </cell>
          <cell r="H57">
            <v>6.93</v>
          </cell>
        </row>
        <row r="58">
          <cell r="A58" t="str">
            <v>DER51280</v>
          </cell>
          <cell r="B58" t="str">
            <v>Escavação,carga e transportes de material de 2a categoria DMT 8000 a 9000m</v>
          </cell>
          <cell r="C58" t="str">
            <v>DNER-ES280/97</v>
          </cell>
          <cell r="D58" t="str">
            <v xml:space="preserve"> </v>
          </cell>
          <cell r="E58" t="str">
            <v>m3</v>
          </cell>
          <cell r="F58">
            <v>5.51</v>
          </cell>
          <cell r="G58">
            <v>1.97</v>
          </cell>
          <cell r="H58">
            <v>7.4799999999999995</v>
          </cell>
        </row>
        <row r="59">
          <cell r="A59" t="str">
            <v>DER51290</v>
          </cell>
          <cell r="B59" t="str">
            <v>Escavação,carga e transportes de material de 2a categoria DMT 9000 a 10000m</v>
          </cell>
          <cell r="C59" t="str">
            <v>DNER-ES280/97</v>
          </cell>
          <cell r="D59" t="str">
            <v xml:space="preserve"> </v>
          </cell>
          <cell r="E59" t="str">
            <v>m3</v>
          </cell>
          <cell r="F59">
            <v>5.97</v>
          </cell>
          <cell r="G59">
            <v>2.14</v>
          </cell>
          <cell r="H59">
            <v>8.11</v>
          </cell>
        </row>
        <row r="60">
          <cell r="A60" t="str">
            <v>DER51300</v>
          </cell>
          <cell r="B60" t="str">
            <v>Escavação,carga e transportes de material de 2a categoria DMT 10000 a 12000m</v>
          </cell>
          <cell r="C60" t="str">
            <v>DNER-ES280/97</v>
          </cell>
          <cell r="D60" t="str">
            <v xml:space="preserve"> </v>
          </cell>
          <cell r="E60" t="str">
            <v>m3</v>
          </cell>
          <cell r="F60">
            <v>6.57</v>
          </cell>
          <cell r="G60">
            <v>2.35</v>
          </cell>
          <cell r="H60">
            <v>8.92</v>
          </cell>
        </row>
        <row r="61">
          <cell r="A61" t="str">
            <v>DER51310</v>
          </cell>
          <cell r="B61" t="str">
            <v>Escavação,carga e transportes de material de 2a categoria DMT 12000 a 14000m</v>
          </cell>
          <cell r="C61" t="str">
            <v>DNER-ES280/97</v>
          </cell>
          <cell r="D61" t="str">
            <v xml:space="preserve"> </v>
          </cell>
          <cell r="E61" t="str">
            <v>m3</v>
          </cell>
          <cell r="F61">
            <v>7.47</v>
          </cell>
          <cell r="G61">
            <v>2.67</v>
          </cell>
          <cell r="H61">
            <v>10.14</v>
          </cell>
        </row>
        <row r="62">
          <cell r="A62" t="str">
            <v>DER51320</v>
          </cell>
          <cell r="B62" t="str">
            <v>Escavação,carga e transportes de material de 2a categoria DMT 14000 a 16000m</v>
          </cell>
          <cell r="C62" t="str">
            <v>DNER-ES280/97</v>
          </cell>
          <cell r="D62" t="str">
            <v xml:space="preserve"> </v>
          </cell>
          <cell r="E62" t="str">
            <v>m3</v>
          </cell>
          <cell r="F62">
            <v>8.33</v>
          </cell>
          <cell r="G62">
            <v>2.98</v>
          </cell>
          <cell r="H62">
            <v>11.31</v>
          </cell>
        </row>
        <row r="63">
          <cell r="A63" t="str">
            <v>DER51330</v>
          </cell>
          <cell r="B63" t="str">
            <v>Escavação,carga e transportes de material de 2a categoria DMT 16000 a 18000m</v>
          </cell>
          <cell r="C63" t="str">
            <v>DNER-ES280/97</v>
          </cell>
          <cell r="E63" t="str">
            <v>m3</v>
          </cell>
          <cell r="F63">
            <v>9.23</v>
          </cell>
          <cell r="G63">
            <v>3.3</v>
          </cell>
          <cell r="H63">
            <v>12.530000000000001</v>
          </cell>
        </row>
        <row r="64">
          <cell r="A64" t="str">
            <v>DER51340</v>
          </cell>
          <cell r="B64" t="str">
            <v>Escavação,carga e transportes de material de 2a categoria DMT 18000 a 20000m</v>
          </cell>
          <cell r="C64" t="str">
            <v>DNER-ES280/97</v>
          </cell>
          <cell r="E64" t="str">
            <v>m3</v>
          </cell>
          <cell r="F64">
            <v>10.050000000000001</v>
          </cell>
          <cell r="G64">
            <v>3.6</v>
          </cell>
          <cell r="H64">
            <v>13.65</v>
          </cell>
        </row>
        <row r="65">
          <cell r="A65" t="str">
            <v>DER51350</v>
          </cell>
          <cell r="B65" t="str">
            <v>Escavação,carga e transportes de material de 2a categoria DMT 20000 a 22000m</v>
          </cell>
          <cell r="C65" t="str">
            <v>DNER-ES280/97</v>
          </cell>
          <cell r="E65" t="str">
            <v>m3</v>
          </cell>
          <cell r="F65">
            <v>10.9</v>
          </cell>
          <cell r="G65">
            <v>3.9</v>
          </cell>
          <cell r="H65">
            <v>14.8</v>
          </cell>
        </row>
        <row r="66">
          <cell r="A66" t="str">
            <v>DER51360</v>
          </cell>
          <cell r="B66" t="str">
            <v>Escavação,carga e transportes de material de 2a categoria DMT 22000 a 24000m</v>
          </cell>
          <cell r="C66" t="str">
            <v>DNER-ES280/97</v>
          </cell>
          <cell r="E66" t="str">
            <v>m3</v>
          </cell>
          <cell r="F66">
            <v>11.81</v>
          </cell>
          <cell r="G66">
            <v>4.2300000000000004</v>
          </cell>
          <cell r="H66">
            <v>16.04</v>
          </cell>
        </row>
        <row r="67">
          <cell r="A67" t="str">
            <v>01.102.01</v>
          </cell>
          <cell r="B67" t="str">
            <v>Escavação,carga e transportes de material de 3a  categoria DMT até 50m</v>
          </cell>
          <cell r="C67" t="str">
            <v>DNER-ES280/97</v>
          </cell>
          <cell r="D67" t="str">
            <v xml:space="preserve"> </v>
          </cell>
          <cell r="E67" t="str">
            <v>m3</v>
          </cell>
          <cell r="F67">
            <v>3.42</v>
          </cell>
          <cell r="G67">
            <v>1.22</v>
          </cell>
          <cell r="H67">
            <v>4.6399999999999997</v>
          </cell>
        </row>
        <row r="68">
          <cell r="A68" t="str">
            <v>01.102.02</v>
          </cell>
          <cell r="B68" t="str">
            <v xml:space="preserve">Escavação,carga e transportes de material de 3a categoria  DMT 50 a 200m </v>
          </cell>
          <cell r="C68" t="str">
            <v>DNER-ES280/97</v>
          </cell>
          <cell r="D68" t="str">
            <v xml:space="preserve"> </v>
          </cell>
          <cell r="E68" t="str">
            <v>m3</v>
          </cell>
          <cell r="F68">
            <v>7.28</v>
          </cell>
          <cell r="G68">
            <v>2.61</v>
          </cell>
          <cell r="H68">
            <v>9.89</v>
          </cell>
        </row>
        <row r="69">
          <cell r="A69" t="str">
            <v>01.102.03</v>
          </cell>
          <cell r="B69" t="str">
            <v>Escavação,carga e transportes de material de 3a categoria  DMT 200 a 400m</v>
          </cell>
          <cell r="C69" t="str">
            <v>DNER-ES280/97</v>
          </cell>
          <cell r="D69" t="str">
            <v xml:space="preserve"> </v>
          </cell>
          <cell r="E69" t="str">
            <v>m3</v>
          </cell>
          <cell r="F69">
            <v>7.57</v>
          </cell>
          <cell r="G69">
            <v>2.71</v>
          </cell>
          <cell r="H69">
            <v>10.280000000000001</v>
          </cell>
        </row>
        <row r="70">
          <cell r="A70" t="str">
            <v>01.102.04</v>
          </cell>
          <cell r="B70" t="str">
            <v xml:space="preserve">Escavação,carga e transportes de material de 3a categoria DMT 400 a 600m </v>
          </cell>
          <cell r="C70" t="str">
            <v>DNER-ES280/97</v>
          </cell>
          <cell r="D70" t="str">
            <v xml:space="preserve"> </v>
          </cell>
          <cell r="E70" t="str">
            <v>m3</v>
          </cell>
          <cell r="F70">
            <v>7.67</v>
          </cell>
          <cell r="G70">
            <v>2.75</v>
          </cell>
          <cell r="H70">
            <v>10.42</v>
          </cell>
        </row>
        <row r="71">
          <cell r="A71" t="str">
            <v>01.102.05</v>
          </cell>
          <cell r="B71" t="str">
            <v xml:space="preserve">Escavação,carga e transportes de material de 3a categoria DMT 600 a 800m </v>
          </cell>
          <cell r="C71" t="str">
            <v>DNER-ES280/97</v>
          </cell>
          <cell r="D71" t="str">
            <v xml:space="preserve"> </v>
          </cell>
          <cell r="E71" t="str">
            <v>m3</v>
          </cell>
          <cell r="F71">
            <v>7.73</v>
          </cell>
          <cell r="G71">
            <v>2.77</v>
          </cell>
          <cell r="H71">
            <v>10.5</v>
          </cell>
        </row>
        <row r="72">
          <cell r="A72" t="str">
            <v>01.102.06</v>
          </cell>
          <cell r="B72" t="str">
            <v xml:space="preserve">Escavação,carga e transportes de material de 3a categoria DMT 800 a 1000m </v>
          </cell>
          <cell r="C72" t="str">
            <v>DNER-ES280/97</v>
          </cell>
          <cell r="D72" t="str">
            <v xml:space="preserve"> </v>
          </cell>
          <cell r="E72" t="str">
            <v>m3</v>
          </cell>
          <cell r="F72">
            <v>7.77</v>
          </cell>
          <cell r="G72">
            <v>2.78</v>
          </cell>
          <cell r="H72">
            <v>10.549999999999999</v>
          </cell>
        </row>
        <row r="73">
          <cell r="A73" t="str">
            <v>01.102.07</v>
          </cell>
          <cell r="B73" t="str">
            <v xml:space="preserve">Escavação,carga e transportes de material de 3a categoria DMT 1000 a 1200m </v>
          </cell>
          <cell r="C73" t="str">
            <v>DNER-ES280/97</v>
          </cell>
          <cell r="D73" t="str">
            <v xml:space="preserve"> </v>
          </cell>
          <cell r="E73" t="str">
            <v>m3</v>
          </cell>
          <cell r="F73">
            <v>10.44</v>
          </cell>
          <cell r="G73">
            <v>3.74</v>
          </cell>
          <cell r="H73">
            <v>14.18</v>
          </cell>
        </row>
        <row r="74">
          <cell r="A74" t="str">
            <v>01.200.01</v>
          </cell>
          <cell r="B74" t="str">
            <v>Escavação e carga de material de jazida</v>
          </cell>
          <cell r="C74" t="str">
            <v xml:space="preserve"> </v>
          </cell>
          <cell r="D74" t="str">
            <v xml:space="preserve"> </v>
          </cell>
          <cell r="E74" t="str">
            <v>m3</v>
          </cell>
          <cell r="F74">
            <v>0.68</v>
          </cell>
          <cell r="G74">
            <v>0.24</v>
          </cell>
          <cell r="H74">
            <v>0.92</v>
          </cell>
        </row>
        <row r="75">
          <cell r="A75" t="str">
            <v>01.300.00</v>
          </cell>
          <cell r="B75" t="str">
            <v>Escavação e carga de solos moles</v>
          </cell>
          <cell r="C75" t="str">
            <v xml:space="preserve"> </v>
          </cell>
          <cell r="D75" t="str">
            <v xml:space="preserve"> </v>
          </cell>
          <cell r="E75" t="str">
            <v>m3</v>
          </cell>
          <cell r="F75">
            <v>3.29</v>
          </cell>
          <cell r="G75">
            <v>1.18</v>
          </cell>
          <cell r="H75">
            <v>4.47</v>
          </cell>
        </row>
        <row r="76">
          <cell r="A76" t="str">
            <v>01.510.00</v>
          </cell>
          <cell r="B76" t="str">
            <v>Compactação de aterros a 95% Proctor Normal</v>
          </cell>
          <cell r="C76" t="str">
            <v>DNER-ES282/97</v>
          </cell>
          <cell r="D76" t="str">
            <v xml:space="preserve"> </v>
          </cell>
          <cell r="E76" t="str">
            <v>m3</v>
          </cell>
          <cell r="F76">
            <v>0.57999999999999996</v>
          </cell>
          <cell r="G76">
            <v>0.21</v>
          </cell>
          <cell r="H76">
            <v>0.78999999999999992</v>
          </cell>
        </row>
        <row r="77">
          <cell r="A77" t="str">
            <v>01.511.00</v>
          </cell>
          <cell r="B77" t="str">
            <v>Compactação de aterros a 100% Proctor Normal</v>
          </cell>
          <cell r="C77" t="str">
            <v>DNER-ES282/97</v>
          </cell>
          <cell r="D77" t="str">
            <v xml:space="preserve"> </v>
          </cell>
          <cell r="E77" t="str">
            <v>m3</v>
          </cell>
          <cell r="F77">
            <v>1</v>
          </cell>
          <cell r="G77">
            <v>0.36</v>
          </cell>
          <cell r="H77">
            <v>1.3599999999999999</v>
          </cell>
        </row>
        <row r="78">
          <cell r="A78" t="str">
            <v>01.999.01</v>
          </cell>
          <cell r="B78" t="str">
            <v>Limpeza superficial de camada vegetal</v>
          </cell>
          <cell r="C78" t="str">
            <v xml:space="preserve"> </v>
          </cell>
          <cell r="D78" t="str">
            <v xml:space="preserve"> </v>
          </cell>
          <cell r="E78" t="str">
            <v>m2</v>
          </cell>
          <cell r="F78">
            <v>0.06</v>
          </cell>
          <cell r="G78">
            <v>0.02</v>
          </cell>
          <cell r="H78">
            <v>0.08</v>
          </cell>
        </row>
        <row r="79">
          <cell r="A79" t="str">
            <v>01.999.02</v>
          </cell>
          <cell r="B79" t="str">
            <v>Expurgo de jazida</v>
          </cell>
          <cell r="C79" t="str">
            <v xml:space="preserve"> </v>
          </cell>
          <cell r="D79" t="str">
            <v xml:space="preserve"> </v>
          </cell>
          <cell r="E79" t="str">
            <v>m3</v>
          </cell>
          <cell r="F79">
            <v>0.48</v>
          </cell>
          <cell r="G79">
            <v>0.17</v>
          </cell>
          <cell r="H79">
            <v>0.65</v>
          </cell>
        </row>
        <row r="80">
          <cell r="A80" t="str">
            <v>01.999.03</v>
          </cell>
          <cell r="B80" t="str">
            <v>Desmatamento de jazida</v>
          </cell>
          <cell r="C80" t="str">
            <v xml:space="preserve"> </v>
          </cell>
          <cell r="D80" t="str">
            <v xml:space="preserve"> </v>
          </cell>
          <cell r="E80" t="str">
            <v>m2</v>
          </cell>
          <cell r="F80">
            <v>0.04</v>
          </cell>
          <cell r="G80">
            <v>0.01</v>
          </cell>
          <cell r="H80">
            <v>0.05</v>
          </cell>
        </row>
        <row r="81">
          <cell r="A81" t="str">
            <v>P01.401.00</v>
          </cell>
          <cell r="B81" t="str">
            <v>Revestimento Primário</v>
          </cell>
          <cell r="C81" t="str">
            <v xml:space="preserve"> </v>
          </cell>
          <cell r="D81" t="str">
            <v xml:space="preserve"> </v>
          </cell>
          <cell r="E81" t="str">
            <v>m3</v>
          </cell>
          <cell r="F81">
            <v>8.65</v>
          </cell>
          <cell r="G81">
            <v>3.1</v>
          </cell>
          <cell r="H81">
            <v>11.75</v>
          </cell>
        </row>
        <row r="82">
          <cell r="A82" t="str">
            <v>DER50255</v>
          </cell>
          <cell r="B82" t="str">
            <v>Esc.  Carga e Transp. de mat. 1a cat. c/ CB 3000&lt;DMT&lt;4000m</v>
          </cell>
          <cell r="C82" t="str">
            <v xml:space="preserve"> </v>
          </cell>
          <cell r="D82" t="str">
            <v xml:space="preserve"> </v>
          </cell>
          <cell r="E82" t="str">
            <v>m3</v>
          </cell>
          <cell r="F82">
            <v>2.4300000000000002</v>
          </cell>
          <cell r="G82">
            <v>0.87</v>
          </cell>
          <cell r="H82">
            <v>3.3000000000000003</v>
          </cell>
        </row>
        <row r="83">
          <cell r="A83" t="str">
            <v>DER50260</v>
          </cell>
          <cell r="B83" t="str">
            <v>Esc.  Carga e Transp. de mat. 1a cat. c/ CB 5000&lt;DMT&lt;6000m</v>
          </cell>
          <cell r="C83" t="str">
            <v xml:space="preserve"> </v>
          </cell>
          <cell r="D83" t="str">
            <v xml:space="preserve"> </v>
          </cell>
          <cell r="E83" t="str">
            <v>m3</v>
          </cell>
          <cell r="F83">
            <v>3.16</v>
          </cell>
          <cell r="G83">
            <v>1.1299999999999999</v>
          </cell>
          <cell r="H83">
            <v>4.29</v>
          </cell>
        </row>
        <row r="84">
          <cell r="A84" t="str">
            <v>DER50265</v>
          </cell>
          <cell r="B84" t="str">
            <v>Esc.  Carga e Transp. de mat. 1a cat. c/ CB 4000&lt;DMT&lt;5000m</v>
          </cell>
          <cell r="C84" t="str">
            <v xml:space="preserve"> </v>
          </cell>
          <cell r="D84" t="str">
            <v xml:space="preserve"> </v>
          </cell>
          <cell r="E84" t="str">
            <v>m3</v>
          </cell>
          <cell r="F84">
            <v>2.77</v>
          </cell>
          <cell r="G84">
            <v>0.99</v>
          </cell>
          <cell r="H84">
            <v>3.76</v>
          </cell>
        </row>
        <row r="85">
          <cell r="A85" t="str">
            <v>DER50270</v>
          </cell>
          <cell r="B85" t="str">
            <v>Esc.  Carga e Transp. de mat. 1a cat. c/ CB 6000&lt;DMT&lt;7000m</v>
          </cell>
          <cell r="C85" t="str">
            <v xml:space="preserve"> </v>
          </cell>
          <cell r="D85" t="str">
            <v xml:space="preserve"> </v>
          </cell>
          <cell r="E85" t="str">
            <v>m3</v>
          </cell>
          <cell r="F85">
            <v>3.53</v>
          </cell>
          <cell r="G85">
            <v>1.26</v>
          </cell>
          <cell r="H85">
            <v>4.79</v>
          </cell>
        </row>
        <row r="86">
          <cell r="A86" t="str">
            <v>DER50280</v>
          </cell>
          <cell r="B86" t="str">
            <v>Esc.  Carga e Transp. de mat. 1a cat. c/ CB 7000&lt;DMT&lt;8000m</v>
          </cell>
          <cell r="C86" t="str">
            <v xml:space="preserve"> </v>
          </cell>
          <cell r="D86" t="str">
            <v xml:space="preserve"> </v>
          </cell>
          <cell r="E86" t="str">
            <v>m3</v>
          </cell>
          <cell r="F86">
            <v>3.88</v>
          </cell>
          <cell r="G86">
            <v>1.39</v>
          </cell>
          <cell r="H86">
            <v>5.27</v>
          </cell>
        </row>
        <row r="87">
          <cell r="A87" t="str">
            <v>DER50290</v>
          </cell>
          <cell r="B87" t="str">
            <v>Esc.  Carga e Transp. de mat. 1a cat. c/ CB 8000&lt;DMT&lt;9000m</v>
          </cell>
          <cell r="C87" t="str">
            <v xml:space="preserve"> </v>
          </cell>
          <cell r="D87" t="str">
            <v xml:space="preserve"> </v>
          </cell>
          <cell r="E87" t="str">
            <v>m3</v>
          </cell>
          <cell r="F87">
            <v>4.26</v>
          </cell>
          <cell r="G87">
            <v>1.53</v>
          </cell>
          <cell r="H87">
            <v>5.79</v>
          </cell>
        </row>
        <row r="88">
          <cell r="A88" t="str">
            <v>DER50300</v>
          </cell>
          <cell r="B88" t="str">
            <v>Esc.  Carga e Transp. de mat. 1a cat. c/ CB 9000&lt;DMT&lt;10000m</v>
          </cell>
          <cell r="C88" t="str">
            <v xml:space="preserve"> </v>
          </cell>
          <cell r="D88" t="str">
            <v xml:space="preserve"> </v>
          </cell>
          <cell r="E88" t="str">
            <v>m3</v>
          </cell>
          <cell r="F88">
            <v>4.6399999999999997</v>
          </cell>
          <cell r="G88">
            <v>1.66</v>
          </cell>
          <cell r="H88">
            <v>6.3</v>
          </cell>
        </row>
        <row r="89">
          <cell r="A89" t="str">
            <v>DER50305</v>
          </cell>
          <cell r="B89" t="str">
            <v>Esc.  Carga e Transp. de mat. 1a cat. c/ CB 10000&lt;DMT&lt;12000m</v>
          </cell>
          <cell r="C89" t="str">
            <v xml:space="preserve"> </v>
          </cell>
          <cell r="D89" t="str">
            <v xml:space="preserve"> </v>
          </cell>
          <cell r="E89" t="str">
            <v>m3</v>
          </cell>
          <cell r="F89">
            <v>5.19</v>
          </cell>
          <cell r="G89">
            <v>1.86</v>
          </cell>
          <cell r="H89">
            <v>7.0500000000000007</v>
          </cell>
        </row>
        <row r="90">
          <cell r="A90" t="str">
            <v>DER50315</v>
          </cell>
          <cell r="B90" t="str">
            <v>Esc.  Carga e Transp. de mat. 1a cat. c/ CB 12000&lt;DMT&lt;14000m</v>
          </cell>
          <cell r="C90" t="str">
            <v xml:space="preserve"> </v>
          </cell>
          <cell r="D90" t="str">
            <v xml:space="preserve"> </v>
          </cell>
          <cell r="E90" t="str">
            <v>m3</v>
          </cell>
          <cell r="F90">
            <v>5.91</v>
          </cell>
          <cell r="G90">
            <v>2.12</v>
          </cell>
          <cell r="H90">
            <v>8.0300000000000011</v>
          </cell>
        </row>
        <row r="91">
          <cell r="A91" t="str">
            <v>DER50325</v>
          </cell>
          <cell r="B91" t="str">
            <v>Esc.  Carga e Transp. de mat. 1a cat. c/ CB 14000&lt;DMT&lt;16000m</v>
          </cell>
          <cell r="C91" t="str">
            <v xml:space="preserve"> </v>
          </cell>
          <cell r="D91" t="str">
            <v xml:space="preserve"> </v>
          </cell>
          <cell r="E91" t="str">
            <v>m3</v>
          </cell>
          <cell r="F91">
            <v>6.63</v>
          </cell>
          <cell r="G91">
            <v>2.37</v>
          </cell>
          <cell r="H91">
            <v>9</v>
          </cell>
        </row>
        <row r="92">
          <cell r="A92" t="str">
            <v>DER50335</v>
          </cell>
          <cell r="B92" t="str">
            <v>Esc.  Carga e Transp. de mat. 1a cat. c/ CB 16000&lt;DMT&lt;18000m</v>
          </cell>
          <cell r="C92" t="str">
            <v xml:space="preserve"> </v>
          </cell>
          <cell r="D92" t="str">
            <v xml:space="preserve"> </v>
          </cell>
          <cell r="E92" t="str">
            <v>m3</v>
          </cell>
          <cell r="F92">
            <v>7.42</v>
          </cell>
          <cell r="G92">
            <v>2.66</v>
          </cell>
          <cell r="H92">
            <v>10.08</v>
          </cell>
        </row>
        <row r="93">
          <cell r="A93" t="str">
            <v>DER50345</v>
          </cell>
          <cell r="B93" t="str">
            <v>Esc.  Carga e Transp. de mat. 1a cat. c/ CB 18000&lt;DMT&lt;20000m</v>
          </cell>
          <cell r="C93" t="str">
            <v xml:space="preserve"> </v>
          </cell>
          <cell r="D93" t="str">
            <v xml:space="preserve"> </v>
          </cell>
          <cell r="E93" t="str">
            <v>m3</v>
          </cell>
          <cell r="F93">
            <v>8.15</v>
          </cell>
          <cell r="G93">
            <v>2.92</v>
          </cell>
          <cell r="H93">
            <v>11.07</v>
          </cell>
        </row>
        <row r="94">
          <cell r="A94" t="str">
            <v>DER50355</v>
          </cell>
          <cell r="B94" t="str">
            <v>Esc.  Carga e Transp. de mat. 1a cat. c/ CB 20000&lt;DMT&lt;22000m</v>
          </cell>
          <cell r="C94" t="str">
            <v xml:space="preserve"> </v>
          </cell>
          <cell r="D94" t="str">
            <v xml:space="preserve"> </v>
          </cell>
          <cell r="E94" t="str">
            <v>m3</v>
          </cell>
          <cell r="F94">
            <v>8.85</v>
          </cell>
          <cell r="G94">
            <v>3.17</v>
          </cell>
          <cell r="H94">
            <v>12.02</v>
          </cell>
        </row>
        <row r="95">
          <cell r="A95" t="str">
            <v>DER50365</v>
          </cell>
          <cell r="B95" t="str">
            <v>Esc.  Carga e Transp. de mat. 1a cat. c/ CB 22000&lt;DMT&lt;24000m</v>
          </cell>
          <cell r="C95" t="str">
            <v xml:space="preserve"> </v>
          </cell>
          <cell r="D95" t="str">
            <v xml:space="preserve"> </v>
          </cell>
          <cell r="E95" t="str">
            <v>m3</v>
          </cell>
          <cell r="F95">
            <v>9.6199999999999992</v>
          </cell>
          <cell r="G95">
            <v>3.44</v>
          </cell>
          <cell r="H95">
            <v>13.059999999999999</v>
          </cell>
        </row>
        <row r="96">
          <cell r="A96" t="str">
            <v>DER50375</v>
          </cell>
          <cell r="B96" t="str">
            <v>Esc.  Carga e Transp. de mat. 1a cat. c/ CB 24000&lt;DMT&lt;26000m</v>
          </cell>
          <cell r="C96" t="str">
            <v xml:space="preserve"> </v>
          </cell>
          <cell r="D96" t="str">
            <v xml:space="preserve"> </v>
          </cell>
          <cell r="E96" t="str">
            <v>m3</v>
          </cell>
          <cell r="F96">
            <v>10.37</v>
          </cell>
          <cell r="G96">
            <v>3.71</v>
          </cell>
          <cell r="H96">
            <v>14.079999999999998</v>
          </cell>
        </row>
        <row r="97">
          <cell r="A97" t="str">
            <v>DER50385</v>
          </cell>
          <cell r="B97" t="str">
            <v>Esc.  Carga e Transp. de mat. 1a cat. c/ CB 26000&lt;DMT&lt;28000m</v>
          </cell>
          <cell r="C97" t="str">
            <v xml:space="preserve"> </v>
          </cell>
          <cell r="D97" t="str">
            <v xml:space="preserve"> </v>
          </cell>
          <cell r="E97" t="str">
            <v>m3</v>
          </cell>
          <cell r="F97">
            <v>11.06</v>
          </cell>
          <cell r="G97">
            <v>3.96</v>
          </cell>
          <cell r="H97">
            <v>15.02</v>
          </cell>
        </row>
        <row r="98">
          <cell r="A98" t="str">
            <v>DER50395</v>
          </cell>
          <cell r="B98" t="str">
            <v>Esc.  Carga e Transp. de mat. 1a cat. c/ CB 28000&lt;DMT&lt;30000m</v>
          </cell>
          <cell r="C98" t="str">
            <v xml:space="preserve"> </v>
          </cell>
          <cell r="D98" t="str">
            <v xml:space="preserve"> </v>
          </cell>
          <cell r="E98" t="str">
            <v>m3</v>
          </cell>
          <cell r="F98">
            <v>11.82</v>
          </cell>
          <cell r="G98">
            <v>4.2300000000000004</v>
          </cell>
          <cell r="H98">
            <v>16.05</v>
          </cell>
        </row>
        <row r="99">
          <cell r="A99" t="str">
            <v>DER52120</v>
          </cell>
          <cell r="B99" t="str">
            <v>Extr.,Carga, Transp.e espalh.de areia ext.p/colchão dren.(banh.Maracajá)e subst.solos moles DMT=49km</v>
          </cell>
          <cell r="C99" t="str">
            <v xml:space="preserve"> </v>
          </cell>
          <cell r="D99" t="str">
            <v xml:space="preserve"> </v>
          </cell>
          <cell r="E99" t="str">
            <v>m3</v>
          </cell>
          <cell r="F99">
            <v>12.05</v>
          </cell>
          <cell r="G99">
            <v>4.3099999999999996</v>
          </cell>
          <cell r="H99">
            <v>16.36</v>
          </cell>
        </row>
        <row r="100">
          <cell r="A100" t="str">
            <v>DER52120e</v>
          </cell>
          <cell r="B100" t="str">
            <v>Escav.,Carga, Transp.e espalh.de areia comerc.p/colchão dren.(banh.Maracajá)e subst.solos moles DMT=49km</v>
          </cell>
          <cell r="C100" t="str">
            <v xml:space="preserve"> </v>
          </cell>
          <cell r="D100" t="str">
            <v xml:space="preserve"> </v>
          </cell>
          <cell r="E100" t="str">
            <v>m3</v>
          </cell>
          <cell r="F100">
            <v>15.47</v>
          </cell>
          <cell r="G100">
            <v>5.54</v>
          </cell>
          <cell r="H100">
            <v>21.01</v>
          </cell>
        </row>
        <row r="101">
          <cell r="A101" t="str">
            <v>DER52120c</v>
          </cell>
          <cell r="B101" t="str">
            <v>Extr.,Carga, Transp.e Espalh.areia comerc.p/colchão dren.(banh.Maracajá)e subst.solos moles DMT=95,2km</v>
          </cell>
          <cell r="C101" t="str">
            <v xml:space="preserve"> </v>
          </cell>
          <cell r="D101" t="str">
            <v xml:space="preserve"> </v>
          </cell>
          <cell r="E101" t="str">
            <v>m3</v>
          </cell>
          <cell r="F101">
            <v>24.44</v>
          </cell>
          <cell r="G101">
            <v>8.75</v>
          </cell>
          <cell r="H101">
            <v>33.19</v>
          </cell>
        </row>
        <row r="102">
          <cell r="A102" t="str">
            <v>DER52120d</v>
          </cell>
          <cell r="B102" t="str">
            <v>Extração, Carga e Transp.e Espalh.de seixo p/colchão drenante(banhado do Maracajá) DMT=23,7km</v>
          </cell>
          <cell r="C102" t="str">
            <v xml:space="preserve"> </v>
          </cell>
          <cell r="D102" t="str">
            <v xml:space="preserve"> </v>
          </cell>
          <cell r="E102" t="str">
            <v>m3</v>
          </cell>
          <cell r="F102">
            <v>11.56</v>
          </cell>
          <cell r="G102">
            <v>4.1399999999999997</v>
          </cell>
          <cell r="H102">
            <v>15.7</v>
          </cell>
        </row>
        <row r="103">
          <cell r="A103" t="str">
            <v>DER52120b</v>
          </cell>
          <cell r="B103" t="str">
            <v>Extração, Carga e Transp.e Espalh.de seixo p/colchão drenante(banhado do Maracajá) DMT=24km</v>
          </cell>
          <cell r="C103" t="str">
            <v xml:space="preserve"> </v>
          </cell>
          <cell r="D103" t="str">
            <v xml:space="preserve"> </v>
          </cell>
          <cell r="E103" t="str">
            <v>m3</v>
          </cell>
          <cell r="F103">
            <v>11.71</v>
          </cell>
          <cell r="G103">
            <v>4.1900000000000004</v>
          </cell>
          <cell r="H103">
            <v>15.900000000000002</v>
          </cell>
        </row>
        <row r="104">
          <cell r="A104" t="str">
            <v>DER52120a</v>
          </cell>
          <cell r="B104" t="str">
            <v>Momento extraordinário de transporte</v>
          </cell>
          <cell r="E104" t="str">
            <v>t x km</v>
          </cell>
          <cell r="F104">
            <v>0.32</v>
          </cell>
          <cell r="G104">
            <v>0.11</v>
          </cell>
          <cell r="H104">
            <v>0.43</v>
          </cell>
        </row>
        <row r="105">
          <cell r="A105" t="str">
            <v>DER52050</v>
          </cell>
          <cell r="B105" t="str">
            <v>Esc. Carga e Transp. de solos moles DMT&lt;=50m</v>
          </cell>
          <cell r="C105" t="str">
            <v xml:space="preserve"> </v>
          </cell>
          <cell r="D105" t="str">
            <v xml:space="preserve"> </v>
          </cell>
          <cell r="E105" t="str">
            <v>m3</v>
          </cell>
          <cell r="F105">
            <v>2.61</v>
          </cell>
          <cell r="G105">
            <v>0.93</v>
          </cell>
          <cell r="H105">
            <v>3.54</v>
          </cell>
        </row>
        <row r="106">
          <cell r="A106" t="str">
            <v>DER52060</v>
          </cell>
          <cell r="B106" t="str">
            <v>Esc. Carga e Transp. de solos moles 50&lt;DMT&lt;=100m</v>
          </cell>
          <cell r="C106" t="str">
            <v xml:space="preserve"> </v>
          </cell>
          <cell r="D106" t="str">
            <v xml:space="preserve"> </v>
          </cell>
          <cell r="E106" t="str">
            <v>m3</v>
          </cell>
          <cell r="F106">
            <v>2.72</v>
          </cell>
          <cell r="G106">
            <v>0.97</v>
          </cell>
          <cell r="H106">
            <v>3.6900000000000004</v>
          </cell>
        </row>
        <row r="107">
          <cell r="A107" t="str">
            <v>DER52070</v>
          </cell>
          <cell r="B107" t="str">
            <v>Esc. Carga e Transp. de solos moles 100&lt;DMT&lt;=200m</v>
          </cell>
          <cell r="C107" t="str">
            <v xml:space="preserve"> </v>
          </cell>
          <cell r="D107" t="str">
            <v xml:space="preserve"> </v>
          </cell>
          <cell r="E107" t="str">
            <v>m3</v>
          </cell>
          <cell r="F107">
            <v>2.91</v>
          </cell>
          <cell r="G107">
            <v>1.04</v>
          </cell>
          <cell r="H107">
            <v>3.95</v>
          </cell>
        </row>
        <row r="108">
          <cell r="A108" t="str">
            <v>DER52082</v>
          </cell>
          <cell r="B108" t="str">
            <v>Esc. Carga e Transp. de solos moles 200&lt;DMT&lt;=400m</v>
          </cell>
          <cell r="C108" t="str">
            <v xml:space="preserve"> </v>
          </cell>
          <cell r="D108" t="str">
            <v xml:space="preserve"> </v>
          </cell>
          <cell r="E108" t="str">
            <v>m3</v>
          </cell>
          <cell r="F108">
            <v>2.97</v>
          </cell>
          <cell r="G108">
            <v>1.06</v>
          </cell>
          <cell r="H108">
            <v>4.03</v>
          </cell>
        </row>
        <row r="109">
          <cell r="A109" t="str">
            <v>DER52087</v>
          </cell>
          <cell r="B109" t="str">
            <v>Esc. Carga e Transp. de solos moles 400&lt;DMT&lt;=600m</v>
          </cell>
          <cell r="C109" t="str">
            <v xml:space="preserve"> </v>
          </cell>
          <cell r="D109" t="str">
            <v xml:space="preserve"> </v>
          </cell>
          <cell r="E109" t="str">
            <v>m3</v>
          </cell>
          <cell r="F109">
            <v>3.39</v>
          </cell>
          <cell r="G109">
            <v>1.21</v>
          </cell>
          <cell r="H109">
            <v>4.5999999999999996</v>
          </cell>
        </row>
        <row r="110">
          <cell r="A110" t="str">
            <v>DER52090</v>
          </cell>
          <cell r="B110" t="str">
            <v>Esc. Carga e Transp. de solos moles 600&lt;DMT&lt;=800m</v>
          </cell>
          <cell r="C110" t="str">
            <v xml:space="preserve"> </v>
          </cell>
          <cell r="D110" t="str">
            <v xml:space="preserve"> </v>
          </cell>
          <cell r="E110" t="str">
            <v>m3</v>
          </cell>
          <cell r="F110">
            <v>3.42</v>
          </cell>
          <cell r="G110">
            <v>1.22</v>
          </cell>
          <cell r="H110">
            <v>4.6399999999999997</v>
          </cell>
        </row>
        <row r="111">
          <cell r="A111" t="str">
            <v>DER52095</v>
          </cell>
          <cell r="B111" t="str">
            <v>Esc. Carga e Transp. de solos moles 800&lt;DMT&lt;=1000m</v>
          </cell>
          <cell r="C111" t="str">
            <v xml:space="preserve"> </v>
          </cell>
          <cell r="D111" t="str">
            <v xml:space="preserve"> </v>
          </cell>
          <cell r="E111" t="str">
            <v>m3</v>
          </cell>
          <cell r="F111">
            <v>3.46</v>
          </cell>
          <cell r="G111">
            <v>1.24</v>
          </cell>
          <cell r="H111">
            <v>4.7</v>
          </cell>
        </row>
        <row r="112">
          <cell r="A112" t="str">
            <v>DER52100</v>
          </cell>
          <cell r="B112" t="str">
            <v>Esc. Carga e Transp. de solos moles 1000&lt;DMT&lt;=1200m</v>
          </cell>
          <cell r="C112" t="str">
            <v xml:space="preserve"> </v>
          </cell>
          <cell r="D112" t="str">
            <v xml:space="preserve"> </v>
          </cell>
          <cell r="E112" t="str">
            <v>m3</v>
          </cell>
          <cell r="F112">
            <v>3.47</v>
          </cell>
          <cell r="G112">
            <v>1.24</v>
          </cell>
          <cell r="H112">
            <v>4.71</v>
          </cell>
        </row>
        <row r="113">
          <cell r="A113" t="str">
            <v>DER52101</v>
          </cell>
          <cell r="B113" t="str">
            <v>Esc. Carga e Transp. de solos moles 1200&lt;DMT&lt;=1400m</v>
          </cell>
          <cell r="C113" t="str">
            <v xml:space="preserve"> </v>
          </cell>
          <cell r="D113" t="str">
            <v xml:space="preserve"> </v>
          </cell>
          <cell r="E113" t="str">
            <v>m3</v>
          </cell>
          <cell r="F113">
            <v>3.49</v>
          </cell>
          <cell r="G113">
            <v>1.25</v>
          </cell>
          <cell r="H113">
            <v>4.74</v>
          </cell>
        </row>
        <row r="114">
          <cell r="A114" t="str">
            <v>DER52102</v>
          </cell>
          <cell r="B114" t="str">
            <v>Esc. Carga e Transp. de solos moles 1400&lt;DMT&lt;=1600m</v>
          </cell>
          <cell r="C114" t="str">
            <v xml:space="preserve"> </v>
          </cell>
          <cell r="D114" t="str">
            <v xml:space="preserve"> </v>
          </cell>
          <cell r="E114" t="str">
            <v>m3</v>
          </cell>
          <cell r="F114">
            <v>3.54</v>
          </cell>
          <cell r="G114">
            <v>1.27</v>
          </cell>
          <cell r="H114">
            <v>4.8100000000000005</v>
          </cell>
        </row>
        <row r="115">
          <cell r="A115" t="str">
            <v>DER52103</v>
          </cell>
          <cell r="B115" t="str">
            <v>Esc. Carga e Transp. de solos moles 1600&lt;DMT&lt;=1800m</v>
          </cell>
          <cell r="C115" t="str">
            <v xml:space="preserve"> </v>
          </cell>
          <cell r="D115" t="str">
            <v xml:space="preserve"> </v>
          </cell>
          <cell r="E115" t="str">
            <v>m3</v>
          </cell>
          <cell r="F115">
            <v>3.58</v>
          </cell>
          <cell r="G115">
            <v>1.28</v>
          </cell>
          <cell r="H115">
            <v>4.8600000000000003</v>
          </cell>
        </row>
        <row r="116">
          <cell r="A116" t="str">
            <v>DER52104</v>
          </cell>
          <cell r="B116" t="str">
            <v>Esc. Carga e Transp. de solos moles 1800&lt;DMT&lt;=2000m</v>
          </cell>
          <cell r="C116" t="str">
            <v xml:space="preserve"> </v>
          </cell>
          <cell r="D116" t="str">
            <v xml:space="preserve"> </v>
          </cell>
          <cell r="E116" t="str">
            <v>m3</v>
          </cell>
          <cell r="F116">
            <v>3.67</v>
          </cell>
          <cell r="G116">
            <v>1.31</v>
          </cell>
          <cell r="H116">
            <v>4.9800000000000004</v>
          </cell>
        </row>
        <row r="117">
          <cell r="A117" t="str">
            <v>DER52105</v>
          </cell>
          <cell r="B117" t="str">
            <v>Esc. Carga e Transp. de solos moles 2000&lt;DMT&lt;=3000m</v>
          </cell>
          <cell r="C117" t="str">
            <v xml:space="preserve"> </v>
          </cell>
          <cell r="D117" t="str">
            <v xml:space="preserve"> </v>
          </cell>
          <cell r="E117" t="str">
            <v>m3</v>
          </cell>
          <cell r="F117">
            <v>4.25</v>
          </cell>
          <cell r="G117">
            <v>1.52</v>
          </cell>
          <cell r="H117">
            <v>5.77</v>
          </cell>
        </row>
        <row r="118">
          <cell r="A118" t="str">
            <v>DER52106</v>
          </cell>
          <cell r="B118" t="str">
            <v>Esc. Carga e Transp. de solos moles 3000&lt;DMT&lt;=4000m</v>
          </cell>
          <cell r="C118" t="str">
            <v xml:space="preserve"> </v>
          </cell>
          <cell r="D118" t="str">
            <v xml:space="preserve"> </v>
          </cell>
          <cell r="E118" t="str">
            <v>m3</v>
          </cell>
          <cell r="F118">
            <v>4.6900000000000004</v>
          </cell>
          <cell r="G118">
            <v>1.68</v>
          </cell>
          <cell r="H118">
            <v>6.37</v>
          </cell>
        </row>
        <row r="119">
          <cell r="A119" t="str">
            <v>DER52106a</v>
          </cell>
          <cell r="B119" t="str">
            <v>Esc. Carga e Transp. de solos moles 4000&lt;DMT&lt;=5000m</v>
          </cell>
          <cell r="C119" t="str">
            <v xml:space="preserve"> </v>
          </cell>
          <cell r="D119" t="str">
            <v xml:space="preserve"> </v>
          </cell>
          <cell r="E119" t="str">
            <v>m3</v>
          </cell>
          <cell r="F119">
            <v>5.42</v>
          </cell>
          <cell r="G119">
            <v>1.94</v>
          </cell>
          <cell r="H119">
            <v>7.3599999999999994</v>
          </cell>
        </row>
        <row r="120">
          <cell r="A120" t="str">
            <v>DER52106b</v>
          </cell>
          <cell r="B120" t="str">
            <v>Esc. Carga e Transp. de solos moles 5000&lt;DMT&lt;=6000m</v>
          </cell>
          <cell r="E120" t="str">
            <v>m3</v>
          </cell>
          <cell r="F120">
            <v>6.19</v>
          </cell>
          <cell r="G120">
            <v>2.2200000000000002</v>
          </cell>
          <cell r="H120">
            <v>8.41</v>
          </cell>
        </row>
        <row r="121">
          <cell r="A121" t="str">
            <v>DER52106c</v>
          </cell>
          <cell r="B121" t="str">
            <v>Esc. Carga e Transp. de solos moles 6000&lt;DMT&lt;=7000m</v>
          </cell>
          <cell r="C121" t="str">
            <v xml:space="preserve"> </v>
          </cell>
          <cell r="D121" t="str">
            <v xml:space="preserve"> </v>
          </cell>
          <cell r="E121" t="str">
            <v>m3</v>
          </cell>
          <cell r="F121">
            <v>6.93</v>
          </cell>
          <cell r="G121">
            <v>2.48</v>
          </cell>
          <cell r="H121">
            <v>9.41</v>
          </cell>
        </row>
        <row r="122">
          <cell r="A122" t="str">
            <v>P 52050</v>
          </cell>
          <cell r="B122" t="str">
            <v>Espalhamento de solos moles</v>
          </cell>
          <cell r="E122" t="str">
            <v>m3</v>
          </cell>
          <cell r="F122">
            <v>0.26</v>
          </cell>
          <cell r="G122">
            <v>0.09</v>
          </cell>
          <cell r="H122">
            <v>0.35</v>
          </cell>
        </row>
        <row r="123">
          <cell r="A123" t="str">
            <v>DER52020a</v>
          </cell>
          <cell r="B123" t="str">
            <v>Carga, transp.e espalhamento de camada vegetal 50&lt;DMT&lt;=200m</v>
          </cell>
          <cell r="E123" t="str">
            <v>m3</v>
          </cell>
          <cell r="F123">
            <v>1.65</v>
          </cell>
          <cell r="G123">
            <v>0.59</v>
          </cell>
          <cell r="H123">
            <v>2.2399999999999998</v>
          </cell>
        </row>
        <row r="124">
          <cell r="A124" t="str">
            <v>DER52020b</v>
          </cell>
          <cell r="B124" t="str">
            <v>Escarificação de acessos, desvios e áreas de jazidas e do canteiro de obra</v>
          </cell>
          <cell r="E124" t="str">
            <v>m2</v>
          </cell>
          <cell r="F124">
            <v>0.31</v>
          </cell>
          <cell r="G124">
            <v>0.11</v>
          </cell>
          <cell r="H124">
            <v>0.42</v>
          </cell>
        </row>
        <row r="125">
          <cell r="A125" t="str">
            <v>DER45035</v>
          </cell>
          <cell r="B125" t="str">
            <v>Carregamento de seixo</v>
          </cell>
          <cell r="C125" t="str">
            <v xml:space="preserve"> </v>
          </cell>
          <cell r="D125" t="str">
            <v xml:space="preserve"> </v>
          </cell>
          <cell r="E125" t="str">
            <v>m3</v>
          </cell>
          <cell r="F125">
            <v>0.34</v>
          </cell>
          <cell r="G125">
            <v>0.12</v>
          </cell>
          <cell r="H125">
            <v>0.46</v>
          </cell>
        </row>
        <row r="126">
          <cell r="A126" t="str">
            <v>DER45005</v>
          </cell>
          <cell r="B126" t="str">
            <v>Extração e carga de seixo c/ drag-line</v>
          </cell>
          <cell r="C126" t="str">
            <v xml:space="preserve"> </v>
          </cell>
          <cell r="D126" t="str">
            <v xml:space="preserve"> </v>
          </cell>
          <cell r="E126" t="str">
            <v>m3</v>
          </cell>
          <cell r="F126">
            <v>1.86</v>
          </cell>
          <cell r="G126">
            <v>0.67</v>
          </cell>
          <cell r="H126">
            <v>2.5300000000000002</v>
          </cell>
        </row>
        <row r="127">
          <cell r="A127" t="str">
            <v>DER45005a</v>
          </cell>
          <cell r="B127" t="str">
            <v>Extração e estocagem de seixo c/ drag-line</v>
          </cell>
          <cell r="C127" t="str">
            <v xml:space="preserve"> </v>
          </cell>
          <cell r="D127" t="str">
            <v xml:space="preserve"> </v>
          </cell>
          <cell r="E127" t="str">
            <v>m3</v>
          </cell>
          <cell r="F127">
            <v>1.65</v>
          </cell>
          <cell r="G127">
            <v>0.59</v>
          </cell>
          <cell r="H127">
            <v>2.2399999999999998</v>
          </cell>
        </row>
        <row r="128">
          <cell r="A128" t="str">
            <v>DER45000</v>
          </cell>
          <cell r="B128" t="str">
            <v>Extração de areia</v>
          </cell>
          <cell r="C128" t="str">
            <v xml:space="preserve"> </v>
          </cell>
          <cell r="D128" t="str">
            <v xml:space="preserve"> </v>
          </cell>
          <cell r="E128" t="str">
            <v>m3</v>
          </cell>
          <cell r="F128">
            <v>1.27</v>
          </cell>
          <cell r="G128">
            <v>0.45</v>
          </cell>
          <cell r="H128">
            <v>1.72</v>
          </cell>
        </row>
        <row r="129">
          <cell r="A129" t="str">
            <v>DER45080</v>
          </cell>
          <cell r="B129" t="str">
            <v>Produção  de seixo peneirado</v>
          </cell>
          <cell r="C129" t="str">
            <v xml:space="preserve"> </v>
          </cell>
          <cell r="D129" t="str">
            <v xml:space="preserve"> </v>
          </cell>
          <cell r="E129" t="str">
            <v>m3</v>
          </cell>
          <cell r="F129">
            <v>3.39</v>
          </cell>
          <cell r="G129">
            <v>1.21</v>
          </cell>
          <cell r="H129">
            <v>4.5999999999999996</v>
          </cell>
        </row>
        <row r="130">
          <cell r="A130" t="str">
            <v>DER53110</v>
          </cell>
          <cell r="B130" t="str">
            <v>Camada de seixo classificado</v>
          </cell>
          <cell r="E130" t="str">
            <v>m3</v>
          </cell>
          <cell r="F130">
            <v>11.85</v>
          </cell>
          <cell r="G130">
            <v>4.24</v>
          </cell>
          <cell r="H130">
            <v>16.09</v>
          </cell>
        </row>
        <row r="131">
          <cell r="A131" t="str">
            <v>DER82660</v>
          </cell>
          <cell r="B131" t="str">
            <v>Gabião caixa em PVC c/ h=100cm</v>
          </cell>
          <cell r="E131" t="str">
            <v>m3</v>
          </cell>
          <cell r="F131">
            <v>90.55</v>
          </cell>
          <cell r="G131">
            <v>32.42</v>
          </cell>
          <cell r="H131">
            <v>122.97</v>
          </cell>
        </row>
        <row r="132">
          <cell r="A132" t="str">
            <v>DER82610</v>
          </cell>
          <cell r="B132" t="str">
            <v>Gabião caixa em PVC c/ h=50cm</v>
          </cell>
          <cell r="E132" t="str">
            <v>m3</v>
          </cell>
          <cell r="F132">
            <v>113.23</v>
          </cell>
          <cell r="G132">
            <v>40.54</v>
          </cell>
          <cell r="H132">
            <v>153.77000000000001</v>
          </cell>
        </row>
        <row r="133">
          <cell r="A133">
            <v>2</v>
          </cell>
          <cell r="B133" t="str">
            <v>PAVIMENTAÇÃO</v>
          </cell>
        </row>
        <row r="134">
          <cell r="A134" t="str">
            <v>02.000.00</v>
          </cell>
          <cell r="B134" t="str">
            <v>Regularização do subleito</v>
          </cell>
          <cell r="C134" t="str">
            <v>DNER-ES299/97</v>
          </cell>
          <cell r="D134" t="str">
            <v xml:space="preserve"> </v>
          </cell>
          <cell r="E134" t="str">
            <v>m2</v>
          </cell>
          <cell r="F134">
            <v>0.22</v>
          </cell>
          <cell r="G134">
            <v>7.8759999999999997E-2</v>
          </cell>
          <cell r="H134">
            <v>0.29876000000000003</v>
          </cell>
        </row>
        <row r="135">
          <cell r="A135" t="str">
            <v>02.100.00</v>
          </cell>
          <cell r="B135" t="str">
            <v>Reforço do subleito</v>
          </cell>
          <cell r="C135" t="str">
            <v>DNER-ES300/97</v>
          </cell>
          <cell r="D135" t="str">
            <v xml:space="preserve"> </v>
          </cell>
          <cell r="E135" t="str">
            <v>m3</v>
          </cell>
          <cell r="F135">
            <v>4.57</v>
          </cell>
          <cell r="G135">
            <v>1.6360600000000001</v>
          </cell>
          <cell r="H135">
            <v>6.2060600000000008</v>
          </cell>
        </row>
        <row r="136">
          <cell r="A136" t="str">
            <v>02.200.00</v>
          </cell>
          <cell r="B136" t="str">
            <v>Sub-base solo estabilizado granulometricamente sem mistura</v>
          </cell>
          <cell r="C136" t="str">
            <v>DNER-ES301/97</v>
          </cell>
          <cell r="D136" t="str">
            <v xml:space="preserve"> </v>
          </cell>
          <cell r="E136" t="str">
            <v>m3</v>
          </cell>
          <cell r="G136">
            <v>0</v>
          </cell>
          <cell r="H136">
            <v>0</v>
          </cell>
        </row>
        <row r="137">
          <cell r="A137" t="str">
            <v>02.200.01</v>
          </cell>
          <cell r="B137" t="str">
            <v>Base solo estabilizado granulometricamente sem mistura</v>
          </cell>
          <cell r="C137" t="str">
            <v>DNER-ES303/97</v>
          </cell>
          <cell r="D137" t="str">
            <v xml:space="preserve"> </v>
          </cell>
          <cell r="E137" t="str">
            <v>m3</v>
          </cell>
          <cell r="G137">
            <v>0</v>
          </cell>
          <cell r="H137">
            <v>0</v>
          </cell>
        </row>
        <row r="138">
          <cell r="A138" t="str">
            <v>02.210.00</v>
          </cell>
          <cell r="B138" t="str">
            <v>Sub-base solo estabilizado granulometricamente com mistura solo na pista</v>
          </cell>
          <cell r="C138" t="str">
            <v>DNER-ES301/97</v>
          </cell>
          <cell r="D138" t="str">
            <v xml:space="preserve"> </v>
          </cell>
          <cell r="E138" t="str">
            <v>m3</v>
          </cell>
          <cell r="G138">
            <v>0</v>
          </cell>
          <cell r="H138">
            <v>0</v>
          </cell>
        </row>
        <row r="139">
          <cell r="A139" t="str">
            <v>02.210.01</v>
          </cell>
          <cell r="B139" t="str">
            <v>Sub-base estabil. granul. mistura solo-areia pista</v>
          </cell>
          <cell r="C139" t="str">
            <v>DNER-ES301/97</v>
          </cell>
          <cell r="D139" t="str">
            <v xml:space="preserve"> </v>
          </cell>
          <cell r="E139" t="str">
            <v>m3</v>
          </cell>
          <cell r="G139">
            <v>0</v>
          </cell>
          <cell r="H139">
            <v>0</v>
          </cell>
        </row>
        <row r="140">
          <cell r="A140" t="str">
            <v>02.210.02</v>
          </cell>
          <cell r="B140" t="str">
            <v>Base estabil. granul. mistura solo-areia na pista</v>
          </cell>
          <cell r="C140" t="str">
            <v>DNER-ES303/97</v>
          </cell>
          <cell r="D140" t="str">
            <v xml:space="preserve"> </v>
          </cell>
          <cell r="E140" t="str">
            <v>m3</v>
          </cell>
          <cell r="G140">
            <v>0</v>
          </cell>
          <cell r="H140">
            <v>0</v>
          </cell>
        </row>
        <row r="141">
          <cell r="A141" t="str">
            <v>02.220.00</v>
          </cell>
          <cell r="B141" t="str">
            <v>Base estab. granulom. com mistura solo -brita (mistura em usina)</v>
          </cell>
          <cell r="C141" t="str">
            <v>DNER-ES303/97</v>
          </cell>
          <cell r="D141" t="str">
            <v xml:space="preserve"> </v>
          </cell>
          <cell r="E141" t="str">
            <v>m3</v>
          </cell>
          <cell r="G141">
            <v>0</v>
          </cell>
          <cell r="H141">
            <v>0</v>
          </cell>
        </row>
        <row r="142">
          <cell r="A142" t="str">
            <v>02.220.01</v>
          </cell>
          <cell r="B142" t="str">
            <v>Base estab. granulom. com mistura solo -brita (mistura na pista)</v>
          </cell>
          <cell r="C142" t="str">
            <v>DNER-ES303/97</v>
          </cell>
          <cell r="D142" t="str">
            <v xml:space="preserve"> </v>
          </cell>
          <cell r="E142" t="str">
            <v>m3</v>
          </cell>
          <cell r="G142">
            <v>0</v>
          </cell>
          <cell r="H142">
            <v>0</v>
          </cell>
        </row>
        <row r="143">
          <cell r="A143" t="str">
            <v>02.230.00</v>
          </cell>
          <cell r="B143" t="str">
            <v>Base brita graduada</v>
          </cell>
          <cell r="C143" t="str">
            <v>DNER-ES303/97</v>
          </cell>
          <cell r="D143" t="str">
            <v xml:space="preserve"> </v>
          </cell>
          <cell r="E143" t="str">
            <v>m3</v>
          </cell>
          <cell r="F143">
            <v>20.66</v>
          </cell>
          <cell r="G143">
            <v>7.39628</v>
          </cell>
          <cell r="H143">
            <v>28.056280000000001</v>
          </cell>
        </row>
        <row r="144">
          <cell r="A144" t="str">
            <v>02.241.01</v>
          </cell>
          <cell r="B144" t="str">
            <v>Base solo melhorado com cimento com mistura em usina</v>
          </cell>
          <cell r="C144" t="str">
            <v>DNER-ES304/97</v>
          </cell>
          <cell r="D144" t="str">
            <v xml:space="preserve"> </v>
          </cell>
          <cell r="E144" t="str">
            <v>m3</v>
          </cell>
          <cell r="G144">
            <v>0</v>
          </cell>
          <cell r="H144">
            <v>0</v>
          </cell>
        </row>
        <row r="145">
          <cell r="A145" t="str">
            <v>02.241.02</v>
          </cell>
          <cell r="B145" t="str">
            <v>Base de solo cimento-mistura na pista</v>
          </cell>
          <cell r="C145" t="str">
            <v>DNER-ES305/97</v>
          </cell>
          <cell r="D145" t="str">
            <v xml:space="preserve"> </v>
          </cell>
          <cell r="E145" t="str">
            <v>m3</v>
          </cell>
          <cell r="G145">
            <v>0</v>
          </cell>
          <cell r="H145">
            <v>0</v>
          </cell>
        </row>
        <row r="146">
          <cell r="A146" t="str">
            <v>02.241.03</v>
          </cell>
          <cell r="B146" t="str">
            <v>Sub-base ou base de macadame hidráulico</v>
          </cell>
          <cell r="C146" t="str">
            <v>DNER-ES316/97</v>
          </cell>
          <cell r="D146" t="str">
            <v xml:space="preserve"> </v>
          </cell>
          <cell r="E146" t="str">
            <v>m3</v>
          </cell>
          <cell r="G146">
            <v>0</v>
          </cell>
          <cell r="H146">
            <v>0</v>
          </cell>
        </row>
        <row r="147">
          <cell r="A147" t="str">
            <v>02.241.04</v>
          </cell>
          <cell r="B147" t="str">
            <v>Macadame betuminoso com CAP</v>
          </cell>
          <cell r="D147" t="str">
            <v xml:space="preserve"> </v>
          </cell>
          <cell r="E147" t="str">
            <v>m3</v>
          </cell>
          <cell r="G147">
            <v>0</v>
          </cell>
          <cell r="H147">
            <v>0</v>
          </cell>
        </row>
        <row r="148">
          <cell r="A148" t="str">
            <v>02.241.05</v>
          </cell>
          <cell r="B148" t="str">
            <v>Macadame betuminoso com emulsão</v>
          </cell>
          <cell r="C148" t="str">
            <v>DNER-ES311/97</v>
          </cell>
          <cell r="D148" t="str">
            <v xml:space="preserve"> </v>
          </cell>
          <cell r="E148" t="str">
            <v>m3</v>
          </cell>
          <cell r="G148">
            <v>0</v>
          </cell>
          <cell r="H148">
            <v>0</v>
          </cell>
        </row>
        <row r="149">
          <cell r="A149" t="str">
            <v>02.241.06</v>
          </cell>
          <cell r="B149" t="str">
            <v>Capa selante</v>
          </cell>
          <cell r="D149" t="str">
            <v xml:space="preserve"> </v>
          </cell>
          <cell r="E149" t="str">
            <v>m2</v>
          </cell>
          <cell r="G149">
            <v>0</v>
          </cell>
          <cell r="H149">
            <v>0</v>
          </cell>
        </row>
        <row r="150">
          <cell r="A150" t="str">
            <v>02.241.07</v>
          </cell>
          <cell r="B150" t="str">
            <v>Lama asfáltica</v>
          </cell>
          <cell r="C150" t="str">
            <v>DNER-ES314/97</v>
          </cell>
          <cell r="D150" t="str">
            <v xml:space="preserve"> </v>
          </cell>
          <cell r="E150" t="str">
            <v>m2</v>
          </cell>
          <cell r="G150">
            <v>0</v>
          </cell>
          <cell r="H150">
            <v>0</v>
          </cell>
        </row>
        <row r="151">
          <cell r="A151" t="str">
            <v>02.300.00</v>
          </cell>
          <cell r="B151" t="str">
            <v>Imprimação - Fornecimento, transporte e execução</v>
          </cell>
          <cell r="C151" t="str">
            <v>DNER-ES306/97</v>
          </cell>
          <cell r="D151" t="str">
            <v xml:space="preserve"> </v>
          </cell>
          <cell r="E151" t="str">
            <v>m2</v>
          </cell>
          <cell r="F151">
            <v>0.82</v>
          </cell>
          <cell r="G151">
            <v>0.29355999999999999</v>
          </cell>
          <cell r="H151">
            <v>1.1135599999999999</v>
          </cell>
        </row>
        <row r="152">
          <cell r="A152" t="str">
            <v>02.400.00</v>
          </cell>
          <cell r="B152" t="str">
            <v>Pintura de ligação - Fornec., transporte e execução</v>
          </cell>
          <cell r="C152" t="str">
            <v>DNER-ES307/97</v>
          </cell>
          <cell r="D152" t="str">
            <v xml:space="preserve"> </v>
          </cell>
          <cell r="E152" t="str">
            <v>m2</v>
          </cell>
          <cell r="F152">
            <v>0.3</v>
          </cell>
          <cell r="G152">
            <v>0.1074</v>
          </cell>
          <cell r="H152">
            <v>0.40739999999999998</v>
          </cell>
        </row>
        <row r="153">
          <cell r="A153" t="str">
            <v>02.500.00</v>
          </cell>
          <cell r="B153" t="str">
            <v>Tratamento superficial simples com CAP</v>
          </cell>
          <cell r="D153" t="str">
            <v xml:space="preserve"> </v>
          </cell>
          <cell r="E153" t="str">
            <v>m2</v>
          </cell>
          <cell r="G153">
            <v>0</v>
          </cell>
          <cell r="H153">
            <v>0</v>
          </cell>
        </row>
        <row r="154">
          <cell r="A154" t="str">
            <v>02.500.01</v>
          </cell>
          <cell r="B154" t="str">
            <v>Tratamento superficial simples com emulsão</v>
          </cell>
          <cell r="D154" t="str">
            <v xml:space="preserve"> </v>
          </cell>
          <cell r="E154" t="str">
            <v>m2</v>
          </cell>
          <cell r="G154">
            <v>0</v>
          </cell>
          <cell r="H154">
            <v>0</v>
          </cell>
        </row>
        <row r="155">
          <cell r="A155" t="str">
            <v>02.501.00</v>
          </cell>
          <cell r="B155" t="str">
            <v>Tratamento superficial duplo com CAP</v>
          </cell>
          <cell r="D155" t="str">
            <v xml:space="preserve"> </v>
          </cell>
          <cell r="E155" t="str">
            <v>m2</v>
          </cell>
          <cell r="G155">
            <v>0</v>
          </cell>
          <cell r="H155">
            <v>0</v>
          </cell>
        </row>
        <row r="156">
          <cell r="A156" t="str">
            <v>02.501.01</v>
          </cell>
          <cell r="B156" t="str">
            <v>Tratamento superficial duplo com emulsão</v>
          </cell>
          <cell r="D156" t="str">
            <v xml:space="preserve"> </v>
          </cell>
          <cell r="E156" t="str">
            <v>m2</v>
          </cell>
          <cell r="G156">
            <v>0</v>
          </cell>
          <cell r="H156">
            <v>0</v>
          </cell>
        </row>
        <row r="157">
          <cell r="A157" t="str">
            <v>02.502.00</v>
          </cell>
          <cell r="B157" t="str">
            <v>Tratamento superficial triplo com CAP</v>
          </cell>
          <cell r="D157" t="str">
            <v xml:space="preserve"> </v>
          </cell>
          <cell r="E157" t="str">
            <v>m2</v>
          </cell>
          <cell r="G157">
            <v>0</v>
          </cell>
          <cell r="H157">
            <v>0</v>
          </cell>
        </row>
        <row r="158">
          <cell r="A158" t="str">
            <v>02.502.01</v>
          </cell>
          <cell r="B158" t="str">
            <v>Tratamento superficial triplo com emulsão</v>
          </cell>
          <cell r="D158" t="str">
            <v xml:space="preserve"> </v>
          </cell>
          <cell r="E158" t="str">
            <v>m2</v>
          </cell>
          <cell r="G158">
            <v>0</v>
          </cell>
          <cell r="H158">
            <v>0</v>
          </cell>
        </row>
        <row r="159">
          <cell r="A159" t="str">
            <v>02.530.00</v>
          </cell>
          <cell r="B159" t="str">
            <v>Pré-misturado a frio</v>
          </cell>
          <cell r="D159" t="str">
            <v xml:space="preserve"> </v>
          </cell>
          <cell r="E159" t="str">
            <v>t</v>
          </cell>
          <cell r="F159">
            <v>32.86</v>
          </cell>
          <cell r="G159">
            <v>11.763879999999999</v>
          </cell>
          <cell r="H159">
            <v>44.62388</v>
          </cell>
        </row>
        <row r="160">
          <cell r="A160" t="str">
            <v>P 02.530.01</v>
          </cell>
          <cell r="B160" t="str">
            <v>Pré-misturado a quente</v>
          </cell>
          <cell r="C160" t="str">
            <v>EPP-03/99</v>
          </cell>
          <cell r="D160" t="str">
            <v xml:space="preserve"> </v>
          </cell>
          <cell r="E160" t="str">
            <v>t</v>
          </cell>
          <cell r="F160">
            <v>37.25</v>
          </cell>
          <cell r="G160">
            <v>13.3355</v>
          </cell>
          <cell r="H160">
            <v>50.585499999999996</v>
          </cell>
        </row>
        <row r="161">
          <cell r="A161" t="str">
            <v>02.540.00</v>
          </cell>
          <cell r="B161" t="str">
            <v>Concreto betuminoso usinado a quente - usina 40/60 t/h</v>
          </cell>
          <cell r="C161" t="str">
            <v>DNER-ES313/97</v>
          </cell>
          <cell r="D161" t="str">
            <v xml:space="preserve"> </v>
          </cell>
          <cell r="E161" t="str">
            <v>t</v>
          </cell>
          <cell r="G161">
            <v>0</v>
          </cell>
          <cell r="H161">
            <v>0</v>
          </cell>
        </row>
        <row r="162">
          <cell r="A162" t="str">
            <v>02.540.01</v>
          </cell>
          <cell r="B162" t="str">
            <v>Concreto betuminoso usinado a quente - usina 100/140 t/h</v>
          </cell>
          <cell r="C162" t="str">
            <v>DNER-ES313/97</v>
          </cell>
          <cell r="D162" t="str">
            <v xml:space="preserve"> </v>
          </cell>
          <cell r="E162" t="str">
            <v>t</v>
          </cell>
          <cell r="F162">
            <v>49.81</v>
          </cell>
          <cell r="G162">
            <v>17.831980000000001</v>
          </cell>
          <cell r="H162">
            <v>67.641980000000004</v>
          </cell>
        </row>
        <row r="163">
          <cell r="A163" t="str">
            <v>P 02.540.01</v>
          </cell>
          <cell r="B163" t="str">
            <v>Fornecimento e transporte de aditivo melhorador de adesividade</v>
          </cell>
          <cell r="C163" t="str">
            <v>DNER-ES313/98</v>
          </cell>
          <cell r="D163" t="str">
            <v xml:space="preserve"> </v>
          </cell>
          <cell r="E163" t="str">
            <v>t</v>
          </cell>
          <cell r="F163">
            <v>647.13</v>
          </cell>
          <cell r="G163">
            <v>231.67254</v>
          </cell>
          <cell r="H163">
            <v>878.80254000000002</v>
          </cell>
        </row>
        <row r="164">
          <cell r="A164" t="str">
            <v>02.550.00</v>
          </cell>
          <cell r="B164" t="str">
            <v>Demolição e remoção de pavimento para remendos localizados</v>
          </cell>
          <cell r="D164" t="str">
            <v xml:space="preserve"> </v>
          </cell>
          <cell r="E164" t="str">
            <v>m3</v>
          </cell>
          <cell r="G164">
            <v>0</v>
          </cell>
          <cell r="H164">
            <v>0</v>
          </cell>
        </row>
        <row r="165">
          <cell r="A165" t="str">
            <v>DER82000</v>
          </cell>
          <cell r="B165" t="str">
            <v>Remoção de meio-fio</v>
          </cell>
          <cell r="E165" t="str">
            <v>m</v>
          </cell>
          <cell r="F165">
            <v>0.81</v>
          </cell>
          <cell r="G165">
            <v>0.28998000000000002</v>
          </cell>
          <cell r="H165">
            <v>1.09998</v>
          </cell>
        </row>
        <row r="166">
          <cell r="A166" t="str">
            <v>DER82100</v>
          </cell>
          <cell r="B166" t="str">
            <v>Remoção de pavimento a lajota</v>
          </cell>
          <cell r="C166" t="str">
            <v>EP P-06/99</v>
          </cell>
          <cell r="D166">
            <v>2</v>
          </cell>
          <cell r="E166" t="str">
            <v>m2</v>
          </cell>
          <cell r="F166">
            <v>0.3</v>
          </cell>
          <cell r="G166">
            <v>0.1074</v>
          </cell>
          <cell r="H166">
            <v>0.40739999999999998</v>
          </cell>
        </row>
        <row r="167">
          <cell r="A167" t="str">
            <v>DER82150</v>
          </cell>
          <cell r="B167" t="str">
            <v>Remoção de pavimento a paralelelpípedo</v>
          </cell>
          <cell r="E167" t="str">
            <v>m2</v>
          </cell>
          <cell r="F167">
            <v>0.46</v>
          </cell>
          <cell r="G167">
            <v>0.16467999999999999</v>
          </cell>
          <cell r="H167">
            <v>0.62468000000000001</v>
          </cell>
        </row>
        <row r="168">
          <cell r="A168" t="str">
            <v>DER82200</v>
          </cell>
          <cell r="B168" t="str">
            <v>Remoção de revestimento de CBUQ</v>
          </cell>
          <cell r="D168" t="str">
            <v xml:space="preserve"> </v>
          </cell>
          <cell r="E168" t="str">
            <v>m3</v>
          </cell>
          <cell r="F168">
            <v>4.22</v>
          </cell>
          <cell r="G168">
            <v>1.5107599999999999</v>
          </cell>
          <cell r="H168">
            <v>5.7307600000000001</v>
          </cell>
        </row>
        <row r="169">
          <cell r="A169" t="str">
            <v>DER82200a</v>
          </cell>
          <cell r="B169" t="str">
            <v>Remoção de camada granular</v>
          </cell>
          <cell r="D169" t="str">
            <v xml:space="preserve"> </v>
          </cell>
          <cell r="E169" t="str">
            <v>m3</v>
          </cell>
          <cell r="F169">
            <v>3.44</v>
          </cell>
          <cell r="G169">
            <v>1.2315199999999999</v>
          </cell>
          <cell r="H169">
            <v>4.6715200000000001</v>
          </cell>
        </row>
        <row r="170">
          <cell r="A170" t="str">
            <v>P 02.560.01</v>
          </cell>
          <cell r="B170" t="str">
            <v>Remoção do pavimento existente</v>
          </cell>
          <cell r="C170" t="str">
            <v>EP P-05/99</v>
          </cell>
          <cell r="D170" t="str">
            <v xml:space="preserve"> </v>
          </cell>
          <cell r="E170" t="str">
            <v>m3</v>
          </cell>
          <cell r="F170">
            <v>2.69</v>
          </cell>
          <cell r="G170">
            <v>0.96301999999999999</v>
          </cell>
          <cell r="H170">
            <v>3.6530199999999997</v>
          </cell>
        </row>
        <row r="171">
          <cell r="A171" t="str">
            <v>DER53110</v>
          </cell>
          <cell r="B171" t="str">
            <v>Camada de seixo classificado</v>
          </cell>
          <cell r="C171" t="str">
            <v>EP P-01/99</v>
          </cell>
          <cell r="D171" t="str">
            <v xml:space="preserve"> </v>
          </cell>
          <cell r="E171" t="str">
            <v>m³</v>
          </cell>
          <cell r="F171">
            <v>11.85</v>
          </cell>
          <cell r="G171">
            <v>4.2422999999999993</v>
          </cell>
          <cell r="H171">
            <v>16.092299999999998</v>
          </cell>
        </row>
        <row r="172">
          <cell r="A172" t="str">
            <v>DER53460</v>
          </cell>
          <cell r="B172" t="str">
            <v>Calçamento com briquetes de 8 cm</v>
          </cell>
          <cell r="C172" t="str">
            <v>EP P-01/100</v>
          </cell>
          <cell r="D172" t="str">
            <v xml:space="preserve"> </v>
          </cell>
          <cell r="E172" t="str">
            <v>m2</v>
          </cell>
          <cell r="F172">
            <v>11.85</v>
          </cell>
          <cell r="G172">
            <v>4.2422999999999993</v>
          </cell>
          <cell r="H172">
            <v>16.092299999999998</v>
          </cell>
        </row>
        <row r="173">
          <cell r="A173" t="str">
            <v>DER53460a</v>
          </cell>
          <cell r="B173" t="str">
            <v>Calçamento com briquetes de 6 cm</v>
          </cell>
          <cell r="C173" t="str">
            <v>EP P-01/101</v>
          </cell>
          <cell r="D173" t="str">
            <v xml:space="preserve"> </v>
          </cell>
          <cell r="E173" t="str">
            <v>m2</v>
          </cell>
          <cell r="F173">
            <v>15.08</v>
          </cell>
          <cell r="G173">
            <v>5.3986399999999994</v>
          </cell>
          <cell r="H173">
            <v>20.478639999999999</v>
          </cell>
        </row>
        <row r="174">
          <cell r="A174" t="str">
            <v>02.999.01</v>
          </cell>
          <cell r="B174" t="str">
            <v>Usinagem solo-cimento</v>
          </cell>
          <cell r="C174" t="str">
            <v xml:space="preserve"> </v>
          </cell>
          <cell r="D174" t="str">
            <v xml:space="preserve"> </v>
          </cell>
          <cell r="E174" t="str">
            <v>m3</v>
          </cell>
          <cell r="G174">
            <v>0</v>
          </cell>
          <cell r="H174">
            <v>0</v>
          </cell>
        </row>
        <row r="175">
          <cell r="A175" t="str">
            <v>02.999.02</v>
          </cell>
          <cell r="B175" t="str">
            <v>Usinagem solo-brita</v>
          </cell>
          <cell r="C175" t="str">
            <v xml:space="preserve"> </v>
          </cell>
          <cell r="D175" t="str">
            <v xml:space="preserve"> </v>
          </cell>
          <cell r="E175" t="str">
            <v>m3</v>
          </cell>
          <cell r="G175">
            <v>0</v>
          </cell>
          <cell r="H175">
            <v>0</v>
          </cell>
        </row>
        <row r="176">
          <cell r="A176" t="str">
            <v>02.999.03</v>
          </cell>
          <cell r="B176" t="str">
            <v>Brita graduada - usinagem</v>
          </cell>
          <cell r="C176" t="str">
            <v xml:space="preserve"> </v>
          </cell>
          <cell r="D176" t="str">
            <v xml:space="preserve"> </v>
          </cell>
          <cell r="E176" t="str">
            <v>m3</v>
          </cell>
          <cell r="F176">
            <v>1.0900000000000001</v>
          </cell>
          <cell r="G176">
            <v>0.39022000000000001</v>
          </cell>
          <cell r="H176">
            <v>1.4802200000000001</v>
          </cell>
        </row>
        <row r="177">
          <cell r="A177" t="str">
            <v>02.999.04</v>
          </cell>
          <cell r="B177" t="str">
            <v>Concreto betuminoso - usinagem I</v>
          </cell>
          <cell r="C177" t="str">
            <v xml:space="preserve"> </v>
          </cell>
          <cell r="D177" t="str">
            <v xml:space="preserve"> </v>
          </cell>
          <cell r="E177" t="str">
            <v>t</v>
          </cell>
          <cell r="G177">
            <v>0</v>
          </cell>
          <cell r="H177">
            <v>0</v>
          </cell>
        </row>
        <row r="178">
          <cell r="A178" t="str">
            <v>02.999.05</v>
          </cell>
          <cell r="B178" t="str">
            <v>Concreto betuminoso - usinagem II</v>
          </cell>
          <cell r="C178" t="str">
            <v xml:space="preserve"> </v>
          </cell>
          <cell r="D178" t="str">
            <v xml:space="preserve"> </v>
          </cell>
          <cell r="E178" t="str">
            <v>t</v>
          </cell>
          <cell r="F178">
            <v>5.68</v>
          </cell>
          <cell r="G178">
            <v>2.0334399999999997</v>
          </cell>
          <cell r="H178">
            <v>7.7134399999999994</v>
          </cell>
        </row>
        <row r="179">
          <cell r="A179" t="str">
            <v>02.999.06</v>
          </cell>
          <cell r="B179" t="str">
            <v>Pré-misturado a frio - usinagem</v>
          </cell>
          <cell r="C179" t="str">
            <v xml:space="preserve"> </v>
          </cell>
          <cell r="D179" t="str">
            <v xml:space="preserve"> </v>
          </cell>
          <cell r="E179" t="str">
            <v>t</v>
          </cell>
          <cell r="F179">
            <v>1.02</v>
          </cell>
          <cell r="G179">
            <v>0.36515999999999998</v>
          </cell>
          <cell r="H179">
            <v>1.3851599999999999</v>
          </cell>
        </row>
        <row r="180">
          <cell r="A180" t="str">
            <v>P 02.999.07</v>
          </cell>
          <cell r="B180" t="str">
            <v>Brita graduada com cimento - usinagem</v>
          </cell>
          <cell r="C180" t="str">
            <v xml:space="preserve"> </v>
          </cell>
          <cell r="D180" t="str">
            <v xml:space="preserve"> </v>
          </cell>
          <cell r="E180" t="str">
            <v>m3</v>
          </cell>
          <cell r="F180">
            <v>1.05</v>
          </cell>
          <cell r="G180">
            <v>0.37590000000000001</v>
          </cell>
          <cell r="H180">
            <v>1.4258999999999999</v>
          </cell>
        </row>
        <row r="181">
          <cell r="A181" t="str">
            <v>P 02.999.08</v>
          </cell>
          <cell r="B181" t="str">
            <v>Base de brita graduada tratada com cimento</v>
          </cell>
          <cell r="C181" t="str">
            <v xml:space="preserve"> </v>
          </cell>
          <cell r="D181" t="str">
            <v xml:space="preserve"> </v>
          </cell>
          <cell r="E181" t="str">
            <v>m3</v>
          </cell>
          <cell r="F181">
            <v>36.07</v>
          </cell>
          <cell r="G181">
            <v>12.91306</v>
          </cell>
          <cell r="H181">
            <v>48.983060000000002</v>
          </cell>
        </row>
        <row r="182">
          <cell r="A182" t="str">
            <v>DER53130</v>
          </cell>
          <cell r="B182" t="str">
            <v>Camada de macadame seco</v>
          </cell>
          <cell r="C182" t="str">
            <v xml:space="preserve"> </v>
          </cell>
          <cell r="D182" t="str">
            <v xml:space="preserve"> </v>
          </cell>
          <cell r="E182" t="str">
            <v>m3</v>
          </cell>
          <cell r="F182">
            <v>16.100000000000001</v>
          </cell>
          <cell r="G182">
            <v>5.7638000000000007</v>
          </cell>
          <cell r="H182">
            <v>21.863800000000001</v>
          </cell>
        </row>
        <row r="183">
          <cell r="A183" t="str">
            <v>P 02.250.00</v>
          </cell>
          <cell r="B183" t="str">
            <v>Concreto Pobre Rolado</v>
          </cell>
          <cell r="C183" t="str">
            <v xml:space="preserve"> </v>
          </cell>
          <cell r="D183" t="str">
            <v xml:space="preserve"> </v>
          </cell>
          <cell r="E183" t="str">
            <v>m3</v>
          </cell>
          <cell r="F183">
            <v>65.98</v>
          </cell>
          <cell r="G183">
            <v>23.620840000000001</v>
          </cell>
          <cell r="H183">
            <v>89.600840000000005</v>
          </cell>
        </row>
        <row r="184">
          <cell r="A184" t="str">
            <v>P 02.250.01</v>
          </cell>
          <cell r="B184" t="str">
            <v>Concreto magro p/ concreto rolado</v>
          </cell>
          <cell r="C184" t="str">
            <v xml:space="preserve"> </v>
          </cell>
          <cell r="D184" t="str">
            <v xml:space="preserve"> </v>
          </cell>
          <cell r="E184" t="str">
            <v>m3</v>
          </cell>
          <cell r="F184">
            <v>49.64</v>
          </cell>
          <cell r="G184">
            <v>17.77112</v>
          </cell>
          <cell r="H184">
            <v>67.411119999999997</v>
          </cell>
        </row>
        <row r="185">
          <cell r="A185" t="str">
            <v>P02.999.10</v>
          </cell>
          <cell r="B185" t="str">
            <v>Frezagem de revestimento em CAUQ e&lt;= 8 cm c/transporte até 2km</v>
          </cell>
          <cell r="C185" t="str">
            <v>EP P-04/99</v>
          </cell>
          <cell r="D185">
            <v>2</v>
          </cell>
          <cell r="E185" t="str">
            <v>m3</v>
          </cell>
          <cell r="F185">
            <v>18.38</v>
          </cell>
          <cell r="G185">
            <v>6.5800399999999994</v>
          </cell>
          <cell r="H185">
            <v>24.960039999999999</v>
          </cell>
        </row>
        <row r="186">
          <cell r="A186" t="str">
            <v>MACHIDRAUL</v>
          </cell>
          <cell r="B186" t="str">
            <v>Macadame hidraulico</v>
          </cell>
          <cell r="E186" t="str">
            <v>m3</v>
          </cell>
          <cell r="G186">
            <v>0</v>
          </cell>
          <cell r="H186">
            <v>0</v>
          </cell>
        </row>
        <row r="187">
          <cell r="A187">
            <v>3</v>
          </cell>
          <cell r="B187" t="str">
            <v>OBRAS DE ARTE ESPECIAIS</v>
          </cell>
        </row>
        <row r="188">
          <cell r="A188" t="str">
            <v>OAE1</v>
          </cell>
          <cell r="B188" t="str">
            <v>Ancoragem ativa - Fornecimento, instalação e protensão</v>
          </cell>
          <cell r="C188" t="str">
            <v xml:space="preserve"> </v>
          </cell>
          <cell r="D188" t="str">
            <v xml:space="preserve"> </v>
          </cell>
          <cell r="E188" t="str">
            <v>un</v>
          </cell>
          <cell r="F188">
            <v>502.42</v>
          </cell>
          <cell r="G188">
            <v>179.86635999999999</v>
          </cell>
          <cell r="H188">
            <v>682.28636000000006</v>
          </cell>
        </row>
        <row r="189">
          <cell r="A189" t="str">
            <v>OAE2</v>
          </cell>
          <cell r="B189" t="str">
            <v>Armadura de protensão - Fornecimento, montagem e colocação</v>
          </cell>
          <cell r="C189" t="str">
            <v xml:space="preserve"> </v>
          </cell>
          <cell r="D189" t="str">
            <v xml:space="preserve"> </v>
          </cell>
          <cell r="E189" t="str">
            <v>kg</v>
          </cell>
          <cell r="F189">
            <v>2.76</v>
          </cell>
          <cell r="G189">
            <v>0.98807999999999985</v>
          </cell>
          <cell r="H189">
            <v>3.7480799999999999</v>
          </cell>
        </row>
        <row r="190">
          <cell r="A190" t="str">
            <v>OAE3</v>
          </cell>
          <cell r="B190" t="str">
            <v>Bainha semi-rígida galvanizada - Fornecimento, montagem e colocação</v>
          </cell>
          <cell r="C190" t="str">
            <v xml:space="preserve"> </v>
          </cell>
          <cell r="D190" t="str">
            <v xml:space="preserve"> </v>
          </cell>
          <cell r="E190" t="str">
            <v>m</v>
          </cell>
          <cell r="F190">
            <v>6.98</v>
          </cell>
          <cell r="G190">
            <v>2.49884</v>
          </cell>
          <cell r="H190">
            <v>9.4788399999999999</v>
          </cell>
        </row>
        <row r="191">
          <cell r="A191" t="str">
            <v>OAE4</v>
          </cell>
          <cell r="B191" t="str">
            <v>Armadura de protensão, fornecimento, bainhas, ancoragens, operações de protensão</v>
          </cell>
          <cell r="C191" t="str">
            <v xml:space="preserve"> </v>
          </cell>
          <cell r="D191" t="str">
            <v xml:space="preserve"> </v>
          </cell>
          <cell r="E191" t="str">
            <v>kg</v>
          </cell>
          <cell r="F191">
            <v>14.2</v>
          </cell>
          <cell r="G191">
            <v>5.0835999999999997</v>
          </cell>
          <cell r="H191">
            <v>19.2836</v>
          </cell>
        </row>
        <row r="192">
          <cell r="A192" t="str">
            <v>OAE4a</v>
          </cell>
          <cell r="B192" t="str">
            <v>Armadura de protensão, CP190RB, fornecimento, bainhas metálicas semi-rígidas galvanizadas</v>
          </cell>
          <cell r="C192" t="str">
            <v xml:space="preserve"> </v>
          </cell>
          <cell r="D192" t="str">
            <v xml:space="preserve"> </v>
          </cell>
          <cell r="E192" t="str">
            <v>kg</v>
          </cell>
          <cell r="F192">
            <v>9.31</v>
          </cell>
          <cell r="G192">
            <v>3.3329800000000001</v>
          </cell>
          <cell r="H192">
            <v>12.642980000000001</v>
          </cell>
        </row>
        <row r="193">
          <cell r="A193" t="str">
            <v>OAE5</v>
          </cell>
          <cell r="B193" t="str">
            <v>Estaca metálica - tipo CS 300 x 130 - Fornecimento e cravação</v>
          </cell>
          <cell r="C193" t="str">
            <v xml:space="preserve"> </v>
          </cell>
          <cell r="D193" t="str">
            <v xml:space="preserve"> </v>
          </cell>
          <cell r="E193" t="str">
            <v>m</v>
          </cell>
          <cell r="F193">
            <v>130.1</v>
          </cell>
          <cell r="G193">
            <v>46.575799999999994</v>
          </cell>
          <cell r="H193">
            <v>176.67579999999998</v>
          </cell>
        </row>
        <row r="194">
          <cell r="A194" t="str">
            <v>OAE5a</v>
          </cell>
          <cell r="B194" t="str">
            <v>Estaca metálica - tipo CS 250 X 52 - Fornecimento e cravação</v>
          </cell>
          <cell r="C194" t="str">
            <v xml:space="preserve"> </v>
          </cell>
          <cell r="D194" t="str">
            <v xml:space="preserve"> </v>
          </cell>
          <cell r="E194" t="str">
            <v>m</v>
          </cell>
          <cell r="F194">
            <v>71.599999999999994</v>
          </cell>
          <cell r="G194">
            <v>25.632799999999996</v>
          </cell>
          <cell r="H194">
            <v>97.232799999999997</v>
          </cell>
        </row>
        <row r="195">
          <cell r="A195" t="str">
            <v>OAE5b</v>
          </cell>
          <cell r="B195" t="str">
            <v>Estaca metálica - tipo CS 300 x 77 - Fornecimento e cravação</v>
          </cell>
          <cell r="C195" t="str">
            <v xml:space="preserve"> </v>
          </cell>
          <cell r="D195" t="str">
            <v xml:space="preserve"> </v>
          </cell>
          <cell r="E195" t="str">
            <v>m</v>
          </cell>
          <cell r="F195">
            <v>90.35</v>
          </cell>
          <cell r="G195">
            <v>32.345299999999995</v>
          </cell>
          <cell r="H195">
            <v>122.69529999999999</v>
          </cell>
        </row>
        <row r="196">
          <cell r="A196" t="str">
            <v>OAE5c</v>
          </cell>
          <cell r="B196" t="str">
            <v>Estaca metálica - tipo CS 300 x 116 - Fornecimento e cravação</v>
          </cell>
          <cell r="C196" t="str">
            <v xml:space="preserve"> </v>
          </cell>
          <cell r="D196" t="str">
            <v xml:space="preserve"> </v>
          </cell>
          <cell r="E196" t="str">
            <v>m</v>
          </cell>
          <cell r="F196">
            <v>119.6</v>
          </cell>
          <cell r="G196">
            <v>42.816799999999994</v>
          </cell>
          <cell r="H196">
            <v>162.41679999999999</v>
          </cell>
        </row>
        <row r="197">
          <cell r="A197" t="str">
            <v>OAE5d</v>
          </cell>
          <cell r="B197" t="str">
            <v>Estaca metálica - tipo CS 400 x 136 - Fornecimento e cravação</v>
          </cell>
          <cell r="C197" t="str">
            <v xml:space="preserve"> </v>
          </cell>
          <cell r="D197" t="str">
            <v xml:space="preserve"> </v>
          </cell>
          <cell r="E197" t="str">
            <v>m</v>
          </cell>
          <cell r="F197">
            <v>135.44999999999999</v>
          </cell>
          <cell r="G197">
            <v>48.491099999999996</v>
          </cell>
          <cell r="H197">
            <v>183.94109999999998</v>
          </cell>
        </row>
        <row r="198">
          <cell r="A198" t="str">
            <v>OAE6</v>
          </cell>
          <cell r="B198" t="str">
            <v>Escoramento metálico comum (cimbramento)</v>
          </cell>
          <cell r="C198" t="str">
            <v xml:space="preserve"> </v>
          </cell>
          <cell r="D198" t="str">
            <v xml:space="preserve"> </v>
          </cell>
          <cell r="E198" t="str">
            <v>m3</v>
          </cell>
          <cell r="F198">
            <v>20.309999999999999</v>
          </cell>
          <cell r="G198">
            <v>7.2709799999999989</v>
          </cell>
          <cell r="H198">
            <v>27.580979999999997</v>
          </cell>
        </row>
        <row r="199">
          <cell r="A199" t="str">
            <v>OAE7</v>
          </cell>
          <cell r="B199" t="str">
            <v>Dreno de PVC D= 150 mm</v>
          </cell>
          <cell r="C199" t="str">
            <v xml:space="preserve"> </v>
          </cell>
          <cell r="D199" t="str">
            <v xml:space="preserve"> </v>
          </cell>
          <cell r="E199" t="str">
            <v>un</v>
          </cell>
          <cell r="F199">
            <v>4.25</v>
          </cell>
          <cell r="G199">
            <v>1.5214999999999999</v>
          </cell>
          <cell r="H199">
            <v>5.7714999999999996</v>
          </cell>
        </row>
        <row r="200">
          <cell r="A200" t="str">
            <v>OAE8</v>
          </cell>
          <cell r="B200" t="str">
            <v>Manuseio, transp. e posicionamento vigas pré-moldadas c/35,90m comp. e 70tf de peso</v>
          </cell>
          <cell r="C200" t="str">
            <v xml:space="preserve"> </v>
          </cell>
          <cell r="D200" t="str">
            <v xml:space="preserve"> </v>
          </cell>
          <cell r="E200" t="str">
            <v>un</v>
          </cell>
          <cell r="F200">
            <v>3651.27</v>
          </cell>
          <cell r="G200">
            <v>1307.1546599999999</v>
          </cell>
          <cell r="H200">
            <v>4958.4246599999997</v>
          </cell>
        </row>
        <row r="201">
          <cell r="A201" t="str">
            <v>OAE8b</v>
          </cell>
          <cell r="B201" t="str">
            <v>Manuseio, transp. e posicionamento vigas pré-moldadas c/35,90m comp. e 71tf de peso</v>
          </cell>
          <cell r="C201" t="str">
            <v xml:space="preserve"> </v>
          </cell>
          <cell r="D201" t="str">
            <v xml:space="preserve"> </v>
          </cell>
          <cell r="E201" t="str">
            <v>un</v>
          </cell>
          <cell r="F201">
            <v>3651.27</v>
          </cell>
          <cell r="G201">
            <v>1307.1546599999999</v>
          </cell>
          <cell r="H201">
            <v>4958.4246599999997</v>
          </cell>
        </row>
        <row r="202">
          <cell r="A202" t="str">
            <v>OAE9</v>
          </cell>
          <cell r="B202" t="str">
            <v>Aparelho de apoio metálico Rudloff, unidirec. Tipo TU-134 ou similar,  fornec.e instal.</v>
          </cell>
          <cell r="C202" t="str">
            <v xml:space="preserve"> </v>
          </cell>
          <cell r="D202" t="str">
            <v xml:space="preserve"> </v>
          </cell>
          <cell r="E202" t="str">
            <v>un</v>
          </cell>
          <cell r="F202">
            <v>1623.48</v>
          </cell>
          <cell r="G202">
            <v>581.20583999999997</v>
          </cell>
          <cell r="H202">
            <v>2204.6858400000001</v>
          </cell>
        </row>
        <row r="203">
          <cell r="A203" t="str">
            <v>OAE10</v>
          </cell>
          <cell r="B203" t="str">
            <v>Aparelho de apoio metálico Rudloff ou similar, multidirec. Tipo TM-134 fornec.e instal.</v>
          </cell>
          <cell r="C203" t="str">
            <v xml:space="preserve"> </v>
          </cell>
          <cell r="D203" t="str">
            <v xml:space="preserve"> </v>
          </cell>
          <cell r="E203" t="str">
            <v>un</v>
          </cell>
          <cell r="F203">
            <v>1502.51</v>
          </cell>
          <cell r="G203">
            <v>537.89857999999992</v>
          </cell>
          <cell r="H203">
            <v>2040.4085799999998</v>
          </cell>
        </row>
        <row r="204">
          <cell r="A204" t="str">
            <v>OAE11</v>
          </cell>
          <cell r="B204" t="str">
            <v>Aparelho de apoio metálico Rudloff, fixo Tipo TF-134 ou similar,  fornec.e instal.</v>
          </cell>
          <cell r="C204" t="str">
            <v xml:space="preserve"> </v>
          </cell>
          <cell r="D204" t="str">
            <v xml:space="preserve"> </v>
          </cell>
          <cell r="E204" t="str">
            <v>un</v>
          </cell>
          <cell r="F204">
            <v>925.66</v>
          </cell>
          <cell r="G204">
            <v>331.38628</v>
          </cell>
          <cell r="H204">
            <v>1257.04628</v>
          </cell>
        </row>
        <row r="205">
          <cell r="A205" t="str">
            <v>OAE12</v>
          </cell>
          <cell r="B205" t="str">
            <v>Grouteamento</v>
          </cell>
          <cell r="C205" t="str">
            <v xml:space="preserve"> </v>
          </cell>
          <cell r="D205" t="str">
            <v xml:space="preserve"> </v>
          </cell>
          <cell r="E205" t="str">
            <v>m3</v>
          </cell>
          <cell r="F205">
            <v>652.16999999999996</v>
          </cell>
          <cell r="G205">
            <v>233.47685999999999</v>
          </cell>
          <cell r="H205">
            <v>885.64685999999995</v>
          </cell>
        </row>
        <row r="206">
          <cell r="A206" t="str">
            <v>OAE13</v>
          </cell>
          <cell r="B206" t="str">
            <v>Proteção parte exposta das estacas c/ tubo PVC D=650mm</v>
          </cell>
          <cell r="C206" t="str">
            <v xml:space="preserve"> </v>
          </cell>
          <cell r="D206" t="str">
            <v xml:space="preserve"> </v>
          </cell>
          <cell r="E206" t="str">
            <v>m</v>
          </cell>
          <cell r="F206">
            <v>70.58</v>
          </cell>
          <cell r="G206">
            <v>25.26764</v>
          </cell>
          <cell r="H206">
            <v>95.847639999999998</v>
          </cell>
        </row>
        <row r="207">
          <cell r="A207" t="str">
            <v>OAE14</v>
          </cell>
          <cell r="B207" t="str">
            <v>Junta de expansão/ contração Juntaflex ou similar</v>
          </cell>
          <cell r="C207" t="str">
            <v xml:space="preserve"> </v>
          </cell>
          <cell r="D207" t="str">
            <v xml:space="preserve"> </v>
          </cell>
          <cell r="E207" t="str">
            <v>m</v>
          </cell>
          <cell r="F207">
            <v>140.51</v>
          </cell>
          <cell r="G207">
            <v>50.302579999999992</v>
          </cell>
          <cell r="H207">
            <v>190.81257999999997</v>
          </cell>
        </row>
        <row r="208">
          <cell r="A208" t="str">
            <v>OAE15</v>
          </cell>
          <cell r="B208" t="str">
            <v>Chumbadores Tecnart tipo Omega ou similar</v>
          </cell>
          <cell r="C208" t="str">
            <v xml:space="preserve"> </v>
          </cell>
          <cell r="D208" t="str">
            <v xml:space="preserve"> </v>
          </cell>
          <cell r="E208" t="str">
            <v>ud</v>
          </cell>
          <cell r="F208">
            <v>5.08</v>
          </cell>
          <cell r="G208">
            <v>1.81864</v>
          </cell>
          <cell r="H208">
            <v>6.8986400000000003</v>
          </cell>
        </row>
        <row r="209">
          <cell r="A209" t="str">
            <v>OAE16</v>
          </cell>
          <cell r="B209" t="str">
            <v>Escoramento autoportante</v>
          </cell>
          <cell r="C209" t="str">
            <v xml:space="preserve"> </v>
          </cell>
          <cell r="D209" t="str">
            <v xml:space="preserve"> </v>
          </cell>
          <cell r="E209" t="str">
            <v>m2</v>
          </cell>
          <cell r="F209">
            <v>178.93</v>
          </cell>
          <cell r="G209">
            <v>64.056939999999997</v>
          </cell>
          <cell r="H209">
            <v>242.98694</v>
          </cell>
        </row>
        <row r="210">
          <cell r="A210" t="str">
            <v>OAE17</v>
          </cell>
          <cell r="B210" t="str">
            <v>Transporte e lançamento de pré-lages</v>
          </cell>
          <cell r="C210" t="str">
            <v xml:space="preserve"> </v>
          </cell>
          <cell r="D210" t="str">
            <v xml:space="preserve"> </v>
          </cell>
          <cell r="E210" t="str">
            <v>un</v>
          </cell>
          <cell r="F210">
            <v>17.28</v>
          </cell>
          <cell r="G210">
            <v>6.1862399999999997</v>
          </cell>
          <cell r="H210">
            <v>23.466239999999999</v>
          </cell>
        </row>
        <row r="211">
          <cell r="A211" t="str">
            <v>OAE18</v>
          </cell>
          <cell r="B211" t="str">
            <v>Transporte e lançamento de vigas pré-moldadas</v>
          </cell>
          <cell r="C211" t="str">
            <v xml:space="preserve"> </v>
          </cell>
          <cell r="D211" t="str">
            <v xml:space="preserve"> </v>
          </cell>
          <cell r="E211" t="str">
            <v>un</v>
          </cell>
          <cell r="F211">
            <v>943.5</v>
          </cell>
          <cell r="G211">
            <v>337.77299999999997</v>
          </cell>
          <cell r="H211">
            <v>1281.2729999999999</v>
          </cell>
        </row>
        <row r="212">
          <cell r="A212" t="str">
            <v>OAE19</v>
          </cell>
          <cell r="B212" t="str">
            <v>Injeção de nata (cabos 12 varas 1/2")</v>
          </cell>
          <cell r="C212" t="str">
            <v xml:space="preserve"> </v>
          </cell>
          <cell r="D212" t="str">
            <v xml:space="preserve"> </v>
          </cell>
          <cell r="E212" t="str">
            <v>m</v>
          </cell>
          <cell r="F212">
            <v>2.69</v>
          </cell>
          <cell r="G212">
            <v>0.96301999999999999</v>
          </cell>
          <cell r="H212">
            <v>3.6530199999999997</v>
          </cell>
        </row>
        <row r="213">
          <cell r="A213" t="str">
            <v>OAE20</v>
          </cell>
          <cell r="B213" t="str">
            <v>Injeção de nata (cabos 4 varas 1/2")</v>
          </cell>
          <cell r="C213" t="str">
            <v xml:space="preserve"> </v>
          </cell>
          <cell r="D213" t="str">
            <v xml:space="preserve"> </v>
          </cell>
          <cell r="E213" t="str">
            <v>m</v>
          </cell>
          <cell r="F213">
            <v>2.56</v>
          </cell>
          <cell r="G213">
            <v>0.91647999999999996</v>
          </cell>
          <cell r="H213">
            <v>3.47648</v>
          </cell>
        </row>
        <row r="214">
          <cell r="A214" t="str">
            <v>OAE21</v>
          </cell>
          <cell r="B214" t="str">
            <v>Injeção de nata (cabos 6 varas 1/2")</v>
          </cell>
          <cell r="C214" t="str">
            <v xml:space="preserve"> </v>
          </cell>
          <cell r="D214" t="str">
            <v xml:space="preserve"> </v>
          </cell>
          <cell r="E214" t="str">
            <v>m</v>
          </cell>
          <cell r="F214">
            <v>2.59</v>
          </cell>
          <cell r="G214">
            <v>0.92721999999999993</v>
          </cell>
          <cell r="H214">
            <v>3.51722</v>
          </cell>
        </row>
        <row r="215">
          <cell r="A215" t="str">
            <v>03.000.01</v>
          </cell>
          <cell r="B215" t="str">
            <v>Escavação manual em cavas de fundação</v>
          </cell>
          <cell r="C215" t="str">
            <v xml:space="preserve"> </v>
          </cell>
          <cell r="D215" t="str">
            <v xml:space="preserve"> </v>
          </cell>
          <cell r="E215" t="str">
            <v>m3</v>
          </cell>
          <cell r="F215">
            <v>70.58</v>
          </cell>
          <cell r="G215">
            <v>25.26764</v>
          </cell>
          <cell r="H215">
            <v>95.847639999999998</v>
          </cell>
        </row>
        <row r="216">
          <cell r="A216" t="str">
            <v>03.000.02</v>
          </cell>
          <cell r="B216" t="str">
            <v>Escavação manual de cavas em mat. 1a  categoria</v>
          </cell>
          <cell r="C216" t="str">
            <v xml:space="preserve"> </v>
          </cell>
          <cell r="D216" t="str">
            <v xml:space="preserve"> </v>
          </cell>
          <cell r="E216" t="str">
            <v>m3</v>
          </cell>
          <cell r="F216">
            <v>14.55</v>
          </cell>
          <cell r="G216">
            <v>5.2088999999999999</v>
          </cell>
          <cell r="H216">
            <v>19.758900000000001</v>
          </cell>
        </row>
        <row r="217">
          <cell r="A217" t="str">
            <v>03.000.03</v>
          </cell>
          <cell r="B217" t="str">
            <v>Escavação manual de cavas em mat. 2a  categoria</v>
          </cell>
          <cell r="C217" t="str">
            <v xml:space="preserve"> </v>
          </cell>
          <cell r="D217" t="str">
            <v xml:space="preserve"> </v>
          </cell>
          <cell r="E217" t="str">
            <v>m3</v>
          </cell>
          <cell r="F217">
            <v>19.399999999999999</v>
          </cell>
          <cell r="G217">
            <v>6.9451999999999989</v>
          </cell>
          <cell r="H217">
            <v>26.345199999999998</v>
          </cell>
        </row>
        <row r="218">
          <cell r="A218" t="str">
            <v>03.010.01</v>
          </cell>
          <cell r="B218" t="str">
            <v>Escavação em cavas de fundação com esgotamento</v>
          </cell>
          <cell r="C218" t="str">
            <v xml:space="preserve"> </v>
          </cell>
          <cell r="D218" t="str">
            <v xml:space="preserve"> </v>
          </cell>
          <cell r="E218" t="str">
            <v>m3</v>
          </cell>
          <cell r="F218">
            <v>16.489999999999998</v>
          </cell>
          <cell r="G218">
            <v>5.9034199999999988</v>
          </cell>
          <cell r="H218">
            <v>22.393419999999999</v>
          </cell>
        </row>
        <row r="219">
          <cell r="A219" t="str">
            <v>03.119.01</v>
          </cell>
          <cell r="B219" t="str">
            <v>Escoramento</v>
          </cell>
          <cell r="C219" t="str">
            <v xml:space="preserve"> </v>
          </cell>
          <cell r="D219" t="str">
            <v xml:space="preserve"> </v>
          </cell>
          <cell r="E219" t="str">
            <v>m3</v>
          </cell>
          <cell r="F219">
            <v>14.13</v>
          </cell>
          <cell r="G219">
            <v>5.0585399999999998</v>
          </cell>
          <cell r="H219">
            <v>19.18854</v>
          </cell>
        </row>
        <row r="220">
          <cell r="A220" t="str">
            <v>03.300.01</v>
          </cell>
          <cell r="B220" t="str">
            <v>Concreto magro</v>
          </cell>
          <cell r="C220" t="str">
            <v xml:space="preserve"> </v>
          </cell>
          <cell r="D220" t="str">
            <v xml:space="preserve"> </v>
          </cell>
          <cell r="E220" t="str">
            <v>m3</v>
          </cell>
          <cell r="F220">
            <v>77.83</v>
          </cell>
          <cell r="G220">
            <v>27.863139999999998</v>
          </cell>
          <cell r="H220">
            <v>105.69314</v>
          </cell>
        </row>
        <row r="221">
          <cell r="A221" t="str">
            <v>03.310.01</v>
          </cell>
          <cell r="B221" t="str">
            <v>Concreto ciclópico fck=8 MPa</v>
          </cell>
          <cell r="C221" t="str">
            <v xml:space="preserve"> </v>
          </cell>
          <cell r="D221" t="str">
            <v xml:space="preserve"> </v>
          </cell>
          <cell r="E221" t="str">
            <v>m3</v>
          </cell>
          <cell r="F221">
            <v>70.260000000000005</v>
          </cell>
          <cell r="G221">
            <v>25.153079999999999</v>
          </cell>
          <cell r="H221">
            <v>95.413080000000008</v>
          </cell>
        </row>
        <row r="222">
          <cell r="A222" t="str">
            <v>03.310.02</v>
          </cell>
          <cell r="B222" t="str">
            <v>Concreto ciclópico fck=10 MPa</v>
          </cell>
          <cell r="C222" t="str">
            <v xml:space="preserve"> </v>
          </cell>
          <cell r="D222" t="str">
            <v xml:space="preserve"> </v>
          </cell>
          <cell r="E222" t="str">
            <v>m3</v>
          </cell>
          <cell r="F222">
            <v>73.02</v>
          </cell>
          <cell r="G222">
            <v>26.141159999999996</v>
          </cell>
          <cell r="H222">
            <v>99.161159999999995</v>
          </cell>
        </row>
        <row r="223">
          <cell r="A223" t="str">
            <v>03.310.03</v>
          </cell>
          <cell r="B223" t="str">
            <v>Concreto ciclópico fck=12 MPa</v>
          </cell>
          <cell r="C223" t="str">
            <v xml:space="preserve"> </v>
          </cell>
          <cell r="D223" t="str">
            <v xml:space="preserve"> </v>
          </cell>
          <cell r="E223" t="str">
            <v>m3</v>
          </cell>
          <cell r="F223">
            <v>75.930000000000007</v>
          </cell>
          <cell r="G223">
            <v>27.182940000000002</v>
          </cell>
          <cell r="H223">
            <v>103.11294000000001</v>
          </cell>
        </row>
        <row r="224">
          <cell r="A224" t="str">
            <v>03.310.04</v>
          </cell>
          <cell r="B224" t="str">
            <v>Concreto ciclópico fck=15 MPa</v>
          </cell>
          <cell r="C224" t="str">
            <v xml:space="preserve"> </v>
          </cell>
          <cell r="D224" t="str">
            <v xml:space="preserve"> </v>
          </cell>
          <cell r="E224" t="str">
            <v>m3</v>
          </cell>
          <cell r="F224">
            <v>79.069999999999993</v>
          </cell>
          <cell r="G224">
            <v>28.307059999999996</v>
          </cell>
          <cell r="H224">
            <v>107.37705999999999</v>
          </cell>
        </row>
        <row r="225">
          <cell r="A225" t="str">
            <v>03.321.00</v>
          </cell>
          <cell r="B225" t="str">
            <v>Concreto estrutural fck=15 MPa - Cont. raiz. c/ adit.</v>
          </cell>
          <cell r="C225" t="str">
            <v xml:space="preserve"> </v>
          </cell>
          <cell r="D225" t="str">
            <v xml:space="preserve"> </v>
          </cell>
          <cell r="E225" t="str">
            <v>m3</v>
          </cell>
          <cell r="F225">
            <v>90.11</v>
          </cell>
          <cell r="G225">
            <v>32.25938</v>
          </cell>
          <cell r="H225">
            <v>122.36938000000001</v>
          </cell>
        </row>
        <row r="226">
          <cell r="A226" t="str">
            <v>03.321.01</v>
          </cell>
          <cell r="B226" t="str">
            <v>Concreto fck= 10 MPa-contr. raz. uso ger. conf. e lan</v>
          </cell>
          <cell r="C226" t="str">
            <v xml:space="preserve"> </v>
          </cell>
          <cell r="D226" t="str">
            <v xml:space="preserve"> </v>
          </cell>
          <cell r="E226" t="str">
            <v>m3</v>
          </cell>
          <cell r="F226">
            <v>93.32</v>
          </cell>
          <cell r="G226">
            <v>33.408559999999994</v>
          </cell>
          <cell r="H226">
            <v>126.72855999999999</v>
          </cell>
        </row>
        <row r="227">
          <cell r="A227" t="str">
            <v>P 03.321.02</v>
          </cell>
          <cell r="B227" t="str">
            <v>Concreto fck=11Mpa - Contr. Raz. uso geral conf. e lanc.</v>
          </cell>
          <cell r="C227" t="str">
            <v xml:space="preserve"> </v>
          </cell>
          <cell r="D227" t="str">
            <v xml:space="preserve"> </v>
          </cell>
          <cell r="E227" t="str">
            <v>m3</v>
          </cell>
          <cell r="G227">
            <v>0</v>
          </cell>
        </row>
        <row r="228">
          <cell r="A228" t="str">
            <v>03.322.00</v>
          </cell>
          <cell r="B228" t="str">
            <v>Concreto estrutural fck=18 MPa - Cont. raiz. c/ adit.</v>
          </cell>
          <cell r="C228" t="str">
            <v xml:space="preserve"> </v>
          </cell>
          <cell r="D228" t="str">
            <v xml:space="preserve"> </v>
          </cell>
          <cell r="E228" t="str">
            <v>m3</v>
          </cell>
          <cell r="F228">
            <v>94.14</v>
          </cell>
          <cell r="G228">
            <v>33.702120000000001</v>
          </cell>
          <cell r="H228">
            <v>127.84211999999999</v>
          </cell>
        </row>
        <row r="229">
          <cell r="A229" t="str">
            <v>03.323.00</v>
          </cell>
          <cell r="B229" t="str">
            <v>Concreto estrutural fck=20 MPa - Cont. raiz. c/ adit.</v>
          </cell>
          <cell r="C229" t="str">
            <v xml:space="preserve"> </v>
          </cell>
          <cell r="D229" t="str">
            <v xml:space="preserve"> </v>
          </cell>
          <cell r="E229" t="str">
            <v>m3</v>
          </cell>
          <cell r="F229">
            <v>97.66</v>
          </cell>
          <cell r="G229">
            <v>34.96228</v>
          </cell>
          <cell r="H229">
            <v>132.62227999999999</v>
          </cell>
        </row>
        <row r="230">
          <cell r="A230" t="str">
            <v>03.323.01</v>
          </cell>
          <cell r="B230" t="str">
            <v>Concreto fck= 22 MPa-contr. raz. uso ger. conf. e lan</v>
          </cell>
          <cell r="C230" t="str">
            <v xml:space="preserve"> </v>
          </cell>
          <cell r="D230" t="str">
            <v xml:space="preserve"> </v>
          </cell>
          <cell r="E230" t="str">
            <v>m3</v>
          </cell>
          <cell r="F230">
            <v>113.99</v>
          </cell>
          <cell r="G230">
            <v>40.808419999999998</v>
          </cell>
          <cell r="H230">
            <v>154.79841999999999</v>
          </cell>
        </row>
        <row r="231">
          <cell r="A231" t="str">
            <v>03.324.00</v>
          </cell>
          <cell r="B231" t="str">
            <v xml:space="preserve">Concreto fck= 15 MPa-contr. raz. uso ger. </v>
          </cell>
          <cell r="C231" t="str">
            <v xml:space="preserve"> </v>
          </cell>
          <cell r="D231" t="str">
            <v xml:space="preserve"> </v>
          </cell>
          <cell r="E231" t="str">
            <v>m3</v>
          </cell>
          <cell r="F231">
            <v>101.95</v>
          </cell>
          <cell r="G231">
            <v>36.498100000000001</v>
          </cell>
          <cell r="H231">
            <v>138.44810000000001</v>
          </cell>
        </row>
        <row r="232">
          <cell r="A232" t="str">
            <v>03.325.00</v>
          </cell>
          <cell r="B232" t="str">
            <v xml:space="preserve">Concreto fck= 18 MPa-contr. raz. uso ger. </v>
          </cell>
          <cell r="C232" t="str">
            <v xml:space="preserve"> </v>
          </cell>
          <cell r="D232" t="str">
            <v xml:space="preserve"> </v>
          </cell>
          <cell r="E232" t="str">
            <v>m3</v>
          </cell>
          <cell r="F232">
            <v>106.24</v>
          </cell>
          <cell r="G232">
            <v>38.033919999999995</v>
          </cell>
          <cell r="H232">
            <v>144.27391999999998</v>
          </cell>
        </row>
        <row r="233">
          <cell r="A233" t="str">
            <v>03.326.00</v>
          </cell>
          <cell r="B233" t="str">
            <v xml:space="preserve">Concreto fck= 20 MPa-contr. raz. uso ger. </v>
          </cell>
          <cell r="C233" t="str">
            <v xml:space="preserve"> </v>
          </cell>
          <cell r="D233" t="str">
            <v xml:space="preserve"> </v>
          </cell>
          <cell r="E233" t="str">
            <v>m3</v>
          </cell>
          <cell r="F233">
            <v>109.87</v>
          </cell>
          <cell r="G233">
            <v>39.333460000000002</v>
          </cell>
          <cell r="H233">
            <v>149.20346000000001</v>
          </cell>
        </row>
        <row r="234">
          <cell r="A234" t="str">
            <v>03.327.00</v>
          </cell>
          <cell r="B234" t="str">
            <v xml:space="preserve">Concreto fck= 24 MPa-contr. raz. uso ger. </v>
          </cell>
          <cell r="C234" t="str">
            <v xml:space="preserve"> </v>
          </cell>
          <cell r="D234" t="str">
            <v xml:space="preserve"> </v>
          </cell>
          <cell r="E234" t="str">
            <v>m3</v>
          </cell>
          <cell r="F234">
            <v>118.3</v>
          </cell>
          <cell r="G234">
            <v>42.351399999999998</v>
          </cell>
          <cell r="H234">
            <v>160.6514</v>
          </cell>
        </row>
        <row r="235">
          <cell r="A235" t="str">
            <v>P 03.327.01</v>
          </cell>
          <cell r="B235" t="str">
            <v xml:space="preserve">Concreto fck= 25 MPa-contr. raz. uso ger. </v>
          </cell>
          <cell r="C235" t="str">
            <v xml:space="preserve"> </v>
          </cell>
          <cell r="D235" t="str">
            <v xml:space="preserve"> </v>
          </cell>
          <cell r="E235" t="str">
            <v>m3</v>
          </cell>
          <cell r="F235">
            <v>120.19</v>
          </cell>
          <cell r="G235">
            <v>43.028019999999998</v>
          </cell>
          <cell r="H235">
            <v>163.21802</v>
          </cell>
        </row>
        <row r="236">
          <cell r="A236" t="str">
            <v>03.328.00</v>
          </cell>
          <cell r="B236" t="str">
            <v xml:space="preserve">Concreto fck= 26 MPa-contr. raz. uso ger. </v>
          </cell>
          <cell r="C236" t="str">
            <v xml:space="preserve"> </v>
          </cell>
          <cell r="D236" t="str">
            <v xml:space="preserve"> </v>
          </cell>
          <cell r="E236" t="str">
            <v>m3</v>
          </cell>
          <cell r="F236">
            <v>122.27</v>
          </cell>
          <cell r="G236">
            <v>43.772659999999995</v>
          </cell>
          <cell r="H236">
            <v>166.04265999999998</v>
          </cell>
        </row>
        <row r="237">
          <cell r="A237" t="str">
            <v>03.328.01</v>
          </cell>
          <cell r="B237" t="str">
            <v xml:space="preserve">Concreto fck= 30 MPa-contr. raz. uso ger. </v>
          </cell>
          <cell r="C237" t="str">
            <v xml:space="preserve"> </v>
          </cell>
          <cell r="D237" t="str">
            <v xml:space="preserve"> </v>
          </cell>
          <cell r="E237" t="str">
            <v>m3</v>
          </cell>
          <cell r="F237">
            <v>126.05</v>
          </cell>
          <cell r="G237">
            <v>45.125899999999994</v>
          </cell>
          <cell r="H237">
            <v>171.17589999999998</v>
          </cell>
        </row>
        <row r="238">
          <cell r="A238" t="str">
            <v>03.329.01</v>
          </cell>
          <cell r="B238" t="str">
            <v>Concreto estrutural fck=25 MPa - Cont. raz. c/ adit.</v>
          </cell>
          <cell r="C238" t="str">
            <v xml:space="preserve"> </v>
          </cell>
          <cell r="D238" t="str">
            <v xml:space="preserve"> </v>
          </cell>
          <cell r="E238" t="str">
            <v>m3</v>
          </cell>
          <cell r="F238">
            <v>106.28</v>
          </cell>
          <cell r="G238">
            <v>38.04824</v>
          </cell>
          <cell r="H238">
            <v>144.32823999999999</v>
          </cell>
        </row>
        <row r="239">
          <cell r="A239" t="str">
            <v>03.329.02</v>
          </cell>
          <cell r="B239" t="str">
            <v>Concreto estrutural fck=30 MPa - Cont. raz. c/ adit.</v>
          </cell>
          <cell r="C239" t="str">
            <v xml:space="preserve"> </v>
          </cell>
          <cell r="D239" t="str">
            <v xml:space="preserve"> </v>
          </cell>
          <cell r="E239" t="str">
            <v>m3</v>
          </cell>
          <cell r="F239">
            <v>114.01</v>
          </cell>
          <cell r="G239">
            <v>40.815579999999997</v>
          </cell>
          <cell r="H239">
            <v>154.82558</v>
          </cell>
        </row>
        <row r="240">
          <cell r="A240" t="str">
            <v>03.329.03</v>
          </cell>
          <cell r="B240" t="str">
            <v>Concreto fck= 8 MPa-contr. raz. uso ger. conf. e lan</v>
          </cell>
          <cell r="C240" t="str">
            <v xml:space="preserve"> </v>
          </cell>
          <cell r="D240" t="str">
            <v xml:space="preserve"> </v>
          </cell>
          <cell r="E240" t="str">
            <v>m3</v>
          </cell>
          <cell r="F240">
            <v>89.37</v>
          </cell>
          <cell r="G240">
            <v>31.99446</v>
          </cell>
          <cell r="H240">
            <v>121.36446000000001</v>
          </cell>
        </row>
        <row r="241">
          <cell r="A241" t="str">
            <v>03.329.04</v>
          </cell>
          <cell r="B241" t="str">
            <v>Concreto fck= 12 MPa-contr. raz. uso ger. conf. e lan</v>
          </cell>
          <cell r="C241" t="str">
            <v xml:space="preserve"> </v>
          </cell>
          <cell r="D241" t="str">
            <v xml:space="preserve"> </v>
          </cell>
          <cell r="E241" t="str">
            <v>m3</v>
          </cell>
          <cell r="F241">
            <v>97.47</v>
          </cell>
          <cell r="G241">
            <v>34.894259999999996</v>
          </cell>
          <cell r="H241">
            <v>132.36426</v>
          </cell>
        </row>
        <row r="242">
          <cell r="A242" t="str">
            <v>03.330.00</v>
          </cell>
          <cell r="B242" t="str">
            <v>Concreto fck= 35 MPa-contr. raz. uso ger.</v>
          </cell>
          <cell r="C242" t="str">
            <v xml:space="preserve"> </v>
          </cell>
          <cell r="D242" t="str">
            <v xml:space="preserve"> </v>
          </cell>
          <cell r="E242" t="str">
            <v>m3</v>
          </cell>
          <cell r="F242">
            <v>122.81</v>
          </cell>
          <cell r="G242">
            <v>43.965980000000002</v>
          </cell>
          <cell r="H242">
            <v>166.77598</v>
          </cell>
        </row>
        <row r="243">
          <cell r="A243" t="str">
            <v>03.340.00</v>
          </cell>
          <cell r="B243" t="str">
            <v>Argamassa cimento-areia 1-3</v>
          </cell>
          <cell r="C243" t="str">
            <v xml:space="preserve"> </v>
          </cell>
          <cell r="D243" t="str">
            <v xml:space="preserve"> </v>
          </cell>
          <cell r="E243" t="str">
            <v>m3</v>
          </cell>
          <cell r="F243">
            <v>111.95</v>
          </cell>
          <cell r="G243">
            <v>40.078099999999999</v>
          </cell>
          <cell r="H243">
            <v>152.02809999999999</v>
          </cell>
        </row>
        <row r="244">
          <cell r="A244" t="str">
            <v>03.341.00</v>
          </cell>
          <cell r="B244" t="str">
            <v>Argamassa cimento-areia 1-4</v>
          </cell>
          <cell r="C244" t="str">
            <v xml:space="preserve"> </v>
          </cell>
          <cell r="D244" t="str">
            <v xml:space="preserve"> </v>
          </cell>
          <cell r="E244" t="str">
            <v>m3</v>
          </cell>
          <cell r="F244">
            <v>94.93</v>
          </cell>
          <cell r="G244">
            <v>33.984940000000002</v>
          </cell>
          <cell r="H244">
            <v>128.91494</v>
          </cell>
        </row>
        <row r="245">
          <cell r="A245" t="str">
            <v>03.353.00</v>
          </cell>
          <cell r="B245" t="str">
            <v>Forn., preparo e colocação nas formas, de aço CA-50</v>
          </cell>
          <cell r="C245" t="str">
            <v xml:space="preserve"> </v>
          </cell>
          <cell r="D245" t="str">
            <v xml:space="preserve"> </v>
          </cell>
          <cell r="E245" t="str">
            <v>kg</v>
          </cell>
          <cell r="F245">
            <v>1.91</v>
          </cell>
          <cell r="G245">
            <v>0.68377999999999994</v>
          </cell>
          <cell r="H245">
            <v>2.5937799999999998</v>
          </cell>
        </row>
        <row r="246">
          <cell r="A246" t="str">
            <v>03.354.00</v>
          </cell>
          <cell r="B246" t="str">
            <v>Forn., preparo e colocação nas formas, de aço CA-60</v>
          </cell>
          <cell r="C246" t="str">
            <v xml:space="preserve"> </v>
          </cell>
          <cell r="D246" t="str">
            <v xml:space="preserve"> </v>
          </cell>
          <cell r="E246" t="str">
            <v>kg</v>
          </cell>
          <cell r="F246">
            <v>2.1</v>
          </cell>
          <cell r="G246">
            <v>0.75180000000000002</v>
          </cell>
          <cell r="H246">
            <v>2.8517999999999999</v>
          </cell>
        </row>
        <row r="247">
          <cell r="A247" t="str">
            <v>03.359.01</v>
          </cell>
          <cell r="B247" t="str">
            <v>Forn., preparo e colocação nas formas, de aço CA-25</v>
          </cell>
          <cell r="C247" t="str">
            <v xml:space="preserve"> </v>
          </cell>
          <cell r="D247" t="str">
            <v xml:space="preserve"> </v>
          </cell>
          <cell r="E247" t="str">
            <v>kg</v>
          </cell>
          <cell r="F247">
            <v>1.79</v>
          </cell>
          <cell r="G247">
            <v>0.64081999999999995</v>
          </cell>
          <cell r="H247">
            <v>2.4308199999999998</v>
          </cell>
        </row>
        <row r="248">
          <cell r="A248" t="str">
            <v>03.370.00</v>
          </cell>
          <cell r="B248" t="str">
            <v>Formas comuns de madeira</v>
          </cell>
          <cell r="C248" t="str">
            <v xml:space="preserve"> </v>
          </cell>
          <cell r="D248" t="str">
            <v xml:space="preserve"> </v>
          </cell>
          <cell r="E248" t="str">
            <v>m2</v>
          </cell>
          <cell r="F248">
            <v>16.059999999999999</v>
          </cell>
          <cell r="G248">
            <v>5.7494799999999993</v>
          </cell>
          <cell r="H248">
            <v>21.809479999999997</v>
          </cell>
        </row>
        <row r="249">
          <cell r="A249" t="str">
            <v>03.371.00</v>
          </cell>
          <cell r="B249" t="str">
            <v>Formas de madeira compensada</v>
          </cell>
          <cell r="C249" t="str">
            <v xml:space="preserve"> </v>
          </cell>
          <cell r="D249" t="str">
            <v xml:space="preserve"> </v>
          </cell>
          <cell r="E249" t="str">
            <v>m2</v>
          </cell>
          <cell r="F249">
            <v>16.100000000000001</v>
          </cell>
          <cell r="G249">
            <v>5.7638000000000007</v>
          </cell>
          <cell r="H249">
            <v>21.863800000000001</v>
          </cell>
        </row>
        <row r="250">
          <cell r="A250" t="str">
            <v>03.371.01</v>
          </cell>
          <cell r="B250" t="str">
            <v>Formas de placa compensada resinada</v>
          </cell>
          <cell r="C250" t="str">
            <v xml:space="preserve"> </v>
          </cell>
          <cell r="D250" t="str">
            <v xml:space="preserve"> </v>
          </cell>
          <cell r="E250" t="str">
            <v>m2</v>
          </cell>
          <cell r="F250">
            <v>16.100000000000001</v>
          </cell>
          <cell r="G250">
            <v>5.7638000000000007</v>
          </cell>
          <cell r="H250">
            <v>21.863800000000001</v>
          </cell>
        </row>
        <row r="251">
          <cell r="A251" t="str">
            <v>03.371.02</v>
          </cell>
          <cell r="B251" t="str">
            <v>Formas de placa compensada plastificada</v>
          </cell>
          <cell r="C251" t="str">
            <v xml:space="preserve"> </v>
          </cell>
          <cell r="D251" t="str">
            <v xml:space="preserve"> </v>
          </cell>
          <cell r="E251" t="str">
            <v>m2</v>
          </cell>
          <cell r="F251">
            <v>22.65</v>
          </cell>
          <cell r="G251">
            <v>8.1086999999999989</v>
          </cell>
          <cell r="H251">
            <v>30.758699999999997</v>
          </cell>
        </row>
        <row r="252">
          <cell r="A252" t="str">
            <v>03.372.01</v>
          </cell>
          <cell r="B252" t="str">
            <v>Formas para tubulão</v>
          </cell>
          <cell r="C252" t="str">
            <v xml:space="preserve"> </v>
          </cell>
          <cell r="D252" t="str">
            <v xml:space="preserve"> </v>
          </cell>
          <cell r="E252" t="str">
            <v>m2</v>
          </cell>
          <cell r="G252">
            <v>0</v>
          </cell>
          <cell r="H252">
            <v>0</v>
          </cell>
        </row>
        <row r="253">
          <cell r="A253" t="str">
            <v>03.401.01</v>
          </cell>
          <cell r="B253" t="str">
            <v>Estacas tipo Franki D= 350mm</v>
          </cell>
          <cell r="C253" t="str">
            <v xml:space="preserve"> </v>
          </cell>
          <cell r="D253" t="str">
            <v xml:space="preserve"> </v>
          </cell>
          <cell r="E253" t="str">
            <v>m</v>
          </cell>
          <cell r="G253">
            <v>0</v>
          </cell>
          <cell r="H253">
            <v>0</v>
          </cell>
        </row>
        <row r="254">
          <cell r="A254" t="str">
            <v>03.401.02</v>
          </cell>
          <cell r="B254" t="str">
            <v>Estacas tipo Franki D= 400mm</v>
          </cell>
          <cell r="C254" t="str">
            <v xml:space="preserve"> </v>
          </cell>
          <cell r="D254" t="str">
            <v xml:space="preserve"> </v>
          </cell>
          <cell r="E254" t="str">
            <v>m</v>
          </cell>
          <cell r="G254">
            <v>0</v>
          </cell>
          <cell r="H254">
            <v>0</v>
          </cell>
        </row>
        <row r="255">
          <cell r="A255" t="str">
            <v>03.401.03</v>
          </cell>
          <cell r="B255" t="str">
            <v>Estacas tipo Franki D= 520mm</v>
          </cell>
          <cell r="C255" t="str">
            <v xml:space="preserve"> </v>
          </cell>
          <cell r="D255" t="str">
            <v xml:space="preserve"> </v>
          </cell>
          <cell r="E255" t="str">
            <v>m</v>
          </cell>
          <cell r="G255">
            <v>0</v>
          </cell>
          <cell r="H255">
            <v>0</v>
          </cell>
        </row>
        <row r="256">
          <cell r="A256" t="str">
            <v>03.401.04</v>
          </cell>
          <cell r="B256" t="str">
            <v>Estacas tipo Franki D= 600mm</v>
          </cell>
          <cell r="C256" t="str">
            <v xml:space="preserve"> </v>
          </cell>
          <cell r="D256" t="str">
            <v xml:space="preserve"> </v>
          </cell>
          <cell r="E256" t="str">
            <v>m</v>
          </cell>
          <cell r="G256">
            <v>0</v>
          </cell>
          <cell r="H256">
            <v>0</v>
          </cell>
        </row>
        <row r="257">
          <cell r="A257" t="str">
            <v>03.410.01</v>
          </cell>
          <cell r="B257" t="str">
            <v>Tubulão a céu aberto D=1,00m</v>
          </cell>
          <cell r="C257" t="str">
            <v xml:space="preserve"> </v>
          </cell>
          <cell r="D257" t="str">
            <v xml:space="preserve"> </v>
          </cell>
          <cell r="E257" t="str">
            <v>m</v>
          </cell>
          <cell r="G257">
            <v>0</v>
          </cell>
          <cell r="H257">
            <v>0</v>
          </cell>
        </row>
        <row r="258">
          <cell r="A258" t="str">
            <v>03.410.11</v>
          </cell>
          <cell r="B258" t="str">
            <v>Tubulão a céu aberto D=1,20m</v>
          </cell>
          <cell r="C258" t="str">
            <v xml:space="preserve"> </v>
          </cell>
          <cell r="D258" t="str">
            <v xml:space="preserve"> </v>
          </cell>
          <cell r="E258" t="str">
            <v>m</v>
          </cell>
          <cell r="G258">
            <v>0</v>
          </cell>
          <cell r="H258">
            <v>0</v>
          </cell>
        </row>
        <row r="259">
          <cell r="A259" t="str">
            <v>03.410.21</v>
          </cell>
          <cell r="B259" t="str">
            <v>Tubulão a céu aberto D=1,40m</v>
          </cell>
          <cell r="C259" t="str">
            <v xml:space="preserve"> </v>
          </cell>
          <cell r="D259" t="str">
            <v xml:space="preserve"> </v>
          </cell>
          <cell r="E259" t="str">
            <v>m</v>
          </cell>
          <cell r="G259">
            <v>0</v>
          </cell>
          <cell r="H259">
            <v>0</v>
          </cell>
        </row>
        <row r="260">
          <cell r="A260" t="str">
            <v>03.410.31</v>
          </cell>
          <cell r="B260" t="str">
            <v>Tubulão a céu aberto D=1,60m</v>
          </cell>
          <cell r="C260" t="str">
            <v xml:space="preserve"> </v>
          </cell>
          <cell r="D260" t="str">
            <v xml:space="preserve"> </v>
          </cell>
          <cell r="E260" t="str">
            <v>m</v>
          </cell>
          <cell r="G260">
            <v>0</v>
          </cell>
          <cell r="H260">
            <v>0</v>
          </cell>
        </row>
        <row r="261">
          <cell r="A261" t="str">
            <v>03.410.41</v>
          </cell>
          <cell r="B261" t="str">
            <v>Tubulão a céu aberto D=1,80m</v>
          </cell>
          <cell r="C261" t="str">
            <v xml:space="preserve"> </v>
          </cell>
          <cell r="D261" t="str">
            <v xml:space="preserve"> </v>
          </cell>
          <cell r="E261" t="str">
            <v>m</v>
          </cell>
          <cell r="G261">
            <v>0</v>
          </cell>
          <cell r="H261">
            <v>0</v>
          </cell>
        </row>
        <row r="262">
          <cell r="A262" t="str">
            <v>03.410.51</v>
          </cell>
          <cell r="B262" t="str">
            <v>Tubulão a céu aberto D=2,00m</v>
          </cell>
          <cell r="C262" t="str">
            <v xml:space="preserve"> </v>
          </cell>
          <cell r="D262" t="str">
            <v xml:space="preserve"> </v>
          </cell>
          <cell r="E262" t="str">
            <v>m</v>
          </cell>
          <cell r="G262">
            <v>0</v>
          </cell>
          <cell r="H262">
            <v>0</v>
          </cell>
        </row>
        <row r="263">
          <cell r="A263" t="str">
            <v>03.410.61</v>
          </cell>
          <cell r="B263" t="str">
            <v>Tubulão a céu aberto D=2,20m</v>
          </cell>
          <cell r="C263" t="str">
            <v xml:space="preserve"> </v>
          </cell>
          <cell r="D263" t="str">
            <v xml:space="preserve"> </v>
          </cell>
          <cell r="E263" t="str">
            <v>m</v>
          </cell>
          <cell r="G263">
            <v>0</v>
          </cell>
          <cell r="H263">
            <v>0</v>
          </cell>
        </row>
        <row r="264">
          <cell r="A264" t="str">
            <v>03.411.11</v>
          </cell>
          <cell r="B264" t="str">
            <v>Tubulão a ar comprimido D=1,20m prof. até 12 m</v>
          </cell>
          <cell r="C264" t="str">
            <v xml:space="preserve"> </v>
          </cell>
          <cell r="D264" t="str">
            <v xml:space="preserve"> </v>
          </cell>
          <cell r="E264" t="str">
            <v>m</v>
          </cell>
          <cell r="G264">
            <v>0</v>
          </cell>
          <cell r="H264">
            <v>0</v>
          </cell>
        </row>
        <row r="265">
          <cell r="A265" t="str">
            <v>03.411.12</v>
          </cell>
          <cell r="B265" t="str">
            <v>Tubulão a ar comprimido D=1,20m prof. 12 / 1 8 m</v>
          </cell>
          <cell r="C265" t="str">
            <v xml:space="preserve"> </v>
          </cell>
          <cell r="D265" t="str">
            <v xml:space="preserve"> </v>
          </cell>
          <cell r="E265" t="str">
            <v>m</v>
          </cell>
          <cell r="G265">
            <v>0</v>
          </cell>
          <cell r="H265">
            <v>0</v>
          </cell>
        </row>
        <row r="266">
          <cell r="A266" t="str">
            <v>03.411.13</v>
          </cell>
          <cell r="B266" t="str">
            <v>Tubulão a ar comprimido D=1,20m prof. 18 / 24 m</v>
          </cell>
          <cell r="C266" t="str">
            <v xml:space="preserve"> </v>
          </cell>
          <cell r="D266" t="str">
            <v xml:space="preserve"> </v>
          </cell>
          <cell r="E266" t="str">
            <v>m</v>
          </cell>
          <cell r="G266">
            <v>0</v>
          </cell>
          <cell r="H266">
            <v>0</v>
          </cell>
        </row>
        <row r="267">
          <cell r="A267" t="str">
            <v>03.411.14</v>
          </cell>
          <cell r="B267" t="str">
            <v>Tubulão a ar comprimido D=1,20m prof. 24 / 27 m</v>
          </cell>
          <cell r="C267" t="str">
            <v xml:space="preserve"> </v>
          </cell>
          <cell r="D267" t="str">
            <v xml:space="preserve"> </v>
          </cell>
          <cell r="E267" t="str">
            <v>m</v>
          </cell>
          <cell r="G267">
            <v>0</v>
          </cell>
          <cell r="H267">
            <v>0</v>
          </cell>
        </row>
        <row r="268">
          <cell r="A268" t="str">
            <v>03.411.15</v>
          </cell>
          <cell r="B268" t="str">
            <v>Tubulão a ar comprimido D=1,20m prof. 27 / 31 m</v>
          </cell>
          <cell r="C268" t="str">
            <v xml:space="preserve"> </v>
          </cell>
          <cell r="D268" t="str">
            <v xml:space="preserve"> </v>
          </cell>
          <cell r="E268" t="str">
            <v>m</v>
          </cell>
          <cell r="G268">
            <v>0</v>
          </cell>
          <cell r="H268">
            <v>0</v>
          </cell>
        </row>
        <row r="269">
          <cell r="A269" t="str">
            <v>03.411.21</v>
          </cell>
          <cell r="B269" t="str">
            <v>Tubulão a ar comprimido D=1,40m prof. até 12 m</v>
          </cell>
          <cell r="C269" t="str">
            <v xml:space="preserve"> </v>
          </cell>
          <cell r="D269" t="str">
            <v xml:space="preserve"> </v>
          </cell>
          <cell r="E269" t="str">
            <v>m</v>
          </cell>
          <cell r="G269">
            <v>0</v>
          </cell>
          <cell r="H269">
            <v>0</v>
          </cell>
        </row>
        <row r="270">
          <cell r="A270" t="str">
            <v>03.411.22</v>
          </cell>
          <cell r="B270" t="str">
            <v>Tubulão a ar comprimido D=1,40m prof. 12 / 18 m</v>
          </cell>
          <cell r="C270" t="str">
            <v xml:space="preserve"> </v>
          </cell>
          <cell r="D270" t="str">
            <v xml:space="preserve"> </v>
          </cell>
          <cell r="E270" t="str">
            <v>m</v>
          </cell>
          <cell r="G270">
            <v>0</v>
          </cell>
          <cell r="H270">
            <v>0</v>
          </cell>
        </row>
        <row r="271">
          <cell r="A271" t="str">
            <v>03.411.23</v>
          </cell>
          <cell r="B271" t="str">
            <v>Tubulão a ar comprimido D=1,40m prof. 18 / 24 m</v>
          </cell>
          <cell r="C271" t="str">
            <v xml:space="preserve"> </v>
          </cell>
          <cell r="D271" t="str">
            <v xml:space="preserve"> </v>
          </cell>
          <cell r="E271" t="str">
            <v>m</v>
          </cell>
          <cell r="G271">
            <v>0</v>
          </cell>
          <cell r="H271">
            <v>0</v>
          </cell>
        </row>
        <row r="272">
          <cell r="A272" t="str">
            <v>03.411.24</v>
          </cell>
          <cell r="B272" t="str">
            <v>Tubulão a ar comprimido D=1,40m prof. 24 / 27 m</v>
          </cell>
          <cell r="C272" t="str">
            <v xml:space="preserve"> </v>
          </cell>
          <cell r="D272" t="str">
            <v xml:space="preserve"> </v>
          </cell>
          <cell r="E272" t="str">
            <v>m</v>
          </cell>
          <cell r="G272">
            <v>0</v>
          </cell>
          <cell r="H272">
            <v>0</v>
          </cell>
        </row>
        <row r="273">
          <cell r="A273" t="str">
            <v>03.411.25</v>
          </cell>
          <cell r="B273" t="str">
            <v>Tubulão a ar comprimido D=1,40m prof. 27/31 m</v>
          </cell>
          <cell r="C273" t="str">
            <v xml:space="preserve"> </v>
          </cell>
          <cell r="D273" t="str">
            <v xml:space="preserve"> </v>
          </cell>
          <cell r="E273" t="str">
            <v>m</v>
          </cell>
          <cell r="G273">
            <v>0</v>
          </cell>
          <cell r="H273">
            <v>0</v>
          </cell>
        </row>
        <row r="274">
          <cell r="A274" t="str">
            <v>03.411.31</v>
          </cell>
          <cell r="B274" t="str">
            <v>Tubulão a ar comprimido D=1,60m prof. até 12 m</v>
          </cell>
          <cell r="C274" t="str">
            <v xml:space="preserve"> </v>
          </cell>
          <cell r="D274" t="str">
            <v xml:space="preserve"> </v>
          </cell>
          <cell r="E274" t="str">
            <v>m</v>
          </cell>
          <cell r="G274">
            <v>0</v>
          </cell>
          <cell r="H274">
            <v>0</v>
          </cell>
        </row>
        <row r="275">
          <cell r="A275" t="str">
            <v>03.411.32</v>
          </cell>
          <cell r="B275" t="str">
            <v>Tubulão a ar comprimido D=1,60m prof. 12 / 18 m</v>
          </cell>
          <cell r="C275" t="str">
            <v xml:space="preserve"> </v>
          </cell>
          <cell r="D275" t="str">
            <v xml:space="preserve"> </v>
          </cell>
          <cell r="E275" t="str">
            <v>m</v>
          </cell>
          <cell r="G275">
            <v>0</v>
          </cell>
          <cell r="H275">
            <v>0</v>
          </cell>
        </row>
        <row r="276">
          <cell r="A276" t="str">
            <v>03.411.33</v>
          </cell>
          <cell r="B276" t="str">
            <v>Tubulão a ar comprimido D=1,60m prof. 18 / 24 m</v>
          </cell>
          <cell r="C276" t="str">
            <v xml:space="preserve"> </v>
          </cell>
          <cell r="D276" t="str">
            <v xml:space="preserve"> </v>
          </cell>
          <cell r="E276" t="str">
            <v>m</v>
          </cell>
          <cell r="G276">
            <v>0</v>
          </cell>
          <cell r="H276">
            <v>0</v>
          </cell>
        </row>
        <row r="277">
          <cell r="A277" t="str">
            <v>03.411.34</v>
          </cell>
          <cell r="B277" t="str">
            <v>Tubulão a ar comprimido D=1,60m prof. 24 /27 m</v>
          </cell>
          <cell r="C277" t="str">
            <v xml:space="preserve"> </v>
          </cell>
          <cell r="D277" t="str">
            <v xml:space="preserve"> </v>
          </cell>
          <cell r="E277" t="str">
            <v>m</v>
          </cell>
          <cell r="G277">
            <v>0</v>
          </cell>
          <cell r="H277">
            <v>0</v>
          </cell>
        </row>
        <row r="278">
          <cell r="A278" t="str">
            <v>03.411.35</v>
          </cell>
          <cell r="B278" t="str">
            <v>Tubulão a ar comprimido D=1,60m prof. 27 / 31 m</v>
          </cell>
          <cell r="C278" t="str">
            <v xml:space="preserve"> </v>
          </cell>
          <cell r="D278" t="str">
            <v xml:space="preserve"> </v>
          </cell>
          <cell r="E278" t="str">
            <v>m</v>
          </cell>
          <cell r="G278">
            <v>0</v>
          </cell>
          <cell r="H278">
            <v>0</v>
          </cell>
        </row>
        <row r="279">
          <cell r="A279" t="str">
            <v>03.411.41</v>
          </cell>
          <cell r="B279" t="str">
            <v>Tubulão a ar comprimido D=1,80m prof. até 12 m</v>
          </cell>
          <cell r="C279" t="str">
            <v xml:space="preserve"> </v>
          </cell>
          <cell r="D279" t="str">
            <v xml:space="preserve"> </v>
          </cell>
          <cell r="E279" t="str">
            <v>m</v>
          </cell>
          <cell r="G279">
            <v>0</v>
          </cell>
          <cell r="H279">
            <v>0</v>
          </cell>
        </row>
        <row r="280">
          <cell r="A280" t="str">
            <v>03.411.42</v>
          </cell>
          <cell r="B280" t="str">
            <v>Tubulão a ar comprimido D=1,80m prof. 12 / 18 m</v>
          </cell>
          <cell r="C280" t="str">
            <v xml:space="preserve"> </v>
          </cell>
          <cell r="D280" t="str">
            <v xml:space="preserve"> </v>
          </cell>
          <cell r="E280" t="str">
            <v>m</v>
          </cell>
          <cell r="G280">
            <v>0</v>
          </cell>
          <cell r="H280">
            <v>0</v>
          </cell>
        </row>
        <row r="281">
          <cell r="A281" t="str">
            <v>03.411.43</v>
          </cell>
          <cell r="B281" t="str">
            <v>Tubulão a ar comprimido D=1,80m prof. 18 1 24 m</v>
          </cell>
          <cell r="C281" t="str">
            <v xml:space="preserve"> </v>
          </cell>
          <cell r="D281" t="str">
            <v xml:space="preserve"> </v>
          </cell>
          <cell r="E281" t="str">
            <v>m</v>
          </cell>
          <cell r="G281">
            <v>0</v>
          </cell>
          <cell r="H281">
            <v>0</v>
          </cell>
        </row>
        <row r="282">
          <cell r="A282" t="str">
            <v>03.411.44</v>
          </cell>
          <cell r="B282" t="str">
            <v>Tubulão a ar comprimido D=1,80m prof. 24 / 27 m</v>
          </cell>
          <cell r="C282" t="str">
            <v xml:space="preserve"> </v>
          </cell>
          <cell r="D282" t="str">
            <v xml:space="preserve"> </v>
          </cell>
          <cell r="E282" t="str">
            <v>m</v>
          </cell>
          <cell r="G282">
            <v>0</v>
          </cell>
          <cell r="H282">
            <v>0</v>
          </cell>
        </row>
        <row r="283">
          <cell r="A283" t="str">
            <v>03.411.45</v>
          </cell>
          <cell r="B283" t="str">
            <v>Tubulão a ar comprimido D=1,80m prof. 27 / 31 m</v>
          </cell>
          <cell r="C283" t="str">
            <v xml:space="preserve"> </v>
          </cell>
          <cell r="D283" t="str">
            <v xml:space="preserve"> </v>
          </cell>
          <cell r="E283" t="str">
            <v>m</v>
          </cell>
          <cell r="G283">
            <v>0</v>
          </cell>
          <cell r="H283">
            <v>0</v>
          </cell>
        </row>
        <row r="284">
          <cell r="A284" t="str">
            <v>03.411.51</v>
          </cell>
          <cell r="B284" t="str">
            <v>Tubulão a ar comprimido D=2,00m prof. até 12 m</v>
          </cell>
          <cell r="C284" t="str">
            <v xml:space="preserve"> </v>
          </cell>
          <cell r="D284" t="str">
            <v xml:space="preserve"> </v>
          </cell>
          <cell r="E284" t="str">
            <v>m</v>
          </cell>
          <cell r="G284">
            <v>0</v>
          </cell>
          <cell r="H284">
            <v>0</v>
          </cell>
        </row>
        <row r="285">
          <cell r="A285" t="str">
            <v>03.411.52</v>
          </cell>
          <cell r="B285" t="str">
            <v>Tubulão a ar comprimido D=2,00m prof. 12 / 18 m</v>
          </cell>
          <cell r="C285" t="str">
            <v xml:space="preserve"> </v>
          </cell>
          <cell r="D285" t="str">
            <v xml:space="preserve"> </v>
          </cell>
          <cell r="E285" t="str">
            <v>m</v>
          </cell>
          <cell r="G285">
            <v>0</v>
          </cell>
          <cell r="H285">
            <v>0</v>
          </cell>
        </row>
        <row r="286">
          <cell r="A286" t="str">
            <v>03.411.53</v>
          </cell>
          <cell r="B286" t="str">
            <v>Tubulão a ar comprimido D=2,00m prof. 18 / 24 m</v>
          </cell>
          <cell r="C286" t="str">
            <v xml:space="preserve"> </v>
          </cell>
          <cell r="D286" t="str">
            <v xml:space="preserve"> </v>
          </cell>
          <cell r="E286" t="str">
            <v>m</v>
          </cell>
          <cell r="G286">
            <v>0</v>
          </cell>
          <cell r="H286">
            <v>0</v>
          </cell>
        </row>
        <row r="287">
          <cell r="A287" t="str">
            <v>03.411.54</v>
          </cell>
          <cell r="B287" t="str">
            <v>Tubulão a ar comprimido D=2,00m prof. 24 / 27 m</v>
          </cell>
          <cell r="C287" t="str">
            <v xml:space="preserve"> </v>
          </cell>
          <cell r="D287" t="str">
            <v xml:space="preserve"> </v>
          </cell>
          <cell r="E287" t="str">
            <v>m</v>
          </cell>
          <cell r="G287">
            <v>0</v>
          </cell>
          <cell r="H287">
            <v>0</v>
          </cell>
        </row>
        <row r="288">
          <cell r="A288" t="str">
            <v>03.411.55</v>
          </cell>
          <cell r="B288" t="str">
            <v>Tubulão a ar comprimido D=2,00m prof. 27 / 31 m</v>
          </cell>
          <cell r="C288" t="str">
            <v xml:space="preserve"> </v>
          </cell>
          <cell r="D288" t="str">
            <v xml:space="preserve"> </v>
          </cell>
          <cell r="E288" t="str">
            <v>m</v>
          </cell>
          <cell r="G288">
            <v>0</v>
          </cell>
          <cell r="H288">
            <v>0</v>
          </cell>
        </row>
        <row r="289">
          <cell r="A289" t="str">
            <v>03.411.61</v>
          </cell>
          <cell r="B289" t="str">
            <v>Tubulão a ar comprimido D=2,20m prof. até 12 m</v>
          </cell>
          <cell r="C289" t="str">
            <v xml:space="preserve"> </v>
          </cell>
          <cell r="D289" t="str">
            <v xml:space="preserve"> </v>
          </cell>
          <cell r="E289" t="str">
            <v>m</v>
          </cell>
          <cell r="G289">
            <v>0</v>
          </cell>
          <cell r="H289">
            <v>0</v>
          </cell>
        </row>
        <row r="290">
          <cell r="A290" t="str">
            <v>03.411.62</v>
          </cell>
          <cell r="B290" t="str">
            <v>Tubulão a ar comprimido D=2,20m prof. 12 / 18 m</v>
          </cell>
          <cell r="C290" t="str">
            <v xml:space="preserve"> </v>
          </cell>
          <cell r="D290" t="str">
            <v xml:space="preserve"> </v>
          </cell>
          <cell r="E290" t="str">
            <v>m</v>
          </cell>
          <cell r="G290">
            <v>0</v>
          </cell>
          <cell r="H290">
            <v>0</v>
          </cell>
        </row>
        <row r="291">
          <cell r="A291" t="str">
            <v>03.411.63</v>
          </cell>
          <cell r="B291" t="str">
            <v>Tubulão a ar comprimido D=2,20m prof. 18 / 24 m</v>
          </cell>
          <cell r="C291" t="str">
            <v xml:space="preserve"> </v>
          </cell>
          <cell r="D291" t="str">
            <v xml:space="preserve"> </v>
          </cell>
          <cell r="E291" t="str">
            <v>m</v>
          </cell>
          <cell r="G291">
            <v>0</v>
          </cell>
          <cell r="H291">
            <v>0</v>
          </cell>
        </row>
        <row r="292">
          <cell r="A292" t="str">
            <v>03.411.64</v>
          </cell>
          <cell r="B292" t="str">
            <v>Tubulão a ar comprimido D=2,20m prof. 24 / 27 m</v>
          </cell>
          <cell r="C292" t="str">
            <v xml:space="preserve"> </v>
          </cell>
          <cell r="D292" t="str">
            <v xml:space="preserve"> </v>
          </cell>
          <cell r="E292" t="str">
            <v>m</v>
          </cell>
          <cell r="G292">
            <v>0</v>
          </cell>
          <cell r="H292">
            <v>0</v>
          </cell>
        </row>
        <row r="293">
          <cell r="A293" t="str">
            <v>03.411.65</v>
          </cell>
          <cell r="B293" t="str">
            <v>Tubulão a ar comprimido D=2,20m prof. 27 / 31 m</v>
          </cell>
          <cell r="C293" t="str">
            <v xml:space="preserve"> </v>
          </cell>
          <cell r="D293" t="str">
            <v xml:space="preserve"> </v>
          </cell>
          <cell r="E293" t="str">
            <v>m</v>
          </cell>
          <cell r="G293">
            <v>0</v>
          </cell>
          <cell r="H293">
            <v>0</v>
          </cell>
        </row>
        <row r="294">
          <cell r="A294" t="str">
            <v>DER90150</v>
          </cell>
          <cell r="B294" t="str">
            <v>Escavação em tubulão a céu aberto em material de 1ªcateg.</v>
          </cell>
          <cell r="C294" t="str">
            <v xml:space="preserve"> </v>
          </cell>
          <cell r="D294" t="str">
            <v xml:space="preserve"> </v>
          </cell>
          <cell r="E294" t="str">
            <v>m3</v>
          </cell>
          <cell r="F294">
            <v>136.15</v>
          </cell>
          <cell r="G294">
            <v>48.741700000000002</v>
          </cell>
          <cell r="H294">
            <v>184.89170000000001</v>
          </cell>
        </row>
        <row r="295">
          <cell r="A295" t="str">
            <v>DER90160</v>
          </cell>
          <cell r="B295" t="str">
            <v>Escavação em tubulão a céu aberto em material de 3ªcateg.</v>
          </cell>
          <cell r="C295" t="str">
            <v xml:space="preserve"> </v>
          </cell>
          <cell r="D295" t="str">
            <v xml:space="preserve"> </v>
          </cell>
          <cell r="E295" t="str">
            <v>m3</v>
          </cell>
          <cell r="F295">
            <v>471.91</v>
          </cell>
          <cell r="G295">
            <v>168.94378</v>
          </cell>
          <cell r="H295">
            <v>640.85378000000003</v>
          </cell>
        </row>
        <row r="296">
          <cell r="A296" t="str">
            <v>DER90170</v>
          </cell>
          <cell r="B296" t="str">
            <v>Escavação em tubulão sob ar comprimido em material de 1ªcateg.</v>
          </cell>
          <cell r="C296" t="str">
            <v xml:space="preserve"> </v>
          </cell>
          <cell r="D296" t="str">
            <v xml:space="preserve"> </v>
          </cell>
          <cell r="E296" t="str">
            <v>m3</v>
          </cell>
          <cell r="F296">
            <v>546.41999999999996</v>
          </cell>
          <cell r="G296">
            <v>195.61835999999997</v>
          </cell>
          <cell r="H296">
            <v>742.0383599999999</v>
          </cell>
        </row>
        <row r="297">
          <cell r="A297" t="str">
            <v>DER90180</v>
          </cell>
          <cell r="B297" t="str">
            <v>Escavação em tubulão sob ar comprimido em material de 3ªcateg.</v>
          </cell>
          <cell r="C297" t="str">
            <v xml:space="preserve"> </v>
          </cell>
          <cell r="D297" t="str">
            <v xml:space="preserve"> </v>
          </cell>
          <cell r="E297" t="str">
            <v>m3</v>
          </cell>
          <cell r="F297">
            <v>849.96</v>
          </cell>
          <cell r="G297">
            <v>304.28568000000001</v>
          </cell>
          <cell r="H297">
            <v>1154.24568</v>
          </cell>
        </row>
        <row r="298">
          <cell r="A298" t="str">
            <v>DER90190</v>
          </cell>
          <cell r="B298" t="str">
            <v>Cravação de fuste de tubulão a céu aberto</v>
          </cell>
          <cell r="C298" t="str">
            <v xml:space="preserve"> </v>
          </cell>
          <cell r="D298" t="str">
            <v xml:space="preserve"> </v>
          </cell>
          <cell r="E298" t="str">
            <v>m</v>
          </cell>
          <cell r="G298">
            <v>0</v>
          </cell>
          <cell r="H298">
            <v>0</v>
          </cell>
        </row>
        <row r="299">
          <cell r="A299" t="str">
            <v>DER90200</v>
          </cell>
          <cell r="B299" t="str">
            <v>Cravação de fuste de tubulão sob ar comprimido</v>
          </cell>
          <cell r="C299" t="str">
            <v xml:space="preserve"> </v>
          </cell>
          <cell r="D299" t="str">
            <v xml:space="preserve"> </v>
          </cell>
          <cell r="E299" t="str">
            <v>m</v>
          </cell>
          <cell r="G299">
            <v>0</v>
          </cell>
          <cell r="H299">
            <v>0</v>
          </cell>
        </row>
        <row r="300">
          <cell r="A300" t="str">
            <v>03.412.01</v>
          </cell>
          <cell r="B300" t="str">
            <v>Esc p/ alarg base tub ar comp prof. até 12m</v>
          </cell>
          <cell r="C300" t="str">
            <v xml:space="preserve"> </v>
          </cell>
          <cell r="D300" t="str">
            <v xml:space="preserve"> </v>
          </cell>
          <cell r="E300" t="str">
            <v>m3</v>
          </cell>
          <cell r="F300">
            <v>546.20000000000005</v>
          </cell>
          <cell r="G300">
            <v>195.53960000000001</v>
          </cell>
          <cell r="H300">
            <v>741.73960000000011</v>
          </cell>
        </row>
        <row r="301">
          <cell r="A301" t="str">
            <v>03.412.02</v>
          </cell>
          <cell r="B301" t="str">
            <v>Esc p/ alarg base tub ar comp prof. 12 / 1 8 m</v>
          </cell>
          <cell r="C301" t="str">
            <v xml:space="preserve"> </v>
          </cell>
          <cell r="D301" t="str">
            <v xml:space="preserve"> </v>
          </cell>
          <cell r="E301" t="str">
            <v>m3</v>
          </cell>
          <cell r="F301">
            <v>607.66999999999996</v>
          </cell>
          <cell r="G301">
            <v>217.54585999999998</v>
          </cell>
          <cell r="H301">
            <v>825.21585999999991</v>
          </cell>
        </row>
        <row r="302">
          <cell r="A302" t="str">
            <v>03.412.03</v>
          </cell>
          <cell r="B302" t="str">
            <v>Esc p/ alarg base tub ar comp prof. 18 / 24 m</v>
          </cell>
          <cell r="C302" t="str">
            <v xml:space="preserve"> </v>
          </cell>
          <cell r="D302" t="str">
            <v xml:space="preserve"> </v>
          </cell>
          <cell r="E302" t="str">
            <v>m3</v>
          </cell>
          <cell r="F302">
            <v>830.29</v>
          </cell>
          <cell r="G302">
            <v>297.24381999999997</v>
          </cell>
          <cell r="H302">
            <v>1127.5338199999999</v>
          </cell>
        </row>
        <row r="303">
          <cell r="A303" t="str">
            <v>03.412.04</v>
          </cell>
          <cell r="B303" t="str">
            <v>Esc p/ alarg base tub ar comp prof. 24 / 27 m</v>
          </cell>
          <cell r="C303" t="str">
            <v xml:space="preserve"> </v>
          </cell>
          <cell r="D303" t="str">
            <v xml:space="preserve"> </v>
          </cell>
          <cell r="E303" t="str">
            <v>m3</v>
          </cell>
          <cell r="G303">
            <v>0</v>
          </cell>
          <cell r="H303">
            <v>0</v>
          </cell>
        </row>
        <row r="304">
          <cell r="A304" t="str">
            <v>03.412.05</v>
          </cell>
          <cell r="B304" t="str">
            <v>Esc p/ alarg base tub ar comp prof. 27 / 31 m</v>
          </cell>
          <cell r="C304" t="str">
            <v xml:space="preserve"> </v>
          </cell>
          <cell r="D304" t="str">
            <v xml:space="preserve"> </v>
          </cell>
          <cell r="E304" t="str">
            <v>m3</v>
          </cell>
          <cell r="G304">
            <v>0</v>
          </cell>
          <cell r="H304">
            <v>0</v>
          </cell>
        </row>
        <row r="305">
          <cell r="A305" t="str">
            <v>03.412.11</v>
          </cell>
          <cell r="B305" t="str">
            <v>Forn lanc conc base tub ar comp prof até 12 m</v>
          </cell>
          <cell r="C305" t="str">
            <v xml:space="preserve"> </v>
          </cell>
          <cell r="D305" t="str">
            <v xml:space="preserve"> </v>
          </cell>
          <cell r="E305" t="str">
            <v>m3</v>
          </cell>
          <cell r="G305">
            <v>0</v>
          </cell>
          <cell r="H305">
            <v>0</v>
          </cell>
        </row>
        <row r="306">
          <cell r="A306" t="str">
            <v>03.412.12</v>
          </cell>
          <cell r="B306" t="str">
            <v>Forn lanc conc base tub ar comp prof 12 / 18 m</v>
          </cell>
          <cell r="C306" t="str">
            <v xml:space="preserve"> </v>
          </cell>
          <cell r="D306" t="str">
            <v xml:space="preserve"> </v>
          </cell>
          <cell r="E306" t="str">
            <v>m3</v>
          </cell>
          <cell r="G306">
            <v>0</v>
          </cell>
          <cell r="H306">
            <v>0</v>
          </cell>
        </row>
        <row r="307">
          <cell r="A307" t="str">
            <v>03.412.13</v>
          </cell>
          <cell r="B307" t="str">
            <v>Forn lanc conc base tub ar comp prof 18 / 24 m</v>
          </cell>
          <cell r="C307" t="str">
            <v xml:space="preserve"> </v>
          </cell>
          <cell r="D307" t="str">
            <v xml:space="preserve"> </v>
          </cell>
          <cell r="E307" t="str">
            <v>m3</v>
          </cell>
          <cell r="G307">
            <v>0</v>
          </cell>
          <cell r="H307">
            <v>0</v>
          </cell>
        </row>
        <row r="308">
          <cell r="A308" t="str">
            <v>03.412.14</v>
          </cell>
          <cell r="B308" t="str">
            <v>Forn lanc conc base tub ar comp prof 24 / 27 m</v>
          </cell>
          <cell r="C308" t="str">
            <v xml:space="preserve"> </v>
          </cell>
          <cell r="D308" t="str">
            <v xml:space="preserve"> </v>
          </cell>
          <cell r="E308" t="str">
            <v>m3</v>
          </cell>
          <cell r="G308">
            <v>0</v>
          </cell>
          <cell r="H308">
            <v>0</v>
          </cell>
        </row>
        <row r="309">
          <cell r="A309" t="str">
            <v>03.412.15</v>
          </cell>
          <cell r="B309" t="str">
            <v>Forn lanc conc base tub ar comp prof 27 / 31 m</v>
          </cell>
          <cell r="C309" t="str">
            <v xml:space="preserve"> </v>
          </cell>
          <cell r="D309" t="str">
            <v xml:space="preserve"> </v>
          </cell>
          <cell r="E309" t="str">
            <v>m3</v>
          </cell>
          <cell r="G309">
            <v>0</v>
          </cell>
          <cell r="H309">
            <v>0</v>
          </cell>
        </row>
        <row r="310">
          <cell r="A310" t="str">
            <v>03.510.00</v>
          </cell>
          <cell r="B310" t="str">
            <v>Aparelho de apoio em neoprene</v>
          </cell>
          <cell r="C310" t="str">
            <v xml:space="preserve"> </v>
          </cell>
          <cell r="D310" t="str">
            <v xml:space="preserve"> </v>
          </cell>
          <cell r="E310" t="str">
            <v>kg</v>
          </cell>
          <cell r="F310">
            <v>64.02</v>
          </cell>
          <cell r="G310">
            <v>22.919159999999998</v>
          </cell>
          <cell r="H310">
            <v>86.939159999999987</v>
          </cell>
        </row>
        <row r="311">
          <cell r="A311" t="str">
            <v>03.700.01</v>
          </cell>
          <cell r="B311" t="str">
            <v>Guarda corpo em concreto Fck = 18 MPa</v>
          </cell>
          <cell r="C311" t="str">
            <v xml:space="preserve"> </v>
          </cell>
          <cell r="D311" t="str">
            <v xml:space="preserve"> </v>
          </cell>
          <cell r="E311" t="str">
            <v>m</v>
          </cell>
          <cell r="F311">
            <v>59.02</v>
          </cell>
          <cell r="G311">
            <v>21.129159999999999</v>
          </cell>
          <cell r="H311">
            <v>80.149159999999995</v>
          </cell>
        </row>
        <row r="312">
          <cell r="A312" t="str">
            <v>03.920.01</v>
          </cell>
          <cell r="B312" t="str">
            <v>Abertura concretagem bases Tubulões céu aberto</v>
          </cell>
          <cell r="C312" t="str">
            <v xml:space="preserve"> </v>
          </cell>
          <cell r="D312" t="str">
            <v xml:space="preserve"> </v>
          </cell>
          <cell r="E312" t="str">
            <v>m3</v>
          </cell>
          <cell r="G312">
            <v>0</v>
          </cell>
          <cell r="H312">
            <v>0</v>
          </cell>
        </row>
        <row r="313">
          <cell r="A313" t="str">
            <v>03.920.02</v>
          </cell>
          <cell r="B313" t="str">
            <v>Abertura concretagem bases Tubulões  ar comprimido</v>
          </cell>
          <cell r="C313" t="str">
            <v xml:space="preserve"> </v>
          </cell>
          <cell r="D313" t="str">
            <v xml:space="preserve"> </v>
          </cell>
          <cell r="E313" t="str">
            <v>m3</v>
          </cell>
          <cell r="G313">
            <v>0</v>
          </cell>
          <cell r="H313">
            <v>0</v>
          </cell>
        </row>
        <row r="314">
          <cell r="A314" t="str">
            <v>03.930.00</v>
          </cell>
          <cell r="B314" t="str">
            <v>Junta de cantoneira</v>
          </cell>
          <cell r="C314" t="str">
            <v xml:space="preserve"> </v>
          </cell>
          <cell r="D314" t="str">
            <v xml:space="preserve"> </v>
          </cell>
          <cell r="E314" t="str">
            <v>m</v>
          </cell>
          <cell r="G314">
            <v>0</v>
          </cell>
          <cell r="H314">
            <v>0</v>
          </cell>
        </row>
        <row r="315">
          <cell r="A315" t="str">
            <v>03.940.00</v>
          </cell>
          <cell r="B315" t="str">
            <v>Apiloamento manual</v>
          </cell>
          <cell r="C315" t="str">
            <v xml:space="preserve"> </v>
          </cell>
          <cell r="D315" t="str">
            <v xml:space="preserve"> </v>
          </cell>
          <cell r="E315" t="str">
            <v>m3</v>
          </cell>
          <cell r="F315">
            <v>3.35</v>
          </cell>
          <cell r="G315">
            <v>1.1993</v>
          </cell>
          <cell r="H315">
            <v>4.5493000000000006</v>
          </cell>
        </row>
        <row r="316">
          <cell r="A316" t="str">
            <v>03.940.01</v>
          </cell>
          <cell r="B316" t="str">
            <v>Reaterro e compactação manual de bueiros</v>
          </cell>
          <cell r="C316" t="str">
            <v xml:space="preserve"> </v>
          </cell>
          <cell r="D316" t="str">
            <v xml:space="preserve"> </v>
          </cell>
          <cell r="E316" t="str">
            <v>m3</v>
          </cell>
          <cell r="F316">
            <v>3.35</v>
          </cell>
          <cell r="G316">
            <v>1.1993</v>
          </cell>
          <cell r="H316">
            <v>4.5493000000000006</v>
          </cell>
        </row>
        <row r="317">
          <cell r="A317" t="str">
            <v>03.951.01</v>
          </cell>
          <cell r="B317" t="str">
            <v>Pintura com nata de cimento</v>
          </cell>
          <cell r="C317" t="str">
            <v xml:space="preserve"> </v>
          </cell>
          <cell r="D317" t="str">
            <v xml:space="preserve"> </v>
          </cell>
          <cell r="E317" t="str">
            <v>m2</v>
          </cell>
          <cell r="G317">
            <v>0</v>
          </cell>
          <cell r="H317">
            <v>0</v>
          </cell>
        </row>
        <row r="318">
          <cell r="A318" t="str">
            <v>03.990.01</v>
          </cell>
          <cell r="B318" t="str">
            <v>Confecção e colocação de cabo 4 varas de 1/2"</v>
          </cell>
          <cell r="C318" t="str">
            <v xml:space="preserve"> </v>
          </cell>
          <cell r="D318" t="str">
            <v xml:space="preserve"> </v>
          </cell>
          <cell r="E318" t="str">
            <v>kg</v>
          </cell>
          <cell r="G318">
            <v>0</v>
          </cell>
          <cell r="H318">
            <v>0</v>
          </cell>
        </row>
        <row r="319">
          <cell r="A319" t="str">
            <v>03.990.02</v>
          </cell>
          <cell r="B319" t="str">
            <v>Confecção e colocação de cabo 6 varas de 1/2"</v>
          </cell>
          <cell r="C319" t="str">
            <v xml:space="preserve"> </v>
          </cell>
          <cell r="D319" t="str">
            <v xml:space="preserve"> </v>
          </cell>
          <cell r="E319" t="str">
            <v>kg</v>
          </cell>
          <cell r="G319">
            <v>0</v>
          </cell>
          <cell r="H319">
            <v>0</v>
          </cell>
        </row>
        <row r="320">
          <cell r="A320" t="str">
            <v>03.990.03</v>
          </cell>
          <cell r="B320" t="str">
            <v>Confecção e colocação de cabo 7 varas de 1/2"</v>
          </cell>
          <cell r="C320" t="str">
            <v xml:space="preserve"> </v>
          </cell>
          <cell r="D320" t="str">
            <v xml:space="preserve"> </v>
          </cell>
          <cell r="E320" t="str">
            <v>kg</v>
          </cell>
          <cell r="G320">
            <v>0</v>
          </cell>
          <cell r="H320">
            <v>0</v>
          </cell>
        </row>
        <row r="321">
          <cell r="A321" t="str">
            <v>03.990.04</v>
          </cell>
          <cell r="B321" t="str">
            <v>Confecção e colocação de cabo 12 varas de 1/2"</v>
          </cell>
          <cell r="C321" t="str">
            <v xml:space="preserve"> </v>
          </cell>
          <cell r="D321" t="str">
            <v xml:space="preserve"> </v>
          </cell>
          <cell r="E321" t="str">
            <v>kg</v>
          </cell>
          <cell r="F321">
            <v>3.68</v>
          </cell>
          <cell r="G321">
            <v>1.3174399999999999</v>
          </cell>
          <cell r="H321">
            <v>4.9974400000000001</v>
          </cell>
        </row>
        <row r="322">
          <cell r="A322" t="str">
            <v>03.991.01</v>
          </cell>
          <cell r="B322" t="str">
            <v>Dreno de PVC D= 75 mm</v>
          </cell>
          <cell r="C322" t="str">
            <v xml:space="preserve"> </v>
          </cell>
          <cell r="D322" t="str">
            <v xml:space="preserve"> </v>
          </cell>
          <cell r="E322" t="str">
            <v>un</v>
          </cell>
          <cell r="G322">
            <v>0</v>
          </cell>
          <cell r="H322">
            <v>0</v>
          </cell>
        </row>
        <row r="323">
          <cell r="A323" t="str">
            <v>03.991.02</v>
          </cell>
          <cell r="B323" t="str">
            <v>Dreno de PVC D= 100 mm</v>
          </cell>
          <cell r="C323" t="str">
            <v xml:space="preserve"> </v>
          </cell>
          <cell r="D323" t="str">
            <v xml:space="preserve"> </v>
          </cell>
          <cell r="E323" t="str">
            <v>un</v>
          </cell>
          <cell r="F323">
            <v>2.17</v>
          </cell>
          <cell r="G323">
            <v>0.77685999999999999</v>
          </cell>
          <cell r="H323">
            <v>2.94686</v>
          </cell>
        </row>
        <row r="324">
          <cell r="A324" t="str">
            <v>P 03.991.01a</v>
          </cell>
          <cell r="B324" t="str">
            <v>Dreno de FF D= 30 mm x 750mm</v>
          </cell>
          <cell r="C324" t="str">
            <v xml:space="preserve"> </v>
          </cell>
          <cell r="D324" t="str">
            <v xml:space="preserve"> </v>
          </cell>
          <cell r="E324" t="str">
            <v>un</v>
          </cell>
          <cell r="F324">
            <v>4.5999999999999996</v>
          </cell>
          <cell r="G324">
            <v>1.6467999999999998</v>
          </cell>
          <cell r="H324">
            <v>6.2467999999999995</v>
          </cell>
        </row>
        <row r="325">
          <cell r="A325" t="str">
            <v>P 03.991.01b</v>
          </cell>
          <cell r="B325" t="str">
            <v>Dreno de FF D= 50 mm x 500mm</v>
          </cell>
          <cell r="C325" t="str">
            <v xml:space="preserve"> </v>
          </cell>
          <cell r="D325" t="str">
            <v xml:space="preserve"> </v>
          </cell>
          <cell r="E325" t="str">
            <v>un</v>
          </cell>
          <cell r="F325">
            <v>4.88</v>
          </cell>
          <cell r="G325">
            <v>1.7470399999999999</v>
          </cell>
          <cell r="H325">
            <v>6.62704</v>
          </cell>
        </row>
        <row r="326">
          <cell r="A326" t="str">
            <v>P 03.991.01c</v>
          </cell>
          <cell r="B326" t="str">
            <v>Dreno de FF D= 100 mm x 500mm</v>
          </cell>
          <cell r="C326" t="str">
            <v xml:space="preserve"> </v>
          </cell>
          <cell r="D326" t="str">
            <v xml:space="preserve"> </v>
          </cell>
          <cell r="E326" t="str">
            <v>un</v>
          </cell>
          <cell r="F326">
            <v>11.52</v>
          </cell>
          <cell r="G326">
            <v>4.1241599999999998</v>
          </cell>
          <cell r="H326">
            <v>15.644159999999999</v>
          </cell>
        </row>
        <row r="327">
          <cell r="A327" t="str">
            <v>P 03.991.01d</v>
          </cell>
          <cell r="B327" t="str">
            <v>Dreno de FF D= 150 mm x 500mm</v>
          </cell>
          <cell r="C327" t="str">
            <v xml:space="preserve"> </v>
          </cell>
          <cell r="D327" t="str">
            <v xml:space="preserve"> </v>
          </cell>
          <cell r="E327" t="str">
            <v>un</v>
          </cell>
          <cell r="F327">
            <v>18.34</v>
          </cell>
          <cell r="G327">
            <v>6.5657199999999998</v>
          </cell>
          <cell r="H327">
            <v>24.905719999999999</v>
          </cell>
        </row>
        <row r="328">
          <cell r="A328" t="str">
            <v>P 03.991.01f</v>
          </cell>
          <cell r="B328" t="str">
            <v>Dreno de FF D= 150 mm x 400mm</v>
          </cell>
          <cell r="C328" t="str">
            <v xml:space="preserve"> </v>
          </cell>
          <cell r="D328" t="str">
            <v xml:space="preserve"> </v>
          </cell>
          <cell r="E328" t="str">
            <v>un</v>
          </cell>
          <cell r="F328">
            <v>15</v>
          </cell>
          <cell r="G328">
            <v>5.37</v>
          </cell>
          <cell r="H328">
            <v>20.37</v>
          </cell>
        </row>
        <row r="329">
          <cell r="A329" t="str">
            <v>03.993.01</v>
          </cell>
          <cell r="B329" t="str">
            <v>Cravação estacas metálicas-trilhos soldados-estrel</v>
          </cell>
          <cell r="C329" t="str">
            <v xml:space="preserve"> </v>
          </cell>
          <cell r="D329" t="str">
            <v xml:space="preserve"> </v>
          </cell>
          <cell r="E329" t="str">
            <v>m</v>
          </cell>
          <cell r="G329">
            <v>0</v>
          </cell>
          <cell r="H329">
            <v>0</v>
          </cell>
        </row>
        <row r="330">
          <cell r="A330" t="str">
            <v>03.993.02</v>
          </cell>
          <cell r="B330" t="str">
            <v>Cravação estacas pre-mold. de concreto</v>
          </cell>
          <cell r="C330" t="str">
            <v xml:space="preserve"> </v>
          </cell>
          <cell r="D330" t="str">
            <v xml:space="preserve"> </v>
          </cell>
          <cell r="E330" t="str">
            <v>m</v>
          </cell>
          <cell r="F330">
            <v>114.24</v>
          </cell>
          <cell r="G330">
            <v>40.897919999999999</v>
          </cell>
          <cell r="H330">
            <v>155.13792000000001</v>
          </cell>
        </row>
        <row r="331">
          <cell r="A331" t="str">
            <v>P 03.993.02a</v>
          </cell>
          <cell r="B331" t="str">
            <v>Estacas pré-mold. de concreto 700 KN, fornec., transp.e cravação</v>
          </cell>
          <cell r="C331" t="str">
            <v xml:space="preserve"> </v>
          </cell>
          <cell r="D331" t="str">
            <v xml:space="preserve"> </v>
          </cell>
          <cell r="E331" t="str">
            <v>m</v>
          </cell>
          <cell r="F331">
            <v>35.4</v>
          </cell>
          <cell r="G331">
            <v>12.6732</v>
          </cell>
          <cell r="H331">
            <v>48.0732</v>
          </cell>
        </row>
        <row r="332">
          <cell r="A332" t="str">
            <v>P 03.993.02b</v>
          </cell>
          <cell r="B332" t="str">
            <v>Estacas pré-mold. de concreto 550 KN, fornec., transp e cravação</v>
          </cell>
          <cell r="C332" t="str">
            <v xml:space="preserve"> </v>
          </cell>
          <cell r="D332" t="str">
            <v xml:space="preserve"> </v>
          </cell>
          <cell r="E332" t="str">
            <v>m</v>
          </cell>
          <cell r="F332">
            <v>25.92</v>
          </cell>
          <cell r="G332">
            <v>9.2793600000000005</v>
          </cell>
          <cell r="H332">
            <v>35.199359999999999</v>
          </cell>
        </row>
        <row r="333">
          <cell r="A333" t="str">
            <v>P 03.993.02c</v>
          </cell>
          <cell r="B333" t="str">
            <v>Emendas para estacas pré-moldadas</v>
          </cell>
          <cell r="E333" t="str">
            <v>un</v>
          </cell>
          <cell r="F333">
            <v>70</v>
          </cell>
          <cell r="G333">
            <v>25.06</v>
          </cell>
          <cell r="H333">
            <v>95.06</v>
          </cell>
        </row>
        <row r="334">
          <cell r="A334" t="str">
            <v>03.999.01</v>
          </cell>
          <cell r="B334" t="str">
            <v>Protensão e injeção de cabo de 4 varas de 1/2"</v>
          </cell>
          <cell r="C334" t="str">
            <v xml:space="preserve"> </v>
          </cell>
          <cell r="D334" t="str">
            <v xml:space="preserve"> </v>
          </cell>
          <cell r="E334" t="str">
            <v>un</v>
          </cell>
          <cell r="G334">
            <v>0</v>
          </cell>
          <cell r="H334">
            <v>0</v>
          </cell>
        </row>
        <row r="335">
          <cell r="A335" t="str">
            <v>03.999.02</v>
          </cell>
          <cell r="B335" t="str">
            <v>Protensão e injeção de cabo de 6 varas de 1/2"</v>
          </cell>
          <cell r="C335" t="str">
            <v xml:space="preserve"> </v>
          </cell>
          <cell r="D335" t="str">
            <v xml:space="preserve"> </v>
          </cell>
          <cell r="E335" t="str">
            <v>un</v>
          </cell>
          <cell r="G335">
            <v>0</v>
          </cell>
          <cell r="H335">
            <v>0</v>
          </cell>
        </row>
        <row r="336">
          <cell r="A336" t="str">
            <v>03.999.03</v>
          </cell>
          <cell r="B336" t="str">
            <v>Protensão e injeção de cabo de 7 varas de 1/2"</v>
          </cell>
          <cell r="C336" t="str">
            <v xml:space="preserve"> </v>
          </cell>
          <cell r="D336" t="str">
            <v xml:space="preserve"> </v>
          </cell>
          <cell r="E336" t="str">
            <v>un</v>
          </cell>
          <cell r="G336">
            <v>0</v>
          </cell>
          <cell r="H336">
            <v>0</v>
          </cell>
        </row>
        <row r="337">
          <cell r="A337" t="str">
            <v>03.999.04</v>
          </cell>
          <cell r="B337" t="str">
            <v>Protensão e injeção de cabo de 12 varas de 1/2"</v>
          </cell>
          <cell r="E337" t="str">
            <v>un</v>
          </cell>
          <cell r="F337">
            <v>572.07000000000005</v>
          </cell>
          <cell r="G337">
            <v>204.80106000000001</v>
          </cell>
          <cell r="H337">
            <v>776.87106000000006</v>
          </cell>
        </row>
        <row r="338">
          <cell r="A338">
            <v>4</v>
          </cell>
          <cell r="B338" t="str">
            <v>DRENAGEM E OBRAS DE ARTE CORRENTES</v>
          </cell>
          <cell r="G338">
            <v>0</v>
          </cell>
        </row>
        <row r="339">
          <cell r="A339" t="str">
            <v>04.000.00</v>
          </cell>
          <cell r="B339" t="str">
            <v>Escavação manual em material de 1a categoria</v>
          </cell>
          <cell r="C339" t="str">
            <v xml:space="preserve"> </v>
          </cell>
          <cell r="D339" t="str">
            <v xml:space="preserve"> </v>
          </cell>
          <cell r="E339" t="str">
            <v>m3</v>
          </cell>
          <cell r="F339">
            <v>12.94</v>
          </cell>
          <cell r="G339">
            <v>4.6325199999999995</v>
          </cell>
          <cell r="H339">
            <v>17.572519999999997</v>
          </cell>
        </row>
        <row r="340">
          <cell r="A340" t="str">
            <v>04.000.01</v>
          </cell>
          <cell r="B340" t="str">
            <v>Escavação manual,reaterro e compactação (material de 1a categoria)</v>
          </cell>
          <cell r="C340" t="str">
            <v xml:space="preserve"> </v>
          </cell>
          <cell r="D340" t="str">
            <v xml:space="preserve"> </v>
          </cell>
          <cell r="E340" t="str">
            <v>m3</v>
          </cell>
          <cell r="F340">
            <v>16.440000000000001</v>
          </cell>
          <cell r="G340">
            <v>5.8855200000000005</v>
          </cell>
          <cell r="H340">
            <v>22.325520000000001</v>
          </cell>
        </row>
        <row r="341">
          <cell r="A341" t="str">
            <v>04.001.00</v>
          </cell>
          <cell r="B341" t="str">
            <v>Escavação mecânica em material de 1a categoria</v>
          </cell>
          <cell r="C341" t="str">
            <v xml:space="preserve"> </v>
          </cell>
          <cell r="D341" t="str">
            <v xml:space="preserve"> </v>
          </cell>
          <cell r="E341" t="str">
            <v>m3</v>
          </cell>
          <cell r="F341">
            <v>1.54</v>
          </cell>
          <cell r="G341">
            <v>0.55132000000000003</v>
          </cell>
          <cell r="H341">
            <v>2.0913200000000001</v>
          </cell>
        </row>
        <row r="342">
          <cell r="A342" t="str">
            <v>04.001.01</v>
          </cell>
          <cell r="B342" t="str">
            <v>Escavação mecânica,reaterro e compactação (material de 1a categoria)</v>
          </cell>
          <cell r="C342" t="str">
            <v xml:space="preserve"> </v>
          </cell>
          <cell r="D342" t="str">
            <v xml:space="preserve"> </v>
          </cell>
          <cell r="E342" t="str">
            <v>m3</v>
          </cell>
          <cell r="F342">
            <v>2.23</v>
          </cell>
          <cell r="G342">
            <v>0.79833999999999994</v>
          </cell>
          <cell r="H342">
            <v>3.02834</v>
          </cell>
        </row>
        <row r="343">
          <cell r="A343" t="str">
            <v>04.002.01</v>
          </cell>
          <cell r="B343" t="str">
            <v>Perfuração para dreno sub-horizontal em material de 1a  categoria)</v>
          </cell>
          <cell r="C343" t="str">
            <v xml:space="preserve"> </v>
          </cell>
          <cell r="D343" t="str">
            <v xml:space="preserve"> </v>
          </cell>
          <cell r="E343" t="str">
            <v>m3</v>
          </cell>
          <cell r="G343">
            <v>0</v>
          </cell>
          <cell r="H343">
            <v>0</v>
          </cell>
        </row>
        <row r="344">
          <cell r="A344" t="str">
            <v>04.010.00</v>
          </cell>
          <cell r="B344" t="str">
            <v>Escavação manual em material de 2a categoria</v>
          </cell>
          <cell r="C344" t="str">
            <v xml:space="preserve"> </v>
          </cell>
          <cell r="D344" t="str">
            <v xml:space="preserve"> </v>
          </cell>
          <cell r="E344" t="str">
            <v>m3</v>
          </cell>
          <cell r="F344">
            <v>6.37</v>
          </cell>
          <cell r="G344">
            <v>2.2804600000000002</v>
          </cell>
          <cell r="H344">
            <v>8.6504600000000007</v>
          </cell>
        </row>
        <row r="345">
          <cell r="A345" t="str">
            <v>04.010.01</v>
          </cell>
          <cell r="B345" t="str">
            <v>Escavação manual,reaterro e compactação (material de 2a  categoria)</v>
          </cell>
          <cell r="C345" t="str">
            <v xml:space="preserve"> </v>
          </cell>
          <cell r="D345" t="str">
            <v xml:space="preserve"> </v>
          </cell>
          <cell r="E345" t="str">
            <v>m3</v>
          </cell>
          <cell r="F345">
            <v>9.5299999999999994</v>
          </cell>
          <cell r="G345">
            <v>3.4117399999999996</v>
          </cell>
          <cell r="H345">
            <v>12.941739999999999</v>
          </cell>
        </row>
        <row r="346">
          <cell r="A346" t="str">
            <v>04.011.00</v>
          </cell>
          <cell r="B346" t="str">
            <v>Escavação mecânica em material de 2a categoria</v>
          </cell>
          <cell r="C346" t="str">
            <v xml:space="preserve"> </v>
          </cell>
          <cell r="D346" t="str">
            <v xml:space="preserve"> </v>
          </cell>
          <cell r="E346" t="str">
            <v>m3</v>
          </cell>
          <cell r="F346">
            <v>0.66</v>
          </cell>
          <cell r="G346">
            <v>0.23627999999999999</v>
          </cell>
          <cell r="H346">
            <v>0.89627999999999997</v>
          </cell>
        </row>
        <row r="347">
          <cell r="A347" t="str">
            <v>04.011.01</v>
          </cell>
          <cell r="B347" t="str">
            <v>Escavação mecânica,reaterro e compactação (material de 2a categoria)</v>
          </cell>
          <cell r="C347" t="str">
            <v xml:space="preserve"> </v>
          </cell>
          <cell r="D347" t="str">
            <v xml:space="preserve"> </v>
          </cell>
          <cell r="E347" t="str">
            <v>m3</v>
          </cell>
          <cell r="F347">
            <v>1.1100000000000001</v>
          </cell>
          <cell r="G347">
            <v>0.39738000000000001</v>
          </cell>
          <cell r="H347">
            <v>1.5073800000000002</v>
          </cell>
        </row>
        <row r="348">
          <cell r="A348" t="str">
            <v>04.012.01</v>
          </cell>
          <cell r="B348" t="str">
            <v>Perfuração para dreno sub-horizontal em material de 2a categoria</v>
          </cell>
          <cell r="C348" t="str">
            <v xml:space="preserve"> </v>
          </cell>
          <cell r="D348" t="str">
            <v xml:space="preserve"> </v>
          </cell>
          <cell r="E348" t="str">
            <v>m3</v>
          </cell>
          <cell r="G348">
            <v>0</v>
          </cell>
          <cell r="H348">
            <v>0</v>
          </cell>
        </row>
        <row r="349">
          <cell r="A349" t="str">
            <v>04.020.00</v>
          </cell>
          <cell r="B349" t="str">
            <v>Escavação em material de 3a  categoria (*)</v>
          </cell>
          <cell r="C349" t="str">
            <v xml:space="preserve"> </v>
          </cell>
          <cell r="D349" t="str">
            <v xml:space="preserve"> </v>
          </cell>
          <cell r="E349" t="str">
            <v xml:space="preserve">m </v>
          </cell>
          <cell r="F349">
            <v>21.15</v>
          </cell>
          <cell r="G349">
            <v>7.571699999999999</v>
          </cell>
          <cell r="H349">
            <v>28.721699999999998</v>
          </cell>
        </row>
        <row r="350">
          <cell r="A350" t="str">
            <v>04.100.01</v>
          </cell>
          <cell r="B350" t="str">
            <v>Corpo de BSTC D=0.60m</v>
          </cell>
          <cell r="C350" t="str">
            <v>DNER-ES284/97</v>
          </cell>
          <cell r="D350" t="str">
            <v xml:space="preserve"> </v>
          </cell>
          <cell r="E350" t="str">
            <v xml:space="preserve">m </v>
          </cell>
          <cell r="F350">
            <v>102.51</v>
          </cell>
          <cell r="G350">
            <v>36.69858</v>
          </cell>
          <cell r="H350">
            <v>139.20858000000001</v>
          </cell>
        </row>
        <row r="351">
          <cell r="A351" t="str">
            <v>04.100.02</v>
          </cell>
          <cell r="B351" t="str">
            <v>Corpo de BSTC D=0.80m</v>
          </cell>
          <cell r="C351" t="str">
            <v>DNER-ES284/97</v>
          </cell>
          <cell r="D351" t="str">
            <v xml:space="preserve"> </v>
          </cell>
          <cell r="E351" t="str">
            <v xml:space="preserve">m </v>
          </cell>
          <cell r="F351">
            <v>148.72999999999999</v>
          </cell>
          <cell r="G351">
            <v>53.245339999999992</v>
          </cell>
          <cell r="H351">
            <v>201.97533999999999</v>
          </cell>
        </row>
        <row r="352">
          <cell r="A352" t="str">
            <v>04.100.03</v>
          </cell>
          <cell r="B352" t="str">
            <v>Corpo de BSTC D=1.00m</v>
          </cell>
          <cell r="C352" t="str">
            <v>DNER-ES284/97</v>
          </cell>
          <cell r="D352" t="str">
            <v xml:space="preserve"> </v>
          </cell>
          <cell r="E352" t="str">
            <v xml:space="preserve">m </v>
          </cell>
          <cell r="F352">
            <v>206.43</v>
          </cell>
          <cell r="G352">
            <v>73.901939999999996</v>
          </cell>
          <cell r="H352">
            <v>280.33194000000003</v>
          </cell>
        </row>
        <row r="353">
          <cell r="A353" t="str">
            <v>04.100.04</v>
          </cell>
          <cell r="B353" t="str">
            <v>Corpo de BSTC D=1.20m</v>
          </cell>
          <cell r="C353" t="str">
            <v>DNER-ES284/97</v>
          </cell>
          <cell r="D353" t="str">
            <v xml:space="preserve"> </v>
          </cell>
          <cell r="E353" t="str">
            <v xml:space="preserve">m </v>
          </cell>
          <cell r="F353">
            <v>280.83</v>
          </cell>
          <cell r="G353">
            <v>100.53713999999999</v>
          </cell>
          <cell r="H353">
            <v>381.36713999999995</v>
          </cell>
        </row>
        <row r="354">
          <cell r="A354" t="str">
            <v>04.100.05</v>
          </cell>
          <cell r="B354" t="str">
            <v>Corpo de BSTC D=1.50m</v>
          </cell>
          <cell r="C354" t="str">
            <v>DNER-ES284/97</v>
          </cell>
          <cell r="D354" t="str">
            <v xml:space="preserve"> </v>
          </cell>
          <cell r="E354" t="str">
            <v xml:space="preserve">m </v>
          </cell>
          <cell r="F354">
            <v>420.76</v>
          </cell>
          <cell r="G354">
            <v>150.63208</v>
          </cell>
          <cell r="H354">
            <v>571.39207999999996</v>
          </cell>
        </row>
        <row r="355">
          <cell r="A355" t="str">
            <v>P 04.100.06</v>
          </cell>
          <cell r="B355" t="str">
            <v>Galeria D=0,40m envelopada</v>
          </cell>
          <cell r="D355" t="str">
            <v xml:space="preserve"> </v>
          </cell>
          <cell r="E355" t="str">
            <v>m</v>
          </cell>
          <cell r="F355">
            <v>76.12</v>
          </cell>
          <cell r="G355">
            <v>27.250959999999999</v>
          </cell>
          <cell r="H355">
            <v>103.37096</v>
          </cell>
        </row>
        <row r="356">
          <cell r="A356" t="str">
            <v>P 04.100.07</v>
          </cell>
          <cell r="B356" t="str">
            <v>Execução de galerias D=0,40 c/ lastro de brita</v>
          </cell>
          <cell r="D356" t="str">
            <v xml:space="preserve"> </v>
          </cell>
          <cell r="E356" t="str">
            <v>m</v>
          </cell>
          <cell r="F356">
            <v>30.69</v>
          </cell>
          <cell r="G356">
            <v>10.987019999999999</v>
          </cell>
          <cell r="H356">
            <v>41.677019999999999</v>
          </cell>
        </row>
        <row r="357">
          <cell r="A357" t="str">
            <v>P 04.100.08</v>
          </cell>
          <cell r="B357" t="str">
            <v>Execução de galerias D=0,40 c/ lastro de concreto</v>
          </cell>
          <cell r="D357" t="str">
            <v xml:space="preserve"> </v>
          </cell>
          <cell r="E357" t="str">
            <v>m</v>
          </cell>
          <cell r="F357">
            <v>43.19</v>
          </cell>
          <cell r="G357">
            <v>15.462019999999999</v>
          </cell>
          <cell r="H357">
            <v>58.652019999999993</v>
          </cell>
        </row>
        <row r="358">
          <cell r="A358" t="str">
            <v>P 04.100.08a</v>
          </cell>
          <cell r="B358" t="str">
            <v>Execução de travessia D=0,40 c/ lastro de concreto p/execução de desvio durante a obra</v>
          </cell>
          <cell r="D358" t="str">
            <v xml:space="preserve"> </v>
          </cell>
          <cell r="E358" t="str">
            <v>m</v>
          </cell>
          <cell r="F358">
            <v>43.19</v>
          </cell>
          <cell r="G358">
            <v>15.462019999999999</v>
          </cell>
          <cell r="H358">
            <v>58.652019999999993</v>
          </cell>
        </row>
        <row r="359">
          <cell r="A359" t="str">
            <v>P 04.100.09</v>
          </cell>
          <cell r="B359" t="str">
            <v>Execução de galerias D=0,60 c/ lastro de brita</v>
          </cell>
          <cell r="D359" t="str">
            <v xml:space="preserve"> </v>
          </cell>
          <cell r="E359" t="str">
            <v>m</v>
          </cell>
          <cell r="F359">
            <v>74.13</v>
          </cell>
          <cell r="G359">
            <v>26.538539999999998</v>
          </cell>
          <cell r="H359">
            <v>100.66853999999999</v>
          </cell>
        </row>
        <row r="360">
          <cell r="A360" t="str">
            <v>P 04.100.10</v>
          </cell>
          <cell r="B360" t="str">
            <v>Execução de galerias D=0,60 c/ lastro de concreto</v>
          </cell>
          <cell r="D360" t="str">
            <v xml:space="preserve"> </v>
          </cell>
          <cell r="E360" t="str">
            <v>m</v>
          </cell>
          <cell r="F360">
            <v>96.95</v>
          </cell>
          <cell r="G360">
            <v>34.708100000000002</v>
          </cell>
          <cell r="H360">
            <v>131.65809999999999</v>
          </cell>
        </row>
        <row r="361">
          <cell r="A361" t="str">
            <v>P 04.100.11</v>
          </cell>
          <cell r="B361" t="str">
            <v>Galeria D=0,80m envelopada</v>
          </cell>
          <cell r="D361" t="str">
            <v xml:space="preserve"> </v>
          </cell>
          <cell r="E361" t="str">
            <v>m</v>
          </cell>
          <cell r="F361">
            <v>193.7</v>
          </cell>
          <cell r="G361">
            <v>69.3446</v>
          </cell>
          <cell r="H361">
            <v>263.0446</v>
          </cell>
        </row>
        <row r="362">
          <cell r="A362" t="str">
            <v>P 04.100.12</v>
          </cell>
          <cell r="B362" t="str">
            <v>Galeria D=0,60m envelopada</v>
          </cell>
          <cell r="D362" t="str">
            <v xml:space="preserve"> </v>
          </cell>
          <cell r="E362" t="str">
            <v>m</v>
          </cell>
          <cell r="F362">
            <v>141.16</v>
          </cell>
          <cell r="G362">
            <v>50.53528</v>
          </cell>
          <cell r="H362">
            <v>191.69528</v>
          </cell>
        </row>
        <row r="363">
          <cell r="A363" t="str">
            <v>P 04.100.13</v>
          </cell>
          <cell r="B363" t="str">
            <v>Execução de galerias D=0,80 c/ lastro de brita</v>
          </cell>
          <cell r="D363" t="str">
            <v xml:space="preserve"> </v>
          </cell>
          <cell r="E363" t="str">
            <v>m</v>
          </cell>
          <cell r="F363">
            <v>39.64</v>
          </cell>
          <cell r="G363">
            <v>14.19112</v>
          </cell>
          <cell r="H363">
            <v>53.831119999999999</v>
          </cell>
        </row>
        <row r="364">
          <cell r="A364" t="str">
            <v>P.04.100.14</v>
          </cell>
          <cell r="B364" t="str">
            <v>Caixa de ligação e passagem BSTC, D=80cm, H=1,00m</v>
          </cell>
          <cell r="E364" t="str">
            <v>un</v>
          </cell>
          <cell r="F364">
            <v>332.18</v>
          </cell>
          <cell r="G364">
            <v>118.92044</v>
          </cell>
          <cell r="H364">
            <v>451.10043999999999</v>
          </cell>
        </row>
        <row r="365">
          <cell r="A365" t="str">
            <v>P.04.100.15</v>
          </cell>
          <cell r="B365" t="str">
            <v>Caixa de ligação e passagem BSTC,  D=1,00m, H=1,50m</v>
          </cell>
          <cell r="E365" t="str">
            <v>un</v>
          </cell>
          <cell r="F365">
            <v>546.02</v>
          </cell>
          <cell r="G365">
            <v>195.47515999999999</v>
          </cell>
          <cell r="H365">
            <v>741.49515999999994</v>
          </cell>
        </row>
        <row r="366">
          <cell r="A366" t="str">
            <v>P.04.100.16</v>
          </cell>
          <cell r="B366" t="str">
            <v>Caixa de ligação e passagem BDTC,  D=1,00m, H=1,50m</v>
          </cell>
          <cell r="E366" t="str">
            <v>un</v>
          </cell>
          <cell r="F366">
            <v>865.09</v>
          </cell>
          <cell r="G366">
            <v>309.70222000000001</v>
          </cell>
          <cell r="H366">
            <v>1174.79222</v>
          </cell>
        </row>
        <row r="367">
          <cell r="A367" t="str">
            <v>P.04.100.17</v>
          </cell>
          <cell r="B367" t="str">
            <v>Caixa de ligação e passagem BSTC,  D=40cm, H=1,50m</v>
          </cell>
          <cell r="E367" t="str">
            <v>un</v>
          </cell>
          <cell r="F367">
            <v>361.8</v>
          </cell>
          <cell r="G367">
            <v>129.52439999999999</v>
          </cell>
          <cell r="H367">
            <v>491.32439999999997</v>
          </cell>
        </row>
        <row r="368">
          <cell r="A368" t="str">
            <v>P.04.100.18</v>
          </cell>
          <cell r="B368" t="str">
            <v>Caixa coletora de canaleta c/ H=2,00m</v>
          </cell>
          <cell r="E368" t="str">
            <v>un</v>
          </cell>
          <cell r="F368">
            <v>498.06</v>
          </cell>
          <cell r="G368">
            <v>178.30547999999999</v>
          </cell>
          <cell r="H368">
            <v>676.36547999999993</v>
          </cell>
        </row>
        <row r="369">
          <cell r="A369" t="str">
            <v>P 04.100.19</v>
          </cell>
          <cell r="B369" t="str">
            <v>Tunnel liner plate, c/Epoxy-bonded, D=1,20m, E=2,70mm</v>
          </cell>
          <cell r="D369" t="str">
            <v xml:space="preserve"> </v>
          </cell>
          <cell r="E369" t="str">
            <v>m</v>
          </cell>
          <cell r="F369">
            <v>679.74</v>
          </cell>
          <cell r="G369">
            <v>243.34691999999998</v>
          </cell>
          <cell r="H369">
            <v>923.08691999999996</v>
          </cell>
        </row>
        <row r="370">
          <cell r="A370" t="str">
            <v>P 04.100.20</v>
          </cell>
          <cell r="B370" t="str">
            <v>Tunnel liner plate, c/Epoxy-bonded, D=1,40m, E=2,70mm</v>
          </cell>
          <cell r="D370" t="str">
            <v xml:space="preserve"> </v>
          </cell>
          <cell r="E370" t="str">
            <v>m</v>
          </cell>
          <cell r="F370">
            <v>758.04</v>
          </cell>
          <cell r="G370">
            <v>271.37831999999997</v>
          </cell>
          <cell r="H370">
            <v>1029.41832</v>
          </cell>
        </row>
        <row r="371">
          <cell r="A371" t="str">
            <v>P 04.100.21</v>
          </cell>
          <cell r="B371" t="str">
            <v>Tunnel liner plate, c/Epoxy-bonded, D=2,00m, E=2,70mm</v>
          </cell>
          <cell r="D371" t="str">
            <v xml:space="preserve"> </v>
          </cell>
          <cell r="E371" t="str">
            <v>m</v>
          </cell>
          <cell r="F371">
            <v>1009.36</v>
          </cell>
          <cell r="G371">
            <v>361.35088000000002</v>
          </cell>
          <cell r="H371">
            <v>1370.7108800000001</v>
          </cell>
        </row>
        <row r="372">
          <cell r="A372" t="str">
            <v>P 04.100.22</v>
          </cell>
          <cell r="B372" t="str">
            <v>Bueiro Met.Corrug.circular, T.Armco,  c/Epoxy-bonded, MP-100, D=1,40 m, E=2,0mm</v>
          </cell>
          <cell r="D372" t="str">
            <v xml:space="preserve"> </v>
          </cell>
          <cell r="E372" t="str">
            <v>m</v>
          </cell>
          <cell r="F372">
            <v>357.9</v>
          </cell>
          <cell r="G372">
            <v>128.12819999999999</v>
          </cell>
          <cell r="H372">
            <v>486.02819999999997</v>
          </cell>
        </row>
        <row r="373">
          <cell r="A373" t="str">
            <v>P 04.100.23</v>
          </cell>
          <cell r="B373" t="str">
            <v>Bueiro Met.Corrug.circular, T.Armco,  c/Epoxy-bonded, MP-100, D=1,50 m, E=2,0mm</v>
          </cell>
          <cell r="D373" t="str">
            <v xml:space="preserve"> </v>
          </cell>
          <cell r="E373" t="str">
            <v>m</v>
          </cell>
          <cell r="F373">
            <v>376.14</v>
          </cell>
          <cell r="G373">
            <v>134.65812</v>
          </cell>
          <cell r="H373">
            <v>510.79811999999998</v>
          </cell>
        </row>
        <row r="374">
          <cell r="A374" t="str">
            <v>P 04.100.24</v>
          </cell>
          <cell r="B374" t="str">
            <v>Bueiro Met.Corrug.circular, T.Armco,  c/Epoxy-bonded, MP-100, D=2,00 m, E=2,0mm</v>
          </cell>
          <cell r="D374" t="str">
            <v xml:space="preserve"> </v>
          </cell>
          <cell r="E374" t="str">
            <v>m</v>
          </cell>
          <cell r="F374">
            <v>482.07</v>
          </cell>
          <cell r="G374">
            <v>172.58105999999998</v>
          </cell>
          <cell r="H374">
            <v>654.65105999999992</v>
          </cell>
        </row>
        <row r="375">
          <cell r="A375" t="str">
            <v>P 04.100.40</v>
          </cell>
          <cell r="B375" t="str">
            <v>Execução de galerias D=0,80m c/ lastro de concreto</v>
          </cell>
          <cell r="D375" t="str">
            <v xml:space="preserve"> </v>
          </cell>
          <cell r="E375" t="str">
            <v>m</v>
          </cell>
          <cell r="F375">
            <v>145.33000000000001</v>
          </cell>
          <cell r="G375">
            <v>52.02814</v>
          </cell>
          <cell r="H375">
            <v>197.35814000000002</v>
          </cell>
        </row>
        <row r="376">
          <cell r="A376" t="str">
            <v>DER92196</v>
          </cell>
          <cell r="B376" t="str">
            <v>Envelopamento de galerias</v>
          </cell>
          <cell r="E376" t="str">
            <v>m3</v>
          </cell>
          <cell r="F376">
            <v>101.95</v>
          </cell>
          <cell r="G376">
            <v>36.498100000000001</v>
          </cell>
          <cell r="H376">
            <v>138.44810000000001</v>
          </cell>
        </row>
        <row r="377">
          <cell r="A377" t="str">
            <v>04.101.01</v>
          </cell>
          <cell r="B377" t="str">
            <v>Boca de BSTC D=0.60m-normal</v>
          </cell>
          <cell r="D377" t="str">
            <v xml:space="preserve"> </v>
          </cell>
          <cell r="E377" t="str">
            <v>un</v>
          </cell>
          <cell r="F377">
            <v>220.63</v>
          </cell>
          <cell r="G377">
            <v>78.98554</v>
          </cell>
          <cell r="H377">
            <v>299.61554000000001</v>
          </cell>
        </row>
        <row r="378">
          <cell r="A378" t="str">
            <v>04.101.02</v>
          </cell>
          <cell r="B378" t="str">
            <v>Boca de BSTC D=0.80m-normal</v>
          </cell>
          <cell r="C378" t="str">
            <v xml:space="preserve"> </v>
          </cell>
          <cell r="D378" t="str">
            <v xml:space="preserve"> </v>
          </cell>
          <cell r="E378" t="str">
            <v>un</v>
          </cell>
          <cell r="F378">
            <v>363.81</v>
          </cell>
          <cell r="G378">
            <v>130.24397999999999</v>
          </cell>
          <cell r="H378">
            <v>494.05398000000002</v>
          </cell>
        </row>
        <row r="379">
          <cell r="A379" t="str">
            <v>04.101.03</v>
          </cell>
          <cell r="B379" t="str">
            <v>Boca de BSTC D=1.00m-normal</v>
          </cell>
          <cell r="C379" t="str">
            <v xml:space="preserve"> </v>
          </cell>
          <cell r="D379" t="str">
            <v xml:space="preserve"> </v>
          </cell>
          <cell r="E379" t="str">
            <v>un</v>
          </cell>
          <cell r="F379">
            <v>557.85</v>
          </cell>
          <cell r="G379">
            <v>199.71029999999999</v>
          </cell>
          <cell r="H379">
            <v>757.56029999999998</v>
          </cell>
        </row>
        <row r="380">
          <cell r="A380" t="str">
            <v>04.101.04</v>
          </cell>
          <cell r="B380" t="str">
            <v>Boca de BSTC D=1.20m-normal</v>
          </cell>
          <cell r="C380" t="str">
            <v xml:space="preserve"> </v>
          </cell>
          <cell r="D380" t="str">
            <v xml:space="preserve"> </v>
          </cell>
          <cell r="E380" t="str">
            <v>un</v>
          </cell>
          <cell r="F380">
            <v>800.57</v>
          </cell>
          <cell r="G380">
            <v>286.60406</v>
          </cell>
          <cell r="H380">
            <v>1087.1740600000001</v>
          </cell>
        </row>
        <row r="381">
          <cell r="A381" t="str">
            <v>04.101.05</v>
          </cell>
          <cell r="B381" t="str">
            <v>Boca de BSTC D=1.50m-normal</v>
          </cell>
          <cell r="C381" t="str">
            <v xml:space="preserve"> </v>
          </cell>
          <cell r="D381" t="str">
            <v xml:space="preserve"> </v>
          </cell>
          <cell r="E381" t="str">
            <v>un</v>
          </cell>
          <cell r="F381">
            <v>1430.13</v>
          </cell>
          <cell r="G381">
            <v>511.98653999999999</v>
          </cell>
          <cell r="H381">
            <v>1942.11654</v>
          </cell>
        </row>
        <row r="382">
          <cell r="A382" t="str">
            <v>DER72950</v>
          </cell>
          <cell r="B382" t="str">
            <v>Boca de BSTC D=2,00m-normal</v>
          </cell>
          <cell r="C382" t="str">
            <v xml:space="preserve"> </v>
          </cell>
          <cell r="D382" t="str">
            <v xml:space="preserve"> </v>
          </cell>
          <cell r="E382" t="str">
            <v>un</v>
          </cell>
          <cell r="F382">
            <v>1082.3800000000001</v>
          </cell>
          <cell r="G382">
            <v>387.49204000000003</v>
          </cell>
          <cell r="H382">
            <v>1469.8720400000002</v>
          </cell>
        </row>
        <row r="383">
          <cell r="A383" t="str">
            <v>04.101.06</v>
          </cell>
          <cell r="B383" t="str">
            <v>Boca de BSTC D=0.60m-esc=15°</v>
          </cell>
          <cell r="C383" t="str">
            <v xml:space="preserve"> </v>
          </cell>
          <cell r="D383" t="str">
            <v xml:space="preserve"> </v>
          </cell>
          <cell r="E383" t="str">
            <v>un</v>
          </cell>
          <cell r="G383">
            <v>0</v>
          </cell>
          <cell r="H383">
            <v>0</v>
          </cell>
        </row>
        <row r="384">
          <cell r="A384" t="str">
            <v>04.101.07</v>
          </cell>
          <cell r="B384" t="str">
            <v>Boca de BSTC D=0.80m-esc=15°</v>
          </cell>
          <cell r="C384" t="str">
            <v xml:space="preserve"> </v>
          </cell>
          <cell r="D384" t="str">
            <v xml:space="preserve"> </v>
          </cell>
          <cell r="E384" t="str">
            <v>un</v>
          </cell>
          <cell r="F384">
            <v>382.86</v>
          </cell>
          <cell r="G384">
            <v>137.06388000000001</v>
          </cell>
          <cell r="H384">
            <v>519.92388000000005</v>
          </cell>
        </row>
        <row r="385">
          <cell r="A385" t="str">
            <v>04.101.08</v>
          </cell>
          <cell r="B385" t="str">
            <v>Boca de BSTC D=1.00m-esc=15°</v>
          </cell>
          <cell r="C385" t="str">
            <v xml:space="preserve"> </v>
          </cell>
          <cell r="D385" t="str">
            <v xml:space="preserve"> </v>
          </cell>
          <cell r="E385" t="str">
            <v>un</v>
          </cell>
          <cell r="F385">
            <v>585.09</v>
          </cell>
          <cell r="G385">
            <v>209.46222</v>
          </cell>
          <cell r="H385">
            <v>794.55222000000003</v>
          </cell>
        </row>
        <row r="386">
          <cell r="A386" t="str">
            <v>04.101.09</v>
          </cell>
          <cell r="B386" t="str">
            <v>Boca de BSTC D=1.20m-esc=15°</v>
          </cell>
          <cell r="C386" t="str">
            <v xml:space="preserve"> </v>
          </cell>
          <cell r="D386" t="str">
            <v xml:space="preserve"> </v>
          </cell>
          <cell r="E386" t="str">
            <v>un</v>
          </cell>
          <cell r="G386">
            <v>0</v>
          </cell>
          <cell r="H386">
            <v>0</v>
          </cell>
        </row>
        <row r="387">
          <cell r="A387" t="str">
            <v>04.101.10</v>
          </cell>
          <cell r="B387" t="str">
            <v>Boca de BSTC D=1.50m-esc=15°</v>
          </cell>
          <cell r="C387" t="str">
            <v xml:space="preserve"> </v>
          </cell>
          <cell r="D387" t="str">
            <v xml:space="preserve"> </v>
          </cell>
          <cell r="E387" t="str">
            <v>un</v>
          </cell>
          <cell r="G387">
            <v>0</v>
          </cell>
          <cell r="H387">
            <v>0</v>
          </cell>
        </row>
        <row r="388">
          <cell r="A388" t="str">
            <v>04.101.11</v>
          </cell>
          <cell r="B388" t="str">
            <v>Boca de BSTC D=0.60m-esc=30°</v>
          </cell>
          <cell r="C388" t="str">
            <v xml:space="preserve"> </v>
          </cell>
          <cell r="D388" t="str">
            <v xml:space="preserve"> </v>
          </cell>
          <cell r="E388" t="str">
            <v>un</v>
          </cell>
          <cell r="G388">
            <v>0</v>
          </cell>
          <cell r="H388">
            <v>0</v>
          </cell>
        </row>
        <row r="389">
          <cell r="A389" t="str">
            <v>04.101.12</v>
          </cell>
          <cell r="B389" t="str">
            <v>Boca de BSTC D=0.80m-esc=30°</v>
          </cell>
          <cell r="C389" t="str">
            <v xml:space="preserve"> </v>
          </cell>
          <cell r="D389" t="str">
            <v xml:space="preserve"> </v>
          </cell>
          <cell r="E389" t="str">
            <v>un</v>
          </cell>
          <cell r="G389">
            <v>0</v>
          </cell>
          <cell r="H389">
            <v>0</v>
          </cell>
        </row>
        <row r="390">
          <cell r="A390" t="str">
            <v>04.101.13</v>
          </cell>
          <cell r="B390" t="str">
            <v>Boca de BSTC D=1.00m-esc=30°</v>
          </cell>
          <cell r="C390" t="str">
            <v xml:space="preserve"> </v>
          </cell>
          <cell r="D390" t="str">
            <v xml:space="preserve"> </v>
          </cell>
          <cell r="E390" t="str">
            <v>un</v>
          </cell>
          <cell r="F390">
            <v>650.46</v>
          </cell>
          <cell r="G390">
            <v>232.86467999999999</v>
          </cell>
          <cell r="H390">
            <v>883.32468000000006</v>
          </cell>
        </row>
        <row r="391">
          <cell r="A391" t="str">
            <v>04.101.14</v>
          </cell>
          <cell r="B391" t="str">
            <v>Boca de BSTC D=1.20m-esc=30°</v>
          </cell>
          <cell r="C391" t="str">
            <v xml:space="preserve"> </v>
          </cell>
          <cell r="D391" t="str">
            <v xml:space="preserve"> </v>
          </cell>
          <cell r="E391" t="str">
            <v>un</v>
          </cell>
          <cell r="G391">
            <v>0</v>
          </cell>
          <cell r="H391">
            <v>0</v>
          </cell>
        </row>
        <row r="392">
          <cell r="A392" t="str">
            <v>04.101.15</v>
          </cell>
          <cell r="B392" t="str">
            <v>Boca de BSTC D=1.50m-esc=30°</v>
          </cell>
          <cell r="C392" t="str">
            <v xml:space="preserve"> </v>
          </cell>
          <cell r="D392" t="str">
            <v xml:space="preserve"> </v>
          </cell>
          <cell r="E392" t="str">
            <v>un</v>
          </cell>
          <cell r="G392">
            <v>0</v>
          </cell>
          <cell r="H392">
            <v>0</v>
          </cell>
        </row>
        <row r="393">
          <cell r="A393" t="str">
            <v>04.101.16</v>
          </cell>
          <cell r="B393" t="str">
            <v>Boca de BSTC D=0.60m-esc=45°</v>
          </cell>
          <cell r="C393" t="str">
            <v xml:space="preserve"> </v>
          </cell>
          <cell r="D393" t="str">
            <v xml:space="preserve"> </v>
          </cell>
          <cell r="E393" t="str">
            <v>un</v>
          </cell>
          <cell r="G393">
            <v>0</v>
          </cell>
          <cell r="H393">
            <v>0</v>
          </cell>
        </row>
        <row r="394">
          <cell r="A394" t="str">
            <v>04.101.17</v>
          </cell>
          <cell r="B394" t="str">
            <v>Boca de BSTC D=0.80m-esc=45°</v>
          </cell>
          <cell r="C394" t="str">
            <v xml:space="preserve"> </v>
          </cell>
          <cell r="D394" t="str">
            <v xml:space="preserve"> </v>
          </cell>
          <cell r="E394" t="str">
            <v>un</v>
          </cell>
          <cell r="G394">
            <v>0</v>
          </cell>
          <cell r="H394">
            <v>0</v>
          </cell>
        </row>
        <row r="395">
          <cell r="A395" t="str">
            <v>04.101.18</v>
          </cell>
          <cell r="B395" t="str">
            <v>Boca de BSTC D=1.00m-esc=45°</v>
          </cell>
          <cell r="C395" t="str">
            <v xml:space="preserve"> </v>
          </cell>
          <cell r="D395" t="str">
            <v xml:space="preserve"> </v>
          </cell>
          <cell r="E395" t="str">
            <v>un</v>
          </cell>
          <cell r="G395">
            <v>0</v>
          </cell>
          <cell r="H395">
            <v>0</v>
          </cell>
        </row>
        <row r="396">
          <cell r="A396" t="str">
            <v>04.101.19</v>
          </cell>
          <cell r="B396" t="str">
            <v>Boca de BSTC D=1.20m-esc=45°</v>
          </cell>
          <cell r="C396" t="str">
            <v xml:space="preserve"> </v>
          </cell>
          <cell r="D396" t="str">
            <v xml:space="preserve"> </v>
          </cell>
          <cell r="E396" t="str">
            <v>un</v>
          </cell>
          <cell r="G396">
            <v>0</v>
          </cell>
          <cell r="H396">
            <v>0</v>
          </cell>
        </row>
        <row r="397">
          <cell r="A397" t="str">
            <v>04.101.20</v>
          </cell>
          <cell r="B397" t="str">
            <v>Boca de BSTC D=1.50m-esc=45°</v>
          </cell>
          <cell r="C397" t="str">
            <v xml:space="preserve"> </v>
          </cell>
          <cell r="D397" t="str">
            <v xml:space="preserve"> </v>
          </cell>
          <cell r="E397" t="str">
            <v>un</v>
          </cell>
          <cell r="G397">
            <v>0</v>
          </cell>
          <cell r="H397">
            <v>0</v>
          </cell>
        </row>
        <row r="398">
          <cell r="A398" t="str">
            <v>P04.110.00</v>
          </cell>
          <cell r="B398" t="str">
            <v>Corpo de BDTC D=0.80m c/ laje de concreto</v>
          </cell>
          <cell r="E398" t="str">
            <v>m</v>
          </cell>
          <cell r="F398">
            <v>246.91</v>
          </cell>
          <cell r="G398">
            <v>88.393779999999992</v>
          </cell>
          <cell r="H398">
            <v>335.30377999999996</v>
          </cell>
        </row>
        <row r="399">
          <cell r="A399" t="str">
            <v>04.110.01</v>
          </cell>
          <cell r="B399" t="str">
            <v>Corpo de BDTC D=1.00m</v>
          </cell>
          <cell r="C399" t="str">
            <v>DNER-ES284/97</v>
          </cell>
          <cell r="D399" t="str">
            <v xml:space="preserve"> </v>
          </cell>
          <cell r="E399" t="str">
            <v>m</v>
          </cell>
          <cell r="F399">
            <v>421.31</v>
          </cell>
          <cell r="G399">
            <v>150.82898</v>
          </cell>
          <cell r="H399">
            <v>572.13897999999995</v>
          </cell>
        </row>
        <row r="400">
          <cell r="A400" t="str">
            <v>04.110.02</v>
          </cell>
          <cell r="B400" t="str">
            <v>Corpo de BDTC D=1.20m</v>
          </cell>
          <cell r="C400" t="str">
            <v>DNER-ES284/97</v>
          </cell>
          <cell r="D400" t="str">
            <v xml:space="preserve"> </v>
          </cell>
          <cell r="E400" t="str">
            <v>m</v>
          </cell>
          <cell r="F400">
            <v>548.88</v>
          </cell>
          <cell r="G400">
            <v>196.49903999999998</v>
          </cell>
          <cell r="H400">
            <v>745.37904000000003</v>
          </cell>
        </row>
        <row r="401">
          <cell r="A401" t="str">
            <v>04.110.03</v>
          </cell>
          <cell r="B401" t="str">
            <v>Corpo de BDTC D=1.50m</v>
          </cell>
          <cell r="C401" t="str">
            <v>DNER-ES284/97</v>
          </cell>
          <cell r="D401" t="str">
            <v xml:space="preserve"> </v>
          </cell>
          <cell r="E401" t="str">
            <v>m</v>
          </cell>
          <cell r="F401">
            <v>826.11</v>
          </cell>
          <cell r="G401">
            <v>295.74737999999996</v>
          </cell>
          <cell r="H401">
            <v>1121.8573799999999</v>
          </cell>
        </row>
        <row r="402">
          <cell r="A402" t="str">
            <v>P04.111.01</v>
          </cell>
          <cell r="B402" t="str">
            <v>Boca de BDTC D=0.80m</v>
          </cell>
          <cell r="E402" t="str">
            <v>un</v>
          </cell>
          <cell r="F402">
            <v>412.93</v>
          </cell>
          <cell r="G402">
            <v>147.82893999999999</v>
          </cell>
          <cell r="H402">
            <v>560.75893999999994</v>
          </cell>
        </row>
        <row r="403">
          <cell r="A403" t="str">
            <v>04.111.01</v>
          </cell>
          <cell r="B403" t="str">
            <v>Boca de BDTC D=1.00m-normal</v>
          </cell>
          <cell r="C403" t="str">
            <v xml:space="preserve"> </v>
          </cell>
          <cell r="D403" t="str">
            <v xml:space="preserve"> </v>
          </cell>
          <cell r="E403" t="str">
            <v>un</v>
          </cell>
          <cell r="F403">
            <v>778.07</v>
          </cell>
          <cell r="G403">
            <v>278.54906</v>
          </cell>
          <cell r="H403">
            <v>1056.61906</v>
          </cell>
        </row>
        <row r="404">
          <cell r="A404" t="str">
            <v>04.111.02</v>
          </cell>
          <cell r="B404" t="str">
            <v>Boca de BDTC D=1.20m-normal</v>
          </cell>
          <cell r="C404" t="str">
            <v xml:space="preserve"> </v>
          </cell>
          <cell r="D404" t="str">
            <v xml:space="preserve"> </v>
          </cell>
          <cell r="E404" t="str">
            <v>un</v>
          </cell>
          <cell r="F404">
            <v>1120.43</v>
          </cell>
          <cell r="G404">
            <v>401.11394000000001</v>
          </cell>
          <cell r="H404">
            <v>1521.54394</v>
          </cell>
        </row>
        <row r="405">
          <cell r="A405" t="str">
            <v>04.111.03</v>
          </cell>
          <cell r="B405" t="str">
            <v>Boca de BDTC D=1.50m-normal</v>
          </cell>
          <cell r="C405" t="str">
            <v xml:space="preserve"> </v>
          </cell>
          <cell r="D405" t="str">
            <v xml:space="preserve"> </v>
          </cell>
          <cell r="E405" t="str">
            <v>un</v>
          </cell>
          <cell r="F405">
            <v>1949.87</v>
          </cell>
          <cell r="G405">
            <v>698.05345999999997</v>
          </cell>
          <cell r="H405">
            <v>2647.92346</v>
          </cell>
        </row>
        <row r="406">
          <cell r="A406" t="str">
            <v>04.111.05</v>
          </cell>
          <cell r="B406" t="str">
            <v>Boca de BDTC D=1.00m-esc=15°</v>
          </cell>
          <cell r="C406" t="str">
            <v xml:space="preserve"> </v>
          </cell>
          <cell r="D406" t="str">
            <v xml:space="preserve"> </v>
          </cell>
          <cell r="E406" t="str">
            <v>un</v>
          </cell>
          <cell r="F406">
            <v>812.88</v>
          </cell>
          <cell r="G406">
            <v>291.01103999999998</v>
          </cell>
          <cell r="H406">
            <v>1103.89104</v>
          </cell>
        </row>
        <row r="407">
          <cell r="A407" t="str">
            <v>04.111.06</v>
          </cell>
          <cell r="B407" t="str">
            <v>Boca de BDTC D=1.20m-esc=15°</v>
          </cell>
          <cell r="C407" t="str">
            <v xml:space="preserve"> </v>
          </cell>
          <cell r="D407" t="str">
            <v xml:space="preserve"> </v>
          </cell>
          <cell r="E407" t="str">
            <v>un</v>
          </cell>
          <cell r="G407">
            <v>0</v>
          </cell>
          <cell r="H407">
            <v>0</v>
          </cell>
        </row>
        <row r="408">
          <cell r="A408" t="str">
            <v>04.111.07</v>
          </cell>
          <cell r="B408" t="str">
            <v>Boca de BDTC D=1.50m-esc=15°</v>
          </cell>
          <cell r="C408" t="str">
            <v xml:space="preserve"> </v>
          </cell>
          <cell r="D408" t="str">
            <v xml:space="preserve"> </v>
          </cell>
          <cell r="E408" t="str">
            <v>un</v>
          </cell>
          <cell r="G408">
            <v>0</v>
          </cell>
          <cell r="H408">
            <v>0</v>
          </cell>
        </row>
        <row r="409">
          <cell r="A409" t="str">
            <v>04.111.08</v>
          </cell>
          <cell r="B409" t="str">
            <v>Boca de BDTC D=1.00m-esc=30°</v>
          </cell>
          <cell r="C409" t="str">
            <v xml:space="preserve"> </v>
          </cell>
          <cell r="D409" t="str">
            <v xml:space="preserve"> </v>
          </cell>
          <cell r="E409" t="str">
            <v>un</v>
          </cell>
          <cell r="F409">
            <v>905.03</v>
          </cell>
          <cell r="G409">
            <v>324.00073999999995</v>
          </cell>
          <cell r="H409">
            <v>1229.0307399999999</v>
          </cell>
        </row>
        <row r="410">
          <cell r="A410" t="str">
            <v>04.111.09</v>
          </cell>
          <cell r="B410" t="str">
            <v>Boca de BDTC D=1.20m-esc=30°</v>
          </cell>
          <cell r="C410" t="str">
            <v xml:space="preserve"> </v>
          </cell>
          <cell r="D410" t="str">
            <v xml:space="preserve"> </v>
          </cell>
          <cell r="E410" t="str">
            <v>un</v>
          </cell>
          <cell r="G410">
            <v>0</v>
          </cell>
          <cell r="H410">
            <v>0</v>
          </cell>
        </row>
        <row r="411">
          <cell r="A411" t="str">
            <v>04.111.10</v>
          </cell>
          <cell r="B411" t="str">
            <v>Boca de BDTC D=1.50m-esc=30°</v>
          </cell>
          <cell r="C411" t="str">
            <v xml:space="preserve"> </v>
          </cell>
          <cell r="D411" t="str">
            <v xml:space="preserve"> </v>
          </cell>
          <cell r="E411" t="str">
            <v>un</v>
          </cell>
          <cell r="G411">
            <v>0</v>
          </cell>
          <cell r="H411">
            <v>0</v>
          </cell>
        </row>
        <row r="412">
          <cell r="A412" t="str">
            <v>04.111.11</v>
          </cell>
          <cell r="B412" t="str">
            <v>Boca de BDTC D=1.00m-esc=45°</v>
          </cell>
          <cell r="C412" t="str">
            <v xml:space="preserve"> </v>
          </cell>
          <cell r="D412" t="str">
            <v xml:space="preserve"> </v>
          </cell>
          <cell r="E412" t="str">
            <v>un</v>
          </cell>
          <cell r="G412">
            <v>0</v>
          </cell>
          <cell r="H412">
            <v>0</v>
          </cell>
        </row>
        <row r="413">
          <cell r="A413" t="str">
            <v>04.111.12</v>
          </cell>
          <cell r="B413" t="str">
            <v>Boca de BDTC D=1.20m-esc=45°</v>
          </cell>
          <cell r="C413" t="str">
            <v xml:space="preserve"> </v>
          </cell>
          <cell r="D413" t="str">
            <v xml:space="preserve"> </v>
          </cell>
          <cell r="E413" t="str">
            <v>un</v>
          </cell>
          <cell r="G413">
            <v>0</v>
          </cell>
          <cell r="H413">
            <v>0</v>
          </cell>
        </row>
        <row r="414">
          <cell r="A414" t="str">
            <v>04.111.13</v>
          </cell>
          <cell r="B414" t="str">
            <v>Boca de BDTC D=1.50m-esc=45°</v>
          </cell>
          <cell r="C414" t="str">
            <v xml:space="preserve"> </v>
          </cell>
          <cell r="D414" t="str">
            <v xml:space="preserve"> </v>
          </cell>
          <cell r="E414" t="str">
            <v>un</v>
          </cell>
          <cell r="G414">
            <v>0</v>
          </cell>
          <cell r="H414">
            <v>0</v>
          </cell>
        </row>
        <row r="415">
          <cell r="A415" t="str">
            <v>DER67700</v>
          </cell>
          <cell r="B415" t="str">
            <v>Corpo de BTTC D=0.80m c/enrocamento e laje</v>
          </cell>
          <cell r="C415" t="str">
            <v>DNER-ES284/96</v>
          </cell>
          <cell r="D415" t="str">
            <v xml:space="preserve"> </v>
          </cell>
          <cell r="E415" t="str">
            <v>m</v>
          </cell>
          <cell r="F415">
            <v>441.8</v>
          </cell>
          <cell r="G415">
            <v>158.1644</v>
          </cell>
          <cell r="H415">
            <v>599.96440000000007</v>
          </cell>
        </row>
        <row r="416">
          <cell r="A416" t="str">
            <v>04.120.01</v>
          </cell>
          <cell r="B416" t="str">
            <v>Corpo de BTTC D=1.00m</v>
          </cell>
          <cell r="C416" t="str">
            <v>DNER-ES284/97</v>
          </cell>
          <cell r="D416" t="str">
            <v xml:space="preserve"> </v>
          </cell>
          <cell r="E416" t="str">
            <v>m</v>
          </cell>
          <cell r="F416">
            <v>595.58000000000004</v>
          </cell>
          <cell r="G416">
            <v>213.21764000000002</v>
          </cell>
          <cell r="H416">
            <v>808.79764</v>
          </cell>
        </row>
        <row r="417">
          <cell r="A417" t="str">
            <v>04.120.02</v>
          </cell>
          <cell r="B417" t="str">
            <v>Corpo de BTTC D=1.20m</v>
          </cell>
          <cell r="C417" t="str">
            <v>DNER-ES284/97</v>
          </cell>
          <cell r="D417" t="str">
            <v xml:space="preserve"> </v>
          </cell>
          <cell r="E417" t="str">
            <v>m</v>
          </cell>
          <cell r="F417">
            <v>817.55</v>
          </cell>
          <cell r="G417">
            <v>292.68289999999996</v>
          </cell>
          <cell r="H417">
            <v>1110.2329</v>
          </cell>
        </row>
        <row r="418">
          <cell r="A418" t="str">
            <v>04.120.03</v>
          </cell>
          <cell r="B418" t="str">
            <v>Corpo de BTTC D=1.50m</v>
          </cell>
          <cell r="C418" t="str">
            <v>DNER-ES284/97</v>
          </cell>
          <cell r="D418" t="str">
            <v xml:space="preserve"> </v>
          </cell>
          <cell r="E418" t="str">
            <v>m</v>
          </cell>
          <cell r="G418">
            <v>0</v>
          </cell>
          <cell r="H418">
            <v>0</v>
          </cell>
        </row>
        <row r="419">
          <cell r="A419" t="str">
            <v>DER73550</v>
          </cell>
          <cell r="B419" t="str">
            <v>Boca de BTTC D=0,80m-normal</v>
          </cell>
          <cell r="C419" t="str">
            <v xml:space="preserve"> </v>
          </cell>
          <cell r="D419" t="str">
            <v xml:space="preserve"> </v>
          </cell>
          <cell r="E419" t="str">
            <v>un</v>
          </cell>
          <cell r="F419">
            <v>504.73</v>
          </cell>
          <cell r="G419">
            <v>180.69334000000001</v>
          </cell>
          <cell r="H419">
            <v>685.42334000000005</v>
          </cell>
        </row>
        <row r="420">
          <cell r="A420" t="str">
            <v>04.121.01</v>
          </cell>
          <cell r="B420" t="str">
            <v>Boca de BTTC D=1.00m-normal</v>
          </cell>
          <cell r="C420" t="str">
            <v xml:space="preserve"> </v>
          </cell>
          <cell r="D420" t="str">
            <v xml:space="preserve"> </v>
          </cell>
          <cell r="E420" t="str">
            <v>un</v>
          </cell>
          <cell r="F420">
            <v>999.17</v>
          </cell>
          <cell r="G420">
            <v>357.70285999999999</v>
          </cell>
          <cell r="H420">
            <v>1356.8728599999999</v>
          </cell>
        </row>
        <row r="421">
          <cell r="A421" t="str">
            <v>04.121.02</v>
          </cell>
          <cell r="B421" t="str">
            <v>Boca de BTTC D=1.20m-normal</v>
          </cell>
          <cell r="C421" t="str">
            <v xml:space="preserve"> </v>
          </cell>
          <cell r="D421" t="str">
            <v xml:space="preserve"> </v>
          </cell>
          <cell r="E421" t="str">
            <v>un</v>
          </cell>
          <cell r="F421">
            <v>1440.05</v>
          </cell>
          <cell r="G421">
            <v>515.53789999999992</v>
          </cell>
          <cell r="H421">
            <v>1955.5879</v>
          </cell>
        </row>
        <row r="422">
          <cell r="A422" t="str">
            <v>04.121.03</v>
          </cell>
          <cell r="B422" t="str">
            <v>Boca de BTTC D=1.50m-normal</v>
          </cell>
          <cell r="C422" t="str">
            <v xml:space="preserve"> </v>
          </cell>
          <cell r="D422" t="str">
            <v xml:space="preserve"> </v>
          </cell>
          <cell r="E422" t="str">
            <v>un</v>
          </cell>
          <cell r="G422">
            <v>0</v>
          </cell>
          <cell r="H422">
            <v>0</v>
          </cell>
        </row>
        <row r="423">
          <cell r="A423" t="str">
            <v>04.121.04</v>
          </cell>
          <cell r="B423" t="str">
            <v>Boca de BTTC D=1.00m-esc=15°</v>
          </cell>
          <cell r="C423" t="str">
            <v xml:space="preserve"> </v>
          </cell>
          <cell r="D423" t="str">
            <v xml:space="preserve"> </v>
          </cell>
          <cell r="E423" t="str">
            <v>un</v>
          </cell>
          <cell r="G423">
            <v>0</v>
          </cell>
          <cell r="H423">
            <v>0</v>
          </cell>
        </row>
        <row r="424">
          <cell r="A424" t="str">
            <v>04.121.05</v>
          </cell>
          <cell r="B424" t="str">
            <v>Boca de BTTC D= 1.20m-esc= 15°</v>
          </cell>
          <cell r="C424" t="str">
            <v xml:space="preserve"> </v>
          </cell>
          <cell r="D424" t="str">
            <v xml:space="preserve"> </v>
          </cell>
          <cell r="E424" t="str">
            <v>un</v>
          </cell>
          <cell r="G424">
            <v>0</v>
          </cell>
          <cell r="H424">
            <v>0</v>
          </cell>
        </row>
        <row r="425">
          <cell r="A425" t="str">
            <v>04.121.06</v>
          </cell>
          <cell r="B425" t="str">
            <v>Boca de BTTC D= 1.50m-esc= 15°</v>
          </cell>
          <cell r="C425" t="str">
            <v xml:space="preserve"> </v>
          </cell>
          <cell r="D425" t="str">
            <v xml:space="preserve"> </v>
          </cell>
          <cell r="E425" t="str">
            <v>un</v>
          </cell>
          <cell r="G425">
            <v>0</v>
          </cell>
          <cell r="H425">
            <v>0</v>
          </cell>
        </row>
        <row r="426">
          <cell r="A426" t="str">
            <v>04.121.07</v>
          </cell>
          <cell r="B426" t="str">
            <v>Boca de BTTC D=1.00m-esc=30°</v>
          </cell>
          <cell r="C426" t="str">
            <v xml:space="preserve"> </v>
          </cell>
          <cell r="D426" t="str">
            <v xml:space="preserve"> </v>
          </cell>
          <cell r="E426" t="str">
            <v>un</v>
          </cell>
          <cell r="G426">
            <v>0</v>
          </cell>
          <cell r="H426">
            <v>0</v>
          </cell>
        </row>
        <row r="427">
          <cell r="A427" t="str">
            <v>04.121.08</v>
          </cell>
          <cell r="B427" t="str">
            <v>Boca de BTTC D=1.20m-esc=30°</v>
          </cell>
          <cell r="C427" t="str">
            <v xml:space="preserve"> </v>
          </cell>
          <cell r="D427" t="str">
            <v xml:space="preserve"> </v>
          </cell>
          <cell r="E427" t="str">
            <v>un</v>
          </cell>
          <cell r="G427">
            <v>0</v>
          </cell>
          <cell r="H427">
            <v>0</v>
          </cell>
        </row>
        <row r="428">
          <cell r="A428" t="str">
            <v>04.121.09</v>
          </cell>
          <cell r="B428" t="str">
            <v>Boca de BTTC D=1.50m-esc=30°</v>
          </cell>
          <cell r="C428" t="str">
            <v xml:space="preserve"> </v>
          </cell>
          <cell r="D428" t="str">
            <v xml:space="preserve"> </v>
          </cell>
          <cell r="E428" t="str">
            <v>un</v>
          </cell>
          <cell r="G428">
            <v>0</v>
          </cell>
          <cell r="H428">
            <v>0</v>
          </cell>
        </row>
        <row r="429">
          <cell r="A429" t="str">
            <v>04.121.10</v>
          </cell>
          <cell r="B429" t="str">
            <v>Boca de BTTC D=1.00m-esc=45°</v>
          </cell>
          <cell r="C429" t="str">
            <v xml:space="preserve"> </v>
          </cell>
          <cell r="D429" t="str">
            <v xml:space="preserve"> </v>
          </cell>
          <cell r="E429" t="str">
            <v>un</v>
          </cell>
          <cell r="G429">
            <v>0</v>
          </cell>
          <cell r="H429">
            <v>0</v>
          </cell>
        </row>
        <row r="430">
          <cell r="A430" t="str">
            <v>04.121.11</v>
          </cell>
          <cell r="B430" t="str">
            <v>Boca de BTTC D=1.20m-esc=45°</v>
          </cell>
          <cell r="C430" t="str">
            <v xml:space="preserve"> </v>
          </cell>
          <cell r="D430" t="str">
            <v xml:space="preserve"> </v>
          </cell>
          <cell r="E430" t="str">
            <v>un</v>
          </cell>
          <cell r="G430">
            <v>0</v>
          </cell>
          <cell r="H430">
            <v>0</v>
          </cell>
        </row>
        <row r="431">
          <cell r="A431" t="str">
            <v>04.121.12</v>
          </cell>
          <cell r="B431" t="str">
            <v>Boca de BTTC D=1.50m-esc=45°</v>
          </cell>
          <cell r="C431" t="str">
            <v xml:space="preserve"> </v>
          </cell>
          <cell r="D431" t="str">
            <v xml:space="preserve"> </v>
          </cell>
          <cell r="E431" t="str">
            <v>un</v>
          </cell>
          <cell r="G431">
            <v>0</v>
          </cell>
          <cell r="H431">
            <v>0</v>
          </cell>
        </row>
        <row r="432">
          <cell r="A432" t="str">
            <v>04.200.01</v>
          </cell>
          <cell r="B432" t="str">
            <v>Corpo de BSCC 1.50x1.50m-H=0 a 1.00m</v>
          </cell>
          <cell r="C432" t="str">
            <v>DNER-ES286/97</v>
          </cell>
          <cell r="D432" t="str">
            <v xml:space="preserve"> </v>
          </cell>
          <cell r="E432" t="str">
            <v>m</v>
          </cell>
          <cell r="F432">
            <v>388.87</v>
          </cell>
          <cell r="G432">
            <v>139.21546000000001</v>
          </cell>
          <cell r="H432">
            <v>528.08546000000001</v>
          </cell>
        </row>
        <row r="433">
          <cell r="A433" t="str">
            <v>04.200.02</v>
          </cell>
          <cell r="B433" t="str">
            <v>Corpo de BSCC 2.00x2.00m-H=0 a 1.00m</v>
          </cell>
          <cell r="C433" t="str">
            <v>DNER-ES286/97</v>
          </cell>
          <cell r="D433" t="str">
            <v xml:space="preserve"> </v>
          </cell>
          <cell r="E433" t="str">
            <v>m</v>
          </cell>
          <cell r="F433">
            <v>543.29999999999995</v>
          </cell>
          <cell r="G433">
            <v>194.50139999999999</v>
          </cell>
          <cell r="H433">
            <v>737.80139999999994</v>
          </cell>
        </row>
        <row r="434">
          <cell r="A434" t="str">
            <v>04.200.03</v>
          </cell>
          <cell r="B434" t="str">
            <v>Corpo de BSCC 2.50x2.50m-H=0 a 1.00m</v>
          </cell>
          <cell r="C434" t="str">
            <v>DNER-ES286/97</v>
          </cell>
          <cell r="D434" t="str">
            <v xml:space="preserve"> </v>
          </cell>
          <cell r="E434" t="str">
            <v>m</v>
          </cell>
          <cell r="F434">
            <v>762.56</v>
          </cell>
          <cell r="G434">
            <v>272.99647999999996</v>
          </cell>
          <cell r="H434">
            <v>1035.55648</v>
          </cell>
        </row>
        <row r="435">
          <cell r="A435" t="str">
            <v>04.200.04</v>
          </cell>
          <cell r="B435" t="str">
            <v>Corpo de BSCC 3.00x3.00m-H=0 a 1.00m</v>
          </cell>
          <cell r="C435" t="str">
            <v>DNER-ES286/97</v>
          </cell>
          <cell r="D435" t="str">
            <v xml:space="preserve"> </v>
          </cell>
          <cell r="E435" t="str">
            <v>m</v>
          </cell>
          <cell r="F435">
            <v>998.67</v>
          </cell>
          <cell r="G435">
            <v>357.52385999999996</v>
          </cell>
          <cell r="H435">
            <v>1356.1938599999999</v>
          </cell>
        </row>
        <row r="436">
          <cell r="A436" t="str">
            <v>04.200.05</v>
          </cell>
          <cell r="B436" t="str">
            <v>Corpo de BSCC 1.50x1.50m-H=1.00 a 2.50m</v>
          </cell>
          <cell r="C436" t="str">
            <v>DNER-ES286/97</v>
          </cell>
          <cell r="D436" t="str">
            <v xml:space="preserve"> </v>
          </cell>
          <cell r="E436" t="str">
            <v>m</v>
          </cell>
          <cell r="F436">
            <v>345.02</v>
          </cell>
          <cell r="G436">
            <v>123.51715999999999</v>
          </cell>
          <cell r="H436">
            <v>468.53715999999997</v>
          </cell>
        </row>
        <row r="437">
          <cell r="A437" t="str">
            <v>04.200.06</v>
          </cell>
          <cell r="B437" t="str">
            <v>Corpo de BSCC 2.00x2.00m-H=1.00 a 2.50m</v>
          </cell>
          <cell r="C437" t="str">
            <v>DNER-ES286/97</v>
          </cell>
          <cell r="D437" t="str">
            <v xml:space="preserve"> </v>
          </cell>
          <cell r="E437" t="str">
            <v>m</v>
          </cell>
          <cell r="F437">
            <v>487.46</v>
          </cell>
          <cell r="G437">
            <v>174.51067999999998</v>
          </cell>
          <cell r="H437">
            <v>661.9706799999999</v>
          </cell>
        </row>
        <row r="438">
          <cell r="A438" t="str">
            <v>04.200.07</v>
          </cell>
          <cell r="B438" t="str">
            <v>Corpo de BSCC 2.50x2.50m-H=1.00 a 2.50m</v>
          </cell>
          <cell r="C438" t="str">
            <v>DNER-ES286/97</v>
          </cell>
          <cell r="D438" t="str">
            <v xml:space="preserve"> </v>
          </cell>
          <cell r="E438" t="str">
            <v>m</v>
          </cell>
          <cell r="F438">
            <v>718.65</v>
          </cell>
          <cell r="G438">
            <v>257.27670000000001</v>
          </cell>
          <cell r="H438">
            <v>975.92669999999998</v>
          </cell>
        </row>
        <row r="439">
          <cell r="A439" t="str">
            <v>04.200.08</v>
          </cell>
          <cell r="B439" t="str">
            <v>Corpo de BSCC 3.00x3.00m-H=1.00 a 2.50m</v>
          </cell>
          <cell r="C439" t="str">
            <v>DNER-ES286/97</v>
          </cell>
          <cell r="D439" t="str">
            <v xml:space="preserve"> </v>
          </cell>
          <cell r="E439" t="str">
            <v>m</v>
          </cell>
          <cell r="F439">
            <v>986.67</v>
          </cell>
          <cell r="G439">
            <v>353.22785999999996</v>
          </cell>
          <cell r="H439">
            <v>1339.89786</v>
          </cell>
        </row>
        <row r="440">
          <cell r="A440" t="str">
            <v>04.200.09</v>
          </cell>
          <cell r="B440" t="str">
            <v>Corpo de BSCC 1.50x1.50m-H=2.50 a 5.00m</v>
          </cell>
          <cell r="C440" t="str">
            <v>DNER-ES286/97</v>
          </cell>
          <cell r="D440" t="str">
            <v xml:space="preserve"> </v>
          </cell>
          <cell r="E440" t="str">
            <v>m</v>
          </cell>
          <cell r="F440">
            <v>374.93</v>
          </cell>
          <cell r="G440">
            <v>134.22494</v>
          </cell>
          <cell r="H440">
            <v>509.15494000000001</v>
          </cell>
        </row>
        <row r="441">
          <cell r="A441" t="str">
            <v>04.200.10</v>
          </cell>
          <cell r="B441" t="str">
            <v>Corpo de BSCC 2.00x2.00m-H=2.50 a 5.00m</v>
          </cell>
          <cell r="C441" t="str">
            <v>DNER-ES286/97</v>
          </cell>
          <cell r="D441" t="str">
            <v xml:space="preserve"> </v>
          </cell>
          <cell r="E441" t="str">
            <v>m</v>
          </cell>
          <cell r="F441">
            <v>571.76</v>
          </cell>
          <cell r="G441">
            <v>204.69007999999999</v>
          </cell>
          <cell r="H441">
            <v>776.45007999999996</v>
          </cell>
        </row>
        <row r="442">
          <cell r="A442" t="str">
            <v>04.200.11</v>
          </cell>
          <cell r="B442" t="str">
            <v>Corpo de BSCC 2.50x2.50m-H=2.50 a 5.00m</v>
          </cell>
          <cell r="C442" t="str">
            <v>DNER-ES286/97</v>
          </cell>
          <cell r="D442" t="str">
            <v xml:space="preserve"> </v>
          </cell>
          <cell r="E442" t="str">
            <v>m</v>
          </cell>
          <cell r="F442">
            <v>824.35</v>
          </cell>
          <cell r="G442">
            <v>295.1173</v>
          </cell>
          <cell r="H442">
            <v>1119.4673</v>
          </cell>
        </row>
        <row r="443">
          <cell r="A443" t="str">
            <v>04.200.12</v>
          </cell>
          <cell r="B443" t="str">
            <v>Corpo de BSCC 3.00x3.00m-H=2.50 a 5.00m</v>
          </cell>
          <cell r="C443" t="str">
            <v>DNER-ES286/97</v>
          </cell>
          <cell r="D443" t="str">
            <v xml:space="preserve"> </v>
          </cell>
          <cell r="E443" t="str">
            <v>m</v>
          </cell>
          <cell r="G443">
            <v>0</v>
          </cell>
          <cell r="H443">
            <v>0</v>
          </cell>
        </row>
        <row r="444">
          <cell r="A444" t="str">
            <v>04.200.13</v>
          </cell>
          <cell r="B444" t="str">
            <v>Corpo de BSCC 1.50x1.50m-H=5.00 a 7.50m</v>
          </cell>
          <cell r="C444" t="str">
            <v>DNER-ES286/97</v>
          </cell>
          <cell r="D444" t="str">
            <v xml:space="preserve"> </v>
          </cell>
          <cell r="E444" t="str">
            <v>m</v>
          </cell>
          <cell r="G444">
            <v>0</v>
          </cell>
          <cell r="H444">
            <v>0</v>
          </cell>
        </row>
        <row r="445">
          <cell r="A445" t="str">
            <v>04.200.14</v>
          </cell>
          <cell r="B445" t="str">
            <v>Corpo de BSCC 2.00x2.00m-H=5.00 a 7.50m</v>
          </cell>
          <cell r="C445" t="str">
            <v>DNER-ES286/97</v>
          </cell>
          <cell r="D445" t="str">
            <v xml:space="preserve"> </v>
          </cell>
          <cell r="E445" t="str">
            <v>m</v>
          </cell>
          <cell r="F445">
            <v>641.59</v>
          </cell>
          <cell r="G445">
            <v>229.68922000000001</v>
          </cell>
          <cell r="H445">
            <v>871.27922000000001</v>
          </cell>
        </row>
        <row r="446">
          <cell r="A446" t="str">
            <v>04.200.15</v>
          </cell>
          <cell r="B446" t="str">
            <v>Corpo de BSCC 2.50x2.50m-H=5.00 a 7.50m</v>
          </cell>
          <cell r="C446" t="str">
            <v>DNER-ES286/97</v>
          </cell>
          <cell r="D446" t="str">
            <v xml:space="preserve"> </v>
          </cell>
          <cell r="E446" t="str">
            <v>m</v>
          </cell>
          <cell r="F446">
            <v>925.52</v>
          </cell>
          <cell r="G446">
            <v>331.33616000000001</v>
          </cell>
          <cell r="H446">
            <v>1256.85616</v>
          </cell>
        </row>
        <row r="447">
          <cell r="A447" t="str">
            <v>04.200.16</v>
          </cell>
          <cell r="B447" t="str">
            <v>Corpo de BSCC 3.00x3.00m-H=5.00 a 7.50m</v>
          </cell>
          <cell r="C447" t="str">
            <v>DNER-ES286/97</v>
          </cell>
          <cell r="D447" t="str">
            <v xml:space="preserve"> </v>
          </cell>
          <cell r="E447" t="str">
            <v>m</v>
          </cell>
          <cell r="G447">
            <v>0</v>
          </cell>
          <cell r="H447">
            <v>0</v>
          </cell>
        </row>
        <row r="448">
          <cell r="A448" t="str">
            <v>04.200.17</v>
          </cell>
          <cell r="B448" t="str">
            <v>Corpo de BSCC 1.50x1.50m-H=7.50 a 10.00m</v>
          </cell>
          <cell r="C448" t="str">
            <v>DNER-ES286/97</v>
          </cell>
          <cell r="D448" t="str">
            <v xml:space="preserve"> </v>
          </cell>
          <cell r="E448" t="str">
            <v>m</v>
          </cell>
          <cell r="G448">
            <v>0</v>
          </cell>
          <cell r="H448">
            <v>0</v>
          </cell>
        </row>
        <row r="449">
          <cell r="A449" t="str">
            <v>04.200.18</v>
          </cell>
          <cell r="B449" t="str">
            <v>Corpo de BSCC 2.00x2.00m-H=7.50 a 10.00m</v>
          </cell>
          <cell r="C449" t="str">
            <v>DNER-ES286/97</v>
          </cell>
          <cell r="D449" t="str">
            <v xml:space="preserve"> </v>
          </cell>
          <cell r="E449" t="str">
            <v>m</v>
          </cell>
          <cell r="G449">
            <v>0</v>
          </cell>
          <cell r="H449">
            <v>0</v>
          </cell>
        </row>
        <row r="450">
          <cell r="A450" t="str">
            <v>04.200.19</v>
          </cell>
          <cell r="B450" t="str">
            <v>Corpo de BSCC 2.50x2.50m-H=7.50 a 10.00m</v>
          </cell>
          <cell r="C450" t="str">
            <v>DNER-ES286/97</v>
          </cell>
          <cell r="D450" t="str">
            <v xml:space="preserve"> </v>
          </cell>
          <cell r="E450" t="str">
            <v>m</v>
          </cell>
          <cell r="G450">
            <v>0</v>
          </cell>
          <cell r="H450">
            <v>0</v>
          </cell>
        </row>
        <row r="451">
          <cell r="A451" t="str">
            <v>04.200.20</v>
          </cell>
          <cell r="B451" t="str">
            <v>Corpo de BSCC 3.00x3.00m-H=7.50 a 10.00m</v>
          </cell>
          <cell r="C451" t="str">
            <v>DNER-ES286/97</v>
          </cell>
          <cell r="D451" t="str">
            <v xml:space="preserve"> </v>
          </cell>
          <cell r="E451" t="str">
            <v>m</v>
          </cell>
          <cell r="G451">
            <v>0</v>
          </cell>
          <cell r="H451">
            <v>0</v>
          </cell>
        </row>
        <row r="452">
          <cell r="A452" t="str">
            <v>04.200.21</v>
          </cell>
          <cell r="B452" t="str">
            <v>Corpo de BSCC 1.50x1.50m-H=10.00 a 12.50m</v>
          </cell>
          <cell r="C452" t="str">
            <v>DNER-ES286/97</v>
          </cell>
          <cell r="D452" t="str">
            <v xml:space="preserve"> </v>
          </cell>
          <cell r="E452" t="str">
            <v>m</v>
          </cell>
          <cell r="G452">
            <v>0</v>
          </cell>
          <cell r="H452">
            <v>0</v>
          </cell>
        </row>
        <row r="453">
          <cell r="A453" t="str">
            <v>04.200.22</v>
          </cell>
          <cell r="B453" t="str">
            <v>Corpo de BSCC 2.00x2.00m-H=10.00 a 12.50m</v>
          </cell>
          <cell r="C453" t="str">
            <v>DNER-ES286/97</v>
          </cell>
          <cell r="D453" t="str">
            <v xml:space="preserve"> </v>
          </cell>
          <cell r="E453" t="str">
            <v>m</v>
          </cell>
          <cell r="G453">
            <v>0</v>
          </cell>
          <cell r="H453">
            <v>0</v>
          </cell>
        </row>
        <row r="454">
          <cell r="A454" t="str">
            <v>04.200.23</v>
          </cell>
          <cell r="B454" t="str">
            <v>Corpo de BSCC 2.50x2.50m-H=10.00 a 12.50m</v>
          </cell>
          <cell r="C454" t="str">
            <v>DNER-ES286/97</v>
          </cell>
          <cell r="D454" t="str">
            <v xml:space="preserve"> </v>
          </cell>
          <cell r="E454" t="str">
            <v>m</v>
          </cell>
          <cell r="G454">
            <v>0</v>
          </cell>
          <cell r="H454">
            <v>0</v>
          </cell>
        </row>
        <row r="455">
          <cell r="A455" t="str">
            <v>04.200.24</v>
          </cell>
          <cell r="B455" t="str">
            <v>Corpo de BSCC 3.00x3.00m-H=10.00 a 12.50m</v>
          </cell>
          <cell r="C455" t="str">
            <v>DNER-ES286/97</v>
          </cell>
          <cell r="D455" t="str">
            <v xml:space="preserve"> </v>
          </cell>
          <cell r="E455" t="str">
            <v>m</v>
          </cell>
          <cell r="G455">
            <v>0</v>
          </cell>
          <cell r="H455">
            <v>0</v>
          </cell>
        </row>
        <row r="456">
          <cell r="A456" t="str">
            <v>04.200.25</v>
          </cell>
          <cell r="B456" t="str">
            <v>Corpo de BSCC 1.50x1.50m-H=12.50 a 15.00m</v>
          </cell>
          <cell r="C456" t="str">
            <v>DNER-ES286/97</v>
          </cell>
          <cell r="D456" t="str">
            <v xml:space="preserve"> </v>
          </cell>
          <cell r="E456" t="str">
            <v>m</v>
          </cell>
          <cell r="G456">
            <v>0</v>
          </cell>
          <cell r="H456">
            <v>0</v>
          </cell>
        </row>
        <row r="457">
          <cell r="A457" t="str">
            <v>04.200.26</v>
          </cell>
          <cell r="B457" t="str">
            <v>Corpo de BSCC 2.00x2.00m-H=12.50 a 15.00m</v>
          </cell>
          <cell r="C457" t="str">
            <v>DNER-ES286/97</v>
          </cell>
          <cell r="D457" t="str">
            <v xml:space="preserve"> </v>
          </cell>
          <cell r="E457" t="str">
            <v>m</v>
          </cell>
          <cell r="G457">
            <v>0</v>
          </cell>
          <cell r="H457">
            <v>0</v>
          </cell>
        </row>
        <row r="458">
          <cell r="A458" t="str">
            <v>04.200.27</v>
          </cell>
          <cell r="B458" t="str">
            <v>Corpo de BSCC 2.50x2.50m-H=12.50 a 15.00m</v>
          </cell>
          <cell r="C458" t="str">
            <v>DNER-ES286/97</v>
          </cell>
          <cell r="D458" t="str">
            <v xml:space="preserve"> </v>
          </cell>
          <cell r="E458" t="str">
            <v>m</v>
          </cell>
          <cell r="G458">
            <v>0</v>
          </cell>
          <cell r="H458">
            <v>0</v>
          </cell>
        </row>
        <row r="459">
          <cell r="A459" t="str">
            <v>04.200.28</v>
          </cell>
          <cell r="B459" t="str">
            <v>Corpo de BSCC 3.00x3.00m-H=12.50 a 15.00m</v>
          </cell>
          <cell r="C459" t="str">
            <v>DNER-ES286/97</v>
          </cell>
          <cell r="D459" t="str">
            <v xml:space="preserve"> </v>
          </cell>
          <cell r="E459" t="str">
            <v>m</v>
          </cell>
          <cell r="G459">
            <v>0</v>
          </cell>
          <cell r="H459">
            <v>0</v>
          </cell>
        </row>
        <row r="460">
          <cell r="A460" t="str">
            <v>04.201.01</v>
          </cell>
          <cell r="B460" t="str">
            <v>Boca de BSCC 1.50x1.50m - normal</v>
          </cell>
          <cell r="C460" t="str">
            <v xml:space="preserve"> </v>
          </cell>
          <cell r="D460" t="str">
            <v xml:space="preserve"> </v>
          </cell>
          <cell r="E460" t="str">
            <v>un</v>
          </cell>
          <cell r="F460">
            <v>2319.15</v>
          </cell>
          <cell r="G460">
            <v>830.25570000000005</v>
          </cell>
          <cell r="H460">
            <v>3149.4057000000003</v>
          </cell>
        </row>
        <row r="461">
          <cell r="A461" t="str">
            <v>04.201.02</v>
          </cell>
          <cell r="B461" t="str">
            <v>Boca de BSCC 2.00x2.00m - normal</v>
          </cell>
          <cell r="C461" t="str">
            <v xml:space="preserve"> </v>
          </cell>
          <cell r="D461" t="str">
            <v xml:space="preserve"> </v>
          </cell>
          <cell r="E461" t="str">
            <v>un</v>
          </cell>
          <cell r="F461">
            <v>3589.28</v>
          </cell>
          <cell r="G461">
            <v>1284.9622400000001</v>
          </cell>
          <cell r="H461">
            <v>4874.2422400000005</v>
          </cell>
        </row>
        <row r="462">
          <cell r="A462" t="str">
            <v>04.201.03</v>
          </cell>
          <cell r="B462" t="str">
            <v>Boca de BSCC 2.50x2.50m - normal</v>
          </cell>
          <cell r="C462" t="str">
            <v xml:space="preserve"> </v>
          </cell>
          <cell r="D462" t="str">
            <v xml:space="preserve"> </v>
          </cell>
          <cell r="E462" t="str">
            <v>un</v>
          </cell>
          <cell r="F462">
            <v>4845.04</v>
          </cell>
          <cell r="G462">
            <v>1734.52432</v>
          </cell>
          <cell r="H462">
            <v>6579.5643199999995</v>
          </cell>
        </row>
        <row r="463">
          <cell r="A463" t="str">
            <v>04.201.04</v>
          </cell>
          <cell r="B463" t="str">
            <v>Boca de BSCC 3.00x3.00m - normal</v>
          </cell>
          <cell r="C463" t="str">
            <v xml:space="preserve"> </v>
          </cell>
          <cell r="D463" t="str">
            <v xml:space="preserve"> </v>
          </cell>
          <cell r="E463" t="str">
            <v>un</v>
          </cell>
          <cell r="F463">
            <v>6854.77</v>
          </cell>
          <cell r="G463">
            <v>2454.0076600000002</v>
          </cell>
          <cell r="H463">
            <v>9308.7776599999997</v>
          </cell>
        </row>
        <row r="464">
          <cell r="A464" t="str">
            <v>04.201.05</v>
          </cell>
          <cell r="B464" t="str">
            <v>Boca de BSCC 1.50x1.50m - esc=15º</v>
          </cell>
          <cell r="C464" t="str">
            <v xml:space="preserve"> </v>
          </cell>
          <cell r="D464" t="str">
            <v xml:space="preserve"> </v>
          </cell>
          <cell r="E464" t="str">
            <v>un</v>
          </cell>
          <cell r="G464">
            <v>0</v>
          </cell>
          <cell r="H464">
            <v>0</v>
          </cell>
        </row>
        <row r="465">
          <cell r="A465" t="str">
            <v>04.201.06</v>
          </cell>
          <cell r="B465" t="str">
            <v>Boca de BSCC 2.00x2.00m - esc=15º</v>
          </cell>
          <cell r="C465" t="str">
            <v xml:space="preserve"> </v>
          </cell>
          <cell r="D465" t="str">
            <v xml:space="preserve"> </v>
          </cell>
          <cell r="E465" t="str">
            <v>un</v>
          </cell>
          <cell r="F465">
            <v>3653.28</v>
          </cell>
          <cell r="G465">
            <v>1307.8742400000001</v>
          </cell>
          <cell r="H465">
            <v>4961.1542399999998</v>
          </cell>
        </row>
        <row r="466">
          <cell r="A466" t="str">
            <v>04.201.07</v>
          </cell>
          <cell r="B466" t="str">
            <v>Boca de BSCC 2.50x2.50m - esc=15º</v>
          </cell>
          <cell r="C466" t="str">
            <v xml:space="preserve"> </v>
          </cell>
          <cell r="D466" t="str">
            <v xml:space="preserve"> </v>
          </cell>
          <cell r="E466" t="str">
            <v>un</v>
          </cell>
          <cell r="F466">
            <v>5106.16</v>
          </cell>
          <cell r="G466">
            <v>1828.0052799999999</v>
          </cell>
          <cell r="H466">
            <v>6934.1652799999993</v>
          </cell>
        </row>
        <row r="467">
          <cell r="A467" t="str">
            <v>04.201.08</v>
          </cell>
          <cell r="B467" t="str">
            <v>Boca de BSCC 3.00x3.00m - esc=15º</v>
          </cell>
          <cell r="C467" t="str">
            <v xml:space="preserve"> </v>
          </cell>
          <cell r="D467" t="str">
            <v xml:space="preserve"> </v>
          </cell>
          <cell r="E467" t="str">
            <v>un</v>
          </cell>
          <cell r="G467">
            <v>0</v>
          </cell>
          <cell r="H467">
            <v>0</v>
          </cell>
        </row>
        <row r="468">
          <cell r="A468" t="str">
            <v>04.201.09</v>
          </cell>
          <cell r="B468" t="str">
            <v>Boca de BSCC 1.50x1.50m - esc=30º</v>
          </cell>
          <cell r="C468" t="str">
            <v xml:space="preserve"> </v>
          </cell>
          <cell r="D468" t="str">
            <v xml:space="preserve"> </v>
          </cell>
          <cell r="E468" t="str">
            <v>un</v>
          </cell>
          <cell r="G468">
            <v>0</v>
          </cell>
          <cell r="H468">
            <v>0</v>
          </cell>
        </row>
        <row r="469">
          <cell r="A469" t="str">
            <v>04.201.10</v>
          </cell>
          <cell r="B469" t="str">
            <v>Boca de BSCC 2.00x2.00m - esc=30º</v>
          </cell>
          <cell r="C469" t="str">
            <v xml:space="preserve"> </v>
          </cell>
          <cell r="D469" t="str">
            <v xml:space="preserve"> </v>
          </cell>
          <cell r="E469" t="str">
            <v>un</v>
          </cell>
          <cell r="G469">
            <v>0</v>
          </cell>
          <cell r="H469">
            <v>0</v>
          </cell>
        </row>
        <row r="470">
          <cell r="A470" t="str">
            <v>04.201.11</v>
          </cell>
          <cell r="B470" t="str">
            <v>Boca de BSCC 2.50x2.50m - esc=30º</v>
          </cell>
          <cell r="C470" t="str">
            <v xml:space="preserve"> </v>
          </cell>
          <cell r="D470" t="str">
            <v xml:space="preserve"> </v>
          </cell>
          <cell r="E470" t="str">
            <v>un</v>
          </cell>
          <cell r="G470">
            <v>0</v>
          </cell>
          <cell r="H470">
            <v>0</v>
          </cell>
        </row>
        <row r="471">
          <cell r="A471" t="str">
            <v>04.201.12</v>
          </cell>
          <cell r="B471" t="str">
            <v>Boca de BSCC 3.00x3.00m - esc=30º</v>
          </cell>
          <cell r="C471" t="str">
            <v xml:space="preserve"> </v>
          </cell>
          <cell r="D471" t="str">
            <v xml:space="preserve"> </v>
          </cell>
          <cell r="E471" t="str">
            <v>un</v>
          </cell>
          <cell r="G471">
            <v>0</v>
          </cell>
          <cell r="H471">
            <v>0</v>
          </cell>
        </row>
        <row r="472">
          <cell r="A472" t="str">
            <v>04.201.13</v>
          </cell>
          <cell r="B472" t="str">
            <v>Boca de BSCC 1.50x1.50m - esc=45º</v>
          </cell>
          <cell r="C472" t="str">
            <v xml:space="preserve"> </v>
          </cell>
          <cell r="D472" t="str">
            <v xml:space="preserve"> </v>
          </cell>
          <cell r="E472" t="str">
            <v>un</v>
          </cell>
          <cell r="G472">
            <v>0</v>
          </cell>
          <cell r="H472">
            <v>0</v>
          </cell>
        </row>
        <row r="473">
          <cell r="A473" t="str">
            <v>04.201.14</v>
          </cell>
          <cell r="B473" t="str">
            <v>Boca de BSCC 2.00x2.00m - esc=45º</v>
          </cell>
          <cell r="C473" t="str">
            <v xml:space="preserve"> </v>
          </cell>
          <cell r="D473" t="str">
            <v xml:space="preserve"> </v>
          </cell>
          <cell r="E473" t="str">
            <v>un</v>
          </cell>
          <cell r="G473">
            <v>0</v>
          </cell>
          <cell r="H473">
            <v>0</v>
          </cell>
        </row>
        <row r="474">
          <cell r="A474" t="str">
            <v>04.201.15</v>
          </cell>
          <cell r="B474" t="str">
            <v>Boca de BSCC 2.50x2.50m - esc=45º</v>
          </cell>
          <cell r="C474" t="str">
            <v xml:space="preserve"> </v>
          </cell>
          <cell r="D474" t="str">
            <v xml:space="preserve"> </v>
          </cell>
          <cell r="E474" t="str">
            <v>un</v>
          </cell>
          <cell r="G474">
            <v>0</v>
          </cell>
          <cell r="H474">
            <v>0</v>
          </cell>
        </row>
        <row r="475">
          <cell r="A475" t="str">
            <v>04.201.16</v>
          </cell>
          <cell r="B475" t="str">
            <v>Boca de BSCC 3.00x3.00m - esc=45º</v>
          </cell>
          <cell r="C475" t="str">
            <v xml:space="preserve"> </v>
          </cell>
          <cell r="D475" t="str">
            <v xml:space="preserve"> </v>
          </cell>
          <cell r="E475" t="str">
            <v>un</v>
          </cell>
          <cell r="G475">
            <v>0</v>
          </cell>
          <cell r="H475">
            <v>0</v>
          </cell>
        </row>
        <row r="476">
          <cell r="A476" t="str">
            <v>04.210.01</v>
          </cell>
          <cell r="B476" t="str">
            <v>Corpo de BDCC 1.50x1.50m-H=0 a 1.00m</v>
          </cell>
          <cell r="C476" t="str">
            <v>DNER-ES286/97</v>
          </cell>
          <cell r="D476" t="str">
            <v xml:space="preserve"> </v>
          </cell>
          <cell r="E476" t="str">
            <v>m</v>
          </cell>
          <cell r="F476">
            <v>636.33000000000004</v>
          </cell>
          <cell r="G476">
            <v>227.80614</v>
          </cell>
          <cell r="H476">
            <v>864.13614000000007</v>
          </cell>
        </row>
        <row r="477">
          <cell r="A477" t="str">
            <v>04.210.02</v>
          </cell>
          <cell r="B477" t="str">
            <v>Corpo de BDCC 2.00x2.00m-H=0 a 1.00m</v>
          </cell>
          <cell r="C477" t="str">
            <v>DNER-ES286/97</v>
          </cell>
          <cell r="D477" t="str">
            <v xml:space="preserve"> </v>
          </cell>
          <cell r="E477" t="str">
            <v>m</v>
          </cell>
          <cell r="G477">
            <v>0</v>
          </cell>
          <cell r="H477">
            <v>0</v>
          </cell>
        </row>
        <row r="478">
          <cell r="A478" t="str">
            <v>04.210.03</v>
          </cell>
          <cell r="B478" t="str">
            <v>Corpo de BDCC 2.50x2.50m-H=0 a 1.00m</v>
          </cell>
          <cell r="C478" t="str">
            <v>DNER-ES286/97</v>
          </cell>
          <cell r="D478" t="str">
            <v xml:space="preserve"> </v>
          </cell>
          <cell r="E478" t="str">
            <v>m</v>
          </cell>
          <cell r="G478">
            <v>0</v>
          </cell>
          <cell r="H478">
            <v>0</v>
          </cell>
        </row>
        <row r="479">
          <cell r="A479" t="str">
            <v>04.210.04</v>
          </cell>
          <cell r="B479" t="str">
            <v>Corpo de BDCC 3.00x3.00m-H=0 a 1.00m</v>
          </cell>
          <cell r="C479" t="str">
            <v>DNER-ES286/97</v>
          </cell>
          <cell r="D479" t="str">
            <v xml:space="preserve"> </v>
          </cell>
          <cell r="E479" t="str">
            <v>m</v>
          </cell>
          <cell r="G479">
            <v>0</v>
          </cell>
          <cell r="H479">
            <v>0</v>
          </cell>
        </row>
        <row r="480">
          <cell r="A480" t="str">
            <v>04.210.05</v>
          </cell>
          <cell r="B480" t="str">
            <v>Corpo de BDCC 1.50x1.50m-H=1.00 a 2.50m</v>
          </cell>
          <cell r="C480" t="str">
            <v>DNER-ES286/97</v>
          </cell>
          <cell r="D480" t="str">
            <v xml:space="preserve"> </v>
          </cell>
          <cell r="E480" t="str">
            <v>m</v>
          </cell>
          <cell r="F480">
            <v>556.6</v>
          </cell>
          <cell r="G480">
            <v>199.2628</v>
          </cell>
          <cell r="H480">
            <v>755.86279999999999</v>
          </cell>
        </row>
        <row r="481">
          <cell r="A481" t="str">
            <v>04.210.06</v>
          </cell>
          <cell r="B481" t="str">
            <v>Corpo de BDCC 2.00x2.00m-H=1.00 a 2.50m</v>
          </cell>
          <cell r="C481" t="str">
            <v>DNER-ES286/97</v>
          </cell>
          <cell r="D481" t="str">
            <v xml:space="preserve"> </v>
          </cell>
          <cell r="E481" t="str">
            <v>m</v>
          </cell>
          <cell r="G481">
            <v>0</v>
          </cell>
          <cell r="H481">
            <v>0</v>
          </cell>
        </row>
        <row r="482">
          <cell r="A482" t="str">
            <v>04.210.07</v>
          </cell>
          <cell r="B482" t="str">
            <v>Corpo de BDCC 2.50x2.50m-H=1.00 a 2.50m</v>
          </cell>
          <cell r="C482" t="str">
            <v>DNER-ES286/97</v>
          </cell>
          <cell r="D482" t="str">
            <v xml:space="preserve"> </v>
          </cell>
          <cell r="E482" t="str">
            <v>m</v>
          </cell>
          <cell r="G482">
            <v>0</v>
          </cell>
          <cell r="H482">
            <v>0</v>
          </cell>
        </row>
        <row r="483">
          <cell r="A483" t="str">
            <v>04.210.08</v>
          </cell>
          <cell r="B483" t="str">
            <v>Corpo de BDCC 3.00x3.00m-H=1.00 a 2.50m</v>
          </cell>
          <cell r="C483" t="str">
            <v>DNER-ES286/97</v>
          </cell>
          <cell r="D483" t="str">
            <v xml:space="preserve"> </v>
          </cell>
          <cell r="E483" t="str">
            <v>m</v>
          </cell>
          <cell r="G483">
            <v>0</v>
          </cell>
          <cell r="H483">
            <v>0</v>
          </cell>
        </row>
        <row r="484">
          <cell r="A484" t="str">
            <v>04.210.09</v>
          </cell>
          <cell r="B484" t="str">
            <v>Corpo de BDCC 1.50x1.50m-H=2.50 a 5.00m</v>
          </cell>
          <cell r="C484" t="str">
            <v>DNER-ES286/97</v>
          </cell>
          <cell r="D484" t="str">
            <v xml:space="preserve"> </v>
          </cell>
          <cell r="E484" t="str">
            <v>m</v>
          </cell>
          <cell r="G484">
            <v>0</v>
          </cell>
          <cell r="H484">
            <v>0</v>
          </cell>
        </row>
        <row r="485">
          <cell r="A485" t="str">
            <v>04.210.10</v>
          </cell>
          <cell r="B485" t="str">
            <v>Corpo de BDCC 2.00x2.00m-H=2.50 a 5.00m</v>
          </cell>
          <cell r="C485" t="str">
            <v>DNER-ES286/97</v>
          </cell>
          <cell r="D485" t="str">
            <v xml:space="preserve"> </v>
          </cell>
          <cell r="E485" t="str">
            <v>m</v>
          </cell>
          <cell r="G485">
            <v>0</v>
          </cell>
          <cell r="H485">
            <v>0</v>
          </cell>
        </row>
        <row r="486">
          <cell r="A486" t="str">
            <v>04.210.11</v>
          </cell>
          <cell r="B486" t="str">
            <v>Corpo de BDCC 2.50x2.50m-H=2.50 a 5.00m</v>
          </cell>
          <cell r="C486" t="str">
            <v>DNER-ES286/97</v>
          </cell>
          <cell r="D486" t="str">
            <v xml:space="preserve"> </v>
          </cell>
          <cell r="E486" t="str">
            <v>m</v>
          </cell>
          <cell r="G486">
            <v>0</v>
          </cell>
          <cell r="H486">
            <v>0</v>
          </cell>
        </row>
        <row r="487">
          <cell r="A487" t="str">
            <v>04.210.12</v>
          </cell>
          <cell r="B487" t="str">
            <v>Corpo de BDCC 3.00x3.00m-H=2.50 a 5.00m</v>
          </cell>
          <cell r="C487" t="str">
            <v>DNER-ES286/97</v>
          </cell>
          <cell r="D487" t="str">
            <v xml:space="preserve"> </v>
          </cell>
          <cell r="E487" t="str">
            <v>m</v>
          </cell>
          <cell r="G487">
            <v>0</v>
          </cell>
          <cell r="H487">
            <v>0</v>
          </cell>
        </row>
        <row r="488">
          <cell r="A488" t="str">
            <v>04.210.13</v>
          </cell>
          <cell r="B488" t="str">
            <v>Corpo de BDCC 1.50x1.50m-H=5.00 a 7.50m</v>
          </cell>
          <cell r="C488" t="str">
            <v>DNER-ES286/97</v>
          </cell>
          <cell r="D488" t="str">
            <v xml:space="preserve"> </v>
          </cell>
          <cell r="E488" t="str">
            <v>m</v>
          </cell>
          <cell r="G488">
            <v>0</v>
          </cell>
          <cell r="H488">
            <v>0</v>
          </cell>
        </row>
        <row r="489">
          <cell r="A489" t="str">
            <v>04.210.14</v>
          </cell>
          <cell r="B489" t="str">
            <v>Corpo de BDCC 2.00x2.00m-H=5.00 a 7.50m</v>
          </cell>
          <cell r="C489" t="str">
            <v>DNER-ES286/97</v>
          </cell>
          <cell r="D489" t="str">
            <v xml:space="preserve"> </v>
          </cell>
          <cell r="E489" t="str">
            <v>m</v>
          </cell>
          <cell r="G489">
            <v>0</v>
          </cell>
          <cell r="H489">
            <v>0</v>
          </cell>
        </row>
        <row r="490">
          <cell r="A490" t="str">
            <v>04.210.15</v>
          </cell>
          <cell r="B490" t="str">
            <v>Corpo de BDCC 2.50x2.50m-H=5.00 a 7.50m</v>
          </cell>
          <cell r="C490" t="str">
            <v>DNER-ES286/97</v>
          </cell>
          <cell r="D490" t="str">
            <v xml:space="preserve"> </v>
          </cell>
          <cell r="E490" t="str">
            <v>m</v>
          </cell>
          <cell r="G490">
            <v>0</v>
          </cell>
          <cell r="H490">
            <v>0</v>
          </cell>
        </row>
        <row r="491">
          <cell r="A491" t="str">
            <v>04.210.16</v>
          </cell>
          <cell r="B491" t="str">
            <v>Corpo de BDCC 3.00x3.00m-H=5.00 a 7.50m</v>
          </cell>
          <cell r="C491" t="str">
            <v>DNER-ES286/97</v>
          </cell>
          <cell r="D491" t="str">
            <v xml:space="preserve"> </v>
          </cell>
          <cell r="E491" t="str">
            <v>m</v>
          </cell>
          <cell r="G491">
            <v>0</v>
          </cell>
          <cell r="H491">
            <v>0</v>
          </cell>
        </row>
        <row r="492">
          <cell r="A492" t="str">
            <v>04.210.17</v>
          </cell>
          <cell r="B492" t="str">
            <v>Corpo de BDCC 1.50x1.50m-H=7.50 a 10.00m</v>
          </cell>
          <cell r="C492" t="str">
            <v>DNER-ES286/97</v>
          </cell>
          <cell r="D492" t="str">
            <v xml:space="preserve"> </v>
          </cell>
          <cell r="E492" t="str">
            <v>m</v>
          </cell>
          <cell r="G492">
            <v>0</v>
          </cell>
          <cell r="H492">
            <v>0</v>
          </cell>
        </row>
        <row r="493">
          <cell r="A493" t="str">
            <v>04.210.18</v>
          </cell>
          <cell r="B493" t="str">
            <v>Corpo de BDCC 2.00x2.00m-H=7.50 a 10.00m</v>
          </cell>
          <cell r="C493" t="str">
            <v>DNER-ES286/97</v>
          </cell>
          <cell r="D493" t="str">
            <v xml:space="preserve"> </v>
          </cell>
          <cell r="E493" t="str">
            <v>m</v>
          </cell>
          <cell r="G493">
            <v>0</v>
          </cell>
          <cell r="H493">
            <v>0</v>
          </cell>
        </row>
        <row r="494">
          <cell r="A494" t="str">
            <v>04.210.19</v>
          </cell>
          <cell r="B494" t="str">
            <v>Corpo de BDCC 2.50x2.50m-H=7.50 a 10.00m</v>
          </cell>
          <cell r="C494" t="str">
            <v>DNER-ES286/97</v>
          </cell>
          <cell r="D494" t="str">
            <v xml:space="preserve"> </v>
          </cell>
          <cell r="E494" t="str">
            <v>m</v>
          </cell>
          <cell r="G494">
            <v>0</v>
          </cell>
          <cell r="H494">
            <v>0</v>
          </cell>
        </row>
        <row r="495">
          <cell r="A495" t="str">
            <v>04.210.20</v>
          </cell>
          <cell r="B495" t="str">
            <v>Corpo de BDCC 3.00x3.00m-H=7.50 a 10.00m</v>
          </cell>
          <cell r="C495" t="str">
            <v>DNER-ES286/97</v>
          </cell>
          <cell r="D495" t="str">
            <v xml:space="preserve"> </v>
          </cell>
          <cell r="E495" t="str">
            <v>m</v>
          </cell>
          <cell r="G495">
            <v>0</v>
          </cell>
          <cell r="H495">
            <v>0</v>
          </cell>
        </row>
        <row r="496">
          <cell r="A496" t="str">
            <v>04.210.21</v>
          </cell>
          <cell r="B496" t="str">
            <v>Corpo de BDCC 1.50x1.50m-H=10.00 a 12.50m</v>
          </cell>
          <cell r="C496" t="str">
            <v>DNER-ES286/97</v>
          </cell>
          <cell r="D496" t="str">
            <v xml:space="preserve"> </v>
          </cell>
          <cell r="E496" t="str">
            <v>m</v>
          </cell>
          <cell r="G496">
            <v>0</v>
          </cell>
          <cell r="H496">
            <v>0</v>
          </cell>
        </row>
        <row r="497">
          <cell r="A497" t="str">
            <v>04.210.22</v>
          </cell>
          <cell r="B497" t="str">
            <v>Corpo de BDCC 2.00x2.00m-H=10.00 a 12.50m</v>
          </cell>
          <cell r="C497" t="str">
            <v>DNER-ES286/97</v>
          </cell>
          <cell r="D497" t="str">
            <v xml:space="preserve"> </v>
          </cell>
          <cell r="E497" t="str">
            <v>m</v>
          </cell>
          <cell r="G497">
            <v>0</v>
          </cell>
          <cell r="H497">
            <v>0</v>
          </cell>
        </row>
        <row r="498">
          <cell r="A498" t="str">
            <v>04.210.23</v>
          </cell>
          <cell r="B498" t="str">
            <v>Corpo de BDCC 2.50x2.50m-H=10.00 a 12.50m</v>
          </cell>
          <cell r="C498" t="str">
            <v>DNER-ES286/97</v>
          </cell>
          <cell r="D498" t="str">
            <v xml:space="preserve"> </v>
          </cell>
          <cell r="E498" t="str">
            <v>m</v>
          </cell>
          <cell r="G498">
            <v>0</v>
          </cell>
          <cell r="H498">
            <v>0</v>
          </cell>
        </row>
        <row r="499">
          <cell r="A499" t="str">
            <v>04.210.24</v>
          </cell>
          <cell r="B499" t="str">
            <v>Corpo de BDCC 3.00x3.00m-H=10.00 a 12.50m</v>
          </cell>
          <cell r="C499" t="str">
            <v>DNER-ES286/97</v>
          </cell>
          <cell r="D499" t="str">
            <v xml:space="preserve"> </v>
          </cell>
          <cell r="E499" t="str">
            <v>m</v>
          </cell>
          <cell r="G499">
            <v>0</v>
          </cell>
          <cell r="H499">
            <v>0</v>
          </cell>
        </row>
        <row r="500">
          <cell r="A500" t="str">
            <v>04.210.25</v>
          </cell>
          <cell r="B500" t="str">
            <v>Corpo de BDCC 1.50x1.50m-H=12.50 a 15.00m</v>
          </cell>
          <cell r="C500" t="str">
            <v>DNER-ES286/97</v>
          </cell>
          <cell r="D500" t="str">
            <v xml:space="preserve"> </v>
          </cell>
          <cell r="E500" t="str">
            <v>m</v>
          </cell>
          <cell r="G500">
            <v>0</v>
          </cell>
          <cell r="H500">
            <v>0</v>
          </cell>
        </row>
        <row r="501">
          <cell r="A501" t="str">
            <v>04.210.26</v>
          </cell>
          <cell r="B501" t="str">
            <v>Corpo de BDCC 2.00x2.00m-H=12.50 a 15.00m</v>
          </cell>
          <cell r="C501" t="str">
            <v>DNER-ES286/97</v>
          </cell>
          <cell r="D501" t="str">
            <v xml:space="preserve"> </v>
          </cell>
          <cell r="E501" t="str">
            <v>m</v>
          </cell>
          <cell r="G501">
            <v>0</v>
          </cell>
          <cell r="H501">
            <v>0</v>
          </cell>
        </row>
        <row r="502">
          <cell r="A502" t="str">
            <v>04.210.27</v>
          </cell>
          <cell r="B502" t="str">
            <v>Corpo de BDCC 2.50x2.50m-H=12.50 a 15.00m</v>
          </cell>
          <cell r="C502" t="str">
            <v>DNER-ES286/97</v>
          </cell>
          <cell r="D502" t="str">
            <v xml:space="preserve"> </v>
          </cell>
          <cell r="E502" t="str">
            <v>m</v>
          </cell>
          <cell r="G502">
            <v>0</v>
          </cell>
          <cell r="H502">
            <v>0</v>
          </cell>
        </row>
        <row r="503">
          <cell r="A503" t="str">
            <v>04.210.28</v>
          </cell>
          <cell r="B503" t="str">
            <v>Corpo de BDCC 3.00x3.00m-H=12.50 a 15.00m</v>
          </cell>
          <cell r="C503" t="str">
            <v>DNER-ES286/97</v>
          </cell>
          <cell r="D503" t="str">
            <v xml:space="preserve"> </v>
          </cell>
          <cell r="E503" t="str">
            <v>m</v>
          </cell>
          <cell r="G503">
            <v>0</v>
          </cell>
          <cell r="H503">
            <v>0</v>
          </cell>
        </row>
        <row r="504">
          <cell r="A504" t="str">
            <v>04.211.01</v>
          </cell>
          <cell r="B504" t="str">
            <v>Boca de BDCC 1.50x1.50m - normal</v>
          </cell>
          <cell r="C504" t="str">
            <v xml:space="preserve"> </v>
          </cell>
          <cell r="D504" t="str">
            <v xml:space="preserve"> </v>
          </cell>
          <cell r="E504" t="str">
            <v>un</v>
          </cell>
          <cell r="F504">
            <v>2682.37</v>
          </cell>
          <cell r="G504">
            <v>960.28845999999987</v>
          </cell>
          <cell r="H504">
            <v>3642.6584599999996</v>
          </cell>
        </row>
        <row r="505">
          <cell r="A505" t="str">
            <v>04.211.02</v>
          </cell>
          <cell r="B505" t="str">
            <v>Boca de BDCC 2.00x2.00m - normal</v>
          </cell>
          <cell r="C505" t="str">
            <v xml:space="preserve"> </v>
          </cell>
          <cell r="D505" t="str">
            <v xml:space="preserve"> </v>
          </cell>
          <cell r="E505" t="str">
            <v>un</v>
          </cell>
          <cell r="G505">
            <v>0</v>
          </cell>
          <cell r="H505">
            <v>0</v>
          </cell>
        </row>
        <row r="506">
          <cell r="A506" t="str">
            <v>04.211.03</v>
          </cell>
          <cell r="B506" t="str">
            <v>Boca de BDCC 2.50x2.50m - normal</v>
          </cell>
          <cell r="C506" t="str">
            <v xml:space="preserve"> </v>
          </cell>
          <cell r="D506" t="str">
            <v xml:space="preserve"> </v>
          </cell>
          <cell r="E506" t="str">
            <v>un</v>
          </cell>
          <cell r="G506">
            <v>0</v>
          </cell>
          <cell r="H506">
            <v>0</v>
          </cell>
        </row>
        <row r="507">
          <cell r="A507" t="str">
            <v>04.211.04</v>
          </cell>
          <cell r="B507" t="str">
            <v>Boca de BDCC 3.00x3.00m - normal</v>
          </cell>
          <cell r="C507" t="str">
            <v xml:space="preserve"> </v>
          </cell>
          <cell r="D507" t="str">
            <v xml:space="preserve"> </v>
          </cell>
          <cell r="E507" t="str">
            <v>un</v>
          </cell>
          <cell r="G507">
            <v>0</v>
          </cell>
          <cell r="H507">
            <v>0</v>
          </cell>
        </row>
        <row r="508">
          <cell r="A508" t="str">
            <v>04.211.05</v>
          </cell>
          <cell r="B508" t="str">
            <v>Boca de BDCC 1.50x1.50m - esc=15°</v>
          </cell>
          <cell r="C508" t="str">
            <v xml:space="preserve"> </v>
          </cell>
          <cell r="D508" t="str">
            <v xml:space="preserve"> </v>
          </cell>
          <cell r="E508" t="str">
            <v>un</v>
          </cell>
          <cell r="G508">
            <v>0</v>
          </cell>
          <cell r="H508">
            <v>0</v>
          </cell>
        </row>
        <row r="509">
          <cell r="A509" t="str">
            <v>04.211.06</v>
          </cell>
          <cell r="B509" t="str">
            <v>Boca de BDCC 2.00x2.00m - esc=15°</v>
          </cell>
          <cell r="C509" t="str">
            <v xml:space="preserve"> </v>
          </cell>
          <cell r="D509" t="str">
            <v xml:space="preserve"> </v>
          </cell>
          <cell r="E509" t="str">
            <v>un</v>
          </cell>
          <cell r="G509">
            <v>0</v>
          </cell>
          <cell r="H509">
            <v>0</v>
          </cell>
        </row>
        <row r="510">
          <cell r="A510" t="str">
            <v>04.211.07</v>
          </cell>
          <cell r="B510" t="str">
            <v>Boca de BDCC 2.50x2.50m - esc=15°</v>
          </cell>
          <cell r="C510" t="str">
            <v xml:space="preserve"> </v>
          </cell>
          <cell r="D510" t="str">
            <v xml:space="preserve"> </v>
          </cell>
          <cell r="E510" t="str">
            <v>un</v>
          </cell>
          <cell r="G510">
            <v>0</v>
          </cell>
          <cell r="H510">
            <v>0</v>
          </cell>
        </row>
        <row r="511">
          <cell r="A511" t="str">
            <v>04.211.08</v>
          </cell>
          <cell r="B511" t="str">
            <v>Boca de BDCC 3.00x3.00m - esc=15°</v>
          </cell>
          <cell r="C511" t="str">
            <v xml:space="preserve"> </v>
          </cell>
          <cell r="D511" t="str">
            <v xml:space="preserve"> </v>
          </cell>
          <cell r="E511" t="str">
            <v>un</v>
          </cell>
          <cell r="G511">
            <v>0</v>
          </cell>
          <cell r="H511">
            <v>0</v>
          </cell>
        </row>
        <row r="512">
          <cell r="A512" t="str">
            <v>04.211.09</v>
          </cell>
          <cell r="B512" t="str">
            <v>Boca de BDCC 1.50x1.50m - esc=30°</v>
          </cell>
          <cell r="C512" t="str">
            <v xml:space="preserve"> </v>
          </cell>
          <cell r="D512" t="str">
            <v xml:space="preserve"> </v>
          </cell>
          <cell r="E512" t="str">
            <v>un</v>
          </cell>
          <cell r="F512">
            <v>3161.55</v>
          </cell>
          <cell r="G512">
            <v>1131.8349000000001</v>
          </cell>
          <cell r="H512">
            <v>4293.3849</v>
          </cell>
        </row>
        <row r="513">
          <cell r="A513" t="str">
            <v>04.211.10</v>
          </cell>
          <cell r="B513" t="str">
            <v>Boca de BDCC 2.00x2.00m - esc=30°</v>
          </cell>
          <cell r="C513" t="str">
            <v xml:space="preserve"> </v>
          </cell>
          <cell r="D513" t="str">
            <v xml:space="preserve"> </v>
          </cell>
          <cell r="E513" t="str">
            <v>un</v>
          </cell>
          <cell r="G513">
            <v>0</v>
          </cell>
          <cell r="H513">
            <v>0</v>
          </cell>
        </row>
        <row r="514">
          <cell r="A514" t="str">
            <v>04.211.11</v>
          </cell>
          <cell r="B514" t="str">
            <v>Boca de BDCC 2.50x2.50m - esc=30°</v>
          </cell>
          <cell r="C514" t="str">
            <v xml:space="preserve"> </v>
          </cell>
          <cell r="D514" t="str">
            <v xml:space="preserve"> </v>
          </cell>
          <cell r="E514" t="str">
            <v>un</v>
          </cell>
          <cell r="G514">
            <v>0</v>
          </cell>
          <cell r="H514">
            <v>0</v>
          </cell>
        </row>
        <row r="515">
          <cell r="A515" t="str">
            <v>04.211.12</v>
          </cell>
          <cell r="B515" t="str">
            <v>Boca de BDCC 3.00x3.00m - esc=30°</v>
          </cell>
          <cell r="C515" t="str">
            <v xml:space="preserve"> </v>
          </cell>
          <cell r="D515" t="str">
            <v xml:space="preserve"> </v>
          </cell>
          <cell r="E515" t="str">
            <v>un</v>
          </cell>
          <cell r="G515">
            <v>0</v>
          </cell>
          <cell r="H515">
            <v>0</v>
          </cell>
        </row>
        <row r="516">
          <cell r="A516" t="str">
            <v>04.211.13</v>
          </cell>
          <cell r="B516" t="str">
            <v>Boca de BDCC 1.50x1.50m - esc=45°</v>
          </cell>
          <cell r="C516" t="str">
            <v xml:space="preserve"> </v>
          </cell>
          <cell r="D516" t="str">
            <v xml:space="preserve"> </v>
          </cell>
          <cell r="E516" t="str">
            <v>un</v>
          </cell>
          <cell r="G516">
            <v>0</v>
          </cell>
          <cell r="H516">
            <v>0</v>
          </cell>
        </row>
        <row r="517">
          <cell r="A517" t="str">
            <v>04.211.14</v>
          </cell>
          <cell r="B517" t="str">
            <v>Boca de BDCC 2.00x2.00m - esc=45°</v>
          </cell>
          <cell r="C517" t="str">
            <v xml:space="preserve"> </v>
          </cell>
          <cell r="D517" t="str">
            <v xml:space="preserve"> </v>
          </cell>
          <cell r="E517" t="str">
            <v>un</v>
          </cell>
          <cell r="G517">
            <v>0</v>
          </cell>
          <cell r="H517">
            <v>0</v>
          </cell>
        </row>
        <row r="518">
          <cell r="A518" t="str">
            <v>04.211.15</v>
          </cell>
          <cell r="B518" t="str">
            <v>Boca de BDCC 2.50x2.50m - esc=45°</v>
          </cell>
          <cell r="C518" t="str">
            <v xml:space="preserve"> </v>
          </cell>
          <cell r="D518" t="str">
            <v xml:space="preserve"> </v>
          </cell>
          <cell r="E518" t="str">
            <v>un</v>
          </cell>
          <cell r="G518">
            <v>0</v>
          </cell>
          <cell r="H518">
            <v>0</v>
          </cell>
        </row>
        <row r="519">
          <cell r="A519" t="str">
            <v>04.211.16</v>
          </cell>
          <cell r="B519" t="str">
            <v>Boca de BDCC 3.00x3.00m - esc=45°</v>
          </cell>
          <cell r="C519" t="str">
            <v xml:space="preserve"> </v>
          </cell>
          <cell r="D519" t="str">
            <v xml:space="preserve"> </v>
          </cell>
          <cell r="E519" t="str">
            <v>un</v>
          </cell>
          <cell r="G519">
            <v>0</v>
          </cell>
          <cell r="H519">
            <v>0</v>
          </cell>
        </row>
        <row r="520">
          <cell r="A520" t="str">
            <v>04.220.01</v>
          </cell>
          <cell r="B520" t="str">
            <v>Corpo de BTCC 1.50x1.50m-H=0 a 1.00m</v>
          </cell>
          <cell r="C520" t="str">
            <v>DNER-ES286/97</v>
          </cell>
          <cell r="D520" t="str">
            <v xml:space="preserve"> </v>
          </cell>
          <cell r="E520" t="str">
            <v>m</v>
          </cell>
          <cell r="G520">
            <v>0</v>
          </cell>
          <cell r="H520">
            <v>0</v>
          </cell>
        </row>
        <row r="521">
          <cell r="A521" t="str">
            <v>04.220.02</v>
          </cell>
          <cell r="B521" t="str">
            <v>Corpo de BTCC 2.00x2.00m-H=0 a 1.00m</v>
          </cell>
          <cell r="C521" t="str">
            <v>DNER-ES286/97</v>
          </cell>
          <cell r="D521" t="str">
            <v xml:space="preserve"> </v>
          </cell>
          <cell r="E521" t="str">
            <v>m</v>
          </cell>
          <cell r="G521">
            <v>0</v>
          </cell>
          <cell r="H521">
            <v>0</v>
          </cell>
        </row>
        <row r="522">
          <cell r="A522" t="str">
            <v>04.220.03</v>
          </cell>
          <cell r="B522" t="str">
            <v>Corpo de BTCC 2.50x2.50m-H=0 a 1.00m</v>
          </cell>
          <cell r="C522" t="str">
            <v>DNER-ES286/97</v>
          </cell>
          <cell r="D522" t="str">
            <v xml:space="preserve"> </v>
          </cell>
          <cell r="E522" t="str">
            <v>m</v>
          </cell>
          <cell r="G522">
            <v>0</v>
          </cell>
          <cell r="H522">
            <v>0</v>
          </cell>
        </row>
        <row r="523">
          <cell r="A523" t="str">
            <v>04.220.04</v>
          </cell>
          <cell r="B523" t="str">
            <v>Corpo de BTCC 3.00x3.00m-H=0 a 1.00m</v>
          </cell>
          <cell r="C523" t="str">
            <v>DNER-ES286/97</v>
          </cell>
          <cell r="D523" t="str">
            <v xml:space="preserve"> </v>
          </cell>
          <cell r="E523" t="str">
            <v>m</v>
          </cell>
          <cell r="G523">
            <v>0</v>
          </cell>
          <cell r="H523">
            <v>0</v>
          </cell>
        </row>
        <row r="524">
          <cell r="A524" t="str">
            <v>04.220.05</v>
          </cell>
          <cell r="B524" t="str">
            <v>Corpo de BTCC 1.50x1.50m-H=1.00 a 2.50m</v>
          </cell>
          <cell r="C524" t="str">
            <v>DNER-ES286/97</v>
          </cell>
          <cell r="D524" t="str">
            <v xml:space="preserve"> </v>
          </cell>
          <cell r="E524" t="str">
            <v>m</v>
          </cell>
          <cell r="F524">
            <v>825.87</v>
          </cell>
          <cell r="G524">
            <v>295.66145999999998</v>
          </cell>
          <cell r="H524">
            <v>1121.5314599999999</v>
          </cell>
        </row>
        <row r="525">
          <cell r="A525" t="str">
            <v>04.220.06</v>
          </cell>
          <cell r="B525" t="str">
            <v>Corpo de BSTC 2.00x2.00m-H=1.00 a 2.50m</v>
          </cell>
          <cell r="C525" t="str">
            <v>DNER-ES286/97</v>
          </cell>
          <cell r="D525" t="str">
            <v xml:space="preserve"> </v>
          </cell>
          <cell r="E525" t="str">
            <v>m</v>
          </cell>
          <cell r="F525">
            <v>1187.6199999999999</v>
          </cell>
          <cell r="G525">
            <v>425.16795999999994</v>
          </cell>
          <cell r="H525">
            <v>1612.7879599999999</v>
          </cell>
        </row>
        <row r="526">
          <cell r="A526" t="str">
            <v>04.220.07</v>
          </cell>
          <cell r="B526" t="str">
            <v>Corpo de BTCC 2.50x2.50m-H=1.00 a 2.50m</v>
          </cell>
          <cell r="C526" t="str">
            <v>DNER-ES286/97</v>
          </cell>
          <cell r="D526" t="str">
            <v xml:space="preserve"> </v>
          </cell>
          <cell r="E526" t="str">
            <v>m</v>
          </cell>
          <cell r="G526">
            <v>0</v>
          </cell>
          <cell r="H526">
            <v>0</v>
          </cell>
        </row>
        <row r="527">
          <cell r="A527" t="str">
            <v>04.220.08</v>
          </cell>
          <cell r="B527" t="str">
            <v>Corpo de BTCC 3.00x3.00m-H=1.00 a 2.50m</v>
          </cell>
          <cell r="C527" t="str">
            <v>DNER-ES286/97</v>
          </cell>
          <cell r="D527" t="str">
            <v xml:space="preserve"> </v>
          </cell>
          <cell r="E527" t="str">
            <v>m</v>
          </cell>
          <cell r="G527">
            <v>0</v>
          </cell>
          <cell r="H527">
            <v>0</v>
          </cell>
        </row>
        <row r="528">
          <cell r="A528" t="str">
            <v>04.220.09</v>
          </cell>
          <cell r="B528" t="str">
            <v>Corpo de BTCC 1.50x1.50m-H=2.50 a 5.00m</v>
          </cell>
          <cell r="C528" t="str">
            <v>DNER-ES286/97</v>
          </cell>
          <cell r="D528" t="str">
            <v xml:space="preserve"> </v>
          </cell>
          <cell r="E528" t="str">
            <v>m</v>
          </cell>
          <cell r="F528">
            <v>899.7</v>
          </cell>
          <cell r="G528">
            <v>322.0926</v>
          </cell>
          <cell r="H528">
            <v>1221.7926</v>
          </cell>
        </row>
        <row r="529">
          <cell r="A529" t="str">
            <v>04.220.10</v>
          </cell>
          <cell r="B529" t="str">
            <v>Corpo de BTCC 2.00x2.00m-H=2.50 a 5.00m</v>
          </cell>
          <cell r="C529" t="str">
            <v>DNER-ES286/97</v>
          </cell>
          <cell r="D529" t="str">
            <v xml:space="preserve"> </v>
          </cell>
          <cell r="E529" t="str">
            <v>m</v>
          </cell>
          <cell r="G529">
            <v>0</v>
          </cell>
          <cell r="H529">
            <v>0</v>
          </cell>
        </row>
        <row r="530">
          <cell r="A530" t="str">
            <v>04.220.11</v>
          </cell>
          <cell r="B530" t="str">
            <v>Corpo de BTCC 2.50x2.50m-H=2.50 a 5.00m</v>
          </cell>
          <cell r="C530" t="str">
            <v>DNER-ES286/97</v>
          </cell>
          <cell r="D530" t="str">
            <v xml:space="preserve"> </v>
          </cell>
          <cell r="E530" t="str">
            <v>m</v>
          </cell>
          <cell r="G530">
            <v>0</v>
          </cell>
          <cell r="H530">
            <v>0</v>
          </cell>
        </row>
        <row r="531">
          <cell r="A531" t="str">
            <v>04.220.12</v>
          </cell>
          <cell r="B531" t="str">
            <v>Corpo de BTCC 3.00x3.00m-H=2.50 a 5.00m</v>
          </cell>
          <cell r="C531" t="str">
            <v>DNER-ES286/97</v>
          </cell>
          <cell r="D531" t="str">
            <v xml:space="preserve"> </v>
          </cell>
          <cell r="E531" t="str">
            <v>m</v>
          </cell>
          <cell r="G531">
            <v>0</v>
          </cell>
          <cell r="H531">
            <v>0</v>
          </cell>
        </row>
        <row r="532">
          <cell r="A532" t="str">
            <v>04.220.13</v>
          </cell>
          <cell r="B532" t="str">
            <v>Corpo de BTCC 1.50x1.50m-H=5.00 a 7.50m</v>
          </cell>
          <cell r="C532" t="str">
            <v>DNER-ES286/97</v>
          </cell>
          <cell r="D532" t="str">
            <v xml:space="preserve"> </v>
          </cell>
          <cell r="E532" t="str">
            <v>m</v>
          </cell>
          <cell r="G532">
            <v>0</v>
          </cell>
          <cell r="H532">
            <v>0</v>
          </cell>
        </row>
        <row r="533">
          <cell r="A533" t="str">
            <v>04.220.14</v>
          </cell>
          <cell r="B533" t="str">
            <v>Corpo de BTCC 2.0Dx2.00m-H=5.00 a 7.50m</v>
          </cell>
          <cell r="C533" t="str">
            <v>DNER-ES286/97</v>
          </cell>
          <cell r="D533" t="str">
            <v xml:space="preserve"> </v>
          </cell>
          <cell r="E533" t="str">
            <v>m</v>
          </cell>
          <cell r="G533">
            <v>0</v>
          </cell>
          <cell r="H533">
            <v>0</v>
          </cell>
        </row>
        <row r="534">
          <cell r="A534" t="str">
            <v>04.220.15</v>
          </cell>
          <cell r="B534" t="str">
            <v>Corpo de BTCC 2.50x2.50m-H=5.00 a 7.50m</v>
          </cell>
          <cell r="C534" t="str">
            <v>DNER-ES286/97</v>
          </cell>
          <cell r="D534" t="str">
            <v xml:space="preserve"> </v>
          </cell>
          <cell r="E534" t="str">
            <v>m</v>
          </cell>
          <cell r="G534">
            <v>0</v>
          </cell>
          <cell r="H534">
            <v>0</v>
          </cell>
        </row>
        <row r="535">
          <cell r="A535" t="str">
            <v>04.220.16</v>
          </cell>
          <cell r="B535" t="str">
            <v>Corpo de BTCC 3.00x3.00m-H=5.00 a 7.50m</v>
          </cell>
          <cell r="C535" t="str">
            <v>DNER-ES286/97</v>
          </cell>
          <cell r="D535" t="str">
            <v xml:space="preserve"> </v>
          </cell>
          <cell r="E535" t="str">
            <v>m</v>
          </cell>
          <cell r="G535">
            <v>0</v>
          </cell>
          <cell r="H535">
            <v>0</v>
          </cell>
        </row>
        <row r="536">
          <cell r="A536" t="str">
            <v>04.220.17</v>
          </cell>
          <cell r="B536" t="str">
            <v>Corpo de BTCC 1.50x1.50m-H=7.50 a 10.00m</v>
          </cell>
          <cell r="C536" t="str">
            <v>DNER-ES286/97</v>
          </cell>
          <cell r="D536" t="str">
            <v xml:space="preserve"> </v>
          </cell>
          <cell r="E536" t="str">
            <v>m</v>
          </cell>
          <cell r="G536">
            <v>0</v>
          </cell>
          <cell r="H536">
            <v>0</v>
          </cell>
        </row>
        <row r="537">
          <cell r="A537" t="str">
            <v>04.220.18</v>
          </cell>
          <cell r="B537" t="str">
            <v>Corpo de BTCC 2.00x2.00m-H=7.50 a 10.00m</v>
          </cell>
          <cell r="C537" t="str">
            <v>DNER-ES286/97</v>
          </cell>
          <cell r="D537" t="str">
            <v xml:space="preserve"> </v>
          </cell>
          <cell r="E537" t="str">
            <v>m</v>
          </cell>
          <cell r="G537">
            <v>0</v>
          </cell>
          <cell r="H537">
            <v>0</v>
          </cell>
        </row>
        <row r="538">
          <cell r="A538" t="str">
            <v>04.220.19</v>
          </cell>
          <cell r="B538" t="str">
            <v>Corpo de BTCC 2.50x2.50m-H=7.50 a 10.00m</v>
          </cell>
          <cell r="C538" t="str">
            <v>DNER-ES286/97</v>
          </cell>
          <cell r="D538" t="str">
            <v xml:space="preserve"> </v>
          </cell>
          <cell r="E538" t="str">
            <v>m</v>
          </cell>
          <cell r="G538">
            <v>0</v>
          </cell>
          <cell r="H538">
            <v>0</v>
          </cell>
        </row>
        <row r="539">
          <cell r="A539" t="str">
            <v>04.220.20</v>
          </cell>
          <cell r="B539" t="str">
            <v>Corpo de BTCC 3.00x3.00m-H=7.50 a 10.00m</v>
          </cell>
          <cell r="C539" t="str">
            <v>DNER-ES286/97</v>
          </cell>
          <cell r="D539" t="str">
            <v xml:space="preserve"> </v>
          </cell>
          <cell r="E539" t="str">
            <v>m</v>
          </cell>
          <cell r="G539">
            <v>0</v>
          </cell>
          <cell r="H539">
            <v>0</v>
          </cell>
        </row>
        <row r="540">
          <cell r="A540" t="str">
            <v>04.220.21</v>
          </cell>
          <cell r="B540" t="str">
            <v>Corpo de BTCC 1.50x1.50m-H=10.00 a 12.50m</v>
          </cell>
          <cell r="C540" t="str">
            <v>DNER-ES286/97</v>
          </cell>
          <cell r="D540" t="str">
            <v xml:space="preserve"> </v>
          </cell>
          <cell r="E540" t="str">
            <v>m</v>
          </cell>
          <cell r="G540">
            <v>0</v>
          </cell>
          <cell r="H540">
            <v>0</v>
          </cell>
        </row>
        <row r="541">
          <cell r="A541" t="str">
            <v>04.220.22</v>
          </cell>
          <cell r="B541" t="str">
            <v>Corpo de BTCC 2.00x2.00m-H=10.00 a 12.50m</v>
          </cell>
          <cell r="C541" t="str">
            <v>DNER-ES286/97</v>
          </cell>
          <cell r="D541" t="str">
            <v xml:space="preserve"> </v>
          </cell>
          <cell r="E541" t="str">
            <v>m</v>
          </cell>
          <cell r="G541">
            <v>0</v>
          </cell>
          <cell r="H541">
            <v>0</v>
          </cell>
        </row>
        <row r="542">
          <cell r="A542" t="str">
            <v>04.220.23</v>
          </cell>
          <cell r="B542" t="str">
            <v>Corpo de BTCC 2.50x2.50m-H=10.00 a 12.50m</v>
          </cell>
          <cell r="C542" t="str">
            <v>DNER-ES286/97</v>
          </cell>
          <cell r="D542" t="str">
            <v xml:space="preserve"> </v>
          </cell>
          <cell r="E542" t="str">
            <v>m</v>
          </cell>
          <cell r="G542">
            <v>0</v>
          </cell>
          <cell r="H542">
            <v>0</v>
          </cell>
        </row>
        <row r="543">
          <cell r="A543" t="str">
            <v>04.220.24</v>
          </cell>
          <cell r="B543" t="str">
            <v>Corpo de BTCC 3.00x3.00m-H=10.00 a 12.50m</v>
          </cell>
          <cell r="C543" t="str">
            <v>DNER-ES286/97</v>
          </cell>
          <cell r="D543" t="str">
            <v xml:space="preserve"> </v>
          </cell>
          <cell r="E543" t="str">
            <v>m</v>
          </cell>
          <cell r="G543">
            <v>0</v>
          </cell>
          <cell r="H543">
            <v>0</v>
          </cell>
        </row>
        <row r="544">
          <cell r="A544" t="str">
            <v>04.220.25</v>
          </cell>
          <cell r="B544" t="str">
            <v>Corpo de BTCC 1.50x1.50m-H=12.50 a 15.00m</v>
          </cell>
          <cell r="C544" t="str">
            <v>DNER-ES286/97</v>
          </cell>
          <cell r="D544" t="str">
            <v xml:space="preserve"> </v>
          </cell>
          <cell r="E544" t="str">
            <v>m</v>
          </cell>
          <cell r="G544">
            <v>0</v>
          </cell>
          <cell r="H544">
            <v>0</v>
          </cell>
        </row>
        <row r="545">
          <cell r="A545" t="str">
            <v>04.220.26</v>
          </cell>
          <cell r="B545" t="str">
            <v>Corpo de BTCC 2.00x2.00m-H=12.50 a 15.00m</v>
          </cell>
          <cell r="C545" t="str">
            <v>DNER-ES286/97</v>
          </cell>
          <cell r="D545" t="str">
            <v xml:space="preserve"> </v>
          </cell>
          <cell r="E545" t="str">
            <v>m</v>
          </cell>
          <cell r="G545">
            <v>0</v>
          </cell>
          <cell r="H545">
            <v>0</v>
          </cell>
        </row>
        <row r="546">
          <cell r="A546" t="str">
            <v>04.220.27</v>
          </cell>
          <cell r="B546" t="str">
            <v>Corpo de BTCC 2.50x2.50m-H=12.50 a 15.00m</v>
          </cell>
          <cell r="C546" t="str">
            <v>DNER-ES286/97</v>
          </cell>
          <cell r="D546" t="str">
            <v xml:space="preserve"> </v>
          </cell>
          <cell r="E546" t="str">
            <v>m</v>
          </cell>
          <cell r="G546">
            <v>0</v>
          </cell>
          <cell r="H546">
            <v>0</v>
          </cell>
        </row>
        <row r="547">
          <cell r="A547" t="str">
            <v>04.220.28</v>
          </cell>
          <cell r="B547" t="str">
            <v>Corpo de BTCC 3.00x3.00m-H=12.50 a 15.00m</v>
          </cell>
          <cell r="C547" t="str">
            <v>DNER-ES286/97</v>
          </cell>
          <cell r="D547" t="str">
            <v xml:space="preserve"> </v>
          </cell>
          <cell r="E547" t="str">
            <v>m</v>
          </cell>
          <cell r="G547">
            <v>0</v>
          </cell>
          <cell r="H547">
            <v>0</v>
          </cell>
        </row>
        <row r="548">
          <cell r="A548" t="str">
            <v>04.221.01</v>
          </cell>
          <cell r="B548" t="str">
            <v>Boca de BTCC 1.50x1.50m - normal</v>
          </cell>
          <cell r="C548" t="str">
            <v xml:space="preserve"> </v>
          </cell>
          <cell r="D548" t="str">
            <v xml:space="preserve"> </v>
          </cell>
          <cell r="E548" t="str">
            <v>un</v>
          </cell>
          <cell r="F548">
            <v>3358.97</v>
          </cell>
          <cell r="G548">
            <v>1202.5112599999998</v>
          </cell>
          <cell r="H548">
            <v>4561.4812599999996</v>
          </cell>
        </row>
        <row r="549">
          <cell r="A549" t="str">
            <v>04.221.02</v>
          </cell>
          <cell r="B549" t="str">
            <v>Boca de BTCC 2.00x2.00m - normal</v>
          </cell>
          <cell r="C549" t="str">
            <v xml:space="preserve"> </v>
          </cell>
          <cell r="D549" t="str">
            <v xml:space="preserve"> </v>
          </cell>
          <cell r="E549" t="str">
            <v>un</v>
          </cell>
          <cell r="G549">
            <v>0</v>
          </cell>
          <cell r="H549">
            <v>0</v>
          </cell>
        </row>
        <row r="550">
          <cell r="A550" t="str">
            <v>04.221.03</v>
          </cell>
          <cell r="B550" t="str">
            <v>Boca de BTCC 2.50x2.50m - normal</v>
          </cell>
          <cell r="C550" t="str">
            <v xml:space="preserve"> </v>
          </cell>
          <cell r="D550" t="str">
            <v xml:space="preserve"> </v>
          </cell>
          <cell r="E550" t="str">
            <v>un</v>
          </cell>
          <cell r="G550">
            <v>0</v>
          </cell>
          <cell r="H550">
            <v>0</v>
          </cell>
        </row>
        <row r="551">
          <cell r="A551" t="str">
            <v>04.221.04</v>
          </cell>
          <cell r="B551" t="str">
            <v>Boca de BTCC 3.00x3.00m - normal</v>
          </cell>
          <cell r="C551" t="str">
            <v xml:space="preserve"> </v>
          </cell>
          <cell r="D551" t="str">
            <v xml:space="preserve"> </v>
          </cell>
          <cell r="E551" t="str">
            <v>un</v>
          </cell>
          <cell r="G551">
            <v>0</v>
          </cell>
          <cell r="H551">
            <v>0</v>
          </cell>
        </row>
        <row r="552">
          <cell r="A552" t="str">
            <v>04.221.05</v>
          </cell>
          <cell r="B552" t="str">
            <v>Boca de BTCC 1.50x1.50m - esc=15°</v>
          </cell>
          <cell r="C552" t="str">
            <v xml:space="preserve"> </v>
          </cell>
          <cell r="D552" t="str">
            <v xml:space="preserve"> </v>
          </cell>
          <cell r="E552" t="str">
            <v>un</v>
          </cell>
          <cell r="G552">
            <v>0</v>
          </cell>
          <cell r="H552">
            <v>0</v>
          </cell>
        </row>
        <row r="553">
          <cell r="A553" t="str">
            <v>04.221.06</v>
          </cell>
          <cell r="B553" t="str">
            <v>Boca de BTCC 2.00x2.00m - esc=15°</v>
          </cell>
          <cell r="C553" t="str">
            <v xml:space="preserve"> </v>
          </cell>
          <cell r="D553" t="str">
            <v xml:space="preserve"> </v>
          </cell>
          <cell r="E553" t="str">
            <v>un</v>
          </cell>
          <cell r="G553">
            <v>0</v>
          </cell>
          <cell r="H553">
            <v>0</v>
          </cell>
        </row>
        <row r="554">
          <cell r="A554" t="str">
            <v>04.221.07</v>
          </cell>
          <cell r="B554" t="str">
            <v>Boca de BTCC 2.50x2.50m - esc=15°</v>
          </cell>
          <cell r="C554" t="str">
            <v xml:space="preserve"> </v>
          </cell>
          <cell r="D554" t="str">
            <v xml:space="preserve"> </v>
          </cell>
          <cell r="E554" t="str">
            <v>un</v>
          </cell>
          <cell r="G554">
            <v>0</v>
          </cell>
          <cell r="H554">
            <v>0</v>
          </cell>
        </row>
        <row r="555">
          <cell r="A555" t="str">
            <v>04.221.08</v>
          </cell>
          <cell r="B555" t="str">
            <v>Boca de BTCC 3.00x3.00m - esc=15°</v>
          </cell>
          <cell r="C555" t="str">
            <v xml:space="preserve"> </v>
          </cell>
          <cell r="D555" t="str">
            <v xml:space="preserve"> </v>
          </cell>
          <cell r="E555" t="str">
            <v>un</v>
          </cell>
          <cell r="G555">
            <v>0</v>
          </cell>
          <cell r="H555">
            <v>0</v>
          </cell>
        </row>
        <row r="556">
          <cell r="A556" t="str">
            <v>04.221.09</v>
          </cell>
          <cell r="B556" t="str">
            <v>Boca de BTCC 1.50x1.50m - esc=30°</v>
          </cell>
          <cell r="C556" t="str">
            <v xml:space="preserve"> </v>
          </cell>
          <cell r="D556" t="str">
            <v xml:space="preserve"> </v>
          </cell>
          <cell r="E556" t="str">
            <v>un</v>
          </cell>
          <cell r="G556">
            <v>0</v>
          </cell>
          <cell r="H556">
            <v>0</v>
          </cell>
        </row>
        <row r="557">
          <cell r="A557" t="str">
            <v>04.221.10</v>
          </cell>
          <cell r="B557" t="str">
            <v>Boca de BTCC 2.00x2.00m - esc=30°</v>
          </cell>
          <cell r="C557" t="str">
            <v xml:space="preserve"> </v>
          </cell>
          <cell r="D557" t="str">
            <v xml:space="preserve"> </v>
          </cell>
          <cell r="E557" t="str">
            <v>un</v>
          </cell>
          <cell r="G557">
            <v>0</v>
          </cell>
          <cell r="H557">
            <v>0</v>
          </cell>
        </row>
        <row r="558">
          <cell r="A558" t="str">
            <v>04.221.11</v>
          </cell>
          <cell r="B558" t="str">
            <v>Boca de BTCC 2.50x2.50m - esc=30°</v>
          </cell>
          <cell r="C558" t="str">
            <v xml:space="preserve"> </v>
          </cell>
          <cell r="D558" t="str">
            <v xml:space="preserve"> </v>
          </cell>
          <cell r="E558" t="str">
            <v>un</v>
          </cell>
          <cell r="G558">
            <v>0</v>
          </cell>
          <cell r="H558">
            <v>0</v>
          </cell>
        </row>
        <row r="559">
          <cell r="A559" t="str">
            <v>04.221.12</v>
          </cell>
          <cell r="B559" t="str">
            <v>Boca de BTCC 3.00x3.00m - esc=30°</v>
          </cell>
          <cell r="C559" t="str">
            <v xml:space="preserve"> </v>
          </cell>
          <cell r="D559" t="str">
            <v xml:space="preserve"> </v>
          </cell>
          <cell r="E559" t="str">
            <v>un</v>
          </cell>
          <cell r="G559">
            <v>0</v>
          </cell>
          <cell r="H559">
            <v>0</v>
          </cell>
        </row>
        <row r="560">
          <cell r="A560" t="str">
            <v>04.221.13</v>
          </cell>
          <cell r="B560" t="str">
            <v>Boca de BTCC 1.50x1.50m - esc=45°</v>
          </cell>
          <cell r="C560" t="str">
            <v xml:space="preserve"> </v>
          </cell>
          <cell r="D560" t="str">
            <v xml:space="preserve"> </v>
          </cell>
          <cell r="E560" t="str">
            <v>un</v>
          </cell>
          <cell r="G560">
            <v>0</v>
          </cell>
          <cell r="H560">
            <v>0</v>
          </cell>
        </row>
        <row r="561">
          <cell r="A561" t="str">
            <v xml:space="preserve">04.221.14  </v>
          </cell>
          <cell r="B561" t="str">
            <v>Boca de BTCC 2.00x2.00m - esc=45°</v>
          </cell>
          <cell r="C561" t="str">
            <v xml:space="preserve"> </v>
          </cell>
          <cell r="D561" t="str">
            <v xml:space="preserve"> </v>
          </cell>
          <cell r="E561" t="str">
            <v>un</v>
          </cell>
          <cell r="G561">
            <v>0</v>
          </cell>
          <cell r="H561">
            <v>0</v>
          </cell>
        </row>
        <row r="562">
          <cell r="A562" t="str">
            <v>04.221.15</v>
          </cell>
          <cell r="B562" t="str">
            <v>Boca de BTCC 2.50x2.50m - esc=45°</v>
          </cell>
          <cell r="C562" t="str">
            <v xml:space="preserve"> </v>
          </cell>
          <cell r="D562" t="str">
            <v xml:space="preserve"> </v>
          </cell>
          <cell r="E562" t="str">
            <v>un</v>
          </cell>
          <cell r="G562">
            <v>0</v>
          </cell>
          <cell r="H562">
            <v>0</v>
          </cell>
        </row>
        <row r="563">
          <cell r="A563" t="str">
            <v>04.221.16</v>
          </cell>
          <cell r="B563" t="str">
            <v>Boca de BTCC 3.00x3.00m - esc=45°</v>
          </cell>
          <cell r="C563" t="str">
            <v xml:space="preserve"> </v>
          </cell>
          <cell r="D563" t="str">
            <v xml:space="preserve"> </v>
          </cell>
          <cell r="E563" t="str">
            <v>un</v>
          </cell>
          <cell r="G563">
            <v>0</v>
          </cell>
          <cell r="H563">
            <v>0</v>
          </cell>
        </row>
        <row r="564">
          <cell r="A564" t="str">
            <v>04.400.01</v>
          </cell>
          <cell r="B564" t="str">
            <v>Valeta de prot. de cortes c/ revest. vegetal VPC 01</v>
          </cell>
          <cell r="C564" t="str">
            <v xml:space="preserve"> </v>
          </cell>
          <cell r="D564" t="str">
            <v xml:space="preserve"> </v>
          </cell>
          <cell r="E564" t="str">
            <v>m</v>
          </cell>
          <cell r="F564">
            <v>23.25</v>
          </cell>
          <cell r="G564">
            <v>8.3234999999999992</v>
          </cell>
          <cell r="H564">
            <v>31.573499999999999</v>
          </cell>
        </row>
        <row r="565">
          <cell r="A565" t="str">
            <v>04.400.02</v>
          </cell>
          <cell r="B565" t="str">
            <v>Valeta de prot. de cortes c/ revest. vegetal VPC 02</v>
          </cell>
          <cell r="C565" t="str">
            <v xml:space="preserve"> </v>
          </cell>
          <cell r="D565" t="str">
            <v xml:space="preserve"> </v>
          </cell>
          <cell r="E565" t="str">
            <v>m</v>
          </cell>
          <cell r="F565">
            <v>17.11</v>
          </cell>
          <cell r="G565">
            <v>6.1253799999999998</v>
          </cell>
          <cell r="H565">
            <v>23.235379999999999</v>
          </cell>
        </row>
        <row r="566">
          <cell r="A566" t="str">
            <v>04.400.03</v>
          </cell>
          <cell r="B566" t="str">
            <v>Valeta de prot. de cortes c/ revest. concreto VPC 03</v>
          </cell>
          <cell r="C566" t="str">
            <v xml:space="preserve"> </v>
          </cell>
          <cell r="D566" t="str">
            <v xml:space="preserve"> </v>
          </cell>
          <cell r="E566" t="str">
            <v>m</v>
          </cell>
          <cell r="F566">
            <v>29.22</v>
          </cell>
          <cell r="G566">
            <v>10.460759999999999</v>
          </cell>
          <cell r="H566">
            <v>39.680759999999999</v>
          </cell>
        </row>
        <row r="567">
          <cell r="A567" t="str">
            <v>04.400.04</v>
          </cell>
          <cell r="B567" t="str">
            <v>Valeta de prot. de cortes c/ revest. concreto VPC 04</v>
          </cell>
          <cell r="C567" t="str">
            <v xml:space="preserve"> </v>
          </cell>
          <cell r="D567" t="str">
            <v xml:space="preserve"> </v>
          </cell>
          <cell r="E567" t="str">
            <v>m</v>
          </cell>
          <cell r="G567">
            <v>0</v>
          </cell>
          <cell r="H567">
            <v>0</v>
          </cell>
        </row>
        <row r="568">
          <cell r="A568" t="str">
            <v>04.401.01</v>
          </cell>
          <cell r="B568" t="str">
            <v>Valeta de prot. de aterro c/ revest. vegetal VPA 01</v>
          </cell>
          <cell r="C568" t="str">
            <v xml:space="preserve"> </v>
          </cell>
          <cell r="D568" t="str">
            <v xml:space="preserve"> </v>
          </cell>
          <cell r="E568" t="str">
            <v>m</v>
          </cell>
          <cell r="F568">
            <v>23.55</v>
          </cell>
          <cell r="G568">
            <v>8.4308999999999994</v>
          </cell>
          <cell r="H568">
            <v>31.980899999999998</v>
          </cell>
        </row>
        <row r="569">
          <cell r="A569" t="str">
            <v>04.401.02</v>
          </cell>
          <cell r="B569" t="str">
            <v>Valeta de prot. de aterro c/ revest. vegetal VPA 02</v>
          </cell>
          <cell r="C569" t="str">
            <v xml:space="preserve"> </v>
          </cell>
          <cell r="D569" t="str">
            <v xml:space="preserve"> </v>
          </cell>
          <cell r="E569" t="str">
            <v>m</v>
          </cell>
          <cell r="F569">
            <v>17.91</v>
          </cell>
          <cell r="G569">
            <v>6.4117799999999994</v>
          </cell>
          <cell r="H569">
            <v>24.32178</v>
          </cell>
        </row>
        <row r="570">
          <cell r="A570" t="str">
            <v>04.401.03</v>
          </cell>
          <cell r="B570" t="str">
            <v>Valeta de prot. de aterro c/ revest. concreto VPA 03</v>
          </cell>
          <cell r="C570" t="str">
            <v xml:space="preserve"> </v>
          </cell>
          <cell r="D570" t="str">
            <v xml:space="preserve"> </v>
          </cell>
          <cell r="E570" t="str">
            <v>m</v>
          </cell>
          <cell r="G570">
            <v>0</v>
          </cell>
          <cell r="H570">
            <v>0</v>
          </cell>
        </row>
        <row r="571">
          <cell r="A571" t="str">
            <v>04.401.04</v>
          </cell>
          <cell r="B571" t="str">
            <v>Valeta de prot. de aterro c/revest. concretoVPA 04</v>
          </cell>
          <cell r="C571" t="str">
            <v xml:space="preserve"> </v>
          </cell>
          <cell r="D571" t="str">
            <v xml:space="preserve"> </v>
          </cell>
          <cell r="E571" t="str">
            <v>m</v>
          </cell>
          <cell r="G571">
            <v>0</v>
          </cell>
          <cell r="H571">
            <v>0</v>
          </cell>
        </row>
        <row r="572">
          <cell r="A572" t="str">
            <v>04.401.05</v>
          </cell>
          <cell r="B572" t="str">
            <v>Valeta de prot. de cortes/aterro s/ revest.  VPC 05 NPA 05</v>
          </cell>
          <cell r="C572" t="str">
            <v xml:space="preserve"> </v>
          </cell>
          <cell r="D572" t="str">
            <v xml:space="preserve"> </v>
          </cell>
          <cell r="E572" t="str">
            <v>m</v>
          </cell>
          <cell r="G572">
            <v>0</v>
          </cell>
          <cell r="H572">
            <v>0</v>
          </cell>
        </row>
        <row r="573">
          <cell r="A573" t="str">
            <v>04.401.06</v>
          </cell>
          <cell r="B573" t="str">
            <v>Valeta de prot. de cortes/aterro s/ revest.  VPC 06 NPA 06</v>
          </cell>
          <cell r="C573" t="str">
            <v xml:space="preserve"> </v>
          </cell>
          <cell r="D573" t="str">
            <v xml:space="preserve"> </v>
          </cell>
          <cell r="E573" t="str">
            <v>m</v>
          </cell>
          <cell r="G573">
            <v>0</v>
          </cell>
          <cell r="H573">
            <v>0</v>
          </cell>
        </row>
        <row r="574">
          <cell r="A574" t="str">
            <v>04.500.01</v>
          </cell>
          <cell r="B574" t="str">
            <v>Dreno longit. profundo p/cortes em solo-DPS 01</v>
          </cell>
          <cell r="C574" t="str">
            <v>DNER-ES292/97</v>
          </cell>
          <cell r="D574" t="str">
            <v xml:space="preserve"> </v>
          </cell>
          <cell r="E574" t="str">
            <v>m</v>
          </cell>
          <cell r="G574">
            <v>0</v>
          </cell>
          <cell r="H574">
            <v>0</v>
          </cell>
        </row>
        <row r="575">
          <cell r="A575" t="str">
            <v>04.500.02</v>
          </cell>
          <cell r="B575" t="str">
            <v>Dreno longit. profundo p/cortes em solo-DPS 02</v>
          </cell>
          <cell r="C575" t="str">
            <v>DNER-ES292/97</v>
          </cell>
          <cell r="D575" t="str">
            <v xml:space="preserve"> </v>
          </cell>
          <cell r="E575" t="str">
            <v>m</v>
          </cell>
          <cell r="F575">
            <v>12.86</v>
          </cell>
          <cell r="G575">
            <v>4.6038799999999993</v>
          </cell>
          <cell r="H575">
            <v>17.46388</v>
          </cell>
        </row>
        <row r="576">
          <cell r="A576" t="str">
            <v>04.500.03</v>
          </cell>
          <cell r="B576" t="str">
            <v>Dreno longit. profundo p/cortes em solo-DPS 03</v>
          </cell>
          <cell r="C576" t="str">
            <v>DNER-ES292/97</v>
          </cell>
          <cell r="D576" t="str">
            <v xml:space="preserve"> </v>
          </cell>
          <cell r="E576" t="str">
            <v>m</v>
          </cell>
          <cell r="G576">
            <v>0</v>
          </cell>
          <cell r="H576">
            <v>0</v>
          </cell>
        </row>
        <row r="577">
          <cell r="A577" t="str">
            <v>04.500.04</v>
          </cell>
          <cell r="B577" t="str">
            <v>Dreno longit. profundo p/cortes em solo-DPS 04</v>
          </cell>
          <cell r="C577" t="str">
            <v>DNER-ES292/97</v>
          </cell>
          <cell r="D577" t="str">
            <v xml:space="preserve"> </v>
          </cell>
          <cell r="E577" t="str">
            <v>m</v>
          </cell>
          <cell r="G577">
            <v>0</v>
          </cell>
          <cell r="H577">
            <v>0</v>
          </cell>
        </row>
        <row r="578">
          <cell r="A578" t="str">
            <v>04.500.05</v>
          </cell>
          <cell r="B578" t="str">
            <v>Dreno longit. profundo p/cortes em solo-DPS 05</v>
          </cell>
          <cell r="C578" t="str">
            <v>DNER-ES292/97</v>
          </cell>
          <cell r="D578" t="str">
            <v xml:space="preserve"> </v>
          </cell>
          <cell r="E578" t="str">
            <v>m</v>
          </cell>
          <cell r="G578">
            <v>0</v>
          </cell>
          <cell r="H578">
            <v>0</v>
          </cell>
        </row>
        <row r="579">
          <cell r="A579" t="str">
            <v>04.500.06</v>
          </cell>
          <cell r="B579" t="str">
            <v>Dreno longit. profundo p/cortes em solo- DPS 06</v>
          </cell>
          <cell r="C579" t="str">
            <v>DNER-ES292/97</v>
          </cell>
          <cell r="D579" t="str">
            <v xml:space="preserve"> </v>
          </cell>
          <cell r="E579" t="str">
            <v>m</v>
          </cell>
          <cell r="F579">
            <v>25.73</v>
          </cell>
          <cell r="G579">
            <v>9.2113399999999999</v>
          </cell>
          <cell r="H579">
            <v>34.941339999999997</v>
          </cell>
        </row>
        <row r="580">
          <cell r="A580" t="str">
            <v>04.500.07</v>
          </cell>
          <cell r="B580" t="str">
            <v>Dreno longit. profundo p/cortes em solo- DPS 07</v>
          </cell>
          <cell r="C580" t="str">
            <v>DNER-ES292/97</v>
          </cell>
          <cell r="D580" t="str">
            <v xml:space="preserve"> </v>
          </cell>
          <cell r="E580" t="str">
            <v>m</v>
          </cell>
          <cell r="G580">
            <v>0</v>
          </cell>
          <cell r="H580">
            <v>0</v>
          </cell>
        </row>
        <row r="581">
          <cell r="A581" t="str">
            <v>04.500.08</v>
          </cell>
          <cell r="B581" t="str">
            <v>Dreno longit. profundo p/cortes em solo- DPS 08</v>
          </cell>
          <cell r="C581" t="str">
            <v>DNER-ES292/97</v>
          </cell>
          <cell r="D581" t="str">
            <v xml:space="preserve"> </v>
          </cell>
          <cell r="E581" t="str">
            <v>m</v>
          </cell>
          <cell r="G581">
            <v>0</v>
          </cell>
          <cell r="H581">
            <v>0</v>
          </cell>
        </row>
        <row r="582">
          <cell r="A582" t="str">
            <v>04.501.01</v>
          </cell>
          <cell r="B582" t="str">
            <v>Dreno longit. profundo p/cortes em rocha- DPR 01</v>
          </cell>
          <cell r="C582" t="str">
            <v>DNER-ES294/97</v>
          </cell>
          <cell r="D582" t="str">
            <v xml:space="preserve"> </v>
          </cell>
          <cell r="E582" t="str">
            <v>m</v>
          </cell>
          <cell r="G582">
            <v>0</v>
          </cell>
          <cell r="H582">
            <v>0</v>
          </cell>
        </row>
        <row r="583">
          <cell r="A583" t="str">
            <v>04.501.02</v>
          </cell>
          <cell r="B583" t="str">
            <v>Dreno longit. profundo p/cortes em rocha- DPR 02</v>
          </cell>
          <cell r="C583" t="str">
            <v>DNER-ES292/97</v>
          </cell>
          <cell r="D583" t="str">
            <v xml:space="preserve"> </v>
          </cell>
          <cell r="E583" t="str">
            <v>m</v>
          </cell>
          <cell r="G583">
            <v>0</v>
          </cell>
          <cell r="H583">
            <v>0</v>
          </cell>
        </row>
        <row r="584">
          <cell r="A584" t="str">
            <v>04.501.03</v>
          </cell>
          <cell r="B584" t="str">
            <v>Dreno longit. profundo p/cortes em rocha- DPR 03</v>
          </cell>
          <cell r="C584" t="str">
            <v>DNER-ES292/97</v>
          </cell>
          <cell r="D584" t="str">
            <v xml:space="preserve"> </v>
          </cell>
          <cell r="E584" t="str">
            <v>m</v>
          </cell>
          <cell r="F584">
            <v>11.2</v>
          </cell>
          <cell r="G584">
            <v>4.0095999999999998</v>
          </cell>
          <cell r="H584">
            <v>15.209599999999998</v>
          </cell>
        </row>
        <row r="585">
          <cell r="A585" t="str">
            <v>04.501.04</v>
          </cell>
          <cell r="B585" t="str">
            <v>Dreno longit. profundo p/cortes em rocha- DPR 04</v>
          </cell>
          <cell r="C585" t="str">
            <v>DNER-ES292/97</v>
          </cell>
          <cell r="D585" t="str">
            <v xml:space="preserve"> </v>
          </cell>
          <cell r="E585" t="str">
            <v>m</v>
          </cell>
          <cell r="G585">
            <v>0</v>
          </cell>
          <cell r="H585">
            <v>0</v>
          </cell>
        </row>
        <row r="586">
          <cell r="A586" t="str">
            <v>04.501.05</v>
          </cell>
          <cell r="B586" t="str">
            <v>Dreno longit. profundo p/cortes em rocha- DPR 05</v>
          </cell>
          <cell r="C586" t="str">
            <v>DNER-ES292/97</v>
          </cell>
          <cell r="D586" t="str">
            <v xml:space="preserve"> </v>
          </cell>
          <cell r="E586" t="str">
            <v>m</v>
          </cell>
          <cell r="G586">
            <v>0</v>
          </cell>
          <cell r="H586">
            <v>0</v>
          </cell>
        </row>
        <row r="587">
          <cell r="A587" t="str">
            <v>04.502.01</v>
          </cell>
          <cell r="B587" t="str">
            <v>Boca de saída p/ dreno longit. profundo- BSD 01</v>
          </cell>
          <cell r="C587" t="str">
            <v xml:space="preserve"> </v>
          </cell>
          <cell r="D587" t="str">
            <v xml:space="preserve"> </v>
          </cell>
          <cell r="E587" t="str">
            <v>un</v>
          </cell>
          <cell r="G587">
            <v>0</v>
          </cell>
          <cell r="H587">
            <v>0</v>
          </cell>
        </row>
        <row r="588">
          <cell r="A588" t="str">
            <v>04.502.02</v>
          </cell>
          <cell r="B588" t="str">
            <v>Boca de saída p/ dreno longit. profundo- BSD 02</v>
          </cell>
          <cell r="C588" t="str">
            <v xml:space="preserve"> </v>
          </cell>
          <cell r="D588" t="str">
            <v xml:space="preserve"> </v>
          </cell>
          <cell r="E588" t="str">
            <v>un</v>
          </cell>
          <cell r="F588">
            <v>36.14</v>
          </cell>
          <cell r="G588">
            <v>12.93812</v>
          </cell>
          <cell r="H588">
            <v>49.078119999999998</v>
          </cell>
        </row>
        <row r="589">
          <cell r="A589" t="str">
            <v>04.510.01</v>
          </cell>
          <cell r="B589" t="str">
            <v>Dreno sub- superficial- DSS 01</v>
          </cell>
          <cell r="C589" t="str">
            <v>DNER-ES294/97</v>
          </cell>
          <cell r="D589" t="str">
            <v xml:space="preserve"> </v>
          </cell>
          <cell r="E589" t="str">
            <v>m</v>
          </cell>
          <cell r="G589">
            <v>0</v>
          </cell>
          <cell r="H589">
            <v>0</v>
          </cell>
        </row>
        <row r="590">
          <cell r="A590" t="str">
            <v>04.510.02</v>
          </cell>
          <cell r="B590" t="str">
            <v>Dreno sub- superficial- DSS 02</v>
          </cell>
          <cell r="C590" t="str">
            <v>DNER-ES294/97</v>
          </cell>
          <cell r="D590" t="str">
            <v xml:space="preserve"> </v>
          </cell>
          <cell r="E590" t="str">
            <v>m</v>
          </cell>
          <cell r="G590">
            <v>0</v>
          </cell>
          <cell r="H590">
            <v>0</v>
          </cell>
        </row>
        <row r="591">
          <cell r="A591" t="str">
            <v>04.510.03</v>
          </cell>
          <cell r="B591" t="str">
            <v>Dreno sub- superficial- DSS 03</v>
          </cell>
          <cell r="C591" t="str">
            <v>DNER-ES294/97</v>
          </cell>
          <cell r="D591" t="str">
            <v xml:space="preserve"> </v>
          </cell>
          <cell r="E591" t="str">
            <v>m</v>
          </cell>
          <cell r="F591">
            <v>2.73</v>
          </cell>
          <cell r="G591">
            <v>0.97733999999999999</v>
          </cell>
          <cell r="H591">
            <v>3.7073399999999999</v>
          </cell>
        </row>
        <row r="592">
          <cell r="A592" t="str">
            <v>04.510.04</v>
          </cell>
          <cell r="B592" t="str">
            <v>Dreno sub- superficial- DSS 04</v>
          </cell>
          <cell r="C592" t="str">
            <v>DNER-ES294/97</v>
          </cell>
          <cell r="D592" t="str">
            <v xml:space="preserve"> </v>
          </cell>
          <cell r="E592" t="str">
            <v>m</v>
          </cell>
          <cell r="G592">
            <v>0</v>
          </cell>
          <cell r="H592">
            <v>0</v>
          </cell>
        </row>
        <row r="593">
          <cell r="A593" t="str">
            <v>04.511.01</v>
          </cell>
          <cell r="B593" t="str">
            <v>Boca de saída p/ dreno sub-superficial-BSD 03</v>
          </cell>
          <cell r="C593" t="str">
            <v xml:space="preserve"> </v>
          </cell>
          <cell r="D593" t="str">
            <v xml:space="preserve"> </v>
          </cell>
          <cell r="E593" t="str">
            <v>un</v>
          </cell>
          <cell r="F593">
            <v>15.36</v>
          </cell>
          <cell r="G593">
            <v>5.4988799999999998</v>
          </cell>
          <cell r="H593">
            <v>20.858879999999999</v>
          </cell>
        </row>
        <row r="594">
          <cell r="A594" t="str">
            <v>04.520.01</v>
          </cell>
          <cell r="B594" t="str">
            <v>Dreno sub- horizontal- DSH 01</v>
          </cell>
          <cell r="C594" t="str">
            <v xml:space="preserve"> </v>
          </cell>
          <cell r="D594" t="str">
            <v xml:space="preserve"> </v>
          </cell>
          <cell r="E594" t="str">
            <v>m</v>
          </cell>
          <cell r="G594">
            <v>0</v>
          </cell>
          <cell r="H594">
            <v>0</v>
          </cell>
        </row>
        <row r="595">
          <cell r="A595" t="str">
            <v>04.521.01</v>
          </cell>
          <cell r="B595" t="str">
            <v>Boca de saída p/ dreno sub-horizontal- BSD 04</v>
          </cell>
          <cell r="C595" t="str">
            <v>DNER-ES295/97</v>
          </cell>
          <cell r="D595" t="str">
            <v xml:space="preserve"> </v>
          </cell>
          <cell r="E595" t="str">
            <v>un</v>
          </cell>
          <cell r="G595">
            <v>0</v>
          </cell>
          <cell r="H595">
            <v>0</v>
          </cell>
        </row>
        <row r="596">
          <cell r="A596" t="str">
            <v>P 04.610.00</v>
          </cell>
          <cell r="B596" t="str">
            <v>Colchão drenante c/ fornecimento e transp. de materiais</v>
          </cell>
          <cell r="C596" t="str">
            <v xml:space="preserve"> </v>
          </cell>
          <cell r="D596" t="str">
            <v xml:space="preserve"> </v>
          </cell>
          <cell r="E596" t="str">
            <v>m3</v>
          </cell>
          <cell r="F596">
            <v>13.99</v>
          </cell>
          <cell r="G596">
            <v>5.0084200000000001</v>
          </cell>
          <cell r="H596">
            <v>18.998419999999999</v>
          </cell>
        </row>
        <row r="597">
          <cell r="A597" t="str">
            <v>P 04.610.01</v>
          </cell>
          <cell r="B597" t="str">
            <v>Demolição e remoção de pontilhão de madeira</v>
          </cell>
          <cell r="C597" t="str">
            <v xml:space="preserve"> </v>
          </cell>
          <cell r="D597" t="str">
            <v xml:space="preserve"> </v>
          </cell>
          <cell r="E597" t="str">
            <v>m2</v>
          </cell>
          <cell r="F597">
            <v>30</v>
          </cell>
          <cell r="G597">
            <v>10.74</v>
          </cell>
          <cell r="H597">
            <v>40.74</v>
          </cell>
        </row>
        <row r="598">
          <cell r="A598" t="str">
            <v>04.900.01</v>
          </cell>
          <cell r="B598" t="str">
            <v>Sarjeta triangular de concreto-STC 01</v>
          </cell>
          <cell r="C598" t="str">
            <v>DNER-ES288/97</v>
          </cell>
          <cell r="D598" t="str">
            <v xml:space="preserve"> </v>
          </cell>
          <cell r="E598" t="str">
            <v>m</v>
          </cell>
          <cell r="F598">
            <v>19.13</v>
          </cell>
          <cell r="G598">
            <v>6.848539999999999</v>
          </cell>
          <cell r="H598">
            <v>25.978539999999999</v>
          </cell>
        </row>
        <row r="599">
          <cell r="A599" t="str">
            <v>04.900.02</v>
          </cell>
          <cell r="B599" t="str">
            <v>Sarjeta triangular de concreto-STC 02</v>
          </cell>
          <cell r="C599" t="str">
            <v>DNER-ES288/97</v>
          </cell>
          <cell r="D599" t="str">
            <v xml:space="preserve"> </v>
          </cell>
          <cell r="E599" t="str">
            <v>m</v>
          </cell>
          <cell r="F599">
            <v>13.49</v>
          </cell>
          <cell r="G599">
            <v>4.8294199999999998</v>
          </cell>
          <cell r="H599">
            <v>18.319420000000001</v>
          </cell>
        </row>
        <row r="600">
          <cell r="A600" t="str">
            <v>04.900.03</v>
          </cell>
          <cell r="B600" t="str">
            <v>Sarjeta triangular de concreto-STC 03</v>
          </cell>
          <cell r="C600" t="str">
            <v>DNER-ES288/97</v>
          </cell>
          <cell r="D600" t="str">
            <v xml:space="preserve"> </v>
          </cell>
          <cell r="E600" t="str">
            <v>m</v>
          </cell>
          <cell r="F600">
            <v>11.8</v>
          </cell>
          <cell r="G600">
            <v>4.2244000000000002</v>
          </cell>
          <cell r="H600">
            <v>16.0244</v>
          </cell>
        </row>
        <row r="601">
          <cell r="A601" t="str">
            <v>04.900.04</v>
          </cell>
          <cell r="B601" t="str">
            <v>Sarjeta triangular de concreto-STC 04</v>
          </cell>
          <cell r="C601" t="str">
            <v>DNER-ES288/97</v>
          </cell>
          <cell r="D601" t="str">
            <v xml:space="preserve"> </v>
          </cell>
          <cell r="E601" t="str">
            <v>m</v>
          </cell>
          <cell r="F601">
            <v>9.52</v>
          </cell>
          <cell r="G601">
            <v>3.4081599999999996</v>
          </cell>
          <cell r="H601">
            <v>12.928159999999998</v>
          </cell>
        </row>
        <row r="602">
          <cell r="A602" t="str">
            <v>04.900.05</v>
          </cell>
          <cell r="B602" t="str">
            <v>Sarjeta triangular de concreto-STC 05</v>
          </cell>
          <cell r="C602" t="str">
            <v>DNER-ES288/97</v>
          </cell>
          <cell r="D602" t="str">
            <v xml:space="preserve"> </v>
          </cell>
          <cell r="E602" t="str">
            <v>m</v>
          </cell>
          <cell r="G602">
            <v>0</v>
          </cell>
          <cell r="H602">
            <v>0</v>
          </cell>
        </row>
        <row r="603">
          <cell r="A603" t="str">
            <v>04.900.06</v>
          </cell>
          <cell r="B603" t="str">
            <v>Sarjeta triangular de concreto-STC 06</v>
          </cell>
          <cell r="C603" t="str">
            <v>DNER-ES288/97</v>
          </cell>
          <cell r="D603" t="str">
            <v xml:space="preserve"> </v>
          </cell>
          <cell r="E603" t="str">
            <v>m</v>
          </cell>
          <cell r="G603">
            <v>0</v>
          </cell>
          <cell r="H603">
            <v>0</v>
          </cell>
        </row>
        <row r="604">
          <cell r="A604" t="str">
            <v>04.900.07</v>
          </cell>
          <cell r="B604" t="str">
            <v>Sarjeta triangular de concreto-STC 07</v>
          </cell>
          <cell r="C604" t="str">
            <v>DNER-ES288/97</v>
          </cell>
          <cell r="D604" t="str">
            <v xml:space="preserve"> </v>
          </cell>
          <cell r="E604" t="str">
            <v>m</v>
          </cell>
          <cell r="G604">
            <v>0</v>
          </cell>
          <cell r="H604">
            <v>0</v>
          </cell>
        </row>
        <row r="605">
          <cell r="A605" t="str">
            <v>04.900.08</v>
          </cell>
          <cell r="B605" t="str">
            <v>Sarjeta triangular de concreto-STC 08</v>
          </cell>
          <cell r="C605" t="str">
            <v>DNER-ES288/97</v>
          </cell>
          <cell r="D605" t="str">
            <v xml:space="preserve"> </v>
          </cell>
          <cell r="E605" t="str">
            <v>m</v>
          </cell>
          <cell r="G605">
            <v>0</v>
          </cell>
          <cell r="H605">
            <v>0</v>
          </cell>
        </row>
        <row r="606">
          <cell r="A606" t="str">
            <v>04.900.21</v>
          </cell>
          <cell r="B606" t="str">
            <v>Sarjeta de cant. central de concreto-SCC 01</v>
          </cell>
          <cell r="C606" t="str">
            <v>DNER-ES288/97</v>
          </cell>
          <cell r="D606" t="str">
            <v xml:space="preserve"> </v>
          </cell>
          <cell r="E606" t="str">
            <v>m</v>
          </cell>
          <cell r="F606">
            <v>10.199999999999999</v>
          </cell>
          <cell r="G606">
            <v>3.6515999999999997</v>
          </cell>
          <cell r="H606">
            <v>13.851599999999999</v>
          </cell>
        </row>
        <row r="607">
          <cell r="A607" t="str">
            <v>04.900.22</v>
          </cell>
          <cell r="B607" t="str">
            <v>Sarjeta de cant. central de concreto-SCC 02</v>
          </cell>
          <cell r="C607" t="str">
            <v>DNER-ES288/97</v>
          </cell>
          <cell r="D607" t="str">
            <v xml:space="preserve"> </v>
          </cell>
          <cell r="E607" t="str">
            <v>m</v>
          </cell>
          <cell r="F607">
            <v>14.12</v>
          </cell>
          <cell r="G607">
            <v>5.0549599999999995</v>
          </cell>
          <cell r="H607">
            <v>19.174959999999999</v>
          </cell>
        </row>
        <row r="608">
          <cell r="A608" t="str">
            <v>04.900.31</v>
          </cell>
          <cell r="B608" t="str">
            <v>Sarjeta triangular de grama-STG 01</v>
          </cell>
          <cell r="C608" t="str">
            <v xml:space="preserve"> </v>
          </cell>
          <cell r="D608" t="str">
            <v xml:space="preserve"> </v>
          </cell>
          <cell r="E608" t="str">
            <v>m</v>
          </cell>
          <cell r="F608">
            <v>10.8</v>
          </cell>
          <cell r="G608">
            <v>3.8664000000000001</v>
          </cell>
          <cell r="H608">
            <v>14.666400000000001</v>
          </cell>
        </row>
        <row r="609">
          <cell r="A609" t="str">
            <v>04.900.32</v>
          </cell>
          <cell r="B609" t="str">
            <v>Sarjeta triangular de grama-STG 02</v>
          </cell>
          <cell r="C609" t="str">
            <v xml:space="preserve"> </v>
          </cell>
          <cell r="D609" t="str">
            <v xml:space="preserve"> </v>
          </cell>
          <cell r="E609" t="str">
            <v>m</v>
          </cell>
          <cell r="F609">
            <v>8.94</v>
          </cell>
          <cell r="G609">
            <v>3.2005199999999996</v>
          </cell>
          <cell r="H609">
            <v>12.140519999999999</v>
          </cell>
        </row>
        <row r="610">
          <cell r="A610" t="str">
            <v>04.900.33</v>
          </cell>
          <cell r="B610" t="str">
            <v>Sarjeta triangular de grama-STG 03</v>
          </cell>
          <cell r="C610" t="str">
            <v xml:space="preserve"> </v>
          </cell>
          <cell r="D610" t="str">
            <v xml:space="preserve"> </v>
          </cell>
          <cell r="E610" t="str">
            <v>m</v>
          </cell>
          <cell r="F610">
            <v>7.81</v>
          </cell>
          <cell r="G610">
            <v>2.7959799999999997</v>
          </cell>
          <cell r="H610">
            <v>10.605979999999999</v>
          </cell>
        </row>
        <row r="611">
          <cell r="A611" t="str">
            <v>04.900.34</v>
          </cell>
          <cell r="B611" t="str">
            <v>Sarjeta triangular de grama-STG 04</v>
          </cell>
          <cell r="C611" t="str">
            <v xml:space="preserve"> </v>
          </cell>
          <cell r="D611" t="str">
            <v xml:space="preserve"> </v>
          </cell>
          <cell r="E611" t="str">
            <v>m</v>
          </cell>
          <cell r="F611">
            <v>6.24</v>
          </cell>
          <cell r="G611">
            <v>2.2339199999999999</v>
          </cell>
          <cell r="H611">
            <v>8.4739199999999997</v>
          </cell>
        </row>
        <row r="612">
          <cell r="A612" t="str">
            <v xml:space="preserve">04.900.41   </v>
          </cell>
          <cell r="B612" t="str">
            <v>Sarjeta triangular não revestida-STT 01</v>
          </cell>
          <cell r="C612" t="str">
            <v xml:space="preserve"> </v>
          </cell>
          <cell r="D612" t="str">
            <v xml:space="preserve"> </v>
          </cell>
          <cell r="E612" t="str">
            <v>m</v>
          </cell>
          <cell r="G612">
            <v>0</v>
          </cell>
          <cell r="H612">
            <v>0</v>
          </cell>
        </row>
        <row r="613">
          <cell r="A613" t="str">
            <v>04.900.42</v>
          </cell>
          <cell r="B613" t="str">
            <v>Sarjeta triangular não revestida-STT 02</v>
          </cell>
          <cell r="C613" t="str">
            <v xml:space="preserve"> </v>
          </cell>
          <cell r="D613" t="str">
            <v xml:space="preserve"> </v>
          </cell>
          <cell r="E613" t="str">
            <v>m</v>
          </cell>
          <cell r="G613">
            <v>0</v>
          </cell>
          <cell r="H613">
            <v>0</v>
          </cell>
        </row>
        <row r="614">
          <cell r="A614" t="str">
            <v>04.900.43</v>
          </cell>
          <cell r="B614" t="str">
            <v>Sarjeta triangular não revestida-STT 03</v>
          </cell>
          <cell r="C614" t="str">
            <v xml:space="preserve"> </v>
          </cell>
          <cell r="D614" t="str">
            <v xml:space="preserve"> </v>
          </cell>
          <cell r="E614" t="str">
            <v>m</v>
          </cell>
          <cell r="G614">
            <v>0</v>
          </cell>
          <cell r="H614">
            <v>0</v>
          </cell>
        </row>
        <row r="615">
          <cell r="A615" t="str">
            <v>04.900.44</v>
          </cell>
          <cell r="B615" t="str">
            <v>Sarjeta triangular não revestida-STT 04</v>
          </cell>
          <cell r="C615" t="str">
            <v xml:space="preserve"> </v>
          </cell>
          <cell r="D615" t="str">
            <v xml:space="preserve"> </v>
          </cell>
          <cell r="E615" t="str">
            <v>m</v>
          </cell>
          <cell r="G615">
            <v>0</v>
          </cell>
          <cell r="H615">
            <v>0</v>
          </cell>
        </row>
        <row r="616">
          <cell r="A616" t="str">
            <v>P 04.901.10</v>
          </cell>
          <cell r="B616" t="str">
            <v>Sarjeta de pé de aterro (terra armada)</v>
          </cell>
          <cell r="C616" t="str">
            <v xml:space="preserve"> </v>
          </cell>
          <cell r="D616" t="str">
            <v xml:space="preserve"> </v>
          </cell>
          <cell r="E616" t="str">
            <v>m</v>
          </cell>
          <cell r="F616">
            <v>12.19</v>
          </cell>
          <cell r="G616">
            <v>4.36402</v>
          </cell>
          <cell r="H616">
            <v>16.554020000000001</v>
          </cell>
        </row>
        <row r="617">
          <cell r="A617" t="str">
            <v>P 04.901.11</v>
          </cell>
          <cell r="B617" t="str">
            <v>Cimento asfático (Transporte)</v>
          </cell>
          <cell r="C617" t="str">
            <v xml:space="preserve"> </v>
          </cell>
          <cell r="D617" t="str">
            <v xml:space="preserve"> </v>
          </cell>
          <cell r="E617" t="str">
            <v>Kg</v>
          </cell>
          <cell r="F617">
            <v>0.01</v>
          </cell>
          <cell r="G617">
            <v>3.5799999999999998E-3</v>
          </cell>
          <cell r="H617">
            <v>1.358E-2</v>
          </cell>
        </row>
        <row r="618">
          <cell r="A618" t="str">
            <v>04.901.01</v>
          </cell>
          <cell r="B618" t="str">
            <v>Sarjeta trapezoidal de concreto-SZC 01</v>
          </cell>
          <cell r="C618" t="str">
            <v>DNER-ES288/97</v>
          </cell>
          <cell r="D618" t="str">
            <v xml:space="preserve"> </v>
          </cell>
          <cell r="E618" t="str">
            <v>m</v>
          </cell>
          <cell r="F618">
            <v>14.73</v>
          </cell>
          <cell r="G618">
            <v>5.2733400000000001</v>
          </cell>
          <cell r="H618">
            <v>20.003340000000001</v>
          </cell>
        </row>
        <row r="619">
          <cell r="A619" t="str">
            <v>04.901.02</v>
          </cell>
          <cell r="B619" t="str">
            <v>Sarjeta trapezoidal de concreto-SZC 02</v>
          </cell>
          <cell r="C619" t="str">
            <v>DNER-ES288/97</v>
          </cell>
          <cell r="D619" t="str">
            <v xml:space="preserve"> </v>
          </cell>
          <cell r="E619" t="str">
            <v>m</v>
          </cell>
          <cell r="F619">
            <v>10.18</v>
          </cell>
          <cell r="G619">
            <v>3.6444399999999999</v>
          </cell>
          <cell r="H619">
            <v>13.824439999999999</v>
          </cell>
        </row>
        <row r="620">
          <cell r="A620" t="str">
            <v>04.901.21</v>
          </cell>
          <cell r="B620" t="str">
            <v>Sarjeta de cant. central de concreto-SCC 03</v>
          </cell>
          <cell r="C620" t="str">
            <v>DNER-ES288/97</v>
          </cell>
          <cell r="D620" t="str">
            <v xml:space="preserve"> </v>
          </cell>
          <cell r="E620" t="str">
            <v>m</v>
          </cell>
          <cell r="F620">
            <v>12.24</v>
          </cell>
          <cell r="G620">
            <v>4.38192</v>
          </cell>
          <cell r="H620">
            <v>16.621919999999999</v>
          </cell>
        </row>
        <row r="621">
          <cell r="A621" t="str">
            <v>04.901.22</v>
          </cell>
          <cell r="B621" t="str">
            <v>Sarjeta de cant. central de concreto-SCC 04</v>
          </cell>
          <cell r="C621" t="str">
            <v>DNER-ES288/97</v>
          </cell>
          <cell r="D621" t="str">
            <v xml:space="preserve"> </v>
          </cell>
          <cell r="E621" t="str">
            <v>m</v>
          </cell>
          <cell r="F621">
            <v>21.21</v>
          </cell>
          <cell r="G621">
            <v>7.5931800000000003</v>
          </cell>
          <cell r="H621">
            <v>28.803180000000001</v>
          </cell>
        </row>
        <row r="622">
          <cell r="A622" t="str">
            <v>04.901.31</v>
          </cell>
          <cell r="B622" t="str">
            <v>Sarjeta trapezoidal de grama- SZG 01</v>
          </cell>
          <cell r="C622" t="str">
            <v xml:space="preserve"> </v>
          </cell>
          <cell r="D622" t="str">
            <v xml:space="preserve"> </v>
          </cell>
          <cell r="E622" t="str">
            <v>m</v>
          </cell>
          <cell r="G622">
            <v>0</v>
          </cell>
          <cell r="H622">
            <v>0</v>
          </cell>
        </row>
        <row r="623">
          <cell r="A623" t="str">
            <v>04.901.32</v>
          </cell>
          <cell r="B623" t="str">
            <v>Sarjeta trapezoidal de grama- SZG 02</v>
          </cell>
          <cell r="C623" t="str">
            <v xml:space="preserve"> </v>
          </cell>
          <cell r="D623" t="str">
            <v xml:space="preserve"> </v>
          </cell>
          <cell r="E623" t="str">
            <v>m</v>
          </cell>
          <cell r="G623">
            <v>0</v>
          </cell>
          <cell r="H623">
            <v>0</v>
          </cell>
        </row>
        <row r="624">
          <cell r="A624" t="str">
            <v>04.901.41</v>
          </cell>
          <cell r="B624" t="str">
            <v>Sarjeta trapezoidal não revestida-SZT 01</v>
          </cell>
          <cell r="C624" t="str">
            <v xml:space="preserve"> </v>
          </cell>
          <cell r="D624" t="str">
            <v xml:space="preserve"> </v>
          </cell>
          <cell r="E624" t="str">
            <v>m</v>
          </cell>
          <cell r="G624">
            <v>0</v>
          </cell>
          <cell r="H624">
            <v>0</v>
          </cell>
        </row>
        <row r="625">
          <cell r="A625" t="str">
            <v>04.901.42</v>
          </cell>
          <cell r="B625" t="str">
            <v>Sarjeta trapezoidal não revestida-SZT 02</v>
          </cell>
          <cell r="C625" t="str">
            <v xml:space="preserve"> </v>
          </cell>
          <cell r="D625" t="str">
            <v xml:space="preserve"> </v>
          </cell>
          <cell r="E625" t="str">
            <v>m</v>
          </cell>
          <cell r="G625">
            <v>0</v>
          </cell>
          <cell r="H625">
            <v>0</v>
          </cell>
        </row>
        <row r="626">
          <cell r="A626" t="str">
            <v>P04.901.43</v>
          </cell>
          <cell r="B626" t="str">
            <v>Canaleta c/ grelha de concreto</v>
          </cell>
          <cell r="E626" t="str">
            <v>m</v>
          </cell>
          <cell r="F626">
            <v>57.01</v>
          </cell>
          <cell r="G626">
            <v>20.409579999999998</v>
          </cell>
          <cell r="H626">
            <v>77.419579999999996</v>
          </cell>
        </row>
        <row r="627">
          <cell r="A627" t="str">
            <v>04.910.01</v>
          </cell>
          <cell r="B627" t="str">
            <v>Meio-fio de concreto-MFC 01</v>
          </cell>
          <cell r="C627" t="str">
            <v>DNER-ES290/97</v>
          </cell>
          <cell r="D627" t="str">
            <v xml:space="preserve"> </v>
          </cell>
          <cell r="E627" t="str">
            <v>m</v>
          </cell>
          <cell r="G627">
            <v>0</v>
          </cell>
          <cell r="H627">
            <v>0</v>
          </cell>
        </row>
        <row r="628">
          <cell r="A628" t="str">
            <v>04.910.02</v>
          </cell>
          <cell r="B628" t="str">
            <v>Meio-fio de concreto-MFC 02</v>
          </cell>
          <cell r="C628" t="str">
            <v>DNER-ES290/97</v>
          </cell>
          <cell r="D628" t="str">
            <v xml:space="preserve"> </v>
          </cell>
          <cell r="E628" t="str">
            <v>m</v>
          </cell>
          <cell r="G628">
            <v>0</v>
          </cell>
          <cell r="H628">
            <v>0</v>
          </cell>
        </row>
        <row r="629">
          <cell r="A629" t="str">
            <v>04.910.03</v>
          </cell>
          <cell r="B629" t="str">
            <v>Meio-fio de concreto-MFC 03</v>
          </cell>
          <cell r="C629" t="str">
            <v>DNER-ES290/97</v>
          </cell>
          <cell r="D629" t="str">
            <v xml:space="preserve"> </v>
          </cell>
          <cell r="E629" t="str">
            <v>m</v>
          </cell>
          <cell r="F629">
            <v>8.27</v>
          </cell>
          <cell r="G629">
            <v>2.9606599999999998</v>
          </cell>
          <cell r="H629">
            <v>11.23066</v>
          </cell>
        </row>
        <row r="630">
          <cell r="A630" t="str">
            <v>04.910.04</v>
          </cell>
          <cell r="B630" t="str">
            <v>Meio-fio de concreto-MFC 04</v>
          </cell>
          <cell r="C630" t="str">
            <v>DNER-ES290/97</v>
          </cell>
          <cell r="D630" t="str">
            <v xml:space="preserve"> </v>
          </cell>
          <cell r="E630" t="str">
            <v>m</v>
          </cell>
          <cell r="G630">
            <v>0</v>
          </cell>
          <cell r="H630">
            <v>0</v>
          </cell>
        </row>
        <row r="631">
          <cell r="A631" t="str">
            <v>04.910.05</v>
          </cell>
          <cell r="B631" t="str">
            <v>Meio-fio de concreto-MFC 05</v>
          </cell>
          <cell r="C631" t="str">
            <v>DNER-ES290/97</v>
          </cell>
          <cell r="D631" t="str">
            <v xml:space="preserve"> </v>
          </cell>
          <cell r="E631" t="str">
            <v>m</v>
          </cell>
          <cell r="F631">
            <v>7.76</v>
          </cell>
          <cell r="G631">
            <v>2.7780799999999997</v>
          </cell>
          <cell r="H631">
            <v>10.538079999999999</v>
          </cell>
        </row>
        <row r="632">
          <cell r="A632" t="str">
            <v>04.910.06</v>
          </cell>
          <cell r="B632" t="str">
            <v>Meio-fio de concreto-MFC 06</v>
          </cell>
          <cell r="C632" t="str">
            <v>DNER-ES290/97</v>
          </cell>
          <cell r="D632" t="str">
            <v xml:space="preserve"> </v>
          </cell>
          <cell r="E632" t="str">
            <v>m</v>
          </cell>
          <cell r="G632">
            <v>0</v>
          </cell>
          <cell r="H632">
            <v>0</v>
          </cell>
        </row>
        <row r="633">
          <cell r="A633" t="str">
            <v>04.910.07</v>
          </cell>
          <cell r="B633" t="str">
            <v>Meio-fio de concreto-MFC 07</v>
          </cell>
          <cell r="C633" t="str">
            <v>DNER-ES290/97</v>
          </cell>
          <cell r="D633" t="str">
            <v xml:space="preserve"> </v>
          </cell>
          <cell r="E633" t="str">
            <v>m</v>
          </cell>
          <cell r="G633">
            <v>0</v>
          </cell>
          <cell r="H633">
            <v>0</v>
          </cell>
        </row>
        <row r="634">
          <cell r="A634" t="str">
            <v>04.910.08</v>
          </cell>
          <cell r="B634" t="str">
            <v>Meio-fio de concreto-MFC 08</v>
          </cell>
          <cell r="C634" t="str">
            <v>DNER-ES290/97</v>
          </cell>
          <cell r="D634" t="str">
            <v xml:space="preserve"> </v>
          </cell>
          <cell r="E634" t="str">
            <v>m</v>
          </cell>
          <cell r="G634">
            <v>0</v>
          </cell>
          <cell r="H634">
            <v>0</v>
          </cell>
        </row>
        <row r="635">
          <cell r="A635" t="str">
            <v>04.930.01</v>
          </cell>
          <cell r="B635" t="str">
            <v>Caixa coletora de sarjeta-CCS 01</v>
          </cell>
          <cell r="C635" t="str">
            <v>DNER-ES287/97</v>
          </cell>
          <cell r="D635" t="str">
            <v xml:space="preserve"> </v>
          </cell>
          <cell r="E635" t="str">
            <v>un</v>
          </cell>
          <cell r="F635">
            <v>418.89</v>
          </cell>
          <cell r="G635">
            <v>149.96261999999999</v>
          </cell>
          <cell r="H635">
            <v>568.85262</v>
          </cell>
        </row>
        <row r="636">
          <cell r="A636" t="str">
            <v>04.930.02</v>
          </cell>
          <cell r="B636" t="str">
            <v>Caixa coletora de sarjeta-CCS 02</v>
          </cell>
          <cell r="C636" t="str">
            <v>DNER-ES287/97</v>
          </cell>
          <cell r="D636" t="str">
            <v xml:space="preserve"> </v>
          </cell>
          <cell r="E636" t="str">
            <v>un</v>
          </cell>
          <cell r="F636">
            <v>409.15</v>
          </cell>
          <cell r="G636">
            <v>146.47569999999999</v>
          </cell>
          <cell r="H636">
            <v>555.62569999999994</v>
          </cell>
        </row>
        <row r="637">
          <cell r="A637" t="str">
            <v>04.930.03</v>
          </cell>
          <cell r="B637" t="str">
            <v>Caixa coletora de sarjeta-CCS 03</v>
          </cell>
          <cell r="C637" t="str">
            <v>DNER-ES287/97</v>
          </cell>
          <cell r="D637" t="str">
            <v xml:space="preserve"> </v>
          </cell>
          <cell r="E637" t="str">
            <v>un</v>
          </cell>
          <cell r="F637">
            <v>399.4</v>
          </cell>
          <cell r="G637">
            <v>142.98519999999999</v>
          </cell>
          <cell r="H637">
            <v>542.38519999999994</v>
          </cell>
        </row>
        <row r="638">
          <cell r="A638" t="str">
            <v>04.930.04</v>
          </cell>
          <cell r="B638" t="str">
            <v>Caixa coletora de sarjeta-CCS 04</v>
          </cell>
          <cell r="C638" t="str">
            <v>DNER-ES287/97</v>
          </cell>
          <cell r="D638" t="str">
            <v xml:space="preserve"> </v>
          </cell>
          <cell r="E638" t="str">
            <v>un</v>
          </cell>
          <cell r="G638">
            <v>0</v>
          </cell>
          <cell r="H638">
            <v>0</v>
          </cell>
        </row>
        <row r="639">
          <cell r="A639" t="str">
            <v>04.930.05</v>
          </cell>
          <cell r="B639" t="str">
            <v>Caixa coletora de sarjeta-CCS 05</v>
          </cell>
          <cell r="C639" t="str">
            <v>DNER-ES287/97</v>
          </cell>
          <cell r="D639" t="str">
            <v xml:space="preserve"> </v>
          </cell>
          <cell r="E639" t="str">
            <v>un</v>
          </cell>
          <cell r="F639">
            <v>526.63</v>
          </cell>
          <cell r="G639">
            <v>188.53353999999999</v>
          </cell>
          <cell r="H639">
            <v>715.16354000000001</v>
          </cell>
        </row>
        <row r="640">
          <cell r="A640" t="str">
            <v>04.930.06</v>
          </cell>
          <cell r="B640" t="str">
            <v>Caixa coletora de sarjeta-CCS 06</v>
          </cell>
          <cell r="C640" t="str">
            <v>DNER-ES287/97</v>
          </cell>
          <cell r="D640" t="str">
            <v xml:space="preserve"> </v>
          </cell>
          <cell r="E640" t="str">
            <v>un</v>
          </cell>
          <cell r="F640">
            <v>516.30999999999995</v>
          </cell>
          <cell r="G640">
            <v>184.83897999999996</v>
          </cell>
          <cell r="H640">
            <v>701.14897999999994</v>
          </cell>
        </row>
        <row r="641">
          <cell r="A641" t="str">
            <v>04.930.07</v>
          </cell>
          <cell r="B641" t="str">
            <v>Caixa coletora de sarjeta-CCS 07</v>
          </cell>
          <cell r="C641" t="str">
            <v>DNER-ES287/97</v>
          </cell>
          <cell r="D641" t="str">
            <v xml:space="preserve"> </v>
          </cell>
          <cell r="E641" t="str">
            <v>un</v>
          </cell>
          <cell r="F641">
            <v>505.99</v>
          </cell>
          <cell r="G641">
            <v>181.14442</v>
          </cell>
          <cell r="H641">
            <v>687.13441999999998</v>
          </cell>
        </row>
        <row r="642">
          <cell r="A642" t="str">
            <v>04.930.08</v>
          </cell>
          <cell r="B642" t="str">
            <v>Caixa coletora de sarjeta-CCS 08</v>
          </cell>
          <cell r="C642" t="str">
            <v>DNER-ES287/97</v>
          </cell>
          <cell r="D642" t="str">
            <v xml:space="preserve"> </v>
          </cell>
          <cell r="E642" t="str">
            <v>un</v>
          </cell>
          <cell r="G642">
            <v>0</v>
          </cell>
          <cell r="H642">
            <v>0</v>
          </cell>
        </row>
        <row r="643">
          <cell r="A643" t="str">
            <v>04.930.09</v>
          </cell>
          <cell r="B643" t="str">
            <v>Caixa coletora de sarjeta-CCS 09</v>
          </cell>
          <cell r="C643" t="str">
            <v>DNER-ES287/97</v>
          </cell>
          <cell r="D643" t="str">
            <v xml:space="preserve"> </v>
          </cell>
          <cell r="E643" t="str">
            <v>un</v>
          </cell>
          <cell r="F643">
            <v>633.79999999999995</v>
          </cell>
          <cell r="G643">
            <v>226.90039999999996</v>
          </cell>
          <cell r="H643">
            <v>860.70039999999995</v>
          </cell>
        </row>
        <row r="644">
          <cell r="A644" t="str">
            <v>04.930.10</v>
          </cell>
          <cell r="B644" t="str">
            <v>Caixa coletora de sarjeta-CCS 10</v>
          </cell>
          <cell r="C644" t="str">
            <v>DNER-ES287/97</v>
          </cell>
          <cell r="D644" t="str">
            <v xml:space="preserve"> </v>
          </cell>
          <cell r="E644" t="str">
            <v>un</v>
          </cell>
          <cell r="F644">
            <v>623.48</v>
          </cell>
          <cell r="G644">
            <v>223.20583999999999</v>
          </cell>
          <cell r="H644">
            <v>846.68583999999998</v>
          </cell>
        </row>
        <row r="645">
          <cell r="A645" t="str">
            <v>04.930.11</v>
          </cell>
          <cell r="B645" t="str">
            <v>Caixa coletora de sarjeta-CCS 11</v>
          </cell>
          <cell r="C645" t="str">
            <v>DNER-ES287/97</v>
          </cell>
          <cell r="D645" t="str">
            <v xml:space="preserve"> </v>
          </cell>
          <cell r="E645" t="str">
            <v>un</v>
          </cell>
          <cell r="F645">
            <v>613.16</v>
          </cell>
          <cell r="G645">
            <v>219.51127999999997</v>
          </cell>
          <cell r="H645">
            <v>832.67127999999991</v>
          </cell>
        </row>
        <row r="646">
          <cell r="A646" t="str">
            <v>04.930.12</v>
          </cell>
          <cell r="B646" t="str">
            <v>Caixa coletora de sarjeta-CCS 12</v>
          </cell>
          <cell r="C646" t="str">
            <v>DNER-ES287/97</v>
          </cell>
          <cell r="D646" t="str">
            <v xml:space="preserve"> </v>
          </cell>
          <cell r="E646" t="str">
            <v>un</v>
          </cell>
          <cell r="G646">
            <v>0</v>
          </cell>
          <cell r="H646">
            <v>0</v>
          </cell>
        </row>
        <row r="647">
          <cell r="A647" t="str">
            <v>04.930.13</v>
          </cell>
          <cell r="B647" t="str">
            <v>Caixa coletora de sarjeta-CCS 13</v>
          </cell>
          <cell r="C647" t="str">
            <v>DNER-ES287/97</v>
          </cell>
          <cell r="D647" t="str">
            <v xml:space="preserve"> </v>
          </cell>
          <cell r="E647" t="str">
            <v>un</v>
          </cell>
          <cell r="G647">
            <v>0</v>
          </cell>
          <cell r="H647">
            <v>0</v>
          </cell>
        </row>
        <row r="648">
          <cell r="A648" t="str">
            <v>04.930.14</v>
          </cell>
          <cell r="B648" t="str">
            <v>Caixa coletora de sarjeta-CCS 14</v>
          </cell>
          <cell r="C648" t="str">
            <v>DNER-ES287/97</v>
          </cell>
          <cell r="D648" t="str">
            <v xml:space="preserve"> </v>
          </cell>
          <cell r="E648" t="str">
            <v>un</v>
          </cell>
          <cell r="G648">
            <v>0</v>
          </cell>
          <cell r="H648">
            <v>0</v>
          </cell>
        </row>
        <row r="649">
          <cell r="A649" t="str">
            <v>04.930.15</v>
          </cell>
          <cell r="B649" t="str">
            <v>Caixa coletora de sarjeta-CCS 15</v>
          </cell>
          <cell r="C649" t="str">
            <v>DNER-ES287/97</v>
          </cell>
          <cell r="D649" t="str">
            <v xml:space="preserve"> </v>
          </cell>
          <cell r="E649" t="str">
            <v>un</v>
          </cell>
          <cell r="G649">
            <v>0</v>
          </cell>
          <cell r="H649">
            <v>0</v>
          </cell>
        </row>
        <row r="650">
          <cell r="A650" t="str">
            <v>04.930.16</v>
          </cell>
          <cell r="B650" t="str">
            <v>Caixa coletora de sarjeta-CCS 16</v>
          </cell>
          <cell r="C650" t="str">
            <v>DNER-ES287/97</v>
          </cell>
          <cell r="D650" t="str">
            <v xml:space="preserve"> </v>
          </cell>
          <cell r="E650" t="str">
            <v>un</v>
          </cell>
          <cell r="G650">
            <v>0</v>
          </cell>
          <cell r="H650">
            <v>0</v>
          </cell>
        </row>
        <row r="651">
          <cell r="A651" t="str">
            <v>04.930.17</v>
          </cell>
          <cell r="B651" t="str">
            <v>Caixa coletora de sarjeta-CCS 17</v>
          </cell>
          <cell r="C651" t="str">
            <v>DNER-ES287/97</v>
          </cell>
          <cell r="D651" t="str">
            <v xml:space="preserve"> </v>
          </cell>
          <cell r="E651" t="str">
            <v>un</v>
          </cell>
          <cell r="G651">
            <v>0</v>
          </cell>
          <cell r="H651">
            <v>0</v>
          </cell>
        </row>
        <row r="652">
          <cell r="A652" t="str">
            <v>04.930.18</v>
          </cell>
          <cell r="B652" t="str">
            <v>Caixa coletora de sarjeta-CCS 18</v>
          </cell>
          <cell r="C652" t="str">
            <v>DNER-ES287/97</v>
          </cell>
          <cell r="D652" t="str">
            <v xml:space="preserve"> </v>
          </cell>
          <cell r="E652" t="str">
            <v>un</v>
          </cell>
          <cell r="G652">
            <v>0</v>
          </cell>
          <cell r="H652">
            <v>0</v>
          </cell>
        </row>
        <row r="653">
          <cell r="A653" t="str">
            <v>04.930.19</v>
          </cell>
          <cell r="B653" t="str">
            <v>Caixa coletora de sarjeta-CCS 19</v>
          </cell>
          <cell r="C653" t="str">
            <v>DNER-ES287/97</v>
          </cell>
          <cell r="D653" t="str">
            <v xml:space="preserve"> </v>
          </cell>
          <cell r="E653" t="str">
            <v>un</v>
          </cell>
          <cell r="G653">
            <v>0</v>
          </cell>
          <cell r="H653">
            <v>0</v>
          </cell>
        </row>
        <row r="654">
          <cell r="A654" t="str">
            <v>04.930.20</v>
          </cell>
          <cell r="B654" t="str">
            <v>Caixa coletora de sarjeta-CCS 20</v>
          </cell>
          <cell r="C654" t="str">
            <v>DNER-ES287/97</v>
          </cell>
          <cell r="D654" t="str">
            <v xml:space="preserve"> </v>
          </cell>
          <cell r="E654" t="str">
            <v>un</v>
          </cell>
          <cell r="G654">
            <v>0</v>
          </cell>
          <cell r="H654">
            <v>0</v>
          </cell>
        </row>
        <row r="655">
          <cell r="A655" t="str">
            <v>DER78150</v>
          </cell>
          <cell r="B655" t="str">
            <v>Caixa coletora de sarjeta - CCS, D=60cm e H = 1,00m</v>
          </cell>
          <cell r="E655" t="str">
            <v>un</v>
          </cell>
          <cell r="F655">
            <v>231</v>
          </cell>
          <cell r="G655">
            <v>82.697999999999993</v>
          </cell>
          <cell r="H655">
            <v>313.69799999999998</v>
          </cell>
        </row>
        <row r="656">
          <cell r="A656" t="str">
            <v>DER78150a</v>
          </cell>
          <cell r="B656" t="str">
            <v>Caixa coletora de sarjeta - CCS, D=60cm E H=1,5m</v>
          </cell>
          <cell r="E656" t="str">
            <v>un</v>
          </cell>
          <cell r="F656">
            <v>368.52</v>
          </cell>
          <cell r="G656">
            <v>131.93016</v>
          </cell>
          <cell r="H656">
            <v>500.45015999999998</v>
          </cell>
        </row>
        <row r="657">
          <cell r="A657" t="str">
            <v>DER78150b</v>
          </cell>
          <cell r="B657" t="str">
            <v>Caixa coletora de sarjeta - CCS, D=40cm E H=1,00m</v>
          </cell>
          <cell r="E657" t="str">
            <v>un</v>
          </cell>
          <cell r="F657">
            <v>281.35000000000002</v>
          </cell>
          <cell r="G657">
            <v>100.72330000000001</v>
          </cell>
          <cell r="H657">
            <v>382.07330000000002</v>
          </cell>
        </row>
        <row r="658">
          <cell r="A658" t="str">
            <v>DER78150c</v>
          </cell>
          <cell r="B658" t="str">
            <v>Caixa coletora de sarjeta - CCS, D=40cm E H=1,50m</v>
          </cell>
          <cell r="E658" t="str">
            <v>un</v>
          </cell>
          <cell r="F658">
            <v>370.9</v>
          </cell>
          <cell r="G658">
            <v>132.78219999999999</v>
          </cell>
          <cell r="H658">
            <v>503.68219999999997</v>
          </cell>
        </row>
        <row r="659">
          <cell r="A659" t="str">
            <v>DER78150d</v>
          </cell>
          <cell r="B659" t="str">
            <v>Caixa coletora de sarjeta - CCS, D=40cm E H=2,00m</v>
          </cell>
          <cell r="E659" t="str">
            <v>un</v>
          </cell>
          <cell r="F659">
            <v>460.43</v>
          </cell>
          <cell r="G659">
            <v>164.83393999999998</v>
          </cell>
          <cell r="H659">
            <v>625.26394000000005</v>
          </cell>
        </row>
        <row r="660">
          <cell r="A660" t="str">
            <v>DER78250</v>
          </cell>
          <cell r="B660" t="str">
            <v>Caixa coletora de sarjeta - CCS, D=80cm E H=1,50m</v>
          </cell>
          <cell r="E660" t="str">
            <v>un</v>
          </cell>
          <cell r="F660">
            <v>321.55</v>
          </cell>
          <cell r="G660">
            <v>115.11490000000001</v>
          </cell>
          <cell r="H660">
            <v>436.66489999999999</v>
          </cell>
        </row>
        <row r="661">
          <cell r="A661" t="str">
            <v>DER78300</v>
          </cell>
          <cell r="B661" t="str">
            <v>Caixa coletora de sarjeta - CCS, D=100cm E H=1,50m</v>
          </cell>
          <cell r="E661" t="str">
            <v>un</v>
          </cell>
          <cell r="F661">
            <v>331.03</v>
          </cell>
          <cell r="G661">
            <v>118.50873999999999</v>
          </cell>
          <cell r="H661">
            <v>449.53873999999996</v>
          </cell>
        </row>
        <row r="662">
          <cell r="A662" t="str">
            <v>DER77100</v>
          </cell>
          <cell r="B662" t="str">
            <v>Caixa coletora de talvegue - CCT, D=80cm E H=1,50m</v>
          </cell>
          <cell r="E662" t="str">
            <v>un</v>
          </cell>
          <cell r="F662">
            <v>309.24</v>
          </cell>
          <cell r="G662">
            <v>110.70792</v>
          </cell>
          <cell r="H662">
            <v>419.94792000000001</v>
          </cell>
        </row>
        <row r="663">
          <cell r="A663" t="str">
            <v>DER77150</v>
          </cell>
          <cell r="B663" t="str">
            <v>Caixa coletora de talvegue - CCT, D=100cm E H=1,50m</v>
          </cell>
          <cell r="E663" t="str">
            <v>un</v>
          </cell>
          <cell r="F663">
            <v>302.36</v>
          </cell>
          <cell r="G663">
            <v>108.24487999999999</v>
          </cell>
          <cell r="H663">
            <v>410.60487999999998</v>
          </cell>
        </row>
        <row r="664">
          <cell r="A664" t="str">
            <v>DER77150a</v>
          </cell>
          <cell r="B664" t="str">
            <v>Caixa coletora de talvegue - CCT, D=40cm E H=1,00m</v>
          </cell>
          <cell r="E664" t="str">
            <v>un</v>
          </cell>
          <cell r="F664">
            <v>285.89</v>
          </cell>
          <cell r="G664">
            <v>102.34862</v>
          </cell>
          <cell r="H664">
            <v>388.23861999999997</v>
          </cell>
        </row>
        <row r="665">
          <cell r="A665" t="str">
            <v>DER77150b</v>
          </cell>
          <cell r="B665" t="str">
            <v>Caixa coletora de talvegue - CCT, D=40cm E H=1,50m</v>
          </cell>
          <cell r="E665" t="str">
            <v>un</v>
          </cell>
          <cell r="F665">
            <v>376.22</v>
          </cell>
          <cell r="G665">
            <v>134.68675999999999</v>
          </cell>
          <cell r="H665">
            <v>510.90676000000002</v>
          </cell>
        </row>
        <row r="666">
          <cell r="A666" t="str">
            <v>DER77150c</v>
          </cell>
          <cell r="B666" t="str">
            <v>Caixa coletora de talvegue - CCT, D=60cm E H=1,00m</v>
          </cell>
          <cell r="E666" t="str">
            <v>un</v>
          </cell>
          <cell r="F666">
            <v>236.25</v>
          </cell>
          <cell r="G666">
            <v>84.577500000000001</v>
          </cell>
          <cell r="H666">
            <v>320.82749999999999</v>
          </cell>
        </row>
        <row r="667">
          <cell r="A667" t="str">
            <v>DER77150d</v>
          </cell>
          <cell r="B667" t="str">
            <v>Caixa coletora de talvegue, para BDTC, D=1,20m E H=1,50m</v>
          </cell>
          <cell r="E667" t="str">
            <v>un</v>
          </cell>
          <cell r="F667">
            <v>428.06</v>
          </cell>
          <cell r="G667">
            <v>153.24547999999999</v>
          </cell>
          <cell r="H667">
            <v>581.30547999999999</v>
          </cell>
        </row>
        <row r="668">
          <cell r="A668" t="str">
            <v>DER72450</v>
          </cell>
          <cell r="B668" t="str">
            <v>Boca para BSTC D=80cm - Normal</v>
          </cell>
          <cell r="E668" t="str">
            <v>un</v>
          </cell>
          <cell r="F668">
            <v>295.62</v>
          </cell>
          <cell r="G668">
            <v>105.83196</v>
          </cell>
          <cell r="H668">
            <v>401.45195999999999</v>
          </cell>
        </row>
        <row r="669">
          <cell r="A669" t="str">
            <v>DER72450a</v>
          </cell>
          <cell r="B669" t="str">
            <v>Boca para BSTM D=140cm - Normal</v>
          </cell>
          <cell r="E669" t="str">
            <v>un</v>
          </cell>
          <cell r="F669">
            <v>508.27</v>
          </cell>
          <cell r="G669">
            <v>181.96065999999999</v>
          </cell>
          <cell r="H669">
            <v>690.23065999999994</v>
          </cell>
        </row>
        <row r="670">
          <cell r="A670" t="str">
            <v>DER66050</v>
          </cell>
          <cell r="B670" t="str">
            <v>Corpo de BSTC D=50cm c/ lastro de brita</v>
          </cell>
          <cell r="E670" t="str">
            <v>m</v>
          </cell>
          <cell r="F670">
            <v>40.07</v>
          </cell>
          <cell r="G670">
            <v>14.34506</v>
          </cell>
          <cell r="H670">
            <v>54.415059999999997</v>
          </cell>
        </row>
        <row r="671">
          <cell r="A671" t="str">
            <v>DER72350a</v>
          </cell>
          <cell r="B671" t="str">
            <v>Boca para BSTC D=50cm - Normal</v>
          </cell>
          <cell r="E671" t="str">
            <v>un</v>
          </cell>
          <cell r="F671">
            <v>116.02</v>
          </cell>
          <cell r="G671">
            <v>41.535159999999998</v>
          </cell>
          <cell r="H671">
            <v>157.55516</v>
          </cell>
        </row>
        <row r="672">
          <cell r="A672" t="str">
            <v>DER72350b</v>
          </cell>
          <cell r="B672" t="str">
            <v>Boca para BSTC D=40cm - Normal</v>
          </cell>
          <cell r="E672" t="str">
            <v>un</v>
          </cell>
          <cell r="F672">
            <v>108.67</v>
          </cell>
          <cell r="G672">
            <v>38.903860000000002</v>
          </cell>
          <cell r="H672">
            <v>147.57386</v>
          </cell>
        </row>
        <row r="673">
          <cell r="A673" t="str">
            <v>P04.931.00</v>
          </cell>
          <cell r="B673" t="str">
            <v>Caixa coletora de talvegue para BSTC D=40cm com H=1,0m</v>
          </cell>
          <cell r="E673" t="str">
            <v>un</v>
          </cell>
          <cell r="F673">
            <v>131.63</v>
          </cell>
          <cell r="G673">
            <v>47.123539999999998</v>
          </cell>
          <cell r="H673">
            <v>178.75353999999999</v>
          </cell>
        </row>
        <row r="674">
          <cell r="A674" t="str">
            <v>P04.931.01</v>
          </cell>
          <cell r="B674" t="str">
            <v>Caixa coletora de talvegue para BSTC D=40cm com H=1,5m</v>
          </cell>
          <cell r="E674" t="str">
            <v>un</v>
          </cell>
          <cell r="F674">
            <v>197.14</v>
          </cell>
          <cell r="G674">
            <v>70.576119999999989</v>
          </cell>
          <cell r="H674">
            <v>267.71611999999999</v>
          </cell>
        </row>
        <row r="675">
          <cell r="A675" t="str">
            <v>04.931.01</v>
          </cell>
          <cell r="B675" t="str">
            <v>Caixa coletora de talvegue-CCT 01</v>
          </cell>
          <cell r="C675" t="str">
            <v>DNER-ES287/97</v>
          </cell>
          <cell r="D675" t="str">
            <v xml:space="preserve"> </v>
          </cell>
          <cell r="E675" t="str">
            <v>un</v>
          </cell>
          <cell r="F675">
            <v>425.88</v>
          </cell>
          <cell r="G675">
            <v>152.46503999999999</v>
          </cell>
          <cell r="H675">
            <v>578.34503999999993</v>
          </cell>
        </row>
        <row r="676">
          <cell r="A676" t="str">
            <v>04.931.02</v>
          </cell>
          <cell r="B676" t="str">
            <v>Caixa coletora de talvegue-CCT 02</v>
          </cell>
          <cell r="C676" t="str">
            <v>DNER-ES287/97</v>
          </cell>
          <cell r="D676" t="str">
            <v xml:space="preserve"> </v>
          </cell>
          <cell r="E676" t="str">
            <v>un</v>
          </cell>
          <cell r="F676">
            <v>415.57</v>
          </cell>
          <cell r="G676">
            <v>148.77405999999999</v>
          </cell>
          <cell r="H676">
            <v>564.34406000000001</v>
          </cell>
        </row>
        <row r="677">
          <cell r="A677" t="str">
            <v>04.931.03</v>
          </cell>
          <cell r="B677" t="str">
            <v>Caixa coletora de talvegue-CCT 03</v>
          </cell>
          <cell r="C677" t="str">
            <v>DNER-ES287/97</v>
          </cell>
          <cell r="D677" t="str">
            <v xml:space="preserve"> </v>
          </cell>
          <cell r="E677" t="str">
            <v>un</v>
          </cell>
          <cell r="F677">
            <v>406.22</v>
          </cell>
          <cell r="G677">
            <v>145.42676</v>
          </cell>
          <cell r="H677">
            <v>551.64676000000009</v>
          </cell>
        </row>
        <row r="678">
          <cell r="A678" t="str">
            <v>04.931.04</v>
          </cell>
          <cell r="B678" t="str">
            <v>Caixa coletora de talvegue-CCT 04</v>
          </cell>
          <cell r="C678" t="str">
            <v>DNER-ES287/97</v>
          </cell>
          <cell r="D678" t="str">
            <v xml:space="preserve"> </v>
          </cell>
          <cell r="E678" t="str">
            <v>un</v>
          </cell>
          <cell r="F678">
            <v>571.04999999999995</v>
          </cell>
          <cell r="G678">
            <v>204.43589999999998</v>
          </cell>
          <cell r="H678">
            <v>775.4858999999999</v>
          </cell>
        </row>
        <row r="679">
          <cell r="A679" t="str">
            <v>04.931.05</v>
          </cell>
          <cell r="B679" t="str">
            <v>Caixa coletora de talvegue-CCT 05</v>
          </cell>
          <cell r="C679" t="str">
            <v>DNER-ES287/97</v>
          </cell>
          <cell r="D679" t="str">
            <v xml:space="preserve"> </v>
          </cell>
          <cell r="E679" t="str">
            <v>un</v>
          </cell>
          <cell r="F679">
            <v>563.19000000000005</v>
          </cell>
          <cell r="G679">
            <v>201.62202000000002</v>
          </cell>
          <cell r="H679">
            <v>764.81202000000008</v>
          </cell>
        </row>
        <row r="680">
          <cell r="A680" t="str">
            <v>04.931.06</v>
          </cell>
          <cell r="B680" t="str">
            <v>Caixa coletora de talvegue-CCT 06</v>
          </cell>
          <cell r="C680" t="str">
            <v>DNER-ES287/97</v>
          </cell>
          <cell r="D680" t="str">
            <v xml:space="preserve"> </v>
          </cell>
          <cell r="E680" t="str">
            <v>un</v>
          </cell>
          <cell r="F680">
            <v>555.33000000000004</v>
          </cell>
          <cell r="G680">
            <v>198.80814000000001</v>
          </cell>
          <cell r="H680">
            <v>754.13814000000002</v>
          </cell>
        </row>
        <row r="681">
          <cell r="A681" t="str">
            <v>04.931.07</v>
          </cell>
          <cell r="B681" t="str">
            <v>Caixa coletora de talvegue-CCT 07</v>
          </cell>
          <cell r="C681" t="str">
            <v>DNER-ES287/97</v>
          </cell>
          <cell r="D681" t="str">
            <v xml:space="preserve"> </v>
          </cell>
          <cell r="E681" t="str">
            <v>un</v>
          </cell>
          <cell r="F681">
            <v>662.94</v>
          </cell>
          <cell r="G681">
            <v>237.33252000000002</v>
          </cell>
          <cell r="H681">
            <v>900.2725200000001</v>
          </cell>
        </row>
        <row r="682">
          <cell r="A682" t="str">
            <v>04.931.08</v>
          </cell>
          <cell r="B682" t="str">
            <v>Caixa coletora de talvegue-CCT 08</v>
          </cell>
          <cell r="C682" t="str">
            <v>DNER-ES287/97</v>
          </cell>
          <cell r="D682" t="str">
            <v xml:space="preserve"> </v>
          </cell>
          <cell r="E682" t="str">
            <v>un</v>
          </cell>
          <cell r="F682">
            <v>655.08000000000004</v>
          </cell>
          <cell r="G682">
            <v>234.51864</v>
          </cell>
          <cell r="H682">
            <v>889.59864000000005</v>
          </cell>
        </row>
        <row r="683">
          <cell r="A683" t="str">
            <v>04.931.09</v>
          </cell>
          <cell r="B683" t="str">
            <v>Caixa coletora de talvegue-CCT 09</v>
          </cell>
          <cell r="C683" t="str">
            <v>DNER-ES287/97</v>
          </cell>
          <cell r="D683" t="str">
            <v xml:space="preserve"> </v>
          </cell>
          <cell r="E683" t="str">
            <v>un</v>
          </cell>
          <cell r="F683">
            <v>647.22</v>
          </cell>
          <cell r="G683">
            <v>231.70475999999999</v>
          </cell>
          <cell r="H683">
            <v>878.92475999999999</v>
          </cell>
        </row>
        <row r="684">
          <cell r="A684" t="str">
            <v>04.931.10</v>
          </cell>
          <cell r="B684" t="str">
            <v>Caixa coletora de talvegue-CCT 10</v>
          </cell>
          <cell r="C684" t="str">
            <v>DNER-ES287/97</v>
          </cell>
          <cell r="D684" t="str">
            <v xml:space="preserve"> </v>
          </cell>
          <cell r="E684" t="str">
            <v>un</v>
          </cell>
          <cell r="F684">
            <v>639.36</v>
          </cell>
          <cell r="G684">
            <v>228.89087999999998</v>
          </cell>
          <cell r="H684">
            <v>868.25088000000005</v>
          </cell>
        </row>
        <row r="685">
          <cell r="A685" t="str">
            <v>04.931.11</v>
          </cell>
          <cell r="B685" t="str">
            <v>Caixa coletora de talvegue-CCT 11</v>
          </cell>
          <cell r="C685" t="str">
            <v>DNER-ES287/97</v>
          </cell>
          <cell r="D685" t="str">
            <v xml:space="preserve"> </v>
          </cell>
          <cell r="E685" t="str">
            <v>un</v>
          </cell>
          <cell r="F685">
            <v>131.63</v>
          </cell>
          <cell r="G685">
            <v>47.123539999999998</v>
          </cell>
          <cell r="H685">
            <v>178.75353999999999</v>
          </cell>
        </row>
        <row r="686">
          <cell r="A686" t="str">
            <v>04.931.12</v>
          </cell>
          <cell r="B686" t="str">
            <v>Caixa coletora de talvegue-CCT 12</v>
          </cell>
          <cell r="C686" t="str">
            <v>DNER-ES287/97</v>
          </cell>
          <cell r="D686" t="str">
            <v xml:space="preserve"> </v>
          </cell>
          <cell r="E686" t="str">
            <v>un</v>
          </cell>
          <cell r="F686">
            <v>197.14</v>
          </cell>
          <cell r="G686">
            <v>70.576119999999989</v>
          </cell>
          <cell r="H686">
            <v>267.71611999999999</v>
          </cell>
        </row>
        <row r="687">
          <cell r="A687" t="str">
            <v>04.931.13</v>
          </cell>
          <cell r="B687" t="str">
            <v>Caixa coletora de talvegue-CCT 13</v>
          </cell>
          <cell r="C687" t="str">
            <v>DNER-ES287/97</v>
          </cell>
          <cell r="D687" t="str">
            <v xml:space="preserve"> </v>
          </cell>
          <cell r="E687" t="str">
            <v>un</v>
          </cell>
          <cell r="F687">
            <v>425.88</v>
          </cell>
          <cell r="G687">
            <v>152.46503999999999</v>
          </cell>
          <cell r="H687">
            <v>578.34503999999993</v>
          </cell>
        </row>
        <row r="688">
          <cell r="A688" t="str">
            <v>04.931.14</v>
          </cell>
          <cell r="B688" t="str">
            <v>Caixa coletora de talvegue-CCT 14</v>
          </cell>
          <cell r="C688" t="str">
            <v>DNER-ES287/97</v>
          </cell>
          <cell r="D688" t="str">
            <v xml:space="preserve"> </v>
          </cell>
          <cell r="E688" t="str">
            <v>un</v>
          </cell>
          <cell r="F688">
            <v>415.57</v>
          </cell>
          <cell r="G688">
            <v>148.77405999999999</v>
          </cell>
          <cell r="H688">
            <v>564.34406000000001</v>
          </cell>
        </row>
        <row r="689">
          <cell r="A689" t="str">
            <v>04.931.15</v>
          </cell>
          <cell r="B689" t="str">
            <v>Caixa coletora de talvegue-CCT 15</v>
          </cell>
          <cell r="C689" t="str">
            <v>DNER-ES287/97</v>
          </cell>
          <cell r="D689" t="str">
            <v xml:space="preserve"> </v>
          </cell>
          <cell r="E689" t="str">
            <v>un</v>
          </cell>
          <cell r="F689">
            <v>318.66000000000003</v>
          </cell>
          <cell r="G689">
            <v>114.08028</v>
          </cell>
          <cell r="H689">
            <v>432.74028000000004</v>
          </cell>
        </row>
        <row r="690">
          <cell r="A690" t="str">
            <v>04.931.16</v>
          </cell>
          <cell r="B690" t="str">
            <v>Caixa coletora de talvegue-CCT 16</v>
          </cell>
          <cell r="C690" t="str">
            <v>DNER-ES287/97</v>
          </cell>
          <cell r="D690" t="str">
            <v xml:space="preserve"> </v>
          </cell>
          <cell r="E690" t="str">
            <v>un</v>
          </cell>
          <cell r="F690">
            <v>310.06</v>
          </cell>
          <cell r="G690">
            <v>111.00148</v>
          </cell>
          <cell r="H690">
            <v>421.06148000000002</v>
          </cell>
        </row>
        <row r="691">
          <cell r="A691" t="str">
            <v>04.931.17</v>
          </cell>
          <cell r="B691" t="str">
            <v>Caixa coletora de talvegue-CCT 17</v>
          </cell>
          <cell r="C691" t="str">
            <v>DNER-ES287/97</v>
          </cell>
          <cell r="D691" t="str">
            <v xml:space="preserve"> </v>
          </cell>
          <cell r="E691" t="str">
            <v>un</v>
          </cell>
          <cell r="F691">
            <v>417.28</v>
          </cell>
          <cell r="G691">
            <v>149.38623999999999</v>
          </cell>
          <cell r="H691">
            <v>566.66624000000002</v>
          </cell>
        </row>
        <row r="692">
          <cell r="A692" t="str">
            <v>04.931.18</v>
          </cell>
          <cell r="B692" t="str">
            <v>Caixa coletora de talvegue-CCT 18</v>
          </cell>
          <cell r="C692" t="str">
            <v>DNER-ES287/97</v>
          </cell>
          <cell r="D692" t="str">
            <v xml:space="preserve"> </v>
          </cell>
          <cell r="E692" t="str">
            <v>un</v>
          </cell>
          <cell r="F692">
            <v>409.82</v>
          </cell>
          <cell r="G692">
            <v>146.71555999999998</v>
          </cell>
          <cell r="H692">
            <v>556.53556000000003</v>
          </cell>
        </row>
        <row r="693">
          <cell r="A693" t="str">
            <v>04.931.19</v>
          </cell>
          <cell r="B693" t="str">
            <v>Caixa coletora de talvegue-CCT 19</v>
          </cell>
          <cell r="C693" t="str">
            <v>DNER-ES287/97</v>
          </cell>
          <cell r="D693" t="str">
            <v xml:space="preserve"> </v>
          </cell>
          <cell r="E693" t="str">
            <v>un</v>
          </cell>
          <cell r="F693">
            <v>402.7</v>
          </cell>
          <cell r="G693">
            <v>144.16659999999999</v>
          </cell>
          <cell r="H693">
            <v>546.86659999999995</v>
          </cell>
        </row>
        <row r="694">
          <cell r="A694" t="str">
            <v>04.931.20</v>
          </cell>
          <cell r="B694" t="str">
            <v>Caixa coletora de talvegue-CCT 20</v>
          </cell>
          <cell r="C694" t="str">
            <v>DNER-ES287/97</v>
          </cell>
          <cell r="D694" t="str">
            <v xml:space="preserve"> </v>
          </cell>
          <cell r="E694" t="str">
            <v>un</v>
          </cell>
          <cell r="F694">
            <v>425.14</v>
          </cell>
          <cell r="G694">
            <v>152.20012</v>
          </cell>
          <cell r="H694">
            <v>577.34011999999996</v>
          </cell>
        </row>
        <row r="695">
          <cell r="A695" t="str">
            <v>04.940.01</v>
          </cell>
          <cell r="B695" t="str">
            <v>Descida d’água tipo rápido- calha de concreto-DAR 01</v>
          </cell>
          <cell r="C695" t="str">
            <v>DNER-ES291/97</v>
          </cell>
          <cell r="D695" t="str">
            <v xml:space="preserve"> </v>
          </cell>
          <cell r="E695" t="str">
            <v>m</v>
          </cell>
          <cell r="G695">
            <v>0</v>
          </cell>
          <cell r="H695">
            <v>0</v>
          </cell>
        </row>
        <row r="696">
          <cell r="A696" t="str">
            <v>04.940.02</v>
          </cell>
          <cell r="B696" t="str">
            <v>Descida d’água tipo rápido- canal retangular-DAR 02</v>
          </cell>
          <cell r="C696" t="str">
            <v>DNER-ES291/97</v>
          </cell>
          <cell r="D696" t="str">
            <v xml:space="preserve"> </v>
          </cell>
          <cell r="E696" t="str">
            <v>m</v>
          </cell>
          <cell r="F696">
            <v>42.18</v>
          </cell>
          <cell r="G696">
            <v>15.100439999999999</v>
          </cell>
          <cell r="H696">
            <v>57.280439999999999</v>
          </cell>
        </row>
        <row r="697">
          <cell r="A697" t="str">
            <v>04.940.03</v>
          </cell>
          <cell r="B697" t="str">
            <v>Descida d'água tipo rápido- canal ret. armado-DAR 03</v>
          </cell>
          <cell r="C697" t="str">
            <v>DNER-ES291/97</v>
          </cell>
          <cell r="D697" t="str">
            <v xml:space="preserve"> </v>
          </cell>
          <cell r="E697" t="str">
            <v>m</v>
          </cell>
          <cell r="F697">
            <v>31.84</v>
          </cell>
          <cell r="G697">
            <v>11.398719999999999</v>
          </cell>
          <cell r="H697">
            <v>43.238720000000001</v>
          </cell>
        </row>
        <row r="698">
          <cell r="A698" t="str">
            <v>04.940.04</v>
          </cell>
          <cell r="B698" t="str">
            <v>Descida d’água tipo rápido- calha metálica-DAR 04</v>
          </cell>
          <cell r="C698" t="str">
            <v>DNER-ES291/97</v>
          </cell>
          <cell r="D698" t="str">
            <v xml:space="preserve"> </v>
          </cell>
          <cell r="E698" t="str">
            <v>m</v>
          </cell>
          <cell r="G698">
            <v>0</v>
          </cell>
          <cell r="H698">
            <v>0</v>
          </cell>
        </row>
        <row r="699">
          <cell r="A699" t="str">
            <v>04.941.01</v>
          </cell>
          <cell r="B699" t="str">
            <v>Descida d'água de aterros em degraus-DAD 01</v>
          </cell>
          <cell r="C699" t="str">
            <v>DNER-ES291/97</v>
          </cell>
          <cell r="D699" t="str">
            <v xml:space="preserve"> </v>
          </cell>
          <cell r="E699" t="str">
            <v>m</v>
          </cell>
          <cell r="G699">
            <v>0</v>
          </cell>
          <cell r="H699">
            <v>0</v>
          </cell>
        </row>
        <row r="700">
          <cell r="A700" t="str">
            <v>04.941.02</v>
          </cell>
          <cell r="B700" t="str">
            <v>Descida d'água de aterros em degraus-DAD 02</v>
          </cell>
          <cell r="C700" t="str">
            <v>DNER-ES291/97</v>
          </cell>
          <cell r="D700" t="str">
            <v xml:space="preserve"> </v>
          </cell>
          <cell r="E700" t="str">
            <v>m</v>
          </cell>
          <cell r="F700">
            <v>41.8</v>
          </cell>
          <cell r="G700">
            <v>14.964399999999998</v>
          </cell>
          <cell r="H700">
            <v>56.764399999999995</v>
          </cell>
        </row>
        <row r="701">
          <cell r="A701" t="str">
            <v>04.941.03</v>
          </cell>
          <cell r="B701" t="str">
            <v>Descida d'água de aterros em degraus-DAD 03</v>
          </cell>
          <cell r="C701" t="str">
            <v>DNER-ES291/97</v>
          </cell>
          <cell r="D701" t="str">
            <v xml:space="preserve"> </v>
          </cell>
          <cell r="E701" t="str">
            <v>m</v>
          </cell>
          <cell r="F701">
            <v>58.89</v>
          </cell>
          <cell r="G701">
            <v>21.082619999999999</v>
          </cell>
          <cell r="H701">
            <v>79.972620000000006</v>
          </cell>
        </row>
        <row r="702">
          <cell r="A702" t="str">
            <v>04.941.04</v>
          </cell>
          <cell r="B702" t="str">
            <v>Descida d'água de aterros em degraus-DAD 04</v>
          </cell>
          <cell r="C702" t="str">
            <v>DNER-ES291/97</v>
          </cell>
          <cell r="D702" t="str">
            <v xml:space="preserve"> </v>
          </cell>
          <cell r="E702" t="str">
            <v>m</v>
          </cell>
          <cell r="G702">
            <v>0</v>
          </cell>
          <cell r="H702">
            <v>0</v>
          </cell>
        </row>
        <row r="703">
          <cell r="A703" t="str">
            <v>04.941.05</v>
          </cell>
          <cell r="B703" t="str">
            <v>Descida d'água de aterros em degraus-DAD 05</v>
          </cell>
          <cell r="C703" t="str">
            <v>DNER-ES291/97</v>
          </cell>
          <cell r="D703" t="str">
            <v xml:space="preserve"> </v>
          </cell>
          <cell r="E703" t="str">
            <v>m</v>
          </cell>
          <cell r="G703">
            <v>0</v>
          </cell>
          <cell r="H703">
            <v>0</v>
          </cell>
        </row>
        <row r="704">
          <cell r="A704" t="str">
            <v>04.941.06</v>
          </cell>
          <cell r="B704" t="str">
            <v>Descida d'água de aterros em degraus-DAD 06</v>
          </cell>
          <cell r="C704" t="str">
            <v>DNER-ES291/97</v>
          </cell>
          <cell r="D704" t="str">
            <v xml:space="preserve"> </v>
          </cell>
          <cell r="E704" t="str">
            <v>m</v>
          </cell>
          <cell r="G704">
            <v>0</v>
          </cell>
          <cell r="H704">
            <v>0</v>
          </cell>
        </row>
        <row r="705">
          <cell r="A705" t="str">
            <v>04.941.07</v>
          </cell>
          <cell r="B705" t="str">
            <v>Descida d'água de aterros em degraus-DAD 07</v>
          </cell>
          <cell r="C705" t="str">
            <v>DNER-ES291/97</v>
          </cell>
          <cell r="D705" t="str">
            <v xml:space="preserve"> </v>
          </cell>
          <cell r="E705" t="str">
            <v>m</v>
          </cell>
          <cell r="G705">
            <v>0</v>
          </cell>
          <cell r="H705">
            <v>0</v>
          </cell>
        </row>
        <row r="706">
          <cell r="A706" t="str">
            <v>04.941.08</v>
          </cell>
          <cell r="B706" t="str">
            <v>Descida d'água de aterros em degraus-DAD 08</v>
          </cell>
          <cell r="C706" t="str">
            <v>DNER-ES291/97</v>
          </cell>
          <cell r="D706" t="str">
            <v xml:space="preserve"> </v>
          </cell>
          <cell r="E706" t="str">
            <v>m</v>
          </cell>
          <cell r="F706">
            <v>150.01</v>
          </cell>
          <cell r="G706">
            <v>53.703579999999995</v>
          </cell>
          <cell r="H706">
            <v>203.71357999999998</v>
          </cell>
        </row>
        <row r="707">
          <cell r="A707" t="str">
            <v>04.941.09</v>
          </cell>
          <cell r="B707" t="str">
            <v>Descida d’água de aterros em degraus-DAD 09</v>
          </cell>
          <cell r="C707" t="str">
            <v>DNER-ES291/97</v>
          </cell>
          <cell r="D707" t="str">
            <v xml:space="preserve"> </v>
          </cell>
          <cell r="E707" t="str">
            <v>m</v>
          </cell>
          <cell r="G707">
            <v>0</v>
          </cell>
          <cell r="H707">
            <v>0</v>
          </cell>
        </row>
        <row r="708">
          <cell r="A708" t="str">
            <v>04.941.10</v>
          </cell>
          <cell r="B708" t="str">
            <v>Descida d'água de aterros em degraus-DAD 10</v>
          </cell>
          <cell r="C708" t="str">
            <v>DNER-ES291/97</v>
          </cell>
          <cell r="D708" t="str">
            <v xml:space="preserve"> </v>
          </cell>
          <cell r="E708" t="str">
            <v>m</v>
          </cell>
          <cell r="G708">
            <v>0</v>
          </cell>
          <cell r="H708">
            <v>0</v>
          </cell>
        </row>
        <row r="709">
          <cell r="A709" t="str">
            <v>04.941.11</v>
          </cell>
          <cell r="B709" t="str">
            <v>Descida d'água de aterros em degraus-DAD 11</v>
          </cell>
          <cell r="C709" t="str">
            <v>DNER-ES291/97</v>
          </cell>
          <cell r="D709" t="str">
            <v xml:space="preserve"> </v>
          </cell>
          <cell r="E709" t="str">
            <v>m</v>
          </cell>
          <cell r="G709">
            <v>0</v>
          </cell>
          <cell r="H709">
            <v>0</v>
          </cell>
        </row>
        <row r="710">
          <cell r="A710" t="str">
            <v>04.941.12</v>
          </cell>
          <cell r="B710" t="str">
            <v>Descida d'água de aterros em degraus-DAD 12</v>
          </cell>
          <cell r="C710" t="str">
            <v>DNER-ES291/97</v>
          </cell>
          <cell r="D710" t="str">
            <v xml:space="preserve"> </v>
          </cell>
          <cell r="E710" t="str">
            <v>m</v>
          </cell>
          <cell r="G710">
            <v>0</v>
          </cell>
          <cell r="H710">
            <v>0</v>
          </cell>
        </row>
        <row r="711">
          <cell r="A711" t="str">
            <v>04.941.13</v>
          </cell>
          <cell r="B711" t="str">
            <v>Descida d'água de aterros em degraus-DAD 13</v>
          </cell>
          <cell r="C711" t="str">
            <v>DNER-ES291/97</v>
          </cell>
          <cell r="D711" t="str">
            <v xml:space="preserve"> </v>
          </cell>
          <cell r="E711" t="str">
            <v>m</v>
          </cell>
          <cell r="G711">
            <v>0</v>
          </cell>
          <cell r="H711">
            <v>0</v>
          </cell>
        </row>
        <row r="712">
          <cell r="A712" t="str">
            <v>04.941.14</v>
          </cell>
          <cell r="B712" t="str">
            <v>Descida d'água de aterros em degraus-DAD 14</v>
          </cell>
          <cell r="C712" t="str">
            <v>DNER-ES291/97</v>
          </cell>
          <cell r="D712" t="str">
            <v xml:space="preserve"> </v>
          </cell>
          <cell r="E712" t="str">
            <v>m</v>
          </cell>
          <cell r="F712">
            <v>211.26</v>
          </cell>
          <cell r="G712">
            <v>75.631079999999997</v>
          </cell>
          <cell r="H712">
            <v>286.89107999999999</v>
          </cell>
        </row>
        <row r="713">
          <cell r="A713" t="str">
            <v>04.941.15</v>
          </cell>
          <cell r="B713" t="str">
            <v>Descida d'água de aterros em degraus-DAD 15</v>
          </cell>
          <cell r="C713" t="str">
            <v>DNER-ES291/97</v>
          </cell>
          <cell r="D713" t="str">
            <v xml:space="preserve"> </v>
          </cell>
          <cell r="E713" t="str">
            <v>m</v>
          </cell>
          <cell r="G713">
            <v>0</v>
          </cell>
          <cell r="H713">
            <v>0</v>
          </cell>
        </row>
        <row r="714">
          <cell r="A714" t="str">
            <v>04.941.16</v>
          </cell>
          <cell r="B714" t="str">
            <v>Descida d'água de aterros em degraus-DAD 16</v>
          </cell>
          <cell r="C714" t="str">
            <v>DNER-ES291/97</v>
          </cell>
          <cell r="D714" t="str">
            <v xml:space="preserve"> </v>
          </cell>
          <cell r="E714" t="str">
            <v>m</v>
          </cell>
          <cell r="G714">
            <v>0</v>
          </cell>
          <cell r="H714">
            <v>0</v>
          </cell>
        </row>
        <row r="715">
          <cell r="A715" t="str">
            <v>04.941.17</v>
          </cell>
          <cell r="B715" t="str">
            <v>Descida d'água de aterros em degraus-DAD 17</v>
          </cell>
          <cell r="C715" t="str">
            <v>DNER-ES291/97</v>
          </cell>
          <cell r="D715" t="str">
            <v xml:space="preserve"> </v>
          </cell>
          <cell r="E715" t="str">
            <v>m</v>
          </cell>
          <cell r="G715">
            <v>0</v>
          </cell>
          <cell r="H715">
            <v>0</v>
          </cell>
        </row>
        <row r="716">
          <cell r="A716" t="str">
            <v>04.941.18</v>
          </cell>
          <cell r="B716" t="str">
            <v>Descida d’água de aterros em degraus-DAD 18</v>
          </cell>
          <cell r="C716" t="str">
            <v>DNER-ES291/97</v>
          </cell>
          <cell r="D716" t="str">
            <v xml:space="preserve"> </v>
          </cell>
          <cell r="E716" t="str">
            <v>m</v>
          </cell>
          <cell r="G716">
            <v>0</v>
          </cell>
          <cell r="H716">
            <v>0</v>
          </cell>
        </row>
        <row r="717">
          <cell r="A717" t="str">
            <v>04.941.31</v>
          </cell>
          <cell r="B717" t="str">
            <v>Descida d'água de cortes em degraus-DCD 01</v>
          </cell>
          <cell r="C717" t="str">
            <v>DNER-ES291/97</v>
          </cell>
          <cell r="D717" t="str">
            <v xml:space="preserve"> </v>
          </cell>
          <cell r="E717" t="str">
            <v>m</v>
          </cell>
          <cell r="G717">
            <v>0</v>
          </cell>
          <cell r="H717">
            <v>0</v>
          </cell>
        </row>
        <row r="718">
          <cell r="A718" t="str">
            <v>04.941.32</v>
          </cell>
          <cell r="B718" t="str">
            <v>Descida d'água de cortes em degraus-DCD 02</v>
          </cell>
          <cell r="C718" t="str">
            <v>DNER-ES291/97</v>
          </cell>
          <cell r="D718" t="str">
            <v xml:space="preserve"> </v>
          </cell>
          <cell r="E718" t="str">
            <v>m</v>
          </cell>
          <cell r="G718">
            <v>0</v>
          </cell>
          <cell r="H718">
            <v>0</v>
          </cell>
        </row>
        <row r="719">
          <cell r="A719" t="str">
            <v>04.941.33</v>
          </cell>
          <cell r="B719" t="str">
            <v>Descida d’água de cortes em degraus-DCD 03</v>
          </cell>
          <cell r="C719" t="str">
            <v>DNER-ES291/97</v>
          </cell>
          <cell r="D719" t="str">
            <v xml:space="preserve"> </v>
          </cell>
          <cell r="E719" t="str">
            <v>m</v>
          </cell>
          <cell r="G719">
            <v>0</v>
          </cell>
          <cell r="H719">
            <v>0</v>
          </cell>
        </row>
        <row r="720">
          <cell r="A720" t="str">
            <v>04.941.34</v>
          </cell>
          <cell r="B720" t="str">
            <v>Descida d'água de cortes em degraus-DCD 04</v>
          </cell>
          <cell r="C720" t="str">
            <v>DNER-ES291/97</v>
          </cell>
          <cell r="D720" t="str">
            <v xml:space="preserve"> </v>
          </cell>
          <cell r="E720" t="str">
            <v>m</v>
          </cell>
          <cell r="G720">
            <v>0</v>
          </cell>
          <cell r="H720">
            <v>0</v>
          </cell>
        </row>
        <row r="721">
          <cell r="A721" t="str">
            <v>04.942.01</v>
          </cell>
          <cell r="B721" t="str">
            <v>Entrada d'água- EDA 01</v>
          </cell>
          <cell r="C721" t="str">
            <v>DNER-ES291/97</v>
          </cell>
          <cell r="D721" t="str">
            <v xml:space="preserve"> </v>
          </cell>
          <cell r="E721" t="str">
            <v>un</v>
          </cell>
          <cell r="F721">
            <v>12</v>
          </cell>
          <cell r="G721">
            <v>4.2959999999999994</v>
          </cell>
          <cell r="H721">
            <v>16.295999999999999</v>
          </cell>
        </row>
        <row r="722">
          <cell r="A722" t="str">
            <v>04.942.02</v>
          </cell>
          <cell r="B722" t="str">
            <v>Entrada d'água- EDA 02</v>
          </cell>
          <cell r="C722" t="str">
            <v>DNER-ES291/97</v>
          </cell>
          <cell r="D722" t="str">
            <v xml:space="preserve"> </v>
          </cell>
          <cell r="E722" t="str">
            <v>un</v>
          </cell>
          <cell r="G722">
            <v>0</v>
          </cell>
          <cell r="H722">
            <v>0</v>
          </cell>
        </row>
        <row r="723">
          <cell r="A723" t="str">
            <v>04.950.01</v>
          </cell>
          <cell r="B723" t="str">
            <v>Dissipador de energia- DES 01</v>
          </cell>
          <cell r="C723" t="str">
            <v>DNER-ES283/97</v>
          </cell>
          <cell r="D723" t="str">
            <v xml:space="preserve"> </v>
          </cell>
          <cell r="E723" t="str">
            <v>un</v>
          </cell>
          <cell r="F723">
            <v>68.48</v>
          </cell>
          <cell r="G723">
            <v>24.515840000000001</v>
          </cell>
          <cell r="H723">
            <v>92.995840000000001</v>
          </cell>
        </row>
        <row r="724">
          <cell r="A724" t="str">
            <v>04.950.02</v>
          </cell>
          <cell r="B724" t="str">
            <v>Dissipador de energia- DES 02</v>
          </cell>
          <cell r="C724" t="str">
            <v>DNER-ES283/97</v>
          </cell>
          <cell r="D724" t="str">
            <v xml:space="preserve"> </v>
          </cell>
          <cell r="E724" t="str">
            <v>un</v>
          </cell>
          <cell r="F724">
            <v>81.430000000000007</v>
          </cell>
          <cell r="G724">
            <v>29.15194</v>
          </cell>
          <cell r="H724">
            <v>110.58194</v>
          </cell>
        </row>
        <row r="725">
          <cell r="A725" t="str">
            <v>04.950.03</v>
          </cell>
          <cell r="B725" t="str">
            <v>Dissipador de energia- DES 03</v>
          </cell>
          <cell r="C725" t="str">
            <v>DNER-ES283/97</v>
          </cell>
          <cell r="D725" t="str">
            <v xml:space="preserve"> </v>
          </cell>
          <cell r="E725" t="str">
            <v>un</v>
          </cell>
          <cell r="F725">
            <v>97.11</v>
          </cell>
          <cell r="G725">
            <v>34.76538</v>
          </cell>
          <cell r="H725">
            <v>131.87538000000001</v>
          </cell>
        </row>
        <row r="726">
          <cell r="A726" t="str">
            <v>04.950.04</v>
          </cell>
          <cell r="B726" t="str">
            <v>Dissipador de energia- DES 04</v>
          </cell>
          <cell r="C726" t="str">
            <v>DNER-ES283/97</v>
          </cell>
          <cell r="D726" t="str">
            <v xml:space="preserve"> </v>
          </cell>
          <cell r="E726" t="str">
            <v>un</v>
          </cell>
          <cell r="G726">
            <v>0</v>
          </cell>
          <cell r="H726">
            <v>0</v>
          </cell>
        </row>
        <row r="727">
          <cell r="A727" t="str">
            <v>04.950.21</v>
          </cell>
          <cell r="B727" t="str">
            <v>Dissipador de energia- DEB 01</v>
          </cell>
          <cell r="C727" t="str">
            <v>DNER-ES283/97</v>
          </cell>
          <cell r="D727" t="str">
            <v xml:space="preserve"> </v>
          </cell>
          <cell r="E727" t="str">
            <v>un</v>
          </cell>
          <cell r="F727">
            <v>74.739999999999995</v>
          </cell>
          <cell r="G727">
            <v>26.756919999999997</v>
          </cell>
          <cell r="H727">
            <v>101.49691999999999</v>
          </cell>
        </row>
        <row r="728">
          <cell r="A728" t="str">
            <v>04.950.22</v>
          </cell>
          <cell r="B728" t="str">
            <v>Dissipador de energia- DEB 02</v>
          </cell>
          <cell r="C728" t="str">
            <v>DNER-ES283/97</v>
          </cell>
          <cell r="D728" t="str">
            <v xml:space="preserve"> </v>
          </cell>
          <cell r="E728" t="str">
            <v>un</v>
          </cell>
          <cell r="F728">
            <v>251.57</v>
          </cell>
          <cell r="G728">
            <v>90.062059999999988</v>
          </cell>
          <cell r="H728">
            <v>341.63205999999997</v>
          </cell>
        </row>
        <row r="729">
          <cell r="A729" t="str">
            <v>04.950.23</v>
          </cell>
          <cell r="B729" t="str">
            <v>Dissipador de energia- DEB 03</v>
          </cell>
          <cell r="C729" t="str">
            <v>DNER-ES283/97</v>
          </cell>
          <cell r="D729" t="str">
            <v xml:space="preserve"> </v>
          </cell>
          <cell r="E729" t="str">
            <v>un</v>
          </cell>
          <cell r="F729">
            <v>403.37</v>
          </cell>
          <cell r="G729">
            <v>144.40645999999998</v>
          </cell>
          <cell r="H729">
            <v>547.77646000000004</v>
          </cell>
        </row>
        <row r="730">
          <cell r="A730" t="str">
            <v>04.950.24</v>
          </cell>
          <cell r="B730" t="str">
            <v>Dissipador de energia- DEB 04</v>
          </cell>
          <cell r="C730" t="str">
            <v>DNER-ES283/97</v>
          </cell>
          <cell r="D730" t="str">
            <v xml:space="preserve"> </v>
          </cell>
          <cell r="E730" t="str">
            <v>un</v>
          </cell>
          <cell r="F730">
            <v>593.01</v>
          </cell>
          <cell r="G730">
            <v>212.29757999999998</v>
          </cell>
          <cell r="H730">
            <v>805.30757999999992</v>
          </cell>
        </row>
        <row r="731">
          <cell r="A731" t="str">
            <v>04.950.25</v>
          </cell>
          <cell r="B731" t="str">
            <v>Dissipador de energia- DEB 05</v>
          </cell>
          <cell r="C731" t="str">
            <v>DNER-ES283/97</v>
          </cell>
          <cell r="D731" t="str">
            <v xml:space="preserve"> </v>
          </cell>
          <cell r="E731" t="str">
            <v>un</v>
          </cell>
          <cell r="G731">
            <v>0</v>
          </cell>
          <cell r="H731">
            <v>0</v>
          </cell>
        </row>
        <row r="732">
          <cell r="A732" t="str">
            <v>04.950.26</v>
          </cell>
          <cell r="B732" t="str">
            <v>Dissipador de energia- DEB 06</v>
          </cell>
          <cell r="C732" t="str">
            <v>DNER-ES283/97</v>
          </cell>
          <cell r="D732" t="str">
            <v xml:space="preserve"> </v>
          </cell>
          <cell r="E732" t="str">
            <v>un</v>
          </cell>
          <cell r="G732">
            <v>0</v>
          </cell>
          <cell r="H732">
            <v>0</v>
          </cell>
        </row>
        <row r="733">
          <cell r="A733" t="str">
            <v>04.950.27</v>
          </cell>
          <cell r="B733" t="str">
            <v>Dissipador de energia- DEB 07</v>
          </cell>
          <cell r="C733" t="str">
            <v>DNER-ES283/97</v>
          </cell>
          <cell r="D733" t="str">
            <v xml:space="preserve"> </v>
          </cell>
          <cell r="E733" t="str">
            <v>un</v>
          </cell>
          <cell r="F733">
            <v>842.49</v>
          </cell>
          <cell r="G733">
            <v>301.61142000000001</v>
          </cell>
          <cell r="H733">
            <v>1144.10142</v>
          </cell>
        </row>
        <row r="734">
          <cell r="A734" t="str">
            <v>04.950.28</v>
          </cell>
          <cell r="B734" t="str">
            <v>Dissipador de energia- DEB 08</v>
          </cell>
          <cell r="C734" t="str">
            <v>DNER-ES283/97</v>
          </cell>
          <cell r="D734" t="str">
            <v xml:space="preserve"> </v>
          </cell>
          <cell r="E734" t="str">
            <v>un</v>
          </cell>
          <cell r="G734">
            <v>0</v>
          </cell>
          <cell r="H734">
            <v>0</v>
          </cell>
        </row>
        <row r="735">
          <cell r="A735" t="str">
            <v>04.950.29</v>
          </cell>
          <cell r="B735" t="str">
            <v>Dissipador de energia- DEB 09</v>
          </cell>
          <cell r="C735" t="str">
            <v>DNER-ES283/97</v>
          </cell>
          <cell r="D735" t="str">
            <v xml:space="preserve"> </v>
          </cell>
          <cell r="E735" t="str">
            <v>un</v>
          </cell>
          <cell r="G735">
            <v>0</v>
          </cell>
          <cell r="H735">
            <v>0</v>
          </cell>
        </row>
        <row r="736">
          <cell r="A736" t="str">
            <v>04.950.30</v>
          </cell>
          <cell r="B736" t="str">
            <v>Dissipador de energia- DEB 10</v>
          </cell>
          <cell r="C736" t="str">
            <v>DNER-ES283/97</v>
          </cell>
          <cell r="D736" t="str">
            <v xml:space="preserve"> </v>
          </cell>
          <cell r="E736" t="str">
            <v>un</v>
          </cell>
          <cell r="F736">
            <v>1092.3814400000001</v>
          </cell>
          <cell r="G736">
            <v>391.07255552000004</v>
          </cell>
          <cell r="H736">
            <v>1483.4539955200003</v>
          </cell>
        </row>
        <row r="737">
          <cell r="A737" t="str">
            <v>04.950.31</v>
          </cell>
          <cell r="B737" t="str">
            <v>Dissipador de energia- DEB 11</v>
          </cell>
          <cell r="C737" t="str">
            <v>DNER-ES283/97</v>
          </cell>
          <cell r="D737" t="str">
            <v xml:space="preserve"> </v>
          </cell>
          <cell r="E737" t="str">
            <v>un</v>
          </cell>
          <cell r="G737">
            <v>0</v>
          </cell>
          <cell r="H737">
            <v>0</v>
          </cell>
        </row>
        <row r="738">
          <cell r="A738" t="str">
            <v>04.950.32</v>
          </cell>
          <cell r="B738" t="str">
            <v>Dissipador de energia- DEB 12</v>
          </cell>
          <cell r="C738" t="str">
            <v>DNER-ES283/97</v>
          </cell>
          <cell r="D738" t="str">
            <v xml:space="preserve"> </v>
          </cell>
          <cell r="E738" t="str">
            <v>un</v>
          </cell>
          <cell r="G738">
            <v>0</v>
          </cell>
          <cell r="H738">
            <v>0</v>
          </cell>
        </row>
        <row r="739">
          <cell r="A739" t="str">
            <v>04.950.51</v>
          </cell>
          <cell r="B739" t="str">
            <v>Dissipador de energia- DED 01</v>
          </cell>
          <cell r="C739" t="str">
            <v>DNER-ES283/97</v>
          </cell>
          <cell r="D739" t="str">
            <v xml:space="preserve"> </v>
          </cell>
          <cell r="E739" t="str">
            <v>un</v>
          </cell>
          <cell r="G739">
            <v>0</v>
          </cell>
          <cell r="H739">
            <v>0</v>
          </cell>
        </row>
        <row r="740">
          <cell r="A740" t="str">
            <v>04.960.01</v>
          </cell>
          <cell r="B740" t="str">
            <v>Boca de lobo simples c/ grelha de concreto-BLS 01</v>
          </cell>
          <cell r="C740" t="str">
            <v xml:space="preserve"> </v>
          </cell>
          <cell r="D740" t="str">
            <v xml:space="preserve"> </v>
          </cell>
          <cell r="E740" t="str">
            <v>un</v>
          </cell>
          <cell r="F740">
            <v>149.86000000000001</v>
          </cell>
          <cell r="G740">
            <v>53.649880000000003</v>
          </cell>
          <cell r="H740">
            <v>203.50988000000001</v>
          </cell>
        </row>
        <row r="741">
          <cell r="A741" t="str">
            <v>04.960.02</v>
          </cell>
          <cell r="B741" t="str">
            <v>Boca de lobo simples c/ grelha de concreto-BLS 02</v>
          </cell>
          <cell r="C741" t="str">
            <v xml:space="preserve"> </v>
          </cell>
          <cell r="D741" t="str">
            <v xml:space="preserve"> </v>
          </cell>
          <cell r="E741" t="str">
            <v>un</v>
          </cell>
          <cell r="F741">
            <v>189.87</v>
          </cell>
          <cell r="G741">
            <v>67.973460000000003</v>
          </cell>
          <cell r="H741">
            <v>257.84345999999999</v>
          </cell>
        </row>
        <row r="742">
          <cell r="A742" t="str">
            <v>04.960.03</v>
          </cell>
          <cell r="B742" t="str">
            <v>Boca de lobo simples c/ grelha de concreto-BLS 03</v>
          </cell>
          <cell r="C742" t="str">
            <v xml:space="preserve"> </v>
          </cell>
          <cell r="D742" t="str">
            <v xml:space="preserve"> </v>
          </cell>
          <cell r="E742" t="str">
            <v>un</v>
          </cell>
          <cell r="F742">
            <v>229.92</v>
          </cell>
          <cell r="G742">
            <v>82.311359999999993</v>
          </cell>
          <cell r="H742">
            <v>312.23136</v>
          </cell>
        </row>
        <row r="743">
          <cell r="A743" t="str">
            <v>04.960.04</v>
          </cell>
          <cell r="B743" t="str">
            <v>Boca de lobo simples c/ grelha de concreto-BLS 04</v>
          </cell>
          <cell r="C743" t="str">
            <v xml:space="preserve"> </v>
          </cell>
          <cell r="D743" t="str">
            <v xml:space="preserve"> </v>
          </cell>
          <cell r="E743" t="str">
            <v>un</v>
          </cell>
          <cell r="F743">
            <v>269.93</v>
          </cell>
          <cell r="G743">
            <v>96.63494</v>
          </cell>
          <cell r="H743">
            <v>366.56493999999998</v>
          </cell>
        </row>
        <row r="744">
          <cell r="A744" t="str">
            <v>04.960.05</v>
          </cell>
          <cell r="B744" t="str">
            <v>Boca de lobo simples c/ grelha de concreto-BLS 05</v>
          </cell>
          <cell r="C744" t="str">
            <v xml:space="preserve"> </v>
          </cell>
          <cell r="D744" t="str">
            <v xml:space="preserve"> </v>
          </cell>
          <cell r="E744" t="str">
            <v>un</v>
          </cell>
          <cell r="F744">
            <v>308.58999999999997</v>
          </cell>
          <cell r="G744">
            <v>110.47521999999999</v>
          </cell>
          <cell r="H744">
            <v>419.06521999999995</v>
          </cell>
        </row>
        <row r="745">
          <cell r="A745" t="str">
            <v>04.960.06</v>
          </cell>
          <cell r="B745" t="str">
            <v>Boca de lobo simples c/ grelha de concreto-BLS 06</v>
          </cell>
          <cell r="C745" t="str">
            <v xml:space="preserve"> </v>
          </cell>
          <cell r="D745" t="str">
            <v xml:space="preserve"> </v>
          </cell>
          <cell r="E745" t="str">
            <v>un</v>
          </cell>
          <cell r="G745">
            <v>0</v>
          </cell>
          <cell r="H745">
            <v>0</v>
          </cell>
        </row>
        <row r="746">
          <cell r="A746" t="str">
            <v>04.960.07</v>
          </cell>
          <cell r="B746" t="str">
            <v>Boca de lobo simples c/ grelha de concreto-BLS 07</v>
          </cell>
          <cell r="C746" t="str">
            <v xml:space="preserve"> </v>
          </cell>
          <cell r="D746" t="str">
            <v xml:space="preserve"> </v>
          </cell>
          <cell r="E746" t="str">
            <v>un</v>
          </cell>
          <cell r="G746">
            <v>0</v>
          </cell>
          <cell r="H746">
            <v>0</v>
          </cell>
        </row>
        <row r="747">
          <cell r="A747" t="str">
            <v>04.961.01</v>
          </cell>
          <cell r="B747" t="str">
            <v>Boca de lobo dupla c/ grelha de concreto-BLD 01</v>
          </cell>
          <cell r="C747" t="str">
            <v xml:space="preserve"> </v>
          </cell>
          <cell r="D747" t="str">
            <v xml:space="preserve"> </v>
          </cell>
          <cell r="E747" t="str">
            <v>un</v>
          </cell>
          <cell r="F747">
            <v>233.02584148497962</v>
          </cell>
          <cell r="G747">
            <v>83.423251251622702</v>
          </cell>
          <cell r="H747">
            <v>316.44909273660232</v>
          </cell>
        </row>
        <row r="748">
          <cell r="A748" t="str">
            <v>04.961.02</v>
          </cell>
          <cell r="B748" t="str">
            <v>Boca de lobo dupla c/ grelha de concreto-BLD 02</v>
          </cell>
          <cell r="C748" t="str">
            <v xml:space="preserve"> </v>
          </cell>
          <cell r="D748" t="str">
            <v xml:space="preserve"> </v>
          </cell>
          <cell r="E748" t="str">
            <v>un</v>
          </cell>
          <cell r="F748">
            <v>350.93</v>
          </cell>
          <cell r="G748">
            <v>125.63293999999999</v>
          </cell>
          <cell r="H748">
            <v>476.56294000000003</v>
          </cell>
        </row>
        <row r="749">
          <cell r="A749" t="str">
            <v>04.961.03</v>
          </cell>
          <cell r="B749" t="str">
            <v>Boca de lobo dupla c/ grelha de concreto-BLD 03</v>
          </cell>
          <cell r="C749" t="str">
            <v xml:space="preserve"> </v>
          </cell>
          <cell r="D749" t="str">
            <v xml:space="preserve"> </v>
          </cell>
          <cell r="E749" t="str">
            <v>un</v>
          </cell>
          <cell r="G749">
            <v>0</v>
          </cell>
          <cell r="H749">
            <v>0</v>
          </cell>
        </row>
        <row r="750">
          <cell r="A750" t="str">
            <v>04.961.04</v>
          </cell>
          <cell r="B750" t="str">
            <v>Boca de lobo dupla c/ grelha de concreto-BLD 04</v>
          </cell>
          <cell r="C750" t="str">
            <v xml:space="preserve"> </v>
          </cell>
          <cell r="D750" t="str">
            <v xml:space="preserve"> </v>
          </cell>
          <cell r="E750" t="str">
            <v>un</v>
          </cell>
          <cell r="G750">
            <v>0</v>
          </cell>
          <cell r="H750">
            <v>0</v>
          </cell>
        </row>
        <row r="751">
          <cell r="A751" t="str">
            <v>04.961.05</v>
          </cell>
          <cell r="B751" t="str">
            <v>Boca de lobo dupla c/ grelha de concreto-BLD 05</v>
          </cell>
          <cell r="C751" t="str">
            <v xml:space="preserve"> </v>
          </cell>
          <cell r="D751" t="str">
            <v xml:space="preserve"> </v>
          </cell>
          <cell r="E751" t="str">
            <v>un</v>
          </cell>
          <cell r="G751">
            <v>0</v>
          </cell>
          <cell r="H751">
            <v>0</v>
          </cell>
        </row>
        <row r="752">
          <cell r="A752" t="str">
            <v>04.961.06</v>
          </cell>
          <cell r="B752" t="str">
            <v>Boca de lobo dupla c/ grelha de concreto-BLD 06</v>
          </cell>
          <cell r="C752" t="str">
            <v xml:space="preserve"> </v>
          </cell>
          <cell r="D752" t="str">
            <v xml:space="preserve"> </v>
          </cell>
          <cell r="E752" t="str">
            <v>un</v>
          </cell>
          <cell r="G752">
            <v>0</v>
          </cell>
          <cell r="H752">
            <v>0</v>
          </cell>
        </row>
        <row r="753">
          <cell r="A753" t="str">
            <v>04.961.07</v>
          </cell>
          <cell r="B753" t="str">
            <v>Boca de lobo dupla c/ grelha de concreto-BLD 07</v>
          </cell>
          <cell r="C753" t="str">
            <v xml:space="preserve"> </v>
          </cell>
          <cell r="D753" t="str">
            <v xml:space="preserve"> </v>
          </cell>
          <cell r="E753" t="str">
            <v>un</v>
          </cell>
          <cell r="G753">
            <v>0</v>
          </cell>
          <cell r="H753">
            <v>0</v>
          </cell>
        </row>
        <row r="754">
          <cell r="A754" t="str">
            <v>04.962.01</v>
          </cell>
          <cell r="B754" t="str">
            <v>Caixa de ligação e passagem- CLP 01</v>
          </cell>
          <cell r="C754" t="str">
            <v>DNER-ES287/97</v>
          </cell>
          <cell r="D754" t="str">
            <v xml:space="preserve"> </v>
          </cell>
          <cell r="E754" t="str">
            <v>un</v>
          </cell>
          <cell r="F754">
            <v>273.22000000000003</v>
          </cell>
          <cell r="G754">
            <v>97.812760000000011</v>
          </cell>
          <cell r="H754">
            <v>371.03276000000005</v>
          </cell>
        </row>
        <row r="755">
          <cell r="A755" t="str">
            <v>04.962.02</v>
          </cell>
          <cell r="B755" t="str">
            <v>Caixa de ligação e passagem- CLP 02</v>
          </cell>
          <cell r="C755" t="str">
            <v>DNER-ES287/97</v>
          </cell>
          <cell r="D755" t="str">
            <v xml:space="preserve"> </v>
          </cell>
          <cell r="E755" t="str">
            <v>un</v>
          </cell>
          <cell r="F755">
            <v>265.04000000000002</v>
          </cell>
          <cell r="G755">
            <v>94.884320000000002</v>
          </cell>
          <cell r="H755">
            <v>359.92432000000002</v>
          </cell>
        </row>
        <row r="756">
          <cell r="A756" t="str">
            <v>04.962.03</v>
          </cell>
          <cell r="B756" t="str">
            <v>Caixa de ligação e passagem- CLP 03</v>
          </cell>
          <cell r="C756" t="str">
            <v>DNER-ES287/97</v>
          </cell>
          <cell r="D756" t="str">
            <v xml:space="preserve"> </v>
          </cell>
          <cell r="E756" t="str">
            <v>un</v>
          </cell>
          <cell r="F756">
            <v>371.37</v>
          </cell>
          <cell r="G756">
            <v>132.95045999999999</v>
          </cell>
          <cell r="H756">
            <v>504.32046000000003</v>
          </cell>
        </row>
        <row r="757">
          <cell r="A757" t="str">
            <v>04.962.04</v>
          </cell>
          <cell r="B757" t="str">
            <v>Caixa de ligação e passagem- CLP 04</v>
          </cell>
          <cell r="C757" t="str">
            <v>DNER-ES287/97</v>
          </cell>
          <cell r="D757" t="str">
            <v xml:space="preserve"> </v>
          </cell>
          <cell r="E757" t="str">
            <v>un</v>
          </cell>
          <cell r="F757">
            <v>475.68</v>
          </cell>
          <cell r="G757">
            <v>170.29344</v>
          </cell>
          <cell r="H757">
            <v>645.97343999999998</v>
          </cell>
        </row>
        <row r="758">
          <cell r="A758" t="str">
            <v>04.962.05</v>
          </cell>
          <cell r="B758" t="str">
            <v>Caixa de ligação e passagem- CLP 05</v>
          </cell>
          <cell r="C758" t="str">
            <v>DNER-ES287/97</v>
          </cell>
          <cell r="D758" t="str">
            <v xml:space="preserve"> </v>
          </cell>
          <cell r="E758" t="str">
            <v>un</v>
          </cell>
          <cell r="G758">
            <v>0</v>
          </cell>
          <cell r="H758">
            <v>0</v>
          </cell>
        </row>
        <row r="759">
          <cell r="A759" t="str">
            <v>04.962.06</v>
          </cell>
          <cell r="B759" t="str">
            <v>Caixa de ligação e passagem- CLP 06</v>
          </cell>
          <cell r="C759" t="str">
            <v>DNER-ES287/97</v>
          </cell>
          <cell r="D759" t="str">
            <v xml:space="preserve"> </v>
          </cell>
          <cell r="E759" t="str">
            <v>un</v>
          </cell>
          <cell r="G759">
            <v>0</v>
          </cell>
          <cell r="H759">
            <v>0</v>
          </cell>
        </row>
        <row r="760">
          <cell r="A760" t="str">
            <v>04.962.07</v>
          </cell>
          <cell r="B760" t="str">
            <v>Caixa de ligação e passagem- CLP 07</v>
          </cell>
          <cell r="C760" t="str">
            <v>DNER-ES287/97</v>
          </cell>
          <cell r="D760" t="str">
            <v xml:space="preserve"> </v>
          </cell>
          <cell r="E760" t="str">
            <v>un</v>
          </cell>
          <cell r="F760">
            <v>326.36</v>
          </cell>
          <cell r="G760">
            <v>116.83687999999999</v>
          </cell>
          <cell r="H760">
            <v>443.19688000000002</v>
          </cell>
        </row>
        <row r="761">
          <cell r="A761" t="str">
            <v>04.962.08</v>
          </cell>
          <cell r="B761" t="str">
            <v>Caixa de ligação e passagem- CLP 08</v>
          </cell>
          <cell r="C761" t="str">
            <v>DNER-ES287/97</v>
          </cell>
          <cell r="D761" t="str">
            <v xml:space="preserve"> </v>
          </cell>
          <cell r="E761" t="str">
            <v>un</v>
          </cell>
          <cell r="F761">
            <v>317.82</v>
          </cell>
          <cell r="G761">
            <v>113.77955999999999</v>
          </cell>
          <cell r="H761">
            <v>431.59956</v>
          </cell>
        </row>
        <row r="762">
          <cell r="A762" t="str">
            <v>04.962.09</v>
          </cell>
          <cell r="B762" t="str">
            <v>Caixa de ligação e passagem- CLP 09</v>
          </cell>
          <cell r="C762" t="str">
            <v>DNER-ES287/97</v>
          </cell>
          <cell r="D762" t="str">
            <v xml:space="preserve"> </v>
          </cell>
          <cell r="E762" t="str">
            <v>un</v>
          </cell>
          <cell r="G762">
            <v>0</v>
          </cell>
          <cell r="H762">
            <v>0</v>
          </cell>
        </row>
        <row r="763">
          <cell r="A763" t="str">
            <v>04.962.10</v>
          </cell>
          <cell r="B763" t="str">
            <v>Caixa de ligação e passagem- CLP 10</v>
          </cell>
          <cell r="C763" t="str">
            <v>DNER-ES287/97</v>
          </cell>
          <cell r="D763" t="str">
            <v xml:space="preserve"> </v>
          </cell>
          <cell r="E763" t="str">
            <v>un</v>
          </cell>
          <cell r="G763">
            <v>0</v>
          </cell>
          <cell r="H763">
            <v>0</v>
          </cell>
        </row>
        <row r="764">
          <cell r="A764" t="str">
            <v>04.962.11</v>
          </cell>
          <cell r="B764" t="str">
            <v>Caixa de ligação e passagem- CLP 11</v>
          </cell>
          <cell r="C764" t="str">
            <v>DNER-ES287/97</v>
          </cell>
          <cell r="D764" t="str">
            <v xml:space="preserve"> </v>
          </cell>
          <cell r="E764" t="str">
            <v>un</v>
          </cell>
          <cell r="G764">
            <v>0</v>
          </cell>
          <cell r="H764">
            <v>0</v>
          </cell>
        </row>
        <row r="765">
          <cell r="A765" t="str">
            <v>04.962.12</v>
          </cell>
          <cell r="B765" t="str">
            <v>Caixa de ligação e passagem- CLP 12</v>
          </cell>
          <cell r="C765" t="str">
            <v>DNER-ES287/97</v>
          </cell>
          <cell r="D765" t="str">
            <v xml:space="preserve"> </v>
          </cell>
          <cell r="E765" t="str">
            <v>un</v>
          </cell>
          <cell r="G765">
            <v>0</v>
          </cell>
          <cell r="H765">
            <v>0</v>
          </cell>
        </row>
        <row r="766">
          <cell r="A766" t="str">
            <v>04.962.13</v>
          </cell>
          <cell r="B766" t="str">
            <v>Caixa de ligação e passagem- CLP 13</v>
          </cell>
          <cell r="C766" t="str">
            <v>DNER-ES287/97</v>
          </cell>
          <cell r="D766" t="str">
            <v xml:space="preserve"> </v>
          </cell>
          <cell r="E766" t="str">
            <v>un</v>
          </cell>
          <cell r="G766">
            <v>0</v>
          </cell>
          <cell r="H766">
            <v>0</v>
          </cell>
        </row>
        <row r="767">
          <cell r="A767" t="str">
            <v>04.962.14</v>
          </cell>
          <cell r="B767" t="str">
            <v>Caixa de ligação e passagem- CLP 14</v>
          </cell>
          <cell r="C767" t="str">
            <v>DNER-ES287/97</v>
          </cell>
          <cell r="D767" t="str">
            <v xml:space="preserve"> </v>
          </cell>
          <cell r="E767" t="str">
            <v>un</v>
          </cell>
          <cell r="G767">
            <v>0</v>
          </cell>
          <cell r="H767">
            <v>0</v>
          </cell>
        </row>
        <row r="768">
          <cell r="A768" t="str">
            <v>04.962.15</v>
          </cell>
          <cell r="B768" t="str">
            <v>Caixa de ligação e passagem- CLP 15</v>
          </cell>
          <cell r="C768" t="str">
            <v>DNER-ES287/97</v>
          </cell>
          <cell r="D768" t="str">
            <v xml:space="preserve"> </v>
          </cell>
          <cell r="E768" t="str">
            <v>un</v>
          </cell>
          <cell r="F768">
            <v>503</v>
          </cell>
          <cell r="G768">
            <v>180.07399999999998</v>
          </cell>
          <cell r="H768">
            <v>683.07399999999996</v>
          </cell>
        </row>
        <row r="769">
          <cell r="A769" t="str">
            <v>04.962.16</v>
          </cell>
          <cell r="B769" t="str">
            <v>Caixa de ligação e passagem- CLP 16</v>
          </cell>
          <cell r="C769" t="str">
            <v>DNER-ES287/97</v>
          </cell>
          <cell r="D769" t="str">
            <v xml:space="preserve"> </v>
          </cell>
          <cell r="E769" t="str">
            <v>un</v>
          </cell>
          <cell r="G769">
            <v>0</v>
          </cell>
          <cell r="H769">
            <v>0</v>
          </cell>
        </row>
        <row r="770">
          <cell r="A770" t="str">
            <v>04.962.17</v>
          </cell>
          <cell r="B770" t="str">
            <v>Caixa de ligação e passagem- CLP 17</v>
          </cell>
          <cell r="C770" t="str">
            <v>DNER-ES287/97</v>
          </cell>
          <cell r="D770" t="str">
            <v xml:space="preserve"> </v>
          </cell>
          <cell r="E770" t="str">
            <v>un</v>
          </cell>
          <cell r="G770">
            <v>0</v>
          </cell>
          <cell r="H770">
            <v>0</v>
          </cell>
        </row>
        <row r="771">
          <cell r="A771" t="str">
            <v xml:space="preserve">04.962.18   </v>
          </cell>
          <cell r="B771" t="str">
            <v>Caixa de ligação e passagem- CLP 18</v>
          </cell>
          <cell r="C771" t="str">
            <v>DNER-ES287/97</v>
          </cell>
          <cell r="D771" t="str">
            <v xml:space="preserve"> </v>
          </cell>
          <cell r="E771" t="str">
            <v>un</v>
          </cell>
          <cell r="G771">
            <v>0</v>
          </cell>
          <cell r="H771">
            <v>0</v>
          </cell>
        </row>
        <row r="772">
          <cell r="A772" t="str">
            <v>04.963.01</v>
          </cell>
          <cell r="B772" t="str">
            <v>Poço de visita- PVI 01</v>
          </cell>
          <cell r="C772" t="str">
            <v xml:space="preserve"> </v>
          </cell>
          <cell r="D772" t="str">
            <v xml:space="preserve"> </v>
          </cell>
          <cell r="E772" t="str">
            <v>un</v>
          </cell>
          <cell r="F772">
            <v>363.11</v>
          </cell>
          <cell r="G772">
            <v>129.99338</v>
          </cell>
          <cell r="H772">
            <v>493.10338000000002</v>
          </cell>
        </row>
        <row r="773">
          <cell r="A773" t="str">
            <v>04.963.02</v>
          </cell>
          <cell r="B773" t="str">
            <v>Poço de visita- PVI 02</v>
          </cell>
          <cell r="C773" t="str">
            <v xml:space="preserve"> </v>
          </cell>
          <cell r="D773" t="str">
            <v xml:space="preserve"> </v>
          </cell>
          <cell r="E773" t="str">
            <v>un</v>
          </cell>
          <cell r="F773">
            <v>354.56</v>
          </cell>
          <cell r="G773">
            <v>126.93248</v>
          </cell>
          <cell r="H773">
            <v>481.49248</v>
          </cell>
        </row>
        <row r="774">
          <cell r="A774" t="str">
            <v>04.963.03</v>
          </cell>
          <cell r="B774" t="str">
            <v>Poço de visita- PVI 03</v>
          </cell>
          <cell r="C774" t="str">
            <v xml:space="preserve"> </v>
          </cell>
          <cell r="D774" t="str">
            <v xml:space="preserve"> </v>
          </cell>
          <cell r="E774" t="str">
            <v>un</v>
          </cell>
          <cell r="F774">
            <v>419.21</v>
          </cell>
          <cell r="G774">
            <v>150.07718</v>
          </cell>
          <cell r="H774">
            <v>569.28718000000003</v>
          </cell>
        </row>
        <row r="775">
          <cell r="A775" t="str">
            <v>04.963.04</v>
          </cell>
          <cell r="B775" t="str">
            <v>Poço de visita- PVI 04</v>
          </cell>
          <cell r="C775" t="str">
            <v xml:space="preserve"> </v>
          </cell>
          <cell r="D775" t="str">
            <v xml:space="preserve"> </v>
          </cell>
          <cell r="E775" t="str">
            <v>un</v>
          </cell>
          <cell r="G775">
            <v>0</v>
          </cell>
          <cell r="H775">
            <v>0</v>
          </cell>
        </row>
        <row r="776">
          <cell r="A776" t="str">
            <v>04.963.05</v>
          </cell>
          <cell r="B776" t="str">
            <v>Poço de visita- PVI 05</v>
          </cell>
          <cell r="C776" t="str">
            <v xml:space="preserve"> </v>
          </cell>
          <cell r="D776" t="str">
            <v xml:space="preserve"> </v>
          </cell>
          <cell r="E776" t="str">
            <v>un</v>
          </cell>
          <cell r="G776">
            <v>0</v>
          </cell>
          <cell r="H776">
            <v>0</v>
          </cell>
        </row>
        <row r="777">
          <cell r="A777" t="str">
            <v>04.963.06</v>
          </cell>
          <cell r="B777" t="str">
            <v>Poço de visita- PVI 06</v>
          </cell>
          <cell r="C777" t="str">
            <v xml:space="preserve"> </v>
          </cell>
          <cell r="D777" t="str">
            <v xml:space="preserve"> </v>
          </cell>
          <cell r="E777" t="str">
            <v>un</v>
          </cell>
          <cell r="G777">
            <v>0</v>
          </cell>
          <cell r="H777">
            <v>0</v>
          </cell>
        </row>
        <row r="778">
          <cell r="A778" t="str">
            <v>04.963.07</v>
          </cell>
          <cell r="B778" t="str">
            <v>Poço de visita- PVI 07</v>
          </cell>
          <cell r="C778" t="str">
            <v xml:space="preserve"> </v>
          </cell>
          <cell r="D778" t="str">
            <v xml:space="preserve"> </v>
          </cell>
          <cell r="E778" t="str">
            <v>un</v>
          </cell>
          <cell r="G778">
            <v>0</v>
          </cell>
          <cell r="H778">
            <v>0</v>
          </cell>
        </row>
        <row r="779">
          <cell r="A779" t="str">
            <v>04.963.08</v>
          </cell>
          <cell r="B779" t="str">
            <v>Poço de visita- PVI 08</v>
          </cell>
          <cell r="C779" t="str">
            <v xml:space="preserve"> </v>
          </cell>
          <cell r="D779" t="str">
            <v xml:space="preserve"> </v>
          </cell>
          <cell r="E779" t="str">
            <v>un</v>
          </cell>
          <cell r="G779">
            <v>0</v>
          </cell>
          <cell r="H779">
            <v>0</v>
          </cell>
        </row>
        <row r="780">
          <cell r="A780" t="str">
            <v>04.963.09</v>
          </cell>
          <cell r="B780" t="str">
            <v>Poço de visita- PVI 09</v>
          </cell>
          <cell r="C780" t="str">
            <v xml:space="preserve"> </v>
          </cell>
          <cell r="D780" t="str">
            <v xml:space="preserve"> </v>
          </cell>
          <cell r="E780" t="str">
            <v>un</v>
          </cell>
          <cell r="G780">
            <v>0</v>
          </cell>
          <cell r="H780">
            <v>0</v>
          </cell>
        </row>
        <row r="781">
          <cell r="A781" t="str">
            <v>04.963.10</v>
          </cell>
          <cell r="B781" t="str">
            <v>Poço de visita- PVI 10</v>
          </cell>
          <cell r="C781" t="str">
            <v xml:space="preserve"> </v>
          </cell>
          <cell r="D781" t="str">
            <v xml:space="preserve"> </v>
          </cell>
          <cell r="E781" t="str">
            <v>un</v>
          </cell>
          <cell r="G781">
            <v>0</v>
          </cell>
          <cell r="H781">
            <v>0</v>
          </cell>
        </row>
        <row r="782">
          <cell r="A782" t="str">
            <v>04.963.11</v>
          </cell>
          <cell r="B782" t="str">
            <v>Poço de visita- PVI 11</v>
          </cell>
          <cell r="C782" t="str">
            <v xml:space="preserve"> </v>
          </cell>
          <cell r="D782" t="str">
            <v xml:space="preserve"> </v>
          </cell>
          <cell r="E782" t="str">
            <v>un</v>
          </cell>
          <cell r="G782">
            <v>0</v>
          </cell>
          <cell r="H782">
            <v>0</v>
          </cell>
        </row>
        <row r="783">
          <cell r="A783" t="str">
            <v>04.963.12</v>
          </cell>
          <cell r="B783" t="str">
            <v>Poço de visita- PVI 12</v>
          </cell>
          <cell r="C783" t="str">
            <v xml:space="preserve"> </v>
          </cell>
          <cell r="D783" t="str">
            <v xml:space="preserve"> </v>
          </cell>
          <cell r="E783" t="str">
            <v>un</v>
          </cell>
          <cell r="G783">
            <v>0</v>
          </cell>
          <cell r="H783">
            <v>0</v>
          </cell>
        </row>
        <row r="784">
          <cell r="A784" t="str">
            <v>04.963.13</v>
          </cell>
          <cell r="B784" t="str">
            <v>Poço de visita- PVI 13</v>
          </cell>
          <cell r="C784" t="str">
            <v xml:space="preserve"> </v>
          </cell>
          <cell r="D784" t="str">
            <v xml:space="preserve"> </v>
          </cell>
          <cell r="E784" t="str">
            <v>un</v>
          </cell>
          <cell r="G784">
            <v>0</v>
          </cell>
          <cell r="H784">
            <v>0</v>
          </cell>
        </row>
        <row r="785">
          <cell r="A785" t="str">
            <v>04.963.14</v>
          </cell>
          <cell r="B785" t="str">
            <v>Poço de visita- PVI 14</v>
          </cell>
          <cell r="C785" t="str">
            <v xml:space="preserve"> </v>
          </cell>
          <cell r="D785" t="str">
            <v xml:space="preserve"> </v>
          </cell>
          <cell r="E785" t="str">
            <v>un</v>
          </cell>
          <cell r="G785">
            <v>0</v>
          </cell>
          <cell r="H785">
            <v>0</v>
          </cell>
        </row>
        <row r="786">
          <cell r="A786" t="str">
            <v>04.963.15</v>
          </cell>
          <cell r="B786" t="str">
            <v>Poço de visita- PVI 15</v>
          </cell>
          <cell r="C786" t="str">
            <v xml:space="preserve"> </v>
          </cell>
          <cell r="D786" t="str">
            <v xml:space="preserve"> </v>
          </cell>
          <cell r="E786" t="str">
            <v>un</v>
          </cell>
          <cell r="G786">
            <v>0</v>
          </cell>
          <cell r="H786">
            <v>0</v>
          </cell>
        </row>
        <row r="787">
          <cell r="A787" t="str">
            <v>04.963.16</v>
          </cell>
          <cell r="B787" t="str">
            <v>Poço de visita- PVI 16</v>
          </cell>
          <cell r="C787" t="str">
            <v xml:space="preserve"> </v>
          </cell>
          <cell r="D787" t="str">
            <v xml:space="preserve"> </v>
          </cell>
          <cell r="E787" t="str">
            <v>un</v>
          </cell>
          <cell r="G787">
            <v>0</v>
          </cell>
          <cell r="H787">
            <v>0</v>
          </cell>
        </row>
        <row r="788">
          <cell r="A788" t="str">
            <v>04.963.17</v>
          </cell>
          <cell r="B788" t="str">
            <v>Poço de visita- PVI 17</v>
          </cell>
          <cell r="C788" t="str">
            <v xml:space="preserve"> </v>
          </cell>
          <cell r="D788" t="str">
            <v xml:space="preserve"> </v>
          </cell>
          <cell r="E788" t="str">
            <v>un</v>
          </cell>
          <cell r="G788">
            <v>0</v>
          </cell>
          <cell r="H788">
            <v>0</v>
          </cell>
        </row>
        <row r="789">
          <cell r="A789" t="str">
            <v>04.963.18</v>
          </cell>
          <cell r="B789" t="str">
            <v>Poço de visita- PVI 18</v>
          </cell>
          <cell r="C789" t="str">
            <v xml:space="preserve"> </v>
          </cell>
          <cell r="D789" t="str">
            <v xml:space="preserve"> </v>
          </cell>
          <cell r="E789" t="str">
            <v>un</v>
          </cell>
          <cell r="G789">
            <v>0</v>
          </cell>
          <cell r="H789">
            <v>0</v>
          </cell>
        </row>
        <row r="790">
          <cell r="A790" t="str">
            <v>04.963.31</v>
          </cell>
          <cell r="B790" t="str">
            <v>Chaminé dos poços de visita- CPV 01</v>
          </cell>
          <cell r="C790" t="str">
            <v xml:space="preserve"> </v>
          </cell>
          <cell r="D790" t="str">
            <v xml:space="preserve"> </v>
          </cell>
          <cell r="E790" t="str">
            <v>un</v>
          </cell>
          <cell r="F790">
            <v>271.2</v>
          </cell>
          <cell r="G790">
            <v>97.08959999999999</v>
          </cell>
          <cell r="H790">
            <v>368.28959999999995</v>
          </cell>
        </row>
        <row r="791">
          <cell r="A791" t="str">
            <v>04.963.32</v>
          </cell>
          <cell r="B791" t="str">
            <v>Chaminé dos poços de visita- CPV 02</v>
          </cell>
          <cell r="C791" t="str">
            <v xml:space="preserve"> </v>
          </cell>
          <cell r="D791" t="str">
            <v xml:space="preserve"> </v>
          </cell>
          <cell r="E791" t="str">
            <v>un</v>
          </cell>
          <cell r="G791">
            <v>0</v>
          </cell>
          <cell r="H791">
            <v>0</v>
          </cell>
        </row>
        <row r="792">
          <cell r="A792" t="str">
            <v>04.963.33</v>
          </cell>
          <cell r="B792" t="str">
            <v>Chaminé dos popos de visita- CPV 03</v>
          </cell>
          <cell r="C792" t="str">
            <v xml:space="preserve"> </v>
          </cell>
          <cell r="D792" t="str">
            <v xml:space="preserve"> </v>
          </cell>
          <cell r="E792" t="str">
            <v>un</v>
          </cell>
          <cell r="G792">
            <v>0</v>
          </cell>
          <cell r="H792">
            <v>0</v>
          </cell>
        </row>
        <row r="793">
          <cell r="A793" t="str">
            <v>04.963.34</v>
          </cell>
          <cell r="B793" t="str">
            <v>Chaminé dos poços de visita- CPV 04</v>
          </cell>
          <cell r="C793" t="str">
            <v xml:space="preserve"> </v>
          </cell>
          <cell r="D793" t="str">
            <v xml:space="preserve"> </v>
          </cell>
          <cell r="E793" t="str">
            <v>un</v>
          </cell>
          <cell r="G793">
            <v>0</v>
          </cell>
          <cell r="H793">
            <v>0</v>
          </cell>
        </row>
        <row r="794">
          <cell r="A794" t="str">
            <v>04.963.35</v>
          </cell>
          <cell r="B794" t="str">
            <v>Chaminé dos poços de visita- CPV 05</v>
          </cell>
          <cell r="C794" t="str">
            <v xml:space="preserve"> </v>
          </cell>
          <cell r="D794" t="str">
            <v xml:space="preserve"> </v>
          </cell>
          <cell r="E794" t="str">
            <v>un</v>
          </cell>
          <cell r="G794">
            <v>0</v>
          </cell>
          <cell r="H794">
            <v>0</v>
          </cell>
        </row>
        <row r="795">
          <cell r="A795" t="str">
            <v>04.963.36</v>
          </cell>
          <cell r="B795" t="str">
            <v>Chaminé dos poços de visita- CPV 06</v>
          </cell>
          <cell r="C795" t="str">
            <v xml:space="preserve"> </v>
          </cell>
          <cell r="D795" t="str">
            <v xml:space="preserve"> </v>
          </cell>
          <cell r="E795" t="str">
            <v>un</v>
          </cell>
          <cell r="G795">
            <v>0</v>
          </cell>
          <cell r="H795">
            <v>0</v>
          </cell>
        </row>
        <row r="796">
          <cell r="A796" t="str">
            <v>04.963.37</v>
          </cell>
          <cell r="B796" t="str">
            <v>Chaminé dos poços de visita- CPV 07</v>
          </cell>
          <cell r="C796" t="str">
            <v xml:space="preserve"> </v>
          </cell>
          <cell r="D796" t="str">
            <v xml:space="preserve"> </v>
          </cell>
          <cell r="E796" t="str">
            <v>un</v>
          </cell>
          <cell r="G796">
            <v>0</v>
          </cell>
          <cell r="H796">
            <v>0</v>
          </cell>
        </row>
        <row r="797">
          <cell r="A797" t="str">
            <v>04.964.01</v>
          </cell>
          <cell r="B797" t="str">
            <v>Tubulação drenagem urbana- D=40 s/berço</v>
          </cell>
          <cell r="D797" t="str">
            <v xml:space="preserve"> </v>
          </cell>
          <cell r="E797" t="str">
            <v>m</v>
          </cell>
          <cell r="F797">
            <v>44.13</v>
          </cell>
          <cell r="G797">
            <v>15.798540000000001</v>
          </cell>
          <cell r="H797">
            <v>59.928540000000005</v>
          </cell>
        </row>
        <row r="798">
          <cell r="A798" t="str">
            <v>04.964.02</v>
          </cell>
          <cell r="B798" t="str">
            <v>Tubulação drenagem urbana- D=60 s/berço</v>
          </cell>
          <cell r="C798" t="str">
            <v xml:space="preserve"> </v>
          </cell>
          <cell r="D798" t="str">
            <v xml:space="preserve"> </v>
          </cell>
          <cell r="E798" t="str">
            <v>m</v>
          </cell>
          <cell r="F798">
            <v>79.260000000000005</v>
          </cell>
          <cell r="G798">
            <v>28.375080000000001</v>
          </cell>
          <cell r="H798">
            <v>107.63508</v>
          </cell>
        </row>
        <row r="799">
          <cell r="A799" t="str">
            <v>04.964.03</v>
          </cell>
          <cell r="B799" t="str">
            <v>Tubulação drenagem urbana- D=80 s/berço</v>
          </cell>
          <cell r="C799" t="str">
            <v xml:space="preserve"> </v>
          </cell>
          <cell r="D799" t="str">
            <v xml:space="preserve"> </v>
          </cell>
          <cell r="E799" t="str">
            <v>m</v>
          </cell>
          <cell r="G799">
            <v>0</v>
          </cell>
          <cell r="H799">
            <v>0</v>
          </cell>
        </row>
        <row r="800">
          <cell r="A800" t="str">
            <v>04.964.04</v>
          </cell>
          <cell r="B800" t="str">
            <v>Tubulação drenagem urbana- D=100 s/berço</v>
          </cell>
          <cell r="C800" t="str">
            <v xml:space="preserve"> </v>
          </cell>
          <cell r="D800" t="str">
            <v xml:space="preserve"> </v>
          </cell>
          <cell r="E800" t="str">
            <v>m</v>
          </cell>
          <cell r="G800">
            <v>0</v>
          </cell>
          <cell r="H800">
            <v>0</v>
          </cell>
        </row>
        <row r="801">
          <cell r="A801" t="str">
            <v>04.964.05</v>
          </cell>
          <cell r="B801" t="str">
            <v>Tubulação drenagem urbana- D=120 s/berço</v>
          </cell>
          <cell r="C801" t="str">
            <v xml:space="preserve"> </v>
          </cell>
          <cell r="D801" t="str">
            <v xml:space="preserve"> </v>
          </cell>
          <cell r="E801" t="str">
            <v>m</v>
          </cell>
          <cell r="G801">
            <v>0</v>
          </cell>
          <cell r="H801">
            <v>0</v>
          </cell>
        </row>
        <row r="802">
          <cell r="A802" t="str">
            <v>04.964.06</v>
          </cell>
          <cell r="B802" t="str">
            <v>Tubulação drenagem urbana- D=150 s/berço</v>
          </cell>
          <cell r="C802" t="str">
            <v xml:space="preserve"> </v>
          </cell>
          <cell r="D802" t="str">
            <v xml:space="preserve"> </v>
          </cell>
          <cell r="E802" t="str">
            <v>m</v>
          </cell>
          <cell r="G802">
            <v>0</v>
          </cell>
          <cell r="H802">
            <v>0</v>
          </cell>
        </row>
        <row r="803">
          <cell r="A803" t="str">
            <v>04.990.01</v>
          </cell>
          <cell r="B803" t="str">
            <v>Transposição de segmentos de sarjetas- TSS 01</v>
          </cell>
          <cell r="C803" t="str">
            <v>DNER-ES289/97</v>
          </cell>
          <cell r="D803" t="str">
            <v xml:space="preserve"> </v>
          </cell>
          <cell r="E803" t="str">
            <v>m</v>
          </cell>
          <cell r="F803">
            <v>42.77</v>
          </cell>
          <cell r="G803">
            <v>15.31166</v>
          </cell>
          <cell r="H803">
            <v>58.081659999999999</v>
          </cell>
        </row>
        <row r="804">
          <cell r="A804" t="str">
            <v>04.990.02</v>
          </cell>
          <cell r="B804" t="str">
            <v>Transposição de segmentos de sarjetas- TSS 02</v>
          </cell>
          <cell r="C804" t="str">
            <v>DNER-ES289/97</v>
          </cell>
          <cell r="D804" t="str">
            <v xml:space="preserve"> </v>
          </cell>
          <cell r="E804" t="str">
            <v>m</v>
          </cell>
          <cell r="G804">
            <v>0</v>
          </cell>
          <cell r="H804">
            <v>0</v>
          </cell>
        </row>
        <row r="805">
          <cell r="A805" t="str">
            <v>04.990.03</v>
          </cell>
          <cell r="B805" t="str">
            <v>Transposição de segmentos de sarjetas- TSS 03</v>
          </cell>
          <cell r="C805" t="str">
            <v>DNER-ES289/97</v>
          </cell>
          <cell r="D805" t="str">
            <v xml:space="preserve"> </v>
          </cell>
          <cell r="E805" t="str">
            <v>m</v>
          </cell>
          <cell r="F805">
            <v>77.73</v>
          </cell>
          <cell r="G805">
            <v>27.82734</v>
          </cell>
          <cell r="H805">
            <v>105.55734000000001</v>
          </cell>
        </row>
        <row r="806">
          <cell r="A806" t="str">
            <v>04.990.04</v>
          </cell>
          <cell r="B806" t="str">
            <v>Transposição de segmentos de sarjetas- TSS 04</v>
          </cell>
          <cell r="C806" t="str">
            <v>DNER-ES289/97</v>
          </cell>
          <cell r="D806" t="str">
            <v xml:space="preserve"> </v>
          </cell>
          <cell r="E806" t="str">
            <v>m</v>
          </cell>
          <cell r="G806">
            <v>0</v>
          </cell>
          <cell r="H806">
            <v>0</v>
          </cell>
        </row>
        <row r="807">
          <cell r="A807" t="str">
            <v>04.990.05</v>
          </cell>
          <cell r="B807" t="str">
            <v>Transposição de segmentos de sarjetas- TSS 05</v>
          </cell>
          <cell r="C807" t="str">
            <v>DNER-ES289/97</v>
          </cell>
          <cell r="D807" t="str">
            <v xml:space="preserve"> </v>
          </cell>
          <cell r="E807" t="str">
            <v>m</v>
          </cell>
          <cell r="G807">
            <v>0</v>
          </cell>
          <cell r="H807">
            <v>0</v>
          </cell>
        </row>
        <row r="808">
          <cell r="A808" t="str">
            <v>04.990.06</v>
          </cell>
          <cell r="B808" t="str">
            <v>Transposição de segmentos de sarjetas- TSS 06</v>
          </cell>
          <cell r="C808" t="str">
            <v>DNER-ES289/97</v>
          </cell>
          <cell r="D808" t="str">
            <v xml:space="preserve"> </v>
          </cell>
          <cell r="E808" t="str">
            <v>m</v>
          </cell>
          <cell r="F808">
            <v>58.19</v>
          </cell>
          <cell r="G808">
            <v>20.83202</v>
          </cell>
          <cell r="H808">
            <v>79.022019999999998</v>
          </cell>
        </row>
        <row r="809">
          <cell r="A809" t="str">
            <v>04.991.01</v>
          </cell>
          <cell r="B809" t="str">
            <v>Tampa de concreto p/ caixa coletora(4 nervuras)-TCC 01</v>
          </cell>
          <cell r="C809" t="str">
            <v xml:space="preserve"> </v>
          </cell>
          <cell r="D809" t="str">
            <v xml:space="preserve"> </v>
          </cell>
          <cell r="E809" t="str">
            <v>un</v>
          </cell>
          <cell r="F809">
            <v>35.6</v>
          </cell>
          <cell r="G809">
            <v>12.7448</v>
          </cell>
          <cell r="H809">
            <v>48.344799999999999</v>
          </cell>
        </row>
        <row r="810">
          <cell r="A810" t="str">
            <v>04.991.02</v>
          </cell>
          <cell r="B810" t="str">
            <v>Tampa de ferro p/ caixa coletora- TCC 02</v>
          </cell>
          <cell r="C810" t="str">
            <v xml:space="preserve"> </v>
          </cell>
          <cell r="D810" t="str">
            <v xml:space="preserve"> </v>
          </cell>
          <cell r="E810" t="str">
            <v>un</v>
          </cell>
          <cell r="G810">
            <v>0</v>
          </cell>
          <cell r="H810">
            <v>0</v>
          </cell>
        </row>
        <row r="811">
          <cell r="A811" t="str">
            <v>04.999.01</v>
          </cell>
          <cell r="B811" t="str">
            <v>Remoção de bueiros existentes</v>
          </cell>
          <cell r="C811" t="str">
            <v xml:space="preserve"> </v>
          </cell>
          <cell r="D811" t="str">
            <v xml:space="preserve"> </v>
          </cell>
          <cell r="E811" t="str">
            <v>m</v>
          </cell>
          <cell r="F811">
            <v>9.6199999999999992</v>
          </cell>
          <cell r="G811">
            <v>3.4439599999999997</v>
          </cell>
          <cell r="H811">
            <v>13.063959999999998</v>
          </cell>
        </row>
        <row r="812">
          <cell r="A812" t="str">
            <v>04.999.01a</v>
          </cell>
          <cell r="B812" t="str">
            <v>Limpeza de bueiro e revestimento com tela galvanizada e concreto</v>
          </cell>
          <cell r="C812" t="str">
            <v xml:space="preserve"> </v>
          </cell>
          <cell r="D812" t="str">
            <v xml:space="preserve"> </v>
          </cell>
          <cell r="E812" t="str">
            <v>m</v>
          </cell>
          <cell r="F812">
            <v>32.53</v>
          </cell>
          <cell r="G812">
            <v>11.64574</v>
          </cell>
          <cell r="H812">
            <v>44.175740000000005</v>
          </cell>
        </row>
        <row r="813">
          <cell r="A813" t="str">
            <v>04.999.02</v>
          </cell>
          <cell r="B813" t="str">
            <v>Demolição de dispositivos de concreto</v>
          </cell>
          <cell r="C813" t="str">
            <v>DNER-ES296/97</v>
          </cell>
          <cell r="D813" t="str">
            <v xml:space="preserve"> </v>
          </cell>
          <cell r="E813" t="str">
            <v>m3</v>
          </cell>
          <cell r="F813">
            <v>9.26</v>
          </cell>
          <cell r="G813">
            <v>3.3150799999999996</v>
          </cell>
          <cell r="H813">
            <v>12.57508</v>
          </cell>
        </row>
        <row r="814">
          <cell r="A814" t="str">
            <v>04.999.03</v>
          </cell>
          <cell r="B814" t="str">
            <v>Escoramento de bueiros celulares</v>
          </cell>
          <cell r="C814" t="str">
            <v xml:space="preserve"> </v>
          </cell>
          <cell r="D814" t="str">
            <v xml:space="preserve"> </v>
          </cell>
          <cell r="E814" t="str">
            <v>m3</v>
          </cell>
          <cell r="F814">
            <v>8.75</v>
          </cell>
          <cell r="G814">
            <v>3.1324999999999998</v>
          </cell>
          <cell r="H814">
            <v>11.8825</v>
          </cell>
        </row>
        <row r="815">
          <cell r="A815" t="str">
            <v>04.999.04</v>
          </cell>
          <cell r="B815" t="str">
            <v>Restauração de disp. danif. c/ concreto fck=11 MPa</v>
          </cell>
          <cell r="C815" t="str">
            <v>DNER-ES298/97</v>
          </cell>
          <cell r="D815" t="str">
            <v xml:space="preserve"> </v>
          </cell>
          <cell r="E815" t="str">
            <v>m3</v>
          </cell>
          <cell r="G815">
            <v>0</v>
          </cell>
          <cell r="H815">
            <v>0</v>
          </cell>
        </row>
        <row r="816">
          <cell r="A816" t="str">
            <v>04.999.05</v>
          </cell>
          <cell r="B816" t="str">
            <v>Restauração de disp. danif. c/ argamassa cim.-areia 1:3</v>
          </cell>
          <cell r="C816" t="str">
            <v>DNER-ES298/97</v>
          </cell>
          <cell r="D816" t="str">
            <v xml:space="preserve"> </v>
          </cell>
          <cell r="E816" t="str">
            <v>m3</v>
          </cell>
          <cell r="G816">
            <v>0</v>
          </cell>
          <cell r="H816">
            <v>0</v>
          </cell>
        </row>
        <row r="817">
          <cell r="A817" t="str">
            <v>04.999.06</v>
          </cell>
          <cell r="B817" t="str">
            <v>Solo local /selo de argila apiloado</v>
          </cell>
          <cell r="C817" t="str">
            <v xml:space="preserve"> </v>
          </cell>
          <cell r="D817" t="str">
            <v xml:space="preserve"> </v>
          </cell>
          <cell r="E817" t="str">
            <v>m3</v>
          </cell>
          <cell r="F817">
            <v>8.39</v>
          </cell>
          <cell r="G817">
            <v>3.0036200000000002</v>
          </cell>
          <cell r="H817">
            <v>11.39362</v>
          </cell>
        </row>
        <row r="818">
          <cell r="A818" t="str">
            <v>04.999.07</v>
          </cell>
          <cell r="B818" t="str">
            <v>Lastro de brita</v>
          </cell>
          <cell r="C818" t="str">
            <v xml:space="preserve"> </v>
          </cell>
          <cell r="D818" t="str">
            <v xml:space="preserve"> </v>
          </cell>
          <cell r="E818" t="str">
            <v>m3</v>
          </cell>
          <cell r="F818">
            <v>23.74</v>
          </cell>
          <cell r="G818">
            <v>8.4989199999999983</v>
          </cell>
          <cell r="H818">
            <v>32.238919999999993</v>
          </cell>
        </row>
        <row r="819">
          <cell r="A819" t="str">
            <v>05.000.03</v>
          </cell>
          <cell r="B819" t="str">
            <v>Guia de madeira- 2,5x7 cm</v>
          </cell>
          <cell r="C819" t="str">
            <v xml:space="preserve"> </v>
          </cell>
          <cell r="D819" t="str">
            <v xml:space="preserve"> </v>
          </cell>
          <cell r="E819" t="str">
            <v>m</v>
          </cell>
          <cell r="F819">
            <v>1.29</v>
          </cell>
          <cell r="G819">
            <v>0.46182000000000001</v>
          </cell>
          <cell r="H819">
            <v>1.7518199999999999</v>
          </cell>
        </row>
        <row r="820">
          <cell r="A820" t="str">
            <v>05.000.04</v>
          </cell>
          <cell r="B820" t="str">
            <v>Guia de madeira- 2,5x10 cm</v>
          </cell>
          <cell r="C820" t="str">
            <v xml:space="preserve"> </v>
          </cell>
          <cell r="D820" t="str">
            <v xml:space="preserve"> </v>
          </cell>
          <cell r="E820" t="str">
            <v>m</v>
          </cell>
          <cell r="G820">
            <v>0</v>
          </cell>
          <cell r="H820">
            <v>0</v>
          </cell>
        </row>
        <row r="821">
          <cell r="A821" t="str">
            <v>05.000.06</v>
          </cell>
          <cell r="B821" t="str">
            <v>Calha metálica semi- circular D= 40</v>
          </cell>
          <cell r="C821" t="str">
            <v xml:space="preserve"> </v>
          </cell>
          <cell r="D821" t="str">
            <v xml:space="preserve"> </v>
          </cell>
          <cell r="E821" t="str">
            <v>m</v>
          </cell>
          <cell r="G821">
            <v>0</v>
          </cell>
          <cell r="H821">
            <v>0</v>
          </cell>
        </row>
        <row r="822">
          <cell r="A822" t="str">
            <v>05.000.09</v>
          </cell>
          <cell r="B822" t="str">
            <v>Dentes p/ assent. de bueiros simples D=60</v>
          </cell>
          <cell r="C822" t="str">
            <v xml:space="preserve"> </v>
          </cell>
          <cell r="D822" t="str">
            <v xml:space="preserve"> </v>
          </cell>
          <cell r="E822" t="str">
            <v>un</v>
          </cell>
          <cell r="G822">
            <v>0</v>
          </cell>
          <cell r="H822">
            <v>0</v>
          </cell>
        </row>
        <row r="823">
          <cell r="A823" t="str">
            <v>05.000.10</v>
          </cell>
          <cell r="B823" t="str">
            <v>Dentes p/ assent. de bueiros simples D=80</v>
          </cell>
          <cell r="C823" t="str">
            <v xml:space="preserve"> </v>
          </cell>
          <cell r="D823" t="str">
            <v xml:space="preserve"> </v>
          </cell>
          <cell r="E823" t="str">
            <v>un</v>
          </cell>
          <cell r="G823">
            <v>0</v>
          </cell>
          <cell r="H823">
            <v>0</v>
          </cell>
        </row>
        <row r="824">
          <cell r="A824" t="str">
            <v>05.000.11</v>
          </cell>
          <cell r="B824" t="str">
            <v>Dentes p/ assent. de bueiros simples D=100</v>
          </cell>
          <cell r="C824" t="str">
            <v xml:space="preserve"> </v>
          </cell>
          <cell r="D824" t="str">
            <v xml:space="preserve"> </v>
          </cell>
          <cell r="E824" t="str">
            <v>un</v>
          </cell>
          <cell r="G824">
            <v>0</v>
          </cell>
          <cell r="H824">
            <v>0</v>
          </cell>
        </row>
        <row r="825">
          <cell r="A825" t="str">
            <v>05.000.12</v>
          </cell>
          <cell r="B825" t="str">
            <v>Dentes p/ assent. de bueiros simples D=120</v>
          </cell>
          <cell r="C825" t="str">
            <v xml:space="preserve"> </v>
          </cell>
          <cell r="D825" t="str">
            <v xml:space="preserve"> </v>
          </cell>
          <cell r="E825" t="str">
            <v>un</v>
          </cell>
          <cell r="G825">
            <v>0</v>
          </cell>
          <cell r="H825">
            <v>0</v>
          </cell>
        </row>
        <row r="826">
          <cell r="A826" t="str">
            <v>05.000.13</v>
          </cell>
          <cell r="B826" t="str">
            <v>Dentes p/ assent. de bueiros simples D=150</v>
          </cell>
          <cell r="C826" t="str">
            <v xml:space="preserve"> </v>
          </cell>
          <cell r="D826" t="str">
            <v xml:space="preserve"> </v>
          </cell>
          <cell r="E826" t="str">
            <v>un</v>
          </cell>
          <cell r="G826">
            <v>0</v>
          </cell>
          <cell r="H826">
            <v>0</v>
          </cell>
        </row>
        <row r="827">
          <cell r="A827" t="str">
            <v>05.000.14</v>
          </cell>
          <cell r="B827" t="str">
            <v>Dentes p/ assent. de bueiros duplos D=100</v>
          </cell>
          <cell r="C827" t="str">
            <v xml:space="preserve"> </v>
          </cell>
          <cell r="D827" t="str">
            <v xml:space="preserve"> </v>
          </cell>
          <cell r="E827" t="str">
            <v>un</v>
          </cell>
          <cell r="G827">
            <v>0</v>
          </cell>
          <cell r="H827">
            <v>0</v>
          </cell>
        </row>
        <row r="828">
          <cell r="A828" t="str">
            <v>05.000.15</v>
          </cell>
          <cell r="B828" t="str">
            <v>Dentes p/ assent. de bueiros duplos D=120</v>
          </cell>
          <cell r="C828" t="str">
            <v xml:space="preserve"> </v>
          </cell>
          <cell r="D828" t="str">
            <v xml:space="preserve"> </v>
          </cell>
          <cell r="E828" t="str">
            <v>un</v>
          </cell>
          <cell r="G828">
            <v>0</v>
          </cell>
          <cell r="H828">
            <v>0</v>
          </cell>
        </row>
        <row r="829">
          <cell r="A829" t="str">
            <v>05.000.16</v>
          </cell>
          <cell r="B829" t="str">
            <v>Dentes p/ assent. de bueiros duplos D=150</v>
          </cell>
          <cell r="C829" t="str">
            <v xml:space="preserve"> </v>
          </cell>
          <cell r="D829" t="str">
            <v xml:space="preserve"> </v>
          </cell>
          <cell r="E829" t="str">
            <v>un</v>
          </cell>
          <cell r="G829">
            <v>0</v>
          </cell>
          <cell r="H829">
            <v>0</v>
          </cell>
        </row>
        <row r="830">
          <cell r="A830" t="str">
            <v>05.000.17</v>
          </cell>
          <cell r="B830" t="str">
            <v>Dentes p/ assent. de bueiros triplos D=100</v>
          </cell>
          <cell r="E830" t="str">
            <v>un</v>
          </cell>
          <cell r="G830">
            <v>0</v>
          </cell>
          <cell r="H830">
            <v>0</v>
          </cell>
        </row>
        <row r="831">
          <cell r="A831" t="str">
            <v>05.000.18</v>
          </cell>
          <cell r="B831" t="str">
            <v>Dentes p/ assent. de bueiros triplos D=120</v>
          </cell>
          <cell r="E831" t="str">
            <v>un</v>
          </cell>
          <cell r="G831">
            <v>0</v>
          </cell>
          <cell r="H831">
            <v>0</v>
          </cell>
        </row>
        <row r="832">
          <cell r="A832" t="str">
            <v>05.000.19</v>
          </cell>
          <cell r="B832" t="str">
            <v>Dentes p/ assent. de bueiros triplos D=150</v>
          </cell>
          <cell r="E832" t="str">
            <v>un</v>
          </cell>
          <cell r="G832">
            <v>0</v>
          </cell>
          <cell r="H832">
            <v>0</v>
          </cell>
        </row>
        <row r="833">
          <cell r="A833">
            <v>9000030</v>
          </cell>
          <cell r="B833" t="str">
            <v>Drenos verticais fibroquímicos (Geodrenos flexíveis)</v>
          </cell>
          <cell r="E833" t="str">
            <v>m</v>
          </cell>
          <cell r="F833">
            <v>4.05</v>
          </cell>
          <cell r="G833">
            <v>1.4499</v>
          </cell>
          <cell r="H833">
            <v>5.4999000000000002</v>
          </cell>
        </row>
        <row r="834">
          <cell r="A834">
            <v>9000031</v>
          </cell>
          <cell r="B834" t="str">
            <v>Geogrelhas</v>
          </cell>
          <cell r="E834" t="str">
            <v>m</v>
          </cell>
          <cell r="F834">
            <v>4.92</v>
          </cell>
          <cell r="G834">
            <v>1.7613599999999998</v>
          </cell>
          <cell r="H834">
            <v>6.6813599999999997</v>
          </cell>
        </row>
        <row r="835">
          <cell r="A835">
            <v>9000032</v>
          </cell>
          <cell r="B835" t="str">
            <v>Manta Geotextil 200g/m2</v>
          </cell>
          <cell r="E835" t="str">
            <v>m2</v>
          </cell>
          <cell r="F835">
            <v>4.29</v>
          </cell>
          <cell r="G835">
            <v>1.53582</v>
          </cell>
          <cell r="H835">
            <v>5.8258200000000002</v>
          </cell>
        </row>
        <row r="836">
          <cell r="A836">
            <v>5</v>
          </cell>
          <cell r="B836" t="str">
            <v>OBRAS COMPLEMENTARES E SINALIZAÇÃO</v>
          </cell>
          <cell r="G836">
            <v>0</v>
          </cell>
        </row>
        <row r="837">
          <cell r="A837" t="str">
            <v>05.100.00</v>
          </cell>
          <cell r="B837" t="str">
            <v>Enleivamento</v>
          </cell>
          <cell r="C837" t="str">
            <v>DNER-ES341/97</v>
          </cell>
          <cell r="D837" t="str">
            <v xml:space="preserve"> </v>
          </cell>
          <cell r="E837" t="str">
            <v>m2</v>
          </cell>
          <cell r="F837">
            <v>1.52</v>
          </cell>
          <cell r="G837">
            <v>0.54415999999999998</v>
          </cell>
          <cell r="H837">
            <v>2.0641600000000002</v>
          </cell>
        </row>
        <row r="838">
          <cell r="A838" t="str">
            <v>P 05.100.01</v>
          </cell>
          <cell r="B838" t="str">
            <v>Fornecimento e plantio de lírio amarelo</v>
          </cell>
          <cell r="C838" t="str">
            <v>DNER-ES341/97</v>
          </cell>
          <cell r="D838" t="str">
            <v xml:space="preserve"> </v>
          </cell>
          <cell r="E838" t="str">
            <v>m2</v>
          </cell>
          <cell r="F838">
            <v>10.41</v>
          </cell>
          <cell r="G838">
            <v>3.7267799999999998</v>
          </cell>
          <cell r="H838">
            <v>14.13678</v>
          </cell>
        </row>
        <row r="839">
          <cell r="A839" t="str">
            <v>P 05.100.02</v>
          </cell>
          <cell r="B839" t="str">
            <v>Fornecimento e plantio de árvore selecionada</v>
          </cell>
          <cell r="C839" t="str">
            <v>DNER-ES341/97</v>
          </cell>
          <cell r="D839" t="str">
            <v xml:space="preserve"> </v>
          </cell>
          <cell r="E839" t="str">
            <v>un</v>
          </cell>
          <cell r="F839">
            <v>4.43</v>
          </cell>
          <cell r="G839">
            <v>1.5859399999999999</v>
          </cell>
          <cell r="H839">
            <v>6.0159399999999996</v>
          </cell>
        </row>
        <row r="840">
          <cell r="A840" t="str">
            <v>P 05.100.04</v>
          </cell>
          <cell r="B840" t="str">
            <v>Alambrado c/tela galvanizada c/mourões de concreto h=2,00m</v>
          </cell>
          <cell r="D840" t="str">
            <v xml:space="preserve"> </v>
          </cell>
          <cell r="E840" t="str">
            <v>m</v>
          </cell>
          <cell r="F840">
            <v>28.23</v>
          </cell>
          <cell r="G840">
            <v>10.106339999999999</v>
          </cell>
          <cell r="H840">
            <v>38.33634</v>
          </cell>
        </row>
        <row r="841">
          <cell r="A841" t="str">
            <v>P 05.100.05</v>
          </cell>
          <cell r="B841" t="str">
            <v xml:space="preserve">Portão duas folhas 4,20 x 2,00m, c/tela de aço galvanizado </v>
          </cell>
          <cell r="E841" t="str">
            <v>un</v>
          </cell>
          <cell r="F841">
            <v>1488.03</v>
          </cell>
          <cell r="G841">
            <v>532.71474000000001</v>
          </cell>
          <cell r="H841">
            <v>2020.7447400000001</v>
          </cell>
        </row>
        <row r="842">
          <cell r="A842" t="str">
            <v>05.102.00</v>
          </cell>
          <cell r="B842" t="str">
            <v>Hidrossemeadura</v>
          </cell>
          <cell r="C842" t="str">
            <v>DNER-ES341/97</v>
          </cell>
          <cell r="D842" t="str">
            <v xml:space="preserve"> </v>
          </cell>
          <cell r="E842" t="str">
            <v>m2</v>
          </cell>
          <cell r="F842">
            <v>0.36</v>
          </cell>
          <cell r="G842">
            <v>0.12887999999999999</v>
          </cell>
          <cell r="H842">
            <v>0.48887999999999998</v>
          </cell>
        </row>
        <row r="843">
          <cell r="A843" t="str">
            <v>05.300.01</v>
          </cell>
          <cell r="B843" t="str">
            <v>Alvenaria de pedra arrumada</v>
          </cell>
          <cell r="C843" t="str">
            <v xml:space="preserve"> </v>
          </cell>
          <cell r="D843" t="str">
            <v xml:space="preserve"> </v>
          </cell>
          <cell r="E843" t="str">
            <v>m3</v>
          </cell>
          <cell r="F843">
            <v>29.96</v>
          </cell>
          <cell r="G843">
            <v>10.725680000000001</v>
          </cell>
          <cell r="H843">
            <v>40.685680000000005</v>
          </cell>
        </row>
        <row r="844">
          <cell r="A844" t="str">
            <v>05.300.02</v>
          </cell>
          <cell r="B844" t="str">
            <v>Enrocamento de pedra jogada</v>
          </cell>
          <cell r="C844" t="str">
            <v xml:space="preserve"> </v>
          </cell>
          <cell r="D844" t="str">
            <v xml:space="preserve"> </v>
          </cell>
          <cell r="E844" t="str">
            <v>m3</v>
          </cell>
          <cell r="F844">
            <v>20.21</v>
          </cell>
          <cell r="G844">
            <v>7.2351799999999997</v>
          </cell>
          <cell r="H844">
            <v>27.445180000000001</v>
          </cell>
        </row>
        <row r="845">
          <cell r="A845" t="str">
            <v>DER 45340</v>
          </cell>
          <cell r="B845" t="str">
            <v>Enrocamento de pedra arrumada</v>
          </cell>
          <cell r="C845" t="str">
            <v xml:space="preserve"> </v>
          </cell>
          <cell r="D845" t="str">
            <v xml:space="preserve"> </v>
          </cell>
          <cell r="E845" t="str">
            <v>m3</v>
          </cell>
          <cell r="F845">
            <v>24.57</v>
          </cell>
          <cell r="G845">
            <v>8.7960599999999989</v>
          </cell>
          <cell r="H845">
            <v>33.366059999999997</v>
          </cell>
        </row>
        <row r="846">
          <cell r="A846" t="str">
            <v>05.301.00</v>
          </cell>
          <cell r="B846" t="str">
            <v>Alvenaria de pedra argamassada</v>
          </cell>
          <cell r="C846" t="str">
            <v xml:space="preserve"> </v>
          </cell>
          <cell r="D846" t="str">
            <v xml:space="preserve"> </v>
          </cell>
          <cell r="E846" t="str">
            <v>m3</v>
          </cell>
          <cell r="F846">
            <v>74.8</v>
          </cell>
          <cell r="G846">
            <v>26.778399999999998</v>
          </cell>
          <cell r="H846">
            <v>101.57839999999999</v>
          </cell>
        </row>
        <row r="847">
          <cell r="A847" t="str">
            <v>05.301.01</v>
          </cell>
          <cell r="B847" t="str">
            <v>Alvenaria tijolos</v>
          </cell>
          <cell r="C847" t="str">
            <v xml:space="preserve"> </v>
          </cell>
          <cell r="D847" t="str">
            <v xml:space="preserve"> </v>
          </cell>
          <cell r="E847" t="str">
            <v>m2</v>
          </cell>
          <cell r="F847">
            <v>17.91</v>
          </cell>
          <cell r="G847">
            <v>6.4117799999999994</v>
          </cell>
          <cell r="H847">
            <v>24.32178</v>
          </cell>
        </row>
        <row r="848">
          <cell r="A848" t="str">
            <v>DER81950</v>
          </cell>
          <cell r="B848" t="str">
            <v>Calçada em lastro de brita c/revestimento em concreto</v>
          </cell>
          <cell r="C848" t="str">
            <v xml:space="preserve"> </v>
          </cell>
          <cell r="D848" t="str">
            <v xml:space="preserve"> </v>
          </cell>
          <cell r="E848" t="str">
            <v>m2</v>
          </cell>
          <cell r="F848">
            <v>6.58</v>
          </cell>
          <cell r="G848">
            <v>2.3556399999999997</v>
          </cell>
          <cell r="H848">
            <v>8.9356399999999994</v>
          </cell>
        </row>
        <row r="849">
          <cell r="A849" t="str">
            <v>P 05.300.00</v>
          </cell>
          <cell r="B849" t="str">
            <v>Abrigos para passageiros</v>
          </cell>
          <cell r="C849" t="str">
            <v xml:space="preserve"> </v>
          </cell>
          <cell r="D849" t="str">
            <v xml:space="preserve"> </v>
          </cell>
          <cell r="E849" t="str">
            <v>un</v>
          </cell>
          <cell r="F849">
            <v>613.17999999999995</v>
          </cell>
          <cell r="G849">
            <v>219.51843999999997</v>
          </cell>
          <cell r="H849">
            <v>832.69843999999989</v>
          </cell>
        </row>
        <row r="850">
          <cell r="A850" t="str">
            <v>P 06.030.00</v>
          </cell>
          <cell r="B850" t="str">
            <v>Barreira de segurança simples</v>
          </cell>
          <cell r="C850" t="str">
            <v xml:space="preserve"> </v>
          </cell>
          <cell r="D850" t="str">
            <v xml:space="preserve"> </v>
          </cell>
          <cell r="E850" t="str">
            <v>m</v>
          </cell>
          <cell r="F850">
            <v>38.409999999999997</v>
          </cell>
          <cell r="G850">
            <v>13.750779999999999</v>
          </cell>
          <cell r="H850">
            <v>52.160779999999995</v>
          </cell>
        </row>
        <row r="851">
          <cell r="A851" t="str">
            <v>P 06.030.02</v>
          </cell>
          <cell r="B851" t="str">
            <v>Barreira Classe II</v>
          </cell>
          <cell r="C851" t="str">
            <v xml:space="preserve"> </v>
          </cell>
          <cell r="D851" t="str">
            <v xml:space="preserve"> </v>
          </cell>
          <cell r="E851" t="str">
            <v>un</v>
          </cell>
          <cell r="F851">
            <v>38.49</v>
          </cell>
          <cell r="G851">
            <v>13.77942</v>
          </cell>
          <cell r="H851">
            <v>52.269420000000004</v>
          </cell>
        </row>
        <row r="852">
          <cell r="A852" t="str">
            <v>P 06.030.03</v>
          </cell>
          <cell r="B852" t="str">
            <v>Barreira Classe III</v>
          </cell>
          <cell r="C852" t="str">
            <v xml:space="preserve"> </v>
          </cell>
          <cell r="D852" t="str">
            <v xml:space="preserve"> </v>
          </cell>
          <cell r="E852" t="str">
            <v>un</v>
          </cell>
          <cell r="F852">
            <v>51.9</v>
          </cell>
          <cell r="G852">
            <v>18.580199999999998</v>
          </cell>
          <cell r="H852">
            <v>70.480199999999996</v>
          </cell>
        </row>
        <row r="853">
          <cell r="A853" t="str">
            <v>06.090.01</v>
          </cell>
          <cell r="B853" t="str">
            <v>Defensas metálicas</v>
          </cell>
          <cell r="C853" t="str">
            <v>DNER-EM370/97</v>
          </cell>
          <cell r="D853" t="str">
            <v xml:space="preserve"> </v>
          </cell>
          <cell r="E853" t="str">
            <v>m</v>
          </cell>
          <cell r="G853">
            <v>0</v>
          </cell>
          <cell r="H853">
            <v>0</v>
          </cell>
        </row>
        <row r="854">
          <cell r="A854" t="str">
            <v>06.100.01</v>
          </cell>
          <cell r="B854" t="str">
            <v>Pintura de faixa horizontal</v>
          </cell>
          <cell r="C854" t="str">
            <v>DNER-EM371-372-373/97</v>
          </cell>
          <cell r="D854" t="str">
            <v xml:space="preserve"> </v>
          </cell>
          <cell r="E854" t="str">
            <v>m2</v>
          </cell>
          <cell r="G854">
            <v>0</v>
          </cell>
          <cell r="H854">
            <v>0</v>
          </cell>
        </row>
        <row r="855">
          <cell r="A855" t="str">
            <v xml:space="preserve">06.100.02  </v>
          </cell>
          <cell r="B855" t="str">
            <v>Pintura setas e zebrados</v>
          </cell>
          <cell r="C855" t="str">
            <v>DNER-EM371-372-373/97</v>
          </cell>
          <cell r="D855" t="str">
            <v xml:space="preserve"> </v>
          </cell>
          <cell r="E855" t="str">
            <v>m2</v>
          </cell>
          <cell r="G855">
            <v>0</v>
          </cell>
          <cell r="H855">
            <v>0</v>
          </cell>
        </row>
        <row r="856">
          <cell r="A856" t="str">
            <v>P06.200.01a</v>
          </cell>
          <cell r="B856" t="str">
            <v>Placa de sinalização (SR) 0,50x0,60m</v>
          </cell>
          <cell r="E856" t="str">
            <v>un</v>
          </cell>
          <cell r="F856">
            <v>29.4</v>
          </cell>
          <cell r="G856">
            <v>10.5252</v>
          </cell>
          <cell r="H856">
            <v>39.925199999999997</v>
          </cell>
        </row>
        <row r="857">
          <cell r="A857" t="str">
            <v>P06.200.01b</v>
          </cell>
          <cell r="B857" t="str">
            <v>Placa de sinalização (SR) 1,00x0,70m</v>
          </cell>
          <cell r="E857" t="str">
            <v>un</v>
          </cell>
          <cell r="F857">
            <v>68.59</v>
          </cell>
          <cell r="G857">
            <v>24.555219999999998</v>
          </cell>
          <cell r="H857">
            <v>93.145219999999995</v>
          </cell>
        </row>
        <row r="858">
          <cell r="A858" t="str">
            <v>P06.200.01c</v>
          </cell>
          <cell r="B858" t="str">
            <v>Placa de sinalização (SR) 1,50x0,70m</v>
          </cell>
          <cell r="E858" t="str">
            <v>un</v>
          </cell>
          <cell r="F858">
            <v>102.89</v>
          </cell>
          <cell r="G858">
            <v>36.834620000000001</v>
          </cell>
          <cell r="H858">
            <v>139.72462000000002</v>
          </cell>
        </row>
        <row r="859">
          <cell r="A859" t="str">
            <v>P06.200.01d</v>
          </cell>
          <cell r="B859" t="str">
            <v>Placa de sinalização (SR) 1,50x0,80m</v>
          </cell>
          <cell r="E859" t="str">
            <v>un</v>
          </cell>
          <cell r="F859">
            <v>117.59</v>
          </cell>
          <cell r="G859">
            <v>42.09722</v>
          </cell>
          <cell r="H859">
            <v>159.68722</v>
          </cell>
        </row>
        <row r="860">
          <cell r="A860" t="str">
            <v>P06.200.01e</v>
          </cell>
          <cell r="B860" t="str">
            <v>Placa de sinalização (SR) 1,50x0,50m</v>
          </cell>
          <cell r="E860" t="str">
            <v>un</v>
          </cell>
          <cell r="F860">
            <v>73.489999999999995</v>
          </cell>
          <cell r="G860">
            <v>26.309419999999996</v>
          </cell>
          <cell r="H860">
            <v>99.799419999999998</v>
          </cell>
        </row>
        <row r="861">
          <cell r="A861" t="str">
            <v>P06.200.01f</v>
          </cell>
          <cell r="B861" t="str">
            <v>Placa de sinalização (SR) 1,50x1,00m</v>
          </cell>
          <cell r="E861" t="str">
            <v>un</v>
          </cell>
          <cell r="F861">
            <v>146.99</v>
          </cell>
          <cell r="G861">
            <v>52.622419999999998</v>
          </cell>
          <cell r="H861">
            <v>199.61242000000001</v>
          </cell>
        </row>
        <row r="862">
          <cell r="A862" t="str">
            <v>P06.200.01g</v>
          </cell>
          <cell r="B862" t="str">
            <v>Placa de sinalização (SR) 2,00x1,00m</v>
          </cell>
          <cell r="E862" t="str">
            <v>un</v>
          </cell>
          <cell r="F862">
            <v>195.98</v>
          </cell>
          <cell r="G862">
            <v>70.160839999999993</v>
          </cell>
          <cell r="H862">
            <v>266.14083999999997</v>
          </cell>
        </row>
        <row r="863">
          <cell r="A863" t="str">
            <v>P06.200.01h</v>
          </cell>
          <cell r="B863" t="str">
            <v>Placa de sinalização (SR) D=0,80m</v>
          </cell>
          <cell r="E863" t="str">
            <v>un</v>
          </cell>
          <cell r="F863">
            <v>49</v>
          </cell>
          <cell r="G863">
            <v>17.541999999999998</v>
          </cell>
          <cell r="H863">
            <v>66.542000000000002</v>
          </cell>
        </row>
        <row r="864">
          <cell r="A864" t="str">
            <v>P06.200.01i</v>
          </cell>
          <cell r="B864" t="str">
            <v>Placa de sinalização (SR) 0,80x0,80m</v>
          </cell>
          <cell r="E864" t="str">
            <v>un</v>
          </cell>
          <cell r="F864">
            <v>62.71</v>
          </cell>
          <cell r="G864">
            <v>22.45018</v>
          </cell>
          <cell r="H864">
            <v>85.160179999999997</v>
          </cell>
        </row>
        <row r="865">
          <cell r="A865" t="str">
            <v>P06.200.01j</v>
          </cell>
          <cell r="B865" t="str">
            <v>Sinalizador intermitente</v>
          </cell>
          <cell r="E865" t="str">
            <v>un</v>
          </cell>
          <cell r="F865">
            <v>12</v>
          </cell>
          <cell r="G865">
            <v>4.2959999999999994</v>
          </cell>
          <cell r="H865">
            <v>16.295999999999999</v>
          </cell>
        </row>
        <row r="866">
          <cell r="A866" t="str">
            <v>P06.200.01k</v>
          </cell>
          <cell r="B866" t="str">
            <v>Sinalizador (balde)</v>
          </cell>
          <cell r="E866" t="str">
            <v>un</v>
          </cell>
          <cell r="F866">
            <v>7</v>
          </cell>
          <cell r="G866">
            <v>2.5059999999999998</v>
          </cell>
          <cell r="H866">
            <v>9.5060000000000002</v>
          </cell>
        </row>
        <row r="867">
          <cell r="A867" t="str">
            <v>P06.200.01l</v>
          </cell>
          <cell r="B867" t="str">
            <v>Sinalizador com bandeira</v>
          </cell>
          <cell r="E867" t="str">
            <v>homxh</v>
          </cell>
          <cell r="F867">
            <v>3.69</v>
          </cell>
          <cell r="G867">
            <v>1.3210199999999999</v>
          </cell>
          <cell r="H867">
            <v>5.0110200000000003</v>
          </cell>
        </row>
        <row r="868">
          <cell r="A868" t="str">
            <v>06.200.02</v>
          </cell>
          <cell r="B868" t="str">
            <v>Placa de sinalização tot. refletiva (forn/impl)</v>
          </cell>
          <cell r="E868" t="str">
            <v>m2</v>
          </cell>
          <cell r="F868">
            <v>156.05000000000001</v>
          </cell>
          <cell r="G868">
            <v>55.865900000000003</v>
          </cell>
          <cell r="H868">
            <v>211.91590000000002</v>
          </cell>
        </row>
        <row r="869">
          <cell r="A869" t="str">
            <v>P06.200.02a</v>
          </cell>
          <cell r="B869" t="str">
            <v>Placa de sinalização (TR) D=0,40m</v>
          </cell>
          <cell r="E869" t="str">
            <v>un</v>
          </cell>
          <cell r="F869">
            <v>20.29</v>
          </cell>
          <cell r="G869">
            <v>7.2638199999999991</v>
          </cell>
          <cell r="H869">
            <v>27.553819999999998</v>
          </cell>
        </row>
        <row r="870">
          <cell r="A870" t="str">
            <v>P06.200.02b</v>
          </cell>
          <cell r="B870" t="str">
            <v>Placa de sinalização (TR) D=0,80m</v>
          </cell>
          <cell r="E870" t="str">
            <v>un</v>
          </cell>
          <cell r="F870">
            <v>78.03</v>
          </cell>
          <cell r="G870">
            <v>27.934739999999998</v>
          </cell>
          <cell r="H870">
            <v>105.96474000000001</v>
          </cell>
        </row>
        <row r="871">
          <cell r="A871" t="str">
            <v>P06.200.02c</v>
          </cell>
          <cell r="B871" t="str">
            <v>Placa de sinalização (TR) D=1,20m</v>
          </cell>
          <cell r="E871" t="str">
            <v>un</v>
          </cell>
          <cell r="F871">
            <v>176.34</v>
          </cell>
          <cell r="G871">
            <v>63.129719999999999</v>
          </cell>
          <cell r="H871">
            <v>239.46972</v>
          </cell>
        </row>
        <row r="872">
          <cell r="A872" t="str">
            <v>P06.200.02d</v>
          </cell>
          <cell r="B872" t="str">
            <v>Placa de sinalização (TR) 1,20x1,20m</v>
          </cell>
          <cell r="E872" t="str">
            <v>un</v>
          </cell>
          <cell r="F872">
            <v>224.71</v>
          </cell>
          <cell r="G872">
            <v>80.446179999999998</v>
          </cell>
          <cell r="H872">
            <v>305.15618000000001</v>
          </cell>
        </row>
        <row r="873">
          <cell r="A873" t="str">
            <v>P06.200.02e</v>
          </cell>
          <cell r="B873" t="str">
            <v>Placa octogonal de sinalização (TR) L=0,33m</v>
          </cell>
          <cell r="E873" t="str">
            <v>un</v>
          </cell>
          <cell r="F873">
            <v>99.87</v>
          </cell>
          <cell r="G873">
            <v>35.753459999999997</v>
          </cell>
          <cell r="H873">
            <v>135.62345999999999</v>
          </cell>
        </row>
        <row r="874">
          <cell r="A874" t="str">
            <v>P06.200.02f</v>
          </cell>
          <cell r="B874" t="str">
            <v>Placa triangular de sinalização (TR) L=1,00m</v>
          </cell>
          <cell r="E874" t="str">
            <v>un</v>
          </cell>
          <cell r="F874">
            <v>78.03</v>
          </cell>
          <cell r="G874">
            <v>27.934739999999998</v>
          </cell>
          <cell r="H874">
            <v>105.96474000000001</v>
          </cell>
        </row>
        <row r="875">
          <cell r="A875" t="str">
            <v>P06.200.02g</v>
          </cell>
          <cell r="B875" t="str">
            <v>Placa de sinalização (TR) 0,40x0,60m</v>
          </cell>
          <cell r="E875" t="str">
            <v>un</v>
          </cell>
          <cell r="F875">
            <v>37.450000000000003</v>
          </cell>
          <cell r="G875">
            <v>13.4071</v>
          </cell>
          <cell r="H875">
            <v>50.857100000000003</v>
          </cell>
        </row>
        <row r="876">
          <cell r="A876" t="str">
            <v>P06.200.02h</v>
          </cell>
          <cell r="B876" t="str">
            <v>Placa de sinalização (TR) 2,00x1,00m</v>
          </cell>
          <cell r="E876" t="str">
            <v>un</v>
          </cell>
          <cell r="F876">
            <v>312.10000000000002</v>
          </cell>
          <cell r="G876">
            <v>111.73180000000001</v>
          </cell>
          <cell r="H876">
            <v>423.83180000000004</v>
          </cell>
        </row>
        <row r="877">
          <cell r="A877" t="str">
            <v>P06.200.02i</v>
          </cell>
          <cell r="B877" t="str">
            <v>Placa de sinalização (TR) 3,00x1,50m</v>
          </cell>
          <cell r="E877" t="str">
            <v>un</v>
          </cell>
          <cell r="F877">
            <v>702.23</v>
          </cell>
          <cell r="G877">
            <v>251.39833999999999</v>
          </cell>
          <cell r="H877">
            <v>953.62833999999998</v>
          </cell>
        </row>
        <row r="878">
          <cell r="A878" t="str">
            <v>P06.200.02j</v>
          </cell>
          <cell r="B878" t="str">
            <v>Placa de sinalização (TR) 0,50x0,67m</v>
          </cell>
          <cell r="E878" t="str">
            <v>un</v>
          </cell>
          <cell r="F878">
            <v>51.5</v>
          </cell>
          <cell r="G878">
            <v>18.436999999999998</v>
          </cell>
          <cell r="H878">
            <v>69.936999999999998</v>
          </cell>
        </row>
        <row r="879">
          <cell r="A879" t="str">
            <v>06.200.03</v>
          </cell>
          <cell r="B879" t="str">
            <v>Placa de identif. de rodovia (0,60x0,65 m)</v>
          </cell>
          <cell r="C879" t="str">
            <v xml:space="preserve"> </v>
          </cell>
          <cell r="D879" t="str">
            <v xml:space="preserve"> </v>
          </cell>
          <cell r="E879" t="str">
            <v>un</v>
          </cell>
          <cell r="G879">
            <v>0</v>
          </cell>
          <cell r="H879">
            <v>0</v>
          </cell>
        </row>
        <row r="880">
          <cell r="A880" t="str">
            <v>06.200.04</v>
          </cell>
          <cell r="B880" t="str">
            <v>Placa octogonal de 1,00 m</v>
          </cell>
          <cell r="C880" t="str">
            <v xml:space="preserve"> </v>
          </cell>
          <cell r="D880" t="str">
            <v xml:space="preserve"> </v>
          </cell>
          <cell r="E880" t="str">
            <v>un</v>
          </cell>
          <cell r="G880">
            <v>0</v>
          </cell>
          <cell r="H880">
            <v>0</v>
          </cell>
        </row>
        <row r="881">
          <cell r="A881" t="str">
            <v>06.200.05</v>
          </cell>
          <cell r="B881" t="str">
            <v>Placa quadrada 1,00x1,00 m</v>
          </cell>
          <cell r="C881" t="str">
            <v xml:space="preserve"> </v>
          </cell>
          <cell r="D881" t="str">
            <v xml:space="preserve"> </v>
          </cell>
          <cell r="E881" t="str">
            <v>un</v>
          </cell>
          <cell r="G881">
            <v>0</v>
          </cell>
          <cell r="H881">
            <v>0</v>
          </cell>
        </row>
        <row r="882">
          <cell r="A882" t="str">
            <v>06.200.06</v>
          </cell>
          <cell r="B882" t="str">
            <v>Placa retangular 1,20x0.80 m</v>
          </cell>
          <cell r="C882" t="str">
            <v xml:space="preserve"> </v>
          </cell>
          <cell r="D882" t="str">
            <v xml:space="preserve"> </v>
          </cell>
          <cell r="E882" t="str">
            <v>un</v>
          </cell>
          <cell r="G882">
            <v>0</v>
          </cell>
          <cell r="H882">
            <v>0</v>
          </cell>
        </row>
        <row r="883">
          <cell r="A883" t="str">
            <v>06.200.07</v>
          </cell>
          <cell r="B883" t="str">
            <v>Placa retangular 2.00x0,80 m</v>
          </cell>
          <cell r="C883" t="str">
            <v xml:space="preserve"> </v>
          </cell>
          <cell r="D883" t="str">
            <v xml:space="preserve"> </v>
          </cell>
          <cell r="E883" t="str">
            <v>un</v>
          </cell>
          <cell r="G883">
            <v>0</v>
          </cell>
          <cell r="H883">
            <v>0</v>
          </cell>
        </row>
        <row r="884">
          <cell r="A884" t="str">
            <v>06.200.08</v>
          </cell>
          <cell r="B884" t="str">
            <v>Placa retangular 2,00x0,40 m</v>
          </cell>
          <cell r="C884" t="str">
            <v xml:space="preserve"> </v>
          </cell>
          <cell r="D884" t="str">
            <v xml:space="preserve"> </v>
          </cell>
          <cell r="E884" t="str">
            <v>un</v>
          </cell>
          <cell r="G884">
            <v>0</v>
          </cell>
          <cell r="H884">
            <v>0</v>
          </cell>
        </row>
        <row r="885">
          <cell r="A885" t="str">
            <v>06.200.09</v>
          </cell>
          <cell r="B885" t="str">
            <v>Placa retangular 2,00x1,00 m</v>
          </cell>
          <cell r="C885" t="str">
            <v xml:space="preserve"> </v>
          </cell>
          <cell r="D885" t="str">
            <v xml:space="preserve"> </v>
          </cell>
          <cell r="E885" t="str">
            <v>un</v>
          </cell>
          <cell r="G885">
            <v>0</v>
          </cell>
          <cell r="H885">
            <v>0</v>
          </cell>
        </row>
        <row r="886">
          <cell r="A886" t="str">
            <v>06.200.10</v>
          </cell>
          <cell r="B886" t="str">
            <v>Placa retangular 2,00x1,50 m</v>
          </cell>
          <cell r="C886" t="str">
            <v xml:space="preserve"> </v>
          </cell>
          <cell r="D886" t="str">
            <v xml:space="preserve"> </v>
          </cell>
          <cell r="E886" t="str">
            <v>un</v>
          </cell>
          <cell r="G886">
            <v>0</v>
          </cell>
          <cell r="H886">
            <v>0</v>
          </cell>
        </row>
        <row r="887">
          <cell r="A887" t="str">
            <v>06.200.11</v>
          </cell>
          <cell r="B887" t="str">
            <v>Placa de informação 3,5x1,5 m</v>
          </cell>
          <cell r="C887" t="str">
            <v xml:space="preserve"> </v>
          </cell>
          <cell r="D887" t="str">
            <v xml:space="preserve"> </v>
          </cell>
          <cell r="E887" t="str">
            <v>un</v>
          </cell>
          <cell r="G887">
            <v>0</v>
          </cell>
          <cell r="H887">
            <v>0</v>
          </cell>
        </row>
        <row r="888">
          <cell r="A888" t="str">
            <v>06.210.01</v>
          </cell>
          <cell r="B888" t="str">
            <v>Pórtico metálico</v>
          </cell>
          <cell r="C888" t="str">
            <v xml:space="preserve"> </v>
          </cell>
          <cell r="D888" t="str">
            <v xml:space="preserve"> </v>
          </cell>
          <cell r="E888" t="str">
            <v>un</v>
          </cell>
          <cell r="F888">
            <v>19915.3</v>
          </cell>
          <cell r="G888">
            <v>7129.6773999999996</v>
          </cell>
          <cell r="H888">
            <v>27044.9774</v>
          </cell>
        </row>
        <row r="889">
          <cell r="A889" t="str">
            <v>P06.210.02</v>
          </cell>
          <cell r="B889" t="str">
            <v>Bandeira simples 5,10 x 6,50m</v>
          </cell>
          <cell r="C889" t="str">
            <v xml:space="preserve"> </v>
          </cell>
          <cell r="D889" t="str">
            <v xml:space="preserve"> </v>
          </cell>
          <cell r="E889" t="str">
            <v>un</v>
          </cell>
          <cell r="F889">
            <v>5800</v>
          </cell>
          <cell r="G889">
            <v>2076.4</v>
          </cell>
          <cell r="H889">
            <v>7876.4</v>
          </cell>
        </row>
        <row r="890">
          <cell r="A890" t="str">
            <v>06.230.00</v>
          </cell>
          <cell r="B890" t="str">
            <v>Balizadores</v>
          </cell>
          <cell r="C890" t="str">
            <v xml:space="preserve"> </v>
          </cell>
          <cell r="D890" t="str">
            <v xml:space="preserve"> </v>
          </cell>
          <cell r="E890" t="str">
            <v>un</v>
          </cell>
          <cell r="G890">
            <v>0</v>
          </cell>
          <cell r="H890">
            <v>0</v>
          </cell>
        </row>
        <row r="891">
          <cell r="A891" t="str">
            <v>06.240.00</v>
          </cell>
          <cell r="B891" t="str">
            <v>Marco quilométrico</v>
          </cell>
          <cell r="C891" t="str">
            <v xml:space="preserve"> </v>
          </cell>
          <cell r="D891" t="str">
            <v xml:space="preserve"> </v>
          </cell>
          <cell r="E891" t="str">
            <v>un</v>
          </cell>
          <cell r="G891">
            <v>0</v>
          </cell>
          <cell r="H891">
            <v>0</v>
          </cell>
        </row>
        <row r="892">
          <cell r="A892" t="str">
            <v>P 06.400.00</v>
          </cell>
          <cell r="B892" t="str">
            <v>Remoção de cercas de arame farpado</v>
          </cell>
          <cell r="C892" t="str">
            <v xml:space="preserve"> </v>
          </cell>
          <cell r="D892" t="str">
            <v xml:space="preserve"> </v>
          </cell>
          <cell r="E892" t="str">
            <v>m</v>
          </cell>
          <cell r="F892">
            <v>0.49</v>
          </cell>
          <cell r="G892">
            <v>0.17541999999999999</v>
          </cell>
          <cell r="H892">
            <v>0.66542000000000001</v>
          </cell>
        </row>
        <row r="893">
          <cell r="A893" t="str">
            <v>DER80050</v>
          </cell>
          <cell r="B893" t="str">
            <v>Remoção e recolocação de cercas de arame farpado</v>
          </cell>
          <cell r="E893" t="str">
            <v>m</v>
          </cell>
          <cell r="F893">
            <v>2.38</v>
          </cell>
          <cell r="G893">
            <v>0.85203999999999991</v>
          </cell>
          <cell r="H893">
            <v>3.2320399999999996</v>
          </cell>
        </row>
        <row r="894">
          <cell r="A894" t="str">
            <v>06.400.01</v>
          </cell>
          <cell r="B894" t="str">
            <v>Cercas de arame farpado c/ mourao de concreto</v>
          </cell>
          <cell r="C894" t="str">
            <v>DNER-ES338/97</v>
          </cell>
          <cell r="D894" t="str">
            <v xml:space="preserve"> </v>
          </cell>
          <cell r="E894" t="str">
            <v>m</v>
          </cell>
          <cell r="F894">
            <v>6.45</v>
          </cell>
          <cell r="G894">
            <v>2.3090999999999999</v>
          </cell>
          <cell r="H894">
            <v>8.7591000000000001</v>
          </cell>
        </row>
        <row r="895">
          <cell r="A895" t="str">
            <v>06.410.00</v>
          </cell>
          <cell r="B895" t="str">
            <v>Cercas de arame farpado c/ suportes de madeira</v>
          </cell>
          <cell r="C895" t="str">
            <v>DNER-ES338/97</v>
          </cell>
          <cell r="D895" t="str">
            <v xml:space="preserve"> </v>
          </cell>
          <cell r="E895" t="str">
            <v>m</v>
          </cell>
          <cell r="F895">
            <v>4.12</v>
          </cell>
          <cell r="G895">
            <v>1.47496</v>
          </cell>
          <cell r="H895">
            <v>5.5949600000000004</v>
          </cell>
        </row>
        <row r="896">
          <cell r="A896" t="str">
            <v>08.300.01</v>
          </cell>
          <cell r="B896" t="str">
            <v>Limpeza de sarjetas,valetas e meio-fios</v>
          </cell>
          <cell r="C896" t="str">
            <v>DNER-ES297/97</v>
          </cell>
          <cell r="D896" t="str">
            <v xml:space="preserve"> </v>
          </cell>
          <cell r="E896" t="str">
            <v>m</v>
          </cell>
          <cell r="G896">
            <v>0</v>
          </cell>
          <cell r="H896">
            <v>0</v>
          </cell>
        </row>
        <row r="897">
          <cell r="A897" t="str">
            <v>08.302.01</v>
          </cell>
          <cell r="B897" t="str">
            <v>Limpeza e desobstrução de bueiros simples</v>
          </cell>
          <cell r="C897" t="str">
            <v>DNER-ES297/97</v>
          </cell>
          <cell r="D897" t="str">
            <v xml:space="preserve"> </v>
          </cell>
          <cell r="E897" t="str">
            <v>m</v>
          </cell>
          <cell r="G897">
            <v>0</v>
          </cell>
          <cell r="H897">
            <v>0</v>
          </cell>
        </row>
        <row r="898">
          <cell r="A898" t="str">
            <v>08.302.02</v>
          </cell>
          <cell r="B898" t="str">
            <v>Limpeza e desobstrução de bueiros duplos</v>
          </cell>
          <cell r="C898" t="str">
            <v>DNER-ES297/97</v>
          </cell>
          <cell r="D898" t="str">
            <v xml:space="preserve"> </v>
          </cell>
          <cell r="E898" t="str">
            <v>m</v>
          </cell>
          <cell r="G898">
            <v>0</v>
          </cell>
          <cell r="H898">
            <v>0</v>
          </cell>
        </row>
        <row r="899">
          <cell r="A899" t="str">
            <v>08.302.03</v>
          </cell>
          <cell r="B899" t="str">
            <v>Limpeza e desobstrução de bueiros triplos</v>
          </cell>
          <cell r="C899" t="str">
            <v>DNER-ES297/97</v>
          </cell>
          <cell r="D899" t="str">
            <v xml:space="preserve"> </v>
          </cell>
          <cell r="E899" t="str">
            <v>m</v>
          </cell>
          <cell r="G899">
            <v>0</v>
          </cell>
          <cell r="H899">
            <v>0</v>
          </cell>
        </row>
        <row r="900">
          <cell r="A900" t="str">
            <v>09.512.02</v>
          </cell>
          <cell r="B900" t="str">
            <v>Confecção de tubos de concreto D = 0,20</v>
          </cell>
          <cell r="C900" t="str">
            <v xml:space="preserve"> </v>
          </cell>
          <cell r="D900" t="str">
            <v xml:space="preserve"> </v>
          </cell>
          <cell r="E900" t="str">
            <v>m</v>
          </cell>
          <cell r="F900">
            <v>3.39</v>
          </cell>
          <cell r="G900">
            <v>1.2136199999999999</v>
          </cell>
          <cell r="H900">
            <v>4.6036200000000003</v>
          </cell>
        </row>
        <row r="901">
          <cell r="A901" t="str">
            <v>09.512.03</v>
          </cell>
          <cell r="B901" t="str">
            <v>Confecção de tubos de concreto D = 0,30</v>
          </cell>
          <cell r="C901" t="str">
            <v xml:space="preserve"> </v>
          </cell>
          <cell r="D901" t="str">
            <v xml:space="preserve"> </v>
          </cell>
          <cell r="E901" t="str">
            <v>m</v>
          </cell>
          <cell r="G901">
            <v>0</v>
          </cell>
          <cell r="H901">
            <v>0</v>
          </cell>
        </row>
        <row r="902">
          <cell r="A902" t="str">
            <v>09.512.04</v>
          </cell>
          <cell r="B902" t="str">
            <v>Confecção de tubos de concreto D = 0,40</v>
          </cell>
          <cell r="C902" t="str">
            <v xml:space="preserve"> </v>
          </cell>
          <cell r="D902" t="str">
            <v xml:space="preserve"> </v>
          </cell>
          <cell r="E902" t="str">
            <v>m</v>
          </cell>
          <cell r="G902">
            <v>0</v>
          </cell>
          <cell r="H902">
            <v>0</v>
          </cell>
        </row>
        <row r="903">
          <cell r="A903" t="str">
            <v>09.512.05</v>
          </cell>
          <cell r="B903" t="str">
            <v>Confecção de tubos de conc. armado D = 0,60</v>
          </cell>
          <cell r="C903" t="str">
            <v xml:space="preserve"> </v>
          </cell>
          <cell r="D903" t="str">
            <v xml:space="preserve"> </v>
          </cell>
          <cell r="E903" t="str">
            <v>m</v>
          </cell>
          <cell r="F903">
            <v>58.28</v>
          </cell>
          <cell r="G903">
            <v>20.864239999999999</v>
          </cell>
          <cell r="H903">
            <v>79.144239999999996</v>
          </cell>
        </row>
        <row r="904">
          <cell r="A904" t="str">
            <v>09.512.06</v>
          </cell>
          <cell r="B904" t="str">
            <v>Confecção de tubos de conc. armado D = 0,80</v>
          </cell>
          <cell r="C904" t="str">
            <v xml:space="preserve"> </v>
          </cell>
          <cell r="D904" t="str">
            <v xml:space="preserve"> </v>
          </cell>
          <cell r="E904" t="str">
            <v>m</v>
          </cell>
          <cell r="F904">
            <v>89.96</v>
          </cell>
          <cell r="G904">
            <v>32.205679999999994</v>
          </cell>
          <cell r="H904">
            <v>122.16567999999998</v>
          </cell>
        </row>
        <row r="905">
          <cell r="A905" t="str">
            <v>09.512.07</v>
          </cell>
          <cell r="B905" t="str">
            <v>Confecção de tubos de conc. armado D = 1,00</v>
          </cell>
          <cell r="C905" t="str">
            <v xml:space="preserve"> </v>
          </cell>
          <cell r="D905" t="str">
            <v xml:space="preserve"> </v>
          </cell>
          <cell r="E905" t="str">
            <v>m</v>
          </cell>
          <cell r="G905">
            <v>0</v>
          </cell>
          <cell r="H905">
            <v>0</v>
          </cell>
        </row>
        <row r="906">
          <cell r="A906" t="str">
            <v>09.512.08</v>
          </cell>
          <cell r="B906" t="str">
            <v>Confecção de tubos de conc. armado D = 1,20</v>
          </cell>
          <cell r="C906" t="str">
            <v xml:space="preserve"> </v>
          </cell>
          <cell r="D906" t="str">
            <v xml:space="preserve"> </v>
          </cell>
          <cell r="E906" t="str">
            <v>m</v>
          </cell>
          <cell r="G906">
            <v>0</v>
          </cell>
          <cell r="H906">
            <v>0</v>
          </cell>
        </row>
        <row r="907">
          <cell r="A907" t="str">
            <v>09.512.09</v>
          </cell>
          <cell r="B907" t="str">
            <v>Confecção de tubos de conc. armado D = 1,50</v>
          </cell>
          <cell r="C907" t="str">
            <v xml:space="preserve"> </v>
          </cell>
          <cell r="D907" t="str">
            <v xml:space="preserve"> </v>
          </cell>
          <cell r="E907" t="str">
            <v>m</v>
          </cell>
          <cell r="G907">
            <v>0</v>
          </cell>
          <cell r="H907">
            <v>0</v>
          </cell>
        </row>
        <row r="908">
          <cell r="A908" t="str">
            <v>09.512.10</v>
          </cell>
          <cell r="B908" t="str">
            <v>Confecção de tubos de conc. armado D = 0,40</v>
          </cell>
          <cell r="C908" t="str">
            <v xml:space="preserve"> </v>
          </cell>
          <cell r="D908" t="str">
            <v xml:space="preserve"> </v>
          </cell>
          <cell r="E908" t="str">
            <v>m</v>
          </cell>
          <cell r="F908">
            <v>23.72</v>
          </cell>
          <cell r="G908">
            <v>8.4917599999999993</v>
          </cell>
          <cell r="H908">
            <v>32.211759999999998</v>
          </cell>
        </row>
        <row r="909">
          <cell r="A909" t="str">
            <v>09.517.01</v>
          </cell>
          <cell r="B909" t="str">
            <v>Areia extraída</v>
          </cell>
          <cell r="C909" t="str">
            <v xml:space="preserve"> </v>
          </cell>
          <cell r="D909" t="str">
            <v xml:space="preserve"> </v>
          </cell>
          <cell r="E909" t="str">
            <v>m3</v>
          </cell>
          <cell r="F909">
            <v>1.58</v>
          </cell>
          <cell r="G909">
            <v>0.56564000000000003</v>
          </cell>
          <cell r="H909">
            <v>2.1456400000000002</v>
          </cell>
        </row>
        <row r="910">
          <cell r="A910" t="str">
            <v>09.517.02</v>
          </cell>
          <cell r="B910" t="str">
            <v>Rocha p/ britagem</v>
          </cell>
          <cell r="C910" t="str">
            <v xml:space="preserve"> </v>
          </cell>
          <cell r="D910" t="str">
            <v xml:space="preserve"> </v>
          </cell>
          <cell r="E910" t="str">
            <v>m3</v>
          </cell>
          <cell r="F910">
            <v>3.53</v>
          </cell>
          <cell r="G910">
            <v>1.2637399999999999</v>
          </cell>
          <cell r="H910">
            <v>4.7937399999999997</v>
          </cell>
        </row>
        <row r="911">
          <cell r="A911" t="str">
            <v>09.517.03</v>
          </cell>
          <cell r="B911" t="str">
            <v>Rocha fragmentada por fogacho</v>
          </cell>
          <cell r="C911" t="str">
            <v xml:space="preserve"> </v>
          </cell>
          <cell r="D911" t="str">
            <v xml:space="preserve"> </v>
          </cell>
          <cell r="E911" t="str">
            <v>m3</v>
          </cell>
          <cell r="F911">
            <v>8.7799999999999994</v>
          </cell>
          <cell r="G911">
            <v>3.1432399999999996</v>
          </cell>
          <cell r="H911">
            <v>11.92324</v>
          </cell>
        </row>
        <row r="912">
          <cell r="A912" t="str">
            <v>09.517.04</v>
          </cell>
          <cell r="B912" t="str">
            <v>Pedra de mão</v>
          </cell>
          <cell r="C912" t="str">
            <v xml:space="preserve"> </v>
          </cell>
          <cell r="D912" t="str">
            <v xml:space="preserve"> </v>
          </cell>
          <cell r="E912" t="str">
            <v>m3</v>
          </cell>
          <cell r="F912">
            <v>8.7799999999999994</v>
          </cell>
          <cell r="G912">
            <v>3.1432399999999996</v>
          </cell>
          <cell r="H912">
            <v>11.92324</v>
          </cell>
        </row>
        <row r="913">
          <cell r="A913" t="str">
            <v>09.517.05</v>
          </cell>
          <cell r="B913" t="str">
            <v>Brita produzida</v>
          </cell>
          <cell r="C913" t="str">
            <v xml:space="preserve"> </v>
          </cell>
          <cell r="D913" t="str">
            <v xml:space="preserve"> </v>
          </cell>
          <cell r="E913" t="str">
            <v>m3</v>
          </cell>
          <cell r="F913">
            <v>10.119999999999999</v>
          </cell>
          <cell r="G913">
            <v>3.6229599999999995</v>
          </cell>
          <cell r="H913">
            <v>13.742959999999998</v>
          </cell>
        </row>
        <row r="914">
          <cell r="A914" t="str">
            <v>09.519.01</v>
          </cell>
          <cell r="B914" t="str">
            <v>Obtenção de grama em placas</v>
          </cell>
          <cell r="C914" t="str">
            <v xml:space="preserve"> </v>
          </cell>
          <cell r="D914" t="str">
            <v xml:space="preserve"> </v>
          </cell>
          <cell r="E914" t="str">
            <v>m2</v>
          </cell>
          <cell r="F914">
            <v>0.81</v>
          </cell>
          <cell r="G914">
            <v>0.28998000000000002</v>
          </cell>
          <cell r="H914">
            <v>1.09998</v>
          </cell>
        </row>
        <row r="915">
          <cell r="A915" t="str">
            <v>09.601.00</v>
          </cell>
          <cell r="B915" t="str">
            <v>Transporte CAP 150/200 p/ tratamento superficial</v>
          </cell>
          <cell r="C915" t="str">
            <v xml:space="preserve"> </v>
          </cell>
          <cell r="D915" t="str">
            <v xml:space="preserve"> </v>
          </cell>
          <cell r="E915" t="str">
            <v>t</v>
          </cell>
          <cell r="F915">
            <v>455.45</v>
          </cell>
          <cell r="G915">
            <v>163.05109999999999</v>
          </cell>
          <cell r="H915">
            <v>618.50109999999995</v>
          </cell>
        </row>
        <row r="916">
          <cell r="A916" t="str">
            <v>09.601.01</v>
          </cell>
          <cell r="B916" t="str">
            <v>Transporte emulsão asfáltica RR-1C p/ pint. lig.</v>
          </cell>
          <cell r="C916" t="str">
            <v xml:space="preserve"> </v>
          </cell>
          <cell r="D916" t="str">
            <v xml:space="preserve"> </v>
          </cell>
          <cell r="E916" t="str">
            <v>t</v>
          </cell>
          <cell r="F916">
            <v>470.65</v>
          </cell>
          <cell r="G916">
            <v>168.49269999999999</v>
          </cell>
          <cell r="H916">
            <v>639.14269999999999</v>
          </cell>
        </row>
        <row r="917">
          <cell r="A917" t="str">
            <v>09.601.02</v>
          </cell>
          <cell r="B917" t="str">
            <v>Transporte asfalto diluido CM30 p/ imprimação</v>
          </cell>
          <cell r="C917" t="str">
            <v xml:space="preserve"> </v>
          </cell>
          <cell r="D917" t="str">
            <v xml:space="preserve"> </v>
          </cell>
          <cell r="E917" t="str">
            <v>t</v>
          </cell>
          <cell r="F917">
            <v>633.95000000000005</v>
          </cell>
          <cell r="G917">
            <v>226.95410000000001</v>
          </cell>
          <cell r="H917">
            <v>860.90410000000008</v>
          </cell>
        </row>
        <row r="918">
          <cell r="A918" t="str">
            <v>09.601.03</v>
          </cell>
          <cell r="B918" t="str">
            <v>Transporte CAP 50/60</v>
          </cell>
          <cell r="C918" t="str">
            <v xml:space="preserve"> </v>
          </cell>
          <cell r="D918" t="str">
            <v xml:space="preserve"> </v>
          </cell>
          <cell r="E918" t="str">
            <v>kg</v>
          </cell>
          <cell r="G918">
            <v>0</v>
          </cell>
          <cell r="H918">
            <v>0</v>
          </cell>
        </row>
        <row r="919">
          <cell r="A919" t="str">
            <v>09.601.04</v>
          </cell>
          <cell r="B919" t="str">
            <v>Transporte CAP 20</v>
          </cell>
          <cell r="C919" t="str">
            <v xml:space="preserve"> </v>
          </cell>
          <cell r="D919" t="str">
            <v xml:space="preserve"> </v>
          </cell>
          <cell r="E919" t="str">
            <v>t</v>
          </cell>
          <cell r="F919">
            <v>500.46</v>
          </cell>
          <cell r="G919">
            <v>179.16467999999998</v>
          </cell>
          <cell r="H919">
            <v>679.6246799999999</v>
          </cell>
        </row>
        <row r="920">
          <cell r="A920" t="str">
            <v>09.601.05</v>
          </cell>
          <cell r="B920" t="str">
            <v>Transporte CAP 40</v>
          </cell>
          <cell r="C920" t="str">
            <v xml:space="preserve"> </v>
          </cell>
          <cell r="D920" t="str">
            <v xml:space="preserve"> </v>
          </cell>
          <cell r="E920" t="str">
            <v>t</v>
          </cell>
          <cell r="G920">
            <v>0</v>
          </cell>
          <cell r="H920">
            <v>0</v>
          </cell>
        </row>
        <row r="921">
          <cell r="A921" t="str">
            <v>09.999.01</v>
          </cell>
          <cell r="B921" t="str">
            <v>Torre de madeira</v>
          </cell>
          <cell r="C921" t="str">
            <v xml:space="preserve"> </v>
          </cell>
          <cell r="D921" t="str">
            <v xml:space="preserve"> </v>
          </cell>
          <cell r="E921" t="str">
            <v>und</v>
          </cell>
          <cell r="F921">
            <v>62.2</v>
          </cell>
          <cell r="G921">
            <v>22.267600000000002</v>
          </cell>
          <cell r="H921">
            <v>84.467600000000004</v>
          </cell>
        </row>
        <row r="922">
          <cell r="A922" t="str">
            <v>P06.800.01</v>
          </cell>
          <cell r="B922" t="str">
            <v>Iluminação de viadutos</v>
          </cell>
          <cell r="C922" t="str">
            <v xml:space="preserve"> </v>
          </cell>
          <cell r="D922" t="str">
            <v xml:space="preserve"> </v>
          </cell>
          <cell r="E922" t="str">
            <v>un</v>
          </cell>
          <cell r="G922">
            <v>0</v>
          </cell>
          <cell r="H922">
            <v>0</v>
          </cell>
        </row>
        <row r="923">
          <cell r="A923" t="str">
            <v>P06.800.02</v>
          </cell>
          <cell r="B923" t="str">
            <v>Iluminação de passagem de pedestres</v>
          </cell>
          <cell r="C923" t="str">
            <v xml:space="preserve"> </v>
          </cell>
          <cell r="D923" t="str">
            <v xml:space="preserve"> </v>
          </cell>
          <cell r="E923" t="str">
            <v>un</v>
          </cell>
          <cell r="G923">
            <v>0</v>
          </cell>
          <cell r="H923">
            <v>0</v>
          </cell>
        </row>
        <row r="924">
          <cell r="A924" t="str">
            <v>5.1</v>
          </cell>
          <cell r="B924" t="str">
            <v>PROJETO DE ILUMINAÇÃO</v>
          </cell>
          <cell r="C924" t="str">
            <v xml:space="preserve"> </v>
          </cell>
          <cell r="D924" t="str">
            <v xml:space="preserve"> </v>
          </cell>
          <cell r="G924">
            <v>0</v>
          </cell>
        </row>
        <row r="925">
          <cell r="A925" t="str">
            <v>PI 01</v>
          </cell>
          <cell r="B925" t="str">
            <v>Poste de aço galv. a fogo, c/ 20,0m de alt. p/ instal. tipo engastado</v>
          </cell>
          <cell r="C925" t="str">
            <v xml:space="preserve"> </v>
          </cell>
          <cell r="D925" t="str">
            <v xml:space="preserve"> </v>
          </cell>
          <cell r="E925" t="str">
            <v>un</v>
          </cell>
          <cell r="G925">
            <v>0</v>
          </cell>
          <cell r="H925">
            <v>2662.25</v>
          </cell>
        </row>
        <row r="926">
          <cell r="A926" t="str">
            <v>PI 02</v>
          </cell>
          <cell r="B926" t="str">
            <v>Poste de aço galvanizado a fogo, c/ 10,0m de alt. p/instal.na lat. dos viadutos</v>
          </cell>
          <cell r="C926" t="str">
            <v xml:space="preserve"> </v>
          </cell>
          <cell r="D926" t="str">
            <v xml:space="preserve"> </v>
          </cell>
          <cell r="E926" t="str">
            <v>un</v>
          </cell>
          <cell r="G926">
            <v>0</v>
          </cell>
          <cell r="H926">
            <v>500</v>
          </cell>
        </row>
        <row r="927">
          <cell r="A927" t="str">
            <v>PI 02a</v>
          </cell>
          <cell r="B927" t="str">
            <v>Poste de aço galvanizado a fogo, c/ 5,0m de alt. p/instal.na lat. das passarelas</v>
          </cell>
          <cell r="C927" t="str">
            <v xml:space="preserve"> </v>
          </cell>
          <cell r="D927" t="str">
            <v xml:space="preserve"> </v>
          </cell>
          <cell r="E927" t="str">
            <v>un</v>
          </cell>
          <cell r="H927">
            <v>300</v>
          </cell>
        </row>
        <row r="928">
          <cell r="A928" t="str">
            <v>PI 03</v>
          </cell>
          <cell r="B928" t="str">
            <v xml:space="preserve">Luminária p/ iluminação pública ref.HRC-612 da Philips ou similar </v>
          </cell>
          <cell r="C928" t="str">
            <v xml:space="preserve"> </v>
          </cell>
          <cell r="D928" t="str">
            <v xml:space="preserve"> </v>
          </cell>
          <cell r="E928" t="str">
            <v>un</v>
          </cell>
          <cell r="G928">
            <v>0</v>
          </cell>
          <cell r="H928">
            <v>400</v>
          </cell>
        </row>
        <row r="929">
          <cell r="A929" t="str">
            <v>PI 04</v>
          </cell>
          <cell r="B929" t="str">
            <v xml:space="preserve">Luminária p/ iluminação pública ref.SRC-612 da Philips ou similar </v>
          </cell>
          <cell r="C929" t="str">
            <v xml:space="preserve"> </v>
          </cell>
          <cell r="D929" t="str">
            <v xml:space="preserve"> </v>
          </cell>
          <cell r="E929" t="str">
            <v>un</v>
          </cell>
          <cell r="G929">
            <v>0</v>
          </cell>
          <cell r="H929">
            <v>425.5</v>
          </cell>
        </row>
        <row r="930">
          <cell r="A930" t="str">
            <v>PI 05</v>
          </cell>
          <cell r="B930" t="str">
            <v>Suporte p/ luminária tipo ZGP614 da Philips ou similar</v>
          </cell>
          <cell r="C930" t="str">
            <v xml:space="preserve"> </v>
          </cell>
          <cell r="D930" t="str">
            <v xml:space="preserve"> </v>
          </cell>
          <cell r="E930" t="str">
            <v>un</v>
          </cell>
          <cell r="G930">
            <v>0</v>
          </cell>
          <cell r="H930">
            <v>120</v>
          </cell>
        </row>
        <row r="931">
          <cell r="A931" t="str">
            <v>PI 06</v>
          </cell>
          <cell r="B931" t="str">
            <v>Suporte p/ luminária tipo ZGP616 da Philips ou similar</v>
          </cell>
          <cell r="C931" t="str">
            <v xml:space="preserve"> </v>
          </cell>
          <cell r="D931" t="str">
            <v xml:space="preserve"> </v>
          </cell>
          <cell r="E931" t="str">
            <v>un</v>
          </cell>
          <cell r="G931">
            <v>0</v>
          </cell>
          <cell r="H931">
            <v>143.75</v>
          </cell>
        </row>
        <row r="932">
          <cell r="A932" t="str">
            <v>PI 07</v>
          </cell>
          <cell r="B932" t="str">
            <v>Suporte p/ luminária tipo ZGP402 da Philips ou similar</v>
          </cell>
          <cell r="C932" t="str">
            <v xml:space="preserve"> </v>
          </cell>
          <cell r="D932" t="str">
            <v xml:space="preserve"> </v>
          </cell>
          <cell r="E932" t="str">
            <v>un</v>
          </cell>
          <cell r="G932">
            <v>0</v>
          </cell>
          <cell r="H932">
            <v>100</v>
          </cell>
        </row>
        <row r="933">
          <cell r="A933" t="str">
            <v>PI 08</v>
          </cell>
          <cell r="B933" t="str">
            <v>Suporte p/ luminária tipo ZGP401 da Philips ou similar</v>
          </cell>
          <cell r="C933" t="str">
            <v xml:space="preserve"> </v>
          </cell>
          <cell r="D933" t="str">
            <v xml:space="preserve"> </v>
          </cell>
          <cell r="E933" t="str">
            <v>un</v>
          </cell>
          <cell r="G933">
            <v>0</v>
          </cell>
          <cell r="H933">
            <v>81.650000000000006</v>
          </cell>
        </row>
        <row r="934">
          <cell r="A934" t="str">
            <v>PI 09</v>
          </cell>
          <cell r="B934" t="str">
            <v>Lâmpada a vapor de sódio 400W, alta pressão, base E40</v>
          </cell>
          <cell r="C934" t="str">
            <v xml:space="preserve"> </v>
          </cell>
          <cell r="D934" t="str">
            <v xml:space="preserve"> </v>
          </cell>
          <cell r="E934" t="str">
            <v>un</v>
          </cell>
          <cell r="G934">
            <v>0</v>
          </cell>
          <cell r="H934">
            <v>33.35</v>
          </cell>
        </row>
        <row r="935">
          <cell r="A935" t="str">
            <v>PI 10</v>
          </cell>
          <cell r="B935" t="str">
            <v>Lâmpada a vapor de mercúrio 250W, alta pressão, base E40</v>
          </cell>
          <cell r="C935" t="str">
            <v xml:space="preserve"> </v>
          </cell>
          <cell r="D935" t="str">
            <v xml:space="preserve"> </v>
          </cell>
          <cell r="E935" t="str">
            <v>un</v>
          </cell>
          <cell r="G935">
            <v>0</v>
          </cell>
          <cell r="H935">
            <v>28.75</v>
          </cell>
        </row>
        <row r="936">
          <cell r="A936" t="str">
            <v>PI 11</v>
          </cell>
          <cell r="B936" t="str">
            <v>Lâmpada fluorescente compacta 23 W, 220V, ref PL eletrônica  da Philips ou similar</v>
          </cell>
          <cell r="C936" t="str">
            <v xml:space="preserve"> </v>
          </cell>
          <cell r="D936" t="str">
            <v xml:space="preserve"> </v>
          </cell>
          <cell r="E936" t="str">
            <v>un</v>
          </cell>
          <cell r="G936">
            <v>0</v>
          </cell>
          <cell r="H936">
            <v>32.200000000000003</v>
          </cell>
        </row>
        <row r="937">
          <cell r="A937" t="str">
            <v>PI 12</v>
          </cell>
          <cell r="B937" t="str">
            <v>Luminária blindada p/ lâmpada incandescente 100W, ref. WY-10 da Wetzel ou similar</v>
          </cell>
          <cell r="C937" t="str">
            <v xml:space="preserve"> </v>
          </cell>
          <cell r="D937" t="str">
            <v xml:space="preserve"> </v>
          </cell>
          <cell r="E937" t="str">
            <v>un</v>
          </cell>
          <cell r="G937">
            <v>0</v>
          </cell>
          <cell r="H937">
            <v>40.6</v>
          </cell>
        </row>
        <row r="938">
          <cell r="A938" t="str">
            <v>PI 13</v>
          </cell>
          <cell r="B938" t="str">
            <v>Eletroduto de aço 20mm, vara de 3m</v>
          </cell>
          <cell r="C938" t="str">
            <v xml:space="preserve"> </v>
          </cell>
          <cell r="D938" t="str">
            <v xml:space="preserve"> </v>
          </cell>
          <cell r="E938" t="str">
            <v>un</v>
          </cell>
          <cell r="G938">
            <v>0</v>
          </cell>
          <cell r="H938">
            <v>14.49</v>
          </cell>
        </row>
        <row r="939">
          <cell r="A939" t="str">
            <v>PI 14</v>
          </cell>
          <cell r="B939" t="str">
            <v>Caixa de passagem para instalação aparente D=50mm, tipo T</v>
          </cell>
          <cell r="C939" t="str">
            <v xml:space="preserve"> </v>
          </cell>
          <cell r="D939" t="str">
            <v xml:space="preserve"> </v>
          </cell>
          <cell r="E939" t="str">
            <v>un</v>
          </cell>
          <cell r="G939">
            <v>0</v>
          </cell>
          <cell r="H939">
            <v>4.08</v>
          </cell>
        </row>
        <row r="940">
          <cell r="A940" t="str">
            <v>PI 15</v>
          </cell>
          <cell r="B940" t="str">
            <v>Caixa de passagem para instalação aparente D=20mm, tipo LB</v>
          </cell>
          <cell r="C940" t="str">
            <v xml:space="preserve"> </v>
          </cell>
          <cell r="D940" t="str">
            <v xml:space="preserve"> </v>
          </cell>
          <cell r="E940" t="str">
            <v>un</v>
          </cell>
          <cell r="G940">
            <v>0</v>
          </cell>
          <cell r="H940">
            <v>3.62</v>
          </cell>
        </row>
        <row r="941">
          <cell r="A941" t="str">
            <v>PI 16</v>
          </cell>
          <cell r="B941" t="str">
            <v>Caixa de passagem para instalação aparente D=3/4", tipo X</v>
          </cell>
          <cell r="C941" t="str">
            <v xml:space="preserve"> </v>
          </cell>
          <cell r="D941" t="str">
            <v xml:space="preserve"> </v>
          </cell>
          <cell r="E941" t="str">
            <v>un</v>
          </cell>
          <cell r="G941">
            <v>0</v>
          </cell>
          <cell r="H941">
            <v>4.43</v>
          </cell>
        </row>
        <row r="942">
          <cell r="A942" t="str">
            <v>PI 17</v>
          </cell>
          <cell r="B942" t="str">
            <v>Luminária pública pad. CELESC, p/ 1 lâmpada à vapor  merc.80W, ref. HRQ 630 da Philips ou similar</v>
          </cell>
          <cell r="C942" t="str">
            <v xml:space="preserve"> </v>
          </cell>
          <cell r="D942" t="str">
            <v xml:space="preserve"> </v>
          </cell>
          <cell r="E942" t="str">
            <v>un</v>
          </cell>
          <cell r="G942">
            <v>0</v>
          </cell>
          <cell r="H942">
            <v>17.829999999999998</v>
          </cell>
        </row>
        <row r="943">
          <cell r="A943" t="str">
            <v>PI 18</v>
          </cell>
          <cell r="B943" t="str">
            <v>Braço curvo p/ iluminação pública padrão CELESC</v>
          </cell>
          <cell r="C943" t="str">
            <v xml:space="preserve"> </v>
          </cell>
          <cell r="D943" t="str">
            <v xml:space="preserve"> </v>
          </cell>
          <cell r="E943" t="str">
            <v>un</v>
          </cell>
          <cell r="G943">
            <v>0</v>
          </cell>
          <cell r="H943">
            <v>6.33</v>
          </cell>
        </row>
        <row r="944">
          <cell r="A944" t="str">
            <v>PI 19</v>
          </cell>
          <cell r="B944" t="str">
            <v>Reator p/ Lâmpada a vapor de mercúrio, 80W, ref. RVM 80426-02, da Philips ou similar</v>
          </cell>
          <cell r="C944" t="str">
            <v xml:space="preserve"> </v>
          </cell>
          <cell r="D944" t="str">
            <v xml:space="preserve"> </v>
          </cell>
          <cell r="E944" t="str">
            <v>un</v>
          </cell>
          <cell r="G944">
            <v>0</v>
          </cell>
          <cell r="H944">
            <v>21.05</v>
          </cell>
        </row>
        <row r="945">
          <cell r="A945" t="str">
            <v>PI 20</v>
          </cell>
          <cell r="B945" t="str">
            <v>Poste de concreto duplo T 10m, 150 daN</v>
          </cell>
          <cell r="C945" t="str">
            <v xml:space="preserve"> </v>
          </cell>
          <cell r="D945" t="str">
            <v xml:space="preserve"> </v>
          </cell>
          <cell r="E945" t="str">
            <v>un</v>
          </cell>
          <cell r="G945">
            <v>0</v>
          </cell>
          <cell r="H945">
            <v>200</v>
          </cell>
        </row>
        <row r="946">
          <cell r="A946" t="str">
            <v>PI 21</v>
          </cell>
          <cell r="B946" t="str">
            <v>Lâmpada à vapor de mercúrio 80W</v>
          </cell>
          <cell r="C946" t="str">
            <v xml:space="preserve"> </v>
          </cell>
          <cell r="D946" t="str">
            <v xml:space="preserve"> </v>
          </cell>
          <cell r="E946" t="str">
            <v>un</v>
          </cell>
          <cell r="G946">
            <v>0</v>
          </cell>
          <cell r="H946">
            <v>7.82</v>
          </cell>
        </row>
        <row r="947">
          <cell r="A947" t="str">
            <v>PI 22</v>
          </cell>
          <cell r="B947" t="str">
            <v>Base completa com fusível Diazed, 6A, retardado, incluíndo tampa, anel de proteção e ajuste</v>
          </cell>
          <cell r="C947" t="str">
            <v xml:space="preserve"> </v>
          </cell>
          <cell r="D947" t="str">
            <v xml:space="preserve"> </v>
          </cell>
          <cell r="E947" t="str">
            <v>un</v>
          </cell>
          <cell r="G947">
            <v>0</v>
          </cell>
          <cell r="H947">
            <v>8.6300000000000008</v>
          </cell>
        </row>
        <row r="948">
          <cell r="A948" t="str">
            <v>PI 23</v>
          </cell>
          <cell r="B948" t="str">
            <v>Contator tripolar a seco, p/ corrente alternada - 55 A, para uso em rede 380/220V - 60Hz</v>
          </cell>
          <cell r="C948" t="str">
            <v xml:space="preserve"> </v>
          </cell>
          <cell r="D948" t="str">
            <v xml:space="preserve"> </v>
          </cell>
          <cell r="E948" t="str">
            <v>un</v>
          </cell>
          <cell r="G948">
            <v>0</v>
          </cell>
          <cell r="H948">
            <v>234.6</v>
          </cell>
        </row>
        <row r="949">
          <cell r="A949" t="str">
            <v>PI 24</v>
          </cell>
          <cell r="B949" t="str">
            <v>Fita elétrica auto fusão a base de borracha EPR</v>
          </cell>
          <cell r="C949" t="str">
            <v xml:space="preserve"> </v>
          </cell>
          <cell r="D949" t="str">
            <v xml:space="preserve"> </v>
          </cell>
          <cell r="E949" t="str">
            <v>un</v>
          </cell>
          <cell r="G949">
            <v>0</v>
          </cell>
          <cell r="H949">
            <v>6.39</v>
          </cell>
        </row>
        <row r="950">
          <cell r="A950" t="str">
            <v>PI 25</v>
          </cell>
          <cell r="B950" t="str">
            <v>Fita adesiva plástica isolante</v>
          </cell>
          <cell r="C950" t="str">
            <v xml:space="preserve"> </v>
          </cell>
          <cell r="D950" t="str">
            <v xml:space="preserve"> </v>
          </cell>
          <cell r="E950" t="str">
            <v>un</v>
          </cell>
          <cell r="G950">
            <v>0</v>
          </cell>
          <cell r="H950">
            <v>3.84</v>
          </cell>
        </row>
        <row r="951">
          <cell r="A951" t="str">
            <v>PI 26</v>
          </cell>
          <cell r="B951" t="str">
            <v>Relé fotoelétrico c/ suporte para fixação galv. com furo 18mm</v>
          </cell>
          <cell r="C951" t="str">
            <v xml:space="preserve"> </v>
          </cell>
          <cell r="D951" t="str">
            <v xml:space="preserve"> </v>
          </cell>
          <cell r="E951" t="str">
            <v>un</v>
          </cell>
          <cell r="G951">
            <v>0</v>
          </cell>
          <cell r="H951">
            <v>11.5</v>
          </cell>
        </row>
        <row r="952">
          <cell r="A952" t="str">
            <v>PI 27</v>
          </cell>
          <cell r="B952" t="str">
            <v>Cabo isolado p/ 1000V, bitola 35mm²</v>
          </cell>
          <cell r="C952" t="str">
            <v xml:space="preserve"> </v>
          </cell>
          <cell r="D952" t="str">
            <v xml:space="preserve"> </v>
          </cell>
          <cell r="E952" t="str">
            <v>m</v>
          </cell>
          <cell r="G952">
            <v>0</v>
          </cell>
          <cell r="H952">
            <v>1.55</v>
          </cell>
        </row>
        <row r="953">
          <cell r="A953" t="str">
            <v>PI 28</v>
          </cell>
          <cell r="B953" t="str">
            <v>Eletroduto de aço tipo pesado 100mm</v>
          </cell>
          <cell r="C953" t="str">
            <v xml:space="preserve"> </v>
          </cell>
          <cell r="D953" t="str">
            <v xml:space="preserve"> </v>
          </cell>
          <cell r="E953" t="str">
            <v>m</v>
          </cell>
          <cell r="G953">
            <v>0</v>
          </cell>
          <cell r="H953">
            <v>28.55</v>
          </cell>
        </row>
        <row r="954">
          <cell r="A954" t="str">
            <v>PI 29</v>
          </cell>
          <cell r="B954" t="str">
            <v>Curva em alumínio fundido de alta resistência, fixação por encaixe,50mm</v>
          </cell>
          <cell r="C954" t="str">
            <v xml:space="preserve"> </v>
          </cell>
          <cell r="D954" t="str">
            <v xml:space="preserve"> </v>
          </cell>
          <cell r="E954" t="str">
            <v>un</v>
          </cell>
          <cell r="G954">
            <v>0</v>
          </cell>
          <cell r="H954">
            <v>18.75</v>
          </cell>
        </row>
        <row r="955">
          <cell r="A955" t="str">
            <v>PI 30</v>
          </cell>
          <cell r="B955" t="str">
            <v>Haste para aterramento aço-cobre D 13x2400mm</v>
          </cell>
          <cell r="C955" t="str">
            <v xml:space="preserve"> </v>
          </cell>
          <cell r="D955" t="str">
            <v xml:space="preserve"> </v>
          </cell>
          <cell r="E955" t="str">
            <v>un</v>
          </cell>
          <cell r="G955">
            <v>0</v>
          </cell>
          <cell r="H955">
            <v>6.04</v>
          </cell>
        </row>
        <row r="956">
          <cell r="A956" t="str">
            <v>PI 31</v>
          </cell>
          <cell r="B956" t="str">
            <v>Cabo de cobre nú meio duro, 7 fios 2AWG</v>
          </cell>
          <cell r="C956" t="str">
            <v xml:space="preserve"> </v>
          </cell>
          <cell r="D956" t="str">
            <v xml:space="preserve"> </v>
          </cell>
          <cell r="E956" t="str">
            <v>kg</v>
          </cell>
          <cell r="G956">
            <v>0</v>
          </cell>
          <cell r="H956">
            <v>7.02</v>
          </cell>
        </row>
        <row r="957">
          <cell r="A957" t="str">
            <v>PI 32</v>
          </cell>
          <cell r="B957" t="str">
            <v>Conetor paralelo, liga alumínio tronco 1/0-4 AWG e derivação 2-4AWG</v>
          </cell>
          <cell r="C957" t="str">
            <v xml:space="preserve"> </v>
          </cell>
          <cell r="D957" t="str">
            <v xml:space="preserve"> </v>
          </cell>
          <cell r="E957" t="str">
            <v>un</v>
          </cell>
          <cell r="G957">
            <v>0</v>
          </cell>
          <cell r="H957">
            <v>1.04</v>
          </cell>
        </row>
        <row r="958">
          <cell r="A958" t="str">
            <v>PI 33</v>
          </cell>
          <cell r="B958" t="str">
            <v>Tubo de aço galvanizado, vara de 6m e 50mm</v>
          </cell>
          <cell r="C958" t="str">
            <v xml:space="preserve"> </v>
          </cell>
          <cell r="D958" t="str">
            <v xml:space="preserve"> </v>
          </cell>
          <cell r="E958" t="str">
            <v>un</v>
          </cell>
          <cell r="G958">
            <v>0</v>
          </cell>
          <cell r="H958">
            <v>74.06</v>
          </cell>
        </row>
        <row r="959">
          <cell r="A959" t="str">
            <v>PI 34</v>
          </cell>
          <cell r="B959" t="str">
            <v>Construção de caixa tipo SP, ou pré-instalada com as mesmas características</v>
          </cell>
          <cell r="C959" t="str">
            <v xml:space="preserve"> </v>
          </cell>
          <cell r="D959" t="str">
            <v xml:space="preserve"> </v>
          </cell>
          <cell r="E959" t="str">
            <v>un</v>
          </cell>
          <cell r="G959">
            <v>0</v>
          </cell>
          <cell r="H959">
            <v>180</v>
          </cell>
        </row>
        <row r="960">
          <cell r="A960" t="str">
            <v>PI 35</v>
          </cell>
          <cell r="B960" t="str">
            <v>Construção de embasamento p/ poste tipo engastado, 20m de altura</v>
          </cell>
          <cell r="C960" t="str">
            <v xml:space="preserve"> </v>
          </cell>
          <cell r="D960" t="str">
            <v xml:space="preserve"> </v>
          </cell>
          <cell r="E960" t="str">
            <v>un</v>
          </cell>
          <cell r="G960">
            <v>0</v>
          </cell>
          <cell r="H960">
            <v>494</v>
          </cell>
        </row>
        <row r="961">
          <cell r="A961" t="str">
            <v>PI 36</v>
          </cell>
          <cell r="B961" t="str">
            <v>Construção de embasamento p/ poste tipo engastado, concreto duplo T, 10m de altura</v>
          </cell>
          <cell r="C961" t="str">
            <v xml:space="preserve"> </v>
          </cell>
          <cell r="D961" t="str">
            <v xml:space="preserve"> </v>
          </cell>
          <cell r="E961" t="str">
            <v>un</v>
          </cell>
          <cell r="G961">
            <v>0</v>
          </cell>
          <cell r="H961">
            <v>285</v>
          </cell>
        </row>
        <row r="962">
          <cell r="A962" t="str">
            <v>PI 37</v>
          </cell>
          <cell r="B962" t="str">
            <v>Lançamento de cabos em dutos de aço, classe 1000V, circuito trifásico mais neutro, e monofásico</v>
          </cell>
          <cell r="C962" t="str">
            <v xml:space="preserve"> </v>
          </cell>
          <cell r="D962" t="str">
            <v xml:space="preserve"> </v>
          </cell>
          <cell r="E962" t="str">
            <v>m</v>
          </cell>
          <cell r="G962">
            <v>0</v>
          </cell>
          <cell r="H962">
            <v>4</v>
          </cell>
        </row>
        <row r="963">
          <cell r="A963" t="str">
            <v>PI 38</v>
          </cell>
          <cell r="B963" t="str">
            <v>Confecção de emendas retas ou derivação em cabos classe 1000V, c/ conector à compressão</v>
          </cell>
          <cell r="C963" t="str">
            <v xml:space="preserve"> </v>
          </cell>
          <cell r="D963" t="str">
            <v xml:space="preserve"> </v>
          </cell>
          <cell r="E963" t="str">
            <v>un</v>
          </cell>
          <cell r="G963">
            <v>0</v>
          </cell>
          <cell r="H963">
            <v>4.5</v>
          </cell>
        </row>
        <row r="964">
          <cell r="A964" t="str">
            <v>PI 39</v>
          </cell>
          <cell r="B964" t="str">
            <v>Fixação de haste de terra e conexão ao neutro</v>
          </cell>
          <cell r="C964" t="str">
            <v xml:space="preserve"> </v>
          </cell>
          <cell r="D964" t="str">
            <v xml:space="preserve"> </v>
          </cell>
          <cell r="E964" t="str">
            <v>un</v>
          </cell>
          <cell r="G964">
            <v>0</v>
          </cell>
          <cell r="H964">
            <v>35</v>
          </cell>
        </row>
        <row r="965">
          <cell r="A965" t="str">
            <v>PI 40</v>
          </cell>
          <cell r="B965" t="str">
            <v>Montagem eletromecân.de iluminação a 17,5m de alt., formada p/2 pétalas, c/ fixação dos equip.</v>
          </cell>
          <cell r="C965" t="str">
            <v xml:space="preserve"> </v>
          </cell>
          <cell r="D965" t="str">
            <v xml:space="preserve"> </v>
          </cell>
          <cell r="E965" t="str">
            <v>un</v>
          </cell>
          <cell r="G965">
            <v>0</v>
          </cell>
          <cell r="H965">
            <v>550</v>
          </cell>
        </row>
        <row r="966">
          <cell r="A966" t="str">
            <v>PI 41</v>
          </cell>
          <cell r="B966" t="str">
            <v>Instalação de tubo de aço vara de 6m e curva de entrada de cabos na lateral do poste c/ fix. dutos</v>
          </cell>
          <cell r="C966" t="str">
            <v xml:space="preserve"> </v>
          </cell>
          <cell r="D966" t="str">
            <v xml:space="preserve"> </v>
          </cell>
          <cell r="E966" t="str">
            <v>un</v>
          </cell>
          <cell r="G966">
            <v>0</v>
          </cell>
          <cell r="H966">
            <v>200</v>
          </cell>
        </row>
        <row r="967">
          <cell r="A967" t="str">
            <v>PI 42</v>
          </cell>
          <cell r="B967" t="str">
            <v>Instalação de poste de aço de 20m de altura engastado</v>
          </cell>
          <cell r="C967" t="str">
            <v xml:space="preserve"> </v>
          </cell>
          <cell r="D967" t="str">
            <v xml:space="preserve"> </v>
          </cell>
          <cell r="E967" t="str">
            <v>un</v>
          </cell>
          <cell r="G967">
            <v>0</v>
          </cell>
          <cell r="H967">
            <v>250</v>
          </cell>
        </row>
        <row r="968">
          <cell r="A968" t="str">
            <v>PI 43</v>
          </cell>
          <cell r="B968" t="str">
            <v>Travessia de pista asfáltica p/ lançamento dutos aço tipo pesado 100mm</v>
          </cell>
          <cell r="C968" t="str">
            <v xml:space="preserve"> </v>
          </cell>
          <cell r="D968" t="str">
            <v xml:space="preserve"> </v>
          </cell>
          <cell r="E968" t="str">
            <v>m</v>
          </cell>
          <cell r="G968">
            <v>0</v>
          </cell>
          <cell r="H968">
            <v>70</v>
          </cell>
        </row>
        <row r="969">
          <cell r="A969" t="str">
            <v>PI 44</v>
          </cell>
          <cell r="B969" t="str">
            <v>Montagem eletromecânica de luminária 10,0m de altura, c/ fixação dos equip.e conexões elétricos</v>
          </cell>
          <cell r="C969" t="str">
            <v xml:space="preserve"> </v>
          </cell>
          <cell r="D969" t="str">
            <v xml:space="preserve"> </v>
          </cell>
          <cell r="E969" t="str">
            <v>un</v>
          </cell>
          <cell r="G969">
            <v>0</v>
          </cell>
          <cell r="H969">
            <v>60</v>
          </cell>
        </row>
        <row r="970">
          <cell r="A970" t="str">
            <v>PI 45</v>
          </cell>
          <cell r="B970" t="str">
            <v>Montagem eletromecânica de luminária padrão CELESC em poste de 11m de altura, duplo T,c/ fixação dos equip.e conexões elétricos</v>
          </cell>
          <cell r="C970" t="str">
            <v xml:space="preserve"> </v>
          </cell>
          <cell r="D970" t="str">
            <v xml:space="preserve"> </v>
          </cell>
          <cell r="E970" t="str">
            <v>un</v>
          </cell>
          <cell r="G970">
            <v>0</v>
          </cell>
          <cell r="H970">
            <v>35</v>
          </cell>
        </row>
        <row r="971">
          <cell r="A971" t="str">
            <v>PI 46</v>
          </cell>
          <cell r="B971" t="str">
            <v>Fixação de eletroduto de aço vara 3m ao longo das passarelas</v>
          </cell>
          <cell r="C971" t="str">
            <v xml:space="preserve"> </v>
          </cell>
          <cell r="D971" t="str">
            <v xml:space="preserve"> </v>
          </cell>
          <cell r="E971" t="str">
            <v>un</v>
          </cell>
          <cell r="G971">
            <v>0</v>
          </cell>
          <cell r="H971">
            <v>30</v>
          </cell>
        </row>
        <row r="972">
          <cell r="A972" t="str">
            <v>PI 47</v>
          </cell>
          <cell r="B972" t="str">
            <v>Poste de concreto duplo T, 10/300 daN</v>
          </cell>
          <cell r="C972" t="str">
            <v xml:space="preserve"> </v>
          </cell>
          <cell r="D972" t="str">
            <v xml:space="preserve"> </v>
          </cell>
          <cell r="E972" t="str">
            <v>un</v>
          </cell>
          <cell r="G972">
            <v>0</v>
          </cell>
          <cell r="H972">
            <v>215.6</v>
          </cell>
        </row>
        <row r="973">
          <cell r="A973" t="str">
            <v>PI 48</v>
          </cell>
          <cell r="B973" t="str">
            <v>Armação secundária p/ 2 estribo</v>
          </cell>
          <cell r="C973" t="str">
            <v xml:space="preserve"> </v>
          </cell>
          <cell r="D973" t="str">
            <v xml:space="preserve"> </v>
          </cell>
          <cell r="E973" t="str">
            <v>un</v>
          </cell>
          <cell r="G973">
            <v>0</v>
          </cell>
          <cell r="H973">
            <v>7.5</v>
          </cell>
        </row>
        <row r="974">
          <cell r="A974" t="str">
            <v>PI 49</v>
          </cell>
          <cell r="B974" t="str">
            <v>Armação secundária p/ 1 estribo</v>
          </cell>
          <cell r="C974" t="str">
            <v xml:space="preserve"> </v>
          </cell>
          <cell r="D974" t="str">
            <v xml:space="preserve"> </v>
          </cell>
          <cell r="E974" t="str">
            <v>un</v>
          </cell>
          <cell r="G974">
            <v>0</v>
          </cell>
          <cell r="H974">
            <v>3.5</v>
          </cell>
        </row>
        <row r="975">
          <cell r="A975" t="str">
            <v>PI 50</v>
          </cell>
          <cell r="B975" t="str">
            <v>Cabo isolado, de alumínio singelo, bitola 4 mm² - estimada</v>
          </cell>
          <cell r="C975" t="str">
            <v xml:space="preserve"> </v>
          </cell>
          <cell r="D975" t="str">
            <v xml:space="preserve"> </v>
          </cell>
          <cell r="E975" t="str">
            <v>m</v>
          </cell>
          <cell r="G975">
            <v>0</v>
          </cell>
          <cell r="H975">
            <v>0.35</v>
          </cell>
        </row>
        <row r="976">
          <cell r="A976" t="str">
            <v>PI 51</v>
          </cell>
          <cell r="B976" t="str">
            <v>Eletoduto de PVC corrugado tipo Kanalex ou similar, 50 mm</v>
          </cell>
          <cell r="C976" t="str">
            <v xml:space="preserve"> </v>
          </cell>
          <cell r="D976" t="str">
            <v xml:space="preserve"> </v>
          </cell>
          <cell r="E976" t="str">
            <v>m</v>
          </cell>
          <cell r="G976">
            <v>0</v>
          </cell>
          <cell r="H976">
            <v>3.02</v>
          </cell>
        </row>
        <row r="977">
          <cell r="A977" t="str">
            <v>PI 52</v>
          </cell>
          <cell r="B977" t="str">
            <v>Luminária IMB C-300 ou similar</v>
          </cell>
          <cell r="C977" t="str">
            <v xml:space="preserve"> </v>
          </cell>
          <cell r="D977" t="str">
            <v xml:space="preserve"> </v>
          </cell>
          <cell r="E977" t="str">
            <v>un</v>
          </cell>
          <cell r="G977">
            <v>0</v>
          </cell>
          <cell r="H977">
            <v>410</v>
          </cell>
        </row>
        <row r="978">
          <cell r="A978" t="str">
            <v>PI 53</v>
          </cell>
          <cell r="B978" t="str">
            <v>Cabo isolado p/ 1000V, de alumínio, singelo, cor preto, bitola 35 mm² (XLPE) est.</v>
          </cell>
          <cell r="C978" t="str">
            <v xml:space="preserve"> </v>
          </cell>
          <cell r="D978" t="str">
            <v xml:space="preserve"> </v>
          </cell>
          <cell r="E978" t="str">
            <v>m</v>
          </cell>
          <cell r="G978">
            <v>0</v>
          </cell>
          <cell r="H978">
            <v>5.0999999999999996</v>
          </cell>
        </row>
        <row r="979">
          <cell r="A979" t="str">
            <v>PI 54</v>
          </cell>
          <cell r="B979" t="str">
            <v>Eletroduto de PVC corrugado tipo Kanalex ou similar, D=100mm</v>
          </cell>
          <cell r="C979" t="str">
            <v xml:space="preserve"> </v>
          </cell>
          <cell r="D979" t="str">
            <v xml:space="preserve"> </v>
          </cell>
          <cell r="E979" t="str">
            <v>m</v>
          </cell>
          <cell r="G979">
            <v>0</v>
          </cell>
          <cell r="H979">
            <v>4.95</v>
          </cell>
        </row>
        <row r="980">
          <cell r="A980" t="str">
            <v>PI 55</v>
          </cell>
          <cell r="B980" t="str">
            <v>Cabo de cobre nú, 25 mm²</v>
          </cell>
          <cell r="C980" t="str">
            <v xml:space="preserve"> </v>
          </cell>
          <cell r="D980" t="str">
            <v xml:space="preserve"> </v>
          </cell>
          <cell r="E980" t="str">
            <v>m</v>
          </cell>
          <cell r="G980">
            <v>0</v>
          </cell>
          <cell r="H980">
            <v>1.1499999999999999</v>
          </cell>
        </row>
        <row r="981">
          <cell r="A981" t="str">
            <v>PI 56</v>
          </cell>
          <cell r="B981" t="str">
            <v>Cabo isolado p/ 1000V, 4 mm² de alumínio</v>
          </cell>
          <cell r="C981" t="str">
            <v xml:space="preserve"> </v>
          </cell>
          <cell r="D981" t="str">
            <v xml:space="preserve"> </v>
          </cell>
          <cell r="E981" t="str">
            <v>m</v>
          </cell>
          <cell r="G981">
            <v>0</v>
          </cell>
          <cell r="H981">
            <v>0.37</v>
          </cell>
        </row>
        <row r="982">
          <cell r="A982" t="str">
            <v>PI 57</v>
          </cell>
          <cell r="B982" t="str">
            <v>Lançamento de cabos em eletroduto de PVC corrugado</v>
          </cell>
          <cell r="C982" t="str">
            <v xml:space="preserve"> </v>
          </cell>
          <cell r="D982" t="str">
            <v xml:space="preserve"> </v>
          </cell>
          <cell r="E982" t="str">
            <v>m</v>
          </cell>
          <cell r="G982">
            <v>0</v>
          </cell>
          <cell r="H982">
            <v>3</v>
          </cell>
        </row>
        <row r="983">
          <cell r="A983" t="str">
            <v>PI 58</v>
          </cell>
          <cell r="B983" t="str">
            <v>Fixação de caixas de passagem p/ instalação aparente D=20mm</v>
          </cell>
          <cell r="C983" t="str">
            <v xml:space="preserve"> </v>
          </cell>
          <cell r="D983" t="str">
            <v xml:space="preserve"> </v>
          </cell>
          <cell r="E983" t="str">
            <v>un</v>
          </cell>
          <cell r="G983">
            <v>0</v>
          </cell>
          <cell r="H983">
            <v>10</v>
          </cell>
        </row>
        <row r="984">
          <cell r="A984" t="str">
            <v>PI 59</v>
          </cell>
          <cell r="B984" t="str">
            <v>Instalação de luminária blindada para lâmpada a vapor de mercúrio 250W</v>
          </cell>
          <cell r="C984" t="str">
            <v xml:space="preserve"> </v>
          </cell>
          <cell r="D984" t="str">
            <v xml:space="preserve"> </v>
          </cell>
          <cell r="E984" t="str">
            <v>un</v>
          </cell>
          <cell r="G984">
            <v>0</v>
          </cell>
          <cell r="H984">
            <v>20</v>
          </cell>
        </row>
        <row r="985">
          <cell r="A985" t="str">
            <v>PI 60</v>
          </cell>
          <cell r="B985" t="str">
            <v>Lâmpada a vapor de mercúrio 250W</v>
          </cell>
          <cell r="C985" t="str">
            <v xml:space="preserve"> </v>
          </cell>
          <cell r="D985" t="str">
            <v xml:space="preserve"> </v>
          </cell>
          <cell r="E985" t="str">
            <v>un</v>
          </cell>
          <cell r="G985">
            <v>0</v>
          </cell>
          <cell r="H985">
            <v>16.3</v>
          </cell>
        </row>
        <row r="986">
          <cell r="A986" t="str">
            <v>PI 61</v>
          </cell>
          <cell r="B986" t="str">
            <v>Isolador de roldana</v>
          </cell>
          <cell r="C986" t="str">
            <v xml:space="preserve"> </v>
          </cell>
          <cell r="D986" t="str">
            <v xml:space="preserve"> </v>
          </cell>
          <cell r="E986" t="str">
            <v>un</v>
          </cell>
          <cell r="G986">
            <v>0</v>
          </cell>
          <cell r="H986">
            <v>4.5</v>
          </cell>
        </row>
        <row r="987">
          <cell r="A987" t="str">
            <v>PI 62</v>
          </cell>
          <cell r="B987" t="str">
            <v>Caixa de passagem para instalação aparente D=20mm, tipo T</v>
          </cell>
          <cell r="C987" t="str">
            <v xml:space="preserve"> </v>
          </cell>
          <cell r="D987" t="str">
            <v xml:space="preserve"> </v>
          </cell>
          <cell r="E987" t="str">
            <v>un</v>
          </cell>
          <cell r="G987">
            <v>0</v>
          </cell>
          <cell r="H987">
            <v>20</v>
          </cell>
        </row>
        <row r="988">
          <cell r="A988" t="str">
            <v>PI 63</v>
          </cell>
          <cell r="B988" t="str">
            <v>Eletroduto de aço galvanizado, d=50mm, vara de 3m</v>
          </cell>
          <cell r="C988" t="str">
            <v xml:space="preserve"> </v>
          </cell>
          <cell r="D988" t="str">
            <v xml:space="preserve"> </v>
          </cell>
          <cell r="E988" t="str">
            <v>un</v>
          </cell>
          <cell r="G988">
            <v>0</v>
          </cell>
          <cell r="H988">
            <v>40</v>
          </cell>
        </row>
        <row r="989">
          <cell r="A989" t="str">
            <v>PI 64</v>
          </cell>
          <cell r="B989" t="str">
            <v>Caixa de passagem p/ instalação aparente, D=50mm, tipo E</v>
          </cell>
          <cell r="C989" t="str">
            <v xml:space="preserve"> </v>
          </cell>
          <cell r="D989" t="str">
            <v xml:space="preserve"> </v>
          </cell>
          <cell r="E989" t="str">
            <v>un</v>
          </cell>
          <cell r="G989">
            <v>0</v>
          </cell>
          <cell r="H989">
            <v>20</v>
          </cell>
        </row>
        <row r="990">
          <cell r="A990" t="str">
            <v>PI 65</v>
          </cell>
          <cell r="B990" t="str">
            <v>Cabo de alumínio 1/0</v>
          </cell>
          <cell r="C990" t="str">
            <v xml:space="preserve"> </v>
          </cell>
          <cell r="D990" t="str">
            <v xml:space="preserve"> </v>
          </cell>
          <cell r="E990" t="str">
            <v>m</v>
          </cell>
          <cell r="G990">
            <v>0</v>
          </cell>
          <cell r="H990">
            <v>1.7</v>
          </cell>
        </row>
        <row r="991">
          <cell r="A991" t="str">
            <v>PI 66</v>
          </cell>
          <cell r="B991" t="str">
            <v>Cabo isolado p/ 1000 V, 6 mm2 de alumínio</v>
          </cell>
          <cell r="C991" t="str">
            <v xml:space="preserve"> </v>
          </cell>
          <cell r="D991" t="str">
            <v xml:space="preserve"> </v>
          </cell>
          <cell r="E991" t="str">
            <v>m</v>
          </cell>
          <cell r="G991">
            <v>0</v>
          </cell>
          <cell r="H991">
            <v>1</v>
          </cell>
        </row>
        <row r="992">
          <cell r="A992" t="str">
            <v>PI 67</v>
          </cell>
          <cell r="B992" t="str">
            <v>Cabo isolado p/ 1000 V, 2,5 mm2 de alumínio</v>
          </cell>
          <cell r="C992" t="str">
            <v xml:space="preserve"> </v>
          </cell>
          <cell r="D992" t="str">
            <v xml:space="preserve"> </v>
          </cell>
          <cell r="E992" t="str">
            <v>m</v>
          </cell>
          <cell r="G992">
            <v>0</v>
          </cell>
          <cell r="H992">
            <v>0.6</v>
          </cell>
        </row>
        <row r="993">
          <cell r="A993" t="str">
            <v>PI 68</v>
          </cell>
          <cell r="B993" t="str">
            <v>Instalação poste metálico c/ base, 10m de altura na lateral do viaduto</v>
          </cell>
          <cell r="C993" t="str">
            <v xml:space="preserve"> </v>
          </cell>
          <cell r="D993" t="str">
            <v xml:space="preserve"> </v>
          </cell>
          <cell r="E993" t="str">
            <v>un</v>
          </cell>
          <cell r="G993">
            <v>0</v>
          </cell>
          <cell r="H993">
            <v>100</v>
          </cell>
        </row>
        <row r="994">
          <cell r="A994" t="str">
            <v>PI 69</v>
          </cell>
          <cell r="B994" t="str">
            <v>Instalação de poste concreto duplo T, 10m de altura, engastado</v>
          </cell>
          <cell r="C994" t="str">
            <v xml:space="preserve"> </v>
          </cell>
          <cell r="D994" t="str">
            <v xml:space="preserve"> </v>
          </cell>
          <cell r="E994" t="str">
            <v>un</v>
          </cell>
          <cell r="G994">
            <v>0</v>
          </cell>
          <cell r="H994">
            <v>200</v>
          </cell>
        </row>
        <row r="995">
          <cell r="A995" t="str">
            <v>PI 70</v>
          </cell>
          <cell r="B995" t="str">
            <v>Fixação de eletroduto de aço vara 6m ao longo das passarelas</v>
          </cell>
          <cell r="C995" t="str">
            <v xml:space="preserve"> </v>
          </cell>
          <cell r="D995" t="str">
            <v xml:space="preserve"> </v>
          </cell>
          <cell r="E995" t="str">
            <v>un</v>
          </cell>
          <cell r="G995">
            <v>0</v>
          </cell>
          <cell r="H995">
            <v>300</v>
          </cell>
        </row>
        <row r="996">
          <cell r="A996" t="str">
            <v>PI 71</v>
          </cell>
          <cell r="B996" t="str">
            <v>Cabo isolado p/ 1000V, de alumínio, singelo, cor preto, bitola 25 mm² (XLPE) est.</v>
          </cell>
          <cell r="C996" t="str">
            <v xml:space="preserve"> </v>
          </cell>
          <cell r="D996" t="str">
            <v xml:space="preserve"> </v>
          </cell>
          <cell r="E996" t="str">
            <v>m</v>
          </cell>
          <cell r="G996">
            <v>0</v>
          </cell>
          <cell r="H996">
            <v>4.62</v>
          </cell>
        </row>
        <row r="997">
          <cell r="A997" t="str">
            <v>PI 72</v>
          </cell>
          <cell r="B997" t="str">
            <v>Eletroduto de aço 1.1/4" (vara de 3m), na passarela, conforme projeto</v>
          </cell>
          <cell r="E997" t="str">
            <v>m</v>
          </cell>
          <cell r="H997">
            <v>18</v>
          </cell>
        </row>
        <row r="998">
          <cell r="A998" t="str">
            <v>PI 73</v>
          </cell>
          <cell r="B998" t="str">
            <v>Reator de alto fator externo c/ignitor p/ lâmpada a vapor de mercúrio,  da Entral ou similar</v>
          </cell>
          <cell r="C998" t="str">
            <v xml:space="preserve"> </v>
          </cell>
          <cell r="D998" t="str">
            <v xml:space="preserve"> </v>
          </cell>
          <cell r="E998" t="str">
            <v>un</v>
          </cell>
          <cell r="G998">
            <v>0</v>
          </cell>
          <cell r="H998">
            <v>37</v>
          </cell>
        </row>
        <row r="999">
          <cell r="A999" t="str">
            <v>PI 74</v>
          </cell>
          <cell r="B999" t="str">
            <v>Chave de iluminação pública</v>
          </cell>
          <cell r="C999" t="str">
            <v xml:space="preserve"> </v>
          </cell>
          <cell r="D999" t="str">
            <v xml:space="preserve"> </v>
          </cell>
          <cell r="E999" t="str">
            <v>un</v>
          </cell>
          <cell r="G999">
            <v>0</v>
          </cell>
          <cell r="H999">
            <v>95</v>
          </cell>
        </row>
        <row r="1000">
          <cell r="A1000" t="str">
            <v>PI 75</v>
          </cell>
          <cell r="B1000" t="str">
            <v>Montagem eletromecânica de luminária 5m de altura, c/fixação dos equipam.e conexões elét.</v>
          </cell>
          <cell r="E1000" t="str">
            <v>un</v>
          </cell>
          <cell r="G1000">
            <v>0</v>
          </cell>
          <cell r="H1000">
            <v>67.08</v>
          </cell>
        </row>
        <row r="1002">
          <cell r="A1002" t="str">
            <v>5.2</v>
          </cell>
          <cell r="B1002" t="str">
            <v>REMANEJAMENTO DE REDES PÚBLICAS</v>
          </cell>
          <cell r="G1002">
            <v>0</v>
          </cell>
        </row>
        <row r="1003">
          <cell r="A1003" t="str">
            <v>R1</v>
          </cell>
          <cell r="B1003" t="str">
            <v>Remanejamento de Rede de Baixa Tensão (220/380V)</v>
          </cell>
          <cell r="C1003" t="str">
            <v xml:space="preserve"> </v>
          </cell>
          <cell r="D1003" t="str">
            <v xml:space="preserve"> </v>
          </cell>
          <cell r="E1003" t="str">
            <v>m</v>
          </cell>
          <cell r="G1003">
            <v>0</v>
          </cell>
          <cell r="H1003">
            <v>4.7</v>
          </cell>
        </row>
        <row r="1004">
          <cell r="A1004" t="str">
            <v>R2</v>
          </cell>
          <cell r="B1004" t="str">
            <v>Remanejamento de Rede de Alta Tensão (138kV)</v>
          </cell>
          <cell r="C1004" t="str">
            <v xml:space="preserve"> </v>
          </cell>
          <cell r="D1004" t="str">
            <v xml:space="preserve"> </v>
          </cell>
          <cell r="E1004" t="str">
            <v>m</v>
          </cell>
          <cell r="G1004">
            <v>0</v>
          </cell>
          <cell r="H1004">
            <v>6.2</v>
          </cell>
        </row>
        <row r="1005">
          <cell r="A1005" t="str">
            <v>R3</v>
          </cell>
          <cell r="B1005" t="str">
            <v>Remanejamento de Rede de Telefonia</v>
          </cell>
          <cell r="C1005" t="str">
            <v xml:space="preserve"> </v>
          </cell>
          <cell r="D1005" t="str">
            <v xml:space="preserve"> </v>
          </cell>
          <cell r="E1005" t="str">
            <v>m</v>
          </cell>
          <cell r="G1005">
            <v>0</v>
          </cell>
          <cell r="H1005">
            <v>2</v>
          </cell>
        </row>
        <row r="1006">
          <cell r="A1006" t="str">
            <v>R4</v>
          </cell>
          <cell r="B1006" t="str">
            <v>Remanejamento de Rede de Alta e Baixa Tensão</v>
          </cell>
          <cell r="C1006" t="str">
            <v xml:space="preserve"> </v>
          </cell>
          <cell r="D1006" t="str">
            <v xml:space="preserve"> </v>
          </cell>
          <cell r="E1006" t="str">
            <v>m</v>
          </cell>
          <cell r="G1006">
            <v>0</v>
          </cell>
          <cell r="H1006">
            <v>10.9</v>
          </cell>
        </row>
        <row r="1007">
          <cell r="A1007" t="str">
            <v>R5</v>
          </cell>
          <cell r="B1007" t="str">
            <v>Remanejamento de Rede de Alta e Baixa Tensão e Telefonia</v>
          </cell>
          <cell r="C1007" t="str">
            <v xml:space="preserve"> </v>
          </cell>
          <cell r="D1007" t="str">
            <v xml:space="preserve"> </v>
          </cell>
          <cell r="E1007" t="str">
            <v>m</v>
          </cell>
          <cell r="G1007">
            <v>0</v>
          </cell>
          <cell r="H1007">
            <v>12.9</v>
          </cell>
        </row>
        <row r="1008">
          <cell r="A1008" t="str">
            <v>R6</v>
          </cell>
          <cell r="B1008" t="str">
            <v>Remanejamento de Rede de Alta Tensão  e Telefonia</v>
          </cell>
          <cell r="C1008" t="str">
            <v xml:space="preserve"> </v>
          </cell>
          <cell r="D1008" t="str">
            <v xml:space="preserve"> </v>
          </cell>
          <cell r="E1008" t="str">
            <v>m</v>
          </cell>
          <cell r="G1008">
            <v>0</v>
          </cell>
          <cell r="H1008">
            <v>8.1999999999999993</v>
          </cell>
        </row>
        <row r="1009">
          <cell r="A1009" t="str">
            <v>R7</v>
          </cell>
          <cell r="B1009" t="str">
            <v>Remanejamento de Rede de Baixa Tensão e Telefonia</v>
          </cell>
          <cell r="C1009" t="str">
            <v xml:space="preserve"> </v>
          </cell>
          <cell r="D1009" t="str">
            <v xml:space="preserve"> </v>
          </cell>
          <cell r="E1009" t="str">
            <v>m</v>
          </cell>
          <cell r="G1009">
            <v>0</v>
          </cell>
          <cell r="H1009">
            <v>6.7</v>
          </cell>
        </row>
        <row r="1010">
          <cell r="A1010" t="str">
            <v>R8</v>
          </cell>
          <cell r="B1010" t="str">
            <v>Remanejamento de Poste de Concreto 9/150</v>
          </cell>
          <cell r="C1010" t="str">
            <v xml:space="preserve"> </v>
          </cell>
          <cell r="D1010" t="str">
            <v xml:space="preserve"> </v>
          </cell>
          <cell r="E1010" t="str">
            <v>un</v>
          </cell>
          <cell r="G1010">
            <v>0</v>
          </cell>
          <cell r="H1010">
            <v>75</v>
          </cell>
        </row>
        <row r="1011">
          <cell r="A1011" t="str">
            <v>R9</v>
          </cell>
          <cell r="B1011" t="str">
            <v>Remanejamento de Poste de Concreto 9/300</v>
          </cell>
          <cell r="C1011" t="str">
            <v xml:space="preserve"> </v>
          </cell>
          <cell r="D1011" t="str">
            <v xml:space="preserve"> </v>
          </cell>
          <cell r="E1011" t="str">
            <v>un</v>
          </cell>
          <cell r="G1011">
            <v>0</v>
          </cell>
          <cell r="H1011">
            <v>75</v>
          </cell>
        </row>
        <row r="1012">
          <cell r="A1012" t="str">
            <v>R10</v>
          </cell>
          <cell r="B1012" t="str">
            <v>Remanejamento de Poste de Concreto 10/150</v>
          </cell>
          <cell r="C1012" t="str">
            <v xml:space="preserve"> </v>
          </cell>
          <cell r="D1012" t="str">
            <v xml:space="preserve"> </v>
          </cell>
          <cell r="E1012" t="str">
            <v>un</v>
          </cell>
          <cell r="G1012">
            <v>0</v>
          </cell>
          <cell r="H1012">
            <v>75</v>
          </cell>
        </row>
        <row r="1013">
          <cell r="A1013" t="str">
            <v>R11</v>
          </cell>
          <cell r="B1013" t="str">
            <v>Remanejamento de Poste de Concreto 10/300</v>
          </cell>
          <cell r="C1013" t="str">
            <v xml:space="preserve"> </v>
          </cell>
          <cell r="D1013" t="str">
            <v xml:space="preserve"> </v>
          </cell>
          <cell r="E1013" t="str">
            <v>un</v>
          </cell>
          <cell r="G1013">
            <v>0</v>
          </cell>
          <cell r="H1013">
            <v>75</v>
          </cell>
        </row>
        <row r="1014">
          <cell r="A1014" t="str">
            <v>R12</v>
          </cell>
          <cell r="B1014" t="str">
            <v>Remanejamento de Poste de Concreto 10/600</v>
          </cell>
          <cell r="C1014" t="str">
            <v xml:space="preserve"> </v>
          </cell>
          <cell r="D1014" t="str">
            <v xml:space="preserve"> </v>
          </cell>
          <cell r="E1014" t="str">
            <v>un</v>
          </cell>
          <cell r="G1014">
            <v>0</v>
          </cell>
          <cell r="H1014">
            <v>75</v>
          </cell>
        </row>
        <row r="1015">
          <cell r="A1015" t="str">
            <v>R13</v>
          </cell>
          <cell r="B1015" t="str">
            <v>Remanejamento de Poste de Concreto 11/150</v>
          </cell>
          <cell r="C1015" t="str">
            <v xml:space="preserve"> </v>
          </cell>
          <cell r="D1015" t="str">
            <v xml:space="preserve"> </v>
          </cell>
          <cell r="E1015" t="str">
            <v>un</v>
          </cell>
          <cell r="G1015">
            <v>0</v>
          </cell>
          <cell r="H1015">
            <v>75</v>
          </cell>
        </row>
        <row r="1016">
          <cell r="A1016" t="str">
            <v>R14</v>
          </cell>
          <cell r="B1016" t="str">
            <v>Remanejamento de Poste de Concreto 11/300</v>
          </cell>
          <cell r="C1016" t="str">
            <v xml:space="preserve"> </v>
          </cell>
          <cell r="D1016" t="str">
            <v xml:space="preserve"> </v>
          </cell>
          <cell r="E1016" t="str">
            <v>un</v>
          </cell>
          <cell r="G1016">
            <v>0</v>
          </cell>
          <cell r="H1016">
            <v>75</v>
          </cell>
        </row>
        <row r="1017">
          <cell r="A1017" t="str">
            <v>R15</v>
          </cell>
          <cell r="B1017" t="str">
            <v>Remanejamento de Poste de Concreto 11/500</v>
          </cell>
          <cell r="C1017" t="str">
            <v xml:space="preserve"> </v>
          </cell>
          <cell r="D1017" t="str">
            <v xml:space="preserve"> </v>
          </cell>
          <cell r="E1017" t="str">
            <v>un</v>
          </cell>
          <cell r="G1017">
            <v>0</v>
          </cell>
          <cell r="H1017">
            <v>75</v>
          </cell>
        </row>
        <row r="1018">
          <cell r="A1018" t="str">
            <v>R16</v>
          </cell>
          <cell r="B1018" t="str">
            <v>Remanejamento de Poste de Concreto 10/150 c/ 1 pétala (400W) instalado</v>
          </cell>
          <cell r="C1018" t="str">
            <v xml:space="preserve"> </v>
          </cell>
          <cell r="D1018" t="str">
            <v xml:space="preserve"> </v>
          </cell>
          <cell r="E1018" t="str">
            <v>un</v>
          </cell>
          <cell r="G1018">
            <v>0</v>
          </cell>
          <cell r="H1018">
            <v>150</v>
          </cell>
        </row>
        <row r="1019">
          <cell r="A1019" t="str">
            <v>R17</v>
          </cell>
          <cell r="B1019" t="str">
            <v>Remanejamento de Poste de Concreto 10/150 c/ 2 pétala (400W) instalado</v>
          </cell>
          <cell r="C1019" t="str">
            <v xml:space="preserve"> </v>
          </cell>
          <cell r="D1019" t="str">
            <v xml:space="preserve"> </v>
          </cell>
          <cell r="E1019" t="str">
            <v>un</v>
          </cell>
          <cell r="G1019">
            <v>0</v>
          </cell>
          <cell r="H1019">
            <v>200</v>
          </cell>
        </row>
        <row r="1020">
          <cell r="A1020" t="str">
            <v>R17a</v>
          </cell>
          <cell r="B1020" t="str">
            <v>Remanejamento de Poste de Concreto 11/150 c/ 2 pétala (400W) instalado</v>
          </cell>
          <cell r="C1020" t="str">
            <v xml:space="preserve"> </v>
          </cell>
          <cell r="D1020" t="str">
            <v xml:space="preserve"> </v>
          </cell>
          <cell r="E1020" t="str">
            <v>un</v>
          </cell>
          <cell r="G1020">
            <v>0</v>
          </cell>
          <cell r="H1020">
            <v>200</v>
          </cell>
        </row>
        <row r="1021">
          <cell r="A1021" t="str">
            <v>R18</v>
          </cell>
          <cell r="B1021" t="str">
            <v>Remanejamento de Poste de Concreto 10/150 c/ 3 pétalas (400W) instalado</v>
          </cell>
          <cell r="C1021" t="str">
            <v xml:space="preserve"> </v>
          </cell>
          <cell r="D1021" t="str">
            <v xml:space="preserve"> </v>
          </cell>
          <cell r="E1021" t="str">
            <v>un</v>
          </cell>
          <cell r="G1021">
            <v>0</v>
          </cell>
          <cell r="H1021">
            <v>250</v>
          </cell>
        </row>
        <row r="1022">
          <cell r="A1022" t="str">
            <v>R19</v>
          </cell>
          <cell r="B1022" t="str">
            <v>Remanejamento de Poste de Concreto 10/150 c/ 4 pétalas (400W) instalado</v>
          </cell>
          <cell r="C1022" t="str">
            <v xml:space="preserve"> </v>
          </cell>
          <cell r="D1022" t="str">
            <v xml:space="preserve"> </v>
          </cell>
          <cell r="E1022" t="str">
            <v>un</v>
          </cell>
          <cell r="G1022">
            <v>0</v>
          </cell>
          <cell r="H1022">
            <v>300</v>
          </cell>
        </row>
        <row r="1023">
          <cell r="A1023" t="str">
            <v>R20</v>
          </cell>
          <cell r="B1023" t="str">
            <v>Remanejamento de Poste de Concreto 10/300 c/ 3 pétalas (400W) instalado</v>
          </cell>
          <cell r="C1023" t="str">
            <v xml:space="preserve"> </v>
          </cell>
          <cell r="D1023" t="str">
            <v xml:space="preserve"> </v>
          </cell>
          <cell r="E1023" t="str">
            <v>un</v>
          </cell>
          <cell r="G1023">
            <v>0</v>
          </cell>
          <cell r="H1023">
            <v>250</v>
          </cell>
        </row>
        <row r="1024">
          <cell r="A1024" t="str">
            <v>R20A</v>
          </cell>
          <cell r="B1024" t="str">
            <v>Remanejamento de Poste de Concreto 11/300 c/ 3 pétalas (400W) instalado</v>
          </cell>
          <cell r="C1024" t="str">
            <v xml:space="preserve"> </v>
          </cell>
          <cell r="D1024" t="str">
            <v xml:space="preserve"> </v>
          </cell>
          <cell r="E1024" t="str">
            <v>un</v>
          </cell>
          <cell r="G1024">
            <v>0</v>
          </cell>
          <cell r="H1024">
            <v>250</v>
          </cell>
        </row>
        <row r="1025">
          <cell r="A1025" t="str">
            <v>R21</v>
          </cell>
          <cell r="B1025" t="str">
            <v xml:space="preserve">Remanejamento de Poste de Concreto 10/300 c/ 4 pétalas (400W) instalado </v>
          </cell>
          <cell r="C1025" t="str">
            <v xml:space="preserve"> </v>
          </cell>
          <cell r="D1025" t="str">
            <v xml:space="preserve"> </v>
          </cell>
          <cell r="E1025" t="str">
            <v>un</v>
          </cell>
          <cell r="G1025">
            <v>0</v>
          </cell>
          <cell r="H1025">
            <v>300</v>
          </cell>
        </row>
        <row r="1026">
          <cell r="A1026" t="str">
            <v>R22</v>
          </cell>
          <cell r="B1026" t="str">
            <v>Remanejamento de Poste de Concreto 09/300 c/ transformador</v>
          </cell>
          <cell r="C1026" t="str">
            <v xml:space="preserve"> </v>
          </cell>
          <cell r="D1026" t="str">
            <v xml:space="preserve"> </v>
          </cell>
          <cell r="E1026" t="str">
            <v>un</v>
          </cell>
          <cell r="G1026">
            <v>0</v>
          </cell>
          <cell r="H1026">
            <v>290</v>
          </cell>
        </row>
        <row r="1027">
          <cell r="A1027" t="str">
            <v>R23</v>
          </cell>
          <cell r="B1027" t="str">
            <v>Remanejamento de Poste de Concreto 11/300 c/ transformador</v>
          </cell>
          <cell r="C1027" t="str">
            <v xml:space="preserve"> </v>
          </cell>
          <cell r="D1027" t="str">
            <v xml:space="preserve"> </v>
          </cell>
          <cell r="E1027" t="str">
            <v>un</v>
          </cell>
          <cell r="G1027">
            <v>0</v>
          </cell>
          <cell r="H1027">
            <v>290</v>
          </cell>
        </row>
        <row r="1028">
          <cell r="A1028" t="str">
            <v>R24</v>
          </cell>
          <cell r="B1028" t="str">
            <v>Remanejamento de Poste Metálico 20m c/ 2 pétalas instalado</v>
          </cell>
          <cell r="C1028" t="str">
            <v xml:space="preserve"> </v>
          </cell>
          <cell r="D1028" t="str">
            <v xml:space="preserve"> </v>
          </cell>
          <cell r="E1028" t="str">
            <v>un</v>
          </cell>
          <cell r="G1028">
            <v>0</v>
          </cell>
          <cell r="H1028">
            <v>350</v>
          </cell>
        </row>
        <row r="1029">
          <cell r="A1029" t="str">
            <v>R25</v>
          </cell>
          <cell r="B1029" t="str">
            <v>Remanejamento de Poste Metálico 20m c/ 3 pétalas instalado</v>
          </cell>
          <cell r="C1029" t="str">
            <v xml:space="preserve"> </v>
          </cell>
          <cell r="D1029" t="str">
            <v xml:space="preserve"> </v>
          </cell>
          <cell r="E1029" t="str">
            <v>un</v>
          </cell>
          <cell r="G1029">
            <v>0</v>
          </cell>
          <cell r="H1029">
            <v>350</v>
          </cell>
        </row>
        <row r="1030">
          <cell r="A1030" t="str">
            <v>R26</v>
          </cell>
          <cell r="B1030" t="str">
            <v>Remanejamento de Poste Metálico 20m c/ 4 pétalas instalado</v>
          </cell>
          <cell r="C1030" t="str">
            <v xml:space="preserve"> </v>
          </cell>
          <cell r="D1030" t="str">
            <v xml:space="preserve"> </v>
          </cell>
          <cell r="E1030" t="str">
            <v>un</v>
          </cell>
          <cell r="G1030">
            <v>0</v>
          </cell>
          <cell r="H1030">
            <v>410</v>
          </cell>
        </row>
        <row r="1031">
          <cell r="A1031" t="str">
            <v>R27</v>
          </cell>
          <cell r="B1031" t="str">
            <v>Remanejamento de Poste de Madeira</v>
          </cell>
          <cell r="C1031" t="str">
            <v xml:space="preserve"> </v>
          </cell>
          <cell r="D1031" t="str">
            <v xml:space="preserve"> </v>
          </cell>
          <cell r="E1031" t="str">
            <v>un</v>
          </cell>
          <cell r="G1031">
            <v>0</v>
          </cell>
          <cell r="H1031">
            <v>70</v>
          </cell>
        </row>
        <row r="1032">
          <cell r="A1032" t="str">
            <v>R28</v>
          </cell>
          <cell r="B1032" t="str">
            <v>Remanejamento de Canalização de água em Ferro Fundido, 100mm</v>
          </cell>
          <cell r="C1032" t="str">
            <v xml:space="preserve"> </v>
          </cell>
          <cell r="D1032" t="str">
            <v xml:space="preserve"> </v>
          </cell>
          <cell r="E1032" t="str">
            <v>m</v>
          </cell>
          <cell r="G1032">
            <v>0</v>
          </cell>
          <cell r="H1032">
            <v>234.18</v>
          </cell>
        </row>
        <row r="1033">
          <cell r="A1033" t="str">
            <v>R29</v>
          </cell>
          <cell r="B1033" t="str">
            <v>Remanejamento de Canalização de água em PVC, 40mm</v>
          </cell>
          <cell r="C1033" t="str">
            <v xml:space="preserve"> </v>
          </cell>
          <cell r="D1033" t="str">
            <v xml:space="preserve"> </v>
          </cell>
          <cell r="E1033" t="str">
            <v>m</v>
          </cell>
          <cell r="G1033">
            <v>0</v>
          </cell>
          <cell r="H1033">
            <v>22.79</v>
          </cell>
        </row>
        <row r="1034">
          <cell r="A1034" t="str">
            <v>R30</v>
          </cell>
          <cell r="B1034" t="str">
            <v>Remoção de rede subterrânea em baixa tensão</v>
          </cell>
          <cell r="C1034" t="str">
            <v xml:space="preserve"> </v>
          </cell>
          <cell r="D1034" t="str">
            <v xml:space="preserve"> </v>
          </cell>
          <cell r="E1034" t="str">
            <v>m</v>
          </cell>
          <cell r="G1034">
            <v>0</v>
          </cell>
          <cell r="H1034">
            <v>6.7</v>
          </cell>
        </row>
        <row r="1035">
          <cell r="A1035" t="str">
            <v>R31</v>
          </cell>
          <cell r="B1035" t="str">
            <v>Remoção de poste metálico c/iluminação - 1pétala</v>
          </cell>
          <cell r="E1035" t="str">
            <v>un</v>
          </cell>
          <cell r="G1035">
            <v>0</v>
          </cell>
          <cell r="H1035">
            <v>75</v>
          </cell>
        </row>
        <row r="1036">
          <cell r="A1036" t="str">
            <v>R32</v>
          </cell>
          <cell r="B1036" t="str">
            <v>Remoção de poste metálico c/iluminação - 2pétalas</v>
          </cell>
          <cell r="E1036" t="str">
            <v>un</v>
          </cell>
          <cell r="G1036">
            <v>0</v>
          </cell>
          <cell r="H1036">
            <v>75</v>
          </cell>
        </row>
        <row r="1037">
          <cell r="A1037" t="str">
            <v>5.3</v>
          </cell>
          <cell r="B1037" t="str">
            <v>OBRAS  DE CONTENÇÃO</v>
          </cell>
          <cell r="G1037">
            <v>0</v>
          </cell>
        </row>
        <row r="1038">
          <cell r="A1038" t="str">
            <v>P 10.000.00</v>
          </cell>
          <cell r="B1038" t="str">
            <v>Terra armada tipo greide h&lt;6,00m</v>
          </cell>
          <cell r="C1038" t="str">
            <v xml:space="preserve"> </v>
          </cell>
          <cell r="D1038" t="str">
            <v xml:space="preserve"> </v>
          </cell>
          <cell r="E1038" t="str">
            <v>m2</v>
          </cell>
          <cell r="F1038">
            <v>185.76</v>
          </cell>
          <cell r="G1038">
            <v>66.502079999999992</v>
          </cell>
          <cell r="H1038">
            <v>252.26207999999997</v>
          </cell>
        </row>
        <row r="1039">
          <cell r="A1039" t="str">
            <v>P 10.000.01</v>
          </cell>
          <cell r="B1039" t="str">
            <v>Terra armada tipo greide h&gt;6,00m</v>
          </cell>
          <cell r="C1039" t="str">
            <v xml:space="preserve"> </v>
          </cell>
          <cell r="D1039" t="str">
            <v xml:space="preserve"> </v>
          </cell>
          <cell r="E1039" t="str">
            <v>m2</v>
          </cell>
          <cell r="F1039">
            <v>213.36</v>
          </cell>
          <cell r="G1039">
            <v>76.38288</v>
          </cell>
          <cell r="H1039">
            <v>289.74288000000001</v>
          </cell>
        </row>
        <row r="1040">
          <cell r="A1040" t="str">
            <v>P 10.000.02</v>
          </cell>
          <cell r="B1040" t="str">
            <v>Terra armada tipo pé de talude h&lt;6,00</v>
          </cell>
          <cell r="C1040" t="str">
            <v xml:space="preserve"> </v>
          </cell>
          <cell r="D1040" t="str">
            <v xml:space="preserve"> </v>
          </cell>
          <cell r="E1040" t="str">
            <v>m2</v>
          </cell>
          <cell r="F1040">
            <v>205.76</v>
          </cell>
          <cell r="G1040">
            <v>73.662079999999989</v>
          </cell>
          <cell r="H1040">
            <v>279.42207999999999</v>
          </cell>
        </row>
        <row r="1041">
          <cell r="A1041" t="str">
            <v>P 10.000.03</v>
          </cell>
          <cell r="B1041" t="str">
            <v>Terra armada tipo encontro portante h&lt;6,00m</v>
          </cell>
          <cell r="C1041" t="str">
            <v xml:space="preserve"> </v>
          </cell>
          <cell r="D1041" t="str">
            <v xml:space="preserve"> </v>
          </cell>
          <cell r="E1041" t="str">
            <v>m2</v>
          </cell>
          <cell r="F1041">
            <v>243.36</v>
          </cell>
          <cell r="G1041">
            <v>87.122879999999995</v>
          </cell>
          <cell r="H1041">
            <v>330.48288000000002</v>
          </cell>
        </row>
        <row r="1042">
          <cell r="A1042" t="str">
            <v>P 10.000.04</v>
          </cell>
          <cell r="B1042" t="str">
            <v>Terra armada tipo encontro portante h&gt;6,00m</v>
          </cell>
          <cell r="C1042" t="str">
            <v xml:space="preserve"> </v>
          </cell>
          <cell r="D1042" t="str">
            <v xml:space="preserve"> </v>
          </cell>
          <cell r="E1042" t="str">
            <v>m2</v>
          </cell>
          <cell r="F1042">
            <v>265.76</v>
          </cell>
          <cell r="G1042">
            <v>95.142079999999993</v>
          </cell>
          <cell r="H1042">
            <v>360.90207999999996</v>
          </cell>
        </row>
        <row r="1043">
          <cell r="A1043" t="str">
            <v>P 10.000.05</v>
          </cell>
          <cell r="B1043" t="str">
            <v>Aterro reforçado c/ elementos Terramesh (1,00x1,00x4,00m)(malha 8x10) ou similar</v>
          </cell>
          <cell r="C1043" t="str">
            <v xml:space="preserve"> </v>
          </cell>
          <cell r="D1043" t="str">
            <v xml:space="preserve"> </v>
          </cell>
          <cell r="E1043" t="str">
            <v>un</v>
          </cell>
          <cell r="F1043">
            <v>305.47000000000003</v>
          </cell>
          <cell r="G1043">
            <v>109.35826</v>
          </cell>
          <cell r="H1043">
            <v>414.82826</v>
          </cell>
        </row>
        <row r="1044">
          <cell r="A1044" t="str">
            <v>P 10.000.06</v>
          </cell>
          <cell r="B1044" t="str">
            <v>Aterro reforçado c/ elementos Terramesh (0,50x1,00x4,00m)(malha 8x10) ou similar</v>
          </cell>
          <cell r="C1044" t="str">
            <v xml:space="preserve"> </v>
          </cell>
          <cell r="D1044" t="str">
            <v xml:space="preserve"> </v>
          </cell>
          <cell r="E1044" t="str">
            <v>un</v>
          </cell>
          <cell r="F1044">
            <v>236.87</v>
          </cell>
          <cell r="G1044">
            <v>84.799459999999996</v>
          </cell>
          <cell r="H1044">
            <v>321.66946000000002</v>
          </cell>
        </row>
        <row r="1045">
          <cell r="A1045" t="str">
            <v>P 10.000.07</v>
          </cell>
          <cell r="B1045" t="str">
            <v>Geogrelha Paralink 400m ou similar</v>
          </cell>
          <cell r="C1045" t="str">
            <v xml:space="preserve"> </v>
          </cell>
          <cell r="D1045" t="str">
            <v xml:space="preserve"> </v>
          </cell>
          <cell r="E1045" t="str">
            <v>m2</v>
          </cell>
          <cell r="F1045">
            <v>38.36</v>
          </cell>
          <cell r="G1045">
            <v>13.73288</v>
          </cell>
          <cell r="H1045">
            <v>52.092880000000001</v>
          </cell>
        </row>
        <row r="1046">
          <cell r="A1046" t="str">
            <v>P 10.000.08</v>
          </cell>
          <cell r="B1046" t="str">
            <v>Geogrelha Paralink 800m ou similar</v>
          </cell>
          <cell r="C1046" t="str">
            <v xml:space="preserve"> </v>
          </cell>
          <cell r="D1046" t="str">
            <v xml:space="preserve"> </v>
          </cell>
          <cell r="E1046" t="str">
            <v>m2</v>
          </cell>
          <cell r="F1046">
            <v>67.599999999999994</v>
          </cell>
          <cell r="G1046">
            <v>24.200799999999997</v>
          </cell>
          <cell r="H1046">
            <v>91.800799999999995</v>
          </cell>
        </row>
        <row r="1048">
          <cell r="A1048">
            <v>7</v>
          </cell>
          <cell r="B1048" t="str">
            <v>OBRAS DE SINALIZAÇÃO - RODOVIAS EM OPERAÇÃO</v>
          </cell>
        </row>
        <row r="1049">
          <cell r="A1049" t="str">
            <v>06.000.01</v>
          </cell>
          <cell r="B1049" t="str">
            <v>Defensa maleável simples (forn / impl)</v>
          </cell>
          <cell r="C1049" t="str">
            <v xml:space="preserve"> </v>
          </cell>
          <cell r="D1049" t="str">
            <v xml:space="preserve"> </v>
          </cell>
          <cell r="E1049" t="str">
            <v>m</v>
          </cell>
          <cell r="G1049">
            <v>0</v>
          </cell>
          <cell r="H1049">
            <v>0</v>
          </cell>
        </row>
        <row r="1050">
          <cell r="A1050" t="str">
            <v>06.000.02</v>
          </cell>
          <cell r="B1050" t="str">
            <v>Ancoragem de defensa maleável simples (forn / impl)</v>
          </cell>
          <cell r="C1050" t="str">
            <v xml:space="preserve"> </v>
          </cell>
          <cell r="D1050" t="str">
            <v xml:space="preserve"> </v>
          </cell>
          <cell r="E1050" t="str">
            <v>m</v>
          </cell>
          <cell r="G1050">
            <v>0</v>
          </cell>
          <cell r="H1050">
            <v>0</v>
          </cell>
        </row>
        <row r="1051">
          <cell r="A1051" t="str">
            <v>06.000.11</v>
          </cell>
          <cell r="B1051" t="str">
            <v>Defensa maleável dupla (forn / impl)</v>
          </cell>
          <cell r="C1051" t="str">
            <v xml:space="preserve"> </v>
          </cell>
          <cell r="D1051" t="str">
            <v xml:space="preserve"> </v>
          </cell>
          <cell r="E1051" t="str">
            <v>m</v>
          </cell>
          <cell r="F1051">
            <v>103.69</v>
          </cell>
          <cell r="G1051">
            <v>37.121019999999994</v>
          </cell>
          <cell r="H1051">
            <v>140.81101999999998</v>
          </cell>
        </row>
        <row r="1052">
          <cell r="A1052" t="str">
            <v>06.000.12</v>
          </cell>
          <cell r="B1052" t="str">
            <v>Ancoragem de defensa maleável dupla (forn / impl)</v>
          </cell>
          <cell r="C1052" t="str">
            <v xml:space="preserve"> </v>
          </cell>
          <cell r="D1052" t="str">
            <v xml:space="preserve"> </v>
          </cell>
          <cell r="E1052" t="str">
            <v>m</v>
          </cell>
          <cell r="F1052">
            <v>4.82</v>
          </cell>
          <cell r="G1052">
            <v>1.72556</v>
          </cell>
          <cell r="H1052">
            <v>6.54556</v>
          </cell>
        </row>
        <row r="1053">
          <cell r="A1053" t="str">
            <v>06.010.01</v>
          </cell>
          <cell r="B1053" t="str">
            <v>Defensa semi-maleável simples (forn / impl)</v>
          </cell>
          <cell r="C1053" t="str">
            <v xml:space="preserve"> </v>
          </cell>
          <cell r="D1053" t="str">
            <v xml:space="preserve"> </v>
          </cell>
          <cell r="E1053" t="str">
            <v>m</v>
          </cell>
          <cell r="F1053">
            <v>54.6</v>
          </cell>
          <cell r="G1053">
            <v>19.546800000000001</v>
          </cell>
          <cell r="H1053">
            <v>74.146799999999999</v>
          </cell>
        </row>
        <row r="1054">
          <cell r="A1054" t="str">
            <v>06.010.02</v>
          </cell>
          <cell r="B1054" t="str">
            <v>Ancoragem defensa semi-maleável simples (forn / impl)</v>
          </cell>
          <cell r="C1054" t="str">
            <v xml:space="preserve"> </v>
          </cell>
          <cell r="D1054" t="str">
            <v xml:space="preserve"> </v>
          </cell>
          <cell r="E1054" t="str">
            <v>m</v>
          </cell>
          <cell r="G1054">
            <v>0</v>
          </cell>
          <cell r="H1054">
            <v>0</v>
          </cell>
        </row>
        <row r="1055">
          <cell r="A1055" t="str">
            <v>06.010.11</v>
          </cell>
          <cell r="B1055" t="str">
            <v>Defensa semi-maleável dupla (forn / impl)</v>
          </cell>
          <cell r="C1055" t="str">
            <v xml:space="preserve"> </v>
          </cell>
          <cell r="D1055" t="str">
            <v xml:space="preserve"> </v>
          </cell>
          <cell r="E1055" t="str">
            <v>m</v>
          </cell>
          <cell r="F1055">
            <v>92.47</v>
          </cell>
          <cell r="G1055">
            <v>33.104259999999996</v>
          </cell>
          <cell r="H1055">
            <v>125.57426</v>
          </cell>
        </row>
        <row r="1056">
          <cell r="A1056" t="str">
            <v>06.010.12</v>
          </cell>
          <cell r="B1056" t="str">
            <v>Ancoragem defensa semi-maleável dupla (forn / impl)</v>
          </cell>
          <cell r="C1056" t="str">
            <v xml:space="preserve"> </v>
          </cell>
          <cell r="D1056" t="str">
            <v xml:space="preserve"> </v>
          </cell>
          <cell r="E1056" t="str">
            <v>m</v>
          </cell>
          <cell r="G1056">
            <v>0</v>
          </cell>
          <cell r="H1056">
            <v>0</v>
          </cell>
        </row>
        <row r="1057">
          <cell r="A1057" t="str">
            <v>06.030.01</v>
          </cell>
          <cell r="B1057" t="str">
            <v>Barreira de segurança dupla - DNER PRO 176/86</v>
          </cell>
          <cell r="C1057" t="str">
            <v xml:space="preserve"> </v>
          </cell>
          <cell r="D1057" t="str">
            <v xml:space="preserve"> </v>
          </cell>
          <cell r="E1057" t="str">
            <v>m</v>
          </cell>
          <cell r="F1057">
            <v>58.53</v>
          </cell>
          <cell r="G1057">
            <v>20.95374</v>
          </cell>
          <cell r="H1057">
            <v>79.483739999999997</v>
          </cell>
        </row>
        <row r="1058">
          <cell r="A1058" t="str">
            <v>06.100.11</v>
          </cell>
          <cell r="B1058" t="str">
            <v>Pintura de faixa - tinta alquidica - 1 ano</v>
          </cell>
          <cell r="C1058" t="str">
            <v xml:space="preserve"> </v>
          </cell>
          <cell r="D1058" t="str">
            <v xml:space="preserve"> </v>
          </cell>
          <cell r="E1058" t="str">
            <v>m2</v>
          </cell>
          <cell r="F1058">
            <v>2.97</v>
          </cell>
          <cell r="G1058">
            <v>1.0632600000000001</v>
          </cell>
          <cell r="H1058">
            <v>4.0332600000000003</v>
          </cell>
        </row>
        <row r="1059">
          <cell r="A1059" t="str">
            <v>06.100.12</v>
          </cell>
          <cell r="B1059" t="str">
            <v>Pintura setas e zebrado - tinta alquidica - 1 ano</v>
          </cell>
          <cell r="C1059" t="str">
            <v xml:space="preserve"> </v>
          </cell>
          <cell r="D1059" t="str">
            <v xml:space="preserve"> </v>
          </cell>
          <cell r="E1059" t="str">
            <v>m2</v>
          </cell>
          <cell r="F1059">
            <v>4.82</v>
          </cell>
          <cell r="G1059">
            <v>1.72556</v>
          </cell>
          <cell r="H1059">
            <v>6.54556</v>
          </cell>
        </row>
        <row r="1060">
          <cell r="A1060" t="str">
            <v>06.100.21</v>
          </cell>
          <cell r="B1060" t="str">
            <v>Pintura de faixa - tinta acrílica - 2 anos</v>
          </cell>
          <cell r="C1060" t="str">
            <v xml:space="preserve"> </v>
          </cell>
          <cell r="D1060" t="str">
            <v xml:space="preserve"> </v>
          </cell>
          <cell r="E1060" t="str">
            <v>m2</v>
          </cell>
          <cell r="F1060">
            <v>5.21</v>
          </cell>
          <cell r="G1060">
            <v>1.8651799999999998</v>
          </cell>
          <cell r="H1060">
            <v>7.0751799999999996</v>
          </cell>
        </row>
        <row r="1061">
          <cell r="A1061" t="str">
            <v>06.100.22</v>
          </cell>
          <cell r="B1061" t="str">
            <v>Pintura setas e zebrado- tinta acrílica - 2 anos</v>
          </cell>
          <cell r="C1061" t="str">
            <v xml:space="preserve"> </v>
          </cell>
          <cell r="D1061" t="str">
            <v xml:space="preserve"> </v>
          </cell>
          <cell r="E1061" t="str">
            <v>m2</v>
          </cell>
          <cell r="F1061">
            <v>6.97</v>
          </cell>
          <cell r="G1061">
            <v>2.4952599999999996</v>
          </cell>
          <cell r="H1061">
            <v>9.4652599999999989</v>
          </cell>
        </row>
        <row r="1062">
          <cell r="A1062" t="str">
            <v>06.110.01</v>
          </cell>
          <cell r="B1062" t="str">
            <v>Pint. faixa c/ termoplástico - 3 anos</v>
          </cell>
          <cell r="C1062" t="str">
            <v xml:space="preserve"> </v>
          </cell>
          <cell r="D1062" t="str">
            <v xml:space="preserve"> </v>
          </cell>
          <cell r="E1062" t="str">
            <v>m2</v>
          </cell>
          <cell r="F1062">
            <v>20.059999999999999</v>
          </cell>
          <cell r="G1062">
            <v>7.1814799999999996</v>
          </cell>
          <cell r="H1062">
            <v>27.241479999999999</v>
          </cell>
        </row>
        <row r="1063">
          <cell r="A1063" t="str">
            <v>06.110.02</v>
          </cell>
          <cell r="B1063" t="str">
            <v>Pint. setas e zebrados - termopl. - 3 anos</v>
          </cell>
          <cell r="C1063" t="str">
            <v xml:space="preserve"> </v>
          </cell>
          <cell r="D1063" t="str">
            <v xml:space="preserve"> </v>
          </cell>
          <cell r="E1063" t="str">
            <v>m2</v>
          </cell>
          <cell r="F1063">
            <v>23.21</v>
          </cell>
          <cell r="G1063">
            <v>8.3091799999999996</v>
          </cell>
          <cell r="H1063">
            <v>31.519179999999999</v>
          </cell>
        </row>
        <row r="1064">
          <cell r="A1064" t="str">
            <v>06.120.01</v>
          </cell>
          <cell r="B1064" t="str">
            <v>Tacha refletiva monodirecional (forn/coloc)</v>
          </cell>
          <cell r="C1064" t="str">
            <v xml:space="preserve"> </v>
          </cell>
          <cell r="D1064" t="str">
            <v xml:space="preserve"> </v>
          </cell>
          <cell r="E1064" t="str">
            <v>und</v>
          </cell>
          <cell r="F1064">
            <v>6.9</v>
          </cell>
          <cell r="G1064">
            <v>2.4702000000000002</v>
          </cell>
          <cell r="H1064">
            <v>9.3702000000000005</v>
          </cell>
        </row>
        <row r="1065">
          <cell r="A1065" t="str">
            <v>06.120.11</v>
          </cell>
          <cell r="B1065" t="str">
            <v>Tachão refletivo monodirecional (forn/coloc)</v>
          </cell>
          <cell r="C1065" t="str">
            <v xml:space="preserve"> </v>
          </cell>
          <cell r="D1065" t="str">
            <v xml:space="preserve"> </v>
          </cell>
          <cell r="E1065" t="str">
            <v>und</v>
          </cell>
          <cell r="F1065">
            <v>19.07</v>
          </cell>
          <cell r="G1065">
            <v>6.8270599999999995</v>
          </cell>
          <cell r="H1065">
            <v>25.89706</v>
          </cell>
        </row>
        <row r="1066">
          <cell r="A1066" t="str">
            <v>06.121.01</v>
          </cell>
          <cell r="B1066" t="str">
            <v>Tacha refletiva bidirecional (forn/coloc)</v>
          </cell>
          <cell r="C1066" t="str">
            <v xml:space="preserve"> </v>
          </cell>
          <cell r="D1066" t="str">
            <v xml:space="preserve"> </v>
          </cell>
          <cell r="E1066" t="str">
            <v>und</v>
          </cell>
          <cell r="F1066">
            <v>7.71</v>
          </cell>
          <cell r="G1066">
            <v>2.7601800000000001</v>
          </cell>
          <cell r="H1066">
            <v>10.470179999999999</v>
          </cell>
        </row>
        <row r="1067">
          <cell r="A1067" t="str">
            <v>06.121.11</v>
          </cell>
          <cell r="B1067" t="str">
            <v>Tachão refletivo bidirecional (forn/coloc)</v>
          </cell>
          <cell r="C1067" t="str">
            <v xml:space="preserve"> </v>
          </cell>
          <cell r="D1067" t="str">
            <v xml:space="preserve"> </v>
          </cell>
          <cell r="E1067" t="str">
            <v>und</v>
          </cell>
          <cell r="F1067">
            <v>22.92</v>
          </cell>
          <cell r="G1067">
            <v>8.2053600000000007</v>
          </cell>
          <cell r="H1067">
            <v>31.125360000000001</v>
          </cell>
        </row>
        <row r="1068">
          <cell r="A1068" t="str">
            <v>06.200.01</v>
          </cell>
          <cell r="B1068" t="str">
            <v>Placa de sinalização semi-refletiva (forn/impl)</v>
          </cell>
          <cell r="C1068" t="str">
            <v xml:space="preserve"> </v>
          </cell>
          <cell r="D1068" t="str">
            <v xml:space="preserve"> </v>
          </cell>
          <cell r="E1068" t="str">
            <v>m2</v>
          </cell>
          <cell r="F1068">
            <v>97.99</v>
          </cell>
          <cell r="G1068">
            <v>35.080419999999997</v>
          </cell>
          <cell r="H1068">
            <v>133.07041999999998</v>
          </cell>
        </row>
        <row r="1069">
          <cell r="A1069" t="str">
            <v>06.200.02</v>
          </cell>
          <cell r="B1069" t="str">
            <v>Placa de sinalização tot. refletiva (forn/impl)</v>
          </cell>
          <cell r="C1069" t="str">
            <v xml:space="preserve"> </v>
          </cell>
          <cell r="D1069" t="str">
            <v xml:space="preserve"> </v>
          </cell>
          <cell r="E1069" t="str">
            <v>m2</v>
          </cell>
          <cell r="F1069">
            <v>156.05000000000001</v>
          </cell>
          <cell r="G1069">
            <v>55.865900000000003</v>
          </cell>
          <cell r="H1069">
            <v>211.91590000000002</v>
          </cell>
        </row>
        <row r="1070">
          <cell r="A1070" t="str">
            <v>06.200.91</v>
          </cell>
          <cell r="B1070" t="str">
            <v>Remoção de placa de sinalização</v>
          </cell>
          <cell r="C1070" t="str">
            <v xml:space="preserve"> </v>
          </cell>
          <cell r="D1070" t="str">
            <v xml:space="preserve"> </v>
          </cell>
          <cell r="E1070" t="str">
            <v>m2</v>
          </cell>
          <cell r="F1070">
            <v>4.87</v>
          </cell>
          <cell r="G1070">
            <v>1.74346</v>
          </cell>
          <cell r="H1070">
            <v>6.6134599999999999</v>
          </cell>
        </row>
        <row r="1071">
          <cell r="A1071" t="str">
            <v>06.200.92</v>
          </cell>
          <cell r="B1071" t="str">
            <v>Recuperação de chapa p/ placa de sinalização</v>
          </cell>
          <cell r="C1071" t="str">
            <v xml:space="preserve"> </v>
          </cell>
          <cell r="D1071" t="str">
            <v xml:space="preserve"> </v>
          </cell>
          <cell r="E1071" t="str">
            <v>m2</v>
          </cell>
          <cell r="G1071">
            <v>0</v>
          </cell>
          <cell r="H1071">
            <v>0</v>
          </cell>
        </row>
        <row r="1072">
          <cell r="A1072" t="str">
            <v>06.202.01</v>
          </cell>
          <cell r="B1072" t="str">
            <v>Confecção de placa de sinalização semi-refletiva</v>
          </cell>
          <cell r="C1072" t="str">
            <v xml:space="preserve"> </v>
          </cell>
          <cell r="D1072" t="str">
            <v xml:space="preserve"> </v>
          </cell>
          <cell r="E1072" t="str">
            <v>m2</v>
          </cell>
          <cell r="F1072">
            <v>72.510000000000005</v>
          </cell>
          <cell r="G1072">
            <v>25.958580000000001</v>
          </cell>
          <cell r="H1072">
            <v>98.468580000000003</v>
          </cell>
        </row>
        <row r="1073">
          <cell r="A1073" t="str">
            <v>06.202.11</v>
          </cell>
          <cell r="B1073" t="str">
            <v>Confecção de placa de sinalização tot. refletiva</v>
          </cell>
          <cell r="C1073" t="str">
            <v xml:space="preserve"> </v>
          </cell>
          <cell r="D1073" t="str">
            <v xml:space="preserve"> </v>
          </cell>
          <cell r="E1073" t="str">
            <v>m2</v>
          </cell>
          <cell r="F1073">
            <v>130.57</v>
          </cell>
          <cell r="G1073">
            <v>46.744059999999998</v>
          </cell>
          <cell r="H1073">
            <v>177.31405999999998</v>
          </cell>
        </row>
        <row r="1074">
          <cell r="A1074" t="str">
            <v>06.202.21</v>
          </cell>
          <cell r="B1074" t="str">
            <v>Conf. placa sinal. semi-refletiva - chapa recuperada</v>
          </cell>
          <cell r="C1074" t="str">
            <v xml:space="preserve"> </v>
          </cell>
          <cell r="D1074" t="str">
            <v xml:space="preserve"> </v>
          </cell>
          <cell r="E1074" t="str">
            <v>m2</v>
          </cell>
          <cell r="F1074">
            <v>46.13</v>
          </cell>
          <cell r="G1074">
            <v>16.51454</v>
          </cell>
          <cell r="H1074">
            <v>62.644540000000006</v>
          </cell>
        </row>
        <row r="1075">
          <cell r="A1075" t="str">
            <v>06.202.31</v>
          </cell>
          <cell r="B1075" t="str">
            <v>Conf. placa sinal. tot. refletiva  - chapa recuperada</v>
          </cell>
          <cell r="C1075" t="str">
            <v xml:space="preserve"> </v>
          </cell>
          <cell r="D1075" t="str">
            <v xml:space="preserve"> </v>
          </cell>
          <cell r="E1075" t="str">
            <v>m2</v>
          </cell>
          <cell r="F1075">
            <v>103.17</v>
          </cell>
          <cell r="G1075">
            <v>36.93486</v>
          </cell>
          <cell r="H1075">
            <v>140.10486</v>
          </cell>
        </row>
        <row r="1076">
          <cell r="A1076" t="str">
            <v>06.203.01</v>
          </cell>
          <cell r="B1076" t="str">
            <v>Confecção de suporte e travessa p/ placa sinalização</v>
          </cell>
          <cell r="C1076" t="str">
            <v xml:space="preserve"> </v>
          </cell>
          <cell r="D1076" t="str">
            <v xml:space="preserve"> </v>
          </cell>
          <cell r="E1076" t="str">
            <v>und</v>
          </cell>
          <cell r="F1076">
            <v>18.73</v>
          </cell>
          <cell r="G1076">
            <v>6.7053399999999996</v>
          </cell>
          <cell r="H1076">
            <v>25.43534</v>
          </cell>
        </row>
        <row r="1077">
          <cell r="A1077" t="str">
            <v>06.230.01</v>
          </cell>
          <cell r="B1077" t="str">
            <v>Balizador de concreto (forn/impl)</v>
          </cell>
          <cell r="C1077" t="str">
            <v xml:space="preserve"> </v>
          </cell>
          <cell r="D1077" t="str">
            <v xml:space="preserve"> </v>
          </cell>
          <cell r="E1077" t="str">
            <v>und</v>
          </cell>
          <cell r="F1077">
            <v>7.63</v>
          </cell>
          <cell r="G1077">
            <v>2.7315399999999999</v>
          </cell>
          <cell r="H1077">
            <v>10.36154</v>
          </cell>
        </row>
        <row r="1078">
          <cell r="A1078" t="str">
            <v>06.230.11</v>
          </cell>
          <cell r="B1078" t="str">
            <v>Fabricação balizador circular de concreto D=10cm</v>
          </cell>
          <cell r="C1078" t="str">
            <v xml:space="preserve"> </v>
          </cell>
          <cell r="D1078" t="str">
            <v xml:space="preserve"> </v>
          </cell>
          <cell r="E1078" t="str">
            <v>und</v>
          </cell>
          <cell r="G1078">
            <v>0</v>
          </cell>
          <cell r="H1078">
            <v>0</v>
          </cell>
        </row>
        <row r="1079">
          <cell r="A1079" t="str">
            <v>09.002.00</v>
          </cell>
          <cell r="B1079" t="str">
            <v>Transporte em caminhão basculante de 5 m3 (8,8T )</v>
          </cell>
          <cell r="C1079" t="str">
            <v xml:space="preserve"> </v>
          </cell>
          <cell r="D1079" t="str">
            <v xml:space="preserve"> </v>
          </cell>
          <cell r="E1079" t="str">
            <v>TKm</v>
          </cell>
          <cell r="F1079">
            <v>0.13</v>
          </cell>
          <cell r="G1079">
            <v>4.6539999999999998E-2</v>
          </cell>
          <cell r="H1079">
            <v>0.17654</v>
          </cell>
        </row>
        <row r="1080">
          <cell r="A1080" t="str">
            <v>09.002.01</v>
          </cell>
          <cell r="B1080" t="str">
            <v>Transporte em caminhão de carroceria de 4T</v>
          </cell>
          <cell r="C1080" t="str">
            <v xml:space="preserve"> </v>
          </cell>
          <cell r="D1080" t="str">
            <v xml:space="preserve"> </v>
          </cell>
          <cell r="E1080" t="str">
            <v>TKm</v>
          </cell>
          <cell r="F1080">
            <v>0.28000000000000003</v>
          </cell>
          <cell r="G1080">
            <v>0.10024000000000001</v>
          </cell>
          <cell r="H1080">
            <v>0.38024000000000002</v>
          </cell>
        </row>
        <row r="1081">
          <cell r="A1081" t="str">
            <v>09.202.00</v>
          </cell>
          <cell r="B1081" t="str">
            <v>Transporte de água</v>
          </cell>
          <cell r="C1081" t="str">
            <v xml:space="preserve"> </v>
          </cell>
          <cell r="D1081" t="str">
            <v xml:space="preserve"> </v>
          </cell>
          <cell r="E1081" t="str">
            <v>m3</v>
          </cell>
          <cell r="F1081">
            <v>0.33</v>
          </cell>
          <cell r="G1081">
            <v>0.11814</v>
          </cell>
          <cell r="H1081">
            <v>0.44813999999999998</v>
          </cell>
        </row>
      </sheetData>
      <sheetData sheetId="1"/>
      <sheetData sheetId="2"/>
      <sheetData sheetId="3"/>
      <sheetData sheetId="4" refreshError="1"/>
      <sheetData sheetId="5"/>
      <sheetData sheetId="6"/>
      <sheetData sheetId="7">
        <row r="14">
          <cell r="A14" t="str">
            <v>01.000.00</v>
          </cell>
          <cell r="B14" t="str">
            <v>Desmatamento,destocamento e limpeza de área com árvore até 0,15m</v>
          </cell>
          <cell r="C14" t="str">
            <v>DNER-ES278/97</v>
          </cell>
          <cell r="D14" t="str">
            <v xml:space="preserve"> </v>
          </cell>
          <cell r="E14" t="str">
            <v>m2</v>
          </cell>
          <cell r="F14">
            <v>801280</v>
          </cell>
          <cell r="G14">
            <v>7.0000000000000007E-2</v>
          </cell>
        </row>
        <row r="15">
          <cell r="A15" t="str">
            <v>01.010.00</v>
          </cell>
          <cell r="B15" t="str">
            <v>Desmatamento e destocamento árvores de 0,15m a 0,30m</v>
          </cell>
          <cell r="C15" t="str">
            <v>DNER-ES278/97</v>
          </cell>
          <cell r="D15" t="str">
            <v xml:space="preserve"> </v>
          </cell>
          <cell r="E15" t="str">
            <v>un</v>
          </cell>
          <cell r="F15">
            <v>7813</v>
          </cell>
          <cell r="G15">
            <v>8.92</v>
          </cell>
        </row>
        <row r="16">
          <cell r="A16" t="str">
            <v>01.011.00</v>
          </cell>
          <cell r="B16" t="str">
            <v>Desmatamento e destocamento árvores superior a 0,30m</v>
          </cell>
          <cell r="C16" t="str">
            <v>DNER-ES278/97</v>
          </cell>
          <cell r="D16" t="str">
            <v xml:space="preserve"> </v>
          </cell>
          <cell r="E16" t="str">
            <v>un</v>
          </cell>
          <cell r="F16">
            <v>2100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56170</v>
          </cell>
          <cell r="G18">
            <v>1.89</v>
          </cell>
        </row>
        <row r="19">
          <cell r="A19" t="str">
            <v>01.100.10</v>
          </cell>
          <cell r="B19" t="str">
            <v>Escavação,carga e transportes de material de 1a categoria DMT= 200 a 400m</v>
          </cell>
          <cell r="C19" t="str">
            <v>DNER-ES280/97</v>
          </cell>
          <cell r="D19" t="str">
            <v xml:space="preserve"> </v>
          </cell>
          <cell r="E19" t="str">
            <v>m3</v>
          </cell>
          <cell r="F19">
            <v>20948</v>
          </cell>
          <cell r="G19">
            <v>1.98</v>
          </cell>
        </row>
        <row r="20">
          <cell r="A20" t="str">
            <v>01.100.11</v>
          </cell>
          <cell r="B20" t="str">
            <v>Escavação,carga e transportes de material de 1a categoria DMT= 400 a 600m</v>
          </cell>
          <cell r="C20" t="str">
            <v>DNER-ES280/97</v>
          </cell>
          <cell r="D20" t="str">
            <v xml:space="preserve"> </v>
          </cell>
          <cell r="E20" t="str">
            <v>m3</v>
          </cell>
          <cell r="F20">
            <v>5757</v>
          </cell>
          <cell r="G20">
            <v>2.12</v>
          </cell>
        </row>
        <row r="21">
          <cell r="A21" t="str">
            <v>01.100.12</v>
          </cell>
          <cell r="B21" t="str">
            <v>Escavação,carga e transportes de material de 1a categoria DMT= 600 a 800m</v>
          </cell>
          <cell r="C21" t="str">
            <v>DNER-ES280/97</v>
          </cell>
          <cell r="D21" t="str">
            <v xml:space="preserve"> </v>
          </cell>
          <cell r="E21" t="str">
            <v>m3</v>
          </cell>
          <cell r="F21">
            <v>40210</v>
          </cell>
          <cell r="G21">
            <v>2.19</v>
          </cell>
        </row>
        <row r="22">
          <cell r="A22" t="str">
            <v>01.100.13</v>
          </cell>
          <cell r="B22" t="str">
            <v>Escavação,carga e transportes de material de 1a categoria DMT= 800 a 1000m</v>
          </cell>
          <cell r="C22" t="str">
            <v>DNER-ES280/97</v>
          </cell>
          <cell r="D22" t="str">
            <v xml:space="preserve"> </v>
          </cell>
          <cell r="E22" t="str">
            <v>m3</v>
          </cell>
          <cell r="F22">
            <v>12107</v>
          </cell>
          <cell r="G22">
            <v>2.36</v>
          </cell>
        </row>
        <row r="23">
          <cell r="A23" t="str">
            <v>01.100.14</v>
          </cell>
          <cell r="B23" t="str">
            <v>Escavação,carga e transportes de material de 1a categoria DMT= 1000 a 1200m</v>
          </cell>
          <cell r="C23" t="str">
            <v>DNER-ES280/97</v>
          </cell>
          <cell r="D23" t="str">
            <v xml:space="preserve"> </v>
          </cell>
          <cell r="E23" t="str">
            <v>m3</v>
          </cell>
          <cell r="F23">
            <v>60453</v>
          </cell>
          <cell r="G23">
            <v>2.4</v>
          </cell>
        </row>
        <row r="24">
          <cell r="A24" t="str">
            <v>01.100.15</v>
          </cell>
          <cell r="B24" t="str">
            <v>Escavação,carga e transportes de material de 1a categoria DMT= 1200 a 1400m</v>
          </cell>
          <cell r="C24" t="str">
            <v>DNER-ES280/97</v>
          </cell>
          <cell r="D24" t="str">
            <v xml:space="preserve"> </v>
          </cell>
          <cell r="E24" t="str">
            <v>m3</v>
          </cell>
          <cell r="F24">
            <v>1000</v>
          </cell>
          <cell r="G24">
            <v>2.62</v>
          </cell>
        </row>
        <row r="25">
          <cell r="A25" t="str">
            <v>01.100.16</v>
          </cell>
          <cell r="B25" t="str">
            <v>Escavação,carga e transportes de material de 1a  categoria DMT 1400 a 1600m</v>
          </cell>
          <cell r="C25" t="str">
            <v>DNER-ES280/97</v>
          </cell>
          <cell r="D25" t="str">
            <v xml:space="preserve"> </v>
          </cell>
          <cell r="E25" t="str">
            <v>m3</v>
          </cell>
          <cell r="F25">
            <v>1000</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1000</v>
          </cell>
          <cell r="G26">
            <v>2.84</v>
          </cell>
        </row>
        <row r="27">
          <cell r="A27" t="str">
            <v>01.100.18</v>
          </cell>
          <cell r="B27" t="str">
            <v>Escavação,carga e transportes de material de 1a categoria DMT= 1800 a 2000m</v>
          </cell>
          <cell r="C27" t="str">
            <v>DNER-ES280/97</v>
          </cell>
          <cell r="D27" t="str">
            <v xml:space="preserve"> </v>
          </cell>
          <cell r="E27" t="str">
            <v>m3</v>
          </cell>
          <cell r="F27">
            <v>1000</v>
          </cell>
          <cell r="G27">
            <v>2.92</v>
          </cell>
        </row>
        <row r="28">
          <cell r="A28" t="str">
            <v>01.100.19</v>
          </cell>
          <cell r="B28" t="str">
            <v>Escavação,carga e transportes de material de 1a categoria DMT= 2000 a 3000m</v>
          </cell>
          <cell r="C28" t="str">
            <v>DNER-ES280/97</v>
          </cell>
          <cell r="D28" t="str">
            <v xml:space="preserve"> </v>
          </cell>
          <cell r="E28" t="str">
            <v>m3</v>
          </cell>
          <cell r="F28">
            <v>53491</v>
          </cell>
          <cell r="G28">
            <v>3.26</v>
          </cell>
        </row>
        <row r="29">
          <cell r="A29" t="str">
            <v>DER50255</v>
          </cell>
          <cell r="B29" t="str">
            <v>Esc.  Carga e Transp. de mat. 1a cat. c/ CB 3000&lt;DMT&lt;4000m</v>
          </cell>
          <cell r="C29" t="str">
            <v xml:space="preserve"> </v>
          </cell>
          <cell r="D29" t="str">
            <v xml:space="preserve"> </v>
          </cell>
          <cell r="E29" t="str">
            <v>m3</v>
          </cell>
          <cell r="F29">
            <v>323342</v>
          </cell>
          <cell r="G29">
            <v>3.3</v>
          </cell>
        </row>
        <row r="30">
          <cell r="A30" t="str">
            <v>DER50265</v>
          </cell>
          <cell r="B30" t="str">
            <v>Esc.  Carga e Transp. de mat. 1a cat. c/ CB 4000&lt;DMT&lt;5000m</v>
          </cell>
          <cell r="C30" t="str">
            <v xml:space="preserve"> </v>
          </cell>
          <cell r="D30" t="str">
            <v xml:space="preserve"> </v>
          </cell>
          <cell r="E30" t="str">
            <v>m3</v>
          </cell>
          <cell r="F30">
            <v>236048</v>
          </cell>
          <cell r="G30">
            <v>3.76</v>
          </cell>
        </row>
        <row r="31">
          <cell r="A31" t="str">
            <v>DER50260</v>
          </cell>
          <cell r="B31" t="str">
            <v>Esc.  Carga e Transp. de mat. 1a cat. c/ CB 5000&lt;DMT&lt;6000m</v>
          </cell>
          <cell r="C31" t="str">
            <v xml:space="preserve"> </v>
          </cell>
          <cell r="D31" t="str">
            <v xml:space="preserve"> </v>
          </cell>
          <cell r="E31" t="str">
            <v>m3</v>
          </cell>
          <cell r="F31">
            <v>52752</v>
          </cell>
          <cell r="G31">
            <v>4.29</v>
          </cell>
        </row>
        <row r="32">
          <cell r="A32" t="str">
            <v>DER50270</v>
          </cell>
          <cell r="B32" t="str">
            <v>Esc.  Carga e Transp. de mat. 1a cat. c/ CB 6000&lt;DMT&lt;7000m</v>
          </cell>
          <cell r="C32" t="str">
            <v xml:space="preserve"> </v>
          </cell>
          <cell r="D32" t="str">
            <v xml:space="preserve"> </v>
          </cell>
          <cell r="E32" t="str">
            <v>m3</v>
          </cell>
          <cell r="F32">
            <v>247920</v>
          </cell>
          <cell r="G32">
            <v>4.79</v>
          </cell>
        </row>
        <row r="33">
          <cell r="A33" t="str">
            <v>DER50280</v>
          </cell>
          <cell r="B33" t="str">
            <v>Esc.  Carga e Transp. de mat. 1a cat. c/ CB 7000&lt;DMT&lt;8000m</v>
          </cell>
          <cell r="C33" t="str">
            <v xml:space="preserve"> </v>
          </cell>
          <cell r="D33" t="str">
            <v xml:space="preserve"> </v>
          </cell>
          <cell r="E33" t="str">
            <v>m3</v>
          </cell>
          <cell r="F33">
            <v>235005</v>
          </cell>
          <cell r="G33">
            <v>5.27</v>
          </cell>
        </row>
        <row r="34">
          <cell r="A34" t="str">
            <v>DER50290</v>
          </cell>
          <cell r="B34" t="str">
            <v>Esc.  Carga e Transp. de mat. 1a cat. c/ CB 8000&lt;DMT&lt;9000m</v>
          </cell>
          <cell r="C34" t="str">
            <v xml:space="preserve"> </v>
          </cell>
          <cell r="D34" t="str">
            <v xml:space="preserve"> </v>
          </cell>
          <cell r="E34" t="str">
            <v>m3</v>
          </cell>
          <cell r="F34">
            <v>188851</v>
          </cell>
          <cell r="G34">
            <v>5.79</v>
          </cell>
        </row>
        <row r="35">
          <cell r="A35" t="str">
            <v>DER50300</v>
          </cell>
          <cell r="B35" t="str">
            <v>Esc.  Carga e Transp. de mat. 1a cat. c/ CB 9000&lt;DMT&lt;10000m</v>
          </cell>
          <cell r="C35" t="str">
            <v xml:space="preserve"> </v>
          </cell>
          <cell r="D35" t="str">
            <v xml:space="preserve"> </v>
          </cell>
          <cell r="E35" t="str">
            <v>m3</v>
          </cell>
          <cell r="F35">
            <v>90081</v>
          </cell>
          <cell r="G35">
            <v>6.3</v>
          </cell>
        </row>
        <row r="36">
          <cell r="A36" t="str">
            <v>DER50305</v>
          </cell>
          <cell r="B36" t="str">
            <v>Esc.  Carga e Transp. de mat. 1a cat. c/ CB 10000&lt;DMT&lt;12000m</v>
          </cell>
          <cell r="C36" t="str">
            <v xml:space="preserve"> </v>
          </cell>
          <cell r="D36" t="str">
            <v xml:space="preserve"> </v>
          </cell>
          <cell r="E36" t="str">
            <v>m3</v>
          </cell>
          <cell r="F36">
            <v>1000</v>
          </cell>
          <cell r="G36">
            <v>7.05</v>
          </cell>
        </row>
        <row r="37">
          <cell r="A37" t="str">
            <v>DER50315</v>
          </cell>
          <cell r="B37" t="str">
            <v>Esc.  Carga e Transp. de mat. 1a cat. c/ CB 12000&lt;DMT&lt;14000m</v>
          </cell>
          <cell r="C37" t="str">
            <v xml:space="preserve"> </v>
          </cell>
          <cell r="D37" t="str">
            <v xml:space="preserve"> </v>
          </cell>
          <cell r="E37" t="str">
            <v>m3</v>
          </cell>
          <cell r="F37">
            <v>99667</v>
          </cell>
          <cell r="G37">
            <v>8.0299999999999994</v>
          </cell>
        </row>
        <row r="38">
          <cell r="A38" t="str">
            <v>DER50325</v>
          </cell>
          <cell r="B38" t="str">
            <v>Esc.  Carga e Transp. de mat. 1a cat. c/ CB 14000&lt;DMT&lt;16000m</v>
          </cell>
          <cell r="C38" t="str">
            <v xml:space="preserve"> </v>
          </cell>
          <cell r="D38" t="str">
            <v xml:space="preserve"> </v>
          </cell>
          <cell r="E38" t="str">
            <v>m3</v>
          </cell>
          <cell r="F38">
            <v>1000</v>
          </cell>
          <cell r="G38">
            <v>9</v>
          </cell>
        </row>
        <row r="39">
          <cell r="A39" t="str">
            <v>DER50335</v>
          </cell>
          <cell r="B39" t="str">
            <v>Esc.  Carga e Transp. de mat. 1a cat. c/ CB 16000&lt;DMT&lt;18000m</v>
          </cell>
          <cell r="C39" t="str">
            <v xml:space="preserve"> </v>
          </cell>
          <cell r="D39" t="str">
            <v xml:space="preserve"> </v>
          </cell>
          <cell r="E39" t="str">
            <v>m3</v>
          </cell>
          <cell r="F39">
            <v>1000</v>
          </cell>
          <cell r="G39">
            <v>10.08</v>
          </cell>
        </row>
        <row r="40">
          <cell r="A40" t="str">
            <v>DER50345</v>
          </cell>
          <cell r="B40" t="str">
            <v>Esc.  Carga e Transp. de mat. 1a cat. c/ CB 18000&lt;DMT&lt;20000m</v>
          </cell>
          <cell r="C40" t="str">
            <v xml:space="preserve"> </v>
          </cell>
          <cell r="D40" t="str">
            <v xml:space="preserve"> </v>
          </cell>
          <cell r="E40" t="str">
            <v>m3</v>
          </cell>
          <cell r="F40">
            <v>17045</v>
          </cell>
          <cell r="G40">
            <v>11.07</v>
          </cell>
        </row>
        <row r="41">
          <cell r="A41" t="str">
            <v>DER50355</v>
          </cell>
          <cell r="B41" t="str">
            <v>Esc.  Carga e Transp. de mat. 1a cat. c/ CB 20000&lt;DMT&lt;22000m</v>
          </cell>
          <cell r="C41" t="str">
            <v xml:space="preserve"> </v>
          </cell>
          <cell r="D41" t="str">
            <v xml:space="preserve"> </v>
          </cell>
          <cell r="E41" t="str">
            <v>m3</v>
          </cell>
          <cell r="F41">
            <v>10490</v>
          </cell>
          <cell r="G41">
            <v>12.02</v>
          </cell>
        </row>
        <row r="42">
          <cell r="A42" t="str">
            <v>DER50365</v>
          </cell>
          <cell r="B42" t="str">
            <v>Esc.  Carga e Transp. de mat. 1a cat. c/ CB 22000&lt;DMT&lt;24000m</v>
          </cell>
          <cell r="C42" t="str">
            <v xml:space="preserve"> </v>
          </cell>
          <cell r="D42" t="str">
            <v xml:space="preserve"> </v>
          </cell>
          <cell r="E42" t="str">
            <v>m3</v>
          </cell>
          <cell r="F42">
            <v>11970</v>
          </cell>
          <cell r="G42">
            <v>13.06</v>
          </cell>
        </row>
        <row r="43">
          <cell r="A43" t="str">
            <v>DER50375</v>
          </cell>
          <cell r="B43" t="str">
            <v>Esc.  Carga e Transp. de mat. 1a cat. c/ CB 24000&lt;DMT&lt;26000m</v>
          </cell>
          <cell r="C43" t="str">
            <v xml:space="preserve"> </v>
          </cell>
          <cell r="D43" t="str">
            <v xml:space="preserve"> </v>
          </cell>
          <cell r="E43" t="str">
            <v>m3</v>
          </cell>
          <cell r="F43">
            <v>22879</v>
          </cell>
          <cell r="G43">
            <v>14.08</v>
          </cell>
        </row>
        <row r="44">
          <cell r="A44" t="str">
            <v>DER50385</v>
          </cell>
          <cell r="B44" t="str">
            <v>Esc.  Carga e Transp. de mat. 1a cat. c/ CB 26000&lt;DMT&lt;28000m</v>
          </cell>
          <cell r="C44" t="str">
            <v xml:space="preserve"> </v>
          </cell>
          <cell r="D44" t="str">
            <v xml:space="preserve"> </v>
          </cell>
          <cell r="E44" t="str">
            <v>m3</v>
          </cell>
          <cell r="F44">
            <v>11616</v>
          </cell>
          <cell r="G44">
            <v>15.02</v>
          </cell>
        </row>
        <row r="45">
          <cell r="A45" t="str">
            <v>DER50395</v>
          </cell>
          <cell r="B45" t="str">
            <v>Esc.  Carga e Transp. de mat. 1a cat. c/ CB 28000&lt;DMT&lt;30000m</v>
          </cell>
          <cell r="C45" t="str">
            <v xml:space="preserve"> </v>
          </cell>
          <cell r="D45" t="str">
            <v xml:space="preserve"> </v>
          </cell>
          <cell r="E45" t="str">
            <v>m3</v>
          </cell>
          <cell r="F45">
            <v>2182</v>
          </cell>
          <cell r="G45">
            <v>16.05</v>
          </cell>
        </row>
        <row r="46">
          <cell r="A46" t="str">
            <v>01.101.01</v>
          </cell>
          <cell r="B46" t="str">
            <v>Escavação,carga e transportes de material de 2a  categoria DMT até 50m</v>
          </cell>
          <cell r="C46" t="str">
            <v>DNER-ES280/97</v>
          </cell>
          <cell r="D46" t="str">
            <v xml:space="preserve"> </v>
          </cell>
          <cell r="E46" t="str">
            <v>m3</v>
          </cell>
          <cell r="F46">
            <v>200</v>
          </cell>
          <cell r="G46">
            <v>1.28</v>
          </cell>
        </row>
        <row r="47">
          <cell r="A47" t="str">
            <v>01.101.09</v>
          </cell>
          <cell r="B47" t="str">
            <v>Escavação,carga e transportes de material de 2a categoria,c/CB, DMT 50 a 200m</v>
          </cell>
          <cell r="C47" t="str">
            <v>DNER-ES280/97</v>
          </cell>
          <cell r="D47" t="str">
            <v xml:space="preserve"> </v>
          </cell>
          <cell r="E47" t="str">
            <v>m3</v>
          </cell>
          <cell r="F47">
            <v>200</v>
          </cell>
          <cell r="G47">
            <v>2.85</v>
          </cell>
        </row>
        <row r="48">
          <cell r="A48" t="str">
            <v>01.101.10</v>
          </cell>
          <cell r="B48" t="str">
            <v>Escavação,carga e transportes de material de 2a categoria,c/CB,  DMT 200 a 400m</v>
          </cell>
          <cell r="C48" t="str">
            <v>DNER-ES280/97</v>
          </cell>
          <cell r="D48" t="str">
            <v xml:space="preserve"> </v>
          </cell>
          <cell r="E48" t="str">
            <v>m3</v>
          </cell>
          <cell r="F48">
            <v>200</v>
          </cell>
          <cell r="G48">
            <v>2.97</v>
          </cell>
        </row>
        <row r="49">
          <cell r="A49" t="str">
            <v>01.101.11</v>
          </cell>
          <cell r="B49" t="str">
            <v>Escavação,carga e transportes de material de 2a categoria,c/CB,  DMT 400 a 600m</v>
          </cell>
          <cell r="C49" t="str">
            <v>DNER-ES280/97</v>
          </cell>
          <cell r="D49" t="str">
            <v xml:space="preserve"> </v>
          </cell>
          <cell r="E49" t="str">
            <v>m3</v>
          </cell>
          <cell r="F49">
            <v>200</v>
          </cell>
          <cell r="G49">
            <v>3.15</v>
          </cell>
        </row>
        <row r="50">
          <cell r="A50" t="str">
            <v>01.101.12</v>
          </cell>
          <cell r="B50" t="str">
            <v>Escavação,carga e transportes de material de 2a categoria,c/CB,  DMT 600 a 800m</v>
          </cell>
          <cell r="C50" t="str">
            <v>DNER-ES280/97</v>
          </cell>
          <cell r="D50" t="str">
            <v xml:space="preserve"> </v>
          </cell>
          <cell r="E50" t="str">
            <v>m3</v>
          </cell>
          <cell r="F50">
            <v>200</v>
          </cell>
          <cell r="G50">
            <v>3.23</v>
          </cell>
        </row>
        <row r="51">
          <cell r="A51" t="str">
            <v>01.101.13</v>
          </cell>
          <cell r="B51" t="str">
            <v>Escavação,carga e transportes de material de 2a categoria,c/CB,  DMT 800 a 1 000m</v>
          </cell>
          <cell r="C51" t="str">
            <v>DNER-ES280/97</v>
          </cell>
          <cell r="D51" t="str">
            <v xml:space="preserve"> </v>
          </cell>
          <cell r="E51" t="str">
            <v>m3</v>
          </cell>
          <cell r="F51">
            <v>200</v>
          </cell>
          <cell r="G51">
            <v>3.42</v>
          </cell>
        </row>
        <row r="52">
          <cell r="A52" t="str">
            <v>01.101.14</v>
          </cell>
          <cell r="B52" t="str">
            <v>Escavação,carga e transportes de material de 2a categoria,c/CB,  DMT 1000 a 1200m</v>
          </cell>
          <cell r="C52" t="str">
            <v>DNER-ES280/97</v>
          </cell>
          <cell r="D52" t="str">
            <v xml:space="preserve"> </v>
          </cell>
          <cell r="E52" t="str">
            <v>m3</v>
          </cell>
          <cell r="F52">
            <v>13466</v>
          </cell>
          <cell r="G52">
            <v>3.49</v>
          </cell>
        </row>
        <row r="53">
          <cell r="A53" t="str">
            <v>01.101.15</v>
          </cell>
          <cell r="B53" t="str">
            <v>Escavação,carga e transportes de material de 2a categoria,c/CB,  DMT 1200 a 1400m</v>
          </cell>
          <cell r="C53" t="str">
            <v>DNER-ES280/97</v>
          </cell>
          <cell r="D53" t="str">
            <v xml:space="preserve"> </v>
          </cell>
          <cell r="E53" t="str">
            <v>m3</v>
          </cell>
          <cell r="F53">
            <v>200</v>
          </cell>
          <cell r="G53">
            <v>3.73</v>
          </cell>
        </row>
        <row r="54">
          <cell r="A54" t="str">
            <v>01.101.16</v>
          </cell>
          <cell r="B54" t="str">
            <v>Escavação,carga e transportes de material de 2a categoria,c/CB,  DMT 1400 a 1600m</v>
          </cell>
          <cell r="C54" t="str">
            <v>DNER-ES280/97</v>
          </cell>
          <cell r="D54" t="str">
            <v xml:space="preserve"> </v>
          </cell>
          <cell r="E54" t="str">
            <v>m3</v>
          </cell>
          <cell r="F54">
            <v>200</v>
          </cell>
          <cell r="G54">
            <v>3.87</v>
          </cell>
        </row>
        <row r="55">
          <cell r="A55" t="str">
            <v>01.101.17</v>
          </cell>
          <cell r="B55" t="str">
            <v>Escavação,carga e transportes de material de 2a categoria,c/CB,  DMT 1600 a 1800m</v>
          </cell>
          <cell r="C55" t="str">
            <v>DNER-ES280/97</v>
          </cell>
          <cell r="D55" t="str">
            <v xml:space="preserve"> </v>
          </cell>
          <cell r="E55" t="str">
            <v>m3</v>
          </cell>
          <cell r="F55">
            <v>200</v>
          </cell>
          <cell r="G55">
            <v>3.99</v>
          </cell>
        </row>
        <row r="56">
          <cell r="A56" t="str">
            <v>01.101.18</v>
          </cell>
          <cell r="B56" t="str">
            <v>Escavação,carga e transportes de material de 2a categoria,c/CB,  DMT 1800 a 2000m</v>
          </cell>
          <cell r="C56" t="str">
            <v>DNER-ES280/97</v>
          </cell>
          <cell r="D56" t="str">
            <v xml:space="preserve"> </v>
          </cell>
          <cell r="E56" t="str">
            <v>m3</v>
          </cell>
          <cell r="F56">
            <v>200</v>
          </cell>
          <cell r="G56">
            <v>4.1399999999999997</v>
          </cell>
        </row>
        <row r="57">
          <cell r="A57" t="str">
            <v>01.101.19</v>
          </cell>
          <cell r="B57" t="str">
            <v>Escavação,carga e transportes de material de 2a categoria,c/CB,  DMT 2000 a 3000m</v>
          </cell>
          <cell r="C57" t="str">
            <v>DNER-ES280/97</v>
          </cell>
          <cell r="D57" t="str">
            <v xml:space="preserve"> </v>
          </cell>
          <cell r="E57" t="str">
            <v>m3</v>
          </cell>
          <cell r="F57">
            <v>32094</v>
          </cell>
          <cell r="G57">
            <v>4.51</v>
          </cell>
        </row>
        <row r="58">
          <cell r="A58" t="str">
            <v>DER51225</v>
          </cell>
          <cell r="B58" t="str">
            <v>Escavação,carga e transportes de material de 2a categoria DMT 3000 a 4000m</v>
          </cell>
          <cell r="C58" t="str">
            <v xml:space="preserve"> </v>
          </cell>
          <cell r="D58" t="str">
            <v xml:space="preserve"> </v>
          </cell>
          <cell r="E58" t="str">
            <v>m3</v>
          </cell>
          <cell r="F58">
            <v>24102</v>
          </cell>
          <cell r="G58">
            <v>4.5599999999999996</v>
          </cell>
        </row>
        <row r="59">
          <cell r="A59" t="str">
            <v>DER51235</v>
          </cell>
          <cell r="B59" t="str">
            <v>Escavação,carga e transportes de material de 2a categoria DMT 4000 a 5000m</v>
          </cell>
          <cell r="C59" t="str">
            <v xml:space="preserve"> </v>
          </cell>
          <cell r="D59" t="str">
            <v xml:space="preserve"> </v>
          </cell>
          <cell r="E59" t="str">
            <v>m3</v>
          </cell>
          <cell r="F59">
            <v>48553</v>
          </cell>
          <cell r="G59">
            <v>5.15</v>
          </cell>
        </row>
        <row r="60">
          <cell r="A60" t="str">
            <v>DER51250</v>
          </cell>
          <cell r="B60" t="str">
            <v>Escavação,carga e transportes de material de 2a categoria DMT 5000 a 6000m</v>
          </cell>
          <cell r="C60" t="str">
            <v xml:space="preserve"> </v>
          </cell>
          <cell r="D60" t="str">
            <v xml:space="preserve"> </v>
          </cell>
          <cell r="E60" t="str">
            <v>m3</v>
          </cell>
          <cell r="F60">
            <v>13189</v>
          </cell>
          <cell r="G60">
            <v>5.7</v>
          </cell>
        </row>
        <row r="61">
          <cell r="A61" t="str">
            <v>DER51260</v>
          </cell>
          <cell r="B61" t="str">
            <v>Escavação,carga e transportes de material de 2a categoria DMT 6000 a 7000m</v>
          </cell>
          <cell r="C61" t="str">
            <v xml:space="preserve"> </v>
          </cell>
          <cell r="D61" t="str">
            <v xml:space="preserve"> </v>
          </cell>
          <cell r="E61" t="str">
            <v>m3</v>
          </cell>
          <cell r="F61">
            <v>200</v>
          </cell>
          <cell r="G61">
            <v>6.34</v>
          </cell>
        </row>
        <row r="62">
          <cell r="A62" t="str">
            <v>DER51270</v>
          </cell>
          <cell r="B62" t="str">
            <v>Escavação,carga e transportes de material de 2a categoria DMT 7000 a 8000m</v>
          </cell>
          <cell r="C62" t="str">
            <v xml:space="preserve"> </v>
          </cell>
          <cell r="D62" t="str">
            <v xml:space="preserve"> </v>
          </cell>
          <cell r="E62" t="str">
            <v>m3</v>
          </cell>
          <cell r="F62">
            <v>229920</v>
          </cell>
          <cell r="G62">
            <v>6.93</v>
          </cell>
        </row>
        <row r="63">
          <cell r="A63" t="str">
            <v>DER51280</v>
          </cell>
          <cell r="B63" t="str">
            <v>Escavação,carga e transportes de material de 2a categoria DMT 8000 a 9000m</v>
          </cell>
          <cell r="C63" t="str">
            <v xml:space="preserve"> </v>
          </cell>
          <cell r="D63" t="str">
            <v xml:space="preserve"> </v>
          </cell>
          <cell r="E63" t="str">
            <v>m3</v>
          </cell>
          <cell r="F63">
            <v>96000</v>
          </cell>
          <cell r="G63">
            <v>7.48</v>
          </cell>
        </row>
        <row r="64">
          <cell r="A64" t="str">
            <v>DER51290</v>
          </cell>
          <cell r="B64" t="str">
            <v>Escavação,carga e transportes de material de 2a categoria DMT 9000 a 10000m</v>
          </cell>
          <cell r="C64" t="str">
            <v xml:space="preserve"> </v>
          </cell>
          <cell r="D64" t="str">
            <v xml:space="preserve"> </v>
          </cell>
          <cell r="E64" t="str">
            <v>m3</v>
          </cell>
          <cell r="F64">
            <v>12840</v>
          </cell>
          <cell r="G64">
            <v>8.11</v>
          </cell>
        </row>
        <row r="65">
          <cell r="A65" t="str">
            <v>DER51300</v>
          </cell>
          <cell r="B65" t="str">
            <v>Escavação,carga e transportes de material de 2a categoria DMT 10000 a 12000m</v>
          </cell>
          <cell r="C65" t="str">
            <v xml:space="preserve"> </v>
          </cell>
          <cell r="D65" t="str">
            <v xml:space="preserve"> </v>
          </cell>
          <cell r="E65" t="str">
            <v>m3</v>
          </cell>
          <cell r="F65">
            <v>200</v>
          </cell>
          <cell r="G65">
            <v>8.92</v>
          </cell>
        </row>
        <row r="66">
          <cell r="A66" t="str">
            <v>DER51310</v>
          </cell>
          <cell r="B66" t="str">
            <v>Escavação,carga e transportes de material de 2a categoria DMT 12000 a 14000m</v>
          </cell>
          <cell r="C66" t="str">
            <v xml:space="preserve"> </v>
          </cell>
          <cell r="D66" t="str">
            <v xml:space="preserve"> </v>
          </cell>
          <cell r="E66" t="str">
            <v>m3</v>
          </cell>
          <cell r="F66">
            <v>200</v>
          </cell>
          <cell r="G66">
            <v>10.14</v>
          </cell>
        </row>
        <row r="67">
          <cell r="A67" t="str">
            <v>DER51320</v>
          </cell>
          <cell r="B67" t="str">
            <v>Escavação,carga e transportes de material de 2a categoria DMT 14000 a 16000m</v>
          </cell>
          <cell r="C67" t="str">
            <v xml:space="preserve"> </v>
          </cell>
          <cell r="D67" t="str">
            <v xml:space="preserve"> </v>
          </cell>
          <cell r="E67" t="str">
            <v>m3</v>
          </cell>
          <cell r="F67">
            <v>200</v>
          </cell>
          <cell r="G67">
            <v>11.31</v>
          </cell>
        </row>
        <row r="68">
          <cell r="A68" t="str">
            <v>DER51330</v>
          </cell>
          <cell r="B68" t="str">
            <v>Escavação,carga e transportes de material de 2a categoria DMT 16000 a 18000m</v>
          </cell>
          <cell r="C68" t="str">
            <v xml:space="preserve"> </v>
          </cell>
          <cell r="D68" t="str">
            <v xml:space="preserve"> </v>
          </cell>
          <cell r="E68" t="str">
            <v>m3</v>
          </cell>
          <cell r="F68">
            <v>200</v>
          </cell>
          <cell r="G68">
            <v>12.53</v>
          </cell>
        </row>
        <row r="69">
          <cell r="A69" t="str">
            <v>01.102.07</v>
          </cell>
          <cell r="B69" t="str">
            <v xml:space="preserve">Escavação,carga e transportes de material de 3a categoria DMT 1000 a 1200m </v>
          </cell>
          <cell r="C69" t="str">
            <v>DNER-ES280/97</v>
          </cell>
          <cell r="D69" t="str">
            <v xml:space="preserve"> </v>
          </cell>
          <cell r="E69" t="str">
            <v>m3</v>
          </cell>
          <cell r="F69">
            <v>200</v>
          </cell>
          <cell r="G69">
            <v>14.18</v>
          </cell>
        </row>
        <row r="70">
          <cell r="A70" t="str">
            <v>DER52050</v>
          </cell>
          <cell r="B70" t="str">
            <v>Esc. Carga e Transp. de solos moles DMT&lt;=50m</v>
          </cell>
          <cell r="C70" t="str">
            <v xml:space="preserve"> </v>
          </cell>
          <cell r="D70" t="str">
            <v xml:space="preserve"> </v>
          </cell>
          <cell r="E70" t="str">
            <v>m3</v>
          </cell>
          <cell r="F70">
            <v>100</v>
          </cell>
          <cell r="G70">
            <v>3.54</v>
          </cell>
        </row>
        <row r="71">
          <cell r="A71" t="str">
            <v>DER52060</v>
          </cell>
          <cell r="B71" t="str">
            <v>Esc. Carga e Transp. de solos moles 50&lt;DMT&lt;=100m</v>
          </cell>
          <cell r="C71" t="str">
            <v xml:space="preserve"> </v>
          </cell>
          <cell r="D71" t="str">
            <v xml:space="preserve"> </v>
          </cell>
          <cell r="E71" t="str">
            <v>m3</v>
          </cell>
          <cell r="F71">
            <v>100</v>
          </cell>
          <cell r="G71">
            <v>3.69</v>
          </cell>
        </row>
        <row r="72">
          <cell r="A72" t="str">
            <v>DER52070</v>
          </cell>
          <cell r="B72" t="str">
            <v>Esc. Carga e Transp. de solos moles 100&lt;DMT&lt;=200m</v>
          </cell>
          <cell r="C72" t="str">
            <v xml:space="preserve"> </v>
          </cell>
          <cell r="D72" t="str">
            <v xml:space="preserve"> </v>
          </cell>
          <cell r="E72" t="str">
            <v>m3</v>
          </cell>
          <cell r="F72">
            <v>100</v>
          </cell>
          <cell r="G72">
            <v>3.95</v>
          </cell>
        </row>
        <row r="73">
          <cell r="A73" t="str">
            <v>DER52082</v>
          </cell>
          <cell r="B73" t="str">
            <v>Esc. Carga e Transp. de solos moles 200&lt;DMT&lt;=400m</v>
          </cell>
          <cell r="C73" t="str">
            <v xml:space="preserve"> </v>
          </cell>
          <cell r="D73" t="str">
            <v xml:space="preserve"> </v>
          </cell>
          <cell r="E73" t="str">
            <v>m3</v>
          </cell>
          <cell r="F73">
            <v>2800</v>
          </cell>
          <cell r="G73">
            <v>4.03</v>
          </cell>
        </row>
        <row r="74">
          <cell r="A74" t="str">
            <v>DER52087</v>
          </cell>
          <cell r="B74" t="str">
            <v>Esc. Carga e Transp. de solos moles 400&lt;DMT&lt;=600m</v>
          </cell>
          <cell r="C74" t="str">
            <v xml:space="preserve"> </v>
          </cell>
          <cell r="D74" t="str">
            <v xml:space="preserve"> </v>
          </cell>
          <cell r="E74" t="str">
            <v>m3</v>
          </cell>
          <cell r="F74">
            <v>13028</v>
          </cell>
          <cell r="G74">
            <v>4.5999999999999996</v>
          </cell>
        </row>
        <row r="75">
          <cell r="A75" t="str">
            <v>DER52090</v>
          </cell>
          <cell r="B75" t="str">
            <v>Esc. Carga e Transp. de solos moles 600&lt;DMT&lt;=800m</v>
          </cell>
          <cell r="C75" t="str">
            <v xml:space="preserve"> </v>
          </cell>
          <cell r="D75" t="str">
            <v xml:space="preserve"> </v>
          </cell>
          <cell r="E75" t="str">
            <v>m3</v>
          </cell>
          <cell r="F75">
            <v>25992</v>
          </cell>
          <cell r="G75">
            <v>4.6399999999999997</v>
          </cell>
        </row>
        <row r="76">
          <cell r="A76" t="str">
            <v>DER52095</v>
          </cell>
          <cell r="B76" t="str">
            <v>Esc. Carga e Transp. de solos moles 800&lt;DMT&lt;=1000m</v>
          </cell>
          <cell r="C76" t="str">
            <v xml:space="preserve"> </v>
          </cell>
          <cell r="D76" t="str">
            <v xml:space="preserve"> </v>
          </cell>
          <cell r="E76" t="str">
            <v>m3</v>
          </cell>
          <cell r="F76">
            <v>17948</v>
          </cell>
          <cell r="G76">
            <v>4.7</v>
          </cell>
        </row>
        <row r="77">
          <cell r="A77" t="str">
            <v>DER52100</v>
          </cell>
          <cell r="B77" t="str">
            <v>Esc. Carga e Transp. de solos moles 1000&lt;DMT&lt;=1200m</v>
          </cell>
          <cell r="C77" t="str">
            <v xml:space="preserve"> </v>
          </cell>
          <cell r="D77" t="str">
            <v xml:space="preserve"> </v>
          </cell>
          <cell r="E77" t="str">
            <v>m3</v>
          </cell>
          <cell r="F77">
            <v>10990</v>
          </cell>
          <cell r="G77">
            <v>4.71</v>
          </cell>
        </row>
        <row r="78">
          <cell r="A78" t="str">
            <v>DER52101</v>
          </cell>
          <cell r="B78" t="str">
            <v>Esc. Carga e Transp. de solos moles 1200&lt;DMT&lt;=1400m</v>
          </cell>
          <cell r="C78" t="str">
            <v xml:space="preserve"> </v>
          </cell>
          <cell r="D78" t="str">
            <v xml:space="preserve"> </v>
          </cell>
          <cell r="E78" t="str">
            <v>m3</v>
          </cell>
          <cell r="F78">
            <v>5965</v>
          </cell>
          <cell r="G78">
            <v>4.74</v>
          </cell>
        </row>
        <row r="79">
          <cell r="A79" t="str">
            <v>DER52102</v>
          </cell>
          <cell r="B79" t="str">
            <v>Esc. Carga e Transp. de solos moles 1400&lt;DMT&lt;=1600m</v>
          </cell>
          <cell r="C79" t="str">
            <v xml:space="preserve"> </v>
          </cell>
          <cell r="D79" t="str">
            <v xml:space="preserve"> </v>
          </cell>
          <cell r="E79" t="str">
            <v>m3</v>
          </cell>
          <cell r="F79">
            <v>6497</v>
          </cell>
          <cell r="G79">
            <v>4.8099999999999996</v>
          </cell>
        </row>
        <row r="80">
          <cell r="A80" t="str">
            <v>DER52103</v>
          </cell>
          <cell r="B80" t="str">
            <v>Esc. Carga e Transp. de solos moles 1600&lt;DMT&lt;=1800m</v>
          </cell>
          <cell r="C80" t="str">
            <v xml:space="preserve"> </v>
          </cell>
          <cell r="D80" t="str">
            <v xml:space="preserve"> </v>
          </cell>
          <cell r="E80" t="str">
            <v>m3</v>
          </cell>
          <cell r="F80">
            <v>1853</v>
          </cell>
          <cell r="G80">
            <v>4.8600000000000003</v>
          </cell>
        </row>
        <row r="81">
          <cell r="A81" t="str">
            <v>DER52104</v>
          </cell>
          <cell r="B81" t="str">
            <v>Esc. Carga e Transp. de solos moles 1800&lt;DMT&lt;=2000m</v>
          </cell>
          <cell r="C81" t="str">
            <v xml:space="preserve"> </v>
          </cell>
          <cell r="D81" t="str">
            <v xml:space="preserve"> </v>
          </cell>
          <cell r="E81" t="str">
            <v>m3</v>
          </cell>
          <cell r="F81">
            <v>12026</v>
          </cell>
          <cell r="G81">
            <v>4.9800000000000004</v>
          </cell>
        </row>
        <row r="82">
          <cell r="A82" t="str">
            <v>DER52105</v>
          </cell>
          <cell r="B82" t="str">
            <v>Esc. Carga e Transp. de solos moles 2000&lt;DMT&lt;=3000m</v>
          </cell>
          <cell r="C82" t="str">
            <v xml:space="preserve"> </v>
          </cell>
          <cell r="D82" t="str">
            <v xml:space="preserve"> </v>
          </cell>
          <cell r="E82" t="str">
            <v>m3</v>
          </cell>
          <cell r="F82">
            <v>21899</v>
          </cell>
          <cell r="G82">
            <v>5.77</v>
          </cell>
        </row>
        <row r="83">
          <cell r="A83" t="str">
            <v>DER52106</v>
          </cell>
          <cell r="B83" t="str">
            <v>Esc. Carga e Transp. de solos moles 3000&lt;DMT&lt;=4000m</v>
          </cell>
          <cell r="C83" t="str">
            <v xml:space="preserve"> </v>
          </cell>
          <cell r="D83" t="str">
            <v xml:space="preserve"> </v>
          </cell>
          <cell r="E83" t="str">
            <v>m3</v>
          </cell>
          <cell r="F83">
            <v>5075</v>
          </cell>
          <cell r="G83">
            <v>6.37</v>
          </cell>
        </row>
        <row r="84">
          <cell r="A84" t="str">
            <v>DER52106a</v>
          </cell>
          <cell r="B84" t="str">
            <v>Esc. Carga e Transp. de solos moles 4000&lt;DMT&lt;=5000m</v>
          </cell>
          <cell r="C84" t="str">
            <v xml:space="preserve"> </v>
          </cell>
          <cell r="D84" t="str">
            <v xml:space="preserve"> </v>
          </cell>
          <cell r="E84" t="str">
            <v>m3</v>
          </cell>
          <cell r="F84">
            <v>17928</v>
          </cell>
          <cell r="G84">
            <v>7.36</v>
          </cell>
        </row>
        <row r="85">
          <cell r="A85" t="str">
            <v>DER52106c</v>
          </cell>
          <cell r="B85" t="str">
            <v>Esc. Carga e Transp. de solos moles 6000&lt;DMT&lt;=7000m</v>
          </cell>
          <cell r="C85" t="str">
            <v xml:space="preserve"> </v>
          </cell>
          <cell r="D85" t="str">
            <v xml:space="preserve"> </v>
          </cell>
          <cell r="E85" t="str">
            <v>m3</v>
          </cell>
          <cell r="F85">
            <v>281785</v>
          </cell>
          <cell r="G85">
            <v>9.41</v>
          </cell>
        </row>
        <row r="86">
          <cell r="A86" t="str">
            <v>DER52120</v>
          </cell>
          <cell r="B86" t="str">
            <v>Extr.,Carga, Transp.e espalh.de areia ext.p/colchão dren.(banh.Maracajá)e subst.solos moles DMT=49km</v>
          </cell>
          <cell r="E86" t="str">
            <v>m3</v>
          </cell>
          <cell r="F86">
            <v>37031</v>
          </cell>
          <cell r="G86">
            <v>16.36</v>
          </cell>
        </row>
        <row r="87">
          <cell r="A87" t="str">
            <v>DER52120e</v>
          </cell>
          <cell r="B87" t="str">
            <v>Escav.,Carga, Transp.e espalh.de areia comerc.p/colchão dren.(banh.Maracajá)e subst.solos moles DMT=49km</v>
          </cell>
          <cell r="E87" t="str">
            <v>m3</v>
          </cell>
          <cell r="F87">
            <v>240702</v>
          </cell>
          <cell r="G87">
            <v>21.01</v>
          </cell>
        </row>
        <row r="88">
          <cell r="A88" t="str">
            <v>DER52120c</v>
          </cell>
          <cell r="B88" t="str">
            <v>Extr.,Carga, Transp.e Espalh.areia comerc.p/colchão dren.(banh.Maracajá)e subst.solos moles DMT=95,2km</v>
          </cell>
          <cell r="E88" t="str">
            <v>m3</v>
          </cell>
          <cell r="F88">
            <v>92578</v>
          </cell>
          <cell r="G88">
            <v>33.19</v>
          </cell>
        </row>
        <row r="89">
          <cell r="A89" t="str">
            <v>DER52120d</v>
          </cell>
          <cell r="B89" t="str">
            <v>Extração, Carga e Transp.e Espalh.de seixo p/colchão drenante(banhado do Maracajá) DMT=23,7km</v>
          </cell>
          <cell r="E89" t="str">
            <v>m3</v>
          </cell>
          <cell r="F89">
            <v>108722</v>
          </cell>
          <cell r="G89">
            <v>15.7</v>
          </cell>
        </row>
        <row r="90">
          <cell r="A90" t="str">
            <v>DER52020a</v>
          </cell>
          <cell r="B90" t="str">
            <v>Carga, transp.e espalhamento de camada vegetal 50&lt;DMT&lt;=200m</v>
          </cell>
          <cell r="E90" t="str">
            <v>m3</v>
          </cell>
          <cell r="F90">
            <v>27990</v>
          </cell>
          <cell r="G90">
            <v>2.2400000000000002</v>
          </cell>
        </row>
        <row r="91">
          <cell r="A91" t="str">
            <v>DER52020b</v>
          </cell>
          <cell r="B91" t="str">
            <v>Escarificação de acessos, desvios e áreas de jazidas e do canteiro de obra</v>
          </cell>
          <cell r="E91" t="str">
            <v>m2</v>
          </cell>
          <cell r="F91">
            <v>345000</v>
          </cell>
          <cell r="G91">
            <v>0.42</v>
          </cell>
        </row>
        <row r="92">
          <cell r="A92" t="str">
            <v>P 52050</v>
          </cell>
          <cell r="B92" t="str">
            <v>Espalhamento de solos moles</v>
          </cell>
          <cell r="E92" t="str">
            <v>m3</v>
          </cell>
          <cell r="F92">
            <v>424086</v>
          </cell>
          <cell r="G92">
            <v>0.35</v>
          </cell>
        </row>
        <row r="93">
          <cell r="A93" t="str">
            <v>01.510.00</v>
          </cell>
          <cell r="B93" t="str">
            <v>Compactação de aterros a 95% Proctor Normal</v>
          </cell>
          <cell r="C93" t="str">
            <v>DNER-ES282/97</v>
          </cell>
          <cell r="D93" t="str">
            <v xml:space="preserve"> </v>
          </cell>
          <cell r="E93" t="str">
            <v>m3</v>
          </cell>
          <cell r="F93">
            <v>1932295</v>
          </cell>
          <cell r="G93">
            <v>0.79</v>
          </cell>
        </row>
        <row r="94">
          <cell r="A94" t="str">
            <v>01.511.00</v>
          </cell>
          <cell r="B94" t="str">
            <v>Compactação de aterros a 100% Proctor Normal</v>
          </cell>
          <cell r="C94" t="str">
            <v>DNER-ES282/97</v>
          </cell>
          <cell r="D94" t="str">
            <v xml:space="preserve"> </v>
          </cell>
          <cell r="E94" t="str">
            <v>m3</v>
          </cell>
          <cell r="F94">
            <v>362006</v>
          </cell>
          <cell r="G94">
            <v>1.36</v>
          </cell>
        </row>
        <row r="95">
          <cell r="A95" t="str">
            <v>P 03.993.02a</v>
          </cell>
          <cell r="B95" t="str">
            <v>Estacas pré-mold. de concreto 700 KN, fornec., transp.e cravação</v>
          </cell>
          <cell r="C95" t="str">
            <v xml:space="preserve"> </v>
          </cell>
          <cell r="D95" t="str">
            <v xml:space="preserve"> </v>
          </cell>
          <cell r="E95" t="str">
            <v>m</v>
          </cell>
          <cell r="F95">
            <v>277153</v>
          </cell>
          <cell r="G95">
            <v>48.07</v>
          </cell>
        </row>
        <row r="96">
          <cell r="A96" t="str">
            <v>P 03.993.02c</v>
          </cell>
          <cell r="B96" t="str">
            <v>Emendas para estacas pré-moldadas</v>
          </cell>
          <cell r="C96" t="str">
            <v xml:space="preserve"> </v>
          </cell>
          <cell r="D96" t="str">
            <v xml:space="preserve"> </v>
          </cell>
          <cell r="E96" t="str">
            <v>un</v>
          </cell>
          <cell r="F96">
            <v>8931</v>
          </cell>
          <cell r="G96">
            <v>95.06</v>
          </cell>
        </row>
        <row r="97">
          <cell r="A97" t="str">
            <v>03.300.01</v>
          </cell>
          <cell r="B97" t="str">
            <v>Concreto magro</v>
          </cell>
          <cell r="C97" t="str">
            <v xml:space="preserve"> </v>
          </cell>
          <cell r="D97" t="str">
            <v xml:space="preserve"> </v>
          </cell>
          <cell r="E97" t="str">
            <v>m3</v>
          </cell>
          <cell r="F97">
            <v>2188</v>
          </cell>
          <cell r="G97">
            <v>105.69</v>
          </cell>
        </row>
        <row r="98">
          <cell r="A98" t="str">
            <v>03.325.00</v>
          </cell>
          <cell r="B98" t="str">
            <v xml:space="preserve">Concreto fck= 18 MPa-contr. raz. uso ger. </v>
          </cell>
          <cell r="C98" t="str">
            <v xml:space="preserve"> </v>
          </cell>
          <cell r="D98" t="str">
            <v xml:space="preserve"> </v>
          </cell>
          <cell r="E98" t="str">
            <v>m3</v>
          </cell>
          <cell r="F98">
            <v>18011</v>
          </cell>
          <cell r="G98">
            <v>144.27000000000001</v>
          </cell>
        </row>
        <row r="99">
          <cell r="A99" t="str">
            <v>03.353.00</v>
          </cell>
          <cell r="B99" t="str">
            <v>Forn., preparo e colocação nas formas, de aço CA-50</v>
          </cell>
          <cell r="C99" t="str">
            <v xml:space="preserve"> </v>
          </cell>
          <cell r="D99" t="str">
            <v xml:space="preserve"> </v>
          </cell>
          <cell r="E99" t="str">
            <v>kg</v>
          </cell>
          <cell r="F99">
            <v>2046258</v>
          </cell>
          <cell r="G99">
            <v>2.59</v>
          </cell>
        </row>
        <row r="100">
          <cell r="A100" t="str">
            <v>03.371.01</v>
          </cell>
          <cell r="B100" t="str">
            <v>Formas de placa compensada resinada</v>
          </cell>
          <cell r="C100" t="str">
            <v xml:space="preserve"> </v>
          </cell>
          <cell r="D100" t="str">
            <v xml:space="preserve"> </v>
          </cell>
          <cell r="E100" t="str">
            <v>m2</v>
          </cell>
          <cell r="F100">
            <v>3180</v>
          </cell>
          <cell r="G100">
            <v>21.86</v>
          </cell>
        </row>
        <row r="101">
          <cell r="F101" t="str">
            <v>SUB-TOTAL</v>
          </cell>
        </row>
        <row r="103">
          <cell r="B103" t="str">
            <v>PAVIMENTAÇÃO</v>
          </cell>
        </row>
        <row r="104">
          <cell r="A104" t="str">
            <v>02.000.00</v>
          </cell>
          <cell r="B104" t="str">
            <v>Regularização do subleito</v>
          </cell>
          <cell r="C104" t="str">
            <v xml:space="preserve"> </v>
          </cell>
          <cell r="D104" t="str">
            <v xml:space="preserve"> </v>
          </cell>
          <cell r="E104" t="str">
            <v>m2</v>
          </cell>
          <cell r="F104">
            <v>286192</v>
          </cell>
          <cell r="G104">
            <v>0.3</v>
          </cell>
        </row>
        <row r="105">
          <cell r="A105" t="str">
            <v>DER53130</v>
          </cell>
          <cell r="B105" t="str">
            <v>Camada de macadame seco</v>
          </cell>
          <cell r="C105" t="str">
            <v xml:space="preserve"> </v>
          </cell>
          <cell r="D105" t="str">
            <v xml:space="preserve"> </v>
          </cell>
          <cell r="E105" t="str">
            <v>m3</v>
          </cell>
          <cell r="F105">
            <v>56007</v>
          </cell>
          <cell r="G105">
            <v>21.86</v>
          </cell>
        </row>
        <row r="106">
          <cell r="A106" t="str">
            <v>02.230.00</v>
          </cell>
          <cell r="B106" t="str">
            <v>Base brita graduada</v>
          </cell>
          <cell r="C106" t="str">
            <v>DNER-ES303/97</v>
          </cell>
          <cell r="D106" t="str">
            <v xml:space="preserve"> </v>
          </cell>
          <cell r="E106" t="str">
            <v>m3</v>
          </cell>
          <cell r="F106">
            <v>40388</v>
          </cell>
          <cell r="G106">
            <v>28.06</v>
          </cell>
        </row>
        <row r="107">
          <cell r="A107" t="str">
            <v>02.300.00</v>
          </cell>
          <cell r="B107" t="str">
            <v>Imprimação - Fornecimento, transporte e execução</v>
          </cell>
          <cell r="C107" t="str">
            <v>DNER-ES306/97</v>
          </cell>
          <cell r="D107" t="str">
            <v xml:space="preserve"> </v>
          </cell>
          <cell r="E107" t="str">
            <v>m2</v>
          </cell>
          <cell r="F107">
            <v>264571</v>
          </cell>
          <cell r="G107">
            <v>1.1100000000000001</v>
          </cell>
        </row>
        <row r="108">
          <cell r="A108" t="str">
            <v>02.400.00</v>
          </cell>
          <cell r="B108" t="str">
            <v>Pintura de ligação - Fornec., transporte e execução</v>
          </cell>
          <cell r="C108" t="str">
            <v>DNER-ES307/97</v>
          </cell>
          <cell r="D108" t="str">
            <v xml:space="preserve"> </v>
          </cell>
          <cell r="E108" t="str">
            <v>m2</v>
          </cell>
          <cell r="F108">
            <v>804691.72</v>
          </cell>
          <cell r="G108">
            <v>0.41</v>
          </cell>
        </row>
        <row r="109">
          <cell r="A109" t="str">
            <v>02.540.01</v>
          </cell>
          <cell r="B109" t="str">
            <v>Concreto betuminoso usinado a quente - usina 100/140 t/h</v>
          </cell>
          <cell r="C109" t="str">
            <v>DNER-ES313/97</v>
          </cell>
          <cell r="D109" t="str">
            <v xml:space="preserve"> </v>
          </cell>
          <cell r="E109" t="str">
            <v>t</v>
          </cell>
          <cell r="F109">
            <v>99087</v>
          </cell>
          <cell r="G109">
            <v>67.64</v>
          </cell>
        </row>
        <row r="110">
          <cell r="A110" t="str">
            <v>DER82200a</v>
          </cell>
          <cell r="B110" t="str">
            <v>Remoção de camada granular</v>
          </cell>
          <cell r="C110" t="str">
            <v xml:space="preserve"> </v>
          </cell>
          <cell r="D110" t="str">
            <v xml:space="preserve"> </v>
          </cell>
          <cell r="E110" t="str">
            <v>m3</v>
          </cell>
          <cell r="F110">
            <v>6475</v>
          </cell>
          <cell r="G110">
            <v>4.67</v>
          </cell>
        </row>
        <row r="111">
          <cell r="A111" t="str">
            <v>DER82200</v>
          </cell>
          <cell r="B111" t="str">
            <v>Remoção de revestimento de CBUQ</v>
          </cell>
          <cell r="C111" t="str">
            <v xml:space="preserve"> </v>
          </cell>
          <cell r="D111" t="str">
            <v xml:space="preserve"> </v>
          </cell>
          <cell r="E111" t="str">
            <v>m3</v>
          </cell>
          <cell r="F111">
            <v>6474</v>
          </cell>
          <cell r="G111">
            <v>5.73</v>
          </cell>
        </row>
        <row r="112">
          <cell r="F112" t="str">
            <v>SUB-TOTAL</v>
          </cell>
        </row>
        <row r="114">
          <cell r="B114" t="str">
            <v>DRENAGEM</v>
          </cell>
        </row>
        <row r="115">
          <cell r="A115" t="str">
            <v>04.000.00</v>
          </cell>
          <cell r="B115" t="str">
            <v>Escavação manual em material de 1a categoria</v>
          </cell>
          <cell r="C115" t="str">
            <v xml:space="preserve"> </v>
          </cell>
          <cell r="D115" t="str">
            <v xml:space="preserve"> </v>
          </cell>
          <cell r="E115" t="str">
            <v>m3</v>
          </cell>
          <cell r="F115">
            <v>544</v>
          </cell>
          <cell r="G115">
            <v>17.57</v>
          </cell>
        </row>
        <row r="116">
          <cell r="A116" t="str">
            <v>04.001.00</v>
          </cell>
          <cell r="B116" t="str">
            <v>Escavação mecânica em material de 1a categoria</v>
          </cell>
          <cell r="C116" t="str">
            <v xml:space="preserve"> </v>
          </cell>
          <cell r="D116" t="str">
            <v xml:space="preserve"> </v>
          </cell>
          <cell r="E116" t="str">
            <v>m3</v>
          </cell>
          <cell r="F116">
            <v>14374</v>
          </cell>
          <cell r="G116">
            <v>2.09</v>
          </cell>
        </row>
        <row r="117">
          <cell r="A117" t="str">
            <v>04.011.00</v>
          </cell>
          <cell r="B117" t="str">
            <v>Escavação mecânica em material de 2a categoria</v>
          </cell>
          <cell r="C117" t="str">
            <v xml:space="preserve"> </v>
          </cell>
          <cell r="D117" t="str">
            <v xml:space="preserve"> </v>
          </cell>
          <cell r="E117" t="str">
            <v>m3</v>
          </cell>
          <cell r="F117">
            <v>20</v>
          </cell>
          <cell r="G117">
            <v>0.9</v>
          </cell>
        </row>
        <row r="118">
          <cell r="A118" t="str">
            <v>04.001.01</v>
          </cell>
          <cell r="B118" t="str">
            <v>Escavação mecânica,reaterro e compactação (material de 1a categoria)</v>
          </cell>
          <cell r="C118" t="str">
            <v xml:space="preserve"> </v>
          </cell>
          <cell r="D118" t="str">
            <v xml:space="preserve"> </v>
          </cell>
          <cell r="E118" t="str">
            <v>m3</v>
          </cell>
          <cell r="F118">
            <v>3037</v>
          </cell>
          <cell r="G118">
            <v>3.03</v>
          </cell>
        </row>
        <row r="119">
          <cell r="A119" t="str">
            <v>04.400.02</v>
          </cell>
          <cell r="B119" t="str">
            <v>Valeta de prot. de cortes c/ revest. vegetal VPC 02</v>
          </cell>
          <cell r="C119" t="str">
            <v xml:space="preserve"> </v>
          </cell>
          <cell r="D119" t="str">
            <v xml:space="preserve"> </v>
          </cell>
          <cell r="E119" t="str">
            <v>m</v>
          </cell>
          <cell r="F119">
            <v>7610</v>
          </cell>
          <cell r="G119">
            <v>23.24</v>
          </cell>
        </row>
        <row r="120">
          <cell r="A120" t="str">
            <v>04.401.01</v>
          </cell>
          <cell r="B120" t="str">
            <v>Valeta de prot. de aterro c/ revest. vegetal VPA 01</v>
          </cell>
          <cell r="C120" t="str">
            <v xml:space="preserve"> </v>
          </cell>
          <cell r="D120" t="str">
            <v xml:space="preserve"> </v>
          </cell>
          <cell r="E120" t="str">
            <v>m</v>
          </cell>
          <cell r="F120">
            <v>6358</v>
          </cell>
          <cell r="G120">
            <v>31.98</v>
          </cell>
        </row>
        <row r="121">
          <cell r="A121" t="str">
            <v>04.401.02</v>
          </cell>
          <cell r="B121" t="str">
            <v>Valeta de prot. de aterro c/ revest. vegetal VPA 02</v>
          </cell>
          <cell r="C121" t="str">
            <v xml:space="preserve"> </v>
          </cell>
          <cell r="D121" t="str">
            <v xml:space="preserve"> </v>
          </cell>
          <cell r="E121" t="str">
            <v>m</v>
          </cell>
          <cell r="F121">
            <v>19035</v>
          </cell>
          <cell r="G121">
            <v>24.32</v>
          </cell>
        </row>
        <row r="122">
          <cell r="A122" t="str">
            <v>04.500.06</v>
          </cell>
          <cell r="B122" t="str">
            <v>Dreno longit. profundo p/cortes em solo- DPS 06</v>
          </cell>
          <cell r="C122" t="str">
            <v>DNER-ES292/97</v>
          </cell>
          <cell r="D122" t="str">
            <v xml:space="preserve"> </v>
          </cell>
          <cell r="E122" t="str">
            <v>m</v>
          </cell>
          <cell r="F122">
            <v>3836</v>
          </cell>
          <cell r="G122">
            <v>34.94</v>
          </cell>
        </row>
        <row r="123">
          <cell r="A123" t="str">
            <v>04.502.02</v>
          </cell>
          <cell r="B123" t="str">
            <v>Boca de saída p/ dreno longit. profundo- BSD 02</v>
          </cell>
          <cell r="C123" t="str">
            <v xml:space="preserve"> </v>
          </cell>
          <cell r="D123" t="str">
            <v xml:space="preserve"> </v>
          </cell>
          <cell r="E123" t="str">
            <v>un</v>
          </cell>
          <cell r="F123">
            <v>24</v>
          </cell>
          <cell r="G123">
            <v>49.08</v>
          </cell>
        </row>
        <row r="124">
          <cell r="A124" t="str">
            <v>04.510.03</v>
          </cell>
          <cell r="B124" t="str">
            <v>Dreno sub- superficial- DSS 03</v>
          </cell>
          <cell r="C124" t="str">
            <v>DNER-ES294/97</v>
          </cell>
          <cell r="D124" t="str">
            <v xml:space="preserve"> </v>
          </cell>
          <cell r="E124" t="str">
            <v>m</v>
          </cell>
          <cell r="F124">
            <v>13990</v>
          </cell>
          <cell r="G124">
            <v>3.71</v>
          </cell>
        </row>
        <row r="125">
          <cell r="A125" t="str">
            <v>04.511.01</v>
          </cell>
          <cell r="B125" t="str">
            <v>Boca de saída p/ dreno sub-superficial-BSD 03</v>
          </cell>
          <cell r="C125" t="str">
            <v xml:space="preserve"> </v>
          </cell>
          <cell r="D125" t="str">
            <v xml:space="preserve"> </v>
          </cell>
          <cell r="E125" t="str">
            <v>un</v>
          </cell>
          <cell r="F125">
            <v>50</v>
          </cell>
          <cell r="G125">
            <v>20.86</v>
          </cell>
        </row>
        <row r="126">
          <cell r="A126" t="str">
            <v>04.900.03</v>
          </cell>
          <cell r="B126" t="str">
            <v>Sarjeta triangular de concreto-STC 03</v>
          </cell>
          <cell r="C126" t="str">
            <v>DNER-ES288/97</v>
          </cell>
          <cell r="D126" t="str">
            <v xml:space="preserve"> </v>
          </cell>
          <cell r="E126" t="str">
            <v>m</v>
          </cell>
          <cell r="F126">
            <v>440</v>
          </cell>
          <cell r="G126">
            <v>16.02</v>
          </cell>
        </row>
        <row r="127">
          <cell r="A127" t="str">
            <v>04.900.04</v>
          </cell>
          <cell r="B127" t="str">
            <v>Sarjeta triangular de concreto-STC 04</v>
          </cell>
          <cell r="C127" t="str">
            <v>DNER-ES288/97</v>
          </cell>
          <cell r="D127" t="str">
            <v xml:space="preserve"> </v>
          </cell>
          <cell r="E127" t="str">
            <v>m</v>
          </cell>
          <cell r="F127">
            <v>847</v>
          </cell>
          <cell r="G127">
            <v>12.93</v>
          </cell>
        </row>
        <row r="128">
          <cell r="A128" t="str">
            <v>04.900.21</v>
          </cell>
          <cell r="B128" t="str">
            <v>Sarjeta de cant. central de concreto-SCC 01</v>
          </cell>
          <cell r="C128" t="str">
            <v>DNER-ES288/97</v>
          </cell>
          <cell r="D128" t="str">
            <v xml:space="preserve"> </v>
          </cell>
          <cell r="E128" t="str">
            <v>m</v>
          </cell>
          <cell r="F128">
            <v>13109</v>
          </cell>
          <cell r="G128">
            <v>13.85</v>
          </cell>
        </row>
        <row r="129">
          <cell r="A129" t="str">
            <v>04.900.22</v>
          </cell>
          <cell r="B129" t="str">
            <v>Sarjeta de cant. central de concreto-SCC 02</v>
          </cell>
          <cell r="C129" t="str">
            <v>DNER-ES288/97</v>
          </cell>
          <cell r="D129" t="str">
            <v xml:space="preserve"> </v>
          </cell>
          <cell r="E129" t="str">
            <v>m</v>
          </cell>
          <cell r="F129">
            <v>3154</v>
          </cell>
          <cell r="G129">
            <v>19.170000000000002</v>
          </cell>
        </row>
        <row r="130">
          <cell r="A130" t="str">
            <v>DER78150b</v>
          </cell>
          <cell r="B130" t="str">
            <v>Caixa coletora de sarjeta - CCS, D=40cm E H=1,00m</v>
          </cell>
          <cell r="C130" t="str">
            <v xml:space="preserve"> </v>
          </cell>
          <cell r="D130" t="str">
            <v xml:space="preserve"> </v>
          </cell>
          <cell r="E130" t="str">
            <v>un</v>
          </cell>
          <cell r="F130">
            <v>3</v>
          </cell>
          <cell r="G130">
            <v>382.07</v>
          </cell>
        </row>
        <row r="131">
          <cell r="A131" t="str">
            <v>DER78150c</v>
          </cell>
          <cell r="B131" t="str">
            <v>Caixa coletora de sarjeta - CCS, D=40cm E H=1,50m</v>
          </cell>
          <cell r="C131" t="str">
            <v xml:space="preserve"> </v>
          </cell>
          <cell r="D131" t="str">
            <v xml:space="preserve"> </v>
          </cell>
          <cell r="E131" t="str">
            <v>un</v>
          </cell>
          <cell r="F131">
            <v>8</v>
          </cell>
          <cell r="G131">
            <v>503.68</v>
          </cell>
        </row>
        <row r="132">
          <cell r="A132" t="str">
            <v>DER78150d</v>
          </cell>
          <cell r="B132" t="str">
            <v>Caixa coletora de sarjeta - CCS, D=40cm E H=2,00m</v>
          </cell>
          <cell r="C132" t="str">
            <v xml:space="preserve"> </v>
          </cell>
          <cell r="D132" t="str">
            <v xml:space="preserve"> </v>
          </cell>
          <cell r="E132" t="str">
            <v>un</v>
          </cell>
          <cell r="F132">
            <v>1</v>
          </cell>
          <cell r="G132">
            <v>625.26</v>
          </cell>
        </row>
        <row r="133">
          <cell r="A133" t="str">
            <v>DER78150a</v>
          </cell>
          <cell r="B133" t="str">
            <v>Caixa coletora de sarjeta - CCS, D=60cm E H=1,5m</v>
          </cell>
          <cell r="C133" t="str">
            <v xml:space="preserve"> </v>
          </cell>
          <cell r="D133" t="str">
            <v xml:space="preserve"> </v>
          </cell>
          <cell r="E133" t="str">
            <v>un</v>
          </cell>
          <cell r="F133">
            <v>7</v>
          </cell>
          <cell r="G133">
            <v>500.45</v>
          </cell>
        </row>
        <row r="134">
          <cell r="A134" t="str">
            <v>04.101.01</v>
          </cell>
          <cell r="B134" t="str">
            <v>Boca de BSTC D=0.60m-normal</v>
          </cell>
          <cell r="C134" t="str">
            <v>DNER-ES284/97</v>
          </cell>
          <cell r="D134" t="str">
            <v xml:space="preserve"> </v>
          </cell>
          <cell r="E134" t="str">
            <v>un</v>
          </cell>
          <cell r="F134">
            <v>23</v>
          </cell>
          <cell r="G134">
            <v>299.62</v>
          </cell>
        </row>
        <row r="135">
          <cell r="A135" t="str">
            <v>04.930.01</v>
          </cell>
          <cell r="B135" t="str">
            <v>Caixa coletora de sarjeta-CCS 01</v>
          </cell>
          <cell r="C135" t="str">
            <v>DNER-ES287/97</v>
          </cell>
          <cell r="D135" t="str">
            <v xml:space="preserve"> </v>
          </cell>
          <cell r="E135" t="str">
            <v>un</v>
          </cell>
          <cell r="F135">
            <v>13</v>
          </cell>
          <cell r="G135">
            <v>568.85</v>
          </cell>
        </row>
        <row r="136">
          <cell r="A136" t="str">
            <v>04.930.02</v>
          </cell>
          <cell r="B136" t="str">
            <v>Caixa coletora de sarjeta-CCS 02</v>
          </cell>
          <cell r="C136" t="str">
            <v>DNER-ES287/97</v>
          </cell>
          <cell r="D136" t="str">
            <v xml:space="preserve"> </v>
          </cell>
          <cell r="E136" t="str">
            <v>un</v>
          </cell>
          <cell r="F136">
            <v>2</v>
          </cell>
          <cell r="G136">
            <v>555.63</v>
          </cell>
        </row>
        <row r="137">
          <cell r="A137" t="str">
            <v>04.930.03</v>
          </cell>
          <cell r="B137" t="str">
            <v>Caixa coletora de sarjeta-CCS 03</v>
          </cell>
          <cell r="C137" t="str">
            <v>DNER-ES287/97</v>
          </cell>
          <cell r="D137" t="str">
            <v xml:space="preserve"> </v>
          </cell>
          <cell r="E137" t="str">
            <v>un</v>
          </cell>
          <cell r="F137">
            <v>4</v>
          </cell>
          <cell r="G137">
            <v>542.39</v>
          </cell>
        </row>
        <row r="138">
          <cell r="A138" t="str">
            <v>04.930.05</v>
          </cell>
          <cell r="B138" t="str">
            <v>Caixa coletora de sarjeta-CCS 05</v>
          </cell>
          <cell r="C138" t="str">
            <v>DNER-ES287/97</v>
          </cell>
          <cell r="D138" t="str">
            <v xml:space="preserve"> </v>
          </cell>
          <cell r="E138" t="str">
            <v>un</v>
          </cell>
          <cell r="F138">
            <v>5</v>
          </cell>
          <cell r="G138">
            <v>715.16</v>
          </cell>
        </row>
        <row r="139">
          <cell r="A139" t="str">
            <v>04.930.09</v>
          </cell>
          <cell r="B139" t="str">
            <v>Caixa coletora de sarjeta-CCS 09</v>
          </cell>
          <cell r="C139" t="str">
            <v>DNER-ES287/97</v>
          </cell>
          <cell r="D139" t="str">
            <v xml:space="preserve"> </v>
          </cell>
          <cell r="E139" t="str">
            <v>un</v>
          </cell>
          <cell r="F139">
            <v>2</v>
          </cell>
          <cell r="G139">
            <v>860.7</v>
          </cell>
        </row>
        <row r="140">
          <cell r="A140" t="str">
            <v>04.930.10</v>
          </cell>
          <cell r="B140" t="str">
            <v>Caixa coletora de sarjeta-CCS 10</v>
          </cell>
          <cell r="C140" t="str">
            <v>DNER-ES287/97</v>
          </cell>
          <cell r="D140" t="str">
            <v xml:space="preserve"> </v>
          </cell>
          <cell r="E140" t="str">
            <v>un</v>
          </cell>
          <cell r="F140">
            <v>1</v>
          </cell>
          <cell r="G140">
            <v>846.69</v>
          </cell>
        </row>
        <row r="141">
          <cell r="A141" t="str">
            <v>04.930.11</v>
          </cell>
          <cell r="B141" t="str">
            <v>Caixa coletora de sarjeta-CCS 11</v>
          </cell>
          <cell r="C141" t="str">
            <v>DNER-ES287/97</v>
          </cell>
          <cell r="D141" t="str">
            <v xml:space="preserve"> </v>
          </cell>
          <cell r="E141" t="str">
            <v>un</v>
          </cell>
          <cell r="F141">
            <v>2</v>
          </cell>
          <cell r="G141">
            <v>832.67</v>
          </cell>
        </row>
        <row r="142">
          <cell r="A142" t="str">
            <v>DER78300</v>
          </cell>
          <cell r="B142" t="str">
            <v>Caixa coletora de sarjeta - CCS, D=100cm E H=1,50m</v>
          </cell>
          <cell r="C142" t="str">
            <v xml:space="preserve"> </v>
          </cell>
          <cell r="D142" t="str">
            <v xml:space="preserve"> </v>
          </cell>
          <cell r="E142" t="str">
            <v>un</v>
          </cell>
          <cell r="F142">
            <v>4</v>
          </cell>
          <cell r="G142">
            <v>449.54</v>
          </cell>
        </row>
        <row r="143">
          <cell r="A143" t="str">
            <v>DER77150a</v>
          </cell>
          <cell r="B143" t="str">
            <v>Caixa coletora de talvegue - CCT, D=40cm E H=1,00m</v>
          </cell>
          <cell r="C143" t="str">
            <v xml:space="preserve"> </v>
          </cell>
          <cell r="D143" t="str">
            <v xml:space="preserve"> </v>
          </cell>
          <cell r="E143" t="str">
            <v>un</v>
          </cell>
          <cell r="F143">
            <v>2</v>
          </cell>
          <cell r="G143">
            <v>388.24</v>
          </cell>
        </row>
        <row r="144">
          <cell r="A144" t="str">
            <v>DER77150b</v>
          </cell>
          <cell r="B144" t="str">
            <v>Caixa coletora de talvegue - CCT, D=40cm E H=1,50m</v>
          </cell>
          <cell r="C144" t="str">
            <v xml:space="preserve"> </v>
          </cell>
          <cell r="D144" t="str">
            <v xml:space="preserve"> </v>
          </cell>
          <cell r="E144" t="str">
            <v>un</v>
          </cell>
          <cell r="F144">
            <v>1</v>
          </cell>
          <cell r="G144">
            <v>510.91</v>
          </cell>
        </row>
        <row r="145">
          <cell r="A145" t="str">
            <v>DER77150c</v>
          </cell>
          <cell r="B145" t="str">
            <v>Caixa coletora de talvegue - CCT, D=60cm E H=1,00m</v>
          </cell>
          <cell r="C145" t="str">
            <v xml:space="preserve"> </v>
          </cell>
          <cell r="D145" t="str">
            <v xml:space="preserve"> </v>
          </cell>
          <cell r="E145" t="str">
            <v>un</v>
          </cell>
          <cell r="F145">
            <v>1</v>
          </cell>
          <cell r="G145">
            <v>320.83</v>
          </cell>
        </row>
        <row r="146">
          <cell r="A146" t="str">
            <v>DER77150</v>
          </cell>
          <cell r="B146" t="str">
            <v>Caixa coletora de talvegue - CCT, D=100cm E H=1,50m</v>
          </cell>
          <cell r="C146" t="str">
            <v xml:space="preserve"> </v>
          </cell>
          <cell r="D146" t="str">
            <v xml:space="preserve"> </v>
          </cell>
          <cell r="E146" t="str">
            <v>un</v>
          </cell>
          <cell r="F146">
            <v>3</v>
          </cell>
          <cell r="G146">
            <v>410.6</v>
          </cell>
        </row>
        <row r="147">
          <cell r="A147" t="str">
            <v>04.960.01</v>
          </cell>
          <cell r="B147" t="str">
            <v>Boca de lobo simples c/ grelha de concreto-BLS 01</v>
          </cell>
          <cell r="C147" t="str">
            <v xml:space="preserve"> </v>
          </cell>
          <cell r="D147" t="str">
            <v xml:space="preserve"> </v>
          </cell>
          <cell r="E147" t="str">
            <v>un</v>
          </cell>
          <cell r="F147">
            <v>2</v>
          </cell>
          <cell r="G147">
            <v>203.51</v>
          </cell>
        </row>
        <row r="148">
          <cell r="A148" t="str">
            <v>04.960.02</v>
          </cell>
          <cell r="B148" t="str">
            <v>Boca de lobo simples c/ grelha de concreto-BLS 02</v>
          </cell>
          <cell r="C148" t="str">
            <v xml:space="preserve"> </v>
          </cell>
          <cell r="D148" t="str">
            <v xml:space="preserve"> </v>
          </cell>
          <cell r="E148" t="str">
            <v>un</v>
          </cell>
          <cell r="F148">
            <v>8</v>
          </cell>
          <cell r="G148">
            <v>257.83999999999997</v>
          </cell>
        </row>
        <row r="149">
          <cell r="A149" t="str">
            <v>P 04.100.07</v>
          </cell>
          <cell r="B149" t="str">
            <v>Execução de galerias D=0,40 c/ lastro de brita</v>
          </cell>
          <cell r="C149" t="str">
            <v xml:space="preserve"> </v>
          </cell>
          <cell r="D149" t="str">
            <v xml:space="preserve"> </v>
          </cell>
          <cell r="E149" t="str">
            <v>m</v>
          </cell>
          <cell r="F149">
            <v>420</v>
          </cell>
          <cell r="G149">
            <v>41.68</v>
          </cell>
        </row>
        <row r="150">
          <cell r="A150" t="str">
            <v>P 04.100.09</v>
          </cell>
          <cell r="B150" t="str">
            <v>Execução de galerias D=0,60 c/ lastro de brita</v>
          </cell>
          <cell r="C150" t="str">
            <v xml:space="preserve"> </v>
          </cell>
          <cell r="D150" t="str">
            <v xml:space="preserve"> </v>
          </cell>
          <cell r="E150" t="str">
            <v>m</v>
          </cell>
          <cell r="F150">
            <v>110</v>
          </cell>
          <cell r="G150">
            <v>100.67</v>
          </cell>
        </row>
        <row r="151">
          <cell r="A151" t="str">
            <v>P 04.100.13</v>
          </cell>
          <cell r="B151" t="str">
            <v>Execução de galerias D=0,80 c/ lastro de brita</v>
          </cell>
          <cell r="C151" t="str">
            <v xml:space="preserve"> </v>
          </cell>
          <cell r="D151" t="str">
            <v xml:space="preserve"> </v>
          </cell>
          <cell r="E151" t="str">
            <v>m</v>
          </cell>
          <cell r="F151">
            <v>24</v>
          </cell>
          <cell r="G151">
            <v>53.83</v>
          </cell>
        </row>
        <row r="152">
          <cell r="A152" t="str">
            <v>P 04.100.08</v>
          </cell>
          <cell r="B152" t="str">
            <v>Execução de galerias D=0,40 c/ lastro de concreto</v>
          </cell>
          <cell r="C152" t="str">
            <v xml:space="preserve"> </v>
          </cell>
          <cell r="D152" t="str">
            <v xml:space="preserve"> </v>
          </cell>
          <cell r="E152" t="str">
            <v>m</v>
          </cell>
          <cell r="F152">
            <v>535</v>
          </cell>
          <cell r="G152">
            <v>58.65</v>
          </cell>
        </row>
        <row r="153">
          <cell r="A153" t="str">
            <v>P 04.100.10</v>
          </cell>
          <cell r="B153" t="str">
            <v>Execução de galerias D=0,60 c/ lastro de concreto</v>
          </cell>
          <cell r="C153" t="str">
            <v xml:space="preserve"> </v>
          </cell>
          <cell r="D153" t="str">
            <v xml:space="preserve"> </v>
          </cell>
          <cell r="E153" t="str">
            <v>m</v>
          </cell>
          <cell r="F153">
            <v>363</v>
          </cell>
          <cell r="G153">
            <v>131.66</v>
          </cell>
        </row>
        <row r="154">
          <cell r="A154" t="str">
            <v>DER72350b</v>
          </cell>
          <cell r="B154" t="str">
            <v>Boca para BSTC D=40cm - Normal</v>
          </cell>
          <cell r="C154" t="str">
            <v xml:space="preserve"> </v>
          </cell>
          <cell r="D154" t="str">
            <v xml:space="preserve"> </v>
          </cell>
          <cell r="E154" t="str">
            <v>un</v>
          </cell>
          <cell r="F154">
            <v>12</v>
          </cell>
          <cell r="G154">
            <v>147.57</v>
          </cell>
        </row>
        <row r="155">
          <cell r="A155" t="str">
            <v>04.100.01</v>
          </cell>
          <cell r="B155" t="str">
            <v>Corpo de BSTC D=0.60m</v>
          </cell>
          <cell r="C155" t="str">
            <v>DNER-ES284/97</v>
          </cell>
          <cell r="D155" t="str">
            <v xml:space="preserve"> </v>
          </cell>
          <cell r="E155" t="str">
            <v xml:space="preserve">m </v>
          </cell>
          <cell r="F155">
            <v>35</v>
          </cell>
          <cell r="G155">
            <v>139.21</v>
          </cell>
        </row>
        <row r="156">
          <cell r="A156" t="str">
            <v>DER72450</v>
          </cell>
          <cell r="B156" t="str">
            <v>Boca para BSTC D=80cm - Normal</v>
          </cell>
          <cell r="C156" t="str">
            <v xml:space="preserve"> </v>
          </cell>
          <cell r="D156" t="str">
            <v xml:space="preserve"> </v>
          </cell>
          <cell r="E156" t="str">
            <v>un</v>
          </cell>
          <cell r="F156">
            <v>2</v>
          </cell>
          <cell r="G156">
            <v>401.45</v>
          </cell>
        </row>
        <row r="157">
          <cell r="A157" t="str">
            <v>P 04.100.06</v>
          </cell>
          <cell r="B157" t="str">
            <v>Galeria D=0,40m envelopada</v>
          </cell>
          <cell r="C157" t="str">
            <v xml:space="preserve"> </v>
          </cell>
          <cell r="D157" t="str">
            <v xml:space="preserve"> </v>
          </cell>
          <cell r="E157" t="str">
            <v>m</v>
          </cell>
          <cell r="F157">
            <v>15</v>
          </cell>
          <cell r="G157">
            <v>103.37</v>
          </cell>
        </row>
        <row r="158">
          <cell r="A158" t="str">
            <v>04.963.01</v>
          </cell>
          <cell r="B158" t="str">
            <v>Poço de visita- PVI 01</v>
          </cell>
          <cell r="C158" t="str">
            <v xml:space="preserve"> </v>
          </cell>
          <cell r="D158" t="str">
            <v xml:space="preserve"> </v>
          </cell>
          <cell r="E158" t="str">
            <v>un</v>
          </cell>
          <cell r="F158">
            <v>1</v>
          </cell>
          <cell r="G158">
            <v>493.1</v>
          </cell>
        </row>
        <row r="159">
          <cell r="A159" t="str">
            <v>04.940.02</v>
          </cell>
          <cell r="B159" t="str">
            <v>Descida d’água tipo rápido- canal retangular-DAR 02</v>
          </cell>
          <cell r="C159" t="str">
            <v>DNER-ES291/97</v>
          </cell>
          <cell r="D159" t="str">
            <v xml:space="preserve"> </v>
          </cell>
          <cell r="E159" t="str">
            <v>m</v>
          </cell>
          <cell r="F159">
            <v>4</v>
          </cell>
          <cell r="G159">
            <v>57.28</v>
          </cell>
        </row>
        <row r="160">
          <cell r="A160" t="str">
            <v>P 04.100.08a</v>
          </cell>
          <cell r="B160" t="str">
            <v>Execução de travessia D=0,40 c/ lastro de concreto p/execução de desvio durante a obra</v>
          </cell>
          <cell r="C160" t="str">
            <v xml:space="preserve"> </v>
          </cell>
          <cell r="D160" t="str">
            <v xml:space="preserve"> </v>
          </cell>
          <cell r="E160" t="str">
            <v>m</v>
          </cell>
          <cell r="F160">
            <v>1055</v>
          </cell>
          <cell r="G160">
            <v>58.65</v>
          </cell>
        </row>
        <row r="161">
          <cell r="A161" t="str">
            <v>04.990.06</v>
          </cell>
          <cell r="B161" t="str">
            <v>Transposição de segmentos de sarjetas- TSS 06</v>
          </cell>
          <cell r="C161" t="str">
            <v>DNER-ES289/97</v>
          </cell>
          <cell r="D161" t="str">
            <v xml:space="preserve"> </v>
          </cell>
          <cell r="E161" t="str">
            <v>m</v>
          </cell>
          <cell r="F161">
            <v>12</v>
          </cell>
          <cell r="G161">
            <v>79.02</v>
          </cell>
        </row>
        <row r="162">
          <cell r="F162" t="str">
            <v>SUB-TOTAL</v>
          </cell>
        </row>
        <row r="164">
          <cell r="B164" t="str">
            <v>OBRAS DE ARTE CORRENTES</v>
          </cell>
        </row>
        <row r="165">
          <cell r="A165" t="str">
            <v>04.001.01</v>
          </cell>
          <cell r="B165" t="str">
            <v>Escavação mecânica,reaterro e compactação (material de 1a categoria)</v>
          </cell>
          <cell r="C165" t="str">
            <v xml:space="preserve"> </v>
          </cell>
          <cell r="D165" t="str">
            <v xml:space="preserve"> </v>
          </cell>
          <cell r="E165" t="str">
            <v>m3</v>
          </cell>
          <cell r="F165">
            <v>12147</v>
          </cell>
          <cell r="G165">
            <v>3.03</v>
          </cell>
        </row>
        <row r="166">
          <cell r="A166" t="str">
            <v>04.100.01</v>
          </cell>
          <cell r="B166" t="str">
            <v>Corpo de BSTC D=0.60m</v>
          </cell>
          <cell r="C166" t="str">
            <v>DNER-ES284/97</v>
          </cell>
          <cell r="D166" t="str">
            <v xml:space="preserve"> </v>
          </cell>
          <cell r="E166" t="str">
            <v xml:space="preserve">m </v>
          </cell>
          <cell r="F166">
            <v>17</v>
          </cell>
          <cell r="G166">
            <v>139.21</v>
          </cell>
        </row>
        <row r="167">
          <cell r="A167" t="str">
            <v>04.100.02</v>
          </cell>
          <cell r="B167" t="str">
            <v>Corpo de BSTC D=0.80m</v>
          </cell>
          <cell r="C167" t="str">
            <v>DNER-ES284/97</v>
          </cell>
          <cell r="D167" t="str">
            <v xml:space="preserve"> </v>
          </cell>
          <cell r="E167" t="str">
            <v xml:space="preserve">m </v>
          </cell>
          <cell r="F167">
            <v>347</v>
          </cell>
          <cell r="G167">
            <v>201.98</v>
          </cell>
        </row>
        <row r="168">
          <cell r="A168" t="str">
            <v>P 04.100.11</v>
          </cell>
          <cell r="B168" t="str">
            <v>Galeria D=0,80m envelopada</v>
          </cell>
          <cell r="C168" t="str">
            <v xml:space="preserve"> </v>
          </cell>
          <cell r="D168" t="str">
            <v xml:space="preserve"> </v>
          </cell>
          <cell r="E168" t="str">
            <v>m</v>
          </cell>
          <cell r="F168">
            <v>10</v>
          </cell>
          <cell r="G168">
            <v>263.04000000000002</v>
          </cell>
        </row>
        <row r="169">
          <cell r="A169" t="str">
            <v>04.100.03</v>
          </cell>
          <cell r="B169" t="str">
            <v>Corpo de BSTC D=1.00m</v>
          </cell>
          <cell r="C169" t="str">
            <v>DNER-ES284/97</v>
          </cell>
          <cell r="D169" t="str">
            <v xml:space="preserve"> </v>
          </cell>
          <cell r="E169" t="str">
            <v xml:space="preserve">m </v>
          </cell>
          <cell r="F169">
            <v>262</v>
          </cell>
          <cell r="G169">
            <v>280.33</v>
          </cell>
        </row>
        <row r="170">
          <cell r="A170" t="str">
            <v>04.100.04</v>
          </cell>
          <cell r="B170" t="str">
            <v>Corpo de BSTC D=1.20m</v>
          </cell>
          <cell r="C170" t="str">
            <v>DNER-ES284/97</v>
          </cell>
          <cell r="D170" t="str">
            <v xml:space="preserve"> </v>
          </cell>
          <cell r="E170" t="str">
            <v xml:space="preserve">m </v>
          </cell>
          <cell r="F170">
            <v>25</v>
          </cell>
          <cell r="G170">
            <v>381.37</v>
          </cell>
        </row>
        <row r="171">
          <cell r="A171" t="str">
            <v>04.101.01</v>
          </cell>
          <cell r="B171" t="str">
            <v>Boca de BSTC D=0.60m-normal</v>
          </cell>
          <cell r="C171" t="str">
            <v>DNER-ES284/97</v>
          </cell>
          <cell r="D171" t="str">
            <v xml:space="preserve"> </v>
          </cell>
          <cell r="E171" t="str">
            <v>un</v>
          </cell>
          <cell r="F171">
            <v>2</v>
          </cell>
          <cell r="G171">
            <v>299.62</v>
          </cell>
        </row>
        <row r="172">
          <cell r="A172" t="str">
            <v>04.101.02</v>
          </cell>
          <cell r="B172" t="str">
            <v>Boca de BSTC D=0.80m-normal</v>
          </cell>
          <cell r="C172" t="str">
            <v>DNER-ES284/97</v>
          </cell>
          <cell r="D172" t="str">
            <v xml:space="preserve"> </v>
          </cell>
          <cell r="E172" t="str">
            <v>un</v>
          </cell>
          <cell r="F172">
            <v>16</v>
          </cell>
          <cell r="G172">
            <v>494.05</v>
          </cell>
        </row>
        <row r="173">
          <cell r="A173" t="str">
            <v>04.101.03</v>
          </cell>
          <cell r="B173" t="str">
            <v>Boca de BSTC D=1.00m-normal</v>
          </cell>
          <cell r="C173" t="str">
            <v>DNER-ES284/97</v>
          </cell>
          <cell r="D173" t="str">
            <v xml:space="preserve"> </v>
          </cell>
          <cell r="E173" t="str">
            <v>un</v>
          </cell>
          <cell r="F173">
            <v>9</v>
          </cell>
          <cell r="G173">
            <v>757.56</v>
          </cell>
        </row>
        <row r="174">
          <cell r="A174" t="str">
            <v>04.101.04</v>
          </cell>
          <cell r="B174" t="str">
            <v>Boca de BSTC D=1.20m-normal</v>
          </cell>
          <cell r="C174" t="str">
            <v>DNER-ES284/97</v>
          </cell>
          <cell r="D174" t="str">
            <v xml:space="preserve"> </v>
          </cell>
          <cell r="E174" t="str">
            <v>un</v>
          </cell>
          <cell r="F174">
            <v>5</v>
          </cell>
          <cell r="G174">
            <v>1087.17</v>
          </cell>
        </row>
        <row r="175">
          <cell r="A175" t="str">
            <v>04.101.05</v>
          </cell>
          <cell r="B175" t="str">
            <v>Boca de BSTC D=1.50m-normal</v>
          </cell>
          <cell r="C175" t="str">
            <v>DNER-ES284/97</v>
          </cell>
          <cell r="D175" t="str">
            <v xml:space="preserve"> </v>
          </cell>
          <cell r="E175" t="str">
            <v>un</v>
          </cell>
          <cell r="F175">
            <v>2</v>
          </cell>
          <cell r="G175">
            <v>1942.12</v>
          </cell>
        </row>
        <row r="176">
          <cell r="A176" t="str">
            <v>04.110.01</v>
          </cell>
          <cell r="B176" t="str">
            <v>Corpo de BDTC D=1.00m</v>
          </cell>
          <cell r="C176" t="str">
            <v>DNER-ES284/97</v>
          </cell>
          <cell r="D176" t="str">
            <v xml:space="preserve"> </v>
          </cell>
          <cell r="E176" t="str">
            <v>m</v>
          </cell>
          <cell r="F176">
            <v>428</v>
          </cell>
          <cell r="G176">
            <v>572.14</v>
          </cell>
        </row>
        <row r="177">
          <cell r="A177" t="str">
            <v>04.110.02</v>
          </cell>
          <cell r="B177" t="str">
            <v>Corpo de BDTC D=1.20m</v>
          </cell>
          <cell r="C177" t="str">
            <v>DNER-ES284/97</v>
          </cell>
          <cell r="D177" t="str">
            <v xml:space="preserve"> </v>
          </cell>
          <cell r="E177" t="str">
            <v>m</v>
          </cell>
          <cell r="F177">
            <v>60</v>
          </cell>
          <cell r="G177">
            <v>745.38</v>
          </cell>
        </row>
        <row r="178">
          <cell r="A178" t="str">
            <v>P04.110.00</v>
          </cell>
          <cell r="B178" t="str">
            <v>Corpo de BDTC D=0.80m c/ laje de concreto</v>
          </cell>
          <cell r="C178" t="str">
            <v xml:space="preserve"> </v>
          </cell>
          <cell r="D178" t="str">
            <v xml:space="preserve"> </v>
          </cell>
          <cell r="E178" t="str">
            <v>m</v>
          </cell>
          <cell r="F178">
            <v>15</v>
          </cell>
          <cell r="G178">
            <v>335.3</v>
          </cell>
        </row>
        <row r="179">
          <cell r="A179" t="str">
            <v>04.111.01</v>
          </cell>
          <cell r="B179" t="str">
            <v>Boca de BDTC D=1.00m-normal</v>
          </cell>
          <cell r="C179" t="str">
            <v>DNER-ES284/97</v>
          </cell>
          <cell r="D179" t="str">
            <v xml:space="preserve"> </v>
          </cell>
          <cell r="E179" t="str">
            <v>un</v>
          </cell>
          <cell r="F179">
            <v>22</v>
          </cell>
          <cell r="G179">
            <v>1056.6199999999999</v>
          </cell>
        </row>
        <row r="180">
          <cell r="A180" t="str">
            <v>04.111.02</v>
          </cell>
          <cell r="B180" t="str">
            <v>Boca de BDTC D=1.20m-normal</v>
          </cell>
          <cell r="C180" t="str">
            <v>DNER-ES284/97</v>
          </cell>
          <cell r="D180" t="str">
            <v xml:space="preserve"> </v>
          </cell>
          <cell r="E180" t="str">
            <v>un</v>
          </cell>
          <cell r="F180">
            <v>2</v>
          </cell>
          <cell r="G180">
            <v>1521.54</v>
          </cell>
        </row>
        <row r="181">
          <cell r="A181" t="str">
            <v>P04.111.01</v>
          </cell>
          <cell r="B181" t="str">
            <v>Boca de BDTC D=0.80m</v>
          </cell>
          <cell r="C181" t="str">
            <v xml:space="preserve"> </v>
          </cell>
          <cell r="D181" t="str">
            <v xml:space="preserve"> </v>
          </cell>
          <cell r="E181" t="str">
            <v>un</v>
          </cell>
          <cell r="F181">
            <v>1</v>
          </cell>
          <cell r="G181">
            <v>560.76</v>
          </cell>
        </row>
        <row r="182">
          <cell r="A182" t="str">
            <v>04.120.01</v>
          </cell>
          <cell r="B182" t="str">
            <v>Corpo de BTTC D=1.00m</v>
          </cell>
          <cell r="C182" t="str">
            <v>DNER-ES284/97</v>
          </cell>
          <cell r="D182" t="str">
            <v xml:space="preserve"> </v>
          </cell>
          <cell r="E182" t="str">
            <v>m</v>
          </cell>
          <cell r="F182">
            <v>131</v>
          </cell>
          <cell r="G182">
            <v>808.8</v>
          </cell>
        </row>
        <row r="183">
          <cell r="A183" t="str">
            <v>04.120.02</v>
          </cell>
          <cell r="B183" t="str">
            <v>Corpo de BTTC D=1.20m</v>
          </cell>
          <cell r="C183" t="str">
            <v>DNER-ES284/97</v>
          </cell>
          <cell r="D183" t="str">
            <v xml:space="preserve"> </v>
          </cell>
          <cell r="E183" t="str">
            <v>m</v>
          </cell>
          <cell r="F183">
            <v>97</v>
          </cell>
          <cell r="G183">
            <v>1110.23</v>
          </cell>
        </row>
        <row r="184">
          <cell r="A184" t="str">
            <v>04.121.01</v>
          </cell>
          <cell r="B184" t="str">
            <v>Boca de BTTC D=1.00m-normal</v>
          </cell>
          <cell r="C184" t="str">
            <v xml:space="preserve"> </v>
          </cell>
          <cell r="D184" t="str">
            <v xml:space="preserve"> </v>
          </cell>
          <cell r="E184" t="str">
            <v>un</v>
          </cell>
          <cell r="F184">
            <v>6</v>
          </cell>
          <cell r="G184">
            <v>1356.87</v>
          </cell>
        </row>
        <row r="185">
          <cell r="A185" t="str">
            <v>04.121.02</v>
          </cell>
          <cell r="B185" t="str">
            <v>Boca de BTTC D=1.20m-normal</v>
          </cell>
          <cell r="C185" t="str">
            <v xml:space="preserve"> </v>
          </cell>
          <cell r="D185" t="str">
            <v xml:space="preserve"> </v>
          </cell>
          <cell r="E185" t="str">
            <v>un</v>
          </cell>
          <cell r="F185">
            <v>2</v>
          </cell>
          <cell r="G185">
            <v>1955.59</v>
          </cell>
        </row>
        <row r="186">
          <cell r="A186" t="str">
            <v>04.200.06</v>
          </cell>
          <cell r="B186" t="str">
            <v>Corpo de BSCC 2.00x2.00m-H=1.00 a 2.50m</v>
          </cell>
          <cell r="C186" t="str">
            <v>DNER-ES286/97</v>
          </cell>
          <cell r="D186" t="str">
            <v xml:space="preserve"> </v>
          </cell>
          <cell r="E186" t="str">
            <v>m</v>
          </cell>
          <cell r="F186">
            <v>21</v>
          </cell>
          <cell r="G186">
            <v>661.97</v>
          </cell>
        </row>
        <row r="187">
          <cell r="A187" t="str">
            <v>04.200.07</v>
          </cell>
          <cell r="B187" t="str">
            <v>Corpo de BSCC 2.50x2.50m-H=1.00 a 2.50m</v>
          </cell>
          <cell r="C187" t="str">
            <v>DNER-ES286/97</v>
          </cell>
          <cell r="D187" t="str">
            <v xml:space="preserve"> </v>
          </cell>
          <cell r="E187" t="str">
            <v>m</v>
          </cell>
          <cell r="F187">
            <v>52</v>
          </cell>
          <cell r="G187">
            <v>975.93</v>
          </cell>
        </row>
        <row r="188">
          <cell r="A188" t="str">
            <v>04.201.02</v>
          </cell>
          <cell r="B188" t="str">
            <v>Boca de BSCC 2.00x2.00m - normal</v>
          </cell>
          <cell r="C188" t="str">
            <v xml:space="preserve"> </v>
          </cell>
          <cell r="D188" t="str">
            <v xml:space="preserve"> </v>
          </cell>
          <cell r="E188" t="str">
            <v>un</v>
          </cell>
          <cell r="F188">
            <v>2</v>
          </cell>
          <cell r="G188">
            <v>4874.24</v>
          </cell>
        </row>
        <row r="189">
          <cell r="A189" t="str">
            <v>04.201.03</v>
          </cell>
          <cell r="B189" t="str">
            <v>Boca de BSCC 2.50x2.50m - normal</v>
          </cell>
          <cell r="C189" t="str">
            <v xml:space="preserve"> </v>
          </cell>
          <cell r="D189" t="str">
            <v xml:space="preserve"> </v>
          </cell>
          <cell r="E189" t="str">
            <v>un</v>
          </cell>
          <cell r="F189">
            <v>3</v>
          </cell>
          <cell r="G189">
            <v>6579.56</v>
          </cell>
        </row>
        <row r="190">
          <cell r="A190" t="str">
            <v>04.210.01</v>
          </cell>
          <cell r="B190" t="str">
            <v>Corpo de BDCC 1.50x1.50m-H=0 a 1.00m</v>
          </cell>
          <cell r="C190" t="str">
            <v>DNER-ES286/97</v>
          </cell>
          <cell r="D190" t="str">
            <v xml:space="preserve"> </v>
          </cell>
          <cell r="E190" t="str">
            <v>m</v>
          </cell>
          <cell r="F190">
            <v>40</v>
          </cell>
          <cell r="G190">
            <v>864.14</v>
          </cell>
        </row>
        <row r="191">
          <cell r="A191" t="str">
            <v>04.211.01</v>
          </cell>
          <cell r="B191" t="str">
            <v>Boca de BDCC 1.50x1.50m - normal</v>
          </cell>
          <cell r="C191" t="str">
            <v xml:space="preserve"> </v>
          </cell>
          <cell r="D191" t="str">
            <v xml:space="preserve"> </v>
          </cell>
          <cell r="E191" t="str">
            <v>un</v>
          </cell>
          <cell r="F191">
            <v>2</v>
          </cell>
          <cell r="G191">
            <v>3642.66</v>
          </cell>
        </row>
        <row r="192">
          <cell r="A192" t="str">
            <v>04.220.09</v>
          </cell>
          <cell r="B192" t="str">
            <v>Corpo de BTCC 1.50x1.50m-H=2.50 a 5.00m</v>
          </cell>
          <cell r="C192" t="str">
            <v>DNER-ES286/97</v>
          </cell>
          <cell r="D192" t="str">
            <v xml:space="preserve"> </v>
          </cell>
          <cell r="E192" t="str">
            <v>m</v>
          </cell>
          <cell r="F192">
            <v>17</v>
          </cell>
          <cell r="G192">
            <v>1221.79</v>
          </cell>
        </row>
        <row r="193">
          <cell r="A193" t="str">
            <v>04.221.01</v>
          </cell>
          <cell r="B193" t="str">
            <v>Boca de BTCC 1.50x1.50m - normal</v>
          </cell>
          <cell r="C193" t="str">
            <v xml:space="preserve"> </v>
          </cell>
          <cell r="D193" t="str">
            <v xml:space="preserve"> </v>
          </cell>
          <cell r="E193" t="str">
            <v>un</v>
          </cell>
          <cell r="F193">
            <v>2</v>
          </cell>
          <cell r="G193">
            <v>4561.4799999999996</v>
          </cell>
        </row>
        <row r="194">
          <cell r="A194" t="str">
            <v>04.999.01</v>
          </cell>
          <cell r="B194" t="str">
            <v>Remoção de bueiros existentes</v>
          </cell>
          <cell r="C194" t="str">
            <v xml:space="preserve"> </v>
          </cell>
          <cell r="D194" t="str">
            <v xml:space="preserve"> </v>
          </cell>
          <cell r="E194" t="str">
            <v>m</v>
          </cell>
          <cell r="F194">
            <v>717</v>
          </cell>
          <cell r="G194">
            <v>13.06</v>
          </cell>
        </row>
        <row r="195">
          <cell r="A195" t="str">
            <v>04.999.01a</v>
          </cell>
          <cell r="B195" t="str">
            <v>Limpeza de bueiro e revestimento com tela galvanizada e concreto</v>
          </cell>
          <cell r="C195" t="str">
            <v xml:space="preserve"> </v>
          </cell>
          <cell r="D195" t="str">
            <v xml:space="preserve"> </v>
          </cell>
          <cell r="E195" t="str">
            <v>m</v>
          </cell>
          <cell r="F195">
            <v>92.84</v>
          </cell>
          <cell r="G195">
            <v>44.18</v>
          </cell>
        </row>
        <row r="196">
          <cell r="A196" t="str">
            <v>04.999.02</v>
          </cell>
          <cell r="B196" t="str">
            <v>Demolição de dispositivos de concreto</v>
          </cell>
          <cell r="C196" t="str">
            <v>DNER-ES296/97</v>
          </cell>
          <cell r="D196" t="str">
            <v xml:space="preserve"> </v>
          </cell>
          <cell r="E196" t="str">
            <v>m3</v>
          </cell>
          <cell r="F196">
            <v>238</v>
          </cell>
          <cell r="G196">
            <v>12.58</v>
          </cell>
        </row>
        <row r="197">
          <cell r="A197" t="str">
            <v>P 04.100.23</v>
          </cell>
          <cell r="B197" t="str">
            <v>Bueiro Met.Corrug.circular, T.Armco,  c/Epoxy-bonded, MP-100, D=1,50 m, E=2,0mm</v>
          </cell>
          <cell r="C197" t="str">
            <v xml:space="preserve"> </v>
          </cell>
          <cell r="D197" t="str">
            <v xml:space="preserve"> </v>
          </cell>
          <cell r="E197" t="str">
            <v>m</v>
          </cell>
          <cell r="F197">
            <v>35</v>
          </cell>
          <cell r="G197">
            <v>510.8</v>
          </cell>
        </row>
        <row r="198">
          <cell r="A198" t="str">
            <v>P 04.100.19</v>
          </cell>
          <cell r="B198" t="str">
            <v>Tunnel liner plate, c/Epoxy-bonded, D=1,20m, E=2,70mm</v>
          </cell>
          <cell r="C198" t="str">
            <v xml:space="preserve"> </v>
          </cell>
          <cell r="D198" t="str">
            <v xml:space="preserve"> </v>
          </cell>
          <cell r="E198" t="str">
            <v>m</v>
          </cell>
          <cell r="F198">
            <v>45</v>
          </cell>
          <cell r="G198">
            <v>923.09</v>
          </cell>
        </row>
        <row r="199">
          <cell r="A199" t="str">
            <v>P 04.100.20</v>
          </cell>
          <cell r="B199" t="str">
            <v>Tunnel liner plate, c/Epoxy-bonded, D=1,40m, E=2,70mm</v>
          </cell>
          <cell r="C199" t="str">
            <v xml:space="preserve"> </v>
          </cell>
          <cell r="D199" t="str">
            <v xml:space="preserve"> </v>
          </cell>
          <cell r="E199" t="str">
            <v>m</v>
          </cell>
          <cell r="F199">
            <v>49</v>
          </cell>
          <cell r="G199">
            <v>1029.42</v>
          </cell>
        </row>
        <row r="200">
          <cell r="A200" t="str">
            <v>DER72450a</v>
          </cell>
          <cell r="B200" t="str">
            <v>Boca para BSTM D=140cm - Normal</v>
          </cell>
          <cell r="C200" t="str">
            <v xml:space="preserve"> </v>
          </cell>
          <cell r="D200" t="str">
            <v xml:space="preserve"> </v>
          </cell>
          <cell r="E200" t="str">
            <v>un</v>
          </cell>
          <cell r="F200">
            <v>2</v>
          </cell>
          <cell r="G200">
            <v>690.23</v>
          </cell>
        </row>
        <row r="202">
          <cell r="F202" t="str">
            <v>SUB-TOTAL</v>
          </cell>
        </row>
        <row r="204">
          <cell r="B204" t="str">
            <v>OBRAS COMPLEMENTARES</v>
          </cell>
        </row>
        <row r="205">
          <cell r="A205" t="str">
            <v>05.100.00</v>
          </cell>
          <cell r="B205" t="str">
            <v>Enleivamento</v>
          </cell>
          <cell r="C205" t="str">
            <v>DNER-ES341/97</v>
          </cell>
          <cell r="D205" t="str">
            <v xml:space="preserve"> </v>
          </cell>
          <cell r="E205" t="str">
            <v>m2</v>
          </cell>
          <cell r="F205">
            <v>144229</v>
          </cell>
          <cell r="G205">
            <v>2.06</v>
          </cell>
        </row>
        <row r="206">
          <cell r="A206" t="str">
            <v>05.102.00</v>
          </cell>
          <cell r="B206" t="str">
            <v>Hidrossemeadura</v>
          </cell>
          <cell r="C206" t="str">
            <v>DNER-ES341/97</v>
          </cell>
          <cell r="D206" t="str">
            <v xml:space="preserve"> </v>
          </cell>
          <cell r="E206" t="str">
            <v>m2</v>
          </cell>
          <cell r="F206">
            <v>656277</v>
          </cell>
          <cell r="G206">
            <v>0.49</v>
          </cell>
        </row>
        <row r="207">
          <cell r="A207" t="str">
            <v>P 05.100.02</v>
          </cell>
          <cell r="B207" t="str">
            <v>Fornecimento e plantio de árvore selecionada</v>
          </cell>
          <cell r="C207" t="str">
            <v xml:space="preserve"> </v>
          </cell>
          <cell r="D207" t="str">
            <v xml:space="preserve"> </v>
          </cell>
          <cell r="E207" t="str">
            <v>un</v>
          </cell>
          <cell r="F207">
            <v>4122</v>
          </cell>
          <cell r="G207">
            <v>6.02</v>
          </cell>
        </row>
        <row r="208">
          <cell r="A208" t="str">
            <v>DER80050</v>
          </cell>
          <cell r="B208" t="str">
            <v>Remoção e recolocação de cercas de arame farpado</v>
          </cell>
          <cell r="C208" t="str">
            <v xml:space="preserve"> </v>
          </cell>
          <cell r="D208" t="str">
            <v xml:space="preserve"> </v>
          </cell>
          <cell r="E208" t="str">
            <v>m</v>
          </cell>
          <cell r="F208">
            <v>7200</v>
          </cell>
          <cell r="G208">
            <v>3.23</v>
          </cell>
        </row>
        <row r="209">
          <cell r="A209" t="str">
            <v>06.400.01</v>
          </cell>
          <cell r="B209" t="str">
            <v>Cercas de arame farpado c/ mourao de concreto</v>
          </cell>
          <cell r="C209" t="str">
            <v xml:space="preserve"> </v>
          </cell>
          <cell r="D209" t="str">
            <v xml:space="preserve"> </v>
          </cell>
          <cell r="E209" t="str">
            <v>m</v>
          </cell>
          <cell r="F209">
            <v>19200</v>
          </cell>
          <cell r="G209">
            <v>8.76</v>
          </cell>
        </row>
        <row r="210">
          <cell r="A210" t="str">
            <v>P 05.100.04</v>
          </cell>
          <cell r="B210" t="str">
            <v>Alambrado c/tela galvanizada c/mourões de concreto h=2,00m</v>
          </cell>
          <cell r="C210" t="str">
            <v xml:space="preserve"> </v>
          </cell>
          <cell r="D210" t="str">
            <v xml:space="preserve"> </v>
          </cell>
          <cell r="E210" t="str">
            <v>m</v>
          </cell>
          <cell r="F210">
            <v>810</v>
          </cell>
          <cell r="G210">
            <v>38.340000000000003</v>
          </cell>
        </row>
        <row r="211">
          <cell r="A211" t="str">
            <v>P 05.100.05</v>
          </cell>
          <cell r="B211" t="str">
            <v xml:space="preserve">Portão duas folhas 4,20 x 2,00m, c/tela de aço galvanizado </v>
          </cell>
          <cell r="C211" t="str">
            <v xml:space="preserve"> </v>
          </cell>
          <cell r="D211" t="str">
            <v xml:space="preserve"> </v>
          </cell>
          <cell r="E211" t="str">
            <v>un</v>
          </cell>
          <cell r="F211">
            <v>1</v>
          </cell>
          <cell r="G211">
            <v>2020.74</v>
          </cell>
        </row>
        <row r="212">
          <cell r="A212" t="str">
            <v>P 05.300.00</v>
          </cell>
          <cell r="B212" t="str">
            <v>Abrigos para passageiros</v>
          </cell>
          <cell r="C212" t="str">
            <v xml:space="preserve"> </v>
          </cell>
          <cell r="D212" t="str">
            <v xml:space="preserve"> </v>
          </cell>
          <cell r="E212" t="str">
            <v>un</v>
          </cell>
          <cell r="F212">
            <v>7</v>
          </cell>
          <cell r="G212">
            <v>832.7</v>
          </cell>
        </row>
        <row r="213">
          <cell r="A213" t="str">
            <v>R1</v>
          </cell>
          <cell r="B213" t="str">
            <v>Remanejamento de Rede de Baixa Tensão (220/380V)</v>
          </cell>
          <cell r="C213" t="str">
            <v xml:space="preserve"> </v>
          </cell>
          <cell r="D213" t="str">
            <v xml:space="preserve"> </v>
          </cell>
          <cell r="E213" t="str">
            <v>m</v>
          </cell>
          <cell r="F213">
            <v>650</v>
          </cell>
          <cell r="G213">
            <v>4.7</v>
          </cell>
        </row>
        <row r="214">
          <cell r="A214" t="str">
            <v>R2</v>
          </cell>
          <cell r="B214" t="str">
            <v>Remanejamento de Rede de Alta Tensão (138kV)</v>
          </cell>
          <cell r="C214" t="str">
            <v xml:space="preserve"> </v>
          </cell>
          <cell r="D214" t="str">
            <v xml:space="preserve"> </v>
          </cell>
          <cell r="E214" t="str">
            <v>m</v>
          </cell>
          <cell r="F214">
            <v>930</v>
          </cell>
          <cell r="G214">
            <v>6.2</v>
          </cell>
        </row>
        <row r="215">
          <cell r="A215" t="str">
            <v>R8</v>
          </cell>
          <cell r="B215" t="str">
            <v>Remanejamento de Poste de Concreto 9/150</v>
          </cell>
          <cell r="C215" t="str">
            <v xml:space="preserve"> </v>
          </cell>
          <cell r="D215" t="str">
            <v xml:space="preserve"> </v>
          </cell>
          <cell r="E215" t="str">
            <v>un</v>
          </cell>
          <cell r="F215">
            <v>7</v>
          </cell>
          <cell r="G215">
            <v>75</v>
          </cell>
        </row>
        <row r="216">
          <cell r="A216" t="str">
            <v>R9</v>
          </cell>
          <cell r="B216" t="str">
            <v>Remanejamento de Poste de Concreto 9/300</v>
          </cell>
          <cell r="C216" t="str">
            <v xml:space="preserve"> </v>
          </cell>
          <cell r="D216" t="str">
            <v xml:space="preserve"> </v>
          </cell>
          <cell r="E216" t="str">
            <v>un</v>
          </cell>
          <cell r="F216">
            <v>2</v>
          </cell>
          <cell r="G216">
            <v>75</v>
          </cell>
        </row>
        <row r="217">
          <cell r="A217" t="str">
            <v>R22</v>
          </cell>
          <cell r="B217" t="str">
            <v>Remanejamento de Poste de Concreto 09/300 c/ transformador</v>
          </cell>
          <cell r="C217" t="str">
            <v xml:space="preserve"> </v>
          </cell>
          <cell r="D217" t="str">
            <v xml:space="preserve"> </v>
          </cell>
          <cell r="E217" t="str">
            <v>un</v>
          </cell>
          <cell r="F217">
            <v>1</v>
          </cell>
          <cell r="G217">
            <v>290</v>
          </cell>
        </row>
        <row r="218">
          <cell r="A218" t="str">
            <v>R10</v>
          </cell>
          <cell r="B218" t="str">
            <v>Remanejamento de Poste de Concreto 10/150</v>
          </cell>
          <cell r="C218" t="str">
            <v xml:space="preserve"> </v>
          </cell>
          <cell r="D218" t="str">
            <v xml:space="preserve"> </v>
          </cell>
          <cell r="E218" t="str">
            <v>un</v>
          </cell>
          <cell r="F218">
            <v>17</v>
          </cell>
          <cell r="G218">
            <v>75</v>
          </cell>
        </row>
        <row r="219">
          <cell r="A219" t="str">
            <v>R11</v>
          </cell>
          <cell r="B219" t="str">
            <v>Remanejamento de Poste de Concreto 10/300</v>
          </cell>
          <cell r="C219" t="str">
            <v xml:space="preserve"> </v>
          </cell>
          <cell r="D219" t="str">
            <v xml:space="preserve"> </v>
          </cell>
          <cell r="E219" t="str">
            <v>un</v>
          </cell>
          <cell r="F219">
            <v>16</v>
          </cell>
          <cell r="G219">
            <v>75</v>
          </cell>
        </row>
        <row r="220">
          <cell r="A220" t="str">
            <v>R12</v>
          </cell>
          <cell r="B220" t="str">
            <v>Remanejamento de Poste de Concreto 10/600</v>
          </cell>
          <cell r="C220" t="str">
            <v xml:space="preserve"> </v>
          </cell>
          <cell r="D220" t="str">
            <v xml:space="preserve"> </v>
          </cell>
          <cell r="E220" t="str">
            <v>un</v>
          </cell>
          <cell r="F220">
            <v>2</v>
          </cell>
          <cell r="G220">
            <v>75</v>
          </cell>
        </row>
        <row r="221">
          <cell r="A221" t="str">
            <v>R18</v>
          </cell>
          <cell r="B221" t="str">
            <v>Remanejamento de Poste de Concreto 10/150 c/ 3 pétalas (400W) instalado</v>
          </cell>
          <cell r="C221" t="str">
            <v xml:space="preserve"> </v>
          </cell>
          <cell r="D221" t="str">
            <v xml:space="preserve"> </v>
          </cell>
          <cell r="E221" t="str">
            <v>un</v>
          </cell>
          <cell r="F221">
            <v>2</v>
          </cell>
          <cell r="G221">
            <v>250</v>
          </cell>
        </row>
        <row r="222">
          <cell r="A222" t="str">
            <v>R25</v>
          </cell>
          <cell r="B222" t="str">
            <v>Remanejamento de Poste Metálico 20m c/ 3 pétalas instalado</v>
          </cell>
          <cell r="C222" t="str">
            <v xml:space="preserve"> </v>
          </cell>
          <cell r="D222" t="str">
            <v xml:space="preserve"> </v>
          </cell>
          <cell r="E222" t="str">
            <v>un</v>
          </cell>
          <cell r="F222">
            <v>1</v>
          </cell>
          <cell r="G222">
            <v>350</v>
          </cell>
        </row>
        <row r="223">
          <cell r="A223" t="str">
            <v>R26</v>
          </cell>
          <cell r="B223" t="str">
            <v>Remanejamento de Poste Metálico 20m c/ 4 pétalas instalado</v>
          </cell>
          <cell r="C223" t="str">
            <v xml:space="preserve"> </v>
          </cell>
          <cell r="D223" t="str">
            <v xml:space="preserve"> </v>
          </cell>
          <cell r="E223" t="str">
            <v>un</v>
          </cell>
          <cell r="F223">
            <v>2</v>
          </cell>
          <cell r="G223">
            <v>410</v>
          </cell>
        </row>
        <row r="224">
          <cell r="A224" t="str">
            <v>R3</v>
          </cell>
          <cell r="B224" t="str">
            <v>Remanejamento de Rede de Telefonia</v>
          </cell>
          <cell r="C224" t="str">
            <v xml:space="preserve"> </v>
          </cell>
          <cell r="D224" t="str">
            <v xml:space="preserve"> </v>
          </cell>
          <cell r="E224" t="str">
            <v>m</v>
          </cell>
          <cell r="F224">
            <v>360</v>
          </cell>
          <cell r="G224">
            <v>2</v>
          </cell>
        </row>
        <row r="225">
          <cell r="A225" t="str">
            <v>R28</v>
          </cell>
          <cell r="B225" t="str">
            <v>Remanejamento de Canalização de água em Ferro Fundido, 100mm</v>
          </cell>
          <cell r="C225" t="str">
            <v xml:space="preserve"> </v>
          </cell>
          <cell r="D225" t="str">
            <v xml:space="preserve"> </v>
          </cell>
          <cell r="E225" t="str">
            <v>m</v>
          </cell>
          <cell r="F225">
            <v>800</v>
          </cell>
          <cell r="G225">
            <v>234.18</v>
          </cell>
        </row>
        <row r="226">
          <cell r="B226" t="str">
            <v>Placas de aproximação( 02 unidades)p/Viaduto nº1</v>
          </cell>
        </row>
        <row r="227">
          <cell r="A227" t="str">
            <v>03.371.01</v>
          </cell>
          <cell r="B227" t="str">
            <v>Formas de placa compensada resinada</v>
          </cell>
          <cell r="C227" t="str">
            <v xml:space="preserve"> </v>
          </cell>
          <cell r="D227" t="str">
            <v xml:space="preserve"> </v>
          </cell>
          <cell r="E227" t="str">
            <v>m2</v>
          </cell>
          <cell r="F227">
            <v>16</v>
          </cell>
          <cell r="G227">
            <v>21.86</v>
          </cell>
        </row>
        <row r="228">
          <cell r="A228" t="str">
            <v>03.353.00</v>
          </cell>
          <cell r="B228" t="str">
            <v>Forn., preparo e colocação nas formas, de aço CA-50</v>
          </cell>
          <cell r="C228" t="str">
            <v xml:space="preserve"> </v>
          </cell>
          <cell r="D228" t="str">
            <v xml:space="preserve"> </v>
          </cell>
          <cell r="E228" t="str">
            <v>kg</v>
          </cell>
          <cell r="F228">
            <v>1814</v>
          </cell>
          <cell r="G228">
            <v>2.59</v>
          </cell>
        </row>
        <row r="229">
          <cell r="A229" t="str">
            <v>P 03.327.01</v>
          </cell>
          <cell r="B229" t="str">
            <v xml:space="preserve">Concreto fck= 25 MPa-contr. raz. uso ger. </v>
          </cell>
          <cell r="C229" t="str">
            <v xml:space="preserve"> </v>
          </cell>
          <cell r="D229" t="str">
            <v xml:space="preserve"> </v>
          </cell>
          <cell r="E229" t="str">
            <v>m3</v>
          </cell>
          <cell r="F229">
            <v>22</v>
          </cell>
          <cell r="G229">
            <v>163.22</v>
          </cell>
        </row>
        <row r="230">
          <cell r="B230" t="str">
            <v>Placas de aproximação( 02 unidades)p/Viaduto nº2</v>
          </cell>
        </row>
        <row r="231">
          <cell r="A231" t="str">
            <v>03.371.01</v>
          </cell>
          <cell r="B231" t="str">
            <v>Formas de placa compensada resinada</v>
          </cell>
          <cell r="C231" t="str">
            <v xml:space="preserve"> </v>
          </cell>
          <cell r="D231" t="str">
            <v xml:space="preserve"> </v>
          </cell>
          <cell r="E231" t="str">
            <v>m2</v>
          </cell>
          <cell r="F231">
            <v>16</v>
          </cell>
          <cell r="G231">
            <v>21.86</v>
          </cell>
        </row>
        <row r="232">
          <cell r="A232" t="str">
            <v>03.353.00</v>
          </cell>
          <cell r="B232" t="str">
            <v>Forn., preparo e colocação nas formas, de aço CA-50</v>
          </cell>
          <cell r="C232" t="str">
            <v xml:space="preserve"> </v>
          </cell>
          <cell r="D232" t="str">
            <v xml:space="preserve"> </v>
          </cell>
          <cell r="E232" t="str">
            <v>kg</v>
          </cell>
          <cell r="F232">
            <v>1814</v>
          </cell>
          <cell r="G232">
            <v>2.59</v>
          </cell>
        </row>
        <row r="233">
          <cell r="A233" t="str">
            <v>P 03.327.01</v>
          </cell>
          <cell r="B233" t="str">
            <v xml:space="preserve">Concreto fck= 25 MPa-contr. raz. uso ger. </v>
          </cell>
          <cell r="C233" t="str">
            <v xml:space="preserve"> </v>
          </cell>
          <cell r="D233" t="str">
            <v xml:space="preserve"> </v>
          </cell>
          <cell r="E233" t="str">
            <v>m3</v>
          </cell>
          <cell r="F233">
            <v>22</v>
          </cell>
          <cell r="G233">
            <v>163.22</v>
          </cell>
        </row>
        <row r="235">
          <cell r="G235" t="str">
            <v>SUB-TOTAL</v>
          </cell>
        </row>
        <row r="237">
          <cell r="G237" t="str">
            <v>TOTAL</v>
          </cell>
        </row>
      </sheetData>
      <sheetData sheetId="8">
        <row r="14">
          <cell r="A14" t="str">
            <v>01.000.00</v>
          </cell>
          <cell r="B14" t="str">
            <v>Desmatamento,destocamento e limpeza de área com árvore até 0,15m</v>
          </cell>
          <cell r="C14" t="str">
            <v>DNER-ES278/97</v>
          </cell>
          <cell r="D14" t="str">
            <v xml:space="preserve"> </v>
          </cell>
          <cell r="E14" t="str">
            <v>m2</v>
          </cell>
          <cell r="F14">
            <v>36000</v>
          </cell>
          <cell r="G14">
            <v>7.0000000000000007E-2</v>
          </cell>
        </row>
        <row r="15">
          <cell r="A15" t="str">
            <v>01.010.00</v>
          </cell>
          <cell r="B15" t="str">
            <v>Desmatamento e destocamento árvores de 0,15m a 0,30m</v>
          </cell>
          <cell r="C15" t="str">
            <v>DNER-ES278/97</v>
          </cell>
          <cell r="D15" t="str">
            <v xml:space="preserve"> </v>
          </cell>
          <cell r="E15" t="str">
            <v>un</v>
          </cell>
          <cell r="F15">
            <v>360</v>
          </cell>
          <cell r="G15">
            <v>8.92</v>
          </cell>
        </row>
        <row r="16">
          <cell r="A16" t="str">
            <v>01.011.00</v>
          </cell>
          <cell r="B16" t="str">
            <v>Desmatamento e destocamento árvores superior a 0,30m</v>
          </cell>
          <cell r="C16" t="str">
            <v>DNER-ES278/97</v>
          </cell>
          <cell r="D16" t="str">
            <v xml:space="preserve"> </v>
          </cell>
          <cell r="E16" t="str">
            <v>un</v>
          </cell>
          <cell r="F16">
            <v>180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01.100.12</v>
          </cell>
          <cell r="B18" t="str">
            <v>Escavação,carga e transportes de material de 1a categoria DMT= 600 a 800m</v>
          </cell>
          <cell r="C18" t="str">
            <v>DNER-ES280/97</v>
          </cell>
          <cell r="D18" t="str">
            <v xml:space="preserve"> </v>
          </cell>
          <cell r="E18" t="str">
            <v>m3</v>
          </cell>
          <cell r="F18">
            <v>325</v>
          </cell>
          <cell r="G18">
            <v>2.19</v>
          </cell>
        </row>
        <row r="19">
          <cell r="A19" t="str">
            <v>01.100.18</v>
          </cell>
          <cell r="B19" t="str">
            <v>Escavação,carga e transportes de material de 1a categoria DMT= 1800 a 2000m</v>
          </cell>
          <cell r="C19" t="str">
            <v>DNER-ES280/97</v>
          </cell>
          <cell r="D19" t="str">
            <v xml:space="preserve"> </v>
          </cell>
          <cell r="E19" t="str">
            <v>m3</v>
          </cell>
          <cell r="F19">
            <v>2295</v>
          </cell>
          <cell r="G19">
            <v>2.92</v>
          </cell>
        </row>
        <row r="20">
          <cell r="A20" t="str">
            <v>01.100.19</v>
          </cell>
          <cell r="B20" t="str">
            <v>Escavação,carga e transportes de material de 1a categoria DMT= 2000 a 3000m</v>
          </cell>
          <cell r="C20" t="str">
            <v>DNER-ES280/97</v>
          </cell>
          <cell r="D20" t="str">
            <v xml:space="preserve"> </v>
          </cell>
          <cell r="E20" t="str">
            <v>m3</v>
          </cell>
          <cell r="F20">
            <v>4475</v>
          </cell>
          <cell r="G20">
            <v>3.26</v>
          </cell>
        </row>
        <row r="21">
          <cell r="A21" t="str">
            <v>DER50260</v>
          </cell>
          <cell r="B21" t="str">
            <v>Esc.  Carga e Transp. de mat. 1a cat. c/ CB 5000&lt;DMT&lt;6000m</v>
          </cell>
          <cell r="C21" t="str">
            <v xml:space="preserve"> </v>
          </cell>
          <cell r="D21" t="str">
            <v xml:space="preserve"> </v>
          </cell>
          <cell r="E21" t="str">
            <v>m3</v>
          </cell>
          <cell r="F21">
            <v>1223</v>
          </cell>
          <cell r="G21">
            <v>4.29</v>
          </cell>
        </row>
        <row r="22">
          <cell r="A22" t="str">
            <v>DER50290</v>
          </cell>
          <cell r="B22" t="str">
            <v>Esc.  Carga e Transp. de mat. 1a cat. c/ CB 8000&lt;DMT&lt;9000m</v>
          </cell>
          <cell r="C22" t="str">
            <v xml:space="preserve"> </v>
          </cell>
          <cell r="D22" t="str">
            <v xml:space="preserve"> </v>
          </cell>
          <cell r="E22" t="str">
            <v>m3</v>
          </cell>
          <cell r="F22">
            <v>2097</v>
          </cell>
          <cell r="G22">
            <v>5.79</v>
          </cell>
        </row>
        <row r="23">
          <cell r="A23" t="str">
            <v>01.101.12</v>
          </cell>
          <cell r="B23" t="str">
            <v>Escavação,carga e transportes de material de 2a categoria,c/CB,  DMT 600 a 800m</v>
          </cell>
          <cell r="C23" t="str">
            <v>DNER-ES280/97</v>
          </cell>
          <cell r="D23" t="str">
            <v xml:space="preserve"> </v>
          </cell>
          <cell r="E23" t="str">
            <v>m3</v>
          </cell>
          <cell r="F23">
            <v>2276</v>
          </cell>
          <cell r="G23">
            <v>3.23</v>
          </cell>
        </row>
        <row r="24">
          <cell r="A24" t="str">
            <v>01.101.18</v>
          </cell>
          <cell r="B24" t="str">
            <v>Escavação,carga e transportes de material de 2a categoria,c/CB,  DMT 1800 a 2000m</v>
          </cell>
          <cell r="C24" t="str">
            <v>DNER-ES280/97</v>
          </cell>
          <cell r="D24" t="str">
            <v xml:space="preserve"> </v>
          </cell>
          <cell r="E24" t="str">
            <v>m3</v>
          </cell>
          <cell r="F24">
            <v>2295</v>
          </cell>
          <cell r="G24">
            <v>4.1399999999999997</v>
          </cell>
        </row>
        <row r="25">
          <cell r="A25" t="str">
            <v>01.101.19</v>
          </cell>
          <cell r="B25" t="str">
            <v>Escavação,carga e transportes de material de 2a categoria,c/CB,  DMT 2000 a 3000m</v>
          </cell>
          <cell r="C25" t="str">
            <v>DNER-ES280/97</v>
          </cell>
          <cell r="D25" t="str">
            <v xml:space="preserve"> </v>
          </cell>
          <cell r="E25" t="str">
            <v>m3</v>
          </cell>
          <cell r="F25">
            <v>5527</v>
          </cell>
          <cell r="G25">
            <v>4.51</v>
          </cell>
        </row>
        <row r="26">
          <cell r="A26" t="str">
            <v>DER51250</v>
          </cell>
          <cell r="B26" t="str">
            <v>Escavação,carga e transportes de material de 2a categoria DMT 5000 a 6000m</v>
          </cell>
          <cell r="C26" t="str">
            <v xml:space="preserve"> </v>
          </cell>
          <cell r="D26" t="str">
            <v xml:space="preserve"> </v>
          </cell>
          <cell r="E26" t="str">
            <v>m3</v>
          </cell>
          <cell r="F26">
            <v>1842</v>
          </cell>
          <cell r="G26">
            <v>5.7</v>
          </cell>
        </row>
        <row r="27">
          <cell r="A27" t="str">
            <v>DER51280</v>
          </cell>
          <cell r="B27" t="str">
            <v>Escavação,carga e transportes de material de 2a categoria DMT 8000 a 9000m</v>
          </cell>
          <cell r="C27" t="str">
            <v xml:space="preserve"> </v>
          </cell>
          <cell r="D27" t="str">
            <v xml:space="preserve"> </v>
          </cell>
          <cell r="E27" t="str">
            <v>m3</v>
          </cell>
          <cell r="F27">
            <v>2097</v>
          </cell>
          <cell r="G27">
            <v>7.48</v>
          </cell>
        </row>
        <row r="28">
          <cell r="A28" t="str">
            <v>DER51310</v>
          </cell>
          <cell r="B28" t="str">
            <v>Escavação,carga e transportes de material de 2a categoria DMT 12000 a 14000m</v>
          </cell>
          <cell r="C28" t="str">
            <v xml:space="preserve"> </v>
          </cell>
          <cell r="D28" t="str">
            <v xml:space="preserve"> </v>
          </cell>
          <cell r="E28" t="str">
            <v>m3</v>
          </cell>
          <cell r="F28">
            <v>4665</v>
          </cell>
          <cell r="G28">
            <v>10.14</v>
          </cell>
        </row>
        <row r="29">
          <cell r="A29" t="str">
            <v>DER51320</v>
          </cell>
          <cell r="B29" t="str">
            <v>Escavação,carga e transportes de material de 2a categoria DMT 14000 a 16000m</v>
          </cell>
          <cell r="C29" t="str">
            <v xml:space="preserve"> </v>
          </cell>
          <cell r="D29" t="str">
            <v xml:space="preserve"> </v>
          </cell>
          <cell r="E29" t="str">
            <v>m3</v>
          </cell>
          <cell r="F29">
            <v>8592</v>
          </cell>
          <cell r="G29">
            <v>11.31</v>
          </cell>
        </row>
        <row r="30">
          <cell r="A30" t="str">
            <v>DER51360</v>
          </cell>
          <cell r="B30" t="str">
            <v>Escavação,carga e transportes de material de 2a categoria DMT 22000 a 24000m</v>
          </cell>
          <cell r="C30" t="str">
            <v xml:space="preserve"> </v>
          </cell>
          <cell r="D30" t="str">
            <v xml:space="preserve"> </v>
          </cell>
          <cell r="E30" t="str">
            <v>m3</v>
          </cell>
          <cell r="F30">
            <v>1500</v>
          </cell>
          <cell r="G30">
            <v>16.04</v>
          </cell>
        </row>
        <row r="31">
          <cell r="A31" t="str">
            <v>DER52090</v>
          </cell>
          <cell r="B31" t="str">
            <v>Esc. Carga e Transp. de solos moles 600&lt;DMT&lt;=800m</v>
          </cell>
          <cell r="C31" t="str">
            <v xml:space="preserve"> </v>
          </cell>
          <cell r="D31" t="str">
            <v xml:space="preserve"> </v>
          </cell>
          <cell r="E31" t="str">
            <v>m3</v>
          </cell>
          <cell r="F31">
            <v>8592</v>
          </cell>
          <cell r="G31">
            <v>4.6399999999999997</v>
          </cell>
        </row>
        <row r="32">
          <cell r="A32" t="str">
            <v>DER52095</v>
          </cell>
          <cell r="B32" t="str">
            <v>Esc. Carga e Transp. de solos moles 800&lt;DMT&lt;=1000m</v>
          </cell>
          <cell r="C32" t="str">
            <v xml:space="preserve"> </v>
          </cell>
          <cell r="D32" t="str">
            <v xml:space="preserve"> </v>
          </cell>
          <cell r="E32" t="str">
            <v>m3</v>
          </cell>
          <cell r="F32">
            <v>2097</v>
          </cell>
          <cell r="G32">
            <v>4.7</v>
          </cell>
        </row>
        <row r="33">
          <cell r="A33" t="str">
            <v>DER52105</v>
          </cell>
          <cell r="B33" t="str">
            <v>Esc. Carga e Transp. de solos moles 2000&lt;DMT&lt;=3000m</v>
          </cell>
          <cell r="C33" t="str">
            <v xml:space="preserve"> </v>
          </cell>
          <cell r="D33" t="str">
            <v xml:space="preserve"> </v>
          </cell>
          <cell r="E33" t="str">
            <v>m3</v>
          </cell>
          <cell r="F33">
            <v>1010</v>
          </cell>
          <cell r="G33">
            <v>5.77</v>
          </cell>
        </row>
        <row r="34">
          <cell r="A34" t="str">
            <v>DER52106</v>
          </cell>
          <cell r="B34" t="str">
            <v>Esc. Carga e Transp. de solos moles 3000&lt;DMT&lt;=4000m</v>
          </cell>
          <cell r="C34" t="str">
            <v xml:space="preserve"> </v>
          </cell>
          <cell r="D34" t="str">
            <v xml:space="preserve"> </v>
          </cell>
          <cell r="E34" t="str">
            <v>m3</v>
          </cell>
          <cell r="F34">
            <v>3665</v>
          </cell>
          <cell r="G34">
            <v>6.37</v>
          </cell>
        </row>
        <row r="35">
          <cell r="A35" t="str">
            <v>01.510.00</v>
          </cell>
          <cell r="B35" t="str">
            <v>Compactação de aterros a 95% Proctor Normal</v>
          </cell>
          <cell r="C35" t="str">
            <v>DNER-ES282/97</v>
          </cell>
          <cell r="D35" t="str">
            <v xml:space="preserve"> </v>
          </cell>
          <cell r="E35" t="str">
            <v>m3</v>
          </cell>
          <cell r="F35">
            <v>5906</v>
          </cell>
          <cell r="G35">
            <v>0.79</v>
          </cell>
        </row>
        <row r="36">
          <cell r="A36" t="str">
            <v>01.511.00</v>
          </cell>
          <cell r="B36" t="str">
            <v>Compactação de aterros a 100% Proctor Normal</v>
          </cell>
          <cell r="C36" t="str">
            <v>DNER-ES282/97</v>
          </cell>
          <cell r="D36" t="str">
            <v xml:space="preserve"> </v>
          </cell>
          <cell r="E36" t="str">
            <v>m3</v>
          </cell>
          <cell r="F36">
            <v>3477</v>
          </cell>
          <cell r="G36">
            <v>1.36</v>
          </cell>
        </row>
        <row r="37">
          <cell r="F37" t="str">
            <v>SUB-TOTAL</v>
          </cell>
        </row>
        <row r="39">
          <cell r="B39" t="str">
            <v>PAVIMENTAÇÃO</v>
          </cell>
        </row>
        <row r="40">
          <cell r="A40" t="str">
            <v>02.000.00</v>
          </cell>
          <cell r="B40" t="str">
            <v>Regularização do subleito</v>
          </cell>
          <cell r="C40" t="str">
            <v xml:space="preserve"> </v>
          </cell>
          <cell r="D40" t="str">
            <v xml:space="preserve"> </v>
          </cell>
          <cell r="E40" t="str">
            <v>m2</v>
          </cell>
          <cell r="F40">
            <v>11690</v>
          </cell>
          <cell r="G40">
            <v>0.3</v>
          </cell>
        </row>
        <row r="41">
          <cell r="A41" t="str">
            <v>P01.401.00</v>
          </cell>
          <cell r="B41" t="str">
            <v>Revestimento Primário</v>
          </cell>
          <cell r="C41" t="str">
            <v xml:space="preserve"> </v>
          </cell>
          <cell r="D41" t="str">
            <v xml:space="preserve"> </v>
          </cell>
          <cell r="E41" t="str">
            <v>m3</v>
          </cell>
          <cell r="F41">
            <v>2245</v>
          </cell>
          <cell r="G41">
            <v>11.75</v>
          </cell>
        </row>
        <row r="42">
          <cell r="F42" t="str">
            <v>SUB-TOTAL</v>
          </cell>
        </row>
        <row r="43">
          <cell r="B43" t="str">
            <v>DRENAGEM</v>
          </cell>
        </row>
        <row r="44">
          <cell r="A44" t="str">
            <v>04.000.00</v>
          </cell>
          <cell r="B44" t="str">
            <v>Escavação manual em material de 1a categoria</v>
          </cell>
          <cell r="C44" t="str">
            <v xml:space="preserve"> </v>
          </cell>
          <cell r="D44" t="str">
            <v xml:space="preserve"> </v>
          </cell>
          <cell r="E44" t="str">
            <v>m3</v>
          </cell>
          <cell r="F44">
            <v>52</v>
          </cell>
          <cell r="G44">
            <v>17.57</v>
          </cell>
        </row>
        <row r="45">
          <cell r="A45" t="str">
            <v>04.001.00</v>
          </cell>
          <cell r="B45" t="str">
            <v>Escavação mecânica em material de 1a categoria</v>
          </cell>
          <cell r="C45" t="str">
            <v xml:space="preserve"> </v>
          </cell>
          <cell r="D45" t="str">
            <v xml:space="preserve"> </v>
          </cell>
          <cell r="E45" t="str">
            <v>m3</v>
          </cell>
          <cell r="F45">
            <v>1344</v>
          </cell>
          <cell r="G45">
            <v>2.09</v>
          </cell>
        </row>
        <row r="46">
          <cell r="A46" t="str">
            <v>04.001.01</v>
          </cell>
          <cell r="B46" t="str">
            <v>Escavação mecânica,reaterro e compactação (material de 1a categoria)</v>
          </cell>
          <cell r="C46" t="str">
            <v xml:space="preserve"> </v>
          </cell>
          <cell r="D46" t="str">
            <v xml:space="preserve"> </v>
          </cell>
          <cell r="E46" t="str">
            <v>m3</v>
          </cell>
          <cell r="F46">
            <v>255</v>
          </cell>
          <cell r="G46">
            <v>3.03</v>
          </cell>
        </row>
        <row r="47">
          <cell r="A47" t="str">
            <v>04.401.02</v>
          </cell>
          <cell r="B47" t="str">
            <v>Valeta de prot. de aterro c/ revest. vegetal VPA 02</v>
          </cell>
          <cell r="C47" t="str">
            <v xml:space="preserve"> </v>
          </cell>
          <cell r="D47" t="str">
            <v xml:space="preserve"> </v>
          </cell>
          <cell r="E47" t="str">
            <v>m</v>
          </cell>
          <cell r="F47">
            <v>517</v>
          </cell>
          <cell r="G47">
            <v>24.32</v>
          </cell>
        </row>
        <row r="48">
          <cell r="A48" t="str">
            <v>04.900.21</v>
          </cell>
          <cell r="B48" t="str">
            <v>Sarjeta de cant. central de concreto-SCC 01</v>
          </cell>
          <cell r="C48" t="str">
            <v>DNER-ES288/97</v>
          </cell>
          <cell r="D48" t="str">
            <v xml:space="preserve"> </v>
          </cell>
          <cell r="E48" t="str">
            <v>m</v>
          </cell>
          <cell r="F48">
            <v>627</v>
          </cell>
          <cell r="G48">
            <v>13.85</v>
          </cell>
        </row>
        <row r="49">
          <cell r="A49" t="str">
            <v>04.900.22</v>
          </cell>
          <cell r="B49" t="str">
            <v>Sarjeta de cant. central de concreto-SCC 02</v>
          </cell>
          <cell r="C49" t="str">
            <v>DNER-ES288/97</v>
          </cell>
          <cell r="D49" t="str">
            <v xml:space="preserve"> </v>
          </cell>
          <cell r="E49" t="str">
            <v>m</v>
          </cell>
          <cell r="F49">
            <v>110</v>
          </cell>
          <cell r="G49">
            <v>19.170000000000002</v>
          </cell>
        </row>
        <row r="50">
          <cell r="A50" t="str">
            <v>04.900.33</v>
          </cell>
          <cell r="B50" t="str">
            <v>Sarjeta triangular de grama-STG 03</v>
          </cell>
          <cell r="C50" t="str">
            <v xml:space="preserve"> </v>
          </cell>
          <cell r="D50" t="str">
            <v xml:space="preserve"> </v>
          </cell>
          <cell r="E50" t="str">
            <v>m</v>
          </cell>
          <cell r="F50">
            <v>451</v>
          </cell>
          <cell r="G50">
            <v>10.61</v>
          </cell>
        </row>
        <row r="51">
          <cell r="A51" t="str">
            <v>04.900.34</v>
          </cell>
          <cell r="B51" t="str">
            <v>Sarjeta triangular de grama-STG 04</v>
          </cell>
          <cell r="C51" t="str">
            <v xml:space="preserve"> </v>
          </cell>
          <cell r="D51" t="str">
            <v xml:space="preserve"> </v>
          </cell>
          <cell r="E51" t="str">
            <v>m</v>
          </cell>
          <cell r="F51">
            <v>715</v>
          </cell>
          <cell r="G51">
            <v>8.4700000000000006</v>
          </cell>
        </row>
        <row r="52">
          <cell r="F52" t="str">
            <v>SUB-TOTAL</v>
          </cell>
        </row>
        <row r="54">
          <cell r="B54" t="str">
            <v>OBRAS DE ARTE CORRENTES</v>
          </cell>
        </row>
        <row r="55">
          <cell r="A55" t="str">
            <v>04.001.00</v>
          </cell>
          <cell r="B55" t="str">
            <v>Escavação mecânica em material de 1a categoria</v>
          </cell>
          <cell r="C55" t="str">
            <v xml:space="preserve"> </v>
          </cell>
          <cell r="D55" t="str">
            <v xml:space="preserve"> </v>
          </cell>
          <cell r="E55" t="str">
            <v>m3</v>
          </cell>
          <cell r="F55">
            <v>1075.2</v>
          </cell>
          <cell r="G55">
            <v>2.09</v>
          </cell>
        </row>
        <row r="56">
          <cell r="A56" t="str">
            <v>04.001.01</v>
          </cell>
          <cell r="B56" t="str">
            <v>Escavação mecânica,reaterro e compactação (material de 1a categoria)</v>
          </cell>
          <cell r="C56" t="str">
            <v xml:space="preserve"> </v>
          </cell>
          <cell r="D56" t="str">
            <v xml:space="preserve"> </v>
          </cell>
          <cell r="E56" t="str">
            <v>m3</v>
          </cell>
          <cell r="F56">
            <v>1020</v>
          </cell>
          <cell r="G56">
            <v>3.03</v>
          </cell>
        </row>
        <row r="57">
          <cell r="A57" t="str">
            <v>04.100.02</v>
          </cell>
          <cell r="B57" t="str">
            <v>Corpo de BSTC D=0.80m</v>
          </cell>
          <cell r="C57" t="str">
            <v>DNER-ES284/97</v>
          </cell>
          <cell r="D57" t="str">
            <v xml:space="preserve"> </v>
          </cell>
          <cell r="E57" t="str">
            <v xml:space="preserve">m </v>
          </cell>
          <cell r="F57">
            <v>65</v>
          </cell>
          <cell r="G57">
            <v>201.98</v>
          </cell>
        </row>
        <row r="58">
          <cell r="A58" t="str">
            <v>04.101.02</v>
          </cell>
          <cell r="B58" t="str">
            <v>Boca de BSTC D=0.80m-normal</v>
          </cell>
          <cell r="C58" t="str">
            <v xml:space="preserve"> </v>
          </cell>
          <cell r="D58" t="str">
            <v xml:space="preserve"> </v>
          </cell>
          <cell r="E58" t="str">
            <v>un</v>
          </cell>
          <cell r="F58">
            <v>4</v>
          </cell>
          <cell r="G58">
            <v>494.05</v>
          </cell>
        </row>
        <row r="59">
          <cell r="A59" t="str">
            <v>DER72950</v>
          </cell>
          <cell r="B59" t="str">
            <v>Boca de BSTC D=2,00m-normal</v>
          </cell>
          <cell r="C59" t="str">
            <v xml:space="preserve"> </v>
          </cell>
          <cell r="D59" t="str">
            <v xml:space="preserve"> </v>
          </cell>
          <cell r="E59" t="str">
            <v>un</v>
          </cell>
          <cell r="F59">
            <v>2</v>
          </cell>
          <cell r="G59">
            <v>1469.87</v>
          </cell>
        </row>
        <row r="60">
          <cell r="A60" t="str">
            <v>P04.110.00</v>
          </cell>
          <cell r="B60" t="str">
            <v>Corpo de BDTC D=0.80m c/ laje de concreto</v>
          </cell>
          <cell r="C60" t="str">
            <v xml:space="preserve"> </v>
          </cell>
          <cell r="D60" t="str">
            <v xml:space="preserve"> </v>
          </cell>
          <cell r="E60" t="str">
            <v>m</v>
          </cell>
          <cell r="F60">
            <v>92</v>
          </cell>
          <cell r="G60">
            <v>335.3</v>
          </cell>
        </row>
        <row r="61">
          <cell r="A61" t="str">
            <v>P04.111.01</v>
          </cell>
          <cell r="B61" t="str">
            <v>Boca de BDTC D=0.80m</v>
          </cell>
          <cell r="C61" t="str">
            <v xml:space="preserve"> </v>
          </cell>
          <cell r="D61" t="str">
            <v xml:space="preserve"> </v>
          </cell>
          <cell r="E61" t="str">
            <v>un</v>
          </cell>
          <cell r="F61">
            <v>4</v>
          </cell>
          <cell r="G61">
            <v>560.76</v>
          </cell>
        </row>
        <row r="62">
          <cell r="A62" t="str">
            <v>04.200.02</v>
          </cell>
          <cell r="B62" t="str">
            <v>Corpo de BSCC 2.00x2.00m-H=0 a 1.00m</v>
          </cell>
          <cell r="C62" t="str">
            <v>DNER-ES286/97</v>
          </cell>
          <cell r="D62" t="str">
            <v xml:space="preserve"> </v>
          </cell>
          <cell r="E62" t="str">
            <v>m</v>
          </cell>
          <cell r="F62">
            <v>21</v>
          </cell>
          <cell r="G62">
            <v>737.8</v>
          </cell>
        </row>
        <row r="63">
          <cell r="A63" t="str">
            <v>04.201.02</v>
          </cell>
          <cell r="B63" t="str">
            <v>Boca de BSCC 2.00x2.00m - normal</v>
          </cell>
          <cell r="C63" t="str">
            <v xml:space="preserve"> </v>
          </cell>
          <cell r="D63" t="str">
            <v xml:space="preserve"> </v>
          </cell>
          <cell r="E63" t="str">
            <v>un</v>
          </cell>
          <cell r="F63">
            <v>2</v>
          </cell>
          <cell r="G63">
            <v>4874.24</v>
          </cell>
        </row>
        <row r="64">
          <cell r="A64" t="str">
            <v>P 04.100.21</v>
          </cell>
          <cell r="B64" t="str">
            <v>Tunnel liner plate, c/Epoxy-bonded, D=2,00m, E=2,70mm</v>
          </cell>
          <cell r="C64" t="str">
            <v xml:space="preserve"> </v>
          </cell>
          <cell r="D64" t="str">
            <v xml:space="preserve"> </v>
          </cell>
          <cell r="E64" t="str">
            <v>m</v>
          </cell>
          <cell r="F64">
            <v>44.5</v>
          </cell>
          <cell r="G64">
            <v>1370.71</v>
          </cell>
        </row>
        <row r="65">
          <cell r="A65" t="str">
            <v>04.999.02</v>
          </cell>
          <cell r="B65" t="str">
            <v>Demolição de dispositivos de concreto</v>
          </cell>
          <cell r="C65" t="str">
            <v>DNER-ES296/97</v>
          </cell>
          <cell r="D65" t="str">
            <v xml:space="preserve"> </v>
          </cell>
          <cell r="E65" t="str">
            <v>m3</v>
          </cell>
          <cell r="F65">
            <v>25</v>
          </cell>
          <cell r="G65">
            <v>12.58</v>
          </cell>
        </row>
        <row r="66">
          <cell r="F66" t="str">
            <v>SUB-TOTAL</v>
          </cell>
        </row>
        <row r="67">
          <cell r="B67" t="str">
            <v>OBRAS COMPLEMENTARES</v>
          </cell>
        </row>
        <row r="68">
          <cell r="A68" t="str">
            <v>05.100.00</v>
          </cell>
          <cell r="B68" t="str">
            <v>Enleivamento</v>
          </cell>
          <cell r="C68" t="str">
            <v>DNER-ES341/97</v>
          </cell>
          <cell r="D68" t="str">
            <v xml:space="preserve"> </v>
          </cell>
          <cell r="E68" t="str">
            <v>m2</v>
          </cell>
          <cell r="F68">
            <v>8136</v>
          </cell>
          <cell r="G68">
            <v>2.06</v>
          </cell>
        </row>
        <row r="69">
          <cell r="A69" t="str">
            <v>05.102.00</v>
          </cell>
          <cell r="B69" t="str">
            <v>Hidrossemeadura</v>
          </cell>
          <cell r="C69" t="str">
            <v>DNER-ES341/97</v>
          </cell>
          <cell r="D69" t="str">
            <v xml:space="preserve"> </v>
          </cell>
          <cell r="E69" t="str">
            <v>m2</v>
          </cell>
          <cell r="F69">
            <v>420</v>
          </cell>
          <cell r="G69">
            <v>0.49</v>
          </cell>
        </row>
        <row r="70">
          <cell r="A70" t="str">
            <v>P 05.100.02</v>
          </cell>
          <cell r="B70" t="str">
            <v>Fornecimento e plantio de árvore selecionada</v>
          </cell>
          <cell r="C70" t="str">
            <v xml:space="preserve"> </v>
          </cell>
          <cell r="D70" t="str">
            <v xml:space="preserve"> </v>
          </cell>
          <cell r="E70" t="str">
            <v>un</v>
          </cell>
          <cell r="F70">
            <v>95</v>
          </cell>
          <cell r="G70">
            <v>6.02</v>
          </cell>
        </row>
      </sheetData>
      <sheetData sheetId="9">
        <row r="14">
          <cell r="A14" t="str">
            <v>01.000.00</v>
          </cell>
          <cell r="B14" t="str">
            <v>Desmatamento,destocamento e limpeza de área com árvore até 0,15m</v>
          </cell>
          <cell r="C14" t="str">
            <v>DNER-ES278/97</v>
          </cell>
          <cell r="D14" t="str">
            <v xml:space="preserve"> </v>
          </cell>
          <cell r="E14" t="str">
            <v>m2</v>
          </cell>
          <cell r="F14">
            <v>154200</v>
          </cell>
          <cell r="G14">
            <v>7.0000000000000007E-2</v>
          </cell>
        </row>
        <row r="15">
          <cell r="A15" t="str">
            <v>01.010.00</v>
          </cell>
          <cell r="B15" t="str">
            <v>Desmatamento e destocamento árvores de 0,15m a 0,30m</v>
          </cell>
          <cell r="C15" t="str">
            <v>DNER-ES278/97</v>
          </cell>
          <cell r="D15" t="str">
            <v xml:space="preserve"> </v>
          </cell>
          <cell r="E15" t="str">
            <v>un</v>
          </cell>
          <cell r="F15">
            <v>1542</v>
          </cell>
          <cell r="G15">
            <v>8.92</v>
          </cell>
        </row>
        <row r="16">
          <cell r="A16" t="str">
            <v>01.011.00</v>
          </cell>
          <cell r="B16" t="str">
            <v>Desmatamento e destocamento árvores superior a 0,30m</v>
          </cell>
          <cell r="C16" t="str">
            <v>DNER-ES278/97</v>
          </cell>
          <cell r="D16" t="str">
            <v xml:space="preserve"> </v>
          </cell>
          <cell r="E16" t="str">
            <v>un</v>
          </cell>
          <cell r="F16">
            <v>771</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3580</v>
          </cell>
          <cell r="G18">
            <v>1.89</v>
          </cell>
        </row>
        <row r="19">
          <cell r="A19" t="str">
            <v>01.100.10</v>
          </cell>
          <cell r="B19" t="str">
            <v>Escavação,carga e transportes de material de 1a categoria DMT= 200 a 400m</v>
          </cell>
          <cell r="C19" t="str">
            <v>DNER-ES280/97</v>
          </cell>
          <cell r="D19" t="str">
            <v xml:space="preserve"> </v>
          </cell>
          <cell r="E19" t="str">
            <v>m3</v>
          </cell>
          <cell r="F19">
            <v>389</v>
          </cell>
          <cell r="G19">
            <v>1.98</v>
          </cell>
        </row>
        <row r="20">
          <cell r="A20" t="str">
            <v>01.100.11</v>
          </cell>
          <cell r="B20" t="str">
            <v>Escavação,carga e transportes de material de 1a categoria DMT= 400 a 600m</v>
          </cell>
          <cell r="C20" t="str">
            <v>DNER-ES280/97</v>
          </cell>
          <cell r="D20" t="str">
            <v xml:space="preserve"> </v>
          </cell>
          <cell r="E20" t="str">
            <v>m3</v>
          </cell>
          <cell r="F20">
            <v>1207</v>
          </cell>
          <cell r="G20">
            <v>2.12</v>
          </cell>
        </row>
        <row r="21">
          <cell r="A21" t="str">
            <v>01.100.12</v>
          </cell>
          <cell r="B21" t="str">
            <v>Escavação,carga e transportes de material de 1a categoria DMT= 600 a 800m</v>
          </cell>
          <cell r="C21" t="str">
            <v>DNER-ES280/97</v>
          </cell>
          <cell r="D21" t="str">
            <v xml:space="preserve"> </v>
          </cell>
          <cell r="E21" t="str">
            <v>m3</v>
          </cell>
          <cell r="F21">
            <v>2411</v>
          </cell>
          <cell r="G21">
            <v>2.19</v>
          </cell>
        </row>
        <row r="22">
          <cell r="A22" t="str">
            <v>01.100.13</v>
          </cell>
          <cell r="B22" t="str">
            <v>Escavação,carga e transportes de material de 1a categoria DMT= 800 a 1000m</v>
          </cell>
          <cell r="C22" t="str">
            <v>DNER-ES280/97</v>
          </cell>
          <cell r="D22" t="str">
            <v xml:space="preserve"> </v>
          </cell>
          <cell r="E22" t="str">
            <v>m3</v>
          </cell>
          <cell r="F22">
            <v>5249</v>
          </cell>
          <cell r="G22">
            <v>2.36</v>
          </cell>
        </row>
        <row r="23">
          <cell r="A23" t="str">
            <v>01.100.14</v>
          </cell>
          <cell r="B23" t="str">
            <v>Escavação,carga e transportes de material de 1a categoria DMT= 1000 a 1200m</v>
          </cell>
          <cell r="C23" t="str">
            <v>DNER-ES280/97</v>
          </cell>
          <cell r="D23" t="str">
            <v xml:space="preserve"> </v>
          </cell>
          <cell r="E23" t="str">
            <v>m3</v>
          </cell>
          <cell r="F23">
            <v>18027</v>
          </cell>
          <cell r="G23">
            <v>2.4</v>
          </cell>
        </row>
        <row r="24">
          <cell r="A24" t="str">
            <v>01.100.15</v>
          </cell>
          <cell r="B24" t="str">
            <v>Escavação,carga e transportes de material de 1a categoria DMT= 1200 a 1400m</v>
          </cell>
          <cell r="C24" t="str">
            <v>DNER-ES280/97</v>
          </cell>
          <cell r="D24" t="str">
            <v xml:space="preserve"> </v>
          </cell>
          <cell r="E24" t="str">
            <v>m3</v>
          </cell>
          <cell r="F24">
            <v>5127</v>
          </cell>
          <cell r="G24">
            <v>2.62</v>
          </cell>
        </row>
        <row r="25">
          <cell r="A25" t="str">
            <v>01.100.16</v>
          </cell>
          <cell r="B25" t="str">
            <v>Escavação,carga e transportes de material de 1a  categoria DMT 1400 a 1600m</v>
          </cell>
          <cell r="C25" t="str">
            <v>DNER-ES280/97</v>
          </cell>
          <cell r="D25" t="str">
            <v xml:space="preserve"> </v>
          </cell>
          <cell r="E25" t="str">
            <v>m3</v>
          </cell>
          <cell r="F25">
            <v>2145</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1313</v>
          </cell>
          <cell r="G26">
            <v>2.84</v>
          </cell>
        </row>
        <row r="27">
          <cell r="A27" t="str">
            <v>01.100.18</v>
          </cell>
          <cell r="B27" t="str">
            <v>Escavação,carga e transportes de material de 1a categoria DMT= 1800 a 2000m</v>
          </cell>
          <cell r="C27" t="str">
            <v>DNER-ES280/97</v>
          </cell>
          <cell r="D27" t="str">
            <v xml:space="preserve"> </v>
          </cell>
          <cell r="E27" t="str">
            <v>m3</v>
          </cell>
          <cell r="F27">
            <v>1078</v>
          </cell>
          <cell r="G27">
            <v>2.92</v>
          </cell>
        </row>
        <row r="28">
          <cell r="A28" t="str">
            <v>01.100.19</v>
          </cell>
          <cell r="B28" t="str">
            <v>Escavação,carga e transportes de material de 1a categoria DMT= 2000 a 3000m</v>
          </cell>
          <cell r="C28" t="str">
            <v>DNER-ES280/97</v>
          </cell>
          <cell r="D28" t="str">
            <v xml:space="preserve"> </v>
          </cell>
          <cell r="E28" t="str">
            <v>m3</v>
          </cell>
          <cell r="F28">
            <v>16291</v>
          </cell>
          <cell r="G28">
            <v>3.26</v>
          </cell>
        </row>
        <row r="29">
          <cell r="A29" t="str">
            <v>DER50260</v>
          </cell>
          <cell r="B29" t="str">
            <v>Esc.  Carga e Transp. de mat. 1a cat. c/ CB 5000&lt;DMT&lt;6000m</v>
          </cell>
          <cell r="C29" t="str">
            <v xml:space="preserve"> </v>
          </cell>
          <cell r="D29" t="str">
            <v xml:space="preserve"> </v>
          </cell>
          <cell r="E29" t="str">
            <v>m3</v>
          </cell>
          <cell r="F29">
            <v>808</v>
          </cell>
          <cell r="G29">
            <v>4.29</v>
          </cell>
        </row>
        <row r="30">
          <cell r="A30" t="str">
            <v>DER50270</v>
          </cell>
          <cell r="B30" t="str">
            <v>Esc.  Carga e Transp. de mat. 1a cat. c/ CB 6000&lt;DMT&lt;7000m</v>
          </cell>
          <cell r="C30" t="str">
            <v xml:space="preserve"> </v>
          </cell>
          <cell r="D30" t="str">
            <v xml:space="preserve"> </v>
          </cell>
          <cell r="E30" t="str">
            <v>m3</v>
          </cell>
          <cell r="F30">
            <v>6239</v>
          </cell>
          <cell r="G30">
            <v>4.79</v>
          </cell>
        </row>
        <row r="31">
          <cell r="A31" t="str">
            <v>DER50315</v>
          </cell>
          <cell r="B31" t="str">
            <v>Esc.  Carga e Transp. de mat. 1a cat. c/ CB 12000&lt;DMT&lt;14000m</v>
          </cell>
          <cell r="C31" t="str">
            <v xml:space="preserve"> </v>
          </cell>
          <cell r="D31" t="str">
            <v xml:space="preserve"> </v>
          </cell>
          <cell r="E31" t="str">
            <v>m3</v>
          </cell>
          <cell r="F31">
            <v>16257</v>
          </cell>
          <cell r="G31">
            <v>8.0299999999999994</v>
          </cell>
        </row>
        <row r="32">
          <cell r="A32" t="str">
            <v>01.101.09</v>
          </cell>
          <cell r="B32" t="str">
            <v>Escavação,carga e transportes de material de 2a categoria,c/CB, DMT 50 a 200m</v>
          </cell>
          <cell r="C32" t="str">
            <v>DNER-ES280/97</v>
          </cell>
          <cell r="D32" t="str">
            <v xml:space="preserve"> </v>
          </cell>
          <cell r="E32" t="str">
            <v>m3</v>
          </cell>
          <cell r="F32">
            <v>100</v>
          </cell>
          <cell r="G32">
            <v>2.85</v>
          </cell>
        </row>
        <row r="33">
          <cell r="A33" t="str">
            <v>01.101.10</v>
          </cell>
          <cell r="B33" t="str">
            <v>Escavação,carga e transportes de material de 2a categoria,c/CB,  DMT 200 a 400m</v>
          </cell>
          <cell r="C33" t="str">
            <v>DNER-ES280/97</v>
          </cell>
          <cell r="D33" t="str">
            <v xml:space="preserve"> </v>
          </cell>
          <cell r="E33" t="str">
            <v>m3</v>
          </cell>
          <cell r="F33">
            <v>100</v>
          </cell>
          <cell r="G33">
            <v>2.97</v>
          </cell>
        </row>
        <row r="34">
          <cell r="A34" t="str">
            <v>01.101.11</v>
          </cell>
          <cell r="B34" t="str">
            <v>Escavação,carga e transportes de material de 2a categoria,c/CB,  DMT 400 a 600m</v>
          </cell>
          <cell r="C34" t="str">
            <v>DNER-ES280/97</v>
          </cell>
          <cell r="D34" t="str">
            <v xml:space="preserve"> </v>
          </cell>
          <cell r="E34" t="str">
            <v>m3</v>
          </cell>
          <cell r="F34">
            <v>100</v>
          </cell>
          <cell r="G34">
            <v>3.15</v>
          </cell>
        </row>
        <row r="35">
          <cell r="A35" t="str">
            <v>01.101.12</v>
          </cell>
          <cell r="B35" t="str">
            <v>Escavação,carga e transportes de material de 2a categoria,c/CB,  DMT 600 a 800m</v>
          </cell>
          <cell r="C35" t="str">
            <v>DNER-ES280/97</v>
          </cell>
          <cell r="D35" t="str">
            <v xml:space="preserve"> </v>
          </cell>
          <cell r="E35" t="str">
            <v>m3</v>
          </cell>
          <cell r="F35">
            <v>4759</v>
          </cell>
          <cell r="G35">
            <v>3.23</v>
          </cell>
        </row>
        <row r="36">
          <cell r="A36" t="str">
            <v>01.101.13</v>
          </cell>
          <cell r="B36" t="str">
            <v>Escavação,carga e transportes de material de 2a categoria,c/CB,  DMT 800 a 1 000m</v>
          </cell>
          <cell r="C36" t="str">
            <v>DNER-ES280/97</v>
          </cell>
          <cell r="D36" t="str">
            <v xml:space="preserve"> </v>
          </cell>
          <cell r="E36" t="str">
            <v>m3</v>
          </cell>
          <cell r="F36">
            <v>100</v>
          </cell>
          <cell r="G36">
            <v>3.42</v>
          </cell>
        </row>
        <row r="37">
          <cell r="A37" t="str">
            <v>01.101.14</v>
          </cell>
          <cell r="B37" t="str">
            <v>Escavação,carga e transportes de material de 2a categoria,c/CB,  DMT 1000 a 1200m</v>
          </cell>
          <cell r="C37" t="str">
            <v>DNER-ES280/97</v>
          </cell>
          <cell r="D37" t="str">
            <v xml:space="preserve"> </v>
          </cell>
          <cell r="E37" t="str">
            <v>m3</v>
          </cell>
          <cell r="F37">
            <v>12018</v>
          </cell>
          <cell r="G37">
            <v>3.49</v>
          </cell>
        </row>
        <row r="38">
          <cell r="A38" t="str">
            <v>01.101.15</v>
          </cell>
          <cell r="B38" t="str">
            <v>Escavação,carga e transportes de material de 2a categoria,c/CB,  DMT 1200 a 1400m</v>
          </cell>
          <cell r="C38" t="str">
            <v>DNER-ES280/97</v>
          </cell>
          <cell r="D38" t="str">
            <v xml:space="preserve"> </v>
          </cell>
          <cell r="E38" t="str">
            <v>m3</v>
          </cell>
          <cell r="F38">
            <v>570</v>
          </cell>
          <cell r="G38">
            <v>3.73</v>
          </cell>
        </row>
        <row r="39">
          <cell r="A39" t="str">
            <v>01.101.16</v>
          </cell>
          <cell r="B39" t="str">
            <v>Escavação,carga e transportes de material de 2a categoria,c/CB,  DMT 1400 a 1600m</v>
          </cell>
          <cell r="C39" t="str">
            <v>DNER-ES280/97</v>
          </cell>
          <cell r="D39" t="str">
            <v xml:space="preserve"> </v>
          </cell>
          <cell r="E39" t="str">
            <v>m3</v>
          </cell>
          <cell r="F39">
            <v>238</v>
          </cell>
          <cell r="G39">
            <v>3.87</v>
          </cell>
        </row>
        <row r="40">
          <cell r="A40" t="str">
            <v>01.101.17</v>
          </cell>
          <cell r="B40" t="str">
            <v>Escavação,carga e transportes de material de 2a categoria,c/CB,  DMT 1600 a 1800m</v>
          </cell>
          <cell r="C40" t="str">
            <v>DNER-ES280/97</v>
          </cell>
          <cell r="D40" t="str">
            <v xml:space="preserve"> </v>
          </cell>
          <cell r="E40" t="str">
            <v>m3</v>
          </cell>
          <cell r="F40">
            <v>100</v>
          </cell>
          <cell r="G40">
            <v>3.99</v>
          </cell>
        </row>
        <row r="41">
          <cell r="A41" t="str">
            <v>01.101.18</v>
          </cell>
          <cell r="B41" t="str">
            <v>Escavação,carga e transportes de material de 2a categoria,c/CB,  DMT 1800 a 2000m</v>
          </cell>
          <cell r="C41" t="str">
            <v>DNER-ES280/97</v>
          </cell>
          <cell r="D41" t="str">
            <v xml:space="preserve"> </v>
          </cell>
          <cell r="E41" t="str">
            <v>m3</v>
          </cell>
          <cell r="F41">
            <v>235</v>
          </cell>
          <cell r="G41">
            <v>4.1399999999999997</v>
          </cell>
        </row>
        <row r="42">
          <cell r="A42" t="str">
            <v>01.101.19</v>
          </cell>
          <cell r="B42" t="str">
            <v>Escavação,carga e transportes de material de 2a categoria,c/CB,  DMT 2000 a 3000m</v>
          </cell>
          <cell r="C42" t="str">
            <v>DNER-ES280/97</v>
          </cell>
          <cell r="D42" t="str">
            <v xml:space="preserve"> </v>
          </cell>
          <cell r="E42" t="str">
            <v>m3</v>
          </cell>
          <cell r="F42">
            <v>557</v>
          </cell>
          <cell r="G42">
            <v>4.51</v>
          </cell>
        </row>
        <row r="43">
          <cell r="A43" t="str">
            <v>DER51250</v>
          </cell>
          <cell r="B43" t="str">
            <v>Escavação,carga e transportes de material de 2a categoria DMT 5000 a 6000m</v>
          </cell>
          <cell r="C43" t="str">
            <v xml:space="preserve"> </v>
          </cell>
          <cell r="D43" t="str">
            <v xml:space="preserve"> </v>
          </cell>
          <cell r="E43" t="str">
            <v>m3</v>
          </cell>
          <cell r="F43">
            <v>1802</v>
          </cell>
          <cell r="G43">
            <v>5.7</v>
          </cell>
        </row>
        <row r="44">
          <cell r="A44" t="str">
            <v>DER51260</v>
          </cell>
          <cell r="B44" t="str">
            <v>Escavação,carga e transportes de material de 2a categoria DMT 6000 a 7000m</v>
          </cell>
          <cell r="C44" t="str">
            <v xml:space="preserve"> </v>
          </cell>
          <cell r="D44" t="str">
            <v xml:space="preserve"> </v>
          </cell>
          <cell r="E44" t="str">
            <v>m3</v>
          </cell>
          <cell r="F44">
            <v>1248</v>
          </cell>
          <cell r="G44">
            <v>6.34</v>
          </cell>
        </row>
        <row r="45">
          <cell r="A45" t="str">
            <v>DER51310</v>
          </cell>
          <cell r="B45" t="str">
            <v>Escavação,carga e transportes de material de 2a categoria DMT 12000 a 14000m</v>
          </cell>
          <cell r="C45" t="str">
            <v xml:space="preserve"> </v>
          </cell>
          <cell r="D45" t="str">
            <v xml:space="preserve"> </v>
          </cell>
          <cell r="E45" t="str">
            <v>m3</v>
          </cell>
          <cell r="F45">
            <v>100</v>
          </cell>
          <cell r="G45">
            <v>10.14</v>
          </cell>
        </row>
        <row r="46">
          <cell r="A46" t="str">
            <v>DER52095</v>
          </cell>
          <cell r="B46" t="str">
            <v>Esc. Carga e Transp. de solos moles 800&lt;DMT&lt;=1000m</v>
          </cell>
          <cell r="C46" t="str">
            <v xml:space="preserve"> </v>
          </cell>
          <cell r="D46" t="str">
            <v xml:space="preserve"> </v>
          </cell>
          <cell r="E46" t="str">
            <v>m3</v>
          </cell>
          <cell r="F46">
            <v>808</v>
          </cell>
          <cell r="G46">
            <v>4.7</v>
          </cell>
        </row>
        <row r="47">
          <cell r="A47" t="str">
            <v>DER52101</v>
          </cell>
          <cell r="B47" t="str">
            <v>Esc. Carga e Transp. de solos moles 1200&lt;DMT&lt;=1400m</v>
          </cell>
          <cell r="C47" t="str">
            <v xml:space="preserve"> </v>
          </cell>
          <cell r="D47" t="str">
            <v xml:space="preserve"> </v>
          </cell>
          <cell r="E47" t="str">
            <v>m3</v>
          </cell>
          <cell r="F47">
            <v>1500</v>
          </cell>
          <cell r="G47">
            <v>4.74</v>
          </cell>
        </row>
        <row r="48">
          <cell r="A48" t="str">
            <v>DER52105</v>
          </cell>
          <cell r="B48" t="str">
            <v>Esc. Carga e Transp. de solos moles 2000&lt;DMT&lt;=3000m</v>
          </cell>
          <cell r="C48" t="str">
            <v xml:space="preserve"> </v>
          </cell>
          <cell r="D48" t="str">
            <v xml:space="preserve"> </v>
          </cell>
          <cell r="E48" t="str">
            <v>m3</v>
          </cell>
          <cell r="F48">
            <v>1222</v>
          </cell>
          <cell r="G48">
            <v>5.77</v>
          </cell>
        </row>
        <row r="49">
          <cell r="A49" t="str">
            <v>DER52106</v>
          </cell>
          <cell r="B49" t="str">
            <v>Esc. Carga e Transp. de solos moles 3000&lt;DMT&lt;=4000m</v>
          </cell>
          <cell r="C49" t="str">
            <v xml:space="preserve"> </v>
          </cell>
          <cell r="D49" t="str">
            <v xml:space="preserve"> </v>
          </cell>
          <cell r="E49" t="str">
            <v>m3</v>
          </cell>
          <cell r="F49">
            <v>3135</v>
          </cell>
          <cell r="G49">
            <v>6.37</v>
          </cell>
        </row>
        <row r="50">
          <cell r="A50" t="str">
            <v>01.510.00</v>
          </cell>
          <cell r="B50" t="str">
            <v>Compactação de aterros a 95% Proctor Normal</v>
          </cell>
          <cell r="C50" t="str">
            <v>DNER-ES282/97</v>
          </cell>
          <cell r="D50" t="str">
            <v xml:space="preserve"> </v>
          </cell>
          <cell r="E50" t="str">
            <v>m3</v>
          </cell>
          <cell r="F50">
            <v>48343</v>
          </cell>
          <cell r="G50">
            <v>0.79</v>
          </cell>
        </row>
        <row r="51">
          <cell r="A51" t="str">
            <v>01.511.00</v>
          </cell>
          <cell r="B51" t="str">
            <v>Compactação de aterros a 100% Proctor Normal</v>
          </cell>
          <cell r="C51" t="str">
            <v>DNER-ES282/97</v>
          </cell>
          <cell r="D51" t="str">
            <v xml:space="preserve"> </v>
          </cell>
          <cell r="E51" t="str">
            <v>m3</v>
          </cell>
          <cell r="F51">
            <v>22313</v>
          </cell>
          <cell r="G51">
            <v>1.36</v>
          </cell>
        </row>
        <row r="52">
          <cell r="F52" t="str">
            <v>SUB-TOTAL</v>
          </cell>
        </row>
        <row r="54">
          <cell r="B54" t="str">
            <v>PAVIMENTAÇÃO</v>
          </cell>
        </row>
        <row r="55">
          <cell r="A55" t="str">
            <v>02.000.00</v>
          </cell>
          <cell r="B55" t="str">
            <v>Regularização do subleito</v>
          </cell>
          <cell r="C55" t="str">
            <v xml:space="preserve"> </v>
          </cell>
          <cell r="D55" t="str">
            <v xml:space="preserve"> </v>
          </cell>
          <cell r="E55" t="str">
            <v>m2</v>
          </cell>
          <cell r="F55">
            <v>104259</v>
          </cell>
          <cell r="G55">
            <v>0.3</v>
          </cell>
        </row>
        <row r="56">
          <cell r="A56" t="str">
            <v>DER53130</v>
          </cell>
          <cell r="B56" t="str">
            <v>Camada de macadame seco</v>
          </cell>
          <cell r="C56" t="str">
            <v xml:space="preserve"> </v>
          </cell>
          <cell r="D56" t="str">
            <v xml:space="preserve"> </v>
          </cell>
          <cell r="E56" t="str">
            <v>m3</v>
          </cell>
          <cell r="F56">
            <v>17459</v>
          </cell>
          <cell r="G56">
            <v>21.86</v>
          </cell>
        </row>
        <row r="57">
          <cell r="A57" t="str">
            <v>02.230.00</v>
          </cell>
          <cell r="B57" t="str">
            <v>Base brita graduada</v>
          </cell>
          <cell r="C57" t="str">
            <v>DNER-ES303/97</v>
          </cell>
          <cell r="D57" t="str">
            <v xml:space="preserve"> </v>
          </cell>
          <cell r="E57" t="str">
            <v>m3</v>
          </cell>
          <cell r="F57">
            <v>13838</v>
          </cell>
          <cell r="G57">
            <v>28.06</v>
          </cell>
        </row>
        <row r="58">
          <cell r="A58" t="str">
            <v>02.300.00</v>
          </cell>
          <cell r="B58" t="str">
            <v>Imprimação - Fornecimento, transporte e execução</v>
          </cell>
          <cell r="C58" t="str">
            <v>DNER-ES306/97</v>
          </cell>
          <cell r="D58" t="str">
            <v xml:space="preserve"> </v>
          </cell>
          <cell r="E58" t="str">
            <v>m2</v>
          </cell>
          <cell r="F58">
            <v>92533</v>
          </cell>
          <cell r="G58">
            <v>1.1100000000000001</v>
          </cell>
        </row>
        <row r="59">
          <cell r="A59" t="str">
            <v>02.400.00</v>
          </cell>
          <cell r="B59" t="str">
            <v>Pintura de ligação - Fornec., transporte e execução</v>
          </cell>
          <cell r="C59" t="str">
            <v>DNER-ES307/97</v>
          </cell>
          <cell r="D59" t="str">
            <v xml:space="preserve"> </v>
          </cell>
          <cell r="E59" t="str">
            <v>m2</v>
          </cell>
          <cell r="F59">
            <v>170839</v>
          </cell>
          <cell r="G59">
            <v>0.41</v>
          </cell>
        </row>
        <row r="60">
          <cell r="A60" t="str">
            <v>02.540.01</v>
          </cell>
          <cell r="B60" t="str">
            <v>Concreto betuminoso usinado a quente - usina 100/140 t/h</v>
          </cell>
          <cell r="C60" t="str">
            <v>DNER-ES313/97</v>
          </cell>
          <cell r="D60" t="str">
            <v xml:space="preserve"> </v>
          </cell>
          <cell r="E60" t="str">
            <v>t</v>
          </cell>
          <cell r="F60">
            <v>19054</v>
          </cell>
          <cell r="G60">
            <v>67.64</v>
          </cell>
        </row>
        <row r="61">
          <cell r="A61" t="str">
            <v>DER82200</v>
          </cell>
          <cell r="B61" t="str">
            <v>Remoção de revestimento de CBUQ</v>
          </cell>
          <cell r="C61" t="str">
            <v xml:space="preserve"> </v>
          </cell>
          <cell r="D61" t="str">
            <v xml:space="preserve"> </v>
          </cell>
          <cell r="E61" t="str">
            <v>m3</v>
          </cell>
          <cell r="F61">
            <v>1526</v>
          </cell>
          <cell r="G61">
            <v>5.73</v>
          </cell>
        </row>
        <row r="62">
          <cell r="A62" t="str">
            <v>DER82200a</v>
          </cell>
          <cell r="B62" t="str">
            <v>Remoção de camada granular</v>
          </cell>
          <cell r="C62" t="str">
            <v xml:space="preserve"> </v>
          </cell>
          <cell r="D62" t="str">
            <v xml:space="preserve"> </v>
          </cell>
          <cell r="E62" t="str">
            <v>m3</v>
          </cell>
          <cell r="F62">
            <v>1526</v>
          </cell>
          <cell r="G62">
            <v>4.67</v>
          </cell>
        </row>
        <row r="63">
          <cell r="A63" t="str">
            <v>DER82150</v>
          </cell>
          <cell r="B63" t="str">
            <v>Remoção de pavimento a paralelelpípedo</v>
          </cell>
          <cell r="C63" t="str">
            <v xml:space="preserve"> </v>
          </cell>
          <cell r="D63" t="str">
            <v xml:space="preserve"> </v>
          </cell>
          <cell r="E63" t="str">
            <v>m2</v>
          </cell>
          <cell r="F63">
            <v>2238</v>
          </cell>
          <cell r="G63">
            <v>0.62</v>
          </cell>
        </row>
        <row r="64">
          <cell r="F64" t="str">
            <v>SUB-TOTAL</v>
          </cell>
        </row>
        <row r="65">
          <cell r="B65" t="str">
            <v>DRENAGEM</v>
          </cell>
        </row>
        <row r="66">
          <cell r="A66" t="str">
            <v>04.000.00</v>
          </cell>
          <cell r="B66" t="str">
            <v>Escavação manual em material de 1a categoria</v>
          </cell>
          <cell r="C66" t="str">
            <v xml:space="preserve"> </v>
          </cell>
          <cell r="D66" t="str">
            <v xml:space="preserve"> </v>
          </cell>
          <cell r="E66" t="str">
            <v>m3</v>
          </cell>
          <cell r="F66">
            <v>142</v>
          </cell>
          <cell r="G66">
            <v>17.57</v>
          </cell>
        </row>
        <row r="67">
          <cell r="A67" t="str">
            <v>04.001.00</v>
          </cell>
          <cell r="B67" t="str">
            <v>Escavação mecânica em material de 1a categoria</v>
          </cell>
          <cell r="C67" t="str">
            <v xml:space="preserve"> </v>
          </cell>
          <cell r="D67" t="str">
            <v xml:space="preserve"> </v>
          </cell>
          <cell r="E67" t="str">
            <v>m3</v>
          </cell>
          <cell r="F67">
            <v>2950</v>
          </cell>
          <cell r="G67">
            <v>2.09</v>
          </cell>
        </row>
        <row r="68">
          <cell r="A68" t="str">
            <v>04.001.01</v>
          </cell>
          <cell r="B68" t="str">
            <v>Escavação mecânica,reaterro e compactação (material de 1a categoria)</v>
          </cell>
          <cell r="C68" t="str">
            <v xml:space="preserve"> </v>
          </cell>
          <cell r="D68" t="str">
            <v xml:space="preserve"> </v>
          </cell>
          <cell r="E68" t="str">
            <v>m3</v>
          </cell>
          <cell r="F68">
            <v>928.4</v>
          </cell>
          <cell r="G68">
            <v>3.03</v>
          </cell>
        </row>
        <row r="69">
          <cell r="A69" t="str">
            <v>04.401.01</v>
          </cell>
          <cell r="B69" t="str">
            <v>Valeta de prot. de aterro c/ revest. vegetal VPA 01</v>
          </cell>
          <cell r="C69" t="str">
            <v xml:space="preserve"> </v>
          </cell>
          <cell r="D69" t="str">
            <v xml:space="preserve"> </v>
          </cell>
          <cell r="E69" t="str">
            <v>m</v>
          </cell>
          <cell r="F69">
            <v>1908</v>
          </cell>
          <cell r="G69">
            <v>31.98</v>
          </cell>
        </row>
        <row r="70">
          <cell r="A70" t="str">
            <v>04.401.02</v>
          </cell>
          <cell r="B70" t="str">
            <v>Valeta de prot. de aterro c/ revest. vegetal VPA 02</v>
          </cell>
          <cell r="C70" t="str">
            <v xml:space="preserve"> </v>
          </cell>
          <cell r="D70" t="str">
            <v xml:space="preserve"> </v>
          </cell>
          <cell r="E70" t="str">
            <v>m</v>
          </cell>
          <cell r="F70">
            <v>836</v>
          </cell>
          <cell r="G70">
            <v>24.32</v>
          </cell>
        </row>
        <row r="71">
          <cell r="A71" t="str">
            <v>04.500.06</v>
          </cell>
          <cell r="B71" t="str">
            <v>Dreno longit. profundo p/cortes em solo- DPS 06</v>
          </cell>
          <cell r="C71" t="str">
            <v>DNER-ES292/97</v>
          </cell>
          <cell r="D71" t="str">
            <v xml:space="preserve"> </v>
          </cell>
          <cell r="E71" t="str">
            <v>m</v>
          </cell>
          <cell r="F71">
            <v>1243</v>
          </cell>
          <cell r="G71">
            <v>34.94</v>
          </cell>
        </row>
        <row r="72">
          <cell r="A72" t="str">
            <v>04.502.02</v>
          </cell>
          <cell r="B72" t="str">
            <v>Boca de saída p/ dreno longit. profundo- BSD 02</v>
          </cell>
          <cell r="C72" t="str">
            <v xml:space="preserve"> </v>
          </cell>
          <cell r="D72" t="str">
            <v xml:space="preserve"> </v>
          </cell>
          <cell r="E72" t="str">
            <v>un</v>
          </cell>
          <cell r="F72">
            <v>2</v>
          </cell>
          <cell r="G72">
            <v>49.08</v>
          </cell>
        </row>
        <row r="73">
          <cell r="A73" t="str">
            <v>04.510.03</v>
          </cell>
          <cell r="B73" t="str">
            <v>Dreno sub- superficial- DSS 03</v>
          </cell>
          <cell r="C73" t="str">
            <v>DNER-ES294/97</v>
          </cell>
          <cell r="D73" t="str">
            <v xml:space="preserve"> </v>
          </cell>
          <cell r="E73" t="str">
            <v>m</v>
          </cell>
          <cell r="F73">
            <v>3497</v>
          </cell>
          <cell r="G73">
            <v>3.71</v>
          </cell>
        </row>
        <row r="74">
          <cell r="A74" t="str">
            <v>04.511.01</v>
          </cell>
          <cell r="B74" t="str">
            <v>Boca de saída p/ dreno sub-superficial-BSD 03</v>
          </cell>
          <cell r="C74" t="str">
            <v xml:space="preserve"> </v>
          </cell>
          <cell r="D74" t="str">
            <v xml:space="preserve"> </v>
          </cell>
          <cell r="E74" t="str">
            <v>un</v>
          </cell>
          <cell r="F74">
            <v>5</v>
          </cell>
          <cell r="G74">
            <v>20.86</v>
          </cell>
        </row>
        <row r="75">
          <cell r="A75" t="str">
            <v>04.900.21</v>
          </cell>
          <cell r="B75" t="str">
            <v>Sarjeta de cant. central de concreto-SCC 01</v>
          </cell>
          <cell r="C75" t="str">
            <v>DNER-ES288/97</v>
          </cell>
          <cell r="D75" t="str">
            <v xml:space="preserve"> </v>
          </cell>
          <cell r="E75" t="str">
            <v>m</v>
          </cell>
          <cell r="F75">
            <v>3036</v>
          </cell>
          <cell r="G75">
            <v>13.85</v>
          </cell>
        </row>
        <row r="76">
          <cell r="A76" t="str">
            <v>04.900.22</v>
          </cell>
          <cell r="B76" t="str">
            <v>Sarjeta de cant. central de concreto-SCC 02</v>
          </cell>
          <cell r="C76" t="str">
            <v>DNER-ES288/97</v>
          </cell>
          <cell r="D76" t="str">
            <v xml:space="preserve"> </v>
          </cell>
          <cell r="E76" t="str">
            <v>m</v>
          </cell>
          <cell r="F76">
            <v>638</v>
          </cell>
          <cell r="G76">
            <v>19.170000000000002</v>
          </cell>
        </row>
        <row r="77">
          <cell r="A77" t="str">
            <v>04.900.03</v>
          </cell>
          <cell r="B77" t="str">
            <v>Sarjeta triangular de concreto-STC 03</v>
          </cell>
          <cell r="C77" t="str">
            <v>DNER-ES288/97</v>
          </cell>
          <cell r="D77" t="str">
            <v xml:space="preserve"> </v>
          </cell>
          <cell r="E77" t="str">
            <v>m</v>
          </cell>
          <cell r="F77">
            <v>55</v>
          </cell>
          <cell r="G77">
            <v>16.02</v>
          </cell>
        </row>
        <row r="78">
          <cell r="A78" t="str">
            <v>04.910.05</v>
          </cell>
          <cell r="B78" t="str">
            <v>Meio-fio de concreto-MFC 05</v>
          </cell>
          <cell r="C78" t="str">
            <v>DNER-ES290/97</v>
          </cell>
          <cell r="D78" t="str">
            <v xml:space="preserve"> </v>
          </cell>
          <cell r="E78" t="str">
            <v>m</v>
          </cell>
          <cell r="F78">
            <v>21252</v>
          </cell>
          <cell r="G78">
            <v>10.54</v>
          </cell>
        </row>
        <row r="79">
          <cell r="A79" t="str">
            <v>DER78150b</v>
          </cell>
          <cell r="B79" t="str">
            <v>Caixa coletora de sarjeta - CCS, D=40cm E H=1,00m</v>
          </cell>
          <cell r="C79" t="str">
            <v xml:space="preserve"> </v>
          </cell>
          <cell r="D79" t="str">
            <v xml:space="preserve"> </v>
          </cell>
          <cell r="E79" t="str">
            <v>un</v>
          </cell>
          <cell r="F79">
            <v>4</v>
          </cell>
          <cell r="G79">
            <v>382.07</v>
          </cell>
        </row>
        <row r="80">
          <cell r="A80" t="str">
            <v>DER78150c</v>
          </cell>
          <cell r="B80" t="str">
            <v>Caixa coletora de sarjeta - CCS, D=40cm E H=1,50m</v>
          </cell>
          <cell r="C80" t="str">
            <v xml:space="preserve"> </v>
          </cell>
          <cell r="D80" t="str">
            <v xml:space="preserve"> </v>
          </cell>
          <cell r="E80" t="str">
            <v>un</v>
          </cell>
          <cell r="F80">
            <v>2</v>
          </cell>
          <cell r="G80">
            <v>503.68</v>
          </cell>
        </row>
        <row r="81">
          <cell r="A81" t="str">
            <v>DER78150a</v>
          </cell>
          <cell r="B81" t="str">
            <v>Caixa coletora de sarjeta - CCS, D=60cm E H=1,5m</v>
          </cell>
          <cell r="C81" t="str">
            <v xml:space="preserve"> </v>
          </cell>
          <cell r="D81" t="str">
            <v xml:space="preserve"> </v>
          </cell>
          <cell r="E81" t="str">
            <v>un</v>
          </cell>
          <cell r="F81">
            <v>1</v>
          </cell>
          <cell r="G81">
            <v>500.45</v>
          </cell>
        </row>
        <row r="82">
          <cell r="A82" t="str">
            <v>04.930.01</v>
          </cell>
          <cell r="B82" t="str">
            <v>Caixa coletora de sarjeta-CCS 01</v>
          </cell>
          <cell r="C82" t="str">
            <v>DNER-ES287/97</v>
          </cell>
          <cell r="D82" t="str">
            <v xml:space="preserve"> </v>
          </cell>
          <cell r="E82" t="str">
            <v>un</v>
          </cell>
          <cell r="F82">
            <v>1</v>
          </cell>
          <cell r="G82">
            <v>568.85</v>
          </cell>
        </row>
        <row r="83">
          <cell r="A83" t="str">
            <v>04.931.03</v>
          </cell>
          <cell r="B83" t="str">
            <v>Caixa coletora de talvegue-CCT 03</v>
          </cell>
          <cell r="C83" t="str">
            <v>DNER-ES287/97</v>
          </cell>
          <cell r="D83" t="str">
            <v xml:space="preserve"> </v>
          </cell>
          <cell r="E83" t="str">
            <v>un</v>
          </cell>
          <cell r="F83">
            <v>2</v>
          </cell>
          <cell r="G83">
            <v>551.65</v>
          </cell>
        </row>
        <row r="84">
          <cell r="A84" t="str">
            <v>04.931.02</v>
          </cell>
          <cell r="B84" t="str">
            <v>Caixa coletora de talvegue-CCT 02</v>
          </cell>
          <cell r="C84" t="str">
            <v>DNER-ES287/97</v>
          </cell>
          <cell r="D84" t="str">
            <v xml:space="preserve"> </v>
          </cell>
          <cell r="E84" t="str">
            <v>un</v>
          </cell>
          <cell r="F84">
            <v>1</v>
          </cell>
          <cell r="G84">
            <v>564.34</v>
          </cell>
        </row>
        <row r="85">
          <cell r="A85" t="str">
            <v>04.960.01</v>
          </cell>
          <cell r="B85" t="str">
            <v>Boca de lobo simples c/ grelha de concreto-BLS 01</v>
          </cell>
          <cell r="C85" t="str">
            <v xml:space="preserve"> </v>
          </cell>
          <cell r="D85" t="str">
            <v xml:space="preserve"> </v>
          </cell>
          <cell r="E85" t="str">
            <v>un</v>
          </cell>
          <cell r="F85">
            <v>12</v>
          </cell>
          <cell r="G85">
            <v>203.51</v>
          </cell>
        </row>
        <row r="86">
          <cell r="A86" t="str">
            <v>04.960.02</v>
          </cell>
          <cell r="B86" t="str">
            <v>Boca de lobo simples c/ grelha de concreto-BLS 02</v>
          </cell>
          <cell r="C86" t="str">
            <v xml:space="preserve"> </v>
          </cell>
          <cell r="D86" t="str">
            <v xml:space="preserve"> </v>
          </cell>
          <cell r="E86" t="str">
            <v>un</v>
          </cell>
          <cell r="F86">
            <v>13</v>
          </cell>
          <cell r="G86">
            <v>257.83999999999997</v>
          </cell>
        </row>
        <row r="87">
          <cell r="A87" t="str">
            <v>04.960.03</v>
          </cell>
          <cell r="B87" t="str">
            <v>Boca de lobo simples c/ grelha de concreto-BLS 03</v>
          </cell>
          <cell r="C87" t="str">
            <v xml:space="preserve"> </v>
          </cell>
          <cell r="D87" t="str">
            <v xml:space="preserve"> </v>
          </cell>
          <cell r="E87" t="str">
            <v>un</v>
          </cell>
          <cell r="F87">
            <v>7</v>
          </cell>
          <cell r="G87">
            <v>312.23</v>
          </cell>
        </row>
        <row r="88">
          <cell r="A88" t="str">
            <v>04.961.02</v>
          </cell>
          <cell r="B88" t="str">
            <v>Boca de lobo dupla c/ grelha de concreto-BLD 02</v>
          </cell>
          <cell r="C88" t="str">
            <v xml:space="preserve"> </v>
          </cell>
          <cell r="D88" t="str">
            <v xml:space="preserve"> </v>
          </cell>
          <cell r="E88" t="str">
            <v>un</v>
          </cell>
          <cell r="F88">
            <v>3</v>
          </cell>
          <cell r="G88">
            <v>476.56</v>
          </cell>
        </row>
        <row r="89">
          <cell r="A89" t="str">
            <v>04.999.01</v>
          </cell>
          <cell r="B89" t="str">
            <v>Remoção de bueiros existentes</v>
          </cell>
          <cell r="C89" t="str">
            <v xml:space="preserve"> </v>
          </cell>
          <cell r="D89" t="str">
            <v xml:space="preserve"> </v>
          </cell>
          <cell r="E89" t="str">
            <v>m</v>
          </cell>
          <cell r="F89">
            <v>65</v>
          </cell>
          <cell r="G89">
            <v>13.06</v>
          </cell>
        </row>
        <row r="90">
          <cell r="A90" t="str">
            <v>04.999.02</v>
          </cell>
          <cell r="B90" t="str">
            <v>Demolição de dispositivos de concreto</v>
          </cell>
          <cell r="C90" t="str">
            <v>DNER-ES296/97</v>
          </cell>
          <cell r="D90" t="str">
            <v xml:space="preserve"> </v>
          </cell>
          <cell r="E90" t="str">
            <v>m3</v>
          </cell>
          <cell r="F90">
            <v>69.599999999999994</v>
          </cell>
          <cell r="G90">
            <v>12.58</v>
          </cell>
        </row>
        <row r="91">
          <cell r="A91" t="str">
            <v>P 04.100.07</v>
          </cell>
          <cell r="B91" t="str">
            <v>Execução de galerias D=0,40 c/ lastro de brita</v>
          </cell>
          <cell r="C91" t="str">
            <v xml:space="preserve"> </v>
          </cell>
          <cell r="D91" t="str">
            <v xml:space="preserve"> </v>
          </cell>
          <cell r="E91" t="str">
            <v>m</v>
          </cell>
          <cell r="F91">
            <v>2037</v>
          </cell>
          <cell r="G91">
            <v>41.68</v>
          </cell>
        </row>
        <row r="92">
          <cell r="A92" t="str">
            <v>P 04.100.09</v>
          </cell>
          <cell r="B92" t="str">
            <v>Execução de galerias D=0,60 c/ lastro de brita</v>
          </cell>
          <cell r="C92" t="str">
            <v xml:space="preserve"> </v>
          </cell>
          <cell r="D92" t="str">
            <v xml:space="preserve"> </v>
          </cell>
          <cell r="E92" t="str">
            <v>m</v>
          </cell>
          <cell r="F92">
            <v>529</v>
          </cell>
          <cell r="G92">
            <v>100.67</v>
          </cell>
        </row>
        <row r="93">
          <cell r="A93" t="str">
            <v>P 04.100.08</v>
          </cell>
          <cell r="B93" t="str">
            <v>Execução de galerias D=0,40 c/ lastro de concreto</v>
          </cell>
          <cell r="C93" t="str">
            <v xml:space="preserve"> </v>
          </cell>
          <cell r="D93" t="str">
            <v xml:space="preserve"> </v>
          </cell>
          <cell r="E93" t="str">
            <v>m</v>
          </cell>
          <cell r="F93">
            <v>287</v>
          </cell>
          <cell r="G93">
            <v>58.65</v>
          </cell>
        </row>
        <row r="94">
          <cell r="A94" t="str">
            <v>P 04.100.10</v>
          </cell>
          <cell r="B94" t="str">
            <v>Execução de galerias D=0,60 c/ lastro de concreto</v>
          </cell>
          <cell r="C94" t="str">
            <v xml:space="preserve"> </v>
          </cell>
          <cell r="D94" t="str">
            <v xml:space="preserve"> </v>
          </cell>
          <cell r="E94" t="str">
            <v>m</v>
          </cell>
          <cell r="F94">
            <v>111</v>
          </cell>
          <cell r="G94">
            <v>131.66</v>
          </cell>
        </row>
        <row r="95">
          <cell r="A95" t="str">
            <v>DER72350b</v>
          </cell>
          <cell r="B95" t="str">
            <v>Boca para BSTC D=40cm - Normal</v>
          </cell>
          <cell r="C95" t="str">
            <v xml:space="preserve"> </v>
          </cell>
          <cell r="D95" t="str">
            <v xml:space="preserve"> </v>
          </cell>
          <cell r="E95" t="str">
            <v>un</v>
          </cell>
          <cell r="F95">
            <v>4</v>
          </cell>
          <cell r="G95">
            <v>147.57</v>
          </cell>
        </row>
        <row r="96">
          <cell r="A96" t="str">
            <v>04.101.01</v>
          </cell>
          <cell r="B96" t="str">
            <v>Boca de BSTC D=0.60m-normal</v>
          </cell>
          <cell r="C96" t="str">
            <v>DNER-ES284/97</v>
          </cell>
          <cell r="D96" t="str">
            <v xml:space="preserve"> </v>
          </cell>
          <cell r="E96" t="str">
            <v>un</v>
          </cell>
          <cell r="F96">
            <v>6</v>
          </cell>
          <cell r="G96">
            <v>299.62</v>
          </cell>
        </row>
        <row r="97">
          <cell r="A97" t="str">
            <v>P 04.100.06</v>
          </cell>
          <cell r="B97" t="str">
            <v>Galeria D=0,40m envelopada</v>
          </cell>
          <cell r="C97" t="str">
            <v xml:space="preserve"> </v>
          </cell>
          <cell r="D97" t="str">
            <v xml:space="preserve"> </v>
          </cell>
          <cell r="E97" t="str">
            <v>m</v>
          </cell>
          <cell r="F97">
            <v>36</v>
          </cell>
          <cell r="G97">
            <v>103.37</v>
          </cell>
        </row>
        <row r="98">
          <cell r="A98" t="str">
            <v>P 04.100.12</v>
          </cell>
          <cell r="B98" t="str">
            <v>Galeria D=0,60m envelopada</v>
          </cell>
          <cell r="C98" t="str">
            <v xml:space="preserve"> </v>
          </cell>
          <cell r="D98" t="str">
            <v xml:space="preserve"> </v>
          </cell>
          <cell r="E98" t="str">
            <v>m</v>
          </cell>
          <cell r="F98">
            <v>23</v>
          </cell>
          <cell r="G98">
            <v>191.7</v>
          </cell>
        </row>
        <row r="99">
          <cell r="A99" t="str">
            <v>P.04.100.14</v>
          </cell>
          <cell r="B99" t="str">
            <v>Caixa de ligação e passagem BSTC, D=80cm, H=1,00m</v>
          </cell>
          <cell r="C99" t="str">
            <v xml:space="preserve"> </v>
          </cell>
          <cell r="D99" t="str">
            <v xml:space="preserve"> </v>
          </cell>
          <cell r="E99" t="str">
            <v>un</v>
          </cell>
          <cell r="F99">
            <v>1</v>
          </cell>
          <cell r="G99">
            <v>451.1</v>
          </cell>
        </row>
        <row r="100">
          <cell r="A100" t="str">
            <v>P.04.100.15</v>
          </cell>
          <cell r="B100" t="str">
            <v>Caixa de ligação e passagem BSTC,  D=1,00m, H=1,50m</v>
          </cell>
          <cell r="C100" t="str">
            <v xml:space="preserve"> </v>
          </cell>
          <cell r="D100" t="str">
            <v xml:space="preserve"> </v>
          </cell>
          <cell r="E100" t="str">
            <v>un</v>
          </cell>
          <cell r="F100">
            <v>1</v>
          </cell>
          <cell r="G100">
            <v>741.5</v>
          </cell>
        </row>
        <row r="101">
          <cell r="A101" t="str">
            <v>P.04.100.16</v>
          </cell>
          <cell r="B101" t="str">
            <v>Caixa de ligação e passagem BDTC,  D=1,00m, H=1,50m</v>
          </cell>
          <cell r="C101" t="str">
            <v xml:space="preserve"> </v>
          </cell>
          <cell r="D101" t="str">
            <v xml:space="preserve"> </v>
          </cell>
          <cell r="E101" t="str">
            <v>un</v>
          </cell>
          <cell r="F101">
            <v>1</v>
          </cell>
          <cell r="G101">
            <v>1174.79</v>
          </cell>
        </row>
        <row r="102">
          <cell r="A102" t="str">
            <v>04.962.01</v>
          </cell>
          <cell r="B102" t="str">
            <v>Caixa de ligação e passagem- CLP 01</v>
          </cell>
          <cell r="C102" t="str">
            <v>DNER-ES287/97</v>
          </cell>
          <cell r="D102" t="str">
            <v xml:space="preserve"> </v>
          </cell>
          <cell r="E102" t="str">
            <v>un</v>
          </cell>
          <cell r="F102">
            <v>5</v>
          </cell>
          <cell r="G102">
            <v>371.03</v>
          </cell>
        </row>
        <row r="103">
          <cell r="A103" t="str">
            <v>04.962.02</v>
          </cell>
          <cell r="B103" t="str">
            <v>Caixa de ligação e passagem- CLP 02</v>
          </cell>
          <cell r="C103" t="str">
            <v>DNER-ES287/97</v>
          </cell>
          <cell r="D103" t="str">
            <v xml:space="preserve"> </v>
          </cell>
          <cell r="E103" t="str">
            <v>un</v>
          </cell>
          <cell r="F103">
            <v>3</v>
          </cell>
          <cell r="G103">
            <v>359.92</v>
          </cell>
        </row>
        <row r="104">
          <cell r="A104" t="str">
            <v>04.962.07</v>
          </cell>
          <cell r="B104" t="str">
            <v>Caixa de ligação e passagem- CLP 07</v>
          </cell>
          <cell r="C104" t="str">
            <v>DNER-ES287/97</v>
          </cell>
          <cell r="D104" t="str">
            <v xml:space="preserve"> </v>
          </cell>
          <cell r="E104" t="str">
            <v>un</v>
          </cell>
          <cell r="F104">
            <v>1</v>
          </cell>
          <cell r="G104">
            <v>443.2</v>
          </cell>
        </row>
        <row r="105">
          <cell r="A105" t="str">
            <v>04.962.08</v>
          </cell>
          <cell r="B105" t="str">
            <v>Caixa de ligação e passagem- CLP 08</v>
          </cell>
          <cell r="C105" t="str">
            <v>DNER-ES287/97</v>
          </cell>
          <cell r="D105" t="str">
            <v xml:space="preserve"> </v>
          </cell>
          <cell r="E105" t="str">
            <v>un</v>
          </cell>
          <cell r="F105">
            <v>1</v>
          </cell>
          <cell r="G105">
            <v>431.6</v>
          </cell>
        </row>
        <row r="106">
          <cell r="A106" t="str">
            <v>04.963.01</v>
          </cell>
          <cell r="B106" t="str">
            <v>Poço de visita- PVI 01</v>
          </cell>
          <cell r="C106" t="str">
            <v xml:space="preserve"> </v>
          </cell>
          <cell r="D106" t="str">
            <v xml:space="preserve"> </v>
          </cell>
          <cell r="E106" t="str">
            <v>un</v>
          </cell>
          <cell r="F106">
            <v>1</v>
          </cell>
          <cell r="G106">
            <v>493.1</v>
          </cell>
        </row>
        <row r="107">
          <cell r="A107" t="str">
            <v>04.963.02</v>
          </cell>
          <cell r="B107" t="str">
            <v>Poço de visita- PVI 02</v>
          </cell>
          <cell r="C107" t="str">
            <v xml:space="preserve"> </v>
          </cell>
          <cell r="D107" t="str">
            <v xml:space="preserve"> </v>
          </cell>
          <cell r="E107" t="str">
            <v>un</v>
          </cell>
          <cell r="F107">
            <v>1</v>
          </cell>
          <cell r="G107">
            <v>481.49</v>
          </cell>
        </row>
        <row r="108">
          <cell r="A108" t="str">
            <v>04.963.31</v>
          </cell>
          <cell r="B108" t="str">
            <v>Chaminé dos poços de visita- CPV 01</v>
          </cell>
          <cell r="C108" t="str">
            <v xml:space="preserve"> </v>
          </cell>
          <cell r="D108" t="str">
            <v xml:space="preserve"> </v>
          </cell>
          <cell r="E108" t="str">
            <v>un</v>
          </cell>
          <cell r="F108">
            <v>1</v>
          </cell>
          <cell r="G108">
            <v>368.29</v>
          </cell>
        </row>
        <row r="109">
          <cell r="F109" t="str">
            <v>SUB-TOTAL</v>
          </cell>
        </row>
        <row r="111">
          <cell r="B111" t="str">
            <v>OBRAS DE ARTE CORRENTES</v>
          </cell>
        </row>
        <row r="112">
          <cell r="A112" t="str">
            <v>04.001.01</v>
          </cell>
          <cell r="B112" t="str">
            <v>Escavação mecânica,reaterro e compactação (material de 1a categoria)</v>
          </cell>
          <cell r="C112" t="str">
            <v xml:space="preserve"> </v>
          </cell>
          <cell r="D112" t="str">
            <v xml:space="preserve"> </v>
          </cell>
          <cell r="E112" t="str">
            <v>m3</v>
          </cell>
          <cell r="F112">
            <v>3714</v>
          </cell>
          <cell r="G112">
            <v>3.03</v>
          </cell>
        </row>
        <row r="113">
          <cell r="A113" t="str">
            <v>DER66050</v>
          </cell>
          <cell r="B113" t="str">
            <v>Corpo de BSTC D=50cm c/ lastro de brita</v>
          </cell>
          <cell r="C113" t="str">
            <v xml:space="preserve"> </v>
          </cell>
          <cell r="D113" t="str">
            <v xml:space="preserve"> </v>
          </cell>
          <cell r="E113" t="str">
            <v>m</v>
          </cell>
          <cell r="F113">
            <v>18</v>
          </cell>
          <cell r="G113">
            <v>54.42</v>
          </cell>
        </row>
        <row r="114">
          <cell r="A114" t="str">
            <v>DER72350a</v>
          </cell>
          <cell r="B114" t="str">
            <v>Boca para BSTC D=50cm - Normal</v>
          </cell>
          <cell r="C114" t="str">
            <v xml:space="preserve"> </v>
          </cell>
          <cell r="D114" t="str">
            <v xml:space="preserve"> </v>
          </cell>
          <cell r="E114" t="str">
            <v>un</v>
          </cell>
          <cell r="F114">
            <v>1</v>
          </cell>
          <cell r="G114">
            <v>157.56</v>
          </cell>
        </row>
        <row r="115">
          <cell r="A115" t="str">
            <v>04.100.02</v>
          </cell>
          <cell r="B115" t="str">
            <v>Corpo de BSTC D=0.80m</v>
          </cell>
          <cell r="C115" t="str">
            <v>DNER-ES284/97</v>
          </cell>
          <cell r="D115" t="str">
            <v xml:space="preserve"> </v>
          </cell>
          <cell r="E115" t="str">
            <v xml:space="preserve">m </v>
          </cell>
          <cell r="F115">
            <v>99</v>
          </cell>
          <cell r="G115">
            <v>201.98</v>
          </cell>
        </row>
        <row r="116">
          <cell r="A116" t="str">
            <v>04.100.03</v>
          </cell>
          <cell r="B116" t="str">
            <v>Corpo de BSTC D=1.00m</v>
          </cell>
          <cell r="C116" t="str">
            <v>DNER-ES284/97</v>
          </cell>
          <cell r="D116" t="str">
            <v xml:space="preserve"> </v>
          </cell>
          <cell r="E116" t="str">
            <v xml:space="preserve">m </v>
          </cell>
          <cell r="F116">
            <v>200</v>
          </cell>
          <cell r="G116">
            <v>280.33</v>
          </cell>
        </row>
        <row r="117">
          <cell r="A117" t="str">
            <v>04.101.02</v>
          </cell>
          <cell r="B117" t="str">
            <v>Boca de BSTC D=0.80m-normal</v>
          </cell>
          <cell r="C117" t="str">
            <v>DNER-ES284/97</v>
          </cell>
          <cell r="D117" t="str">
            <v xml:space="preserve"> </v>
          </cell>
          <cell r="E117" t="str">
            <v>un</v>
          </cell>
          <cell r="F117">
            <v>4</v>
          </cell>
          <cell r="G117">
            <v>494.05</v>
          </cell>
        </row>
        <row r="118">
          <cell r="A118" t="str">
            <v>04.101.03</v>
          </cell>
          <cell r="B118" t="str">
            <v>Boca de BSTC D=1.00m-normal</v>
          </cell>
          <cell r="C118" t="str">
            <v>DNER-ES284/97</v>
          </cell>
          <cell r="D118" t="str">
            <v xml:space="preserve"> </v>
          </cell>
          <cell r="E118" t="str">
            <v>un</v>
          </cell>
          <cell r="F118">
            <v>3</v>
          </cell>
          <cell r="G118">
            <v>757.56</v>
          </cell>
        </row>
        <row r="119">
          <cell r="A119" t="str">
            <v>04.101.05</v>
          </cell>
          <cell r="B119" t="str">
            <v>Boca de BSTC D=1.50m-normal</v>
          </cell>
          <cell r="C119" t="str">
            <v>DNER-ES284/97</v>
          </cell>
          <cell r="D119" t="str">
            <v xml:space="preserve"> </v>
          </cell>
          <cell r="E119" t="str">
            <v>un</v>
          </cell>
          <cell r="F119">
            <v>3</v>
          </cell>
          <cell r="G119">
            <v>1942.12</v>
          </cell>
        </row>
        <row r="120">
          <cell r="A120" t="str">
            <v>04.110.01</v>
          </cell>
          <cell r="B120" t="str">
            <v>Corpo de BDTC D=1.00m</v>
          </cell>
          <cell r="C120" t="str">
            <v>DNER-ES284/97</v>
          </cell>
          <cell r="D120" t="str">
            <v xml:space="preserve"> </v>
          </cell>
          <cell r="E120" t="str">
            <v>m</v>
          </cell>
          <cell r="F120">
            <v>142</v>
          </cell>
          <cell r="G120">
            <v>572.14</v>
          </cell>
        </row>
        <row r="121">
          <cell r="A121" t="str">
            <v>04.110.02</v>
          </cell>
          <cell r="B121" t="str">
            <v>Corpo de BDTC D=1.20m</v>
          </cell>
          <cell r="C121" t="str">
            <v>DNER-ES284/97</v>
          </cell>
          <cell r="D121" t="str">
            <v xml:space="preserve"> </v>
          </cell>
          <cell r="E121" t="str">
            <v>m</v>
          </cell>
          <cell r="F121">
            <v>78</v>
          </cell>
          <cell r="G121">
            <v>745.38</v>
          </cell>
        </row>
        <row r="122">
          <cell r="A122" t="str">
            <v>04.111.01</v>
          </cell>
          <cell r="B122" t="str">
            <v>Boca de BDTC D=1.00m-normal</v>
          </cell>
          <cell r="C122" t="str">
            <v>DNER-ES284/97</v>
          </cell>
          <cell r="D122" t="str">
            <v xml:space="preserve"> </v>
          </cell>
          <cell r="E122" t="str">
            <v>un</v>
          </cell>
          <cell r="F122">
            <v>5</v>
          </cell>
          <cell r="G122">
            <v>1056.6199999999999</v>
          </cell>
        </row>
        <row r="123">
          <cell r="A123" t="str">
            <v>04.111.02</v>
          </cell>
          <cell r="B123" t="str">
            <v>Boca de BDTC D=1.20m-normal</v>
          </cell>
          <cell r="C123" t="str">
            <v>DNER-ES284/97</v>
          </cell>
          <cell r="D123" t="str">
            <v xml:space="preserve"> </v>
          </cell>
          <cell r="E123" t="str">
            <v>un</v>
          </cell>
          <cell r="F123">
            <v>2</v>
          </cell>
          <cell r="G123">
            <v>1521.54</v>
          </cell>
        </row>
        <row r="124">
          <cell r="A124" t="str">
            <v>DER67700</v>
          </cell>
          <cell r="B124" t="str">
            <v>Corpo de BTTC D=0.80m c/enrocamento e laje</v>
          </cell>
          <cell r="C124" t="str">
            <v xml:space="preserve"> </v>
          </cell>
          <cell r="D124" t="str">
            <v xml:space="preserve"> </v>
          </cell>
          <cell r="E124" t="str">
            <v>m</v>
          </cell>
          <cell r="F124">
            <v>31</v>
          </cell>
          <cell r="G124">
            <v>599.96</v>
          </cell>
        </row>
        <row r="125">
          <cell r="A125" t="str">
            <v>DER73550</v>
          </cell>
          <cell r="B125" t="str">
            <v>Boca de BTTC D=0,80m-normal</v>
          </cell>
          <cell r="C125" t="str">
            <v xml:space="preserve"> </v>
          </cell>
          <cell r="D125" t="str">
            <v xml:space="preserve"> </v>
          </cell>
          <cell r="E125" t="str">
            <v>un</v>
          </cell>
          <cell r="F125">
            <v>2</v>
          </cell>
          <cell r="G125">
            <v>685.42</v>
          </cell>
        </row>
        <row r="126">
          <cell r="A126" t="str">
            <v>P 04.100.23</v>
          </cell>
          <cell r="B126" t="str">
            <v>Bueiro Met.Corrug.circular, T.Armco,  c/Epoxy-bonded, MP-100, D=1,50 m, E=2,0mm</v>
          </cell>
          <cell r="C126" t="str">
            <v xml:space="preserve"> </v>
          </cell>
          <cell r="D126" t="str">
            <v xml:space="preserve"> </v>
          </cell>
          <cell r="E126" t="str">
            <v>m</v>
          </cell>
          <cell r="F126">
            <v>54</v>
          </cell>
          <cell r="G126">
            <v>510.8</v>
          </cell>
        </row>
        <row r="127">
          <cell r="F127" t="str">
            <v>SUB-TOTAL</v>
          </cell>
        </row>
        <row r="128">
          <cell r="B128" t="str">
            <v>OBRAS COMPLEMENTARES</v>
          </cell>
        </row>
        <row r="129">
          <cell r="A129" t="str">
            <v>05.100.00</v>
          </cell>
          <cell r="B129" t="str">
            <v>Enleivamento</v>
          </cell>
          <cell r="C129" t="str">
            <v>DNER-ES341/97</v>
          </cell>
          <cell r="D129" t="str">
            <v xml:space="preserve"> </v>
          </cell>
          <cell r="E129" t="str">
            <v>m2</v>
          </cell>
          <cell r="F129">
            <v>77733</v>
          </cell>
          <cell r="G129">
            <v>2.06</v>
          </cell>
        </row>
        <row r="130">
          <cell r="A130" t="str">
            <v>P 05.100.02</v>
          </cell>
          <cell r="B130" t="str">
            <v>Fornecimento e plantio de árvore selecionada</v>
          </cell>
          <cell r="C130" t="str">
            <v xml:space="preserve"> </v>
          </cell>
          <cell r="D130" t="str">
            <v xml:space="preserve"> </v>
          </cell>
          <cell r="E130" t="str">
            <v>un</v>
          </cell>
          <cell r="F130">
            <v>251</v>
          </cell>
          <cell r="G130">
            <v>6.02</v>
          </cell>
        </row>
        <row r="131">
          <cell r="A131" t="str">
            <v>05.102.00</v>
          </cell>
          <cell r="B131" t="str">
            <v>Hidrossemeadura</v>
          </cell>
          <cell r="C131" t="str">
            <v>DNER-ES341/97</v>
          </cell>
          <cell r="D131" t="str">
            <v xml:space="preserve"> </v>
          </cell>
          <cell r="E131" t="str">
            <v>m2</v>
          </cell>
          <cell r="F131">
            <v>241</v>
          </cell>
          <cell r="G131">
            <v>0.49</v>
          </cell>
        </row>
        <row r="132">
          <cell r="A132" t="str">
            <v>DER81950</v>
          </cell>
          <cell r="B132" t="str">
            <v>Calçada em lastro de brita c/revestimento em concreto</v>
          </cell>
          <cell r="C132" t="str">
            <v xml:space="preserve"> </v>
          </cell>
          <cell r="D132" t="str">
            <v xml:space="preserve"> </v>
          </cell>
          <cell r="E132" t="str">
            <v>m2</v>
          </cell>
          <cell r="F132">
            <v>13620</v>
          </cell>
          <cell r="G132">
            <v>8.94</v>
          </cell>
        </row>
        <row r="133">
          <cell r="A133" t="str">
            <v>05.301.01</v>
          </cell>
          <cell r="B133" t="str">
            <v>Alvenaria tijolos</v>
          </cell>
          <cell r="C133" t="str">
            <v xml:space="preserve"> </v>
          </cell>
          <cell r="D133" t="str">
            <v xml:space="preserve"> </v>
          </cell>
          <cell r="E133" t="str">
            <v>m2</v>
          </cell>
          <cell r="F133">
            <v>200</v>
          </cell>
          <cell r="G133">
            <v>24.32</v>
          </cell>
        </row>
        <row r="134">
          <cell r="A134" t="str">
            <v>P 05.300.00</v>
          </cell>
          <cell r="B134" t="str">
            <v>Abrigos para passageiros</v>
          </cell>
          <cell r="C134" t="str">
            <v xml:space="preserve"> </v>
          </cell>
          <cell r="D134" t="str">
            <v xml:space="preserve"> </v>
          </cell>
          <cell r="E134" t="str">
            <v>un</v>
          </cell>
          <cell r="F134">
            <v>8</v>
          </cell>
          <cell r="G134">
            <v>832.7</v>
          </cell>
        </row>
      </sheetData>
      <sheetData sheetId="10">
        <row r="14">
          <cell r="A14" t="str">
            <v>01.000.00</v>
          </cell>
          <cell r="B14" t="str">
            <v>Desmatamento,destocamento e limpeza de área com árvore até 0,15m</v>
          </cell>
          <cell r="C14" t="str">
            <v>DNER-ES278/97</v>
          </cell>
          <cell r="D14" t="str">
            <v xml:space="preserve"> </v>
          </cell>
          <cell r="E14" t="str">
            <v>m2</v>
          </cell>
          <cell r="F14">
            <v>50000</v>
          </cell>
          <cell r="G14">
            <v>7.0000000000000007E-2</v>
          </cell>
        </row>
        <row r="15">
          <cell r="A15" t="str">
            <v>01.010.00</v>
          </cell>
          <cell r="B15" t="str">
            <v>Desmatamento e destocamento árvores de 0,15m a 0,30m</v>
          </cell>
          <cell r="C15" t="str">
            <v>DNER-ES278/97</v>
          </cell>
          <cell r="D15" t="str">
            <v xml:space="preserve"> </v>
          </cell>
          <cell r="E15" t="str">
            <v>un</v>
          </cell>
          <cell r="F15">
            <v>200</v>
          </cell>
          <cell r="G15">
            <v>8.92</v>
          </cell>
        </row>
        <row r="16">
          <cell r="A16" t="str">
            <v>01.011.00</v>
          </cell>
          <cell r="B16" t="str">
            <v>Desmatamento e destocamento árvores superior a 0,30m</v>
          </cell>
          <cell r="C16" t="str">
            <v>DNER-ES278/97</v>
          </cell>
          <cell r="D16" t="str">
            <v xml:space="preserve"> </v>
          </cell>
          <cell r="E16" t="str">
            <v>un</v>
          </cell>
          <cell r="F16">
            <v>100</v>
          </cell>
          <cell r="G16">
            <v>26.75</v>
          </cell>
        </row>
        <row r="17">
          <cell r="A17" t="str">
            <v>01.100.12</v>
          </cell>
          <cell r="B17" t="str">
            <v>Escavação,carga e transportes de material de 1a categoria DMT= 600 a 800m</v>
          </cell>
          <cell r="C17" t="str">
            <v>DNER-ES280/97</v>
          </cell>
          <cell r="D17" t="str">
            <v xml:space="preserve"> </v>
          </cell>
          <cell r="E17" t="str">
            <v>m3</v>
          </cell>
          <cell r="F17">
            <v>113272</v>
          </cell>
          <cell r="G17">
            <v>2.19</v>
          </cell>
        </row>
        <row r="18">
          <cell r="A18" t="str">
            <v>01.100.19</v>
          </cell>
          <cell r="B18" t="str">
            <v>Escavação,carga e transportes de material de 1a categoria DMT= 2000 a 3000m</v>
          </cell>
          <cell r="C18" t="str">
            <v>DNER-ES280/97</v>
          </cell>
          <cell r="D18" t="str">
            <v xml:space="preserve"> </v>
          </cell>
          <cell r="E18" t="str">
            <v>m3</v>
          </cell>
          <cell r="F18">
            <v>14085</v>
          </cell>
          <cell r="G18">
            <v>3.26</v>
          </cell>
        </row>
        <row r="19">
          <cell r="A19" t="str">
            <v>DER50385</v>
          </cell>
          <cell r="B19" t="str">
            <v>Esc.  Carga e Transp. de mat. 1a cat. c/ CB 26000&lt;DMT&lt;28000m</v>
          </cell>
          <cell r="C19" t="str">
            <v xml:space="preserve"> </v>
          </cell>
          <cell r="D19" t="str">
            <v xml:space="preserve"> </v>
          </cell>
          <cell r="E19" t="str">
            <v>m3</v>
          </cell>
          <cell r="F19">
            <v>17676</v>
          </cell>
          <cell r="G19">
            <v>15.02</v>
          </cell>
        </row>
        <row r="20">
          <cell r="A20" t="str">
            <v>01.101.12</v>
          </cell>
          <cell r="B20" t="str">
            <v>Escavação,carga e transportes de material de 2a categoria,c/CB,  DMT 600 a 800m</v>
          </cell>
          <cell r="C20" t="str">
            <v>DNER-ES280/97</v>
          </cell>
          <cell r="D20" t="str">
            <v xml:space="preserve"> </v>
          </cell>
          <cell r="E20" t="str">
            <v>m3</v>
          </cell>
          <cell r="F20">
            <v>75515</v>
          </cell>
          <cell r="G20">
            <v>3.23</v>
          </cell>
        </row>
        <row r="21">
          <cell r="A21" t="str">
            <v>01.101.19</v>
          </cell>
          <cell r="B21" t="str">
            <v>Escavação,carga e transportes de material de 2a categoria,c/CB,  DMT 2000 a 3000m</v>
          </cell>
          <cell r="C21" t="str">
            <v>DNER-ES280/97</v>
          </cell>
          <cell r="D21" t="str">
            <v xml:space="preserve"> </v>
          </cell>
          <cell r="E21" t="str">
            <v>m3</v>
          </cell>
          <cell r="F21">
            <v>12149</v>
          </cell>
          <cell r="G21">
            <v>4.51</v>
          </cell>
        </row>
        <row r="22">
          <cell r="A22" t="str">
            <v>DER52101</v>
          </cell>
          <cell r="B22" t="str">
            <v>Esc. Carga e Transp. de solos moles 1200&lt;DMT&lt;=1400m</v>
          </cell>
          <cell r="C22" t="str">
            <v xml:space="preserve"> </v>
          </cell>
          <cell r="D22" t="str">
            <v xml:space="preserve"> </v>
          </cell>
          <cell r="E22" t="str">
            <v>m3</v>
          </cell>
          <cell r="F22">
            <v>13597</v>
          </cell>
          <cell r="G22">
            <v>4.74</v>
          </cell>
        </row>
        <row r="23">
          <cell r="A23" t="str">
            <v>01.510.00</v>
          </cell>
          <cell r="B23" t="str">
            <v>Compactação de aterros a 95% Proctor Normal</v>
          </cell>
          <cell r="C23" t="str">
            <v>DNER-ES282/97</v>
          </cell>
          <cell r="D23" t="str">
            <v xml:space="preserve"> </v>
          </cell>
          <cell r="E23" t="str">
            <v>m3</v>
          </cell>
          <cell r="F23">
            <v>168653</v>
          </cell>
          <cell r="G23">
            <v>0.79</v>
          </cell>
        </row>
        <row r="24">
          <cell r="A24" t="str">
            <v>01.511.00</v>
          </cell>
          <cell r="B24" t="str">
            <v>Compactação de aterros a 100% Proctor Normal</v>
          </cell>
          <cell r="C24" t="str">
            <v>DNER-ES282/97</v>
          </cell>
          <cell r="D24" t="str">
            <v xml:space="preserve"> </v>
          </cell>
          <cell r="E24" t="str">
            <v>m3</v>
          </cell>
          <cell r="F24">
            <v>21862</v>
          </cell>
          <cell r="G24">
            <v>1.36</v>
          </cell>
        </row>
        <row r="25">
          <cell r="F25" t="str">
            <v>SUB-TOTAL</v>
          </cell>
        </row>
        <row r="27">
          <cell r="B27" t="str">
            <v>PAVIMENTAÇÃO</v>
          </cell>
        </row>
        <row r="28">
          <cell r="A28" t="str">
            <v>02.000.00</v>
          </cell>
          <cell r="B28" t="str">
            <v>Regularização do subleito</v>
          </cell>
          <cell r="C28" t="str">
            <v xml:space="preserve"> </v>
          </cell>
          <cell r="D28" t="str">
            <v xml:space="preserve"> </v>
          </cell>
          <cell r="E28" t="str">
            <v>m2</v>
          </cell>
          <cell r="F28">
            <v>54585</v>
          </cell>
          <cell r="G28">
            <v>0.3</v>
          </cell>
        </row>
        <row r="29">
          <cell r="A29" t="str">
            <v>DER53130</v>
          </cell>
          <cell r="B29" t="str">
            <v>Camada de macadame seco</v>
          </cell>
          <cell r="C29" t="str">
            <v xml:space="preserve"> </v>
          </cell>
          <cell r="D29" t="str">
            <v xml:space="preserve"> </v>
          </cell>
          <cell r="E29" t="str">
            <v>m3</v>
          </cell>
          <cell r="F29">
            <v>9402</v>
          </cell>
          <cell r="G29">
            <v>21.86</v>
          </cell>
        </row>
        <row r="30">
          <cell r="A30" t="str">
            <v>02.230.00</v>
          </cell>
          <cell r="B30" t="str">
            <v>Base brita graduada</v>
          </cell>
          <cell r="C30" t="str">
            <v>DNER-ES303/97</v>
          </cell>
          <cell r="D30" t="str">
            <v xml:space="preserve"> </v>
          </cell>
          <cell r="E30" t="str">
            <v>m3</v>
          </cell>
          <cell r="F30">
            <v>7485</v>
          </cell>
          <cell r="G30">
            <v>28.06</v>
          </cell>
        </row>
        <row r="31">
          <cell r="A31" t="str">
            <v>02.300.00</v>
          </cell>
          <cell r="B31" t="str">
            <v>Imprimação - Fornecimento, transporte e execução</v>
          </cell>
          <cell r="C31" t="str">
            <v>DNER-ES306/97</v>
          </cell>
          <cell r="D31" t="str">
            <v xml:space="preserve"> </v>
          </cell>
          <cell r="E31" t="str">
            <v>m2</v>
          </cell>
          <cell r="F31">
            <v>49751</v>
          </cell>
          <cell r="G31">
            <v>1.1100000000000001</v>
          </cell>
        </row>
        <row r="32">
          <cell r="A32" t="str">
            <v>02.400.00</v>
          </cell>
          <cell r="B32" t="str">
            <v>Pintura de ligação - Fornec., transporte e execução</v>
          </cell>
          <cell r="C32" t="str">
            <v>DNER-ES307/97</v>
          </cell>
          <cell r="D32" t="str">
            <v xml:space="preserve"> </v>
          </cell>
          <cell r="E32" t="str">
            <v>m2</v>
          </cell>
          <cell r="F32">
            <v>113720</v>
          </cell>
          <cell r="G32">
            <v>0.41</v>
          </cell>
        </row>
        <row r="33">
          <cell r="A33" t="str">
            <v>02.540.01</v>
          </cell>
          <cell r="B33" t="str">
            <v>Concreto betuminoso usinado a quente - usina 100/140 t/h</v>
          </cell>
          <cell r="C33" t="str">
            <v>DNER-ES313/97</v>
          </cell>
          <cell r="D33" t="str">
            <v xml:space="preserve"> </v>
          </cell>
          <cell r="E33" t="str">
            <v>t</v>
          </cell>
          <cell r="F33">
            <v>13239</v>
          </cell>
          <cell r="G33">
            <v>67.64</v>
          </cell>
        </row>
        <row r="34">
          <cell r="A34" t="str">
            <v>DER82200a</v>
          </cell>
          <cell r="B34" t="str">
            <v>Remoção de camada granular</v>
          </cell>
          <cell r="C34" t="str">
            <v xml:space="preserve"> </v>
          </cell>
          <cell r="D34" t="str">
            <v xml:space="preserve"> </v>
          </cell>
          <cell r="E34" t="str">
            <v>m3</v>
          </cell>
          <cell r="F34">
            <v>1626</v>
          </cell>
          <cell r="G34">
            <v>4.67</v>
          </cell>
        </row>
        <row r="35">
          <cell r="A35" t="str">
            <v>DER82200</v>
          </cell>
          <cell r="B35" t="str">
            <v>Remoção de revestimento de CBUQ</v>
          </cell>
          <cell r="C35" t="str">
            <v xml:space="preserve"> </v>
          </cell>
          <cell r="D35" t="str">
            <v xml:space="preserve"> </v>
          </cell>
          <cell r="E35" t="str">
            <v>m3</v>
          </cell>
          <cell r="F35">
            <v>1626</v>
          </cell>
          <cell r="G35">
            <v>5.73</v>
          </cell>
        </row>
        <row r="36">
          <cell r="F36" t="str">
            <v>SUB-TOTAL</v>
          </cell>
        </row>
        <row r="38">
          <cell r="B38" t="str">
            <v>DRENAGEM</v>
          </cell>
        </row>
        <row r="39">
          <cell r="A39" t="str">
            <v>04.000.00</v>
          </cell>
          <cell r="B39" t="str">
            <v>Escavação manual em material de 1a categoria</v>
          </cell>
          <cell r="C39" t="str">
            <v xml:space="preserve"> </v>
          </cell>
          <cell r="D39" t="str">
            <v xml:space="preserve"> </v>
          </cell>
          <cell r="E39" t="str">
            <v>m3</v>
          </cell>
          <cell r="F39">
            <v>157</v>
          </cell>
          <cell r="G39">
            <v>17.57</v>
          </cell>
        </row>
        <row r="40">
          <cell r="A40" t="str">
            <v>04.001.00</v>
          </cell>
          <cell r="B40" t="str">
            <v>Escavação mecânica em material de 1a categoria</v>
          </cell>
          <cell r="C40" t="str">
            <v xml:space="preserve"> </v>
          </cell>
          <cell r="D40" t="str">
            <v xml:space="preserve"> </v>
          </cell>
          <cell r="E40" t="str">
            <v>m3</v>
          </cell>
          <cell r="F40">
            <v>1085</v>
          </cell>
          <cell r="G40">
            <v>2.09</v>
          </cell>
        </row>
        <row r="41">
          <cell r="A41" t="str">
            <v>04.001.01</v>
          </cell>
          <cell r="B41" t="str">
            <v>Escavação mecânica,reaterro e compactação (material de 1a categoria)</v>
          </cell>
          <cell r="C41" t="str">
            <v xml:space="preserve"> </v>
          </cell>
          <cell r="D41" t="str">
            <v xml:space="preserve"> </v>
          </cell>
          <cell r="E41" t="str">
            <v>m3</v>
          </cell>
          <cell r="F41">
            <v>1888</v>
          </cell>
          <cell r="G41">
            <v>3.03</v>
          </cell>
        </row>
        <row r="42">
          <cell r="A42" t="str">
            <v>04.401.02</v>
          </cell>
          <cell r="B42" t="str">
            <v>Valeta de prot. de aterro c/ revest. vegetal VPA 02</v>
          </cell>
          <cell r="C42" t="str">
            <v xml:space="preserve"> </v>
          </cell>
          <cell r="D42" t="str">
            <v xml:space="preserve"> </v>
          </cell>
          <cell r="E42" t="str">
            <v>m</v>
          </cell>
          <cell r="F42">
            <v>805</v>
          </cell>
          <cell r="G42">
            <v>24.32</v>
          </cell>
        </row>
        <row r="43">
          <cell r="A43" t="str">
            <v>04.500.06</v>
          </cell>
          <cell r="B43" t="str">
            <v>Dreno longit. profundo p/cortes em solo- DPS 06</v>
          </cell>
          <cell r="C43" t="str">
            <v>DNER-ES292/97</v>
          </cell>
          <cell r="D43" t="str">
            <v xml:space="preserve"> </v>
          </cell>
          <cell r="E43" t="str">
            <v>m</v>
          </cell>
          <cell r="F43">
            <v>1023</v>
          </cell>
          <cell r="G43">
            <v>34.94</v>
          </cell>
        </row>
        <row r="44">
          <cell r="A44" t="str">
            <v>04.502.02</v>
          </cell>
          <cell r="B44" t="str">
            <v>Boca de saída p/ dreno longit. profundo- BSD 02</v>
          </cell>
          <cell r="C44" t="str">
            <v xml:space="preserve"> </v>
          </cell>
          <cell r="D44" t="str">
            <v xml:space="preserve"> </v>
          </cell>
          <cell r="E44" t="str">
            <v>un</v>
          </cell>
          <cell r="F44">
            <v>4</v>
          </cell>
          <cell r="G44">
            <v>49.08</v>
          </cell>
        </row>
        <row r="45">
          <cell r="A45" t="str">
            <v>04.510.03</v>
          </cell>
          <cell r="B45" t="str">
            <v>Dreno sub- superficial- DSS 03</v>
          </cell>
          <cell r="C45" t="str">
            <v>DNER-ES294/97</v>
          </cell>
          <cell r="D45" t="str">
            <v xml:space="preserve"> </v>
          </cell>
          <cell r="E45" t="str">
            <v>m</v>
          </cell>
          <cell r="F45">
            <v>1095</v>
          </cell>
          <cell r="G45">
            <v>3.71</v>
          </cell>
        </row>
        <row r="46">
          <cell r="A46" t="str">
            <v>04.511.01</v>
          </cell>
          <cell r="B46" t="str">
            <v>Boca de saída p/ dreno sub-superficial-BSD 03</v>
          </cell>
          <cell r="C46" t="str">
            <v xml:space="preserve"> </v>
          </cell>
          <cell r="D46" t="str">
            <v xml:space="preserve"> </v>
          </cell>
          <cell r="E46" t="str">
            <v>un</v>
          </cell>
          <cell r="F46">
            <v>6</v>
          </cell>
          <cell r="G46">
            <v>20.86</v>
          </cell>
        </row>
        <row r="47">
          <cell r="A47" t="str">
            <v>04.900.04</v>
          </cell>
          <cell r="B47" t="str">
            <v>Sarjeta triangular de concreto-STC 04</v>
          </cell>
          <cell r="C47" t="str">
            <v>DNER-ES288/97</v>
          </cell>
          <cell r="D47" t="str">
            <v xml:space="preserve"> </v>
          </cell>
          <cell r="E47" t="str">
            <v>m</v>
          </cell>
          <cell r="F47">
            <v>264</v>
          </cell>
          <cell r="G47">
            <v>12.93</v>
          </cell>
        </row>
        <row r="48">
          <cell r="A48" t="str">
            <v>04.900.21</v>
          </cell>
          <cell r="B48" t="str">
            <v>Sarjeta de cant. central de concreto-SCC 01</v>
          </cell>
          <cell r="C48" t="str">
            <v>DNER-ES288/97</v>
          </cell>
          <cell r="D48" t="str">
            <v xml:space="preserve"> </v>
          </cell>
          <cell r="E48" t="str">
            <v>m</v>
          </cell>
          <cell r="F48">
            <v>678</v>
          </cell>
          <cell r="G48">
            <v>13.85</v>
          </cell>
        </row>
        <row r="49">
          <cell r="A49" t="str">
            <v>04.900.22</v>
          </cell>
          <cell r="B49" t="str">
            <v>Sarjeta de cant. central de concreto-SCC 02</v>
          </cell>
          <cell r="C49" t="str">
            <v>DNER-ES288/97</v>
          </cell>
          <cell r="D49" t="str">
            <v xml:space="preserve"> </v>
          </cell>
          <cell r="E49" t="str">
            <v>m</v>
          </cell>
          <cell r="F49">
            <v>572</v>
          </cell>
          <cell r="G49">
            <v>19.170000000000002</v>
          </cell>
        </row>
        <row r="50">
          <cell r="A50" t="str">
            <v>04.910.05</v>
          </cell>
          <cell r="B50" t="str">
            <v>Meio-fio de concreto-MFC 05</v>
          </cell>
          <cell r="C50" t="str">
            <v>DNER-ES290/97</v>
          </cell>
          <cell r="D50" t="str">
            <v xml:space="preserve"> </v>
          </cell>
          <cell r="E50" t="str">
            <v>m</v>
          </cell>
          <cell r="F50">
            <v>2286</v>
          </cell>
          <cell r="G50">
            <v>10.54</v>
          </cell>
        </row>
        <row r="51">
          <cell r="A51" t="str">
            <v>DER78150a</v>
          </cell>
          <cell r="B51" t="str">
            <v>Caixa coletora de sarjeta - CCS, D=60cm E H=1,5m</v>
          </cell>
          <cell r="C51" t="str">
            <v xml:space="preserve"> </v>
          </cell>
          <cell r="D51" t="str">
            <v xml:space="preserve"> </v>
          </cell>
          <cell r="E51" t="str">
            <v>un</v>
          </cell>
          <cell r="F51">
            <v>2</v>
          </cell>
          <cell r="G51">
            <v>500.45</v>
          </cell>
        </row>
        <row r="52">
          <cell r="A52" t="str">
            <v>04.930.01</v>
          </cell>
          <cell r="B52" t="str">
            <v>Caixa coletora de sarjeta-CCS 01</v>
          </cell>
          <cell r="C52" t="str">
            <v>DNER-ES287/97</v>
          </cell>
          <cell r="D52" t="str">
            <v xml:space="preserve"> </v>
          </cell>
          <cell r="E52" t="str">
            <v>un</v>
          </cell>
          <cell r="F52">
            <v>2</v>
          </cell>
          <cell r="G52">
            <v>568.85</v>
          </cell>
        </row>
        <row r="53">
          <cell r="A53" t="str">
            <v>04.941.03</v>
          </cell>
          <cell r="B53" t="str">
            <v>Descida d'água de aterros em degraus-DAD 03</v>
          </cell>
          <cell r="C53" t="str">
            <v>DNER-ES291/97</v>
          </cell>
          <cell r="D53" t="str">
            <v xml:space="preserve"> </v>
          </cell>
          <cell r="E53" t="str">
            <v>m</v>
          </cell>
          <cell r="F53">
            <v>3</v>
          </cell>
          <cell r="G53">
            <v>79.97</v>
          </cell>
        </row>
        <row r="54">
          <cell r="A54" t="str">
            <v>04.950.01</v>
          </cell>
          <cell r="B54" t="str">
            <v>Dissipador de energia- DES 01</v>
          </cell>
          <cell r="C54" t="str">
            <v>DNER-ES283/97</v>
          </cell>
          <cell r="D54" t="str">
            <v xml:space="preserve"> </v>
          </cell>
          <cell r="E54" t="str">
            <v>un</v>
          </cell>
          <cell r="F54">
            <v>3</v>
          </cell>
          <cell r="G54">
            <v>93</v>
          </cell>
        </row>
        <row r="55">
          <cell r="A55" t="str">
            <v>04.960.01</v>
          </cell>
          <cell r="B55" t="str">
            <v>Boca de lobo simples c/ grelha de concreto-BLS 01</v>
          </cell>
          <cell r="C55" t="str">
            <v xml:space="preserve"> </v>
          </cell>
          <cell r="D55" t="str">
            <v xml:space="preserve"> </v>
          </cell>
          <cell r="E55" t="str">
            <v>un</v>
          </cell>
          <cell r="F55">
            <v>4</v>
          </cell>
          <cell r="G55">
            <v>203.51</v>
          </cell>
        </row>
        <row r="56">
          <cell r="A56" t="str">
            <v>04.960.02</v>
          </cell>
          <cell r="B56" t="str">
            <v>Boca de lobo simples c/ grelha de concreto-BLS 02</v>
          </cell>
          <cell r="C56" t="str">
            <v xml:space="preserve"> </v>
          </cell>
          <cell r="D56" t="str">
            <v xml:space="preserve"> </v>
          </cell>
          <cell r="E56" t="str">
            <v>un</v>
          </cell>
          <cell r="F56">
            <v>4</v>
          </cell>
          <cell r="G56">
            <v>257.83999999999997</v>
          </cell>
        </row>
        <row r="57">
          <cell r="A57" t="str">
            <v>04.962.01</v>
          </cell>
          <cell r="B57" t="str">
            <v>Caixa de ligação e passagem- CLP 01</v>
          </cell>
          <cell r="C57" t="str">
            <v>DNER-ES287/97</v>
          </cell>
          <cell r="D57" t="str">
            <v xml:space="preserve"> </v>
          </cell>
          <cell r="E57" t="str">
            <v>un</v>
          </cell>
          <cell r="F57">
            <v>1</v>
          </cell>
          <cell r="G57">
            <v>371.03</v>
          </cell>
        </row>
        <row r="58">
          <cell r="A58" t="str">
            <v>04.962.15</v>
          </cell>
          <cell r="B58" t="str">
            <v>Caixa de ligação e passagem- CLP 15</v>
          </cell>
          <cell r="C58" t="str">
            <v>DNER-ES287/97</v>
          </cell>
          <cell r="D58" t="str">
            <v xml:space="preserve"> </v>
          </cell>
          <cell r="E58" t="str">
            <v>un</v>
          </cell>
          <cell r="F58">
            <v>1</v>
          </cell>
          <cell r="G58">
            <v>683.07</v>
          </cell>
        </row>
        <row r="59">
          <cell r="A59" t="str">
            <v>P 04.100.07</v>
          </cell>
          <cell r="B59" t="str">
            <v>Execução de galerias D=0,40 c/ lastro de brita</v>
          </cell>
          <cell r="C59" t="str">
            <v xml:space="preserve"> </v>
          </cell>
          <cell r="D59" t="str">
            <v xml:space="preserve"> </v>
          </cell>
          <cell r="E59" t="str">
            <v>m</v>
          </cell>
          <cell r="F59">
            <v>317</v>
          </cell>
          <cell r="G59">
            <v>41.68</v>
          </cell>
        </row>
        <row r="60">
          <cell r="A60" t="str">
            <v>P 04.100.09</v>
          </cell>
          <cell r="B60" t="str">
            <v>Execução de galerias D=0,60 c/ lastro de brita</v>
          </cell>
          <cell r="C60" t="str">
            <v xml:space="preserve"> </v>
          </cell>
          <cell r="D60" t="str">
            <v xml:space="preserve"> </v>
          </cell>
          <cell r="E60" t="str">
            <v>m</v>
          </cell>
          <cell r="F60">
            <v>40</v>
          </cell>
          <cell r="G60">
            <v>100.67</v>
          </cell>
        </row>
        <row r="61">
          <cell r="A61" t="str">
            <v>P 04.100.08</v>
          </cell>
          <cell r="B61" t="str">
            <v>Execução de galerias D=0,40 c/ lastro de concreto</v>
          </cell>
          <cell r="C61" t="str">
            <v xml:space="preserve"> </v>
          </cell>
          <cell r="D61" t="str">
            <v xml:space="preserve"> </v>
          </cell>
          <cell r="E61" t="str">
            <v>m</v>
          </cell>
          <cell r="F61">
            <v>86</v>
          </cell>
          <cell r="G61">
            <v>58.65</v>
          </cell>
        </row>
        <row r="62">
          <cell r="A62" t="str">
            <v>P 04.100.10</v>
          </cell>
          <cell r="B62" t="str">
            <v>Execução de galerias D=0,60 c/ lastro de concreto</v>
          </cell>
          <cell r="C62" t="str">
            <v xml:space="preserve"> </v>
          </cell>
          <cell r="D62" t="str">
            <v xml:space="preserve"> </v>
          </cell>
          <cell r="E62" t="str">
            <v>m</v>
          </cell>
          <cell r="F62">
            <v>198</v>
          </cell>
          <cell r="G62">
            <v>131.66</v>
          </cell>
        </row>
        <row r="63">
          <cell r="A63" t="str">
            <v>DER72350b</v>
          </cell>
          <cell r="B63" t="str">
            <v>Boca para BSTC D=40cm - Normal</v>
          </cell>
          <cell r="C63" t="str">
            <v xml:space="preserve"> </v>
          </cell>
          <cell r="D63" t="str">
            <v xml:space="preserve"> </v>
          </cell>
          <cell r="E63" t="str">
            <v>un</v>
          </cell>
          <cell r="F63">
            <v>4</v>
          </cell>
          <cell r="G63">
            <v>147.57</v>
          </cell>
        </row>
        <row r="64">
          <cell r="A64" t="str">
            <v>04.101.01</v>
          </cell>
          <cell r="B64" t="str">
            <v>Boca de BSTC D=0.60m-normal</v>
          </cell>
          <cell r="C64" t="str">
            <v>DNER-ES284/97</v>
          </cell>
          <cell r="D64" t="str">
            <v xml:space="preserve"> </v>
          </cell>
          <cell r="E64" t="str">
            <v>un</v>
          </cell>
          <cell r="F64">
            <v>5</v>
          </cell>
          <cell r="G64">
            <v>299.62</v>
          </cell>
        </row>
        <row r="65">
          <cell r="A65" t="str">
            <v>04.963.03</v>
          </cell>
          <cell r="B65" t="str">
            <v>Poço de visita- PVI 03</v>
          </cell>
          <cell r="C65" t="str">
            <v xml:space="preserve"> </v>
          </cell>
          <cell r="D65" t="str">
            <v xml:space="preserve"> </v>
          </cell>
          <cell r="E65" t="str">
            <v>un</v>
          </cell>
          <cell r="F65">
            <v>1</v>
          </cell>
          <cell r="G65">
            <v>569.29</v>
          </cell>
        </row>
        <row r="66">
          <cell r="A66" t="str">
            <v>04.991.01</v>
          </cell>
          <cell r="B66" t="str">
            <v>Tampa de concreto p/ caixa coletora(4 nervuras)-TCC 01</v>
          </cell>
          <cell r="C66" t="str">
            <v xml:space="preserve"> </v>
          </cell>
          <cell r="D66" t="str">
            <v xml:space="preserve"> </v>
          </cell>
          <cell r="E66" t="str">
            <v>un</v>
          </cell>
          <cell r="F66">
            <v>1</v>
          </cell>
          <cell r="G66">
            <v>48.34</v>
          </cell>
        </row>
        <row r="67">
          <cell r="F67" t="str">
            <v>SUB-TOTAL</v>
          </cell>
        </row>
        <row r="69">
          <cell r="B69" t="str">
            <v>OBRAS DE ARTE ESPECIAIS</v>
          </cell>
        </row>
        <row r="70">
          <cell r="B70" t="str">
            <v>Infra e Mesoestrutura</v>
          </cell>
        </row>
        <row r="71">
          <cell r="A71" t="str">
            <v>DER90150</v>
          </cell>
          <cell r="B71" t="str">
            <v>Escavação em tubulão a céu aberto em material de 1ªcateg.</v>
          </cell>
          <cell r="C71" t="str">
            <v xml:space="preserve"> </v>
          </cell>
          <cell r="D71" t="str">
            <v xml:space="preserve"> </v>
          </cell>
          <cell r="E71" t="str">
            <v>m3</v>
          </cell>
          <cell r="F71">
            <v>90</v>
          </cell>
          <cell r="G71">
            <v>184.89</v>
          </cell>
        </row>
        <row r="72">
          <cell r="A72" t="str">
            <v>DER90160</v>
          </cell>
          <cell r="B72" t="str">
            <v>Escavação em tubulão a céu aberto em material de 3ªcateg.</v>
          </cell>
          <cell r="C72" t="str">
            <v xml:space="preserve"> </v>
          </cell>
          <cell r="D72" t="str">
            <v xml:space="preserve"> </v>
          </cell>
          <cell r="E72" t="str">
            <v>m3</v>
          </cell>
          <cell r="F72">
            <v>1</v>
          </cell>
          <cell r="G72">
            <v>640.85</v>
          </cell>
        </row>
        <row r="73">
          <cell r="A73" t="str">
            <v>DER90170</v>
          </cell>
          <cell r="B73" t="str">
            <v>Escavação em tubulão sob ar comprimido em material de 1ªcateg.</v>
          </cell>
          <cell r="C73" t="str">
            <v xml:space="preserve"> </v>
          </cell>
          <cell r="D73" t="str">
            <v xml:space="preserve"> </v>
          </cell>
          <cell r="E73" t="str">
            <v>m3</v>
          </cell>
          <cell r="F73">
            <v>1</v>
          </cell>
          <cell r="G73">
            <v>742.04</v>
          </cell>
        </row>
        <row r="74">
          <cell r="A74" t="str">
            <v>DER90180</v>
          </cell>
          <cell r="B74" t="str">
            <v>Escavação em tubulão sob ar comprimido em material de 3ªcateg.</v>
          </cell>
          <cell r="C74" t="str">
            <v xml:space="preserve"> </v>
          </cell>
          <cell r="D74" t="str">
            <v xml:space="preserve"> </v>
          </cell>
          <cell r="E74" t="str">
            <v>m3</v>
          </cell>
          <cell r="F74">
            <v>110</v>
          </cell>
          <cell r="G74">
            <v>1154.25</v>
          </cell>
        </row>
        <row r="75">
          <cell r="A75" t="str">
            <v>03.371.00</v>
          </cell>
          <cell r="B75" t="str">
            <v>Formas de madeira compensada</v>
          </cell>
          <cell r="C75" t="str">
            <v xml:space="preserve"> </v>
          </cell>
          <cell r="D75" t="str">
            <v xml:space="preserve"> </v>
          </cell>
          <cell r="E75" t="str">
            <v>m2</v>
          </cell>
          <cell r="F75">
            <v>331</v>
          </cell>
          <cell r="G75">
            <v>21.86</v>
          </cell>
        </row>
        <row r="76">
          <cell r="A76" t="str">
            <v>03.371.02</v>
          </cell>
          <cell r="B76" t="str">
            <v>Formas de placa compensada plastificada</v>
          </cell>
          <cell r="C76" t="str">
            <v xml:space="preserve"> </v>
          </cell>
          <cell r="D76" t="str">
            <v xml:space="preserve"> </v>
          </cell>
          <cell r="E76" t="str">
            <v>m2</v>
          </cell>
          <cell r="F76">
            <v>210</v>
          </cell>
          <cell r="G76">
            <v>30.76</v>
          </cell>
        </row>
        <row r="77">
          <cell r="A77" t="str">
            <v>03.353.00</v>
          </cell>
          <cell r="B77" t="str">
            <v>Forn., preparo e colocação nas formas, de aço CA-50</v>
          </cell>
          <cell r="C77" t="str">
            <v xml:space="preserve"> </v>
          </cell>
          <cell r="D77" t="str">
            <v xml:space="preserve"> </v>
          </cell>
          <cell r="E77" t="str">
            <v>kg</v>
          </cell>
          <cell r="F77">
            <v>11325</v>
          </cell>
          <cell r="G77">
            <v>2.59</v>
          </cell>
        </row>
        <row r="78">
          <cell r="A78" t="str">
            <v>P 03.327.01</v>
          </cell>
          <cell r="B78" t="str">
            <v xml:space="preserve">Concreto fck= 25 MPa-contr. raz. uso ger. </v>
          </cell>
          <cell r="C78" t="str">
            <v xml:space="preserve"> </v>
          </cell>
          <cell r="D78" t="str">
            <v xml:space="preserve"> </v>
          </cell>
          <cell r="E78" t="str">
            <v>m3</v>
          </cell>
          <cell r="F78">
            <v>252</v>
          </cell>
          <cell r="G78">
            <v>163.22</v>
          </cell>
        </row>
        <row r="79">
          <cell r="B79" t="str">
            <v>Superestrutura</v>
          </cell>
        </row>
        <row r="80">
          <cell r="A80" t="str">
            <v>OAE6</v>
          </cell>
          <cell r="B80" t="str">
            <v>Escoramento metálico comum (cimbramento)</v>
          </cell>
          <cell r="C80" t="str">
            <v xml:space="preserve"> </v>
          </cell>
          <cell r="D80" t="str">
            <v xml:space="preserve"> </v>
          </cell>
          <cell r="E80" t="str">
            <v>m3</v>
          </cell>
          <cell r="F80">
            <v>9500</v>
          </cell>
          <cell r="G80">
            <v>27.58</v>
          </cell>
        </row>
        <row r="81">
          <cell r="A81" t="str">
            <v>03.371.02</v>
          </cell>
          <cell r="B81" t="str">
            <v>Formas de placa compensada plastificada</v>
          </cell>
          <cell r="C81" t="str">
            <v xml:space="preserve"> </v>
          </cell>
          <cell r="D81" t="str">
            <v xml:space="preserve"> </v>
          </cell>
          <cell r="E81" t="str">
            <v>m2</v>
          </cell>
          <cell r="F81">
            <v>2606</v>
          </cell>
          <cell r="G81">
            <v>30.76</v>
          </cell>
        </row>
        <row r="82">
          <cell r="A82" t="str">
            <v>03.371.00</v>
          </cell>
          <cell r="B82" t="str">
            <v>Formas de madeira compensada</v>
          </cell>
          <cell r="C82" t="str">
            <v xml:space="preserve"> </v>
          </cell>
          <cell r="D82" t="str">
            <v xml:space="preserve"> </v>
          </cell>
          <cell r="E82" t="str">
            <v>m2</v>
          </cell>
          <cell r="F82">
            <v>928</v>
          </cell>
          <cell r="G82">
            <v>21.86</v>
          </cell>
        </row>
        <row r="83">
          <cell r="A83" t="str">
            <v>03.353.00</v>
          </cell>
          <cell r="B83" t="str">
            <v>Forn., preparo e colocação nas formas, de aço CA-50</v>
          </cell>
          <cell r="C83" t="str">
            <v xml:space="preserve"> </v>
          </cell>
          <cell r="D83" t="str">
            <v xml:space="preserve"> </v>
          </cell>
          <cell r="E83" t="str">
            <v>kg</v>
          </cell>
          <cell r="F83">
            <v>119265</v>
          </cell>
          <cell r="G83">
            <v>2.59</v>
          </cell>
        </row>
        <row r="84">
          <cell r="A84" t="str">
            <v>OAE4</v>
          </cell>
          <cell r="B84" t="str">
            <v>Armadura de protensão, fornecimento, bainhas, ancoragens, operações de protensão</v>
          </cell>
          <cell r="C84" t="str">
            <v xml:space="preserve"> </v>
          </cell>
          <cell r="D84" t="str">
            <v xml:space="preserve"> </v>
          </cell>
          <cell r="E84" t="str">
            <v>kg</v>
          </cell>
          <cell r="F84">
            <v>45662</v>
          </cell>
          <cell r="G84">
            <v>19.28</v>
          </cell>
        </row>
        <row r="85">
          <cell r="A85" t="str">
            <v>OAE19</v>
          </cell>
          <cell r="B85" t="str">
            <v>Injeção de nata (cabos 12 varas 1/2")</v>
          </cell>
          <cell r="C85" t="str">
            <v xml:space="preserve"> </v>
          </cell>
          <cell r="D85" t="str">
            <v xml:space="preserve"> </v>
          </cell>
          <cell r="E85" t="str">
            <v>m</v>
          </cell>
          <cell r="F85">
            <v>1841.2</v>
          </cell>
          <cell r="G85">
            <v>3.65</v>
          </cell>
        </row>
        <row r="86">
          <cell r="A86" t="str">
            <v>OAE1</v>
          </cell>
          <cell r="B86" t="str">
            <v>Ancoragem ativa - Fornecimento, instalação e protensão</v>
          </cell>
          <cell r="C86" t="str">
            <v xml:space="preserve"> </v>
          </cell>
          <cell r="D86" t="str">
            <v xml:space="preserve"> </v>
          </cell>
          <cell r="E86" t="str">
            <v>un</v>
          </cell>
          <cell r="F86">
            <v>48</v>
          </cell>
          <cell r="G86">
            <v>682.29</v>
          </cell>
        </row>
        <row r="87">
          <cell r="A87" t="str">
            <v>03.330.00</v>
          </cell>
          <cell r="B87" t="str">
            <v>Concreto fck= 35 MPa-contr. raz. uso ger.</v>
          </cell>
          <cell r="C87" t="str">
            <v xml:space="preserve"> </v>
          </cell>
          <cell r="D87" t="str">
            <v xml:space="preserve"> </v>
          </cell>
          <cell r="E87" t="str">
            <v>m3</v>
          </cell>
          <cell r="F87">
            <v>1403</v>
          </cell>
          <cell r="G87">
            <v>166.78</v>
          </cell>
        </row>
        <row r="88">
          <cell r="B88" t="str">
            <v>Diversos</v>
          </cell>
        </row>
        <row r="89">
          <cell r="A89" t="str">
            <v>03.510.00</v>
          </cell>
          <cell r="B89" t="str">
            <v>Aparelho de apoio em neoprene</v>
          </cell>
          <cell r="C89" t="str">
            <v xml:space="preserve"> </v>
          </cell>
          <cell r="D89" t="str">
            <v xml:space="preserve"> </v>
          </cell>
          <cell r="E89" t="str">
            <v>kg</v>
          </cell>
          <cell r="F89">
            <v>665</v>
          </cell>
          <cell r="G89">
            <v>86.94</v>
          </cell>
        </row>
        <row r="90">
          <cell r="A90" t="str">
            <v>03.700.01</v>
          </cell>
          <cell r="B90" t="str">
            <v>Guarda corpo em concreto Fck = 18 MPa</v>
          </cell>
          <cell r="C90" t="str">
            <v xml:space="preserve"> </v>
          </cell>
          <cell r="D90" t="str">
            <v xml:space="preserve"> </v>
          </cell>
          <cell r="E90" t="str">
            <v>m</v>
          </cell>
          <cell r="F90">
            <v>148</v>
          </cell>
          <cell r="G90">
            <v>80.150000000000006</v>
          </cell>
        </row>
        <row r="91">
          <cell r="B91" t="str">
            <v>Barreiras de segurança (C.A.) Tipo New Jersey (312 m)</v>
          </cell>
        </row>
        <row r="92">
          <cell r="A92" t="str">
            <v>03.371.01</v>
          </cell>
          <cell r="B92" t="str">
            <v>Formas de placa compensada resinada</v>
          </cell>
          <cell r="C92" t="str">
            <v xml:space="preserve"> </v>
          </cell>
          <cell r="D92" t="str">
            <v xml:space="preserve"> </v>
          </cell>
          <cell r="E92" t="str">
            <v>m2</v>
          </cell>
          <cell r="F92">
            <v>561.6</v>
          </cell>
          <cell r="G92">
            <v>21.86</v>
          </cell>
        </row>
        <row r="93">
          <cell r="A93" t="str">
            <v>03.353.00</v>
          </cell>
          <cell r="B93" t="str">
            <v>Forn., preparo e colocação nas formas, de aço CA-50</v>
          </cell>
          <cell r="C93" t="str">
            <v xml:space="preserve"> </v>
          </cell>
          <cell r="D93" t="str">
            <v xml:space="preserve"> </v>
          </cell>
          <cell r="E93" t="str">
            <v>kg</v>
          </cell>
          <cell r="F93">
            <v>4368</v>
          </cell>
          <cell r="G93">
            <v>2.59</v>
          </cell>
        </row>
        <row r="94">
          <cell r="A94" t="str">
            <v>03.326.00</v>
          </cell>
          <cell r="B94" t="str">
            <v xml:space="preserve">Concreto fck= 20 MPa-contr. raz. uso ger. </v>
          </cell>
          <cell r="C94" t="str">
            <v xml:space="preserve"> </v>
          </cell>
          <cell r="D94" t="str">
            <v xml:space="preserve"> </v>
          </cell>
          <cell r="E94" t="str">
            <v>m3</v>
          </cell>
          <cell r="F94">
            <v>73</v>
          </cell>
          <cell r="G94">
            <v>149.19999999999999</v>
          </cell>
        </row>
        <row r="95">
          <cell r="B95" t="str">
            <v>Placas de aproximação( 04 unidades)</v>
          </cell>
        </row>
        <row r="96">
          <cell r="A96" t="str">
            <v>03.371.00</v>
          </cell>
          <cell r="B96" t="str">
            <v>Formas de madeira compensada</v>
          </cell>
          <cell r="C96" t="str">
            <v xml:space="preserve"> </v>
          </cell>
          <cell r="D96" t="str">
            <v xml:space="preserve"> </v>
          </cell>
          <cell r="E96" t="str">
            <v>m2</v>
          </cell>
          <cell r="F96">
            <v>32</v>
          </cell>
          <cell r="G96">
            <v>21.86</v>
          </cell>
        </row>
        <row r="97">
          <cell r="A97" t="str">
            <v>03.353.00</v>
          </cell>
          <cell r="B97" t="str">
            <v>Forn., preparo e colocação nas formas, de aço CA-50</v>
          </cell>
          <cell r="C97" t="str">
            <v xml:space="preserve"> </v>
          </cell>
          <cell r="D97" t="str">
            <v xml:space="preserve"> </v>
          </cell>
          <cell r="E97" t="str">
            <v>kg</v>
          </cell>
          <cell r="F97">
            <v>3968</v>
          </cell>
          <cell r="G97">
            <v>2.59</v>
          </cell>
        </row>
        <row r="98">
          <cell r="A98" t="str">
            <v>03.326.00</v>
          </cell>
          <cell r="B98" t="str">
            <v xml:space="preserve">Concreto fck= 20 MPa-contr. raz. uso ger. </v>
          </cell>
          <cell r="C98" t="str">
            <v xml:space="preserve"> </v>
          </cell>
          <cell r="D98" t="str">
            <v xml:space="preserve"> </v>
          </cell>
          <cell r="E98" t="str">
            <v>m3</v>
          </cell>
          <cell r="F98">
            <v>38</v>
          </cell>
          <cell r="G98">
            <v>149.19999999999999</v>
          </cell>
        </row>
        <row r="99">
          <cell r="B99" t="str">
            <v>Drenos</v>
          </cell>
        </row>
        <row r="100">
          <cell r="A100" t="str">
            <v>P 03.991.01c</v>
          </cell>
          <cell r="B100" t="str">
            <v>Dreno de FF D= 100 mm x 500mm</v>
          </cell>
          <cell r="C100" t="str">
            <v xml:space="preserve"> </v>
          </cell>
          <cell r="D100" t="str">
            <v xml:space="preserve"> </v>
          </cell>
          <cell r="E100" t="str">
            <v>un</v>
          </cell>
          <cell r="F100">
            <v>40</v>
          </cell>
          <cell r="G100">
            <v>15.64</v>
          </cell>
        </row>
        <row r="101">
          <cell r="A101" t="str">
            <v>P 03.991.01b</v>
          </cell>
          <cell r="B101" t="str">
            <v>Dreno de FF D= 50 mm x 500mm</v>
          </cell>
          <cell r="C101" t="str">
            <v xml:space="preserve"> </v>
          </cell>
          <cell r="D101" t="str">
            <v xml:space="preserve"> </v>
          </cell>
          <cell r="E101" t="str">
            <v>un</v>
          </cell>
          <cell r="F101">
            <v>30</v>
          </cell>
          <cell r="G101">
            <v>6.63</v>
          </cell>
        </row>
        <row r="102">
          <cell r="A102" t="str">
            <v>P 03.991.01a</v>
          </cell>
          <cell r="B102" t="str">
            <v>Dreno de FF D= 30 mm x 750mm</v>
          </cell>
          <cell r="C102" t="str">
            <v xml:space="preserve"> </v>
          </cell>
          <cell r="D102" t="str">
            <v xml:space="preserve"> </v>
          </cell>
          <cell r="E102" t="str">
            <v>un</v>
          </cell>
          <cell r="F102">
            <v>40</v>
          </cell>
          <cell r="G102">
            <v>6.25</v>
          </cell>
        </row>
        <row r="103">
          <cell r="F103" t="str">
            <v>SUB-TOTAL</v>
          </cell>
        </row>
        <row r="105">
          <cell r="B105" t="str">
            <v>OBRAS COMPLEMENTARES</v>
          </cell>
        </row>
        <row r="106">
          <cell r="A106" t="str">
            <v>05.100.00</v>
          </cell>
          <cell r="B106" t="str">
            <v>Enleivamento</v>
          </cell>
          <cell r="C106" t="str">
            <v>DNER-ES341/97</v>
          </cell>
          <cell r="D106" t="str">
            <v xml:space="preserve"> </v>
          </cell>
          <cell r="E106" t="str">
            <v>m2</v>
          </cell>
          <cell r="F106">
            <v>6227</v>
          </cell>
          <cell r="G106">
            <v>2.06</v>
          </cell>
        </row>
        <row r="107">
          <cell r="A107" t="str">
            <v>DER53460a</v>
          </cell>
          <cell r="B107" t="str">
            <v>Calçamento com briquetes de 6 cm</v>
          </cell>
          <cell r="C107" t="str">
            <v xml:space="preserve"> </v>
          </cell>
          <cell r="D107" t="str">
            <v xml:space="preserve"> </v>
          </cell>
          <cell r="E107" t="str">
            <v>m2</v>
          </cell>
          <cell r="F107">
            <v>700</v>
          </cell>
          <cell r="G107">
            <v>20.48</v>
          </cell>
        </row>
        <row r="108">
          <cell r="A108" t="str">
            <v>P 05.100.01</v>
          </cell>
          <cell r="B108" t="str">
            <v>Fornecimento e plantio de lírio amarelo</v>
          </cell>
          <cell r="C108" t="str">
            <v xml:space="preserve"> </v>
          </cell>
          <cell r="D108" t="str">
            <v xml:space="preserve"> </v>
          </cell>
          <cell r="E108" t="str">
            <v>m2</v>
          </cell>
          <cell r="F108">
            <v>2241</v>
          </cell>
          <cell r="G108">
            <v>14.14</v>
          </cell>
        </row>
        <row r="109">
          <cell r="A109" t="str">
            <v>P 05.100.02</v>
          </cell>
          <cell r="B109" t="str">
            <v>Fornecimento e plantio de árvore selecionada</v>
          </cell>
          <cell r="C109" t="str">
            <v xml:space="preserve"> </v>
          </cell>
          <cell r="D109" t="str">
            <v xml:space="preserve"> </v>
          </cell>
          <cell r="E109" t="str">
            <v>un</v>
          </cell>
          <cell r="F109">
            <v>246</v>
          </cell>
          <cell r="G109">
            <v>6.02</v>
          </cell>
        </row>
        <row r="110">
          <cell r="A110" t="str">
            <v>DER81950</v>
          </cell>
          <cell r="B110" t="str">
            <v>Calçada em lastro de brita c/revestimento em concreto</v>
          </cell>
          <cell r="C110" t="str">
            <v xml:space="preserve"> </v>
          </cell>
          <cell r="D110" t="str">
            <v xml:space="preserve"> </v>
          </cell>
          <cell r="E110" t="str">
            <v>m2</v>
          </cell>
          <cell r="F110">
            <v>1000</v>
          </cell>
          <cell r="G110">
            <v>8.94</v>
          </cell>
        </row>
        <row r="111">
          <cell r="A111" t="str">
            <v>05.301.00</v>
          </cell>
          <cell r="B111" t="str">
            <v>Alvenaria de pedra argamassada</v>
          </cell>
          <cell r="C111" t="str">
            <v xml:space="preserve"> </v>
          </cell>
          <cell r="D111" t="str">
            <v xml:space="preserve"> </v>
          </cell>
          <cell r="E111" t="str">
            <v>m3</v>
          </cell>
          <cell r="F111">
            <v>60</v>
          </cell>
          <cell r="G111">
            <v>101.58</v>
          </cell>
        </row>
        <row r="112">
          <cell r="A112" t="str">
            <v>PI 01</v>
          </cell>
          <cell r="B112" t="str">
            <v>Poste de aço galv. a fogo, c/ 20,0m de alt. p/ instal. tipo engastado</v>
          </cell>
          <cell r="C112" t="str">
            <v xml:space="preserve"> </v>
          </cell>
          <cell r="D112" t="str">
            <v xml:space="preserve"> </v>
          </cell>
          <cell r="E112" t="str">
            <v>un</v>
          </cell>
          <cell r="F112">
            <v>7</v>
          </cell>
          <cell r="G112">
            <v>2662.25</v>
          </cell>
        </row>
        <row r="113">
          <cell r="A113" t="str">
            <v>PI 02</v>
          </cell>
          <cell r="B113" t="str">
            <v>Poste de aço galvanizado a fogo, c/ 10,0m de alt. p/instal.na lat. dos viadutos</v>
          </cell>
          <cell r="C113" t="str">
            <v xml:space="preserve"> </v>
          </cell>
          <cell r="D113" t="str">
            <v xml:space="preserve"> </v>
          </cell>
          <cell r="E113" t="str">
            <v>un</v>
          </cell>
          <cell r="F113">
            <v>8</v>
          </cell>
          <cell r="G113">
            <v>500</v>
          </cell>
        </row>
        <row r="114">
          <cell r="A114" t="str">
            <v>PI 03</v>
          </cell>
          <cell r="B114" t="str">
            <v xml:space="preserve">Luminária p/ iluminação pública ref.HRC-612 da Philips ou similar </v>
          </cell>
          <cell r="C114" t="str">
            <v xml:space="preserve"> </v>
          </cell>
          <cell r="D114" t="str">
            <v xml:space="preserve"> </v>
          </cell>
          <cell r="E114" t="str">
            <v>un</v>
          </cell>
          <cell r="F114">
            <v>12</v>
          </cell>
          <cell r="G114">
            <v>400</v>
          </cell>
        </row>
        <row r="115">
          <cell r="A115" t="str">
            <v>PI 04</v>
          </cell>
          <cell r="B115" t="str">
            <v xml:space="preserve">Luminária p/ iluminação pública ref.SRC-612 da Philips ou similar </v>
          </cell>
          <cell r="C115" t="str">
            <v xml:space="preserve"> </v>
          </cell>
          <cell r="D115" t="str">
            <v xml:space="preserve"> </v>
          </cell>
          <cell r="E115" t="str">
            <v>un</v>
          </cell>
          <cell r="F115">
            <v>22</v>
          </cell>
          <cell r="G115">
            <v>425.5</v>
          </cell>
        </row>
        <row r="116">
          <cell r="A116" t="str">
            <v>PI 07</v>
          </cell>
          <cell r="B116" t="str">
            <v>Suporte p/ luminária tipo ZGP402 da Philips ou similar</v>
          </cell>
          <cell r="C116" t="str">
            <v xml:space="preserve"> </v>
          </cell>
          <cell r="D116" t="str">
            <v xml:space="preserve"> </v>
          </cell>
          <cell r="E116" t="str">
            <v>un</v>
          </cell>
          <cell r="F116">
            <v>7</v>
          </cell>
          <cell r="G116">
            <v>100</v>
          </cell>
        </row>
        <row r="117">
          <cell r="A117" t="str">
            <v>PI 08</v>
          </cell>
          <cell r="B117" t="str">
            <v>Suporte p/ luminária tipo ZGP401 da Philips ou similar</v>
          </cell>
          <cell r="C117" t="str">
            <v xml:space="preserve"> </v>
          </cell>
          <cell r="D117" t="str">
            <v xml:space="preserve"> </v>
          </cell>
          <cell r="E117" t="str">
            <v>un</v>
          </cell>
          <cell r="F117">
            <v>20</v>
          </cell>
          <cell r="G117">
            <v>81.650000000000006</v>
          </cell>
        </row>
        <row r="118">
          <cell r="A118" t="str">
            <v>PI 09</v>
          </cell>
          <cell r="B118" t="str">
            <v>Lâmpada a vapor de sódio 400W, alta pressão, base E40</v>
          </cell>
          <cell r="C118" t="str">
            <v xml:space="preserve"> </v>
          </cell>
          <cell r="D118" t="str">
            <v xml:space="preserve"> </v>
          </cell>
          <cell r="E118" t="str">
            <v>un</v>
          </cell>
          <cell r="F118">
            <v>22</v>
          </cell>
          <cell r="G118">
            <v>33.35</v>
          </cell>
        </row>
        <row r="119">
          <cell r="A119" t="str">
            <v>PI 10</v>
          </cell>
          <cell r="B119" t="str">
            <v>Lâmpada a vapor de mercúrio 250W, alta pressão, base E40</v>
          </cell>
          <cell r="C119" t="str">
            <v xml:space="preserve"> </v>
          </cell>
          <cell r="D119" t="str">
            <v xml:space="preserve"> </v>
          </cell>
          <cell r="E119" t="str">
            <v>un</v>
          </cell>
          <cell r="F119">
            <v>12</v>
          </cell>
          <cell r="G119">
            <v>28.75</v>
          </cell>
        </row>
        <row r="120">
          <cell r="A120" t="str">
            <v>PI 14</v>
          </cell>
          <cell r="B120" t="str">
            <v>Caixa de passagem para instalação aparente D=50mm, tipo T</v>
          </cell>
          <cell r="C120" t="str">
            <v xml:space="preserve"> </v>
          </cell>
          <cell r="D120" t="str">
            <v xml:space="preserve"> </v>
          </cell>
          <cell r="E120" t="str">
            <v>un</v>
          </cell>
          <cell r="F120">
            <v>120</v>
          </cell>
          <cell r="G120">
            <v>4.08</v>
          </cell>
        </row>
        <row r="121">
          <cell r="A121" t="str">
            <v>PI 22</v>
          </cell>
          <cell r="B121" t="str">
            <v>Base completa com fusível Diazed, 6A, retardado, incluíndo tampa, anel de proteção e ajuste</v>
          </cell>
          <cell r="C121" t="str">
            <v xml:space="preserve"> </v>
          </cell>
          <cell r="D121" t="str">
            <v xml:space="preserve"> </v>
          </cell>
          <cell r="E121" t="str">
            <v>un</v>
          </cell>
          <cell r="F121">
            <v>34</v>
          </cell>
          <cell r="G121">
            <v>8.6300000000000008</v>
          </cell>
        </row>
        <row r="122">
          <cell r="A122" t="str">
            <v>PI 23</v>
          </cell>
          <cell r="B122" t="str">
            <v>Contator tripolar a seco, p/ corrente alternada - 55 A, para uso em rede 380/220V - 60Hz</v>
          </cell>
          <cell r="C122" t="str">
            <v xml:space="preserve"> </v>
          </cell>
          <cell r="D122" t="str">
            <v xml:space="preserve"> </v>
          </cell>
          <cell r="E122" t="str">
            <v>un</v>
          </cell>
          <cell r="F122">
            <v>5</v>
          </cell>
          <cell r="G122">
            <v>234.6</v>
          </cell>
        </row>
        <row r="123">
          <cell r="A123" t="str">
            <v>PI 24</v>
          </cell>
          <cell r="B123" t="str">
            <v>Fita elétrica auto fusão a base de borracha EPR</v>
          </cell>
          <cell r="C123" t="str">
            <v xml:space="preserve"> </v>
          </cell>
          <cell r="D123" t="str">
            <v xml:space="preserve"> </v>
          </cell>
          <cell r="E123" t="str">
            <v>un</v>
          </cell>
          <cell r="F123">
            <v>5</v>
          </cell>
          <cell r="G123">
            <v>6.39</v>
          </cell>
        </row>
        <row r="124">
          <cell r="A124" t="str">
            <v>PI 25</v>
          </cell>
          <cell r="B124" t="str">
            <v>Fita adesiva plástica isolante</v>
          </cell>
          <cell r="C124" t="str">
            <v xml:space="preserve"> </v>
          </cell>
          <cell r="D124" t="str">
            <v xml:space="preserve"> </v>
          </cell>
          <cell r="E124" t="str">
            <v>un</v>
          </cell>
          <cell r="F124">
            <v>8</v>
          </cell>
          <cell r="G124">
            <v>3.84</v>
          </cell>
        </row>
        <row r="125">
          <cell r="A125" t="str">
            <v>PI 26</v>
          </cell>
          <cell r="B125" t="str">
            <v>Relé fotoelétrico c/ suporte para fixação galv. com furo 18mm</v>
          </cell>
          <cell r="C125" t="str">
            <v xml:space="preserve"> </v>
          </cell>
          <cell r="D125" t="str">
            <v xml:space="preserve"> </v>
          </cell>
          <cell r="E125" t="str">
            <v>un</v>
          </cell>
          <cell r="F125">
            <v>5</v>
          </cell>
          <cell r="G125">
            <v>11.5</v>
          </cell>
        </row>
        <row r="126">
          <cell r="A126" t="str">
            <v>PI 27</v>
          </cell>
          <cell r="B126" t="str">
            <v>Cabo isolado p/ 1000V, bitola 35mm²</v>
          </cell>
          <cell r="C126" t="str">
            <v xml:space="preserve"> </v>
          </cell>
          <cell r="D126" t="str">
            <v xml:space="preserve"> </v>
          </cell>
          <cell r="E126" t="str">
            <v>m</v>
          </cell>
          <cell r="F126">
            <v>3600</v>
          </cell>
          <cell r="G126">
            <v>1.55</v>
          </cell>
        </row>
        <row r="127">
          <cell r="A127" t="str">
            <v>PI 28</v>
          </cell>
          <cell r="B127" t="str">
            <v>Eletroduto de aço tipo pesado 100mm</v>
          </cell>
          <cell r="C127" t="str">
            <v xml:space="preserve"> </v>
          </cell>
          <cell r="D127" t="str">
            <v xml:space="preserve"> </v>
          </cell>
          <cell r="E127" t="str">
            <v>m</v>
          </cell>
          <cell r="F127">
            <v>120</v>
          </cell>
          <cell r="G127">
            <v>28.55</v>
          </cell>
        </row>
        <row r="128">
          <cell r="A128" t="str">
            <v>PI 29</v>
          </cell>
          <cell r="B128" t="str">
            <v>Curva em alumínio fundido de alta resistência, fixação por encaixe,50mm</v>
          </cell>
          <cell r="C128" t="str">
            <v xml:space="preserve"> </v>
          </cell>
          <cell r="D128" t="str">
            <v xml:space="preserve"> </v>
          </cell>
          <cell r="E128" t="str">
            <v>un</v>
          </cell>
          <cell r="F128">
            <v>2</v>
          </cell>
          <cell r="G128">
            <v>18.75</v>
          </cell>
        </row>
        <row r="129">
          <cell r="A129" t="str">
            <v>PI 30</v>
          </cell>
          <cell r="B129" t="str">
            <v>Haste para aterramento aço-cobre D 13x2400mm</v>
          </cell>
          <cell r="C129" t="str">
            <v xml:space="preserve"> </v>
          </cell>
          <cell r="D129" t="str">
            <v xml:space="preserve"> </v>
          </cell>
          <cell r="E129" t="str">
            <v>un</v>
          </cell>
          <cell r="F129">
            <v>15</v>
          </cell>
          <cell r="G129">
            <v>6.04</v>
          </cell>
        </row>
        <row r="130">
          <cell r="A130" t="str">
            <v>PI 31</v>
          </cell>
          <cell r="B130" t="str">
            <v>Cabo de cobre nú meio duro, 7 fios 2AWG</v>
          </cell>
          <cell r="C130" t="str">
            <v xml:space="preserve"> </v>
          </cell>
          <cell r="D130" t="str">
            <v xml:space="preserve"> </v>
          </cell>
          <cell r="E130" t="str">
            <v>kg</v>
          </cell>
          <cell r="F130">
            <v>10</v>
          </cell>
          <cell r="G130">
            <v>7.02</v>
          </cell>
        </row>
        <row r="131">
          <cell r="A131" t="str">
            <v>PI 32</v>
          </cell>
          <cell r="B131" t="str">
            <v>Conetor paralelo, liga alumínio tronco 1/0-4 AWG e derivação 2-4AWG</v>
          </cell>
          <cell r="C131" t="str">
            <v xml:space="preserve"> </v>
          </cell>
          <cell r="D131" t="str">
            <v xml:space="preserve"> </v>
          </cell>
          <cell r="E131" t="str">
            <v>un</v>
          </cell>
          <cell r="F131">
            <v>10</v>
          </cell>
          <cell r="G131">
            <v>1.04</v>
          </cell>
        </row>
        <row r="132">
          <cell r="A132" t="str">
            <v>PI 33</v>
          </cell>
          <cell r="B132" t="str">
            <v>Tubo de aço galvanizado, vara de 6m e 50mm</v>
          </cell>
          <cell r="C132" t="str">
            <v xml:space="preserve"> </v>
          </cell>
          <cell r="D132" t="str">
            <v xml:space="preserve"> </v>
          </cell>
          <cell r="E132" t="str">
            <v>un</v>
          </cell>
          <cell r="F132">
            <v>2</v>
          </cell>
          <cell r="G132">
            <v>74.06</v>
          </cell>
        </row>
        <row r="133">
          <cell r="A133" t="str">
            <v>PI 34</v>
          </cell>
          <cell r="B133" t="str">
            <v>Construção de caixa tipo SP, ou pré-instalada com as mesmas características</v>
          </cell>
          <cell r="C133" t="str">
            <v xml:space="preserve"> </v>
          </cell>
          <cell r="D133" t="str">
            <v xml:space="preserve"> </v>
          </cell>
          <cell r="E133" t="str">
            <v>un</v>
          </cell>
          <cell r="F133">
            <v>19</v>
          </cell>
          <cell r="G133">
            <v>180</v>
          </cell>
        </row>
        <row r="134">
          <cell r="A134" t="str">
            <v>PI 35</v>
          </cell>
          <cell r="B134" t="str">
            <v>Construção de embasamento p/ poste tipo engastado, 20m de altura</v>
          </cell>
          <cell r="C134" t="str">
            <v xml:space="preserve"> </v>
          </cell>
          <cell r="D134" t="str">
            <v xml:space="preserve"> </v>
          </cell>
          <cell r="E134" t="str">
            <v>un</v>
          </cell>
          <cell r="F134">
            <v>7</v>
          </cell>
          <cell r="G134">
            <v>494</v>
          </cell>
        </row>
        <row r="135">
          <cell r="A135" t="str">
            <v>PI 36</v>
          </cell>
          <cell r="B135" t="str">
            <v>Construção de embasamento p/ poste tipo engastado, concreto duplo T, 10m de altura</v>
          </cell>
          <cell r="C135" t="str">
            <v xml:space="preserve"> </v>
          </cell>
          <cell r="D135" t="str">
            <v xml:space="preserve"> </v>
          </cell>
          <cell r="E135" t="str">
            <v>un</v>
          </cell>
          <cell r="F135">
            <v>12</v>
          </cell>
          <cell r="G135">
            <v>285</v>
          </cell>
        </row>
        <row r="136">
          <cell r="A136" t="str">
            <v>PI 38</v>
          </cell>
          <cell r="B136" t="str">
            <v>Confecção de emendas retas ou derivação em cabos classe 1000V, c/ conector à compressão</v>
          </cell>
          <cell r="C136" t="str">
            <v xml:space="preserve"> </v>
          </cell>
          <cell r="D136" t="str">
            <v xml:space="preserve"> </v>
          </cell>
          <cell r="E136" t="str">
            <v>un</v>
          </cell>
          <cell r="F136">
            <v>20</v>
          </cell>
          <cell r="G136">
            <v>4.5</v>
          </cell>
        </row>
        <row r="137">
          <cell r="A137" t="str">
            <v>PI 39</v>
          </cell>
          <cell r="B137" t="str">
            <v>Fixação de haste de terra e conexão ao neutro</v>
          </cell>
          <cell r="C137" t="str">
            <v xml:space="preserve"> </v>
          </cell>
          <cell r="D137" t="str">
            <v xml:space="preserve"> </v>
          </cell>
          <cell r="E137" t="str">
            <v>un</v>
          </cell>
          <cell r="F137">
            <v>15</v>
          </cell>
          <cell r="G137">
            <v>35</v>
          </cell>
        </row>
        <row r="138">
          <cell r="A138" t="str">
            <v>PI 40</v>
          </cell>
          <cell r="B138" t="str">
            <v>Montagem eletromecân.de iluminação a 17,5m de alt., formada p/2 pétalas, c/ fixação dos equip.</v>
          </cell>
          <cell r="C138" t="str">
            <v xml:space="preserve"> </v>
          </cell>
          <cell r="D138" t="str">
            <v xml:space="preserve"> </v>
          </cell>
          <cell r="E138" t="str">
            <v>un</v>
          </cell>
          <cell r="F138">
            <v>7</v>
          </cell>
          <cell r="G138">
            <v>550</v>
          </cell>
        </row>
        <row r="139">
          <cell r="A139" t="str">
            <v>PI 41</v>
          </cell>
          <cell r="B139" t="str">
            <v>Instalação de tubo de aço vara de 6m e curva de entrada de cabos na lateral do poste c/ fix. dutos</v>
          </cell>
          <cell r="C139" t="str">
            <v xml:space="preserve"> </v>
          </cell>
          <cell r="D139" t="str">
            <v xml:space="preserve"> </v>
          </cell>
          <cell r="E139" t="str">
            <v>un</v>
          </cell>
          <cell r="F139">
            <v>2</v>
          </cell>
          <cell r="G139">
            <v>200</v>
          </cell>
        </row>
        <row r="140">
          <cell r="A140" t="str">
            <v>PI 42</v>
          </cell>
          <cell r="B140" t="str">
            <v>Instalação de poste de aço de 20m de altura engastado</v>
          </cell>
          <cell r="C140" t="str">
            <v xml:space="preserve"> </v>
          </cell>
          <cell r="D140" t="str">
            <v xml:space="preserve"> </v>
          </cell>
          <cell r="E140" t="str">
            <v>un</v>
          </cell>
          <cell r="F140">
            <v>7</v>
          </cell>
          <cell r="G140">
            <v>250</v>
          </cell>
        </row>
        <row r="141">
          <cell r="A141" t="str">
            <v>PI 43</v>
          </cell>
          <cell r="B141" t="str">
            <v>Travessia de pista asfáltica p/ lançamento dutos aço tipo pesado 100mm</v>
          </cell>
          <cell r="C141" t="str">
            <v xml:space="preserve"> </v>
          </cell>
          <cell r="D141" t="str">
            <v xml:space="preserve"> </v>
          </cell>
          <cell r="E141" t="str">
            <v>m</v>
          </cell>
          <cell r="F141">
            <v>60</v>
          </cell>
          <cell r="G141">
            <v>70</v>
          </cell>
        </row>
        <row r="142">
          <cell r="A142" t="str">
            <v>PI 44</v>
          </cell>
          <cell r="B142" t="str">
            <v>Montagem eletromecânica de luminária 10,0m de altura, c/ fixação dos equip.e conexões elétricos</v>
          </cell>
          <cell r="C142" t="str">
            <v xml:space="preserve"> </v>
          </cell>
          <cell r="D142" t="str">
            <v xml:space="preserve"> </v>
          </cell>
          <cell r="E142" t="str">
            <v>un</v>
          </cell>
          <cell r="F142">
            <v>20</v>
          </cell>
          <cell r="G142">
            <v>60</v>
          </cell>
        </row>
        <row r="143">
          <cell r="A143" t="str">
            <v>PI 46</v>
          </cell>
          <cell r="B143" t="str">
            <v>Fixação de eletroduto de aço vara 3m ao longo das passarelas</v>
          </cell>
          <cell r="C143" t="str">
            <v xml:space="preserve"> </v>
          </cell>
          <cell r="D143" t="str">
            <v xml:space="preserve"> </v>
          </cell>
          <cell r="E143" t="str">
            <v>un</v>
          </cell>
          <cell r="F143">
            <v>120</v>
          </cell>
          <cell r="G143">
            <v>30</v>
          </cell>
        </row>
        <row r="144">
          <cell r="A144" t="str">
            <v>PI 51</v>
          </cell>
          <cell r="B144" t="str">
            <v>Eletoduto de PVC corrugado tipo Kanalex ou similar, 50 mm</v>
          </cell>
          <cell r="C144" t="str">
            <v xml:space="preserve"> </v>
          </cell>
          <cell r="D144" t="str">
            <v xml:space="preserve"> </v>
          </cell>
          <cell r="E144" t="str">
            <v>m</v>
          </cell>
          <cell r="F144">
            <v>415</v>
          </cell>
          <cell r="G144">
            <v>3.02</v>
          </cell>
        </row>
        <row r="145">
          <cell r="A145" t="str">
            <v>PI 56</v>
          </cell>
          <cell r="B145" t="str">
            <v>Cabo isolado p/ 1000V, 4 mm² de alumínio</v>
          </cell>
          <cell r="C145" t="str">
            <v xml:space="preserve"> </v>
          </cell>
          <cell r="D145" t="str">
            <v xml:space="preserve"> </v>
          </cell>
          <cell r="E145" t="str">
            <v>m</v>
          </cell>
          <cell r="F145">
            <v>440</v>
          </cell>
          <cell r="G145">
            <v>0.37</v>
          </cell>
        </row>
        <row r="146">
          <cell r="A146" t="str">
            <v>PI 63</v>
          </cell>
          <cell r="B146" t="str">
            <v>Eletroduto de aço galvanizado, d=50mm, vara de 3m</v>
          </cell>
          <cell r="C146" t="str">
            <v xml:space="preserve"> </v>
          </cell>
          <cell r="D146" t="str">
            <v xml:space="preserve"> </v>
          </cell>
          <cell r="E146" t="str">
            <v>un</v>
          </cell>
          <cell r="F146">
            <v>120</v>
          </cell>
          <cell r="G146">
            <v>40</v>
          </cell>
        </row>
        <row r="147">
          <cell r="A147" t="str">
            <v>PI 64</v>
          </cell>
          <cell r="B147" t="str">
            <v>Caixa de passagem p/ instalação aparente, D=50mm, tipo E</v>
          </cell>
          <cell r="C147" t="str">
            <v xml:space="preserve"> </v>
          </cell>
          <cell r="D147" t="str">
            <v xml:space="preserve"> </v>
          </cell>
          <cell r="E147" t="str">
            <v>un</v>
          </cell>
          <cell r="F147">
            <v>10</v>
          </cell>
          <cell r="G147">
            <v>20</v>
          </cell>
        </row>
        <row r="148">
          <cell r="A148" t="str">
            <v>PI 65</v>
          </cell>
          <cell r="B148" t="str">
            <v>Cabo de alumínio 1/0</v>
          </cell>
          <cell r="C148" t="str">
            <v xml:space="preserve"> </v>
          </cell>
          <cell r="D148" t="str">
            <v xml:space="preserve"> </v>
          </cell>
          <cell r="E148" t="str">
            <v>m</v>
          </cell>
          <cell r="F148">
            <v>450</v>
          </cell>
          <cell r="G148">
            <v>1.7</v>
          </cell>
        </row>
        <row r="149">
          <cell r="A149" t="str">
            <v>PI 66</v>
          </cell>
          <cell r="B149" t="str">
            <v>Cabo isolado p/ 1000 V, 6 mm2 de alumínio</v>
          </cell>
          <cell r="C149" t="str">
            <v xml:space="preserve"> </v>
          </cell>
          <cell r="D149" t="str">
            <v xml:space="preserve"> </v>
          </cell>
          <cell r="E149" t="str">
            <v>m</v>
          </cell>
          <cell r="F149">
            <v>140</v>
          </cell>
          <cell r="G149">
            <v>1</v>
          </cell>
        </row>
        <row r="150">
          <cell r="A150" t="str">
            <v>PI 68</v>
          </cell>
          <cell r="B150" t="str">
            <v>Instalação poste metálico c/ base, 10m de altura na lateral do viaduto</v>
          </cell>
          <cell r="C150" t="str">
            <v xml:space="preserve"> </v>
          </cell>
          <cell r="D150" t="str">
            <v xml:space="preserve"> </v>
          </cell>
          <cell r="E150" t="str">
            <v>un</v>
          </cell>
          <cell r="F150">
            <v>8</v>
          </cell>
          <cell r="G150">
            <v>100</v>
          </cell>
        </row>
        <row r="151">
          <cell r="A151" t="str">
            <v>PI 57</v>
          </cell>
          <cell r="B151" t="str">
            <v>Lançamento de cabos em eletroduto de PVC corrugado</v>
          </cell>
          <cell r="C151" t="str">
            <v xml:space="preserve"> </v>
          </cell>
          <cell r="D151" t="str">
            <v xml:space="preserve"> </v>
          </cell>
          <cell r="E151" t="str">
            <v>m</v>
          </cell>
          <cell r="F151">
            <v>415</v>
          </cell>
          <cell r="G151">
            <v>3</v>
          </cell>
        </row>
        <row r="152">
          <cell r="A152" t="str">
            <v>PI 37</v>
          </cell>
          <cell r="B152" t="str">
            <v>Lançamento de cabos em dutos de aço, classe 1000V, circuito trifásico mais neutro, e monofásico</v>
          </cell>
          <cell r="C152" t="str">
            <v xml:space="preserve"> </v>
          </cell>
          <cell r="D152" t="str">
            <v xml:space="preserve"> </v>
          </cell>
          <cell r="E152" t="str">
            <v>m</v>
          </cell>
          <cell r="F152">
            <v>60</v>
          </cell>
          <cell r="G152">
            <v>4</v>
          </cell>
        </row>
        <row r="153">
          <cell r="A153" t="str">
            <v>PI 69</v>
          </cell>
          <cell r="B153" t="str">
            <v>Instalação de poste concreto duplo T, 10m de altura, engastado</v>
          </cell>
          <cell r="C153" t="str">
            <v xml:space="preserve"> </v>
          </cell>
          <cell r="D153" t="str">
            <v xml:space="preserve"> </v>
          </cell>
          <cell r="E153" t="str">
            <v>un</v>
          </cell>
          <cell r="F153">
            <v>12</v>
          </cell>
          <cell r="G153">
            <v>200</v>
          </cell>
        </row>
        <row r="154">
          <cell r="A154" t="str">
            <v>R1</v>
          </cell>
          <cell r="B154" t="str">
            <v>Remanejamento de Rede de Baixa Tensão (220/380V)</v>
          </cell>
          <cell r="C154" t="str">
            <v xml:space="preserve"> </v>
          </cell>
          <cell r="D154" t="str">
            <v xml:space="preserve"> </v>
          </cell>
          <cell r="E154" t="str">
            <v>m</v>
          </cell>
          <cell r="F154">
            <v>550</v>
          </cell>
          <cell r="G154">
            <v>4.7</v>
          </cell>
        </row>
        <row r="155">
          <cell r="A155" t="str">
            <v>R2</v>
          </cell>
          <cell r="B155" t="str">
            <v>Remanejamento de Rede de Alta Tensão (138kV)</v>
          </cell>
          <cell r="C155" t="str">
            <v xml:space="preserve"> </v>
          </cell>
          <cell r="D155" t="str">
            <v xml:space="preserve"> </v>
          </cell>
          <cell r="E155" t="str">
            <v>m</v>
          </cell>
          <cell r="F155">
            <v>530</v>
          </cell>
          <cell r="G155">
            <v>6.2</v>
          </cell>
        </row>
        <row r="156">
          <cell r="A156" t="str">
            <v>R10</v>
          </cell>
          <cell r="B156" t="str">
            <v>Remanejamento de Poste de Concreto 10/150</v>
          </cell>
          <cell r="C156" t="str">
            <v xml:space="preserve"> </v>
          </cell>
          <cell r="D156" t="str">
            <v xml:space="preserve"> </v>
          </cell>
          <cell r="E156" t="str">
            <v>un</v>
          </cell>
          <cell r="F156">
            <v>14</v>
          </cell>
          <cell r="G156">
            <v>75</v>
          </cell>
        </row>
        <row r="157">
          <cell r="A157" t="str">
            <v>R11</v>
          </cell>
          <cell r="B157" t="str">
            <v>Remanejamento de Poste de Concreto 10/300</v>
          </cell>
          <cell r="C157" t="str">
            <v xml:space="preserve"> </v>
          </cell>
          <cell r="D157" t="str">
            <v xml:space="preserve"> </v>
          </cell>
          <cell r="E157" t="str">
            <v>un</v>
          </cell>
          <cell r="F157">
            <v>1</v>
          </cell>
          <cell r="G157">
            <v>75</v>
          </cell>
        </row>
        <row r="158">
          <cell r="A158" t="str">
            <v>R12</v>
          </cell>
          <cell r="B158" t="str">
            <v>Remanejamento de Poste de Concreto 10/600</v>
          </cell>
          <cell r="C158" t="str">
            <v xml:space="preserve"> </v>
          </cell>
          <cell r="D158" t="str">
            <v xml:space="preserve"> </v>
          </cell>
          <cell r="E158" t="str">
            <v>un</v>
          </cell>
          <cell r="F158">
            <v>1</v>
          </cell>
          <cell r="G158">
            <v>75</v>
          </cell>
        </row>
        <row r="159">
          <cell r="A159" t="str">
            <v>R14</v>
          </cell>
          <cell r="B159" t="str">
            <v>Remanejamento de Poste de Concreto 11/300</v>
          </cell>
          <cell r="C159" t="str">
            <v xml:space="preserve"> </v>
          </cell>
          <cell r="D159" t="str">
            <v xml:space="preserve"> </v>
          </cell>
          <cell r="E159" t="str">
            <v>un</v>
          </cell>
          <cell r="F159">
            <v>6</v>
          </cell>
          <cell r="G159">
            <v>75</v>
          </cell>
        </row>
        <row r="160">
          <cell r="A160" t="str">
            <v>R27</v>
          </cell>
          <cell r="B160" t="str">
            <v>Remanejamento de Poste de Madeira</v>
          </cell>
          <cell r="C160" t="str">
            <v xml:space="preserve"> </v>
          </cell>
          <cell r="D160" t="str">
            <v xml:space="preserve"> </v>
          </cell>
          <cell r="E160" t="str">
            <v>un</v>
          </cell>
          <cell r="F160">
            <v>2</v>
          </cell>
          <cell r="G160">
            <v>70</v>
          </cell>
        </row>
        <row r="161">
          <cell r="A161" t="str">
            <v>R20</v>
          </cell>
          <cell r="B161" t="str">
            <v>Remanejamento de Poste de Concreto 10/300 c/ 3 pétalas (400W) instalado</v>
          </cell>
          <cell r="C161" t="str">
            <v xml:space="preserve"> </v>
          </cell>
          <cell r="D161" t="str">
            <v xml:space="preserve"> </v>
          </cell>
          <cell r="E161" t="str">
            <v>un</v>
          </cell>
          <cell r="F161">
            <v>4</v>
          </cell>
          <cell r="G161">
            <v>250</v>
          </cell>
        </row>
        <row r="162">
          <cell r="A162" t="str">
            <v>R20A</v>
          </cell>
          <cell r="B162" t="str">
            <v>Remanejamento de Poste de Concreto 11/300 c/ 3 pétalas (400W) instalado</v>
          </cell>
          <cell r="C162" t="str">
            <v xml:space="preserve"> </v>
          </cell>
          <cell r="D162" t="str">
            <v xml:space="preserve"> </v>
          </cell>
          <cell r="E162" t="str">
            <v>un</v>
          </cell>
          <cell r="F162">
            <v>4</v>
          </cell>
          <cell r="G162">
            <v>250</v>
          </cell>
        </row>
        <row r="163">
          <cell r="A163" t="str">
            <v>R18</v>
          </cell>
          <cell r="B163" t="str">
            <v>Remanejamento de Poste de Concreto 10/150 c/ 3 pétalas (400W) instalado</v>
          </cell>
          <cell r="C163" t="str">
            <v xml:space="preserve"> </v>
          </cell>
          <cell r="D163" t="str">
            <v xml:space="preserve"> </v>
          </cell>
          <cell r="E163" t="str">
            <v>un</v>
          </cell>
          <cell r="F163">
            <v>2</v>
          </cell>
          <cell r="G163">
            <v>250</v>
          </cell>
        </row>
        <row r="164">
          <cell r="A164" t="str">
            <v>R3</v>
          </cell>
          <cell r="B164" t="str">
            <v>Remanejamento de Rede de Telefonia</v>
          </cell>
          <cell r="C164" t="str">
            <v xml:space="preserve"> </v>
          </cell>
          <cell r="D164" t="str">
            <v xml:space="preserve"> </v>
          </cell>
          <cell r="E164" t="str">
            <v>m</v>
          </cell>
          <cell r="F164">
            <v>300</v>
          </cell>
          <cell r="G164">
            <v>2</v>
          </cell>
        </row>
        <row r="165">
          <cell r="A165" t="str">
            <v>R29</v>
          </cell>
          <cell r="B165" t="str">
            <v>Remanejamento de Canalização de água em PVC, 40mm</v>
          </cell>
          <cell r="C165" t="str">
            <v xml:space="preserve"> </v>
          </cell>
          <cell r="D165" t="str">
            <v xml:space="preserve"> </v>
          </cell>
          <cell r="E165" t="str">
            <v>m</v>
          </cell>
          <cell r="F165">
            <v>440</v>
          </cell>
          <cell r="G165">
            <v>22.79</v>
          </cell>
        </row>
      </sheetData>
      <sheetData sheetId="11">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01.100.10</v>
          </cell>
          <cell r="B17" t="str">
            <v>Escavação,carga e transportes de material de 1a categoria DMT= 200 a 400m</v>
          </cell>
          <cell r="C17" t="str">
            <v>DNER-ES280/97</v>
          </cell>
          <cell r="D17" t="str">
            <v xml:space="preserve"> </v>
          </cell>
          <cell r="E17" t="str">
            <v>m3</v>
          </cell>
          <cell r="F17">
            <v>2733</v>
          </cell>
          <cell r="G17">
            <v>1.98</v>
          </cell>
        </row>
        <row r="18">
          <cell r="A18" t="str">
            <v>01.100.14</v>
          </cell>
          <cell r="B18" t="str">
            <v>Escavação,carga e transportes de material de 1a categoria DMT= 1000 a 1200m</v>
          </cell>
          <cell r="C18" t="str">
            <v>DNER-ES280/97</v>
          </cell>
          <cell r="D18" t="str">
            <v xml:space="preserve"> </v>
          </cell>
          <cell r="E18" t="str">
            <v>m3</v>
          </cell>
          <cell r="F18">
            <v>1490</v>
          </cell>
          <cell r="G18">
            <v>2.4</v>
          </cell>
        </row>
        <row r="19">
          <cell r="A19" t="str">
            <v>DER50260</v>
          </cell>
          <cell r="B19" t="str">
            <v>Esc.  Carga e Transp. de mat. 1a cat. c/ CB 5000&lt;DMT&lt;6000m</v>
          </cell>
          <cell r="C19" t="str">
            <v xml:space="preserve"> </v>
          </cell>
          <cell r="D19" t="str">
            <v xml:space="preserve"> </v>
          </cell>
          <cell r="E19" t="str">
            <v>m3</v>
          </cell>
          <cell r="F19">
            <v>7702</v>
          </cell>
          <cell r="G19">
            <v>4.29</v>
          </cell>
        </row>
        <row r="20">
          <cell r="A20" t="str">
            <v>DER50385</v>
          </cell>
          <cell r="B20" t="str">
            <v>Esc.  Carga e Transp. de mat. 1a cat. c/ CB 26000&lt;DMT&lt;28000m</v>
          </cell>
          <cell r="C20" t="str">
            <v xml:space="preserve"> </v>
          </cell>
          <cell r="D20" t="str">
            <v xml:space="preserve"> </v>
          </cell>
          <cell r="E20" t="str">
            <v>m3</v>
          </cell>
          <cell r="F20">
            <v>20309</v>
          </cell>
          <cell r="G20">
            <v>15.02</v>
          </cell>
        </row>
        <row r="21">
          <cell r="A21" t="str">
            <v>01.101.14</v>
          </cell>
          <cell r="B21" t="str">
            <v>Escavação,carga e transportes de material de 2a categoria,c/CB,  DMT 1000 a 1200m</v>
          </cell>
          <cell r="C21" t="str">
            <v>DNER-ES280/97</v>
          </cell>
          <cell r="D21" t="str">
            <v xml:space="preserve"> </v>
          </cell>
          <cell r="E21" t="str">
            <v>m3</v>
          </cell>
          <cell r="F21">
            <v>2985</v>
          </cell>
          <cell r="G21">
            <v>3.49</v>
          </cell>
        </row>
        <row r="22">
          <cell r="A22" t="str">
            <v>DER51250</v>
          </cell>
          <cell r="B22" t="str">
            <v>Escavação,carga e transportes de material de 2a categoria DMT 5000 a 6000m</v>
          </cell>
          <cell r="C22" t="str">
            <v xml:space="preserve"> </v>
          </cell>
          <cell r="D22" t="str">
            <v xml:space="preserve"> </v>
          </cell>
          <cell r="E22" t="str">
            <v>m3</v>
          </cell>
          <cell r="F22">
            <v>5134</v>
          </cell>
          <cell r="G22">
            <v>5.7</v>
          </cell>
        </row>
        <row r="23">
          <cell r="A23" t="str">
            <v>DER52105</v>
          </cell>
          <cell r="B23" t="str">
            <v>Esc. Carga e Transp. de solos moles 2000&lt;DMT&lt;=3000m</v>
          </cell>
          <cell r="C23" t="str">
            <v xml:space="preserve"> </v>
          </cell>
          <cell r="D23" t="str">
            <v xml:space="preserve"> </v>
          </cell>
          <cell r="E23" t="str">
            <v>m3</v>
          </cell>
          <cell r="F23">
            <v>15622</v>
          </cell>
          <cell r="G23">
            <v>5.77</v>
          </cell>
        </row>
        <row r="24">
          <cell r="A24" t="str">
            <v>01.510.00</v>
          </cell>
          <cell r="B24" t="str">
            <v>Compactação de aterros a 95% Proctor Normal</v>
          </cell>
          <cell r="C24" t="str">
            <v>DNER-ES282/97</v>
          </cell>
          <cell r="D24" t="str">
            <v xml:space="preserve"> </v>
          </cell>
          <cell r="E24" t="str">
            <v>m3</v>
          </cell>
          <cell r="F24">
            <v>25992</v>
          </cell>
          <cell r="G24">
            <v>0.79</v>
          </cell>
        </row>
        <row r="25">
          <cell r="A25" t="str">
            <v>01.511.00</v>
          </cell>
          <cell r="B25" t="str">
            <v>Compactação de aterros a 100% Proctor Normal</v>
          </cell>
          <cell r="C25" t="str">
            <v>DNER-ES282/97</v>
          </cell>
          <cell r="D25" t="str">
            <v xml:space="preserve"> </v>
          </cell>
          <cell r="E25" t="str">
            <v>m3</v>
          </cell>
          <cell r="F25">
            <v>2444</v>
          </cell>
          <cell r="G25">
            <v>1.36</v>
          </cell>
        </row>
        <row r="26">
          <cell r="A26" t="str">
            <v>P 10.000.06</v>
          </cell>
          <cell r="B26" t="str">
            <v>Aterro reforçado c/ elementos Terramesh (0,50x1,00x4,00m)(malha 8x10) ou similar</v>
          </cell>
          <cell r="C26" t="str">
            <v xml:space="preserve"> </v>
          </cell>
          <cell r="D26" t="str">
            <v xml:space="preserve"> </v>
          </cell>
          <cell r="E26" t="str">
            <v>un</v>
          </cell>
          <cell r="F26">
            <v>1011</v>
          </cell>
          <cell r="G26">
            <v>321.67</v>
          </cell>
        </row>
        <row r="27">
          <cell r="A27" t="str">
            <v>P 10.000.05</v>
          </cell>
          <cell r="B27" t="str">
            <v>Aterro reforçado c/ elementos Terramesh (1,00x1,00x4,00m)(malha 8x10) ou similar</v>
          </cell>
          <cell r="C27" t="str">
            <v xml:space="preserve"> </v>
          </cell>
          <cell r="D27" t="str">
            <v xml:space="preserve"> </v>
          </cell>
          <cell r="E27" t="str">
            <v>un</v>
          </cell>
          <cell r="F27">
            <v>591</v>
          </cell>
          <cell r="G27">
            <v>414.83</v>
          </cell>
        </row>
        <row r="28">
          <cell r="A28" t="str">
            <v>DER82660</v>
          </cell>
          <cell r="B28" t="str">
            <v>Gabião caixa em PVC c/ h=100cm</v>
          </cell>
          <cell r="C28" t="str">
            <v xml:space="preserve"> </v>
          </cell>
          <cell r="D28" t="str">
            <v xml:space="preserve"> </v>
          </cell>
          <cell r="E28" t="str">
            <v>m3</v>
          </cell>
          <cell r="F28">
            <v>195</v>
          </cell>
          <cell r="G28">
            <v>122.97</v>
          </cell>
        </row>
        <row r="29">
          <cell r="A29" t="str">
            <v>09.517.04</v>
          </cell>
          <cell r="B29" t="str">
            <v>Pedra de mão</v>
          </cell>
          <cell r="C29" t="str">
            <v xml:space="preserve"> </v>
          </cell>
          <cell r="D29" t="str">
            <v xml:space="preserve"> </v>
          </cell>
          <cell r="E29" t="str">
            <v>m3</v>
          </cell>
          <cell r="F29">
            <v>2746</v>
          </cell>
          <cell r="G29">
            <v>11.92</v>
          </cell>
        </row>
        <row r="30">
          <cell r="A30">
            <v>9000032</v>
          </cell>
          <cell r="B30" t="str">
            <v>Manta Geotextil 200g/m2</v>
          </cell>
          <cell r="C30">
            <v>0</v>
          </cell>
          <cell r="D30">
            <v>0</v>
          </cell>
          <cell r="E30" t="str">
            <v>m2</v>
          </cell>
          <cell r="F30">
            <v>4730</v>
          </cell>
          <cell r="G30">
            <v>5.83</v>
          </cell>
        </row>
        <row r="31">
          <cell r="F31" t="str">
            <v>SUB-TOTAL</v>
          </cell>
        </row>
        <row r="33">
          <cell r="B33" t="str">
            <v>PAVIMENTAÇÃO</v>
          </cell>
        </row>
        <row r="34">
          <cell r="A34" t="str">
            <v>02.000.00</v>
          </cell>
          <cell r="B34" t="str">
            <v>Regularização do subleito</v>
          </cell>
          <cell r="C34" t="str">
            <v xml:space="preserve"> </v>
          </cell>
          <cell r="D34" t="str">
            <v xml:space="preserve"> </v>
          </cell>
          <cell r="E34" t="str">
            <v>m2</v>
          </cell>
          <cell r="F34">
            <v>51009</v>
          </cell>
          <cell r="G34">
            <v>0.3</v>
          </cell>
        </row>
        <row r="35">
          <cell r="A35" t="str">
            <v>DER53130</v>
          </cell>
          <cell r="B35" t="str">
            <v>Camada de macadame seco</v>
          </cell>
          <cell r="C35" t="str">
            <v xml:space="preserve"> </v>
          </cell>
          <cell r="D35" t="str">
            <v xml:space="preserve"> </v>
          </cell>
          <cell r="E35" t="str">
            <v>m3</v>
          </cell>
          <cell r="F35">
            <v>10024</v>
          </cell>
          <cell r="G35">
            <v>21.86</v>
          </cell>
        </row>
        <row r="36">
          <cell r="A36" t="str">
            <v>02.230.00</v>
          </cell>
          <cell r="B36" t="str">
            <v>Base brita graduada</v>
          </cell>
          <cell r="C36" t="str">
            <v>DNER-ES303/97</v>
          </cell>
          <cell r="D36" t="str">
            <v xml:space="preserve"> </v>
          </cell>
          <cell r="E36" t="str">
            <v>m3</v>
          </cell>
          <cell r="F36">
            <v>7284</v>
          </cell>
          <cell r="G36">
            <v>28.06</v>
          </cell>
        </row>
        <row r="37">
          <cell r="A37" t="str">
            <v>02.300.00</v>
          </cell>
          <cell r="B37" t="str">
            <v>Imprimação - Fornecimento, transporte e execução</v>
          </cell>
          <cell r="C37" t="str">
            <v>DNER-ES306/97</v>
          </cell>
          <cell r="D37" t="str">
            <v xml:space="preserve"> </v>
          </cell>
          <cell r="E37" t="str">
            <v>m2</v>
          </cell>
          <cell r="F37">
            <v>47887</v>
          </cell>
          <cell r="G37">
            <v>1.1100000000000001</v>
          </cell>
        </row>
        <row r="38">
          <cell r="A38" t="str">
            <v>02.400.00</v>
          </cell>
          <cell r="B38" t="str">
            <v>Pintura de ligação - Fornec., transporte e execução</v>
          </cell>
          <cell r="C38" t="str">
            <v>DNER-ES307/97</v>
          </cell>
          <cell r="D38" t="str">
            <v xml:space="preserve"> </v>
          </cell>
          <cell r="E38" t="str">
            <v>m2</v>
          </cell>
          <cell r="F38">
            <v>124282</v>
          </cell>
          <cell r="G38">
            <v>0.41</v>
          </cell>
        </row>
        <row r="39">
          <cell r="A39" t="str">
            <v>02.540.01</v>
          </cell>
          <cell r="B39" t="str">
            <v>Concreto betuminoso usinado a quente - usina 100/140 t/h</v>
          </cell>
          <cell r="C39" t="str">
            <v>DNER-ES313/97</v>
          </cell>
          <cell r="D39" t="str">
            <v xml:space="preserve"> </v>
          </cell>
          <cell r="E39" t="str">
            <v>t</v>
          </cell>
          <cell r="F39">
            <v>14670.5</v>
          </cell>
          <cell r="G39">
            <v>67.64</v>
          </cell>
        </row>
        <row r="40">
          <cell r="A40" t="str">
            <v>DER82200a</v>
          </cell>
          <cell r="B40" t="str">
            <v>Remoção de camada granular</v>
          </cell>
          <cell r="C40" t="str">
            <v xml:space="preserve"> </v>
          </cell>
          <cell r="D40" t="str">
            <v xml:space="preserve"> </v>
          </cell>
          <cell r="E40" t="str">
            <v>m3</v>
          </cell>
          <cell r="F40">
            <v>546</v>
          </cell>
          <cell r="G40">
            <v>4.67</v>
          </cell>
        </row>
        <row r="41">
          <cell r="A41" t="str">
            <v>DER82200</v>
          </cell>
          <cell r="B41" t="str">
            <v>Remoção de revestimento de CBUQ</v>
          </cell>
          <cell r="C41" t="str">
            <v xml:space="preserve"> </v>
          </cell>
          <cell r="D41" t="str">
            <v xml:space="preserve"> </v>
          </cell>
          <cell r="E41" t="str">
            <v>m3</v>
          </cell>
          <cell r="F41">
            <v>545</v>
          </cell>
          <cell r="G41">
            <v>5.73</v>
          </cell>
        </row>
        <row r="42">
          <cell r="F42" t="str">
            <v>SUB-TOTAL</v>
          </cell>
        </row>
        <row r="44">
          <cell r="B44" t="str">
            <v>DRENAGEM</v>
          </cell>
        </row>
        <row r="45">
          <cell r="A45" t="str">
            <v>04.000.00</v>
          </cell>
          <cell r="B45" t="str">
            <v>Escavação manual em material de 1a categoria</v>
          </cell>
          <cell r="C45" t="str">
            <v xml:space="preserve"> </v>
          </cell>
          <cell r="D45" t="str">
            <v xml:space="preserve"> </v>
          </cell>
          <cell r="E45" t="str">
            <v>m3</v>
          </cell>
          <cell r="F45">
            <v>48</v>
          </cell>
          <cell r="G45">
            <v>17.57</v>
          </cell>
        </row>
        <row r="46">
          <cell r="A46" t="str">
            <v>04.001.00</v>
          </cell>
          <cell r="B46" t="str">
            <v>Escavação mecânica em material de 1a categoria</v>
          </cell>
          <cell r="C46" t="str">
            <v xml:space="preserve"> </v>
          </cell>
          <cell r="D46" t="str">
            <v xml:space="preserve"> </v>
          </cell>
          <cell r="E46" t="str">
            <v>m3</v>
          </cell>
          <cell r="F46">
            <v>1400</v>
          </cell>
          <cell r="G46">
            <v>2.09</v>
          </cell>
        </row>
        <row r="47">
          <cell r="A47" t="str">
            <v>04.001.01</v>
          </cell>
          <cell r="B47" t="str">
            <v>Escavação mecânica,reaterro e compactação (material de 1a categoria)</v>
          </cell>
          <cell r="C47" t="str">
            <v xml:space="preserve"> </v>
          </cell>
          <cell r="D47" t="str">
            <v xml:space="preserve"> </v>
          </cell>
          <cell r="E47" t="str">
            <v>m3</v>
          </cell>
          <cell r="F47">
            <v>912</v>
          </cell>
          <cell r="G47">
            <v>3.03</v>
          </cell>
        </row>
        <row r="48">
          <cell r="A48" t="str">
            <v>04.401.02</v>
          </cell>
          <cell r="B48" t="str">
            <v>Valeta de prot. de aterro c/ revest. vegetal VPA 02</v>
          </cell>
          <cell r="C48" t="str">
            <v xml:space="preserve"> </v>
          </cell>
          <cell r="D48" t="str">
            <v xml:space="preserve"> </v>
          </cell>
          <cell r="E48" t="str">
            <v>m</v>
          </cell>
          <cell r="F48">
            <v>1091</v>
          </cell>
          <cell r="G48">
            <v>24.32</v>
          </cell>
        </row>
        <row r="49">
          <cell r="A49" t="str">
            <v>04.500.06</v>
          </cell>
          <cell r="B49" t="str">
            <v>Dreno longit. profundo p/cortes em solo- DPS 06</v>
          </cell>
          <cell r="C49" t="str">
            <v>DNER-ES292/97</v>
          </cell>
          <cell r="D49" t="str">
            <v xml:space="preserve"> </v>
          </cell>
          <cell r="E49" t="str">
            <v>m</v>
          </cell>
          <cell r="F49">
            <v>627</v>
          </cell>
          <cell r="G49">
            <v>34.94</v>
          </cell>
        </row>
        <row r="50">
          <cell r="A50" t="str">
            <v>04.502.02</v>
          </cell>
          <cell r="B50" t="str">
            <v>Boca de saída p/ dreno longit. profundo- BSD 02</v>
          </cell>
          <cell r="C50" t="str">
            <v xml:space="preserve"> </v>
          </cell>
          <cell r="D50" t="str">
            <v xml:space="preserve"> </v>
          </cell>
          <cell r="E50" t="str">
            <v>un</v>
          </cell>
          <cell r="F50">
            <v>6</v>
          </cell>
          <cell r="G50">
            <v>49.08</v>
          </cell>
        </row>
        <row r="51">
          <cell r="A51" t="str">
            <v>04.510.03</v>
          </cell>
          <cell r="B51" t="str">
            <v>Dreno sub- superficial- DSS 03</v>
          </cell>
          <cell r="C51" t="str">
            <v>DNER-ES294/97</v>
          </cell>
          <cell r="D51" t="str">
            <v xml:space="preserve"> </v>
          </cell>
          <cell r="E51" t="str">
            <v>m</v>
          </cell>
          <cell r="F51">
            <v>1662</v>
          </cell>
          <cell r="G51">
            <v>3.71</v>
          </cell>
        </row>
        <row r="52">
          <cell r="A52" t="str">
            <v>04.511.01</v>
          </cell>
          <cell r="B52" t="str">
            <v>Boca de saída p/ dreno sub-superficial-BSD 03</v>
          </cell>
          <cell r="C52" t="str">
            <v xml:space="preserve"> </v>
          </cell>
          <cell r="D52" t="str">
            <v xml:space="preserve"> </v>
          </cell>
          <cell r="E52" t="str">
            <v>un</v>
          </cell>
          <cell r="F52">
            <v>8</v>
          </cell>
          <cell r="G52">
            <v>20.86</v>
          </cell>
        </row>
        <row r="53">
          <cell r="A53" t="str">
            <v>04.900.21</v>
          </cell>
          <cell r="B53" t="str">
            <v>Sarjeta de cant. central de concreto-SCC 01</v>
          </cell>
          <cell r="C53" t="str">
            <v>DNER-ES288/97</v>
          </cell>
          <cell r="D53" t="str">
            <v xml:space="preserve"> </v>
          </cell>
          <cell r="E53" t="str">
            <v>m</v>
          </cell>
          <cell r="F53">
            <v>822</v>
          </cell>
          <cell r="G53">
            <v>13.85</v>
          </cell>
        </row>
        <row r="54">
          <cell r="A54" t="str">
            <v>04.910.05</v>
          </cell>
          <cell r="B54" t="str">
            <v>Meio-fio de concreto-MFC 05</v>
          </cell>
          <cell r="C54" t="str">
            <v>DNER-ES290/97</v>
          </cell>
          <cell r="D54" t="str">
            <v xml:space="preserve"> </v>
          </cell>
          <cell r="E54" t="str">
            <v>m</v>
          </cell>
          <cell r="F54">
            <v>1758</v>
          </cell>
          <cell r="G54">
            <v>10.54</v>
          </cell>
        </row>
        <row r="55">
          <cell r="A55" t="str">
            <v>DER78150a</v>
          </cell>
          <cell r="B55" t="str">
            <v>Caixa coletora de sarjeta - CCS, D=60cm E H=1,5m</v>
          </cell>
          <cell r="C55" t="str">
            <v xml:space="preserve"> </v>
          </cell>
          <cell r="D55" t="str">
            <v xml:space="preserve"> </v>
          </cell>
          <cell r="E55" t="str">
            <v>un</v>
          </cell>
          <cell r="F55">
            <v>1</v>
          </cell>
          <cell r="G55">
            <v>500.45</v>
          </cell>
        </row>
        <row r="56">
          <cell r="A56" t="str">
            <v>04.930.01</v>
          </cell>
          <cell r="B56" t="str">
            <v>Caixa coletora de sarjeta-CCS 01</v>
          </cell>
          <cell r="C56" t="str">
            <v>DNER-ES287/97</v>
          </cell>
          <cell r="D56" t="str">
            <v xml:space="preserve"> </v>
          </cell>
          <cell r="E56" t="str">
            <v>un</v>
          </cell>
          <cell r="F56">
            <v>3</v>
          </cell>
          <cell r="G56">
            <v>568.85</v>
          </cell>
        </row>
        <row r="57">
          <cell r="A57" t="str">
            <v>04.930.05</v>
          </cell>
          <cell r="B57" t="str">
            <v>Caixa coletora de sarjeta-CCS 05</v>
          </cell>
          <cell r="C57" t="str">
            <v>DNER-ES287/97</v>
          </cell>
          <cell r="D57" t="str">
            <v xml:space="preserve"> </v>
          </cell>
          <cell r="E57" t="str">
            <v>un</v>
          </cell>
          <cell r="F57">
            <v>2</v>
          </cell>
          <cell r="G57">
            <v>715.16</v>
          </cell>
        </row>
        <row r="58">
          <cell r="A58" t="str">
            <v>04.930.11</v>
          </cell>
          <cell r="B58" t="str">
            <v>Caixa coletora de sarjeta-CCS 11</v>
          </cell>
          <cell r="C58" t="str">
            <v>DNER-ES287/97</v>
          </cell>
          <cell r="D58" t="str">
            <v xml:space="preserve"> </v>
          </cell>
          <cell r="E58" t="str">
            <v>un</v>
          </cell>
          <cell r="F58">
            <v>2</v>
          </cell>
          <cell r="G58">
            <v>832.67</v>
          </cell>
        </row>
        <row r="59">
          <cell r="A59" t="str">
            <v>04.950.02</v>
          </cell>
          <cell r="B59" t="str">
            <v>Dissipador de energia- DES 02</v>
          </cell>
          <cell r="C59" t="str">
            <v>DNER-ES283/97</v>
          </cell>
          <cell r="D59" t="str">
            <v xml:space="preserve"> </v>
          </cell>
          <cell r="E59" t="str">
            <v>un</v>
          </cell>
          <cell r="F59">
            <v>1</v>
          </cell>
          <cell r="G59">
            <v>110.58</v>
          </cell>
        </row>
        <row r="60">
          <cell r="A60" t="str">
            <v>04.960.01</v>
          </cell>
          <cell r="B60" t="str">
            <v>Boca de lobo simples c/ grelha de concreto-BLS 01</v>
          </cell>
          <cell r="C60" t="str">
            <v xml:space="preserve"> </v>
          </cell>
          <cell r="D60" t="str">
            <v xml:space="preserve"> </v>
          </cell>
          <cell r="E60" t="str">
            <v>un</v>
          </cell>
          <cell r="F60">
            <v>10</v>
          </cell>
          <cell r="G60">
            <v>203.51</v>
          </cell>
        </row>
        <row r="61">
          <cell r="A61" t="str">
            <v>04.960.02</v>
          </cell>
          <cell r="B61" t="str">
            <v>Boca de lobo simples c/ grelha de concreto-BLS 02</v>
          </cell>
          <cell r="C61" t="str">
            <v xml:space="preserve"> </v>
          </cell>
          <cell r="D61" t="str">
            <v xml:space="preserve"> </v>
          </cell>
          <cell r="E61" t="str">
            <v>un</v>
          </cell>
          <cell r="F61">
            <v>4</v>
          </cell>
          <cell r="G61">
            <v>257.83999999999997</v>
          </cell>
        </row>
        <row r="62">
          <cell r="A62" t="str">
            <v>04.960.03</v>
          </cell>
          <cell r="B62" t="str">
            <v>Boca de lobo simples c/ grelha de concreto-BLS 03</v>
          </cell>
          <cell r="C62" t="str">
            <v xml:space="preserve"> </v>
          </cell>
          <cell r="D62" t="str">
            <v xml:space="preserve"> </v>
          </cell>
          <cell r="E62" t="str">
            <v>un</v>
          </cell>
          <cell r="F62">
            <v>2</v>
          </cell>
          <cell r="G62">
            <v>312.23</v>
          </cell>
        </row>
        <row r="63">
          <cell r="A63" t="str">
            <v>04.962.04</v>
          </cell>
          <cell r="B63" t="str">
            <v>Caixa de ligação e passagem- CLP 04</v>
          </cell>
          <cell r="C63" t="str">
            <v>DNER-ES287/97</v>
          </cell>
          <cell r="D63" t="str">
            <v xml:space="preserve"> </v>
          </cell>
          <cell r="E63" t="str">
            <v>un</v>
          </cell>
          <cell r="F63">
            <v>1</v>
          </cell>
          <cell r="G63">
            <v>645.97</v>
          </cell>
        </row>
        <row r="64">
          <cell r="A64" t="str">
            <v>04.963.01</v>
          </cell>
          <cell r="B64" t="str">
            <v>Poço de visita- PVI 01</v>
          </cell>
          <cell r="C64" t="str">
            <v xml:space="preserve"> </v>
          </cell>
          <cell r="D64" t="str">
            <v xml:space="preserve"> </v>
          </cell>
          <cell r="E64" t="str">
            <v>un</v>
          </cell>
          <cell r="F64">
            <v>1</v>
          </cell>
          <cell r="G64">
            <v>493.1</v>
          </cell>
        </row>
        <row r="65">
          <cell r="A65" t="str">
            <v>P 04.100.07</v>
          </cell>
          <cell r="B65" t="str">
            <v>Execução de galerias D=0,40 c/ lastro de brita</v>
          </cell>
          <cell r="C65" t="str">
            <v xml:space="preserve"> </v>
          </cell>
          <cell r="D65" t="str">
            <v xml:space="preserve"> </v>
          </cell>
          <cell r="E65" t="str">
            <v>m</v>
          </cell>
          <cell r="F65">
            <v>102</v>
          </cell>
          <cell r="G65">
            <v>41.68</v>
          </cell>
        </row>
        <row r="66">
          <cell r="A66" t="str">
            <v>P 04.100.09</v>
          </cell>
          <cell r="B66" t="str">
            <v>Execução de galerias D=0,60 c/ lastro de brita</v>
          </cell>
          <cell r="C66" t="str">
            <v xml:space="preserve"> </v>
          </cell>
          <cell r="D66" t="str">
            <v xml:space="preserve"> </v>
          </cell>
          <cell r="E66" t="str">
            <v>m</v>
          </cell>
          <cell r="F66">
            <v>124</v>
          </cell>
          <cell r="G66">
            <v>100.67</v>
          </cell>
        </row>
        <row r="67">
          <cell r="A67" t="str">
            <v>P 04.100.10</v>
          </cell>
          <cell r="B67" t="str">
            <v>Execução de galerias D=0,60 c/ lastro de concreto</v>
          </cell>
          <cell r="C67" t="str">
            <v xml:space="preserve"> </v>
          </cell>
          <cell r="D67" t="str">
            <v xml:space="preserve"> </v>
          </cell>
          <cell r="E67" t="str">
            <v>m</v>
          </cell>
          <cell r="F67">
            <v>37</v>
          </cell>
          <cell r="G67">
            <v>131.66</v>
          </cell>
        </row>
        <row r="68">
          <cell r="A68" t="str">
            <v>04.101.01</v>
          </cell>
          <cell r="B68" t="str">
            <v>Boca de BSTC D=0.60m-normal</v>
          </cell>
          <cell r="C68" t="str">
            <v>DNER-ES284/97</v>
          </cell>
          <cell r="D68" t="str">
            <v xml:space="preserve"> </v>
          </cell>
          <cell r="E68" t="str">
            <v>un</v>
          </cell>
          <cell r="F68">
            <v>2</v>
          </cell>
          <cell r="G68">
            <v>299.62</v>
          </cell>
        </row>
        <row r="69">
          <cell r="A69" t="str">
            <v>P04.901.43</v>
          </cell>
          <cell r="B69" t="str">
            <v>Canaleta c/ grelha de concreto</v>
          </cell>
          <cell r="C69" t="str">
            <v xml:space="preserve"> </v>
          </cell>
          <cell r="D69" t="str">
            <v xml:space="preserve"> </v>
          </cell>
          <cell r="E69" t="str">
            <v>m</v>
          </cell>
          <cell r="F69">
            <v>297</v>
          </cell>
          <cell r="G69">
            <v>77.42</v>
          </cell>
        </row>
        <row r="70">
          <cell r="A70" t="str">
            <v>P.04.100.18</v>
          </cell>
          <cell r="B70" t="str">
            <v>Caixa coletora de canaleta c/ H=2,00m</v>
          </cell>
          <cell r="C70" t="str">
            <v xml:space="preserve"> </v>
          </cell>
          <cell r="D70" t="str">
            <v xml:space="preserve"> </v>
          </cell>
          <cell r="E70" t="str">
            <v>un</v>
          </cell>
          <cell r="F70">
            <v>1</v>
          </cell>
          <cell r="G70">
            <v>676.37</v>
          </cell>
        </row>
        <row r="71">
          <cell r="F71" t="str">
            <v>SUB-TOTAL</v>
          </cell>
        </row>
        <row r="73">
          <cell r="B73" t="str">
            <v>OBRAS DE ARTE ESPECIAIS</v>
          </cell>
        </row>
        <row r="74">
          <cell r="B74" t="str">
            <v>(Quatro tabuleiros)</v>
          </cell>
        </row>
        <row r="75">
          <cell r="B75" t="str">
            <v>Infra e Mesoestrutura</v>
          </cell>
        </row>
        <row r="76">
          <cell r="A76" t="str">
            <v>DER90150</v>
          </cell>
          <cell r="B76" t="str">
            <v>Escavação em tubulão a céu aberto em material de 1ªcateg.</v>
          </cell>
          <cell r="C76" t="str">
            <v xml:space="preserve"> </v>
          </cell>
          <cell r="D76" t="str">
            <v xml:space="preserve"> </v>
          </cell>
          <cell r="E76" t="str">
            <v>m3</v>
          </cell>
          <cell r="F76">
            <v>1</v>
          </cell>
          <cell r="G76">
            <v>184.89</v>
          </cell>
        </row>
        <row r="77">
          <cell r="A77" t="str">
            <v>DER90160</v>
          </cell>
          <cell r="B77" t="str">
            <v>Escavação em tubulão a céu aberto em material de 3ªcateg.</v>
          </cell>
          <cell r="C77" t="str">
            <v xml:space="preserve"> </v>
          </cell>
          <cell r="D77" t="str">
            <v xml:space="preserve"> </v>
          </cell>
          <cell r="E77" t="str">
            <v>m3</v>
          </cell>
          <cell r="F77">
            <v>1</v>
          </cell>
          <cell r="G77">
            <v>640.85</v>
          </cell>
        </row>
        <row r="78">
          <cell r="A78" t="str">
            <v>DER90170</v>
          </cell>
          <cell r="B78" t="str">
            <v>Escavação em tubulão sob ar comprimido em material de 1ªcateg.</v>
          </cell>
          <cell r="C78" t="str">
            <v xml:space="preserve"> </v>
          </cell>
          <cell r="D78" t="str">
            <v xml:space="preserve"> </v>
          </cell>
          <cell r="E78" t="str">
            <v>m3</v>
          </cell>
          <cell r="F78">
            <v>140</v>
          </cell>
          <cell r="G78">
            <v>742.04</v>
          </cell>
        </row>
        <row r="79">
          <cell r="A79" t="str">
            <v>DER90180</v>
          </cell>
          <cell r="B79" t="str">
            <v>Escavação em tubulão sob ar comprimido em material de 3ªcateg.</v>
          </cell>
          <cell r="C79" t="str">
            <v xml:space="preserve"> </v>
          </cell>
          <cell r="D79" t="str">
            <v xml:space="preserve"> </v>
          </cell>
          <cell r="E79" t="str">
            <v>m3</v>
          </cell>
          <cell r="F79">
            <v>82</v>
          </cell>
          <cell r="G79">
            <v>1154.25</v>
          </cell>
        </row>
        <row r="80">
          <cell r="A80" t="str">
            <v>03.371.01</v>
          </cell>
          <cell r="B80" t="str">
            <v>Formas de placa compensada resinada</v>
          </cell>
          <cell r="C80" t="str">
            <v xml:space="preserve"> </v>
          </cell>
          <cell r="D80" t="str">
            <v xml:space="preserve"> </v>
          </cell>
          <cell r="E80" t="str">
            <v>m2</v>
          </cell>
          <cell r="F80">
            <v>879</v>
          </cell>
          <cell r="G80">
            <v>21.86</v>
          </cell>
        </row>
        <row r="81">
          <cell r="A81" t="str">
            <v>03.353.00</v>
          </cell>
          <cell r="B81" t="str">
            <v>Forn., preparo e colocação nas formas, de aço CA-50</v>
          </cell>
          <cell r="C81" t="str">
            <v xml:space="preserve"> </v>
          </cell>
          <cell r="D81" t="str">
            <v xml:space="preserve"> </v>
          </cell>
          <cell r="E81" t="str">
            <v>kg</v>
          </cell>
          <cell r="F81">
            <v>11438</v>
          </cell>
          <cell r="G81">
            <v>2.59</v>
          </cell>
        </row>
        <row r="82">
          <cell r="A82" t="str">
            <v>P 03.327.01</v>
          </cell>
          <cell r="B82" t="str">
            <v xml:space="preserve">Concreto fck= 25 MPa-contr. raz. uso ger. </v>
          </cell>
          <cell r="C82" t="str">
            <v xml:space="preserve"> </v>
          </cell>
          <cell r="D82" t="str">
            <v xml:space="preserve"> </v>
          </cell>
          <cell r="E82" t="str">
            <v>m3</v>
          </cell>
          <cell r="F82">
            <v>266</v>
          </cell>
          <cell r="G82">
            <v>163.22</v>
          </cell>
        </row>
        <row r="83">
          <cell r="B83" t="str">
            <v>Superestrutura</v>
          </cell>
        </row>
        <row r="84">
          <cell r="A84" t="str">
            <v>03.371.02</v>
          </cell>
          <cell r="B84" t="str">
            <v>Formas de placa compensada plastificada</v>
          </cell>
          <cell r="C84" t="str">
            <v xml:space="preserve"> </v>
          </cell>
          <cell r="D84" t="str">
            <v xml:space="preserve"> </v>
          </cell>
          <cell r="E84" t="str">
            <v>m2</v>
          </cell>
          <cell r="F84">
            <v>5127</v>
          </cell>
          <cell r="G84">
            <v>30.76</v>
          </cell>
        </row>
        <row r="85">
          <cell r="A85" t="str">
            <v>03.353.00</v>
          </cell>
          <cell r="B85" t="str">
            <v>Forn., preparo e colocação nas formas, de aço CA-50</v>
          </cell>
          <cell r="C85" t="str">
            <v xml:space="preserve"> </v>
          </cell>
          <cell r="D85" t="str">
            <v xml:space="preserve"> </v>
          </cell>
          <cell r="E85" t="str">
            <v>kg</v>
          </cell>
          <cell r="F85">
            <v>143680</v>
          </cell>
          <cell r="G85">
            <v>2.59</v>
          </cell>
        </row>
        <row r="86">
          <cell r="A86" t="str">
            <v>OAE17</v>
          </cell>
          <cell r="B86" t="str">
            <v>Transporte e lançamento de pré-lages</v>
          </cell>
          <cell r="C86" t="str">
            <v xml:space="preserve"> </v>
          </cell>
          <cell r="D86" t="str">
            <v xml:space="preserve"> </v>
          </cell>
          <cell r="E86" t="str">
            <v>un</v>
          </cell>
          <cell r="F86">
            <v>1368</v>
          </cell>
          <cell r="G86">
            <v>23.47</v>
          </cell>
        </row>
        <row r="87">
          <cell r="A87" t="str">
            <v>OAE18</v>
          </cell>
          <cell r="B87" t="str">
            <v>Transporte e lançamento de vigas pré-moldadas</v>
          </cell>
          <cell r="C87" t="str">
            <v xml:space="preserve"> </v>
          </cell>
          <cell r="D87" t="str">
            <v xml:space="preserve"> </v>
          </cell>
          <cell r="E87" t="str">
            <v>un</v>
          </cell>
          <cell r="F87">
            <v>80</v>
          </cell>
          <cell r="G87">
            <v>1281.27</v>
          </cell>
        </row>
        <row r="88">
          <cell r="A88" t="str">
            <v>03.330.00</v>
          </cell>
          <cell r="B88" t="str">
            <v>Concreto fck= 35 MPa-contr. raz. uso ger.</v>
          </cell>
          <cell r="C88" t="str">
            <v xml:space="preserve"> </v>
          </cell>
          <cell r="D88" t="str">
            <v xml:space="preserve"> </v>
          </cell>
          <cell r="E88" t="str">
            <v>m3</v>
          </cell>
          <cell r="F88">
            <v>755</v>
          </cell>
          <cell r="G88">
            <v>166.78</v>
          </cell>
        </row>
        <row r="89">
          <cell r="B89" t="str">
            <v>Diversos</v>
          </cell>
        </row>
        <row r="90">
          <cell r="B90" t="str">
            <v>Barreiras de segurança (C.A.) Tipo New Jersey (312 m)</v>
          </cell>
        </row>
        <row r="91">
          <cell r="A91" t="str">
            <v>03.371.01</v>
          </cell>
          <cell r="B91" t="str">
            <v>Formas de placa compensada resinada</v>
          </cell>
          <cell r="C91" t="str">
            <v xml:space="preserve"> </v>
          </cell>
          <cell r="D91" t="str">
            <v xml:space="preserve"> </v>
          </cell>
          <cell r="E91" t="str">
            <v>m2</v>
          </cell>
          <cell r="F91">
            <v>561</v>
          </cell>
          <cell r="G91">
            <v>21.86</v>
          </cell>
        </row>
        <row r="92">
          <cell r="A92" t="str">
            <v>03.353.00</v>
          </cell>
          <cell r="B92" t="str">
            <v>Forn., preparo e colocação nas formas, de aço CA-50</v>
          </cell>
          <cell r="C92" t="str">
            <v xml:space="preserve"> </v>
          </cell>
          <cell r="D92" t="str">
            <v xml:space="preserve"> </v>
          </cell>
          <cell r="E92" t="str">
            <v>kg</v>
          </cell>
          <cell r="F92">
            <v>4656</v>
          </cell>
          <cell r="G92">
            <v>2.59</v>
          </cell>
        </row>
        <row r="93">
          <cell r="A93" t="str">
            <v>P 03.327.01</v>
          </cell>
          <cell r="B93" t="str">
            <v xml:space="preserve">Concreto fck= 25 MPa-contr. raz. uso ger. </v>
          </cell>
          <cell r="C93" t="str">
            <v xml:space="preserve"> </v>
          </cell>
          <cell r="D93" t="str">
            <v xml:space="preserve"> </v>
          </cell>
          <cell r="E93" t="str">
            <v>m3</v>
          </cell>
          <cell r="F93">
            <v>72</v>
          </cell>
          <cell r="G93">
            <v>163.22</v>
          </cell>
        </row>
        <row r="94">
          <cell r="B94" t="str">
            <v>Placas de aproximação( 08 unidades)</v>
          </cell>
        </row>
        <row r="95">
          <cell r="A95" t="str">
            <v>03.371.00</v>
          </cell>
          <cell r="B95" t="str">
            <v>Formas de madeira compensada</v>
          </cell>
          <cell r="C95" t="str">
            <v xml:space="preserve"> </v>
          </cell>
          <cell r="D95" t="str">
            <v xml:space="preserve"> </v>
          </cell>
          <cell r="E95" t="str">
            <v>m2</v>
          </cell>
          <cell r="F95">
            <v>73</v>
          </cell>
          <cell r="G95">
            <v>21.86</v>
          </cell>
        </row>
        <row r="96">
          <cell r="A96" t="str">
            <v>03.353.00</v>
          </cell>
          <cell r="B96" t="str">
            <v>Forn., preparo e colocação nas formas, de aço CA-50</v>
          </cell>
          <cell r="C96" t="str">
            <v xml:space="preserve"> </v>
          </cell>
          <cell r="D96" t="str">
            <v xml:space="preserve"> </v>
          </cell>
          <cell r="E96" t="str">
            <v>kg</v>
          </cell>
          <cell r="F96">
            <v>7432</v>
          </cell>
          <cell r="G96">
            <v>2.59</v>
          </cell>
        </row>
        <row r="97">
          <cell r="A97" t="str">
            <v>P 03.327.01</v>
          </cell>
          <cell r="B97" t="str">
            <v xml:space="preserve">Concreto fck= 25 MPa-contr. raz. uso ger. </v>
          </cell>
          <cell r="C97" t="str">
            <v xml:space="preserve"> </v>
          </cell>
          <cell r="D97" t="str">
            <v xml:space="preserve"> </v>
          </cell>
          <cell r="E97" t="str">
            <v>m3</v>
          </cell>
          <cell r="F97">
            <v>108</v>
          </cell>
          <cell r="G97">
            <v>163.22</v>
          </cell>
        </row>
        <row r="98">
          <cell r="B98" t="str">
            <v>Drenos</v>
          </cell>
        </row>
        <row r="99">
          <cell r="A99" t="str">
            <v>P 03.991.01f</v>
          </cell>
          <cell r="B99" t="str">
            <v>Dreno de FF D= 150 mm x 400mm</v>
          </cell>
          <cell r="C99" t="str">
            <v xml:space="preserve"> </v>
          </cell>
          <cell r="D99" t="str">
            <v xml:space="preserve"> </v>
          </cell>
          <cell r="E99" t="str">
            <v>un</v>
          </cell>
          <cell r="F99">
            <v>36</v>
          </cell>
          <cell r="G99">
            <v>20.37</v>
          </cell>
        </row>
        <row r="100">
          <cell r="F100" t="str">
            <v>SUB-TOTAL</v>
          </cell>
        </row>
        <row r="101">
          <cell r="B101" t="str">
            <v>OBRAS COMPLEMENTARES</v>
          </cell>
        </row>
        <row r="102">
          <cell r="A102" t="str">
            <v>05.100.00</v>
          </cell>
          <cell r="B102" t="str">
            <v>Enleivamento</v>
          </cell>
          <cell r="C102" t="str">
            <v>DNER-ES341/97</v>
          </cell>
          <cell r="D102" t="str">
            <v xml:space="preserve"> </v>
          </cell>
          <cell r="E102" t="str">
            <v>m2</v>
          </cell>
          <cell r="F102">
            <v>26014</v>
          </cell>
          <cell r="G102">
            <v>2.06</v>
          </cell>
        </row>
        <row r="103">
          <cell r="A103" t="str">
            <v>DER53460a</v>
          </cell>
          <cell r="B103" t="str">
            <v>Calçamento com briquetes de 6 cm</v>
          </cell>
          <cell r="C103" t="str">
            <v xml:space="preserve"> </v>
          </cell>
          <cell r="D103" t="str">
            <v xml:space="preserve"> </v>
          </cell>
          <cell r="E103" t="str">
            <v>m2</v>
          </cell>
          <cell r="F103">
            <v>1100</v>
          </cell>
          <cell r="G103">
            <v>20.48</v>
          </cell>
        </row>
        <row r="104">
          <cell r="A104" t="str">
            <v>P 05.100.01</v>
          </cell>
          <cell r="B104" t="str">
            <v>Fornecimento e plantio de lírio amarelo</v>
          </cell>
          <cell r="C104" t="str">
            <v xml:space="preserve"> </v>
          </cell>
          <cell r="D104" t="str">
            <v xml:space="preserve"> </v>
          </cell>
          <cell r="E104" t="str">
            <v>m2</v>
          </cell>
          <cell r="F104">
            <v>146</v>
          </cell>
          <cell r="G104">
            <v>14.14</v>
          </cell>
        </row>
        <row r="105">
          <cell r="A105" t="str">
            <v>P 05.100.02</v>
          </cell>
          <cell r="B105" t="str">
            <v>Fornecimento e plantio de árvore selecionada</v>
          </cell>
          <cell r="C105" t="str">
            <v xml:space="preserve"> </v>
          </cell>
          <cell r="D105" t="str">
            <v xml:space="preserve"> </v>
          </cell>
          <cell r="E105" t="str">
            <v>un</v>
          </cell>
          <cell r="F105">
            <v>130</v>
          </cell>
          <cell r="G105">
            <v>6.02</v>
          </cell>
        </row>
        <row r="106">
          <cell r="A106" t="str">
            <v>05.102.00</v>
          </cell>
          <cell r="B106" t="str">
            <v>Hidrossemeadura</v>
          </cell>
          <cell r="C106" t="str">
            <v>DNER-ES341/97</v>
          </cell>
          <cell r="D106" t="str">
            <v xml:space="preserve"> </v>
          </cell>
          <cell r="E106" t="str">
            <v>m2</v>
          </cell>
          <cell r="F106">
            <v>6318</v>
          </cell>
          <cell r="G106">
            <v>0.49</v>
          </cell>
        </row>
        <row r="107">
          <cell r="A107" t="str">
            <v>DER81950</v>
          </cell>
          <cell r="B107" t="str">
            <v>Calçada em lastro de brita c/revestimento em concreto</v>
          </cell>
          <cell r="C107" t="str">
            <v xml:space="preserve"> </v>
          </cell>
          <cell r="D107" t="str">
            <v xml:space="preserve"> </v>
          </cell>
          <cell r="E107" t="str">
            <v>m2</v>
          </cell>
          <cell r="F107">
            <v>1400</v>
          </cell>
          <cell r="G107">
            <v>8.94</v>
          </cell>
        </row>
        <row r="108">
          <cell r="A108" t="str">
            <v>P 06.030.00</v>
          </cell>
          <cell r="B108" t="str">
            <v>Barreira de segurança simples</v>
          </cell>
          <cell r="C108" t="str">
            <v xml:space="preserve"> </v>
          </cell>
          <cell r="D108" t="str">
            <v xml:space="preserve"> </v>
          </cell>
          <cell r="E108" t="str">
            <v>m</v>
          </cell>
          <cell r="F108">
            <v>492</v>
          </cell>
          <cell r="G108">
            <v>52.16</v>
          </cell>
        </row>
        <row r="109">
          <cell r="A109" t="str">
            <v>PI 01</v>
          </cell>
          <cell r="B109" t="str">
            <v>Poste de aço galv. a fogo, c/ 20,0m de alt. p/ instal. tipo engastado</v>
          </cell>
          <cell r="C109" t="str">
            <v xml:space="preserve"> </v>
          </cell>
          <cell r="D109" t="str">
            <v xml:space="preserve"> </v>
          </cell>
          <cell r="E109" t="str">
            <v>un</v>
          </cell>
          <cell r="F109">
            <v>10</v>
          </cell>
          <cell r="G109">
            <v>2662.25</v>
          </cell>
        </row>
        <row r="110">
          <cell r="A110" t="str">
            <v>PI 04</v>
          </cell>
          <cell r="B110" t="str">
            <v xml:space="preserve">Luminária p/ iluminação pública ref.SRC-612 da Philips ou similar </v>
          </cell>
          <cell r="C110" t="str">
            <v xml:space="preserve"> </v>
          </cell>
          <cell r="D110" t="str">
            <v xml:space="preserve"> </v>
          </cell>
          <cell r="E110" t="str">
            <v>un</v>
          </cell>
          <cell r="F110">
            <v>20</v>
          </cell>
          <cell r="G110">
            <v>425.5</v>
          </cell>
        </row>
        <row r="111">
          <cell r="A111" t="str">
            <v>PI 07</v>
          </cell>
          <cell r="B111" t="str">
            <v>Suporte p/ luminária tipo ZGP402 da Philips ou similar</v>
          </cell>
          <cell r="C111" t="str">
            <v xml:space="preserve"> </v>
          </cell>
          <cell r="D111" t="str">
            <v xml:space="preserve"> </v>
          </cell>
          <cell r="E111" t="str">
            <v>un</v>
          </cell>
          <cell r="F111">
            <v>10</v>
          </cell>
          <cell r="G111">
            <v>100</v>
          </cell>
        </row>
        <row r="112">
          <cell r="A112" t="str">
            <v>PI 09</v>
          </cell>
          <cell r="B112" t="str">
            <v>Lâmpada a vapor de sódio 400W, alta pressão, base E40</v>
          </cell>
          <cell r="C112" t="str">
            <v xml:space="preserve"> </v>
          </cell>
          <cell r="D112" t="str">
            <v xml:space="preserve"> </v>
          </cell>
          <cell r="E112" t="str">
            <v>un</v>
          </cell>
          <cell r="F112">
            <v>20</v>
          </cell>
          <cell r="G112">
            <v>33.35</v>
          </cell>
        </row>
        <row r="113">
          <cell r="A113" t="str">
            <v>PI 10</v>
          </cell>
          <cell r="B113" t="str">
            <v>Lâmpada a vapor de mercúrio 250W, alta pressão, base E40</v>
          </cell>
          <cell r="C113" t="str">
            <v xml:space="preserve"> </v>
          </cell>
          <cell r="D113" t="str">
            <v xml:space="preserve"> </v>
          </cell>
          <cell r="E113" t="str">
            <v>un</v>
          </cell>
          <cell r="F113">
            <v>17</v>
          </cell>
          <cell r="G113">
            <v>28.75</v>
          </cell>
        </row>
        <row r="114">
          <cell r="A114" t="str">
            <v>PI 22</v>
          </cell>
          <cell r="B114" t="str">
            <v>Base completa com fusível Diazed, 6A, retardado, incluíndo tampa, anel de proteção e ajuste</v>
          </cell>
          <cell r="C114" t="str">
            <v xml:space="preserve"> </v>
          </cell>
          <cell r="D114" t="str">
            <v xml:space="preserve"> </v>
          </cell>
          <cell r="E114" t="str">
            <v>un</v>
          </cell>
          <cell r="F114">
            <v>29</v>
          </cell>
          <cell r="G114">
            <v>8.6300000000000008</v>
          </cell>
        </row>
        <row r="115">
          <cell r="A115" t="str">
            <v>PI 23</v>
          </cell>
          <cell r="B115" t="str">
            <v>Contator tripolar a seco, p/ corrente alternada - 55 A, para uso em rede 380/220V - 60Hz</v>
          </cell>
          <cell r="C115" t="str">
            <v xml:space="preserve"> </v>
          </cell>
          <cell r="D115" t="str">
            <v xml:space="preserve"> </v>
          </cell>
          <cell r="E115" t="str">
            <v>un</v>
          </cell>
          <cell r="F115">
            <v>5</v>
          </cell>
          <cell r="G115">
            <v>234.6</v>
          </cell>
        </row>
        <row r="116">
          <cell r="A116" t="str">
            <v>PI 24</v>
          </cell>
          <cell r="B116" t="str">
            <v>Fita elétrica auto fusão a base de borracha EPR</v>
          </cell>
          <cell r="C116" t="str">
            <v xml:space="preserve"> </v>
          </cell>
          <cell r="D116" t="str">
            <v xml:space="preserve"> </v>
          </cell>
          <cell r="E116" t="str">
            <v>un</v>
          </cell>
          <cell r="F116">
            <v>5</v>
          </cell>
          <cell r="G116">
            <v>6.39</v>
          </cell>
        </row>
        <row r="117">
          <cell r="A117" t="str">
            <v>PI 25</v>
          </cell>
          <cell r="B117" t="str">
            <v>Fita adesiva plástica isolante</v>
          </cell>
          <cell r="C117" t="str">
            <v xml:space="preserve"> </v>
          </cell>
          <cell r="D117" t="str">
            <v xml:space="preserve"> </v>
          </cell>
          <cell r="E117" t="str">
            <v>un</v>
          </cell>
          <cell r="F117">
            <v>5</v>
          </cell>
          <cell r="G117">
            <v>3.84</v>
          </cell>
        </row>
        <row r="118">
          <cell r="A118" t="str">
            <v>PI 26</v>
          </cell>
          <cell r="B118" t="str">
            <v>Relé fotoelétrico c/ suporte para fixação galv. com furo 18mm</v>
          </cell>
          <cell r="C118" t="str">
            <v xml:space="preserve"> </v>
          </cell>
          <cell r="D118" t="str">
            <v xml:space="preserve"> </v>
          </cell>
          <cell r="E118" t="str">
            <v>un</v>
          </cell>
          <cell r="F118">
            <v>5</v>
          </cell>
          <cell r="G118">
            <v>11.5</v>
          </cell>
        </row>
        <row r="119">
          <cell r="A119" t="str">
            <v>PI 27</v>
          </cell>
          <cell r="B119" t="str">
            <v>Cabo isolado p/ 1000V, bitola 35mm²</v>
          </cell>
          <cell r="C119" t="str">
            <v xml:space="preserve"> </v>
          </cell>
          <cell r="D119" t="str">
            <v xml:space="preserve"> </v>
          </cell>
          <cell r="E119" t="str">
            <v>m</v>
          </cell>
          <cell r="F119">
            <v>1900</v>
          </cell>
          <cell r="G119">
            <v>1.55</v>
          </cell>
        </row>
        <row r="120">
          <cell r="A120" t="str">
            <v>PI 28</v>
          </cell>
          <cell r="B120" t="str">
            <v>Eletroduto de aço tipo pesado 100mm</v>
          </cell>
          <cell r="C120" t="str">
            <v xml:space="preserve"> </v>
          </cell>
          <cell r="D120" t="str">
            <v xml:space="preserve"> </v>
          </cell>
          <cell r="E120" t="str">
            <v>m</v>
          </cell>
          <cell r="F120">
            <v>230</v>
          </cell>
          <cell r="G120">
            <v>28.55</v>
          </cell>
        </row>
        <row r="121">
          <cell r="A121" t="str">
            <v>PI 54</v>
          </cell>
          <cell r="B121" t="str">
            <v>Eletroduto de PVC corrugado tipo Kanalex ou similar, D=100mm</v>
          </cell>
          <cell r="C121" t="str">
            <v xml:space="preserve"> </v>
          </cell>
          <cell r="D121" t="str">
            <v xml:space="preserve"> </v>
          </cell>
          <cell r="E121" t="str">
            <v>m</v>
          </cell>
          <cell r="F121">
            <v>180</v>
          </cell>
          <cell r="G121">
            <v>4.95</v>
          </cell>
        </row>
        <row r="122">
          <cell r="A122" t="str">
            <v>PI 30</v>
          </cell>
          <cell r="B122" t="str">
            <v>Haste para aterramento aço-cobre D 13x2400mm</v>
          </cell>
          <cell r="C122" t="str">
            <v xml:space="preserve"> </v>
          </cell>
          <cell r="D122" t="str">
            <v xml:space="preserve"> </v>
          </cell>
          <cell r="E122" t="str">
            <v>un</v>
          </cell>
          <cell r="F122">
            <v>20</v>
          </cell>
          <cell r="G122">
            <v>6.04</v>
          </cell>
        </row>
        <row r="123">
          <cell r="A123" t="str">
            <v>PI 31</v>
          </cell>
          <cell r="B123" t="str">
            <v>Cabo de cobre nú meio duro, 7 fios 2AWG</v>
          </cell>
          <cell r="C123" t="str">
            <v xml:space="preserve"> </v>
          </cell>
          <cell r="D123" t="str">
            <v xml:space="preserve"> </v>
          </cell>
          <cell r="E123" t="str">
            <v>kg</v>
          </cell>
          <cell r="F123">
            <v>10</v>
          </cell>
          <cell r="G123">
            <v>7.02</v>
          </cell>
        </row>
        <row r="124">
          <cell r="A124" t="str">
            <v>PI 20</v>
          </cell>
          <cell r="B124" t="str">
            <v>Poste de concreto duplo T 10m, 150 daN</v>
          </cell>
          <cell r="C124" t="str">
            <v xml:space="preserve"> </v>
          </cell>
          <cell r="D124" t="str">
            <v xml:space="preserve"> </v>
          </cell>
          <cell r="E124" t="str">
            <v>un</v>
          </cell>
          <cell r="F124">
            <v>9</v>
          </cell>
          <cell r="G124">
            <v>200</v>
          </cell>
        </row>
        <row r="125">
          <cell r="A125" t="str">
            <v>PI 50</v>
          </cell>
          <cell r="B125" t="str">
            <v>Cabo isolado, de alumínio singelo, bitola 4 mm² - estimada</v>
          </cell>
          <cell r="C125" t="str">
            <v xml:space="preserve"> </v>
          </cell>
          <cell r="D125" t="str">
            <v xml:space="preserve"> </v>
          </cell>
          <cell r="E125" t="str">
            <v>m</v>
          </cell>
          <cell r="F125">
            <v>400</v>
          </cell>
          <cell r="G125">
            <v>0.35</v>
          </cell>
        </row>
        <row r="126">
          <cell r="A126" t="str">
            <v>PI 34</v>
          </cell>
          <cell r="B126" t="str">
            <v>Construção de caixa tipo SP, ou pré-instalada com as mesmas características</v>
          </cell>
          <cell r="C126" t="str">
            <v xml:space="preserve"> </v>
          </cell>
          <cell r="D126" t="str">
            <v xml:space="preserve"> </v>
          </cell>
          <cell r="E126" t="str">
            <v>un</v>
          </cell>
          <cell r="F126">
            <v>17</v>
          </cell>
          <cell r="G126">
            <v>180</v>
          </cell>
        </row>
        <row r="127">
          <cell r="A127" t="str">
            <v>PI 35</v>
          </cell>
          <cell r="B127" t="str">
            <v>Construção de embasamento p/ poste tipo engastado, 20m de altura</v>
          </cell>
          <cell r="C127" t="str">
            <v xml:space="preserve"> </v>
          </cell>
          <cell r="D127" t="str">
            <v xml:space="preserve"> </v>
          </cell>
          <cell r="E127" t="str">
            <v>un</v>
          </cell>
          <cell r="F127">
            <v>10</v>
          </cell>
          <cell r="G127">
            <v>494</v>
          </cell>
        </row>
        <row r="128">
          <cell r="A128" t="str">
            <v>PI 36</v>
          </cell>
          <cell r="B128" t="str">
            <v>Construção de embasamento p/ poste tipo engastado, concreto duplo T, 10m de altura</v>
          </cell>
          <cell r="C128" t="str">
            <v xml:space="preserve"> </v>
          </cell>
          <cell r="D128" t="str">
            <v xml:space="preserve"> </v>
          </cell>
          <cell r="E128" t="str">
            <v>un</v>
          </cell>
          <cell r="F128">
            <v>9</v>
          </cell>
          <cell r="G128">
            <v>285</v>
          </cell>
        </row>
        <row r="129">
          <cell r="A129" t="str">
            <v>PI 37</v>
          </cell>
          <cell r="B129" t="str">
            <v>Lançamento de cabos em dutos de aço, classe 1000V, circuito trifásico mais neutro, e monofásico</v>
          </cell>
          <cell r="C129" t="str">
            <v xml:space="preserve"> </v>
          </cell>
          <cell r="D129" t="str">
            <v xml:space="preserve"> </v>
          </cell>
          <cell r="E129" t="str">
            <v>m</v>
          </cell>
          <cell r="F129">
            <v>115</v>
          </cell>
          <cell r="G129">
            <v>4</v>
          </cell>
        </row>
        <row r="130">
          <cell r="A130" t="str">
            <v>PI 38</v>
          </cell>
          <cell r="B130" t="str">
            <v>Confecção de emendas retas ou derivação em cabos classe 1000V, c/ conector à compressão</v>
          </cell>
          <cell r="C130" t="str">
            <v xml:space="preserve"> </v>
          </cell>
          <cell r="D130" t="str">
            <v xml:space="preserve"> </v>
          </cell>
          <cell r="E130" t="str">
            <v>un</v>
          </cell>
          <cell r="F130">
            <v>20</v>
          </cell>
          <cell r="G130">
            <v>4.5</v>
          </cell>
        </row>
        <row r="131">
          <cell r="A131" t="str">
            <v>PI 39</v>
          </cell>
          <cell r="B131" t="str">
            <v>Fixação de haste de terra e conexão ao neutro</v>
          </cell>
          <cell r="C131" t="str">
            <v xml:space="preserve"> </v>
          </cell>
          <cell r="D131" t="str">
            <v xml:space="preserve"> </v>
          </cell>
          <cell r="E131" t="str">
            <v>un</v>
          </cell>
          <cell r="F131">
            <v>20</v>
          </cell>
          <cell r="G131">
            <v>35</v>
          </cell>
        </row>
        <row r="132">
          <cell r="A132" t="str">
            <v>PI 40</v>
          </cell>
          <cell r="B132" t="str">
            <v>Montagem eletromecân.de iluminação a 17,5m de alt., formada p/2 pétalas, c/ fixação dos equip.</v>
          </cell>
          <cell r="C132" t="str">
            <v xml:space="preserve"> </v>
          </cell>
          <cell r="D132" t="str">
            <v xml:space="preserve"> </v>
          </cell>
          <cell r="E132" t="str">
            <v>un</v>
          </cell>
          <cell r="F132">
            <v>10</v>
          </cell>
          <cell r="G132">
            <v>550</v>
          </cell>
        </row>
        <row r="133">
          <cell r="A133" t="str">
            <v>PI 57</v>
          </cell>
          <cell r="B133" t="str">
            <v>Lançamento de cabos em eletroduto de PVC corrugado</v>
          </cell>
          <cell r="C133" t="str">
            <v xml:space="preserve"> </v>
          </cell>
          <cell r="D133" t="str">
            <v xml:space="preserve"> </v>
          </cell>
          <cell r="E133" t="str">
            <v>m</v>
          </cell>
          <cell r="F133">
            <v>180</v>
          </cell>
          <cell r="G133">
            <v>3</v>
          </cell>
        </row>
        <row r="134">
          <cell r="A134" t="str">
            <v>PI 42</v>
          </cell>
          <cell r="B134" t="str">
            <v>Instalação de poste de aço de 20m de altura engastado</v>
          </cell>
          <cell r="C134" t="str">
            <v xml:space="preserve"> </v>
          </cell>
          <cell r="D134" t="str">
            <v xml:space="preserve"> </v>
          </cell>
          <cell r="E134" t="str">
            <v>un</v>
          </cell>
          <cell r="F134">
            <v>10</v>
          </cell>
          <cell r="G134">
            <v>250</v>
          </cell>
        </row>
        <row r="135">
          <cell r="A135" t="str">
            <v>PI 43</v>
          </cell>
          <cell r="B135" t="str">
            <v>Travessia de pista asfáltica p/ lançamento dutos aço tipo pesado 100mm</v>
          </cell>
          <cell r="C135" t="str">
            <v xml:space="preserve"> </v>
          </cell>
          <cell r="D135" t="str">
            <v xml:space="preserve"> </v>
          </cell>
          <cell r="E135" t="str">
            <v>m</v>
          </cell>
          <cell r="F135">
            <v>115</v>
          </cell>
          <cell r="G135">
            <v>70</v>
          </cell>
        </row>
        <row r="136">
          <cell r="A136" t="str">
            <v>PI 45</v>
          </cell>
          <cell r="B136" t="str">
            <v>Montagem eletromecânica de luminária padrão CELESC em poste de 11m de altura, duplo T,c/ fixação dos equip.e conexões elétricos</v>
          </cell>
          <cell r="C136" t="str">
            <v xml:space="preserve"> </v>
          </cell>
          <cell r="D136" t="str">
            <v xml:space="preserve"> </v>
          </cell>
          <cell r="E136" t="str">
            <v>un</v>
          </cell>
          <cell r="F136">
            <v>19</v>
          </cell>
          <cell r="G136">
            <v>35</v>
          </cell>
        </row>
        <row r="137">
          <cell r="A137" t="str">
            <v>PI 03</v>
          </cell>
          <cell r="B137" t="str">
            <v xml:space="preserve">Luminária p/ iluminação pública ref.HRC-612 da Philips ou similar </v>
          </cell>
          <cell r="C137" t="str">
            <v xml:space="preserve"> </v>
          </cell>
          <cell r="D137" t="str">
            <v xml:space="preserve"> </v>
          </cell>
          <cell r="E137" t="str">
            <v>un</v>
          </cell>
          <cell r="F137">
            <v>17</v>
          </cell>
          <cell r="G137">
            <v>400</v>
          </cell>
        </row>
        <row r="138">
          <cell r="A138" t="str">
            <v>PI 18</v>
          </cell>
          <cell r="B138" t="str">
            <v>Braço curvo p/ iluminação pública padrão CELESC</v>
          </cell>
          <cell r="C138" t="str">
            <v xml:space="preserve"> </v>
          </cell>
          <cell r="D138" t="str">
            <v xml:space="preserve"> </v>
          </cell>
          <cell r="E138" t="str">
            <v>un</v>
          </cell>
          <cell r="F138">
            <v>17</v>
          </cell>
          <cell r="G138">
            <v>6.33</v>
          </cell>
        </row>
        <row r="139">
          <cell r="A139" t="str">
            <v>PI 65</v>
          </cell>
          <cell r="B139" t="str">
            <v>Cabo de alumínio 1/0</v>
          </cell>
          <cell r="C139" t="str">
            <v xml:space="preserve"> </v>
          </cell>
          <cell r="D139" t="str">
            <v xml:space="preserve"> </v>
          </cell>
          <cell r="E139" t="str">
            <v>m</v>
          </cell>
          <cell r="F139">
            <v>3000</v>
          </cell>
          <cell r="G139">
            <v>1.7</v>
          </cell>
        </row>
        <row r="140">
          <cell r="A140" t="str">
            <v>PI 66</v>
          </cell>
          <cell r="B140" t="str">
            <v>Cabo isolado p/ 1000 V, 6 mm2 de alumínio</v>
          </cell>
          <cell r="C140" t="str">
            <v xml:space="preserve"> </v>
          </cell>
          <cell r="D140" t="str">
            <v xml:space="preserve"> </v>
          </cell>
          <cell r="E140" t="str">
            <v>m</v>
          </cell>
          <cell r="F140">
            <v>200</v>
          </cell>
          <cell r="G140">
            <v>1</v>
          </cell>
        </row>
        <row r="141">
          <cell r="A141" t="str">
            <v>PI 67</v>
          </cell>
          <cell r="B141" t="str">
            <v>Cabo isolado p/ 1000 V, 2,5 mm2 de alumínio</v>
          </cell>
          <cell r="C141" t="str">
            <v xml:space="preserve"> </v>
          </cell>
          <cell r="D141" t="str">
            <v xml:space="preserve"> </v>
          </cell>
          <cell r="E141" t="str">
            <v>m</v>
          </cell>
          <cell r="F141">
            <v>60</v>
          </cell>
          <cell r="G141">
            <v>0.6</v>
          </cell>
        </row>
        <row r="142">
          <cell r="A142" t="str">
            <v>PI 33</v>
          </cell>
          <cell r="B142" t="str">
            <v>Tubo de aço galvanizado, vara de 6m e 50mm</v>
          </cell>
          <cell r="C142" t="str">
            <v xml:space="preserve"> </v>
          </cell>
          <cell r="D142" t="str">
            <v xml:space="preserve"> </v>
          </cell>
          <cell r="E142" t="str">
            <v>un</v>
          </cell>
          <cell r="F142">
            <v>3</v>
          </cell>
          <cell r="G142">
            <v>74.06</v>
          </cell>
        </row>
        <row r="143">
          <cell r="A143" t="str">
            <v>PI 69</v>
          </cell>
          <cell r="B143" t="str">
            <v>Instalação de poste concreto duplo T, 10m de altura, engastado</v>
          </cell>
          <cell r="C143" t="str">
            <v xml:space="preserve"> </v>
          </cell>
          <cell r="D143" t="str">
            <v xml:space="preserve"> </v>
          </cell>
          <cell r="E143" t="str">
            <v>un</v>
          </cell>
          <cell r="F143">
            <v>9</v>
          </cell>
          <cell r="G143">
            <v>200</v>
          </cell>
        </row>
        <row r="144">
          <cell r="A144" t="str">
            <v>PI 41</v>
          </cell>
          <cell r="B144" t="str">
            <v>Instalação de tubo de aço vara de 6m e curva de entrada de cabos na lateral do poste c/ fix. dutos</v>
          </cell>
          <cell r="C144" t="str">
            <v xml:space="preserve"> </v>
          </cell>
          <cell r="D144" t="str">
            <v xml:space="preserve"> </v>
          </cell>
          <cell r="E144" t="str">
            <v>un</v>
          </cell>
          <cell r="F144">
            <v>3</v>
          </cell>
          <cell r="G144">
            <v>200</v>
          </cell>
        </row>
        <row r="145">
          <cell r="A145" t="str">
            <v>R1</v>
          </cell>
          <cell r="B145" t="str">
            <v>Remanejamento de Rede de Baixa Tensão (220/380V)</v>
          </cell>
          <cell r="C145" t="str">
            <v xml:space="preserve"> </v>
          </cell>
          <cell r="D145" t="str">
            <v xml:space="preserve"> </v>
          </cell>
          <cell r="E145" t="str">
            <v>m</v>
          </cell>
          <cell r="F145">
            <v>50</v>
          </cell>
          <cell r="G145">
            <v>4.7</v>
          </cell>
        </row>
        <row r="146">
          <cell r="A146" t="str">
            <v>R2</v>
          </cell>
          <cell r="B146" t="str">
            <v>Remanejamento de Rede de Alta Tensão (138kV)</v>
          </cell>
          <cell r="C146" t="str">
            <v xml:space="preserve"> </v>
          </cell>
          <cell r="D146" t="str">
            <v xml:space="preserve"> </v>
          </cell>
          <cell r="E146" t="str">
            <v>m</v>
          </cell>
          <cell r="F146">
            <v>260</v>
          </cell>
          <cell r="G146">
            <v>6.2</v>
          </cell>
        </row>
        <row r="147">
          <cell r="A147" t="str">
            <v>R10</v>
          </cell>
          <cell r="B147" t="str">
            <v>Remanejamento de Poste de Concreto 10/150</v>
          </cell>
          <cell r="C147" t="str">
            <v xml:space="preserve"> </v>
          </cell>
          <cell r="D147" t="str">
            <v xml:space="preserve"> </v>
          </cell>
          <cell r="E147" t="str">
            <v>un</v>
          </cell>
          <cell r="F147">
            <v>7</v>
          </cell>
          <cell r="G147">
            <v>75</v>
          </cell>
        </row>
        <row r="148">
          <cell r="A148" t="str">
            <v>R11</v>
          </cell>
          <cell r="B148" t="str">
            <v>Remanejamento de Poste de Concreto 10/300</v>
          </cell>
          <cell r="C148" t="str">
            <v xml:space="preserve"> </v>
          </cell>
          <cell r="D148" t="str">
            <v xml:space="preserve"> </v>
          </cell>
          <cell r="E148" t="str">
            <v>un</v>
          </cell>
          <cell r="F148">
            <v>2</v>
          </cell>
          <cell r="G148">
            <v>75</v>
          </cell>
        </row>
        <row r="149">
          <cell r="A149" t="str">
            <v>R3</v>
          </cell>
          <cell r="B149" t="str">
            <v>Remanejamento de Rede de Telefonia</v>
          </cell>
          <cell r="C149" t="str">
            <v xml:space="preserve"> </v>
          </cell>
          <cell r="D149" t="str">
            <v xml:space="preserve"> </v>
          </cell>
          <cell r="E149" t="str">
            <v>m</v>
          </cell>
          <cell r="F149">
            <v>200</v>
          </cell>
          <cell r="G149">
            <v>2</v>
          </cell>
        </row>
      </sheetData>
      <sheetData sheetId="12">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01.100.10</v>
          </cell>
          <cell r="B17" t="str">
            <v>Escavação,carga e transportes de material de 1a categoria DMT= 200 a 400m</v>
          </cell>
          <cell r="C17" t="str">
            <v>DNER-ES280/97</v>
          </cell>
          <cell r="D17" t="str">
            <v xml:space="preserve"> </v>
          </cell>
          <cell r="E17" t="str">
            <v>m3</v>
          </cell>
          <cell r="F17">
            <v>3287</v>
          </cell>
          <cell r="G17">
            <v>1.98</v>
          </cell>
        </row>
        <row r="18">
          <cell r="A18" t="str">
            <v>01.100.19</v>
          </cell>
          <cell r="B18" t="str">
            <v>Escavação,carga e transportes de material de 1a categoria DMT= 2000 a 3000m</v>
          </cell>
          <cell r="C18" t="str">
            <v>DNER-ES280/97</v>
          </cell>
          <cell r="D18" t="str">
            <v xml:space="preserve"> </v>
          </cell>
          <cell r="E18" t="str">
            <v>m3</v>
          </cell>
          <cell r="F18">
            <v>8803</v>
          </cell>
          <cell r="G18">
            <v>3.26</v>
          </cell>
        </row>
        <row r="19">
          <cell r="A19" t="str">
            <v>DER50300</v>
          </cell>
          <cell r="B19" t="str">
            <v>Esc.  Carga e Transp. de mat. 1a cat. c/ CB 9000&lt;DMT&lt;10000m</v>
          </cell>
          <cell r="C19" t="str">
            <v xml:space="preserve"> </v>
          </cell>
          <cell r="D19" t="str">
            <v xml:space="preserve"> </v>
          </cell>
          <cell r="E19" t="str">
            <v>m3</v>
          </cell>
          <cell r="F19">
            <v>913</v>
          </cell>
          <cell r="G19">
            <v>6.3</v>
          </cell>
        </row>
        <row r="20">
          <cell r="A20" t="str">
            <v>01.101.19</v>
          </cell>
          <cell r="B20" t="str">
            <v>Escavação,carga e transportes de material de 2a categoria,c/CB,  DMT 2000 a 3000m</v>
          </cell>
          <cell r="C20" t="str">
            <v>DNER-ES280/97</v>
          </cell>
          <cell r="D20" t="str">
            <v xml:space="preserve"> </v>
          </cell>
          <cell r="E20" t="str">
            <v>m3</v>
          </cell>
          <cell r="F20">
            <v>3716</v>
          </cell>
          <cell r="G20">
            <v>4.51</v>
          </cell>
        </row>
        <row r="21">
          <cell r="A21" t="str">
            <v>DER51340</v>
          </cell>
          <cell r="B21" t="str">
            <v>Escavação,carga e transportes de material de 2a categoria DMT 18000 a 20000m</v>
          </cell>
          <cell r="C21" t="str">
            <v xml:space="preserve"> </v>
          </cell>
          <cell r="D21" t="str">
            <v xml:space="preserve"> </v>
          </cell>
          <cell r="E21" t="str">
            <v>m3</v>
          </cell>
          <cell r="F21">
            <v>913</v>
          </cell>
          <cell r="G21">
            <v>13.65</v>
          </cell>
        </row>
        <row r="22">
          <cell r="A22" t="str">
            <v>DER52087</v>
          </cell>
          <cell r="B22" t="str">
            <v>Esc. Carga e Transp. de solos moles 400&lt;DMT&lt;=600m</v>
          </cell>
          <cell r="C22" t="str">
            <v xml:space="preserve"> </v>
          </cell>
          <cell r="D22" t="str">
            <v xml:space="preserve"> </v>
          </cell>
          <cell r="E22" t="str">
            <v>m3</v>
          </cell>
          <cell r="F22">
            <v>702</v>
          </cell>
          <cell r="G22">
            <v>4.5999999999999996</v>
          </cell>
        </row>
        <row r="23">
          <cell r="A23" t="str">
            <v>01.510.00</v>
          </cell>
          <cell r="B23" t="str">
            <v>Compactação de aterros a 95% Proctor Normal</v>
          </cell>
          <cell r="C23" t="str">
            <v>DNER-ES282/97</v>
          </cell>
          <cell r="D23" t="str">
            <v xml:space="preserve"> </v>
          </cell>
          <cell r="E23" t="str">
            <v>m3</v>
          </cell>
          <cell r="F23">
            <v>8376</v>
          </cell>
          <cell r="G23">
            <v>0.79</v>
          </cell>
        </row>
        <row r="24">
          <cell r="A24" t="str">
            <v>01.511.00</v>
          </cell>
          <cell r="B24" t="str">
            <v>Compactação de aterros a 100% Proctor Normal</v>
          </cell>
          <cell r="C24" t="str">
            <v>DNER-ES282/97</v>
          </cell>
          <cell r="D24" t="str">
            <v xml:space="preserve"> </v>
          </cell>
          <cell r="E24" t="str">
            <v>m3</v>
          </cell>
          <cell r="F24">
            <v>5380</v>
          </cell>
          <cell r="G24">
            <v>1.36</v>
          </cell>
        </row>
        <row r="25">
          <cell r="F25" t="str">
            <v>SUB-TOTAL</v>
          </cell>
        </row>
        <row r="27">
          <cell r="B27" t="str">
            <v>PAVIMENTAÇÃO</v>
          </cell>
        </row>
        <row r="28">
          <cell r="A28" t="str">
            <v>02.000.00</v>
          </cell>
          <cell r="B28" t="str">
            <v>Regularização do subleito</v>
          </cell>
          <cell r="C28" t="str">
            <v xml:space="preserve"> </v>
          </cell>
          <cell r="D28" t="str">
            <v xml:space="preserve"> </v>
          </cell>
          <cell r="E28" t="str">
            <v>m2</v>
          </cell>
          <cell r="F28">
            <v>43662</v>
          </cell>
          <cell r="G28">
            <v>0.3</v>
          </cell>
        </row>
        <row r="29">
          <cell r="A29" t="str">
            <v>DER53130</v>
          </cell>
          <cell r="B29" t="str">
            <v>Camada de macadame seco</v>
          </cell>
          <cell r="C29" t="str">
            <v xml:space="preserve"> </v>
          </cell>
          <cell r="D29" t="str">
            <v xml:space="preserve"> </v>
          </cell>
          <cell r="E29" t="str">
            <v>m3</v>
          </cell>
          <cell r="F29">
            <v>8333</v>
          </cell>
          <cell r="G29">
            <v>21.86</v>
          </cell>
        </row>
        <row r="30">
          <cell r="A30" t="str">
            <v>02.230.00</v>
          </cell>
          <cell r="B30" t="str">
            <v>Base brita graduada</v>
          </cell>
          <cell r="C30" t="str">
            <v>DNER-ES303/97</v>
          </cell>
          <cell r="D30" t="str">
            <v xml:space="preserve"> </v>
          </cell>
          <cell r="E30" t="str">
            <v>m3</v>
          </cell>
          <cell r="F30">
            <v>6048</v>
          </cell>
          <cell r="G30">
            <v>28.06</v>
          </cell>
        </row>
        <row r="31">
          <cell r="A31" t="str">
            <v>02.300.00</v>
          </cell>
          <cell r="B31" t="str">
            <v>Imprimação - Fornecimento, transporte e execução</v>
          </cell>
          <cell r="C31" t="str">
            <v>DNER-ES306/97</v>
          </cell>
          <cell r="D31" t="str">
            <v xml:space="preserve"> </v>
          </cell>
          <cell r="E31" t="str">
            <v>m2</v>
          </cell>
          <cell r="F31">
            <v>39556</v>
          </cell>
          <cell r="G31">
            <v>1.1100000000000001</v>
          </cell>
        </row>
        <row r="32">
          <cell r="A32" t="str">
            <v>02.400.00</v>
          </cell>
          <cell r="B32" t="str">
            <v>Pintura de ligação - Fornec., transporte e execução</v>
          </cell>
          <cell r="C32" t="str">
            <v>DNER-ES307/97</v>
          </cell>
          <cell r="D32" t="str">
            <v xml:space="preserve"> </v>
          </cell>
          <cell r="E32" t="str">
            <v>m2</v>
          </cell>
          <cell r="F32">
            <v>101693</v>
          </cell>
          <cell r="G32">
            <v>0.41</v>
          </cell>
        </row>
        <row r="33">
          <cell r="A33" t="str">
            <v>02.540.01</v>
          </cell>
          <cell r="B33" t="str">
            <v>Concreto betuminoso usinado a quente - usina 100/140 t/h</v>
          </cell>
          <cell r="C33" t="str">
            <v>DNER-ES313/97</v>
          </cell>
          <cell r="D33" t="str">
            <v xml:space="preserve"> </v>
          </cell>
          <cell r="E33" t="str">
            <v>t</v>
          </cell>
          <cell r="F33">
            <v>10784</v>
          </cell>
          <cell r="G33">
            <v>67.64</v>
          </cell>
        </row>
        <row r="34">
          <cell r="A34" t="str">
            <v>DER82200a</v>
          </cell>
          <cell r="B34" t="str">
            <v>Remoção de camada granular</v>
          </cell>
          <cell r="C34" t="str">
            <v xml:space="preserve"> </v>
          </cell>
          <cell r="D34" t="str">
            <v xml:space="preserve"> </v>
          </cell>
          <cell r="E34" t="str">
            <v>m3</v>
          </cell>
          <cell r="F34">
            <v>491</v>
          </cell>
          <cell r="G34">
            <v>4.67</v>
          </cell>
        </row>
        <row r="35">
          <cell r="A35" t="str">
            <v>DER82200</v>
          </cell>
          <cell r="B35" t="str">
            <v>Remoção de revestimento de CBUQ</v>
          </cell>
          <cell r="C35" t="str">
            <v xml:space="preserve"> </v>
          </cell>
          <cell r="D35" t="str">
            <v xml:space="preserve"> </v>
          </cell>
          <cell r="E35" t="str">
            <v>m3</v>
          </cell>
          <cell r="F35">
            <v>491</v>
          </cell>
          <cell r="G35">
            <v>5.73</v>
          </cell>
        </row>
        <row r="36">
          <cell r="F36" t="str">
            <v>SUB-TOTAL</v>
          </cell>
        </row>
        <row r="37">
          <cell r="B37" t="str">
            <v>DRENAGEM</v>
          </cell>
        </row>
        <row r="38">
          <cell r="A38" t="str">
            <v>04.000.00</v>
          </cell>
          <cell r="B38" t="str">
            <v>Escavação manual em material de 1a categoria</v>
          </cell>
          <cell r="C38" t="str">
            <v xml:space="preserve"> </v>
          </cell>
          <cell r="D38" t="str">
            <v xml:space="preserve"> </v>
          </cell>
          <cell r="E38" t="str">
            <v>m3</v>
          </cell>
          <cell r="F38">
            <v>57</v>
          </cell>
          <cell r="G38">
            <v>17.57</v>
          </cell>
        </row>
        <row r="39">
          <cell r="A39" t="str">
            <v>04.001.00</v>
          </cell>
          <cell r="B39" t="str">
            <v>Escavação mecânica em material de 1a categoria</v>
          </cell>
          <cell r="C39" t="str">
            <v xml:space="preserve"> </v>
          </cell>
          <cell r="D39" t="str">
            <v xml:space="preserve"> </v>
          </cell>
          <cell r="E39" t="str">
            <v>m3</v>
          </cell>
          <cell r="F39">
            <v>1358</v>
          </cell>
          <cell r="G39">
            <v>2.09</v>
          </cell>
        </row>
        <row r="40">
          <cell r="A40" t="str">
            <v>04.001.01</v>
          </cell>
          <cell r="B40" t="str">
            <v>Escavação mecânica,reaterro e compactação (material de 1a categoria)</v>
          </cell>
          <cell r="C40" t="str">
            <v xml:space="preserve"> </v>
          </cell>
          <cell r="D40" t="str">
            <v xml:space="preserve"> </v>
          </cell>
          <cell r="E40" t="str">
            <v>m3</v>
          </cell>
          <cell r="F40">
            <v>186</v>
          </cell>
          <cell r="G40">
            <v>3.03</v>
          </cell>
        </row>
        <row r="41">
          <cell r="A41" t="str">
            <v>04.401.02</v>
          </cell>
          <cell r="B41" t="str">
            <v>Valeta de prot. de aterro c/ revest. vegetal VPA 02</v>
          </cell>
          <cell r="C41" t="str">
            <v xml:space="preserve"> </v>
          </cell>
          <cell r="D41" t="str">
            <v xml:space="preserve"> </v>
          </cell>
          <cell r="E41" t="str">
            <v>m</v>
          </cell>
          <cell r="F41">
            <v>1161</v>
          </cell>
          <cell r="G41">
            <v>24.32</v>
          </cell>
        </row>
        <row r="42">
          <cell r="A42" t="str">
            <v>04.510.03</v>
          </cell>
          <cell r="B42" t="str">
            <v>Dreno sub- superficial- DSS 03</v>
          </cell>
          <cell r="C42" t="str">
            <v>DNER-ES294/97</v>
          </cell>
          <cell r="D42" t="str">
            <v xml:space="preserve"> </v>
          </cell>
          <cell r="E42" t="str">
            <v>m</v>
          </cell>
          <cell r="F42">
            <v>1032</v>
          </cell>
          <cell r="G42">
            <v>3.71</v>
          </cell>
        </row>
        <row r="43">
          <cell r="A43" t="str">
            <v>04.511.01</v>
          </cell>
          <cell r="B43" t="str">
            <v>Boca de saída p/ dreno sub-superficial-BSD 03</v>
          </cell>
          <cell r="C43" t="str">
            <v xml:space="preserve"> </v>
          </cell>
          <cell r="D43" t="str">
            <v xml:space="preserve"> </v>
          </cell>
          <cell r="E43" t="str">
            <v>un</v>
          </cell>
          <cell r="F43">
            <v>4</v>
          </cell>
          <cell r="G43">
            <v>20.86</v>
          </cell>
        </row>
        <row r="44">
          <cell r="A44" t="str">
            <v>04.900.21</v>
          </cell>
          <cell r="B44" t="str">
            <v>Sarjeta de cant. central de concreto-SCC 01</v>
          </cell>
          <cell r="C44" t="str">
            <v>DNER-ES288/97</v>
          </cell>
          <cell r="D44" t="str">
            <v xml:space="preserve"> </v>
          </cell>
          <cell r="E44" t="str">
            <v>m</v>
          </cell>
          <cell r="F44">
            <v>1850</v>
          </cell>
          <cell r="G44">
            <v>13.85</v>
          </cell>
        </row>
        <row r="45">
          <cell r="A45" t="str">
            <v>04.900.22</v>
          </cell>
          <cell r="B45" t="str">
            <v>Sarjeta de cant. central de concreto-SCC 02</v>
          </cell>
          <cell r="C45" t="str">
            <v>DNER-ES288/97</v>
          </cell>
          <cell r="D45" t="str">
            <v xml:space="preserve"> </v>
          </cell>
          <cell r="E45" t="str">
            <v>m</v>
          </cell>
          <cell r="F45">
            <v>924</v>
          </cell>
          <cell r="G45">
            <v>19.170000000000002</v>
          </cell>
        </row>
        <row r="46">
          <cell r="A46" t="str">
            <v>04.900.04</v>
          </cell>
          <cell r="B46" t="str">
            <v>Sarjeta triangular de concreto-STC 04</v>
          </cell>
          <cell r="C46" t="str">
            <v>DNER-ES288/97</v>
          </cell>
          <cell r="D46" t="str">
            <v xml:space="preserve"> </v>
          </cell>
          <cell r="E46" t="str">
            <v>m</v>
          </cell>
          <cell r="F46">
            <v>94</v>
          </cell>
          <cell r="G46">
            <v>12.93</v>
          </cell>
        </row>
        <row r="47">
          <cell r="A47" t="str">
            <v>04.910.05</v>
          </cell>
          <cell r="B47" t="str">
            <v>Meio-fio de concreto-MFC 05</v>
          </cell>
          <cell r="C47" t="str">
            <v>DNER-ES290/97</v>
          </cell>
          <cell r="D47" t="str">
            <v xml:space="preserve"> </v>
          </cell>
          <cell r="E47" t="str">
            <v>m</v>
          </cell>
          <cell r="F47">
            <v>1664</v>
          </cell>
          <cell r="G47">
            <v>10.54</v>
          </cell>
        </row>
        <row r="48">
          <cell r="A48" t="str">
            <v>DER78150b</v>
          </cell>
          <cell r="B48" t="str">
            <v>Caixa coletora de sarjeta - CCS, D=40cm E H=1,00m</v>
          </cell>
          <cell r="C48" t="str">
            <v xml:space="preserve"> </v>
          </cell>
          <cell r="D48" t="str">
            <v xml:space="preserve"> </v>
          </cell>
          <cell r="E48" t="str">
            <v>un</v>
          </cell>
          <cell r="F48">
            <v>3</v>
          </cell>
          <cell r="G48">
            <v>382.07</v>
          </cell>
        </row>
        <row r="49">
          <cell r="A49" t="str">
            <v>04.930.01</v>
          </cell>
          <cell r="B49" t="str">
            <v>Caixa coletora de sarjeta-CCS 01</v>
          </cell>
          <cell r="C49" t="str">
            <v>DNER-ES287/97</v>
          </cell>
          <cell r="D49" t="str">
            <v xml:space="preserve"> </v>
          </cell>
          <cell r="E49" t="str">
            <v>un</v>
          </cell>
          <cell r="F49">
            <v>2</v>
          </cell>
          <cell r="G49">
            <v>568.85</v>
          </cell>
        </row>
        <row r="50">
          <cell r="A50" t="str">
            <v>04.930.05</v>
          </cell>
          <cell r="B50" t="str">
            <v>Caixa coletora de sarjeta-CCS 05</v>
          </cell>
          <cell r="C50" t="str">
            <v>DNER-ES287/97</v>
          </cell>
          <cell r="D50" t="str">
            <v xml:space="preserve"> </v>
          </cell>
          <cell r="E50" t="str">
            <v>un</v>
          </cell>
          <cell r="F50">
            <v>1</v>
          </cell>
          <cell r="G50">
            <v>715.16</v>
          </cell>
        </row>
        <row r="51">
          <cell r="A51" t="str">
            <v>04.960.02</v>
          </cell>
          <cell r="B51" t="str">
            <v>Boca de lobo simples c/ grelha de concreto-BLS 02</v>
          </cell>
          <cell r="C51" t="str">
            <v xml:space="preserve"> </v>
          </cell>
          <cell r="D51" t="str">
            <v xml:space="preserve"> </v>
          </cell>
          <cell r="E51" t="str">
            <v>un</v>
          </cell>
          <cell r="F51">
            <v>4</v>
          </cell>
          <cell r="G51">
            <v>257.83999999999997</v>
          </cell>
        </row>
        <row r="52">
          <cell r="A52" t="str">
            <v>P.04.100.17</v>
          </cell>
          <cell r="B52" t="str">
            <v>Caixa de ligação e passagem BSTC,  D=40cm, H=1,50m</v>
          </cell>
          <cell r="C52" t="str">
            <v xml:space="preserve"> </v>
          </cell>
          <cell r="D52" t="str">
            <v xml:space="preserve"> </v>
          </cell>
          <cell r="E52" t="str">
            <v>un</v>
          </cell>
          <cell r="F52">
            <v>2</v>
          </cell>
          <cell r="G52">
            <v>491.32</v>
          </cell>
        </row>
        <row r="53">
          <cell r="A53" t="str">
            <v>P 04.100.07</v>
          </cell>
          <cell r="B53" t="str">
            <v>Execução de galerias D=0,40 c/ lastro de brita</v>
          </cell>
          <cell r="C53" t="str">
            <v xml:space="preserve"> </v>
          </cell>
          <cell r="D53" t="str">
            <v xml:space="preserve"> </v>
          </cell>
          <cell r="E53" t="str">
            <v>m</v>
          </cell>
          <cell r="F53">
            <v>82</v>
          </cell>
          <cell r="G53">
            <v>41.68</v>
          </cell>
        </row>
        <row r="54">
          <cell r="A54" t="str">
            <v>P 04.100.08</v>
          </cell>
          <cell r="B54" t="str">
            <v>Execução de galerias D=0,40 c/ lastro de concreto</v>
          </cell>
          <cell r="C54" t="str">
            <v xml:space="preserve"> </v>
          </cell>
          <cell r="D54" t="str">
            <v xml:space="preserve"> </v>
          </cell>
          <cell r="E54" t="str">
            <v>m</v>
          </cell>
          <cell r="F54">
            <v>103</v>
          </cell>
          <cell r="G54">
            <v>58.65</v>
          </cell>
        </row>
        <row r="55">
          <cell r="A55" t="str">
            <v>P 04.100.10</v>
          </cell>
          <cell r="B55" t="str">
            <v>Execução de galerias D=0,60 c/ lastro de concreto</v>
          </cell>
          <cell r="C55" t="str">
            <v xml:space="preserve"> </v>
          </cell>
          <cell r="D55" t="str">
            <v xml:space="preserve"> </v>
          </cell>
          <cell r="E55" t="str">
            <v>m</v>
          </cell>
          <cell r="F55">
            <v>62</v>
          </cell>
          <cell r="G55">
            <v>131.66</v>
          </cell>
        </row>
        <row r="56">
          <cell r="A56" t="str">
            <v>DER72350b</v>
          </cell>
          <cell r="B56" t="str">
            <v>Boca para BSTC D=40cm - Normal</v>
          </cell>
          <cell r="C56" t="str">
            <v xml:space="preserve"> </v>
          </cell>
          <cell r="D56" t="str">
            <v xml:space="preserve"> </v>
          </cell>
          <cell r="E56" t="str">
            <v>un</v>
          </cell>
          <cell r="F56">
            <v>5</v>
          </cell>
          <cell r="G56">
            <v>147.57</v>
          </cell>
        </row>
        <row r="57">
          <cell r="A57" t="str">
            <v>04.101.01</v>
          </cell>
          <cell r="B57" t="str">
            <v>Boca de BSTC D=0.60m-normal</v>
          </cell>
          <cell r="C57" t="str">
            <v>DNER-ES284/97</v>
          </cell>
          <cell r="D57" t="str">
            <v xml:space="preserve"> </v>
          </cell>
          <cell r="E57" t="str">
            <v>un</v>
          </cell>
          <cell r="F57">
            <v>3</v>
          </cell>
          <cell r="G57">
            <v>299.62</v>
          </cell>
        </row>
        <row r="58">
          <cell r="A58" t="str">
            <v>04.999.01</v>
          </cell>
          <cell r="B58" t="str">
            <v>Remoção de bueiros existentes</v>
          </cell>
          <cell r="C58" t="str">
            <v xml:space="preserve"> </v>
          </cell>
          <cell r="D58" t="str">
            <v xml:space="preserve"> </v>
          </cell>
          <cell r="E58" t="str">
            <v>m</v>
          </cell>
          <cell r="F58">
            <v>11</v>
          </cell>
          <cell r="G58">
            <v>13.06</v>
          </cell>
        </row>
        <row r="59">
          <cell r="A59" t="str">
            <v>04.999.02</v>
          </cell>
          <cell r="B59" t="str">
            <v>Demolição de dispositivos de concreto</v>
          </cell>
          <cell r="C59" t="str">
            <v>DNER-ES296/97</v>
          </cell>
          <cell r="D59" t="str">
            <v xml:space="preserve"> </v>
          </cell>
          <cell r="E59" t="str">
            <v>m3</v>
          </cell>
          <cell r="F59">
            <v>6</v>
          </cell>
          <cell r="G59">
            <v>12.58</v>
          </cell>
        </row>
        <row r="60">
          <cell r="F60" t="str">
            <v>SUB-TOTAL</v>
          </cell>
        </row>
        <row r="62">
          <cell r="B62" t="str">
            <v>OBRAS DE ARTE CORRENTES</v>
          </cell>
        </row>
        <row r="63">
          <cell r="A63" t="str">
            <v>04.001.01</v>
          </cell>
          <cell r="B63" t="str">
            <v>Escavação mecânica,reaterro e compactação (material de 1a categoria)</v>
          </cell>
          <cell r="C63" t="str">
            <v xml:space="preserve"> </v>
          </cell>
          <cell r="D63" t="str">
            <v xml:space="preserve"> </v>
          </cell>
          <cell r="E63" t="str">
            <v>m3</v>
          </cell>
          <cell r="F63">
            <v>743</v>
          </cell>
          <cell r="G63">
            <v>3.03</v>
          </cell>
        </row>
        <row r="64">
          <cell r="A64" t="str">
            <v>04.100.03</v>
          </cell>
          <cell r="B64" t="str">
            <v>Corpo de BSTC D=1.00m</v>
          </cell>
          <cell r="C64" t="str">
            <v>DNER-ES284/97</v>
          </cell>
          <cell r="D64" t="str">
            <v xml:space="preserve"> </v>
          </cell>
          <cell r="E64" t="str">
            <v xml:space="preserve">m </v>
          </cell>
          <cell r="F64">
            <v>23</v>
          </cell>
          <cell r="G64">
            <v>280.33</v>
          </cell>
        </row>
        <row r="65">
          <cell r="A65" t="str">
            <v>04.101.03</v>
          </cell>
          <cell r="B65" t="str">
            <v>Boca de BSTC D=1.00m-normal</v>
          </cell>
          <cell r="C65" t="str">
            <v>DNER-ES284/97</v>
          </cell>
          <cell r="D65" t="str">
            <v xml:space="preserve"> </v>
          </cell>
          <cell r="E65" t="str">
            <v>un</v>
          </cell>
          <cell r="F65">
            <v>2</v>
          </cell>
          <cell r="G65">
            <v>757.56</v>
          </cell>
        </row>
        <row r="66">
          <cell r="A66" t="str">
            <v>04.110.02</v>
          </cell>
          <cell r="B66" t="str">
            <v>Corpo de BDTC D=1.20m</v>
          </cell>
          <cell r="C66" t="str">
            <v>DNER-ES284/97</v>
          </cell>
          <cell r="D66" t="str">
            <v xml:space="preserve"> </v>
          </cell>
          <cell r="E66" t="str">
            <v>m</v>
          </cell>
          <cell r="F66">
            <v>45</v>
          </cell>
          <cell r="G66">
            <v>745.38</v>
          </cell>
        </row>
        <row r="67">
          <cell r="A67" t="str">
            <v>04.111.02</v>
          </cell>
          <cell r="B67" t="str">
            <v>Boca de BDTC D=1.20m-normal</v>
          </cell>
          <cell r="C67" t="str">
            <v>DNER-ES284/97</v>
          </cell>
          <cell r="D67" t="str">
            <v xml:space="preserve"> </v>
          </cell>
          <cell r="E67" t="str">
            <v>un</v>
          </cell>
          <cell r="F67">
            <v>2</v>
          </cell>
          <cell r="G67">
            <v>1521.54</v>
          </cell>
        </row>
        <row r="68">
          <cell r="F68" t="str">
            <v>SUB-TOTAL</v>
          </cell>
        </row>
        <row r="69">
          <cell r="B69" t="str">
            <v>OBRAS DE ARTE ESPECIAIS</v>
          </cell>
        </row>
        <row r="70">
          <cell r="B70" t="str">
            <v>(Quatro tabuleiros)</v>
          </cell>
        </row>
        <row r="71">
          <cell r="B71" t="str">
            <v>Infra e Mesoestrutura</v>
          </cell>
        </row>
        <row r="72">
          <cell r="A72" t="str">
            <v>DER90150</v>
          </cell>
          <cell r="B72" t="str">
            <v>Escavação em tubulão a céu aberto em material de 1ªcateg.</v>
          </cell>
          <cell r="C72" t="str">
            <v xml:space="preserve"> </v>
          </cell>
          <cell r="D72" t="str">
            <v xml:space="preserve"> </v>
          </cell>
          <cell r="E72" t="str">
            <v>m3</v>
          </cell>
          <cell r="F72">
            <v>1</v>
          </cell>
          <cell r="G72">
            <v>184.89</v>
          </cell>
        </row>
        <row r="73">
          <cell r="A73" t="str">
            <v>DER90160</v>
          </cell>
          <cell r="B73" t="str">
            <v>Escavação em tubulão a céu aberto em material de 3ªcateg.</v>
          </cell>
          <cell r="C73" t="str">
            <v xml:space="preserve"> </v>
          </cell>
          <cell r="D73" t="str">
            <v xml:space="preserve"> </v>
          </cell>
          <cell r="E73" t="str">
            <v>m3</v>
          </cell>
          <cell r="F73">
            <v>1</v>
          </cell>
          <cell r="G73">
            <v>640.85</v>
          </cell>
        </row>
        <row r="74">
          <cell r="A74" t="str">
            <v>DER90170</v>
          </cell>
          <cell r="B74" t="str">
            <v>Escavação em tubulão sob ar comprimido em material de 1ªcateg.</v>
          </cell>
          <cell r="C74" t="str">
            <v xml:space="preserve"> </v>
          </cell>
          <cell r="D74" t="str">
            <v xml:space="preserve"> </v>
          </cell>
          <cell r="E74" t="str">
            <v>m3</v>
          </cell>
          <cell r="F74">
            <v>140</v>
          </cell>
          <cell r="G74">
            <v>742.04</v>
          </cell>
        </row>
        <row r="75">
          <cell r="A75" t="str">
            <v>DER90180</v>
          </cell>
          <cell r="B75" t="str">
            <v>Escavação em tubulão sob ar comprimido em material de 3ªcateg.</v>
          </cell>
          <cell r="C75" t="str">
            <v xml:space="preserve"> </v>
          </cell>
          <cell r="D75" t="str">
            <v xml:space="preserve"> </v>
          </cell>
          <cell r="E75" t="str">
            <v>m3</v>
          </cell>
          <cell r="F75">
            <v>82</v>
          </cell>
          <cell r="G75">
            <v>1154.25</v>
          </cell>
        </row>
        <row r="76">
          <cell r="A76" t="str">
            <v>03.371.01</v>
          </cell>
          <cell r="B76" t="str">
            <v>Formas de placa compensada resinada</v>
          </cell>
          <cell r="C76" t="str">
            <v xml:space="preserve"> </v>
          </cell>
          <cell r="D76" t="str">
            <v xml:space="preserve"> </v>
          </cell>
          <cell r="E76" t="str">
            <v>m2</v>
          </cell>
          <cell r="F76">
            <v>870</v>
          </cell>
          <cell r="G76">
            <v>21.86</v>
          </cell>
        </row>
        <row r="77">
          <cell r="A77" t="str">
            <v>03.353.00</v>
          </cell>
          <cell r="B77" t="str">
            <v>Forn., preparo e colocação nas formas, de aço CA-50</v>
          </cell>
          <cell r="C77" t="str">
            <v xml:space="preserve"> </v>
          </cell>
          <cell r="D77" t="str">
            <v xml:space="preserve"> </v>
          </cell>
          <cell r="E77" t="str">
            <v>kg</v>
          </cell>
          <cell r="F77">
            <v>11480</v>
          </cell>
          <cell r="G77">
            <v>2.59</v>
          </cell>
        </row>
        <row r="78">
          <cell r="A78" t="str">
            <v>P 03.327.01</v>
          </cell>
          <cell r="B78" t="str">
            <v xml:space="preserve">Concreto fck= 25 MPa-contr. raz. uso ger. </v>
          </cell>
          <cell r="C78" t="str">
            <v xml:space="preserve"> </v>
          </cell>
          <cell r="D78" t="str">
            <v xml:space="preserve"> </v>
          </cell>
          <cell r="E78" t="str">
            <v>m3</v>
          </cell>
          <cell r="F78">
            <v>264</v>
          </cell>
          <cell r="G78">
            <v>163.22</v>
          </cell>
        </row>
        <row r="79">
          <cell r="B79" t="str">
            <v>Superestrutura</v>
          </cell>
        </row>
        <row r="80">
          <cell r="A80" t="str">
            <v>03.371.02</v>
          </cell>
          <cell r="B80" t="str">
            <v>Formas de placa compensada plastificada</v>
          </cell>
          <cell r="C80" t="str">
            <v xml:space="preserve"> </v>
          </cell>
          <cell r="D80" t="str">
            <v xml:space="preserve"> </v>
          </cell>
          <cell r="E80" t="str">
            <v>m2</v>
          </cell>
          <cell r="F80">
            <v>5127</v>
          </cell>
          <cell r="G80">
            <v>30.76</v>
          </cell>
        </row>
        <row r="81">
          <cell r="A81" t="str">
            <v>03.353.00</v>
          </cell>
          <cell r="B81" t="str">
            <v>Forn., preparo e colocação nas formas, de aço CA-50</v>
          </cell>
          <cell r="C81" t="str">
            <v xml:space="preserve"> </v>
          </cell>
          <cell r="D81" t="str">
            <v xml:space="preserve"> </v>
          </cell>
          <cell r="E81" t="str">
            <v>kg</v>
          </cell>
          <cell r="F81">
            <v>143680</v>
          </cell>
          <cell r="G81">
            <v>2.59</v>
          </cell>
        </row>
        <row r="82">
          <cell r="A82" t="str">
            <v>OAE17</v>
          </cell>
          <cell r="B82" t="str">
            <v>Transporte e lançamento de pré-lages</v>
          </cell>
          <cell r="C82" t="str">
            <v xml:space="preserve"> </v>
          </cell>
          <cell r="D82" t="str">
            <v xml:space="preserve"> </v>
          </cell>
          <cell r="E82" t="str">
            <v>un</v>
          </cell>
          <cell r="F82">
            <v>1368</v>
          </cell>
          <cell r="G82">
            <v>23.47</v>
          </cell>
        </row>
        <row r="83">
          <cell r="A83" t="str">
            <v>OAE18</v>
          </cell>
          <cell r="B83" t="str">
            <v>Transporte e lançamento de vigas pré-moldadas</v>
          </cell>
          <cell r="C83" t="str">
            <v xml:space="preserve"> </v>
          </cell>
          <cell r="D83" t="str">
            <v xml:space="preserve"> </v>
          </cell>
          <cell r="E83" t="str">
            <v>un</v>
          </cell>
          <cell r="F83">
            <v>80</v>
          </cell>
          <cell r="G83">
            <v>1281.27</v>
          </cell>
        </row>
        <row r="84">
          <cell r="A84" t="str">
            <v>03.330.00</v>
          </cell>
          <cell r="B84" t="str">
            <v>Concreto fck= 35 MPa-contr. raz. uso ger.</v>
          </cell>
          <cell r="C84" t="str">
            <v xml:space="preserve"> </v>
          </cell>
          <cell r="D84" t="str">
            <v xml:space="preserve"> </v>
          </cell>
          <cell r="E84" t="str">
            <v>m3</v>
          </cell>
          <cell r="F84">
            <v>755</v>
          </cell>
          <cell r="G84">
            <v>166.78</v>
          </cell>
        </row>
        <row r="85">
          <cell r="B85" t="str">
            <v>Diversos</v>
          </cell>
        </row>
        <row r="86">
          <cell r="B86" t="str">
            <v>Barreiras de segurança (C.A.) Tipo New Jersey (312 m)</v>
          </cell>
        </row>
        <row r="87">
          <cell r="A87" t="str">
            <v>03.371.01</v>
          </cell>
          <cell r="B87" t="str">
            <v>Formas de placa compensada resinada</v>
          </cell>
          <cell r="C87" t="str">
            <v xml:space="preserve"> </v>
          </cell>
          <cell r="D87" t="str">
            <v xml:space="preserve"> </v>
          </cell>
          <cell r="E87" t="str">
            <v>m2</v>
          </cell>
          <cell r="F87">
            <v>561</v>
          </cell>
          <cell r="G87">
            <v>21.86</v>
          </cell>
        </row>
        <row r="88">
          <cell r="A88" t="str">
            <v>03.353.00</v>
          </cell>
          <cell r="B88" t="str">
            <v>Forn., preparo e colocação nas formas, de aço CA-50</v>
          </cell>
          <cell r="C88" t="str">
            <v xml:space="preserve"> </v>
          </cell>
          <cell r="D88" t="str">
            <v xml:space="preserve"> </v>
          </cell>
          <cell r="E88" t="str">
            <v>kg</v>
          </cell>
          <cell r="F88">
            <v>4656</v>
          </cell>
          <cell r="G88">
            <v>2.59</v>
          </cell>
        </row>
        <row r="89">
          <cell r="A89" t="str">
            <v>P 03.327.01</v>
          </cell>
          <cell r="B89" t="str">
            <v xml:space="preserve">Concreto fck= 25 MPa-contr. raz. uso ger. </v>
          </cell>
          <cell r="C89" t="str">
            <v xml:space="preserve"> </v>
          </cell>
          <cell r="D89" t="str">
            <v xml:space="preserve"> </v>
          </cell>
          <cell r="E89" t="str">
            <v>m3</v>
          </cell>
          <cell r="F89">
            <v>72</v>
          </cell>
          <cell r="G89">
            <v>163.22</v>
          </cell>
        </row>
        <row r="90">
          <cell r="B90" t="str">
            <v>Placas de aproximação( 08 unidades)</v>
          </cell>
        </row>
        <row r="91">
          <cell r="A91" t="str">
            <v>03.371.00</v>
          </cell>
          <cell r="B91" t="str">
            <v>Formas de madeira compensada</v>
          </cell>
          <cell r="C91" t="str">
            <v xml:space="preserve"> </v>
          </cell>
          <cell r="D91" t="str">
            <v xml:space="preserve"> </v>
          </cell>
          <cell r="E91" t="str">
            <v>m2</v>
          </cell>
          <cell r="F91">
            <v>73</v>
          </cell>
          <cell r="G91">
            <v>21.86</v>
          </cell>
        </row>
        <row r="92">
          <cell r="A92" t="str">
            <v>03.353.00</v>
          </cell>
          <cell r="B92" t="str">
            <v>Forn., preparo e colocação nas formas, de aço CA-50</v>
          </cell>
          <cell r="C92" t="str">
            <v xml:space="preserve"> </v>
          </cell>
          <cell r="D92" t="str">
            <v xml:space="preserve"> </v>
          </cell>
          <cell r="E92" t="str">
            <v>kg</v>
          </cell>
          <cell r="F92">
            <v>7432</v>
          </cell>
          <cell r="G92">
            <v>2.59</v>
          </cell>
        </row>
        <row r="93">
          <cell r="A93" t="str">
            <v>P 03.327.01</v>
          </cell>
          <cell r="B93" t="str">
            <v xml:space="preserve">Concreto fck= 25 MPa-contr. raz. uso ger. </v>
          </cell>
          <cell r="C93" t="str">
            <v xml:space="preserve"> </v>
          </cell>
          <cell r="D93" t="str">
            <v xml:space="preserve"> </v>
          </cell>
          <cell r="E93" t="str">
            <v>m3</v>
          </cell>
          <cell r="F93">
            <v>108</v>
          </cell>
          <cell r="G93">
            <v>163.22</v>
          </cell>
        </row>
        <row r="94">
          <cell r="B94" t="str">
            <v>Drenos</v>
          </cell>
        </row>
        <row r="95">
          <cell r="A95" t="str">
            <v>P 03.991.01f</v>
          </cell>
          <cell r="B95" t="str">
            <v>Dreno de FF D= 150 mm x 400mm</v>
          </cell>
          <cell r="C95" t="str">
            <v xml:space="preserve"> </v>
          </cell>
          <cell r="D95" t="str">
            <v xml:space="preserve"> </v>
          </cell>
          <cell r="E95" t="str">
            <v>un</v>
          </cell>
          <cell r="F95">
            <v>36</v>
          </cell>
          <cell r="G95">
            <v>20.37</v>
          </cell>
        </row>
        <row r="96">
          <cell r="F96" t="str">
            <v>SUB-TOTAL</v>
          </cell>
        </row>
        <row r="97">
          <cell r="B97" t="str">
            <v>OBRAS COMPLEMENTARES</v>
          </cell>
        </row>
        <row r="98">
          <cell r="A98" t="str">
            <v>05.100.00</v>
          </cell>
          <cell r="B98" t="str">
            <v>Enleivamento</v>
          </cell>
          <cell r="C98" t="str">
            <v>DNER-ES341/97</v>
          </cell>
          <cell r="D98" t="str">
            <v xml:space="preserve"> </v>
          </cell>
          <cell r="E98" t="str">
            <v>m2</v>
          </cell>
          <cell r="F98">
            <v>30131</v>
          </cell>
          <cell r="G98">
            <v>2.06</v>
          </cell>
        </row>
        <row r="99">
          <cell r="A99" t="str">
            <v>DER53460a</v>
          </cell>
          <cell r="B99" t="str">
            <v>Calçamento com briquetes de 6 cm</v>
          </cell>
          <cell r="C99" t="str">
            <v xml:space="preserve"> </v>
          </cell>
          <cell r="D99" t="str">
            <v xml:space="preserve"> </v>
          </cell>
          <cell r="E99" t="str">
            <v>m2</v>
          </cell>
          <cell r="F99">
            <v>1100</v>
          </cell>
          <cell r="G99">
            <v>20.48</v>
          </cell>
        </row>
        <row r="100">
          <cell r="A100" t="str">
            <v>P 05.100.02</v>
          </cell>
          <cell r="B100" t="str">
            <v>Fornecimento e plantio de árvore selecionada</v>
          </cell>
          <cell r="C100" t="str">
            <v xml:space="preserve"> </v>
          </cell>
          <cell r="D100" t="str">
            <v xml:space="preserve"> </v>
          </cell>
          <cell r="E100" t="str">
            <v>un</v>
          </cell>
          <cell r="F100">
            <v>148</v>
          </cell>
          <cell r="G100">
            <v>6.02</v>
          </cell>
        </row>
        <row r="101">
          <cell r="A101" t="str">
            <v>05.102.00</v>
          </cell>
          <cell r="B101" t="str">
            <v>Hidrossemeadura</v>
          </cell>
          <cell r="C101" t="str">
            <v>DNER-ES341/97</v>
          </cell>
          <cell r="D101" t="str">
            <v xml:space="preserve"> </v>
          </cell>
          <cell r="E101" t="str">
            <v>m2</v>
          </cell>
          <cell r="F101">
            <v>7980</v>
          </cell>
          <cell r="G101">
            <v>0.49</v>
          </cell>
        </row>
        <row r="102">
          <cell r="A102" t="str">
            <v>DER81950</v>
          </cell>
          <cell r="B102" t="str">
            <v>Calçada em lastro de brita c/revestimento em concreto</v>
          </cell>
          <cell r="C102" t="str">
            <v xml:space="preserve"> </v>
          </cell>
          <cell r="D102" t="str">
            <v xml:space="preserve"> </v>
          </cell>
          <cell r="E102" t="str">
            <v>m2</v>
          </cell>
          <cell r="F102">
            <v>1400</v>
          </cell>
          <cell r="G102">
            <v>8.94</v>
          </cell>
        </row>
        <row r="103">
          <cell r="A103" t="str">
            <v>P 05.300.00</v>
          </cell>
          <cell r="B103" t="str">
            <v>Abrigos para passageiros</v>
          </cell>
          <cell r="C103" t="str">
            <v xml:space="preserve"> </v>
          </cell>
          <cell r="D103" t="str">
            <v xml:space="preserve"> </v>
          </cell>
          <cell r="E103" t="str">
            <v>un</v>
          </cell>
          <cell r="F103">
            <v>1</v>
          </cell>
          <cell r="G103">
            <v>832.7</v>
          </cell>
        </row>
        <row r="104">
          <cell r="A104" t="str">
            <v>PI 01</v>
          </cell>
          <cell r="B104" t="str">
            <v>Poste de aço galv. a fogo, c/ 20,0m de alt. p/ instal. tipo engastado</v>
          </cell>
          <cell r="C104" t="str">
            <v xml:space="preserve"> </v>
          </cell>
          <cell r="D104" t="str">
            <v xml:space="preserve"> </v>
          </cell>
          <cell r="E104" t="str">
            <v>un</v>
          </cell>
          <cell r="F104">
            <v>4</v>
          </cell>
          <cell r="G104">
            <v>2662.25</v>
          </cell>
        </row>
        <row r="105">
          <cell r="A105" t="str">
            <v>PI 04</v>
          </cell>
          <cell r="B105" t="str">
            <v xml:space="preserve">Luminária p/ iluminação pública ref.SRC-612 da Philips ou similar </v>
          </cell>
          <cell r="C105" t="str">
            <v xml:space="preserve"> </v>
          </cell>
          <cell r="D105" t="str">
            <v xml:space="preserve"> </v>
          </cell>
          <cell r="E105" t="str">
            <v>un</v>
          </cell>
          <cell r="F105">
            <v>8</v>
          </cell>
          <cell r="G105">
            <v>425.5</v>
          </cell>
        </row>
        <row r="106">
          <cell r="A106" t="str">
            <v>PI 07</v>
          </cell>
          <cell r="B106" t="str">
            <v>Suporte p/ luminária tipo ZGP402 da Philips ou similar</v>
          </cell>
          <cell r="C106" t="str">
            <v xml:space="preserve"> </v>
          </cell>
          <cell r="D106" t="str">
            <v xml:space="preserve"> </v>
          </cell>
          <cell r="E106" t="str">
            <v>un</v>
          </cell>
          <cell r="F106">
            <v>4</v>
          </cell>
          <cell r="G106">
            <v>100</v>
          </cell>
        </row>
        <row r="107">
          <cell r="A107" t="str">
            <v>PI 09</v>
          </cell>
          <cell r="B107" t="str">
            <v>Lâmpada a vapor de sódio 400W, alta pressão, base E40</v>
          </cell>
          <cell r="C107" t="str">
            <v xml:space="preserve"> </v>
          </cell>
          <cell r="D107" t="str">
            <v xml:space="preserve"> </v>
          </cell>
          <cell r="E107" t="str">
            <v>un</v>
          </cell>
          <cell r="F107">
            <v>8</v>
          </cell>
          <cell r="G107">
            <v>33.35</v>
          </cell>
        </row>
        <row r="108">
          <cell r="A108" t="str">
            <v>PI 20</v>
          </cell>
          <cell r="B108" t="str">
            <v>Poste de concreto duplo T 10m, 150 daN</v>
          </cell>
          <cell r="C108" t="str">
            <v xml:space="preserve"> </v>
          </cell>
          <cell r="D108" t="str">
            <v xml:space="preserve"> </v>
          </cell>
          <cell r="E108" t="str">
            <v>un</v>
          </cell>
          <cell r="F108">
            <v>1</v>
          </cell>
          <cell r="G108">
            <v>200</v>
          </cell>
        </row>
        <row r="109">
          <cell r="A109" t="str">
            <v>PI 22</v>
          </cell>
          <cell r="B109" t="str">
            <v>Base completa com fusível Diazed, 6A, retardado, incluíndo tampa, anel de proteção e ajuste</v>
          </cell>
          <cell r="C109" t="str">
            <v xml:space="preserve"> </v>
          </cell>
          <cell r="D109" t="str">
            <v xml:space="preserve"> </v>
          </cell>
          <cell r="E109" t="str">
            <v>un</v>
          </cell>
          <cell r="F109">
            <v>8</v>
          </cell>
          <cell r="G109">
            <v>8.6300000000000008</v>
          </cell>
        </row>
        <row r="110">
          <cell r="A110" t="str">
            <v>PI 23</v>
          </cell>
          <cell r="B110" t="str">
            <v>Contator tripolar a seco, p/ corrente alternada - 55 A, para uso em rede 380/220V - 60Hz</v>
          </cell>
          <cell r="C110" t="str">
            <v xml:space="preserve"> </v>
          </cell>
          <cell r="D110" t="str">
            <v xml:space="preserve"> </v>
          </cell>
          <cell r="E110" t="str">
            <v>un</v>
          </cell>
          <cell r="F110">
            <v>2</v>
          </cell>
          <cell r="G110">
            <v>234.6</v>
          </cell>
        </row>
        <row r="111">
          <cell r="A111" t="str">
            <v>PI 24</v>
          </cell>
          <cell r="B111" t="str">
            <v>Fita elétrica auto fusão a base de borracha EPR</v>
          </cell>
          <cell r="C111" t="str">
            <v xml:space="preserve"> </v>
          </cell>
          <cell r="D111" t="str">
            <v xml:space="preserve"> </v>
          </cell>
          <cell r="E111" t="str">
            <v>un</v>
          </cell>
          <cell r="F111">
            <v>2</v>
          </cell>
          <cell r="G111">
            <v>6.39</v>
          </cell>
        </row>
        <row r="112">
          <cell r="A112" t="str">
            <v>PI 25</v>
          </cell>
          <cell r="B112" t="str">
            <v>Fita adesiva plástica isolante</v>
          </cell>
          <cell r="C112" t="str">
            <v xml:space="preserve"> </v>
          </cell>
          <cell r="D112" t="str">
            <v xml:space="preserve"> </v>
          </cell>
          <cell r="E112" t="str">
            <v>un</v>
          </cell>
          <cell r="F112">
            <v>2</v>
          </cell>
          <cell r="G112">
            <v>3.84</v>
          </cell>
        </row>
        <row r="113">
          <cell r="A113" t="str">
            <v>PI 26</v>
          </cell>
          <cell r="B113" t="str">
            <v>Relé fotoelétrico c/ suporte para fixação galv. com furo 18mm</v>
          </cell>
          <cell r="C113" t="str">
            <v xml:space="preserve"> </v>
          </cell>
          <cell r="D113" t="str">
            <v xml:space="preserve"> </v>
          </cell>
          <cell r="E113" t="str">
            <v>un</v>
          </cell>
          <cell r="F113">
            <v>2</v>
          </cell>
          <cell r="G113">
            <v>11.5</v>
          </cell>
        </row>
        <row r="114">
          <cell r="A114" t="str">
            <v>PI 27</v>
          </cell>
          <cell r="B114" t="str">
            <v>Cabo isolado p/ 1000V, bitola 35mm²</v>
          </cell>
          <cell r="C114" t="str">
            <v xml:space="preserve"> </v>
          </cell>
          <cell r="D114" t="str">
            <v xml:space="preserve"> </v>
          </cell>
          <cell r="E114" t="str">
            <v>m</v>
          </cell>
          <cell r="F114">
            <v>1350</v>
          </cell>
          <cell r="G114">
            <v>1.55</v>
          </cell>
        </row>
        <row r="115">
          <cell r="A115" t="str">
            <v>PI 28</v>
          </cell>
          <cell r="B115" t="str">
            <v>Eletroduto de aço tipo pesado 100mm</v>
          </cell>
          <cell r="C115" t="str">
            <v xml:space="preserve"> </v>
          </cell>
          <cell r="D115" t="str">
            <v xml:space="preserve"> </v>
          </cell>
          <cell r="E115" t="str">
            <v>m</v>
          </cell>
          <cell r="F115">
            <v>50</v>
          </cell>
          <cell r="G115">
            <v>28.55</v>
          </cell>
        </row>
        <row r="116">
          <cell r="A116" t="str">
            <v>PI 29</v>
          </cell>
          <cell r="B116" t="str">
            <v>Curva em alumínio fundido de alta resistência, fixação por encaixe,50mm</v>
          </cell>
          <cell r="C116" t="str">
            <v xml:space="preserve"> </v>
          </cell>
          <cell r="D116" t="str">
            <v xml:space="preserve"> </v>
          </cell>
          <cell r="E116" t="str">
            <v>un</v>
          </cell>
          <cell r="F116">
            <v>1</v>
          </cell>
          <cell r="G116">
            <v>18.75</v>
          </cell>
        </row>
        <row r="117">
          <cell r="A117" t="str">
            <v>PI 30</v>
          </cell>
          <cell r="B117" t="str">
            <v>Haste para aterramento aço-cobre D 13x2400mm</v>
          </cell>
          <cell r="C117" t="str">
            <v xml:space="preserve"> </v>
          </cell>
          <cell r="D117" t="str">
            <v xml:space="preserve"> </v>
          </cell>
          <cell r="E117" t="str">
            <v>un</v>
          </cell>
          <cell r="F117">
            <v>5</v>
          </cell>
          <cell r="G117">
            <v>6.04</v>
          </cell>
        </row>
        <row r="118">
          <cell r="A118" t="str">
            <v>PI 31</v>
          </cell>
          <cell r="B118" t="str">
            <v>Cabo de cobre nú meio duro, 7 fios 2AWG</v>
          </cell>
          <cell r="C118" t="str">
            <v xml:space="preserve"> </v>
          </cell>
          <cell r="D118" t="str">
            <v xml:space="preserve"> </v>
          </cell>
          <cell r="E118" t="str">
            <v>kg</v>
          </cell>
          <cell r="F118">
            <v>2</v>
          </cell>
          <cell r="G118">
            <v>7.02</v>
          </cell>
        </row>
        <row r="119">
          <cell r="A119" t="str">
            <v>PI 32</v>
          </cell>
          <cell r="B119" t="str">
            <v>Conetor paralelo, liga alumínio tronco 1/0-4 AWG e derivação 2-4AWG</v>
          </cell>
          <cell r="C119" t="str">
            <v xml:space="preserve"> </v>
          </cell>
          <cell r="D119" t="str">
            <v xml:space="preserve"> </v>
          </cell>
          <cell r="E119" t="str">
            <v>un</v>
          </cell>
          <cell r="F119">
            <v>5</v>
          </cell>
          <cell r="G119">
            <v>1.04</v>
          </cell>
        </row>
        <row r="120">
          <cell r="A120" t="str">
            <v>PI 54</v>
          </cell>
          <cell r="B120" t="str">
            <v>Eletroduto de PVC corrugado tipo Kanalex ou similar, D=100mm</v>
          </cell>
          <cell r="C120" t="str">
            <v xml:space="preserve"> </v>
          </cell>
          <cell r="D120" t="str">
            <v xml:space="preserve"> </v>
          </cell>
          <cell r="E120" t="str">
            <v>m</v>
          </cell>
          <cell r="F120">
            <v>270</v>
          </cell>
          <cell r="G120">
            <v>4.95</v>
          </cell>
        </row>
        <row r="121">
          <cell r="A121" t="str">
            <v>PI 33</v>
          </cell>
          <cell r="B121" t="str">
            <v>Tubo de aço galvanizado, vara de 6m e 50mm</v>
          </cell>
          <cell r="C121" t="str">
            <v xml:space="preserve"> </v>
          </cell>
          <cell r="D121" t="str">
            <v xml:space="preserve"> </v>
          </cell>
          <cell r="E121" t="str">
            <v>un</v>
          </cell>
          <cell r="F121">
            <v>2</v>
          </cell>
          <cell r="G121">
            <v>74.06</v>
          </cell>
        </row>
        <row r="122">
          <cell r="A122" t="str">
            <v>PI 34</v>
          </cell>
          <cell r="B122" t="str">
            <v>Construção de caixa tipo SP, ou pré-instalada com as mesmas características</v>
          </cell>
          <cell r="C122" t="str">
            <v xml:space="preserve"> </v>
          </cell>
          <cell r="D122" t="str">
            <v xml:space="preserve"> </v>
          </cell>
          <cell r="E122" t="str">
            <v>un</v>
          </cell>
          <cell r="F122">
            <v>10</v>
          </cell>
          <cell r="G122">
            <v>180</v>
          </cell>
        </row>
        <row r="123">
          <cell r="A123" t="str">
            <v>PI 35</v>
          </cell>
          <cell r="B123" t="str">
            <v>Construção de embasamento p/ poste tipo engastado, 20m de altura</v>
          </cell>
          <cell r="C123" t="str">
            <v xml:space="preserve"> </v>
          </cell>
          <cell r="D123" t="str">
            <v xml:space="preserve"> </v>
          </cell>
          <cell r="E123" t="str">
            <v>un</v>
          </cell>
          <cell r="F123">
            <v>4</v>
          </cell>
          <cell r="G123">
            <v>494</v>
          </cell>
        </row>
        <row r="124">
          <cell r="A124" t="str">
            <v>PI 36</v>
          </cell>
          <cell r="B124" t="str">
            <v>Construção de embasamento p/ poste tipo engastado, concreto duplo T, 10m de altura</v>
          </cell>
          <cell r="C124" t="str">
            <v xml:space="preserve"> </v>
          </cell>
          <cell r="D124" t="str">
            <v xml:space="preserve"> </v>
          </cell>
          <cell r="E124" t="str">
            <v>un</v>
          </cell>
          <cell r="F124">
            <v>1</v>
          </cell>
          <cell r="G124">
            <v>285</v>
          </cell>
        </row>
        <row r="125">
          <cell r="A125" t="str">
            <v>PI 37</v>
          </cell>
          <cell r="B125" t="str">
            <v>Lançamento de cabos em dutos de aço, classe 1000V, circuito trifásico mais neutro, e monofásico</v>
          </cell>
          <cell r="C125" t="str">
            <v xml:space="preserve"> </v>
          </cell>
          <cell r="D125" t="str">
            <v xml:space="preserve"> </v>
          </cell>
          <cell r="E125" t="str">
            <v>m</v>
          </cell>
          <cell r="F125">
            <v>270</v>
          </cell>
          <cell r="G125">
            <v>4</v>
          </cell>
        </row>
        <row r="126">
          <cell r="A126" t="str">
            <v>PI 38</v>
          </cell>
          <cell r="B126" t="str">
            <v>Confecção de emendas retas ou derivação em cabos classe 1000V, c/ conector à compressão</v>
          </cell>
          <cell r="C126" t="str">
            <v xml:space="preserve"> </v>
          </cell>
          <cell r="D126" t="str">
            <v xml:space="preserve"> </v>
          </cell>
          <cell r="E126" t="str">
            <v>un</v>
          </cell>
          <cell r="F126">
            <v>10</v>
          </cell>
          <cell r="G126">
            <v>4.5</v>
          </cell>
        </row>
        <row r="127">
          <cell r="A127" t="str">
            <v>PI 39</v>
          </cell>
          <cell r="B127" t="str">
            <v>Fixação de haste de terra e conexão ao neutro</v>
          </cell>
          <cell r="C127" t="str">
            <v xml:space="preserve"> </v>
          </cell>
          <cell r="D127" t="str">
            <v xml:space="preserve"> </v>
          </cell>
          <cell r="E127" t="str">
            <v>un</v>
          </cell>
          <cell r="F127">
            <v>5</v>
          </cell>
          <cell r="G127">
            <v>35</v>
          </cell>
        </row>
        <row r="128">
          <cell r="A128" t="str">
            <v>PI 40</v>
          </cell>
          <cell r="B128" t="str">
            <v>Montagem eletromecân.de iluminação a 17,5m de alt., formada p/2 pétalas, c/ fixação dos equip.</v>
          </cell>
          <cell r="C128" t="str">
            <v xml:space="preserve"> </v>
          </cell>
          <cell r="D128" t="str">
            <v xml:space="preserve"> </v>
          </cell>
          <cell r="E128" t="str">
            <v>un</v>
          </cell>
          <cell r="F128">
            <v>4</v>
          </cell>
          <cell r="G128">
            <v>550</v>
          </cell>
        </row>
        <row r="129">
          <cell r="A129" t="str">
            <v>PI 41</v>
          </cell>
          <cell r="B129" t="str">
            <v>Instalação de tubo de aço vara de 6m e curva de entrada de cabos na lateral do poste c/ fix. dutos</v>
          </cell>
          <cell r="C129" t="str">
            <v xml:space="preserve"> </v>
          </cell>
          <cell r="D129" t="str">
            <v xml:space="preserve"> </v>
          </cell>
          <cell r="E129" t="str">
            <v>un</v>
          </cell>
          <cell r="F129">
            <v>1</v>
          </cell>
          <cell r="G129">
            <v>200</v>
          </cell>
        </row>
        <row r="130">
          <cell r="A130" t="str">
            <v>PI 42</v>
          </cell>
          <cell r="B130" t="str">
            <v>Instalação de poste de aço de 20m de altura engastado</v>
          </cell>
          <cell r="C130" t="str">
            <v xml:space="preserve"> </v>
          </cell>
          <cell r="D130" t="str">
            <v xml:space="preserve"> </v>
          </cell>
          <cell r="E130" t="str">
            <v>un</v>
          </cell>
          <cell r="F130">
            <v>1</v>
          </cell>
          <cell r="G130">
            <v>250</v>
          </cell>
        </row>
        <row r="131">
          <cell r="A131" t="str">
            <v>PI 43</v>
          </cell>
          <cell r="B131" t="str">
            <v>Travessia de pista asfáltica p/ lançamento dutos aço tipo pesado 100mm</v>
          </cell>
          <cell r="C131" t="str">
            <v xml:space="preserve"> </v>
          </cell>
          <cell r="D131" t="str">
            <v xml:space="preserve"> </v>
          </cell>
          <cell r="E131" t="str">
            <v>m</v>
          </cell>
          <cell r="F131">
            <v>270</v>
          </cell>
          <cell r="G131">
            <v>70</v>
          </cell>
        </row>
        <row r="132">
          <cell r="A132" t="str">
            <v>PI 57</v>
          </cell>
          <cell r="B132" t="str">
            <v>Lançamento de cabos em eletroduto de PVC corrugado</v>
          </cell>
          <cell r="C132" t="str">
            <v xml:space="preserve"> </v>
          </cell>
          <cell r="D132" t="str">
            <v xml:space="preserve"> </v>
          </cell>
          <cell r="E132" t="str">
            <v>m</v>
          </cell>
          <cell r="F132">
            <v>270</v>
          </cell>
          <cell r="G132">
            <v>3</v>
          </cell>
        </row>
        <row r="133">
          <cell r="A133" t="str">
            <v>PI 69</v>
          </cell>
          <cell r="B133" t="str">
            <v>Instalação de poste concreto duplo T, 10m de altura, engastado</v>
          </cell>
          <cell r="C133" t="str">
            <v xml:space="preserve"> </v>
          </cell>
          <cell r="D133" t="str">
            <v xml:space="preserve"> </v>
          </cell>
          <cell r="E133" t="str">
            <v>un</v>
          </cell>
          <cell r="F133">
            <v>1</v>
          </cell>
          <cell r="G133">
            <v>200</v>
          </cell>
        </row>
        <row r="134">
          <cell r="A134" t="str">
            <v>R1</v>
          </cell>
          <cell r="B134" t="str">
            <v>Remanejamento de Rede de Baixa Tensão (220/380V)</v>
          </cell>
          <cell r="C134" t="str">
            <v xml:space="preserve"> </v>
          </cell>
          <cell r="D134" t="str">
            <v xml:space="preserve"> </v>
          </cell>
          <cell r="E134" t="str">
            <v>m</v>
          </cell>
          <cell r="F134">
            <v>270</v>
          </cell>
          <cell r="G134">
            <v>4.7</v>
          </cell>
        </row>
        <row r="135">
          <cell r="A135" t="str">
            <v>R2</v>
          </cell>
          <cell r="B135" t="str">
            <v>Remanejamento de Rede de Alta Tensão (138kV)</v>
          </cell>
          <cell r="C135" t="str">
            <v xml:space="preserve"> </v>
          </cell>
          <cell r="D135" t="str">
            <v xml:space="preserve"> </v>
          </cell>
          <cell r="E135" t="str">
            <v>m</v>
          </cell>
          <cell r="F135">
            <v>180</v>
          </cell>
          <cell r="G135">
            <v>6.2</v>
          </cell>
        </row>
        <row r="136">
          <cell r="A136" t="str">
            <v>R27</v>
          </cell>
          <cell r="B136" t="str">
            <v>Remanejamento de Poste de Madeira</v>
          </cell>
          <cell r="C136" t="str">
            <v xml:space="preserve"> </v>
          </cell>
          <cell r="D136" t="str">
            <v xml:space="preserve"> </v>
          </cell>
          <cell r="E136" t="str">
            <v>un</v>
          </cell>
          <cell r="F136">
            <v>4</v>
          </cell>
          <cell r="G136">
            <v>70</v>
          </cell>
        </row>
        <row r="137">
          <cell r="A137" t="str">
            <v>R20</v>
          </cell>
          <cell r="B137" t="str">
            <v>Remanejamento de Poste de Concreto 10/300 c/ 3 pétalas (400W) instalado</v>
          </cell>
          <cell r="C137" t="str">
            <v xml:space="preserve"> </v>
          </cell>
          <cell r="D137" t="str">
            <v xml:space="preserve"> </v>
          </cell>
          <cell r="E137" t="str">
            <v>un</v>
          </cell>
          <cell r="F137">
            <v>4</v>
          </cell>
          <cell r="G137">
            <v>250</v>
          </cell>
        </row>
        <row r="138">
          <cell r="A138" t="str">
            <v>R30</v>
          </cell>
          <cell r="B138" t="str">
            <v>Remoção de rede subterrânea em baixa tensão</v>
          </cell>
          <cell r="C138" t="str">
            <v xml:space="preserve"> </v>
          </cell>
          <cell r="D138" t="str">
            <v xml:space="preserve"> </v>
          </cell>
          <cell r="E138" t="str">
            <v>m</v>
          </cell>
          <cell r="F138">
            <v>150</v>
          </cell>
          <cell r="G138">
            <v>6.7</v>
          </cell>
        </row>
      </sheetData>
      <sheetData sheetId="13">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01.100.11</v>
          </cell>
          <cell r="B17" t="str">
            <v>Escavação,carga e transportes de material de 1a categoria DMT= 400 a 600m</v>
          </cell>
          <cell r="C17" t="str">
            <v>DNER-ES280/97</v>
          </cell>
          <cell r="D17" t="str">
            <v xml:space="preserve"> </v>
          </cell>
          <cell r="E17" t="str">
            <v>m3</v>
          </cell>
          <cell r="F17">
            <v>1445</v>
          </cell>
          <cell r="G17">
            <v>2.12</v>
          </cell>
        </row>
        <row r="18">
          <cell r="A18" t="str">
            <v>01.100.19</v>
          </cell>
          <cell r="B18" t="str">
            <v>Escavação,carga e transportes de material de 1a categoria DMT= 2000 a 3000m</v>
          </cell>
          <cell r="C18" t="str">
            <v>DNER-ES280/97</v>
          </cell>
          <cell r="D18" t="str">
            <v xml:space="preserve"> </v>
          </cell>
          <cell r="E18" t="str">
            <v>m3</v>
          </cell>
          <cell r="F18">
            <v>2818</v>
          </cell>
          <cell r="G18">
            <v>3.26</v>
          </cell>
        </row>
        <row r="19">
          <cell r="A19" t="str">
            <v>DER50335</v>
          </cell>
          <cell r="B19" t="str">
            <v>Esc.  Carga e Transp. de mat. 1a cat. c/ CB 16000&lt;DMT&lt;18000m</v>
          </cell>
          <cell r="C19" t="str">
            <v xml:space="preserve"> </v>
          </cell>
          <cell r="D19" t="str">
            <v xml:space="preserve"> </v>
          </cell>
          <cell r="E19" t="str">
            <v>m3</v>
          </cell>
          <cell r="F19">
            <v>9287</v>
          </cell>
          <cell r="G19">
            <v>10.08</v>
          </cell>
        </row>
        <row r="20">
          <cell r="A20" t="str">
            <v>01.101.11</v>
          </cell>
          <cell r="B20" t="str">
            <v>Escavação,carga e transportes de material de 2a categoria,c/CB,  DMT 400 a 600m</v>
          </cell>
          <cell r="C20" t="str">
            <v>DNER-ES280/97</v>
          </cell>
          <cell r="D20" t="str">
            <v xml:space="preserve"> </v>
          </cell>
          <cell r="E20" t="str">
            <v>m3</v>
          </cell>
          <cell r="F20">
            <v>6064</v>
          </cell>
          <cell r="G20">
            <v>3.15</v>
          </cell>
        </row>
        <row r="21">
          <cell r="A21" t="str">
            <v>DER52087</v>
          </cell>
          <cell r="B21" t="str">
            <v>Esc. Carga e Transp. de solos moles 400&lt;DMT&lt;=600m</v>
          </cell>
          <cell r="C21" t="str">
            <v xml:space="preserve"> </v>
          </cell>
          <cell r="D21" t="str">
            <v xml:space="preserve"> </v>
          </cell>
          <cell r="E21" t="str">
            <v>m3</v>
          </cell>
          <cell r="F21">
            <v>7144</v>
          </cell>
          <cell r="G21">
            <v>4.5999999999999996</v>
          </cell>
        </row>
        <row r="22">
          <cell r="A22" t="str">
            <v>01.510.00</v>
          </cell>
          <cell r="B22" t="str">
            <v>Compactação de aterros a 95% Proctor Normal</v>
          </cell>
          <cell r="C22" t="str">
            <v>DNER-ES282/97</v>
          </cell>
          <cell r="D22" t="str">
            <v xml:space="preserve"> </v>
          </cell>
          <cell r="E22" t="str">
            <v>m3</v>
          </cell>
          <cell r="F22">
            <v>11975</v>
          </cell>
          <cell r="G22">
            <v>0.79</v>
          </cell>
        </row>
        <row r="23">
          <cell r="A23" t="str">
            <v>01.511.00</v>
          </cell>
          <cell r="B23" t="str">
            <v>Compactação de aterros a 100% Proctor Normal</v>
          </cell>
          <cell r="C23" t="str">
            <v>DNER-ES282/97</v>
          </cell>
          <cell r="D23" t="str">
            <v xml:space="preserve"> </v>
          </cell>
          <cell r="E23" t="str">
            <v>m3</v>
          </cell>
          <cell r="F23">
            <v>2348</v>
          </cell>
          <cell r="G23">
            <v>1.36</v>
          </cell>
        </row>
        <row r="24">
          <cell r="A24" t="str">
            <v>P 10.000.06</v>
          </cell>
          <cell r="B24" t="str">
            <v>Aterro reforçado c/ elementos Terramesh (0,50x1,00x4,00m)(malha 8x10) ou similar</v>
          </cell>
          <cell r="C24" t="str">
            <v xml:space="preserve"> </v>
          </cell>
          <cell r="D24" t="str">
            <v xml:space="preserve"> </v>
          </cell>
          <cell r="E24" t="str">
            <v>un</v>
          </cell>
          <cell r="F24">
            <v>1557</v>
          </cell>
          <cell r="G24">
            <v>321.67</v>
          </cell>
        </row>
        <row r="25">
          <cell r="A25" t="str">
            <v>P 10.000.05</v>
          </cell>
          <cell r="B25" t="str">
            <v>Aterro reforçado c/ elementos Terramesh (1,00x1,00x4,00m)(malha 8x10) ou similar</v>
          </cell>
          <cell r="C25" t="str">
            <v xml:space="preserve"> </v>
          </cell>
          <cell r="D25" t="str">
            <v xml:space="preserve"> </v>
          </cell>
          <cell r="E25" t="str">
            <v>un</v>
          </cell>
          <cell r="F25">
            <v>815</v>
          </cell>
          <cell r="G25">
            <v>414.83</v>
          </cell>
        </row>
        <row r="26">
          <cell r="A26" t="str">
            <v>09.517.04</v>
          </cell>
          <cell r="B26" t="str">
            <v>Pedra de mão</v>
          </cell>
          <cell r="C26" t="str">
            <v xml:space="preserve"> </v>
          </cell>
          <cell r="D26" t="str">
            <v xml:space="preserve"> </v>
          </cell>
          <cell r="E26" t="str">
            <v>m3</v>
          </cell>
          <cell r="F26">
            <v>3665</v>
          </cell>
          <cell r="G26">
            <v>11.92</v>
          </cell>
        </row>
        <row r="27">
          <cell r="A27">
            <v>9000032</v>
          </cell>
          <cell r="B27" t="str">
            <v>Manta Geotextil 200g/m2</v>
          </cell>
          <cell r="C27">
            <v>0</v>
          </cell>
          <cell r="D27">
            <v>0</v>
          </cell>
          <cell r="E27" t="str">
            <v>m2</v>
          </cell>
          <cell r="F27">
            <v>6665</v>
          </cell>
          <cell r="G27">
            <v>5.83</v>
          </cell>
        </row>
        <row r="28">
          <cell r="A28" t="str">
            <v>P 10.000.07</v>
          </cell>
          <cell r="B28" t="str">
            <v>Geogrelha Paralink 400m ou similar</v>
          </cell>
          <cell r="C28" t="str">
            <v xml:space="preserve"> </v>
          </cell>
          <cell r="D28" t="str">
            <v xml:space="preserve"> </v>
          </cell>
          <cell r="E28" t="str">
            <v>m2</v>
          </cell>
          <cell r="F28">
            <v>1418</v>
          </cell>
          <cell r="G28">
            <v>52.09</v>
          </cell>
        </row>
        <row r="29">
          <cell r="F29" t="str">
            <v>SUB-TOTAL</v>
          </cell>
        </row>
        <row r="31">
          <cell r="B31" t="str">
            <v>PAVIMENTAÇÃO</v>
          </cell>
        </row>
        <row r="32">
          <cell r="A32" t="str">
            <v>02.000.00</v>
          </cell>
          <cell r="B32" t="str">
            <v>Regularização do subleito</v>
          </cell>
          <cell r="C32" t="str">
            <v xml:space="preserve"> </v>
          </cell>
          <cell r="D32" t="str">
            <v xml:space="preserve"> </v>
          </cell>
          <cell r="E32" t="str">
            <v>m2</v>
          </cell>
          <cell r="F32">
            <v>18218</v>
          </cell>
          <cell r="G32">
            <v>0.3</v>
          </cell>
        </row>
        <row r="33">
          <cell r="A33" t="str">
            <v>DER53130</v>
          </cell>
          <cell r="B33" t="str">
            <v>Camada de macadame seco</v>
          </cell>
          <cell r="C33" t="str">
            <v xml:space="preserve"> </v>
          </cell>
          <cell r="D33" t="str">
            <v xml:space="preserve"> </v>
          </cell>
          <cell r="E33" t="str">
            <v>m3</v>
          </cell>
          <cell r="F33">
            <v>3392</v>
          </cell>
          <cell r="G33">
            <v>21.86</v>
          </cell>
        </row>
        <row r="34">
          <cell r="A34" t="str">
            <v>02.230.00</v>
          </cell>
          <cell r="B34" t="str">
            <v>Base brita graduada</v>
          </cell>
          <cell r="C34" t="str">
            <v>DNER-ES303/97</v>
          </cell>
          <cell r="D34" t="str">
            <v xml:space="preserve"> </v>
          </cell>
          <cell r="E34" t="str">
            <v>m3</v>
          </cell>
          <cell r="F34">
            <v>2541</v>
          </cell>
          <cell r="G34">
            <v>28.06</v>
          </cell>
        </row>
        <row r="35">
          <cell r="A35" t="str">
            <v>02.300.00</v>
          </cell>
          <cell r="B35" t="str">
            <v>Imprimação - Fornecimento, transporte e execução</v>
          </cell>
          <cell r="C35" t="str">
            <v>DNER-ES306/97</v>
          </cell>
          <cell r="D35" t="str">
            <v xml:space="preserve"> </v>
          </cell>
          <cell r="E35" t="str">
            <v>m2</v>
          </cell>
          <cell r="F35">
            <v>16640</v>
          </cell>
          <cell r="G35">
            <v>1.1100000000000001</v>
          </cell>
        </row>
        <row r="36">
          <cell r="A36" t="str">
            <v>02.400.00</v>
          </cell>
          <cell r="B36" t="str">
            <v>Pintura de ligação - Fornec., transporte e execução</v>
          </cell>
          <cell r="C36" t="str">
            <v>DNER-ES307/97</v>
          </cell>
          <cell r="D36" t="str">
            <v xml:space="preserve"> </v>
          </cell>
          <cell r="E36" t="str">
            <v>m2</v>
          </cell>
          <cell r="F36">
            <v>42377</v>
          </cell>
          <cell r="G36">
            <v>0.41</v>
          </cell>
        </row>
        <row r="37">
          <cell r="A37" t="str">
            <v>02.540.01</v>
          </cell>
          <cell r="B37" t="str">
            <v>Concreto betuminoso usinado a quente - usina 100/140 t/h</v>
          </cell>
          <cell r="C37" t="str">
            <v>DNER-ES313/97</v>
          </cell>
          <cell r="D37" t="str">
            <v xml:space="preserve"> </v>
          </cell>
          <cell r="E37" t="str">
            <v>t</v>
          </cell>
          <cell r="F37">
            <v>5291</v>
          </cell>
          <cell r="G37">
            <v>67.64</v>
          </cell>
        </row>
        <row r="38">
          <cell r="A38" t="str">
            <v>DER82200a</v>
          </cell>
          <cell r="B38" t="str">
            <v>Remoção de camada granular</v>
          </cell>
          <cell r="C38" t="str">
            <v xml:space="preserve"> </v>
          </cell>
          <cell r="D38" t="str">
            <v xml:space="preserve"> </v>
          </cell>
          <cell r="E38" t="str">
            <v>m3</v>
          </cell>
          <cell r="F38">
            <v>370</v>
          </cell>
          <cell r="G38">
            <v>4.67</v>
          </cell>
        </row>
        <row r="39">
          <cell r="A39" t="str">
            <v>DER82200</v>
          </cell>
          <cell r="B39" t="str">
            <v>Remoção de revestimento de CBUQ</v>
          </cell>
          <cell r="C39" t="str">
            <v xml:space="preserve"> </v>
          </cell>
          <cell r="D39" t="str">
            <v xml:space="preserve"> </v>
          </cell>
          <cell r="E39" t="str">
            <v>m3</v>
          </cell>
          <cell r="F39">
            <v>370</v>
          </cell>
          <cell r="G39">
            <v>5.73</v>
          </cell>
        </row>
        <row r="40">
          <cell r="F40" t="str">
            <v>SUB-TOTAL</v>
          </cell>
        </row>
        <row r="42">
          <cell r="B42" t="str">
            <v>DRENAGEM</v>
          </cell>
        </row>
        <row r="43">
          <cell r="A43" t="str">
            <v>04.000.00</v>
          </cell>
          <cell r="B43" t="str">
            <v>Escavação manual em material de 1a categoria</v>
          </cell>
          <cell r="C43" t="str">
            <v xml:space="preserve"> </v>
          </cell>
          <cell r="D43" t="str">
            <v xml:space="preserve"> </v>
          </cell>
          <cell r="E43" t="str">
            <v>m3</v>
          </cell>
          <cell r="F43">
            <v>61</v>
          </cell>
          <cell r="G43">
            <v>17.57</v>
          </cell>
        </row>
        <row r="44">
          <cell r="A44" t="str">
            <v>04.001.00</v>
          </cell>
          <cell r="B44" t="str">
            <v>Escavação mecânica em material de 1a categoria</v>
          </cell>
          <cell r="C44" t="str">
            <v xml:space="preserve"> </v>
          </cell>
          <cell r="D44" t="str">
            <v xml:space="preserve"> </v>
          </cell>
          <cell r="E44" t="str">
            <v>m3</v>
          </cell>
          <cell r="F44">
            <v>52</v>
          </cell>
          <cell r="G44">
            <v>2.09</v>
          </cell>
        </row>
        <row r="45">
          <cell r="A45" t="str">
            <v>04.001.01</v>
          </cell>
          <cell r="B45" t="str">
            <v>Escavação mecânica,reaterro e compactação (material de 1a categoria)</v>
          </cell>
          <cell r="C45" t="str">
            <v xml:space="preserve"> </v>
          </cell>
          <cell r="D45" t="str">
            <v xml:space="preserve"> </v>
          </cell>
          <cell r="E45" t="str">
            <v>m3</v>
          </cell>
          <cell r="F45">
            <v>1247</v>
          </cell>
          <cell r="G45">
            <v>3.03</v>
          </cell>
        </row>
        <row r="46">
          <cell r="A46" t="str">
            <v>04.510.03</v>
          </cell>
          <cell r="B46" t="str">
            <v>Dreno sub- superficial- DSS 03</v>
          </cell>
          <cell r="C46" t="str">
            <v>DNER-ES294/97</v>
          </cell>
          <cell r="D46" t="str">
            <v xml:space="preserve"> </v>
          </cell>
          <cell r="E46" t="str">
            <v>m</v>
          </cell>
          <cell r="F46">
            <v>233</v>
          </cell>
          <cell r="G46">
            <v>3.71</v>
          </cell>
        </row>
        <row r="47">
          <cell r="A47" t="str">
            <v>04.511.01</v>
          </cell>
          <cell r="B47" t="str">
            <v>Boca de saída p/ dreno sub-superficial-BSD 03</v>
          </cell>
          <cell r="C47" t="str">
            <v xml:space="preserve"> </v>
          </cell>
          <cell r="D47" t="str">
            <v xml:space="preserve"> </v>
          </cell>
          <cell r="E47" t="str">
            <v>un</v>
          </cell>
          <cell r="F47">
            <v>4</v>
          </cell>
          <cell r="G47">
            <v>20.86</v>
          </cell>
        </row>
        <row r="48">
          <cell r="A48" t="str">
            <v>04.900.21</v>
          </cell>
          <cell r="B48" t="str">
            <v>Sarjeta de cant. central de concreto-SCC 01</v>
          </cell>
          <cell r="C48" t="str">
            <v>DNER-ES288/97</v>
          </cell>
          <cell r="D48" t="str">
            <v xml:space="preserve"> </v>
          </cell>
          <cell r="E48" t="str">
            <v>m</v>
          </cell>
          <cell r="F48">
            <v>176</v>
          </cell>
          <cell r="G48">
            <v>13.85</v>
          </cell>
        </row>
        <row r="49">
          <cell r="A49" t="str">
            <v>04.910.05</v>
          </cell>
          <cell r="B49" t="str">
            <v>Meio-fio de concreto-MFC 05</v>
          </cell>
          <cell r="C49" t="str">
            <v>DNER-ES290/97</v>
          </cell>
          <cell r="D49" t="str">
            <v xml:space="preserve"> </v>
          </cell>
          <cell r="E49" t="str">
            <v>m</v>
          </cell>
          <cell r="F49">
            <v>886</v>
          </cell>
          <cell r="G49">
            <v>10.54</v>
          </cell>
        </row>
        <row r="50">
          <cell r="A50" t="str">
            <v>DER78150b</v>
          </cell>
          <cell r="B50" t="str">
            <v>Caixa coletora de sarjeta - CCS, D=40cm E H=1,00m</v>
          </cell>
          <cell r="C50" t="str">
            <v xml:space="preserve"> </v>
          </cell>
          <cell r="D50" t="str">
            <v xml:space="preserve"> </v>
          </cell>
          <cell r="E50" t="str">
            <v>un</v>
          </cell>
          <cell r="F50">
            <v>2</v>
          </cell>
          <cell r="G50">
            <v>382.07</v>
          </cell>
        </row>
        <row r="51">
          <cell r="A51" t="str">
            <v>04.960.01</v>
          </cell>
          <cell r="B51" t="str">
            <v>Boca de lobo simples c/ grelha de concreto-BLS 01</v>
          </cell>
          <cell r="C51" t="str">
            <v xml:space="preserve"> </v>
          </cell>
          <cell r="D51" t="str">
            <v xml:space="preserve"> </v>
          </cell>
          <cell r="E51" t="str">
            <v>un</v>
          </cell>
          <cell r="F51">
            <v>4</v>
          </cell>
          <cell r="G51">
            <v>203.51</v>
          </cell>
        </row>
        <row r="52">
          <cell r="A52" t="str">
            <v>04.960.02</v>
          </cell>
          <cell r="B52" t="str">
            <v>Boca de lobo simples c/ grelha de concreto-BLS 02</v>
          </cell>
          <cell r="C52" t="str">
            <v xml:space="preserve"> </v>
          </cell>
          <cell r="D52" t="str">
            <v xml:space="preserve"> </v>
          </cell>
          <cell r="E52" t="str">
            <v>un</v>
          </cell>
          <cell r="F52">
            <v>7</v>
          </cell>
          <cell r="G52">
            <v>257.83999999999997</v>
          </cell>
        </row>
        <row r="53">
          <cell r="A53" t="str">
            <v>04.960.03</v>
          </cell>
          <cell r="B53" t="str">
            <v>Boca de lobo simples c/ grelha de concreto-BLS 03</v>
          </cell>
          <cell r="C53" t="str">
            <v xml:space="preserve"> </v>
          </cell>
          <cell r="D53" t="str">
            <v xml:space="preserve"> </v>
          </cell>
          <cell r="E53" t="str">
            <v>un</v>
          </cell>
          <cell r="F53">
            <v>4</v>
          </cell>
          <cell r="G53">
            <v>312.23</v>
          </cell>
        </row>
        <row r="54">
          <cell r="A54" t="str">
            <v>04.960.04</v>
          </cell>
          <cell r="B54" t="str">
            <v>Boca de lobo simples c/ grelha de concreto-BLS 04</v>
          </cell>
          <cell r="C54" t="str">
            <v xml:space="preserve"> </v>
          </cell>
          <cell r="D54" t="str">
            <v xml:space="preserve"> </v>
          </cell>
          <cell r="E54" t="str">
            <v>un</v>
          </cell>
          <cell r="F54">
            <v>1</v>
          </cell>
          <cell r="G54">
            <v>366.56</v>
          </cell>
        </row>
        <row r="55">
          <cell r="A55" t="str">
            <v>P 04.100.07</v>
          </cell>
          <cell r="B55" t="str">
            <v>Execução de galerias D=0,40 c/ lastro de brita</v>
          </cell>
          <cell r="C55" t="str">
            <v xml:space="preserve"> </v>
          </cell>
          <cell r="D55" t="str">
            <v xml:space="preserve"> </v>
          </cell>
          <cell r="E55" t="str">
            <v>m</v>
          </cell>
          <cell r="F55">
            <v>122</v>
          </cell>
          <cell r="G55">
            <v>41.68</v>
          </cell>
        </row>
        <row r="56">
          <cell r="A56" t="str">
            <v>P 04.100.08</v>
          </cell>
          <cell r="B56" t="str">
            <v>Execução de galerias D=0,40 c/ lastro de concreto</v>
          </cell>
          <cell r="C56" t="str">
            <v xml:space="preserve"> </v>
          </cell>
          <cell r="D56" t="str">
            <v xml:space="preserve"> </v>
          </cell>
          <cell r="E56" t="str">
            <v>m</v>
          </cell>
          <cell r="F56">
            <v>373</v>
          </cell>
          <cell r="G56">
            <v>58.65</v>
          </cell>
        </row>
        <row r="57">
          <cell r="A57" t="str">
            <v>P 04.100.10</v>
          </cell>
          <cell r="B57" t="str">
            <v>Execução de galerias D=0,60 c/ lastro de concreto</v>
          </cell>
          <cell r="C57" t="str">
            <v xml:space="preserve"> </v>
          </cell>
          <cell r="D57" t="str">
            <v xml:space="preserve"> </v>
          </cell>
          <cell r="E57" t="str">
            <v>m</v>
          </cell>
          <cell r="F57">
            <v>5</v>
          </cell>
          <cell r="G57">
            <v>131.66</v>
          </cell>
        </row>
        <row r="58">
          <cell r="A58" t="str">
            <v>DER72350b</v>
          </cell>
          <cell r="B58" t="str">
            <v>Boca para BSTC D=40cm - Normal</v>
          </cell>
          <cell r="C58" t="str">
            <v xml:space="preserve"> </v>
          </cell>
          <cell r="D58" t="str">
            <v xml:space="preserve"> </v>
          </cell>
          <cell r="E58" t="str">
            <v>un</v>
          </cell>
          <cell r="F58">
            <v>8</v>
          </cell>
          <cell r="G58">
            <v>147.57</v>
          </cell>
        </row>
        <row r="59">
          <cell r="A59" t="str">
            <v>P04.901.43</v>
          </cell>
          <cell r="B59" t="str">
            <v>Canaleta c/ grelha de concreto</v>
          </cell>
          <cell r="C59" t="str">
            <v xml:space="preserve"> </v>
          </cell>
          <cell r="D59" t="str">
            <v xml:space="preserve"> </v>
          </cell>
          <cell r="E59" t="str">
            <v>m</v>
          </cell>
          <cell r="F59">
            <v>121</v>
          </cell>
          <cell r="G59">
            <v>77.42</v>
          </cell>
        </row>
        <row r="60">
          <cell r="A60" t="str">
            <v>P.04.100.18</v>
          </cell>
          <cell r="B60" t="str">
            <v>Caixa coletora de canaleta c/ H=2,00m</v>
          </cell>
          <cell r="C60" t="str">
            <v xml:space="preserve"> </v>
          </cell>
          <cell r="D60" t="str">
            <v xml:space="preserve"> </v>
          </cell>
          <cell r="E60" t="str">
            <v>un</v>
          </cell>
          <cell r="F60">
            <v>1</v>
          </cell>
          <cell r="G60">
            <v>676.37</v>
          </cell>
        </row>
        <row r="61">
          <cell r="A61" t="str">
            <v>P04.931.00</v>
          </cell>
          <cell r="B61" t="str">
            <v>Caixa coletora de talvegue para BSTC D=40cm com H=1,0m</v>
          </cell>
          <cell r="C61" t="str">
            <v xml:space="preserve"> </v>
          </cell>
          <cell r="D61" t="str">
            <v xml:space="preserve"> </v>
          </cell>
          <cell r="E61" t="str">
            <v>un</v>
          </cell>
          <cell r="F61">
            <v>1</v>
          </cell>
          <cell r="G61">
            <v>178.75</v>
          </cell>
        </row>
        <row r="62">
          <cell r="F62" t="str">
            <v>SUB-TOTAL</v>
          </cell>
        </row>
        <row r="64">
          <cell r="B64" t="str">
            <v>OBRAS DE ARTE ESPECIAIS</v>
          </cell>
        </row>
        <row r="65">
          <cell r="A65" t="str">
            <v>03.371.01</v>
          </cell>
          <cell r="B65" t="str">
            <v>Formas de placa compensada resinada</v>
          </cell>
          <cell r="C65" t="str">
            <v xml:space="preserve"> </v>
          </cell>
          <cell r="D65" t="str">
            <v xml:space="preserve"> </v>
          </cell>
          <cell r="E65" t="str">
            <v>m2</v>
          </cell>
          <cell r="F65">
            <v>85</v>
          </cell>
          <cell r="G65">
            <v>21.86</v>
          </cell>
        </row>
        <row r="66">
          <cell r="A66" t="str">
            <v>03.371.02</v>
          </cell>
          <cell r="B66" t="str">
            <v>Formas de placa compensada plastificada</v>
          </cell>
          <cell r="C66" t="str">
            <v xml:space="preserve"> </v>
          </cell>
          <cell r="D66" t="str">
            <v xml:space="preserve"> </v>
          </cell>
          <cell r="E66" t="str">
            <v>m2</v>
          </cell>
          <cell r="F66">
            <v>2387</v>
          </cell>
          <cell r="G66">
            <v>30.76</v>
          </cell>
        </row>
        <row r="67">
          <cell r="A67" t="str">
            <v>03.353.00</v>
          </cell>
          <cell r="B67" t="str">
            <v>Forn., preparo e colocação nas formas, de aço CA-50</v>
          </cell>
          <cell r="C67" t="str">
            <v xml:space="preserve"> </v>
          </cell>
          <cell r="D67" t="str">
            <v xml:space="preserve"> </v>
          </cell>
          <cell r="E67" t="str">
            <v>kg</v>
          </cell>
          <cell r="F67">
            <v>37870</v>
          </cell>
          <cell r="G67">
            <v>2.59</v>
          </cell>
        </row>
        <row r="68">
          <cell r="A68" t="str">
            <v>OAE4</v>
          </cell>
          <cell r="B68" t="str">
            <v>Armadura de protensão, fornecimento, bainhas, ancoragens, operações de protensão</v>
          </cell>
          <cell r="C68" t="str">
            <v xml:space="preserve"> </v>
          </cell>
          <cell r="D68" t="str">
            <v xml:space="preserve"> </v>
          </cell>
          <cell r="E68" t="str">
            <v>kg</v>
          </cell>
          <cell r="F68">
            <v>13643</v>
          </cell>
          <cell r="G68">
            <v>19.28</v>
          </cell>
        </row>
        <row r="69">
          <cell r="A69" t="str">
            <v>OAE17</v>
          </cell>
          <cell r="B69" t="str">
            <v>Transporte e lançamento de pré-lages</v>
          </cell>
          <cell r="C69" t="str">
            <v xml:space="preserve"> </v>
          </cell>
          <cell r="D69" t="str">
            <v xml:space="preserve"> </v>
          </cell>
          <cell r="E69" t="str">
            <v>un</v>
          </cell>
          <cell r="F69">
            <v>576</v>
          </cell>
          <cell r="G69">
            <v>23.47</v>
          </cell>
        </row>
        <row r="70">
          <cell r="A70" t="str">
            <v>OAE18</v>
          </cell>
          <cell r="B70" t="str">
            <v>Transporte e lançamento de vigas pré-moldadas</v>
          </cell>
          <cell r="C70" t="str">
            <v xml:space="preserve"> </v>
          </cell>
          <cell r="D70" t="str">
            <v xml:space="preserve"> </v>
          </cell>
          <cell r="E70" t="str">
            <v>un</v>
          </cell>
          <cell r="F70">
            <v>40</v>
          </cell>
          <cell r="G70">
            <v>1281.27</v>
          </cell>
        </row>
        <row r="71">
          <cell r="A71" t="str">
            <v>OAE19</v>
          </cell>
          <cell r="B71" t="str">
            <v>Injeção de nata (cabos 12 varas 1/2")</v>
          </cell>
          <cell r="C71" t="str">
            <v xml:space="preserve"> </v>
          </cell>
          <cell r="D71" t="str">
            <v xml:space="preserve"> </v>
          </cell>
          <cell r="E71" t="str">
            <v>m</v>
          </cell>
          <cell r="F71">
            <v>2388</v>
          </cell>
          <cell r="G71">
            <v>3.65</v>
          </cell>
        </row>
        <row r="72">
          <cell r="A72" t="str">
            <v>03.330.00</v>
          </cell>
          <cell r="B72" t="str">
            <v>Concreto fck= 35 MPa-contr. raz. uso ger.</v>
          </cell>
          <cell r="C72" t="str">
            <v xml:space="preserve"> </v>
          </cell>
          <cell r="D72" t="str">
            <v xml:space="preserve"> </v>
          </cell>
          <cell r="E72" t="str">
            <v>m3</v>
          </cell>
          <cell r="F72">
            <v>326</v>
          </cell>
          <cell r="G72">
            <v>166.78</v>
          </cell>
        </row>
        <row r="73">
          <cell r="A73" t="str">
            <v>P 03.327.01</v>
          </cell>
          <cell r="B73" t="str">
            <v xml:space="preserve">Concreto fck= 25 MPa-contr. raz. uso ger. </v>
          </cell>
          <cell r="C73" t="str">
            <v xml:space="preserve"> </v>
          </cell>
          <cell r="D73" t="str">
            <v xml:space="preserve"> </v>
          </cell>
          <cell r="E73" t="str">
            <v>m3</v>
          </cell>
          <cell r="F73">
            <v>73</v>
          </cell>
          <cell r="G73">
            <v>163.22</v>
          </cell>
        </row>
        <row r="74">
          <cell r="A74" t="str">
            <v>03.510.00</v>
          </cell>
          <cell r="B74" t="str">
            <v>Aparelho de apoio em neoprene</v>
          </cell>
          <cell r="C74" t="str">
            <v xml:space="preserve"> </v>
          </cell>
          <cell r="D74" t="str">
            <v xml:space="preserve"> </v>
          </cell>
          <cell r="E74" t="str">
            <v>kg</v>
          </cell>
          <cell r="F74">
            <v>104</v>
          </cell>
          <cell r="G74">
            <v>86.94</v>
          </cell>
        </row>
        <row r="75">
          <cell r="B75" t="str">
            <v>Barreiras de segurança (C.A.) Tipo New Jersey (129,2 m)</v>
          </cell>
        </row>
        <row r="76">
          <cell r="A76" t="str">
            <v>03.371.00</v>
          </cell>
          <cell r="B76" t="str">
            <v>Formas de madeira compensada</v>
          </cell>
          <cell r="C76" t="str">
            <v xml:space="preserve"> </v>
          </cell>
          <cell r="D76" t="str">
            <v xml:space="preserve"> </v>
          </cell>
          <cell r="E76" t="str">
            <v>m2</v>
          </cell>
          <cell r="F76">
            <v>258.39999999999998</v>
          </cell>
          <cell r="G76">
            <v>21.86</v>
          </cell>
        </row>
        <row r="77">
          <cell r="A77" t="str">
            <v>03.353.00</v>
          </cell>
          <cell r="B77" t="str">
            <v>Forn., preparo e colocação nas formas, de aço CA-50</v>
          </cell>
          <cell r="C77" t="str">
            <v xml:space="preserve"> </v>
          </cell>
          <cell r="D77" t="str">
            <v xml:space="preserve"> </v>
          </cell>
          <cell r="E77" t="str">
            <v>kg</v>
          </cell>
          <cell r="F77">
            <v>2080.12</v>
          </cell>
          <cell r="G77">
            <v>2.59</v>
          </cell>
        </row>
        <row r="78">
          <cell r="A78" t="str">
            <v>03.326.00</v>
          </cell>
          <cell r="B78" t="str">
            <v xml:space="preserve">Concreto fck= 20 MPa-contr. raz. uso ger. </v>
          </cell>
          <cell r="C78" t="str">
            <v xml:space="preserve"> </v>
          </cell>
          <cell r="D78" t="str">
            <v xml:space="preserve"> </v>
          </cell>
          <cell r="E78" t="str">
            <v>m3</v>
          </cell>
          <cell r="F78">
            <v>30</v>
          </cell>
          <cell r="G78">
            <v>149.19999999999999</v>
          </cell>
        </row>
        <row r="79">
          <cell r="B79" t="str">
            <v>Placas de aproximação( 04 unidades)(dimensão 4,00m x 11,2m x 0,30m)</v>
          </cell>
        </row>
        <row r="80">
          <cell r="A80" t="str">
            <v>03.371.00</v>
          </cell>
          <cell r="B80" t="str">
            <v>Formas de madeira compensada</v>
          </cell>
          <cell r="C80" t="str">
            <v xml:space="preserve"> </v>
          </cell>
          <cell r="D80" t="str">
            <v xml:space="preserve"> </v>
          </cell>
          <cell r="E80" t="str">
            <v>m2</v>
          </cell>
          <cell r="F80">
            <v>40</v>
          </cell>
          <cell r="G80">
            <v>21.86</v>
          </cell>
        </row>
        <row r="81">
          <cell r="A81" t="str">
            <v>03.353.00</v>
          </cell>
          <cell r="B81" t="str">
            <v>Forn., preparo e colocação nas formas, de aço CA-50</v>
          </cell>
          <cell r="C81" t="str">
            <v xml:space="preserve"> </v>
          </cell>
          <cell r="D81" t="str">
            <v xml:space="preserve"> </v>
          </cell>
          <cell r="E81" t="str">
            <v>kg</v>
          </cell>
          <cell r="F81">
            <v>3720</v>
          </cell>
          <cell r="G81">
            <v>2.59</v>
          </cell>
        </row>
        <row r="82">
          <cell r="A82" t="str">
            <v>03.326.00</v>
          </cell>
          <cell r="B82" t="str">
            <v xml:space="preserve">Concreto fck= 20 MPa-contr. raz. uso ger. </v>
          </cell>
          <cell r="C82" t="str">
            <v xml:space="preserve"> </v>
          </cell>
          <cell r="D82" t="str">
            <v xml:space="preserve"> </v>
          </cell>
          <cell r="E82" t="str">
            <v>m3</v>
          </cell>
          <cell r="F82">
            <v>54</v>
          </cell>
          <cell r="G82">
            <v>149.19999999999999</v>
          </cell>
        </row>
        <row r="83">
          <cell r="B83" t="str">
            <v>Drenos</v>
          </cell>
        </row>
        <row r="84">
          <cell r="A84" t="str">
            <v>P 03.991.01d</v>
          </cell>
          <cell r="B84" t="str">
            <v>Dreno de FF D= 150 mm x 500mm</v>
          </cell>
          <cell r="C84" t="str">
            <v xml:space="preserve"> </v>
          </cell>
          <cell r="D84" t="str">
            <v xml:space="preserve"> </v>
          </cell>
          <cell r="E84" t="str">
            <v>un</v>
          </cell>
          <cell r="F84">
            <v>56</v>
          </cell>
          <cell r="G84">
            <v>24.91</v>
          </cell>
        </row>
        <row r="85">
          <cell r="A85" t="str">
            <v>P 03.991.01c</v>
          </cell>
          <cell r="B85" t="str">
            <v>Dreno de FF D= 100 mm x 500mm</v>
          </cell>
          <cell r="C85" t="str">
            <v xml:space="preserve"> </v>
          </cell>
          <cell r="D85" t="str">
            <v xml:space="preserve"> </v>
          </cell>
          <cell r="E85" t="str">
            <v>un</v>
          </cell>
          <cell r="F85">
            <v>8</v>
          </cell>
          <cell r="G85">
            <v>15.64</v>
          </cell>
        </row>
        <row r="86">
          <cell r="F86" t="str">
            <v>SUB-TOTAL</v>
          </cell>
        </row>
        <row r="87">
          <cell r="B87" t="str">
            <v>OBRAS COMPLEMENTARES</v>
          </cell>
        </row>
        <row r="88">
          <cell r="A88" t="str">
            <v>05.100.00</v>
          </cell>
          <cell r="B88" t="str">
            <v>Enleivamento</v>
          </cell>
          <cell r="C88" t="str">
            <v>DNER-ES341/97</v>
          </cell>
          <cell r="D88" t="str">
            <v xml:space="preserve"> </v>
          </cell>
          <cell r="E88" t="str">
            <v>m2</v>
          </cell>
          <cell r="F88">
            <v>15972</v>
          </cell>
          <cell r="G88">
            <v>2.06</v>
          </cell>
        </row>
        <row r="89">
          <cell r="A89" t="str">
            <v>P 05.100.02</v>
          </cell>
          <cell r="B89" t="str">
            <v>Fornecimento e plantio de árvore selecionada</v>
          </cell>
          <cell r="C89" t="str">
            <v xml:space="preserve"> </v>
          </cell>
          <cell r="D89" t="str">
            <v xml:space="preserve"> </v>
          </cell>
          <cell r="E89" t="str">
            <v>un</v>
          </cell>
          <cell r="F89">
            <v>40</v>
          </cell>
          <cell r="G89">
            <v>6.02</v>
          </cell>
        </row>
        <row r="90">
          <cell r="A90" t="str">
            <v>P 06.030.00</v>
          </cell>
          <cell r="B90" t="str">
            <v>Barreira de segurança simples</v>
          </cell>
          <cell r="C90" t="str">
            <v xml:space="preserve"> </v>
          </cell>
          <cell r="D90" t="str">
            <v xml:space="preserve"> </v>
          </cell>
          <cell r="E90" t="str">
            <v>m</v>
          </cell>
          <cell r="F90">
            <v>668</v>
          </cell>
          <cell r="G90">
            <v>52.16</v>
          </cell>
        </row>
        <row r="91">
          <cell r="A91" t="str">
            <v>PI 60</v>
          </cell>
          <cell r="B91" t="str">
            <v>Lâmpada a vapor de mercúrio 250W</v>
          </cell>
          <cell r="C91" t="str">
            <v xml:space="preserve"> </v>
          </cell>
          <cell r="D91" t="str">
            <v xml:space="preserve"> </v>
          </cell>
          <cell r="E91" t="str">
            <v>un</v>
          </cell>
          <cell r="F91">
            <v>20</v>
          </cell>
          <cell r="G91">
            <v>16.3</v>
          </cell>
        </row>
        <row r="92">
          <cell r="A92" t="str">
            <v>PI 52</v>
          </cell>
          <cell r="B92" t="str">
            <v>Luminária IMB C-300 ou similar</v>
          </cell>
          <cell r="C92" t="str">
            <v xml:space="preserve"> </v>
          </cell>
          <cell r="D92" t="str">
            <v xml:space="preserve"> </v>
          </cell>
          <cell r="E92" t="str">
            <v>un</v>
          </cell>
          <cell r="F92">
            <v>4</v>
          </cell>
          <cell r="G92">
            <v>410</v>
          </cell>
        </row>
        <row r="93">
          <cell r="A93" t="str">
            <v>PI 13</v>
          </cell>
          <cell r="B93" t="str">
            <v>Eletroduto de aço 20mm, vara de 3m</v>
          </cell>
          <cell r="C93" t="str">
            <v xml:space="preserve"> </v>
          </cell>
          <cell r="D93" t="str">
            <v xml:space="preserve"> </v>
          </cell>
          <cell r="E93" t="str">
            <v>un</v>
          </cell>
          <cell r="F93">
            <v>8</v>
          </cell>
          <cell r="G93">
            <v>14.49</v>
          </cell>
        </row>
        <row r="94">
          <cell r="A94" t="str">
            <v>PI 62</v>
          </cell>
          <cell r="B94" t="str">
            <v>Caixa de passagem para instalação aparente D=20mm, tipo T</v>
          </cell>
          <cell r="C94" t="str">
            <v xml:space="preserve"> </v>
          </cell>
          <cell r="D94" t="str">
            <v xml:space="preserve"> </v>
          </cell>
          <cell r="E94" t="str">
            <v>un</v>
          </cell>
          <cell r="F94">
            <v>4</v>
          </cell>
          <cell r="G94">
            <v>20</v>
          </cell>
        </row>
        <row r="95">
          <cell r="A95" t="str">
            <v>PI 15</v>
          </cell>
          <cell r="B95" t="str">
            <v>Caixa de passagem para instalação aparente D=20mm, tipo LB</v>
          </cell>
          <cell r="C95" t="str">
            <v xml:space="preserve"> </v>
          </cell>
          <cell r="D95" t="str">
            <v xml:space="preserve"> </v>
          </cell>
          <cell r="E95" t="str">
            <v>un</v>
          </cell>
          <cell r="F95">
            <v>2</v>
          </cell>
          <cell r="G95">
            <v>3.62</v>
          </cell>
        </row>
        <row r="96">
          <cell r="A96" t="str">
            <v>PI 18</v>
          </cell>
          <cell r="B96" t="str">
            <v>Braço curvo p/ iluminação pública padrão CELESC</v>
          </cell>
          <cell r="C96" t="str">
            <v xml:space="preserve"> </v>
          </cell>
          <cell r="D96" t="str">
            <v xml:space="preserve"> </v>
          </cell>
          <cell r="E96" t="str">
            <v>un</v>
          </cell>
          <cell r="F96">
            <v>20</v>
          </cell>
          <cell r="G96">
            <v>6.33</v>
          </cell>
        </row>
        <row r="97">
          <cell r="A97" t="str">
            <v>PI 22</v>
          </cell>
          <cell r="B97" t="str">
            <v>Base completa com fusível Diazed, 6A, retardado, incluíndo tampa, anel de proteção e ajuste</v>
          </cell>
          <cell r="C97" t="str">
            <v xml:space="preserve"> </v>
          </cell>
          <cell r="D97" t="str">
            <v xml:space="preserve"> </v>
          </cell>
          <cell r="E97" t="str">
            <v>un</v>
          </cell>
          <cell r="F97">
            <v>22</v>
          </cell>
          <cell r="G97">
            <v>8.6300000000000008</v>
          </cell>
        </row>
        <row r="98">
          <cell r="A98" t="str">
            <v>PI 23</v>
          </cell>
          <cell r="B98" t="str">
            <v>Contator tripolar a seco, p/ corrente alternada - 55 A, para uso em rede 380/220V - 60Hz</v>
          </cell>
          <cell r="C98" t="str">
            <v xml:space="preserve"> </v>
          </cell>
          <cell r="D98" t="str">
            <v xml:space="preserve"> </v>
          </cell>
          <cell r="E98" t="str">
            <v>un</v>
          </cell>
          <cell r="F98">
            <v>2</v>
          </cell>
          <cell r="G98">
            <v>234.6</v>
          </cell>
        </row>
        <row r="99">
          <cell r="A99" t="str">
            <v>PI 24</v>
          </cell>
          <cell r="B99" t="str">
            <v>Fita elétrica auto fusão a base de borracha EPR</v>
          </cell>
          <cell r="C99" t="str">
            <v xml:space="preserve"> </v>
          </cell>
          <cell r="D99" t="str">
            <v xml:space="preserve"> </v>
          </cell>
          <cell r="E99" t="str">
            <v>un</v>
          </cell>
          <cell r="F99">
            <v>4</v>
          </cell>
          <cell r="G99">
            <v>6.39</v>
          </cell>
        </row>
        <row r="100">
          <cell r="A100" t="str">
            <v>PI 25</v>
          </cell>
          <cell r="B100" t="str">
            <v>Fita adesiva plástica isolante</v>
          </cell>
          <cell r="C100" t="str">
            <v xml:space="preserve"> </v>
          </cell>
          <cell r="D100" t="str">
            <v xml:space="preserve"> </v>
          </cell>
          <cell r="E100" t="str">
            <v>un</v>
          </cell>
          <cell r="F100">
            <v>6</v>
          </cell>
          <cell r="G100">
            <v>3.84</v>
          </cell>
        </row>
        <row r="101">
          <cell r="A101" t="str">
            <v>PI 26</v>
          </cell>
          <cell r="B101" t="str">
            <v>Relé fotoelétrico c/ suporte para fixação galv. com furo 18mm</v>
          </cell>
          <cell r="C101" t="str">
            <v xml:space="preserve"> </v>
          </cell>
          <cell r="D101" t="str">
            <v xml:space="preserve"> </v>
          </cell>
          <cell r="E101" t="str">
            <v>un</v>
          </cell>
          <cell r="F101">
            <v>22</v>
          </cell>
          <cell r="G101">
            <v>11.5</v>
          </cell>
        </row>
        <row r="102">
          <cell r="A102" t="str">
            <v>PI 56</v>
          </cell>
          <cell r="B102" t="str">
            <v>Cabo isolado p/ 1000V, 4 mm² de alumínio</v>
          </cell>
          <cell r="C102" t="str">
            <v xml:space="preserve"> </v>
          </cell>
          <cell r="D102" t="str">
            <v xml:space="preserve"> </v>
          </cell>
          <cell r="E102" t="str">
            <v>m</v>
          </cell>
          <cell r="F102">
            <v>110</v>
          </cell>
          <cell r="G102">
            <v>0.37</v>
          </cell>
        </row>
        <row r="103">
          <cell r="A103" t="str">
            <v>PI 28</v>
          </cell>
          <cell r="B103" t="str">
            <v>Eletroduto de aço tipo pesado 100mm</v>
          </cell>
          <cell r="C103" t="str">
            <v xml:space="preserve"> </v>
          </cell>
          <cell r="D103" t="str">
            <v xml:space="preserve"> </v>
          </cell>
          <cell r="E103" t="str">
            <v>m</v>
          </cell>
          <cell r="F103">
            <v>140</v>
          </cell>
          <cell r="G103">
            <v>28.55</v>
          </cell>
        </row>
        <row r="104">
          <cell r="A104" t="str">
            <v>PI 29</v>
          </cell>
          <cell r="B104" t="str">
            <v>Curva em alumínio fundido de alta resistência, fixação por encaixe,50mm</v>
          </cell>
          <cell r="C104" t="str">
            <v xml:space="preserve"> </v>
          </cell>
          <cell r="D104" t="str">
            <v xml:space="preserve"> </v>
          </cell>
          <cell r="E104" t="str">
            <v>un</v>
          </cell>
          <cell r="F104">
            <v>2</v>
          </cell>
          <cell r="G104">
            <v>18.75</v>
          </cell>
        </row>
        <row r="105">
          <cell r="A105" t="str">
            <v>PI 30</v>
          </cell>
          <cell r="B105" t="str">
            <v>Haste para aterramento aço-cobre D 13x2400mm</v>
          </cell>
          <cell r="C105" t="str">
            <v xml:space="preserve"> </v>
          </cell>
          <cell r="D105" t="str">
            <v xml:space="preserve"> </v>
          </cell>
          <cell r="E105" t="str">
            <v>un</v>
          </cell>
          <cell r="F105">
            <v>12</v>
          </cell>
          <cell r="G105">
            <v>6.04</v>
          </cell>
        </row>
        <row r="106">
          <cell r="A106" t="str">
            <v>PI 31</v>
          </cell>
          <cell r="B106" t="str">
            <v>Cabo de cobre nú meio duro, 7 fios 2AWG</v>
          </cell>
          <cell r="C106" t="str">
            <v xml:space="preserve"> </v>
          </cell>
          <cell r="D106" t="str">
            <v xml:space="preserve"> </v>
          </cell>
          <cell r="E106" t="str">
            <v>kg</v>
          </cell>
          <cell r="F106">
            <v>4</v>
          </cell>
          <cell r="G106">
            <v>7.02</v>
          </cell>
        </row>
        <row r="107">
          <cell r="A107" t="str">
            <v>PI 32</v>
          </cell>
          <cell r="B107" t="str">
            <v>Conetor paralelo, liga alumínio tronco 1/0-4 AWG e derivação 2-4AWG</v>
          </cell>
          <cell r="C107" t="str">
            <v xml:space="preserve"> </v>
          </cell>
          <cell r="D107" t="str">
            <v xml:space="preserve"> </v>
          </cell>
          <cell r="E107" t="str">
            <v>un</v>
          </cell>
          <cell r="F107">
            <v>5</v>
          </cell>
          <cell r="G107">
            <v>1.04</v>
          </cell>
        </row>
        <row r="108">
          <cell r="A108" t="str">
            <v>PI 20</v>
          </cell>
          <cell r="B108" t="str">
            <v>Poste de concreto duplo T 10m, 150 daN</v>
          </cell>
          <cell r="C108" t="str">
            <v xml:space="preserve"> </v>
          </cell>
          <cell r="D108" t="str">
            <v xml:space="preserve"> </v>
          </cell>
          <cell r="E108" t="str">
            <v>un</v>
          </cell>
          <cell r="F108">
            <v>10</v>
          </cell>
          <cell r="G108">
            <v>200</v>
          </cell>
        </row>
        <row r="109">
          <cell r="A109" t="str">
            <v>PI 48</v>
          </cell>
          <cell r="B109" t="str">
            <v>Armação secundária p/ 2 estribo</v>
          </cell>
          <cell r="C109" t="str">
            <v xml:space="preserve"> </v>
          </cell>
          <cell r="D109" t="str">
            <v xml:space="preserve"> </v>
          </cell>
          <cell r="E109" t="str">
            <v>un</v>
          </cell>
          <cell r="F109">
            <v>20</v>
          </cell>
          <cell r="G109">
            <v>7.5</v>
          </cell>
        </row>
        <row r="110">
          <cell r="A110" t="str">
            <v>PI 49</v>
          </cell>
          <cell r="B110" t="str">
            <v>Armação secundária p/ 1 estribo</v>
          </cell>
          <cell r="C110" t="str">
            <v xml:space="preserve"> </v>
          </cell>
          <cell r="D110" t="str">
            <v xml:space="preserve"> </v>
          </cell>
          <cell r="E110" t="str">
            <v>un</v>
          </cell>
          <cell r="F110">
            <v>10</v>
          </cell>
          <cell r="G110">
            <v>3.5</v>
          </cell>
        </row>
        <row r="111">
          <cell r="A111" t="str">
            <v>PI 33</v>
          </cell>
          <cell r="B111" t="str">
            <v>Tubo de aço galvanizado, vara de 6m e 50mm</v>
          </cell>
          <cell r="C111" t="str">
            <v xml:space="preserve"> </v>
          </cell>
          <cell r="D111" t="str">
            <v xml:space="preserve"> </v>
          </cell>
          <cell r="E111" t="str">
            <v>un</v>
          </cell>
          <cell r="F111">
            <v>2</v>
          </cell>
          <cell r="G111">
            <v>74.06</v>
          </cell>
        </row>
        <row r="112">
          <cell r="A112" t="str">
            <v>PI 34</v>
          </cell>
          <cell r="B112" t="str">
            <v>Construção de caixa tipo SP, ou pré-instalada com as mesmas características</v>
          </cell>
          <cell r="C112" t="str">
            <v xml:space="preserve"> </v>
          </cell>
          <cell r="D112" t="str">
            <v xml:space="preserve"> </v>
          </cell>
          <cell r="E112" t="str">
            <v>un</v>
          </cell>
          <cell r="F112">
            <v>6</v>
          </cell>
          <cell r="G112">
            <v>180</v>
          </cell>
        </row>
        <row r="113">
          <cell r="A113" t="str">
            <v>PI 36</v>
          </cell>
          <cell r="B113" t="str">
            <v>Construção de embasamento p/ poste tipo engastado, concreto duplo T, 10m de altura</v>
          </cell>
          <cell r="C113" t="str">
            <v xml:space="preserve"> </v>
          </cell>
          <cell r="D113" t="str">
            <v xml:space="preserve"> </v>
          </cell>
          <cell r="E113" t="str">
            <v>un</v>
          </cell>
          <cell r="F113">
            <v>10</v>
          </cell>
          <cell r="G113">
            <v>285</v>
          </cell>
        </row>
        <row r="114">
          <cell r="A114" t="str">
            <v>PI 37</v>
          </cell>
          <cell r="B114" t="str">
            <v>Lançamento de cabos em dutos de aço, classe 1000V, circuito trifásico mais neutro, e monofásico</v>
          </cell>
          <cell r="C114" t="str">
            <v xml:space="preserve"> </v>
          </cell>
          <cell r="D114" t="str">
            <v xml:space="preserve"> </v>
          </cell>
          <cell r="E114" t="str">
            <v>m</v>
          </cell>
          <cell r="F114">
            <v>70</v>
          </cell>
          <cell r="G114">
            <v>4</v>
          </cell>
        </row>
        <row r="115">
          <cell r="A115" t="str">
            <v>PI 38</v>
          </cell>
          <cell r="B115" t="str">
            <v>Confecção de emendas retas ou derivação em cabos classe 1000V, c/ conector à compressão</v>
          </cell>
          <cell r="C115" t="str">
            <v xml:space="preserve"> </v>
          </cell>
          <cell r="D115" t="str">
            <v xml:space="preserve"> </v>
          </cell>
          <cell r="E115" t="str">
            <v>un</v>
          </cell>
          <cell r="F115">
            <v>2</v>
          </cell>
          <cell r="G115">
            <v>4.5</v>
          </cell>
        </row>
        <row r="116">
          <cell r="A116" t="str">
            <v>PI 39</v>
          </cell>
          <cell r="B116" t="str">
            <v>Fixação de haste de terra e conexão ao neutro</v>
          </cell>
          <cell r="C116" t="str">
            <v xml:space="preserve"> </v>
          </cell>
          <cell r="D116" t="str">
            <v xml:space="preserve"> </v>
          </cell>
          <cell r="E116" t="str">
            <v>un</v>
          </cell>
          <cell r="F116">
            <v>12</v>
          </cell>
          <cell r="G116">
            <v>35</v>
          </cell>
        </row>
        <row r="117">
          <cell r="A117" t="str">
            <v>PI 41</v>
          </cell>
          <cell r="B117" t="str">
            <v>Instalação de tubo de aço vara de 6m e curva de entrada de cabos na lateral do poste c/ fix. dutos</v>
          </cell>
          <cell r="C117" t="str">
            <v xml:space="preserve"> </v>
          </cell>
          <cell r="D117" t="str">
            <v xml:space="preserve"> </v>
          </cell>
          <cell r="E117" t="str">
            <v>un</v>
          </cell>
          <cell r="F117">
            <v>2</v>
          </cell>
          <cell r="G117">
            <v>200</v>
          </cell>
        </row>
        <row r="118">
          <cell r="A118" t="str">
            <v>PI 43</v>
          </cell>
          <cell r="B118" t="str">
            <v>Travessia de pista asfáltica p/ lançamento dutos aço tipo pesado 100mm</v>
          </cell>
          <cell r="C118" t="str">
            <v xml:space="preserve"> </v>
          </cell>
          <cell r="D118" t="str">
            <v xml:space="preserve"> </v>
          </cell>
          <cell r="E118" t="str">
            <v>m</v>
          </cell>
          <cell r="F118">
            <v>70</v>
          </cell>
          <cell r="G118">
            <v>70</v>
          </cell>
        </row>
        <row r="119">
          <cell r="A119" t="str">
            <v>PI 44</v>
          </cell>
          <cell r="B119" t="str">
            <v>Montagem eletromecânica de luminária 10,0m de altura, c/ fixação dos equip.e conexões elétricos</v>
          </cell>
          <cell r="C119" t="str">
            <v xml:space="preserve"> </v>
          </cell>
          <cell r="D119" t="str">
            <v xml:space="preserve"> </v>
          </cell>
          <cell r="E119" t="str">
            <v>un</v>
          </cell>
          <cell r="F119">
            <v>10</v>
          </cell>
          <cell r="G119">
            <v>60</v>
          </cell>
        </row>
        <row r="120">
          <cell r="A120" t="str">
            <v>PI 58</v>
          </cell>
          <cell r="B120" t="str">
            <v>Fixação de caixas de passagem p/ instalação aparente D=20mm</v>
          </cell>
          <cell r="C120" t="str">
            <v xml:space="preserve"> </v>
          </cell>
          <cell r="D120" t="str">
            <v xml:space="preserve"> </v>
          </cell>
          <cell r="E120" t="str">
            <v>un</v>
          </cell>
          <cell r="F120">
            <v>4</v>
          </cell>
          <cell r="G120">
            <v>10</v>
          </cell>
        </row>
        <row r="121">
          <cell r="A121" t="str">
            <v>PI 59</v>
          </cell>
          <cell r="B121" t="str">
            <v>Instalação de luminária blindada para lâmpada a vapor de mercúrio 250W</v>
          </cell>
          <cell r="C121" t="str">
            <v xml:space="preserve"> </v>
          </cell>
          <cell r="D121" t="str">
            <v xml:space="preserve"> </v>
          </cell>
          <cell r="E121" t="str">
            <v>un</v>
          </cell>
          <cell r="F121">
            <v>4</v>
          </cell>
          <cell r="G121">
            <v>20</v>
          </cell>
        </row>
        <row r="122">
          <cell r="A122" t="str">
            <v>PI 01</v>
          </cell>
          <cell r="B122" t="str">
            <v>Poste de aço galv. a fogo, c/ 20,0m de alt. p/ instal. tipo engastado</v>
          </cell>
          <cell r="C122" t="str">
            <v xml:space="preserve"> </v>
          </cell>
          <cell r="D122" t="str">
            <v xml:space="preserve"> </v>
          </cell>
          <cell r="E122" t="str">
            <v>un</v>
          </cell>
          <cell r="F122">
            <v>1</v>
          </cell>
          <cell r="G122">
            <v>2662.25</v>
          </cell>
        </row>
        <row r="123">
          <cell r="A123" t="str">
            <v>PI 07</v>
          </cell>
          <cell r="B123" t="str">
            <v>Suporte p/ luminária tipo ZGP402 da Philips ou similar</v>
          </cell>
          <cell r="C123" t="str">
            <v xml:space="preserve"> </v>
          </cell>
          <cell r="D123" t="str">
            <v xml:space="preserve"> </v>
          </cell>
          <cell r="E123" t="str">
            <v>un</v>
          </cell>
          <cell r="F123">
            <v>1</v>
          </cell>
          <cell r="G123">
            <v>100</v>
          </cell>
        </row>
        <row r="124">
          <cell r="A124" t="str">
            <v>PI 04</v>
          </cell>
          <cell r="B124" t="str">
            <v xml:space="preserve">Luminária p/ iluminação pública ref.SRC-612 da Philips ou similar </v>
          </cell>
          <cell r="C124" t="str">
            <v xml:space="preserve"> </v>
          </cell>
          <cell r="D124" t="str">
            <v xml:space="preserve"> </v>
          </cell>
          <cell r="E124" t="str">
            <v>un</v>
          </cell>
          <cell r="F124">
            <v>2</v>
          </cell>
          <cell r="G124">
            <v>425.5</v>
          </cell>
        </row>
        <row r="125">
          <cell r="A125" t="str">
            <v>PI 03</v>
          </cell>
          <cell r="B125" t="str">
            <v xml:space="preserve">Luminária p/ iluminação pública ref.HRC-612 da Philips ou similar </v>
          </cell>
          <cell r="C125" t="str">
            <v xml:space="preserve"> </v>
          </cell>
          <cell r="D125" t="str">
            <v xml:space="preserve"> </v>
          </cell>
          <cell r="E125" t="str">
            <v>un</v>
          </cell>
          <cell r="F125">
            <v>20</v>
          </cell>
          <cell r="G125">
            <v>400</v>
          </cell>
        </row>
        <row r="126">
          <cell r="A126" t="str">
            <v>PI 09</v>
          </cell>
          <cell r="B126" t="str">
            <v>Lâmpada a vapor de sódio 400W, alta pressão, base E40</v>
          </cell>
          <cell r="C126" t="str">
            <v xml:space="preserve"> </v>
          </cell>
          <cell r="D126" t="str">
            <v xml:space="preserve"> </v>
          </cell>
          <cell r="E126" t="str">
            <v>un</v>
          </cell>
          <cell r="F126">
            <v>2</v>
          </cell>
          <cell r="G126">
            <v>33.35</v>
          </cell>
        </row>
        <row r="127">
          <cell r="A127" t="str">
            <v>PI 35</v>
          </cell>
          <cell r="B127" t="str">
            <v>Construção de embasamento p/ poste tipo engastado, 20m de altura</v>
          </cell>
          <cell r="C127" t="str">
            <v xml:space="preserve"> </v>
          </cell>
          <cell r="D127" t="str">
            <v xml:space="preserve"> </v>
          </cell>
          <cell r="E127" t="str">
            <v>un</v>
          </cell>
          <cell r="F127">
            <v>1</v>
          </cell>
          <cell r="G127">
            <v>494</v>
          </cell>
        </row>
        <row r="128">
          <cell r="A128" t="str">
            <v>PI 42</v>
          </cell>
          <cell r="B128" t="str">
            <v>Instalação de poste de aço de 20m de altura engastado</v>
          </cell>
          <cell r="C128" t="str">
            <v xml:space="preserve"> </v>
          </cell>
          <cell r="D128" t="str">
            <v xml:space="preserve"> </v>
          </cell>
          <cell r="E128" t="str">
            <v>un</v>
          </cell>
          <cell r="F128">
            <v>1</v>
          </cell>
          <cell r="G128">
            <v>250</v>
          </cell>
        </row>
        <row r="129">
          <cell r="A129" t="str">
            <v>PI 69</v>
          </cell>
          <cell r="B129" t="str">
            <v>Instalação de poste concreto duplo T, 10m de altura, engastado</v>
          </cell>
          <cell r="C129" t="str">
            <v xml:space="preserve"> </v>
          </cell>
          <cell r="D129" t="str">
            <v xml:space="preserve"> </v>
          </cell>
          <cell r="E129" t="str">
            <v>un</v>
          </cell>
          <cell r="F129">
            <v>10</v>
          </cell>
          <cell r="G129">
            <v>200</v>
          </cell>
        </row>
        <row r="130">
          <cell r="A130" t="str">
            <v>PI 27</v>
          </cell>
          <cell r="B130" t="str">
            <v>Cabo isolado p/ 1000V, bitola 35mm²</v>
          </cell>
          <cell r="C130" t="str">
            <v xml:space="preserve"> </v>
          </cell>
          <cell r="D130" t="str">
            <v xml:space="preserve"> </v>
          </cell>
          <cell r="E130" t="str">
            <v>m</v>
          </cell>
          <cell r="F130">
            <v>200</v>
          </cell>
          <cell r="G130">
            <v>1.55</v>
          </cell>
        </row>
        <row r="131">
          <cell r="A131" t="str">
            <v>PI 65</v>
          </cell>
          <cell r="B131" t="str">
            <v>Cabo de alumínio 1/0</v>
          </cell>
          <cell r="C131" t="str">
            <v xml:space="preserve"> </v>
          </cell>
          <cell r="D131" t="str">
            <v xml:space="preserve"> </v>
          </cell>
          <cell r="E131" t="str">
            <v>m</v>
          </cell>
          <cell r="F131">
            <v>2650</v>
          </cell>
          <cell r="G131">
            <v>1.7</v>
          </cell>
        </row>
        <row r="132">
          <cell r="A132" t="str">
            <v>PI 66</v>
          </cell>
          <cell r="B132" t="str">
            <v>Cabo isolado p/ 1000 V, 6 mm2 de alumínio</v>
          </cell>
          <cell r="C132" t="str">
            <v xml:space="preserve"> </v>
          </cell>
          <cell r="D132" t="str">
            <v xml:space="preserve"> </v>
          </cell>
          <cell r="E132" t="str">
            <v>m</v>
          </cell>
          <cell r="F132">
            <v>20</v>
          </cell>
          <cell r="G132">
            <v>1</v>
          </cell>
        </row>
        <row r="133">
          <cell r="A133" t="str">
            <v>PI 67</v>
          </cell>
          <cell r="B133" t="str">
            <v>Cabo isolado p/ 1000 V, 2,5 mm2 de alumínio</v>
          </cell>
          <cell r="C133" t="str">
            <v xml:space="preserve"> </v>
          </cell>
          <cell r="D133" t="str">
            <v xml:space="preserve"> </v>
          </cell>
          <cell r="E133" t="str">
            <v>m</v>
          </cell>
          <cell r="F133">
            <v>60</v>
          </cell>
          <cell r="G133">
            <v>0.6</v>
          </cell>
        </row>
        <row r="134">
          <cell r="A134" t="str">
            <v>R1</v>
          </cell>
          <cell r="B134" t="str">
            <v>Remanejamento de Rede de Baixa Tensão (220/380V)</v>
          </cell>
          <cell r="C134" t="str">
            <v xml:space="preserve"> </v>
          </cell>
          <cell r="D134" t="str">
            <v xml:space="preserve"> </v>
          </cell>
          <cell r="E134" t="str">
            <v>m</v>
          </cell>
          <cell r="F134">
            <v>200</v>
          </cell>
          <cell r="G134">
            <v>4.7</v>
          </cell>
        </row>
        <row r="135">
          <cell r="A135" t="str">
            <v>R2</v>
          </cell>
          <cell r="B135" t="str">
            <v>Remanejamento de Rede de Alta Tensão (138kV)</v>
          </cell>
          <cell r="C135" t="str">
            <v xml:space="preserve"> </v>
          </cell>
          <cell r="D135" t="str">
            <v xml:space="preserve"> </v>
          </cell>
          <cell r="E135" t="str">
            <v>m</v>
          </cell>
          <cell r="F135">
            <v>400</v>
          </cell>
          <cell r="G135">
            <v>6.2</v>
          </cell>
        </row>
        <row r="136">
          <cell r="A136" t="str">
            <v>R10</v>
          </cell>
          <cell r="B136" t="str">
            <v>Remanejamento de Poste de Concreto 10/150</v>
          </cell>
          <cell r="C136" t="str">
            <v xml:space="preserve"> </v>
          </cell>
          <cell r="D136" t="str">
            <v xml:space="preserve"> </v>
          </cell>
          <cell r="E136" t="str">
            <v>un</v>
          </cell>
          <cell r="F136">
            <v>5</v>
          </cell>
          <cell r="G136">
            <v>75</v>
          </cell>
        </row>
        <row r="137">
          <cell r="A137" t="str">
            <v>R3</v>
          </cell>
          <cell r="B137" t="str">
            <v>Remanejamento de Rede de Telefonia</v>
          </cell>
          <cell r="C137" t="str">
            <v xml:space="preserve"> </v>
          </cell>
          <cell r="D137" t="str">
            <v xml:space="preserve"> </v>
          </cell>
          <cell r="E137" t="str">
            <v>m</v>
          </cell>
          <cell r="F137">
            <v>200</v>
          </cell>
          <cell r="G137">
            <v>2</v>
          </cell>
        </row>
        <row r="138">
          <cell r="A138" t="str">
            <v xml:space="preserve"> </v>
          </cell>
        </row>
      </sheetData>
      <sheetData sheetId="14">
        <row r="14">
          <cell r="A14" t="str">
            <v>01.000.00</v>
          </cell>
          <cell r="B14" t="str">
            <v>Desmatamento,destocamento e limpeza de área com árvore até 0,15m</v>
          </cell>
          <cell r="C14" t="str">
            <v>DNER-ES278/97</v>
          </cell>
          <cell r="D14" t="str">
            <v xml:space="preserve"> </v>
          </cell>
          <cell r="E14" t="str">
            <v>m2</v>
          </cell>
          <cell r="F14">
            <v>20000</v>
          </cell>
          <cell r="G14">
            <v>7.0000000000000007E-2</v>
          </cell>
        </row>
        <row r="15">
          <cell r="A15" t="str">
            <v>01.010.00</v>
          </cell>
          <cell r="B15" t="str">
            <v>Desmatamento e destocamento árvores de 0,15m a 0,30m</v>
          </cell>
          <cell r="C15" t="str">
            <v>DNER-ES278/97</v>
          </cell>
          <cell r="D15" t="str">
            <v xml:space="preserve"> </v>
          </cell>
          <cell r="E15" t="str">
            <v>un</v>
          </cell>
          <cell r="F15">
            <v>100</v>
          </cell>
          <cell r="G15">
            <v>8.92</v>
          </cell>
        </row>
        <row r="16">
          <cell r="A16" t="str">
            <v>01.011.00</v>
          </cell>
          <cell r="B16" t="str">
            <v>Desmatamento e destocamento árvores superior a 0,30m</v>
          </cell>
          <cell r="C16" t="str">
            <v>DNER-ES278/97</v>
          </cell>
          <cell r="D16" t="str">
            <v xml:space="preserve"> </v>
          </cell>
          <cell r="E16" t="str">
            <v>un</v>
          </cell>
          <cell r="F16">
            <v>50</v>
          </cell>
          <cell r="G16">
            <v>26.75</v>
          </cell>
        </row>
        <row r="17">
          <cell r="A17" t="str">
            <v>01.100.15</v>
          </cell>
          <cell r="B17" t="str">
            <v>Escavação,carga e transportes de material de 1a categoria DMT= 1200 a 1400m</v>
          </cell>
          <cell r="C17" t="str">
            <v>DNER-ES280/97</v>
          </cell>
          <cell r="D17" t="str">
            <v xml:space="preserve"> </v>
          </cell>
          <cell r="E17" t="str">
            <v>m3</v>
          </cell>
          <cell r="F17">
            <v>5853</v>
          </cell>
          <cell r="G17">
            <v>2.62</v>
          </cell>
        </row>
        <row r="18">
          <cell r="A18" t="str">
            <v>01.101.15</v>
          </cell>
          <cell r="B18" t="str">
            <v>Escavação,carga e transportes de material de 2a categoria,c/CB,  DMT 1200 a 1400m</v>
          </cell>
          <cell r="C18" t="str">
            <v>DNER-ES280/97</v>
          </cell>
          <cell r="D18" t="str">
            <v xml:space="preserve"> </v>
          </cell>
          <cell r="E18" t="str">
            <v>m3</v>
          </cell>
          <cell r="F18">
            <v>650</v>
          </cell>
          <cell r="G18">
            <v>3.73</v>
          </cell>
        </row>
        <row r="19">
          <cell r="A19" t="str">
            <v>01.510.00</v>
          </cell>
          <cell r="B19" t="str">
            <v>Compactação de aterros a 95% Proctor Normal</v>
          </cell>
          <cell r="C19" t="str">
            <v>DNER-ES282/97</v>
          </cell>
          <cell r="D19" t="str">
            <v xml:space="preserve"> </v>
          </cell>
          <cell r="E19" t="str">
            <v>m3</v>
          </cell>
          <cell r="F19">
            <v>1593</v>
          </cell>
          <cell r="G19">
            <v>0.79</v>
          </cell>
        </row>
        <row r="20">
          <cell r="A20" t="str">
            <v>01.511.00</v>
          </cell>
          <cell r="B20" t="str">
            <v>Compactação de aterros a 100% Proctor Normal</v>
          </cell>
          <cell r="C20" t="str">
            <v>DNER-ES282/97</v>
          </cell>
          <cell r="D20" t="str">
            <v xml:space="preserve"> </v>
          </cell>
          <cell r="E20" t="str">
            <v>m3</v>
          </cell>
          <cell r="F20">
            <v>3827</v>
          </cell>
          <cell r="G20">
            <v>1.36</v>
          </cell>
        </row>
        <row r="21">
          <cell r="A21" t="str">
            <v>P 10.000.06</v>
          </cell>
          <cell r="B21" t="str">
            <v>Aterro reforçado c/ elementos Terramesh (0,50x1,00x4,00m)(malha 8x10) ou similar</v>
          </cell>
          <cell r="C21" t="str">
            <v xml:space="preserve"> </v>
          </cell>
          <cell r="D21" t="str">
            <v xml:space="preserve"> </v>
          </cell>
          <cell r="E21" t="str">
            <v>un</v>
          </cell>
          <cell r="F21">
            <v>2638</v>
          </cell>
          <cell r="G21">
            <v>321.67</v>
          </cell>
        </row>
        <row r="22">
          <cell r="A22" t="str">
            <v>P 10.000.05</v>
          </cell>
          <cell r="B22" t="str">
            <v>Aterro reforçado c/ elementos Terramesh (1,00x1,00x4,00m)(malha 8x10) ou similar</v>
          </cell>
          <cell r="C22" t="str">
            <v xml:space="preserve"> </v>
          </cell>
          <cell r="D22" t="str">
            <v xml:space="preserve"> </v>
          </cell>
          <cell r="E22" t="str">
            <v>un</v>
          </cell>
          <cell r="F22">
            <v>1782</v>
          </cell>
          <cell r="G22">
            <v>414.83</v>
          </cell>
        </row>
        <row r="23">
          <cell r="A23" t="str">
            <v>DER82610</v>
          </cell>
          <cell r="B23" t="str">
            <v>Gabião caixa em PVC c/ h=50cm</v>
          </cell>
          <cell r="C23" t="str">
            <v xml:space="preserve"> </v>
          </cell>
          <cell r="D23" t="str">
            <v xml:space="preserve"> </v>
          </cell>
          <cell r="E23" t="str">
            <v>m3</v>
          </cell>
          <cell r="F23">
            <v>313</v>
          </cell>
          <cell r="G23">
            <v>153.77000000000001</v>
          </cell>
        </row>
        <row r="24">
          <cell r="A24" t="str">
            <v>DER82660</v>
          </cell>
          <cell r="B24" t="str">
            <v>Gabião caixa em PVC c/ h=100cm</v>
          </cell>
          <cell r="C24" t="str">
            <v xml:space="preserve"> </v>
          </cell>
          <cell r="D24" t="str">
            <v xml:space="preserve"> </v>
          </cell>
          <cell r="E24" t="str">
            <v>m3</v>
          </cell>
          <cell r="F24">
            <v>895</v>
          </cell>
          <cell r="G24">
            <v>122.97</v>
          </cell>
        </row>
        <row r="25">
          <cell r="A25" t="str">
            <v>09.517.04</v>
          </cell>
          <cell r="B25" t="str">
            <v>Pedra de mão</v>
          </cell>
          <cell r="C25" t="str">
            <v xml:space="preserve"> </v>
          </cell>
          <cell r="D25" t="str">
            <v xml:space="preserve"> </v>
          </cell>
          <cell r="E25" t="str">
            <v>m3</v>
          </cell>
          <cell r="F25">
            <v>8521</v>
          </cell>
          <cell r="G25">
            <v>11.92</v>
          </cell>
        </row>
        <row r="26">
          <cell r="A26">
            <v>9000032</v>
          </cell>
          <cell r="B26" t="str">
            <v>Manta Geotextil 200g/m2</v>
          </cell>
          <cell r="C26">
            <v>0</v>
          </cell>
          <cell r="D26">
            <v>0</v>
          </cell>
          <cell r="E26" t="str">
            <v>m2</v>
          </cell>
          <cell r="F26">
            <v>12255</v>
          </cell>
          <cell r="G26">
            <v>5.83</v>
          </cell>
        </row>
        <row r="27">
          <cell r="A27" t="str">
            <v>P 10.000.07</v>
          </cell>
          <cell r="B27" t="str">
            <v>Geogrelha Paralink 400m ou similar</v>
          </cell>
          <cell r="C27" t="str">
            <v xml:space="preserve"> </v>
          </cell>
          <cell r="D27" t="str">
            <v xml:space="preserve"> </v>
          </cell>
          <cell r="E27" t="str">
            <v>m2</v>
          </cell>
          <cell r="F27">
            <v>1475</v>
          </cell>
          <cell r="G27">
            <v>52.09</v>
          </cell>
        </row>
        <row r="28">
          <cell r="A28" t="str">
            <v>P 10.000.08</v>
          </cell>
          <cell r="B28" t="str">
            <v>Geogrelha Paralink 800m ou similar</v>
          </cell>
          <cell r="C28" t="str">
            <v xml:space="preserve"> </v>
          </cell>
          <cell r="D28" t="str">
            <v xml:space="preserve"> </v>
          </cell>
          <cell r="E28" t="str">
            <v>m2</v>
          </cell>
          <cell r="F28">
            <v>900</v>
          </cell>
          <cell r="G28">
            <v>91.8</v>
          </cell>
        </row>
        <row r="29">
          <cell r="F29" t="str">
            <v>SUB-TOTAL</v>
          </cell>
        </row>
        <row r="31">
          <cell r="B31" t="str">
            <v>PAVIMENTAÇÃO</v>
          </cell>
        </row>
        <row r="32">
          <cell r="A32" t="str">
            <v>02.000.00</v>
          </cell>
          <cell r="B32" t="str">
            <v>Regularização do subleito</v>
          </cell>
          <cell r="C32" t="str">
            <v xml:space="preserve"> </v>
          </cell>
          <cell r="D32" t="str">
            <v xml:space="preserve"> </v>
          </cell>
          <cell r="E32" t="str">
            <v>m2</v>
          </cell>
          <cell r="F32">
            <v>19615</v>
          </cell>
          <cell r="G32">
            <v>0.3</v>
          </cell>
        </row>
        <row r="33">
          <cell r="A33" t="str">
            <v>DER53130</v>
          </cell>
          <cell r="B33" t="str">
            <v>Camada de macadame seco</v>
          </cell>
          <cell r="C33" t="str">
            <v xml:space="preserve"> </v>
          </cell>
          <cell r="D33" t="str">
            <v xml:space="preserve"> </v>
          </cell>
          <cell r="E33" t="str">
            <v>m3</v>
          </cell>
          <cell r="F33">
            <v>3732</v>
          </cell>
          <cell r="G33">
            <v>21.86</v>
          </cell>
        </row>
        <row r="34">
          <cell r="A34" t="str">
            <v>02.230.00</v>
          </cell>
          <cell r="B34" t="str">
            <v>Base brita graduada</v>
          </cell>
          <cell r="C34" t="str">
            <v>DNER-ES303/97</v>
          </cell>
          <cell r="D34" t="str">
            <v xml:space="preserve"> </v>
          </cell>
          <cell r="E34" t="str">
            <v>m3</v>
          </cell>
          <cell r="F34">
            <v>2736</v>
          </cell>
          <cell r="G34">
            <v>28.06</v>
          </cell>
        </row>
        <row r="35">
          <cell r="A35" t="str">
            <v>02.300.00</v>
          </cell>
          <cell r="B35" t="str">
            <v>Imprimação - Fornecimento, transporte e execução</v>
          </cell>
          <cell r="C35" t="str">
            <v>DNER-ES306/97</v>
          </cell>
          <cell r="D35" t="str">
            <v xml:space="preserve"> </v>
          </cell>
          <cell r="E35" t="str">
            <v>m2</v>
          </cell>
          <cell r="F35">
            <v>17941</v>
          </cell>
          <cell r="G35">
            <v>1.1100000000000001</v>
          </cell>
        </row>
        <row r="36">
          <cell r="A36" t="str">
            <v>02.400.00</v>
          </cell>
          <cell r="B36" t="str">
            <v>Pintura de ligação - Fornec., transporte e execução</v>
          </cell>
          <cell r="C36" t="str">
            <v>DNER-ES307/97</v>
          </cell>
          <cell r="D36" t="str">
            <v xml:space="preserve"> </v>
          </cell>
          <cell r="E36" t="str">
            <v>m2</v>
          </cell>
          <cell r="F36">
            <v>46266</v>
          </cell>
          <cell r="G36">
            <v>0.41</v>
          </cell>
        </row>
        <row r="37">
          <cell r="A37" t="str">
            <v>02.540.01</v>
          </cell>
          <cell r="B37" t="str">
            <v>Concreto betuminoso usinado a quente - usina 100/140 t/h</v>
          </cell>
          <cell r="C37" t="str">
            <v>DNER-ES313/97</v>
          </cell>
          <cell r="D37" t="str">
            <v xml:space="preserve"> </v>
          </cell>
          <cell r="E37" t="str">
            <v>t</v>
          </cell>
          <cell r="F37">
            <v>5664</v>
          </cell>
          <cell r="G37">
            <v>67.64</v>
          </cell>
        </row>
        <row r="38">
          <cell r="A38" t="str">
            <v>DER82200</v>
          </cell>
          <cell r="B38" t="str">
            <v>Remoção de revestimento de CBUQ</v>
          </cell>
          <cell r="C38" t="str">
            <v xml:space="preserve"> </v>
          </cell>
          <cell r="D38" t="str">
            <v xml:space="preserve"> </v>
          </cell>
          <cell r="E38" t="str">
            <v>m3</v>
          </cell>
          <cell r="F38">
            <v>380</v>
          </cell>
          <cell r="G38">
            <v>5.73</v>
          </cell>
        </row>
        <row r="39">
          <cell r="A39" t="str">
            <v>DER82200a</v>
          </cell>
          <cell r="B39" t="str">
            <v>Remoção de camada granular</v>
          </cell>
          <cell r="C39" t="str">
            <v xml:space="preserve"> </v>
          </cell>
          <cell r="D39" t="str">
            <v xml:space="preserve"> </v>
          </cell>
          <cell r="E39" t="str">
            <v>m3</v>
          </cell>
          <cell r="F39">
            <v>380</v>
          </cell>
          <cell r="G39">
            <v>4.67</v>
          </cell>
        </row>
        <row r="40">
          <cell r="F40" t="str">
            <v>SUB-TOTAL</v>
          </cell>
        </row>
        <row r="42">
          <cell r="B42" t="str">
            <v>DRENAGEM</v>
          </cell>
        </row>
        <row r="43">
          <cell r="A43" t="str">
            <v>04.000.00</v>
          </cell>
          <cell r="B43" t="str">
            <v>Escavação manual em material de 1a categoria</v>
          </cell>
          <cell r="C43" t="str">
            <v xml:space="preserve"> </v>
          </cell>
          <cell r="D43" t="str">
            <v xml:space="preserve"> </v>
          </cell>
          <cell r="E43" t="str">
            <v>m3</v>
          </cell>
          <cell r="F43">
            <v>35</v>
          </cell>
          <cell r="G43">
            <v>17.57</v>
          </cell>
        </row>
        <row r="44">
          <cell r="A44" t="str">
            <v>04.001.00</v>
          </cell>
          <cell r="B44" t="str">
            <v>Escavação mecânica em material de 1a categoria</v>
          </cell>
          <cell r="C44" t="str">
            <v xml:space="preserve"> </v>
          </cell>
          <cell r="D44" t="str">
            <v xml:space="preserve"> </v>
          </cell>
          <cell r="E44" t="str">
            <v>m3</v>
          </cell>
          <cell r="F44">
            <v>184</v>
          </cell>
          <cell r="G44">
            <v>2.09</v>
          </cell>
        </row>
        <row r="45">
          <cell r="A45" t="str">
            <v>04.001.01</v>
          </cell>
          <cell r="B45" t="str">
            <v>Escavação mecânica,reaterro e compactação (material de 1a categoria)</v>
          </cell>
          <cell r="C45" t="str">
            <v xml:space="preserve"> </v>
          </cell>
          <cell r="D45" t="str">
            <v xml:space="preserve"> </v>
          </cell>
          <cell r="E45" t="str">
            <v>m3</v>
          </cell>
          <cell r="F45">
            <v>695</v>
          </cell>
          <cell r="G45">
            <v>3.03</v>
          </cell>
        </row>
        <row r="46">
          <cell r="A46" t="str">
            <v>04.510.03</v>
          </cell>
          <cell r="B46" t="str">
            <v>Dreno sub- superficial- DSS 03</v>
          </cell>
          <cell r="C46" t="str">
            <v>DNER-ES294/97</v>
          </cell>
          <cell r="D46" t="str">
            <v xml:space="preserve"> </v>
          </cell>
          <cell r="E46" t="str">
            <v>m</v>
          </cell>
          <cell r="F46">
            <v>242</v>
          </cell>
          <cell r="G46">
            <v>3.71</v>
          </cell>
        </row>
        <row r="47">
          <cell r="A47" t="str">
            <v>04.511.01</v>
          </cell>
          <cell r="B47" t="str">
            <v>Boca de saída p/ dreno sub-superficial-BSD 03</v>
          </cell>
          <cell r="C47" t="str">
            <v xml:space="preserve"> </v>
          </cell>
          <cell r="D47" t="str">
            <v xml:space="preserve"> </v>
          </cell>
          <cell r="E47" t="str">
            <v>un</v>
          </cell>
          <cell r="F47">
            <v>8</v>
          </cell>
          <cell r="G47">
            <v>20.86</v>
          </cell>
        </row>
        <row r="48">
          <cell r="A48" t="str">
            <v>04.900.21</v>
          </cell>
          <cell r="B48" t="str">
            <v>Sarjeta de cant. central de concreto-SCC 01</v>
          </cell>
          <cell r="C48" t="str">
            <v>DNER-ES288/97</v>
          </cell>
          <cell r="D48" t="str">
            <v xml:space="preserve"> </v>
          </cell>
          <cell r="E48" t="str">
            <v>m</v>
          </cell>
          <cell r="F48">
            <v>336</v>
          </cell>
          <cell r="G48">
            <v>13.85</v>
          </cell>
        </row>
        <row r="49">
          <cell r="A49" t="str">
            <v>04.900.22</v>
          </cell>
          <cell r="B49" t="str">
            <v>Sarjeta de cant. central de concreto-SCC 02</v>
          </cell>
          <cell r="C49" t="str">
            <v>DNER-ES288/97</v>
          </cell>
          <cell r="D49" t="str">
            <v xml:space="preserve"> </v>
          </cell>
          <cell r="E49" t="str">
            <v>m</v>
          </cell>
          <cell r="F49">
            <v>451</v>
          </cell>
          <cell r="G49">
            <v>19.170000000000002</v>
          </cell>
        </row>
        <row r="50">
          <cell r="A50" t="str">
            <v>04.900.03</v>
          </cell>
          <cell r="B50" t="str">
            <v>Sarjeta triangular de concreto-STC 03</v>
          </cell>
          <cell r="C50" t="str">
            <v>DNER-ES288/97</v>
          </cell>
          <cell r="D50" t="str">
            <v xml:space="preserve"> </v>
          </cell>
          <cell r="E50" t="str">
            <v>m</v>
          </cell>
          <cell r="F50">
            <v>55</v>
          </cell>
          <cell r="G50">
            <v>16.02</v>
          </cell>
        </row>
        <row r="51">
          <cell r="A51" t="str">
            <v>04.910.05</v>
          </cell>
          <cell r="B51" t="str">
            <v>Meio-fio de concreto-MFC 05</v>
          </cell>
          <cell r="C51" t="str">
            <v>DNER-ES290/97</v>
          </cell>
          <cell r="D51" t="str">
            <v xml:space="preserve"> </v>
          </cell>
          <cell r="E51" t="str">
            <v>m</v>
          </cell>
          <cell r="F51">
            <v>682</v>
          </cell>
          <cell r="G51">
            <v>10.54</v>
          </cell>
        </row>
        <row r="52">
          <cell r="A52" t="str">
            <v>04.960.01</v>
          </cell>
          <cell r="B52" t="str">
            <v>Boca de lobo simples c/ grelha de concreto-BLS 01</v>
          </cell>
          <cell r="C52" t="str">
            <v xml:space="preserve"> </v>
          </cell>
          <cell r="D52" t="str">
            <v xml:space="preserve"> </v>
          </cell>
          <cell r="E52" t="str">
            <v>un</v>
          </cell>
          <cell r="F52">
            <v>3</v>
          </cell>
          <cell r="G52">
            <v>203.51</v>
          </cell>
        </row>
        <row r="53">
          <cell r="A53" t="str">
            <v>04.960.02</v>
          </cell>
          <cell r="B53" t="str">
            <v>Boca de lobo simples c/ grelha de concreto-BLS 02</v>
          </cell>
          <cell r="C53" t="str">
            <v xml:space="preserve"> </v>
          </cell>
          <cell r="D53" t="str">
            <v xml:space="preserve"> </v>
          </cell>
          <cell r="E53" t="str">
            <v>un</v>
          </cell>
          <cell r="F53">
            <v>5</v>
          </cell>
          <cell r="G53">
            <v>257.83999999999997</v>
          </cell>
        </row>
        <row r="54">
          <cell r="A54" t="str">
            <v>P 04.100.07</v>
          </cell>
          <cell r="B54" t="str">
            <v>Execução de galerias D=0,40 c/ lastro de brita</v>
          </cell>
          <cell r="C54" t="str">
            <v xml:space="preserve"> </v>
          </cell>
          <cell r="D54" t="str">
            <v xml:space="preserve"> </v>
          </cell>
          <cell r="E54" t="str">
            <v>m</v>
          </cell>
          <cell r="F54">
            <v>281</v>
          </cell>
          <cell r="G54">
            <v>41.68</v>
          </cell>
        </row>
        <row r="55">
          <cell r="A55" t="str">
            <v>P 04.100.08</v>
          </cell>
          <cell r="B55" t="str">
            <v>Execução de galerias D=0,40 c/ lastro de concreto</v>
          </cell>
          <cell r="C55" t="str">
            <v xml:space="preserve"> </v>
          </cell>
          <cell r="D55" t="str">
            <v xml:space="preserve"> </v>
          </cell>
          <cell r="E55" t="str">
            <v>m</v>
          </cell>
          <cell r="F55">
            <v>28</v>
          </cell>
          <cell r="G55">
            <v>58.65</v>
          </cell>
        </row>
        <row r="56">
          <cell r="A56" t="str">
            <v>DER72350b</v>
          </cell>
          <cell r="B56" t="str">
            <v>Boca para BSTC D=40cm - Normal</v>
          </cell>
          <cell r="C56" t="str">
            <v xml:space="preserve"> </v>
          </cell>
          <cell r="D56" t="str">
            <v xml:space="preserve"> </v>
          </cell>
          <cell r="E56" t="str">
            <v>un</v>
          </cell>
          <cell r="F56">
            <v>3</v>
          </cell>
          <cell r="G56">
            <v>147.57</v>
          </cell>
        </row>
        <row r="57">
          <cell r="F57" t="str">
            <v>SUB-TOTAL</v>
          </cell>
        </row>
        <row r="59">
          <cell r="B59" t="str">
            <v>OBRAS DE ARTE ESPECIAIS</v>
          </cell>
        </row>
        <row r="60">
          <cell r="A60" t="str">
            <v>03.371.01</v>
          </cell>
          <cell r="B60" t="str">
            <v>Formas de placa compensada resinada</v>
          </cell>
          <cell r="C60" t="str">
            <v xml:space="preserve"> </v>
          </cell>
          <cell r="D60" t="str">
            <v xml:space="preserve"> </v>
          </cell>
          <cell r="E60" t="str">
            <v>m2</v>
          </cell>
          <cell r="F60">
            <v>85</v>
          </cell>
          <cell r="G60">
            <v>21.86</v>
          </cell>
        </row>
        <row r="61">
          <cell r="A61" t="str">
            <v>03.371.02</v>
          </cell>
          <cell r="B61" t="str">
            <v>Formas de placa compensada plastificada</v>
          </cell>
          <cell r="C61" t="str">
            <v xml:space="preserve"> </v>
          </cell>
          <cell r="D61" t="str">
            <v xml:space="preserve"> </v>
          </cell>
          <cell r="E61" t="str">
            <v>m2</v>
          </cell>
          <cell r="F61">
            <v>2387</v>
          </cell>
          <cell r="G61">
            <v>30.76</v>
          </cell>
        </row>
        <row r="62">
          <cell r="A62" t="str">
            <v>03.353.00</v>
          </cell>
          <cell r="B62" t="str">
            <v>Forn., preparo e colocação nas formas, de aço CA-50</v>
          </cell>
          <cell r="C62" t="str">
            <v xml:space="preserve"> </v>
          </cell>
          <cell r="D62" t="str">
            <v xml:space="preserve"> </v>
          </cell>
          <cell r="E62" t="str">
            <v>kg</v>
          </cell>
          <cell r="F62">
            <v>37870</v>
          </cell>
          <cell r="G62">
            <v>2.59</v>
          </cell>
        </row>
        <row r="63">
          <cell r="A63" t="str">
            <v>OAE4</v>
          </cell>
          <cell r="B63" t="str">
            <v>Armadura de protensão, fornecimento, bainhas, ancoragens, operações de protensão</v>
          </cell>
          <cell r="C63" t="str">
            <v xml:space="preserve"> </v>
          </cell>
          <cell r="D63" t="str">
            <v xml:space="preserve"> </v>
          </cell>
          <cell r="E63" t="str">
            <v>kg</v>
          </cell>
          <cell r="F63">
            <v>13643</v>
          </cell>
          <cell r="G63">
            <v>19.28</v>
          </cell>
        </row>
        <row r="64">
          <cell r="A64" t="str">
            <v>OAE17</v>
          </cell>
          <cell r="B64" t="str">
            <v>Transporte e lançamento de pré-lages</v>
          </cell>
          <cell r="C64" t="str">
            <v xml:space="preserve"> </v>
          </cell>
          <cell r="D64" t="str">
            <v xml:space="preserve"> </v>
          </cell>
          <cell r="E64" t="str">
            <v>un</v>
          </cell>
          <cell r="F64">
            <v>576</v>
          </cell>
          <cell r="G64">
            <v>23.47</v>
          </cell>
        </row>
        <row r="65">
          <cell r="A65" t="str">
            <v>OAE18</v>
          </cell>
          <cell r="B65" t="str">
            <v>Transporte e lançamento de vigas pré-moldadas</v>
          </cell>
          <cell r="C65" t="str">
            <v xml:space="preserve"> </v>
          </cell>
          <cell r="D65" t="str">
            <v xml:space="preserve"> </v>
          </cell>
          <cell r="E65" t="str">
            <v>un</v>
          </cell>
          <cell r="F65">
            <v>40</v>
          </cell>
          <cell r="G65">
            <v>1281.27</v>
          </cell>
        </row>
        <row r="66">
          <cell r="A66" t="str">
            <v>OAE19</v>
          </cell>
          <cell r="B66" t="str">
            <v>Injeção de nata (cabos 12 varas 1/2")</v>
          </cell>
          <cell r="C66" t="str">
            <v xml:space="preserve"> </v>
          </cell>
          <cell r="D66" t="str">
            <v xml:space="preserve"> </v>
          </cell>
          <cell r="E66" t="str">
            <v>m</v>
          </cell>
          <cell r="F66">
            <v>2388</v>
          </cell>
          <cell r="G66">
            <v>3.65</v>
          </cell>
        </row>
        <row r="67">
          <cell r="A67" t="str">
            <v>03.330.00</v>
          </cell>
          <cell r="B67" t="str">
            <v>Concreto fck= 35 MPa-contr. raz. uso ger.</v>
          </cell>
          <cell r="C67" t="str">
            <v xml:space="preserve"> </v>
          </cell>
          <cell r="D67" t="str">
            <v xml:space="preserve"> </v>
          </cell>
          <cell r="E67" t="str">
            <v>m3</v>
          </cell>
          <cell r="F67">
            <v>326</v>
          </cell>
          <cell r="G67">
            <v>166.78</v>
          </cell>
        </row>
        <row r="68">
          <cell r="A68" t="str">
            <v>P 03.327.01</v>
          </cell>
          <cell r="B68" t="str">
            <v xml:space="preserve">Concreto fck= 25 MPa-contr. raz. uso ger. </v>
          </cell>
          <cell r="C68" t="str">
            <v xml:space="preserve"> </v>
          </cell>
          <cell r="D68" t="str">
            <v xml:space="preserve"> </v>
          </cell>
          <cell r="E68" t="str">
            <v>m3</v>
          </cell>
          <cell r="F68">
            <v>73</v>
          </cell>
          <cell r="G68">
            <v>163.22</v>
          </cell>
        </row>
        <row r="69">
          <cell r="A69" t="str">
            <v>03.510.00</v>
          </cell>
          <cell r="B69" t="str">
            <v>Aparelho de apoio em neoprene</v>
          </cell>
          <cell r="C69" t="str">
            <v xml:space="preserve"> </v>
          </cell>
          <cell r="D69" t="str">
            <v xml:space="preserve"> </v>
          </cell>
          <cell r="E69" t="str">
            <v>kg</v>
          </cell>
          <cell r="F69">
            <v>104</v>
          </cell>
          <cell r="G69">
            <v>86.94</v>
          </cell>
        </row>
        <row r="70">
          <cell r="B70" t="str">
            <v>Barreiras de segurança (C.A.) Tipo New Jersey (129,2 m)</v>
          </cell>
        </row>
        <row r="71">
          <cell r="A71" t="str">
            <v>03.371.00</v>
          </cell>
          <cell r="B71" t="str">
            <v>Formas de madeira compensada</v>
          </cell>
          <cell r="C71" t="str">
            <v xml:space="preserve"> </v>
          </cell>
          <cell r="D71" t="str">
            <v xml:space="preserve"> </v>
          </cell>
          <cell r="E71" t="str">
            <v>m2</v>
          </cell>
          <cell r="F71">
            <v>258.39999999999998</v>
          </cell>
          <cell r="G71">
            <v>21.86</v>
          </cell>
        </row>
        <row r="72">
          <cell r="A72" t="str">
            <v>03.353.00</v>
          </cell>
          <cell r="B72" t="str">
            <v>Forn., preparo e colocação nas formas, de aço CA-50</v>
          </cell>
          <cell r="C72" t="str">
            <v xml:space="preserve"> </v>
          </cell>
          <cell r="D72" t="str">
            <v xml:space="preserve"> </v>
          </cell>
          <cell r="E72" t="str">
            <v>kg</v>
          </cell>
          <cell r="F72">
            <v>2080.12</v>
          </cell>
          <cell r="G72">
            <v>2.59</v>
          </cell>
        </row>
        <row r="73">
          <cell r="A73" t="str">
            <v>03.326.00</v>
          </cell>
          <cell r="B73" t="str">
            <v xml:space="preserve">Concreto fck= 20 MPa-contr. raz. uso ger. </v>
          </cell>
          <cell r="C73" t="str">
            <v xml:space="preserve"> </v>
          </cell>
          <cell r="D73" t="str">
            <v xml:space="preserve"> </v>
          </cell>
          <cell r="E73" t="str">
            <v>m3</v>
          </cell>
          <cell r="F73">
            <v>30</v>
          </cell>
          <cell r="G73">
            <v>149.19999999999999</v>
          </cell>
        </row>
        <row r="74">
          <cell r="B74" t="str">
            <v>Placas de aproximação( 04 unidades)(dimensão 4,00m x 11,2m x 0,30m)</v>
          </cell>
        </row>
        <row r="75">
          <cell r="A75" t="str">
            <v>03.371.00</v>
          </cell>
          <cell r="B75" t="str">
            <v>Formas de madeira compensada</v>
          </cell>
          <cell r="C75" t="str">
            <v xml:space="preserve"> </v>
          </cell>
          <cell r="D75" t="str">
            <v xml:space="preserve"> </v>
          </cell>
          <cell r="E75" t="str">
            <v>m2</v>
          </cell>
          <cell r="F75">
            <v>40</v>
          </cell>
          <cell r="G75">
            <v>21.86</v>
          </cell>
        </row>
        <row r="76">
          <cell r="A76" t="str">
            <v>03.353.00</v>
          </cell>
          <cell r="B76" t="str">
            <v>Forn., preparo e colocação nas formas, de aço CA-50</v>
          </cell>
          <cell r="C76" t="str">
            <v xml:space="preserve"> </v>
          </cell>
          <cell r="D76" t="str">
            <v xml:space="preserve"> </v>
          </cell>
          <cell r="E76" t="str">
            <v>kg</v>
          </cell>
          <cell r="F76">
            <v>3720</v>
          </cell>
          <cell r="G76">
            <v>2.59</v>
          </cell>
        </row>
        <row r="77">
          <cell r="A77" t="str">
            <v>03.326.00</v>
          </cell>
          <cell r="B77" t="str">
            <v xml:space="preserve">Concreto fck= 20 MPa-contr. raz. uso ger. </v>
          </cell>
          <cell r="C77" t="str">
            <v xml:space="preserve"> </v>
          </cell>
          <cell r="D77" t="str">
            <v xml:space="preserve"> </v>
          </cell>
          <cell r="E77" t="str">
            <v>m3</v>
          </cell>
          <cell r="F77">
            <v>54</v>
          </cell>
          <cell r="G77">
            <v>149.19999999999999</v>
          </cell>
        </row>
        <row r="78">
          <cell r="B78" t="str">
            <v>Drenos</v>
          </cell>
        </row>
        <row r="79">
          <cell r="A79" t="str">
            <v>P 03.991.01d</v>
          </cell>
          <cell r="B79" t="str">
            <v>Dreno de FF D= 150 mm x 500mm</v>
          </cell>
          <cell r="C79" t="str">
            <v xml:space="preserve"> </v>
          </cell>
          <cell r="D79" t="str">
            <v xml:space="preserve"> </v>
          </cell>
          <cell r="E79" t="str">
            <v>un</v>
          </cell>
          <cell r="F79">
            <v>56</v>
          </cell>
          <cell r="G79">
            <v>24.91</v>
          </cell>
        </row>
        <row r="80">
          <cell r="A80" t="str">
            <v>P 03.991.01c</v>
          </cell>
          <cell r="B80" t="str">
            <v>Dreno de FF D= 100 mm x 500mm</v>
          </cell>
          <cell r="C80" t="str">
            <v xml:space="preserve"> </v>
          </cell>
          <cell r="D80" t="str">
            <v xml:space="preserve"> </v>
          </cell>
          <cell r="E80" t="str">
            <v>un</v>
          </cell>
          <cell r="F80">
            <v>8</v>
          </cell>
          <cell r="G80">
            <v>15.64</v>
          </cell>
        </row>
        <row r="81">
          <cell r="F81" t="str">
            <v>SUB-TOTAL</v>
          </cell>
        </row>
        <row r="82">
          <cell r="B82" t="str">
            <v>OBRAS COMPLEMENTARES</v>
          </cell>
        </row>
        <row r="83">
          <cell r="A83" t="str">
            <v>05.100.00</v>
          </cell>
          <cell r="B83" t="str">
            <v>Enleivamento</v>
          </cell>
          <cell r="C83" t="str">
            <v>DNER-ES341/97</v>
          </cell>
          <cell r="D83" t="str">
            <v xml:space="preserve"> </v>
          </cell>
          <cell r="E83" t="str">
            <v>m2</v>
          </cell>
          <cell r="F83">
            <v>2557</v>
          </cell>
          <cell r="G83">
            <v>2.06</v>
          </cell>
        </row>
        <row r="84">
          <cell r="A84" t="str">
            <v>P 06.030.00</v>
          </cell>
          <cell r="B84" t="str">
            <v>Barreira de segurança simples</v>
          </cell>
          <cell r="C84" t="str">
            <v xml:space="preserve"> </v>
          </cell>
          <cell r="D84" t="str">
            <v xml:space="preserve"> </v>
          </cell>
          <cell r="E84" t="str">
            <v>m</v>
          </cell>
          <cell r="F84">
            <v>1274</v>
          </cell>
          <cell r="G84">
            <v>52.16</v>
          </cell>
        </row>
        <row r="85">
          <cell r="A85" t="str">
            <v>PI 01</v>
          </cell>
          <cell r="B85" t="str">
            <v>Poste de aço galv. a fogo, c/ 20,0m de alt. p/ instal. tipo engastado</v>
          </cell>
          <cell r="C85" t="str">
            <v xml:space="preserve"> </v>
          </cell>
          <cell r="D85" t="str">
            <v xml:space="preserve"> </v>
          </cell>
          <cell r="E85" t="str">
            <v>un</v>
          </cell>
          <cell r="F85">
            <v>20</v>
          </cell>
          <cell r="G85">
            <v>2662.25</v>
          </cell>
        </row>
        <row r="86">
          <cell r="A86" t="str">
            <v>PI 03</v>
          </cell>
          <cell r="B86" t="str">
            <v xml:space="preserve">Luminária p/ iluminação pública ref.HRC-612 da Philips ou similar </v>
          </cell>
          <cell r="C86" t="str">
            <v xml:space="preserve"> </v>
          </cell>
          <cell r="D86" t="str">
            <v xml:space="preserve"> </v>
          </cell>
          <cell r="E86" t="str">
            <v>un</v>
          </cell>
          <cell r="F86">
            <v>83</v>
          </cell>
          <cell r="G86">
            <v>400</v>
          </cell>
        </row>
        <row r="87">
          <cell r="A87" t="str">
            <v>PI 04</v>
          </cell>
          <cell r="B87" t="str">
            <v xml:space="preserve">Luminária p/ iluminação pública ref.SRC-612 da Philips ou similar </v>
          </cell>
          <cell r="C87" t="str">
            <v xml:space="preserve"> </v>
          </cell>
          <cell r="D87" t="str">
            <v xml:space="preserve"> </v>
          </cell>
          <cell r="E87" t="str">
            <v>un</v>
          </cell>
          <cell r="F87">
            <v>4</v>
          </cell>
          <cell r="G87">
            <v>425.5</v>
          </cell>
        </row>
        <row r="88">
          <cell r="A88" t="str">
            <v>PI 07</v>
          </cell>
          <cell r="B88" t="str">
            <v>Suporte p/ luminária tipo ZGP402 da Philips ou similar</v>
          </cell>
          <cell r="C88" t="str">
            <v xml:space="preserve"> </v>
          </cell>
          <cell r="D88" t="str">
            <v xml:space="preserve"> </v>
          </cell>
          <cell r="E88" t="str">
            <v>un</v>
          </cell>
          <cell r="F88">
            <v>2</v>
          </cell>
          <cell r="G88">
            <v>100</v>
          </cell>
        </row>
        <row r="89">
          <cell r="A89" t="str">
            <v>PI 09</v>
          </cell>
          <cell r="B89" t="str">
            <v>Lâmpada a vapor de sódio 400W, alta pressão, base E40</v>
          </cell>
          <cell r="C89" t="str">
            <v xml:space="preserve"> </v>
          </cell>
          <cell r="D89" t="str">
            <v xml:space="preserve"> </v>
          </cell>
          <cell r="E89" t="str">
            <v>un</v>
          </cell>
          <cell r="F89">
            <v>4</v>
          </cell>
          <cell r="G89">
            <v>33.35</v>
          </cell>
        </row>
        <row r="90">
          <cell r="A90" t="str">
            <v>PI 10</v>
          </cell>
          <cell r="B90" t="str">
            <v>Lâmpada a vapor de mercúrio 250W, alta pressão, base E40</v>
          </cell>
          <cell r="C90" t="str">
            <v xml:space="preserve"> </v>
          </cell>
          <cell r="D90" t="str">
            <v xml:space="preserve"> </v>
          </cell>
          <cell r="E90" t="str">
            <v>un</v>
          </cell>
          <cell r="F90">
            <v>83</v>
          </cell>
          <cell r="G90">
            <v>28.75</v>
          </cell>
        </row>
        <row r="91">
          <cell r="A91" t="str">
            <v>PI 14</v>
          </cell>
          <cell r="B91" t="str">
            <v>Caixa de passagem para instalação aparente D=50mm, tipo T</v>
          </cell>
          <cell r="C91" t="str">
            <v xml:space="preserve"> </v>
          </cell>
          <cell r="D91" t="str">
            <v xml:space="preserve"> </v>
          </cell>
          <cell r="E91" t="str">
            <v>un</v>
          </cell>
          <cell r="F91">
            <v>4</v>
          </cell>
          <cell r="G91">
            <v>4.08</v>
          </cell>
        </row>
        <row r="92">
          <cell r="A92" t="str">
            <v>PI 15</v>
          </cell>
          <cell r="B92" t="str">
            <v>Caixa de passagem para instalação aparente D=20mm, tipo LB</v>
          </cell>
          <cell r="C92" t="str">
            <v xml:space="preserve"> </v>
          </cell>
          <cell r="D92" t="str">
            <v xml:space="preserve"> </v>
          </cell>
          <cell r="E92" t="str">
            <v>un</v>
          </cell>
          <cell r="F92">
            <v>4</v>
          </cell>
          <cell r="G92">
            <v>3.62</v>
          </cell>
        </row>
        <row r="93">
          <cell r="A93" t="str">
            <v>PI 20</v>
          </cell>
          <cell r="B93" t="str">
            <v>Poste de concreto duplo T 10m, 150 daN</v>
          </cell>
          <cell r="C93" t="str">
            <v xml:space="preserve"> </v>
          </cell>
          <cell r="D93" t="str">
            <v xml:space="preserve"> </v>
          </cell>
          <cell r="E93" t="str">
            <v>un</v>
          </cell>
          <cell r="F93">
            <v>29</v>
          </cell>
          <cell r="G93">
            <v>200</v>
          </cell>
        </row>
        <row r="94">
          <cell r="A94" t="str">
            <v>PI 22</v>
          </cell>
          <cell r="B94" t="str">
            <v>Base completa com fusível Diazed, 6A, retardado, incluíndo tampa, anel de proteção e ajuste</v>
          </cell>
          <cell r="C94" t="str">
            <v xml:space="preserve"> </v>
          </cell>
          <cell r="D94" t="str">
            <v xml:space="preserve"> </v>
          </cell>
          <cell r="E94" t="str">
            <v>un</v>
          </cell>
          <cell r="F94">
            <v>87</v>
          </cell>
          <cell r="G94">
            <v>8.6300000000000008</v>
          </cell>
        </row>
        <row r="95">
          <cell r="A95" t="str">
            <v>PI 23</v>
          </cell>
          <cell r="B95" t="str">
            <v>Contator tripolar a seco, p/ corrente alternada - 55 A, para uso em rede 380/220V - 60Hz</v>
          </cell>
          <cell r="C95" t="str">
            <v xml:space="preserve"> </v>
          </cell>
          <cell r="D95" t="str">
            <v xml:space="preserve"> </v>
          </cell>
          <cell r="E95" t="str">
            <v>un</v>
          </cell>
          <cell r="F95">
            <v>6</v>
          </cell>
          <cell r="G95">
            <v>234.6</v>
          </cell>
        </row>
        <row r="96">
          <cell r="A96" t="str">
            <v>PI 24</v>
          </cell>
          <cell r="B96" t="str">
            <v>Fita elétrica auto fusão a base de borracha EPR</v>
          </cell>
          <cell r="C96" t="str">
            <v xml:space="preserve"> </v>
          </cell>
          <cell r="D96" t="str">
            <v xml:space="preserve"> </v>
          </cell>
          <cell r="E96" t="str">
            <v>un</v>
          </cell>
          <cell r="F96">
            <v>8</v>
          </cell>
          <cell r="G96">
            <v>6.39</v>
          </cell>
        </row>
        <row r="97">
          <cell r="A97" t="str">
            <v>PI 25</v>
          </cell>
          <cell r="B97" t="str">
            <v>Fita adesiva plástica isolante</v>
          </cell>
          <cell r="C97" t="str">
            <v xml:space="preserve"> </v>
          </cell>
          <cell r="D97" t="str">
            <v xml:space="preserve"> </v>
          </cell>
          <cell r="E97" t="str">
            <v>un</v>
          </cell>
          <cell r="F97">
            <v>10</v>
          </cell>
          <cell r="G97">
            <v>3.84</v>
          </cell>
        </row>
        <row r="98">
          <cell r="A98" t="str">
            <v>PI 26</v>
          </cell>
          <cell r="B98" t="str">
            <v>Relé fotoelétrico c/ suporte para fixação galv. com furo 18mm</v>
          </cell>
          <cell r="C98" t="str">
            <v xml:space="preserve"> </v>
          </cell>
          <cell r="D98" t="str">
            <v xml:space="preserve"> </v>
          </cell>
          <cell r="E98" t="str">
            <v>un</v>
          </cell>
          <cell r="F98">
            <v>6</v>
          </cell>
          <cell r="G98">
            <v>11.5</v>
          </cell>
        </row>
        <row r="99">
          <cell r="A99" t="str">
            <v>PI 27</v>
          </cell>
          <cell r="B99" t="str">
            <v>Cabo isolado p/ 1000V, bitola 35mm²</v>
          </cell>
          <cell r="C99" t="str">
            <v xml:space="preserve"> </v>
          </cell>
          <cell r="D99" t="str">
            <v xml:space="preserve"> </v>
          </cell>
          <cell r="E99" t="str">
            <v>m</v>
          </cell>
          <cell r="F99">
            <v>100</v>
          </cell>
          <cell r="G99">
            <v>1.55</v>
          </cell>
        </row>
        <row r="100">
          <cell r="A100" t="str">
            <v>PI 28</v>
          </cell>
          <cell r="B100" t="str">
            <v>Eletroduto de aço tipo pesado 100mm</v>
          </cell>
          <cell r="C100" t="str">
            <v xml:space="preserve"> </v>
          </cell>
          <cell r="D100" t="str">
            <v xml:space="preserve"> </v>
          </cell>
          <cell r="E100" t="str">
            <v>m</v>
          </cell>
          <cell r="F100">
            <v>40</v>
          </cell>
          <cell r="G100">
            <v>28.55</v>
          </cell>
        </row>
        <row r="101">
          <cell r="A101" t="str">
            <v>PI 30</v>
          </cell>
          <cell r="B101" t="str">
            <v>Haste para aterramento aço-cobre D 13x2400mm</v>
          </cell>
          <cell r="C101" t="str">
            <v xml:space="preserve"> </v>
          </cell>
          <cell r="D101" t="str">
            <v xml:space="preserve"> </v>
          </cell>
          <cell r="E101" t="str">
            <v>un</v>
          </cell>
          <cell r="F101">
            <v>29</v>
          </cell>
          <cell r="G101">
            <v>6.04</v>
          </cell>
        </row>
        <row r="102">
          <cell r="A102" t="str">
            <v>PI 31</v>
          </cell>
          <cell r="B102" t="str">
            <v>Cabo de cobre nú meio duro, 7 fios 2AWG</v>
          </cell>
          <cell r="C102" t="str">
            <v xml:space="preserve"> </v>
          </cell>
          <cell r="D102" t="str">
            <v xml:space="preserve"> </v>
          </cell>
          <cell r="E102" t="str">
            <v>kg</v>
          </cell>
          <cell r="F102">
            <v>15</v>
          </cell>
          <cell r="G102">
            <v>7.02</v>
          </cell>
        </row>
        <row r="103">
          <cell r="A103" t="str">
            <v>PI 34</v>
          </cell>
          <cell r="B103" t="str">
            <v>Construção de caixa tipo SP, ou pré-instalada com as mesmas características</v>
          </cell>
          <cell r="C103" t="str">
            <v xml:space="preserve"> </v>
          </cell>
          <cell r="D103" t="str">
            <v xml:space="preserve"> </v>
          </cell>
          <cell r="E103" t="str">
            <v>un</v>
          </cell>
          <cell r="F103">
            <v>6</v>
          </cell>
          <cell r="G103">
            <v>180</v>
          </cell>
        </row>
        <row r="104">
          <cell r="A104" t="str">
            <v>PI 35</v>
          </cell>
          <cell r="B104" t="str">
            <v>Construção de embasamento p/ poste tipo engastado, 20m de altura</v>
          </cell>
          <cell r="C104" t="str">
            <v xml:space="preserve"> </v>
          </cell>
          <cell r="D104" t="str">
            <v xml:space="preserve"> </v>
          </cell>
          <cell r="E104" t="str">
            <v>un</v>
          </cell>
          <cell r="F104">
            <v>2</v>
          </cell>
          <cell r="G104">
            <v>494</v>
          </cell>
        </row>
        <row r="105">
          <cell r="A105" t="str">
            <v>PI 36</v>
          </cell>
          <cell r="B105" t="str">
            <v>Construção de embasamento p/ poste tipo engastado, concreto duplo T, 10m de altura</v>
          </cell>
          <cell r="C105" t="str">
            <v xml:space="preserve"> </v>
          </cell>
          <cell r="D105" t="str">
            <v xml:space="preserve"> </v>
          </cell>
          <cell r="E105" t="str">
            <v>un</v>
          </cell>
          <cell r="F105">
            <v>29</v>
          </cell>
          <cell r="G105">
            <v>285</v>
          </cell>
        </row>
        <row r="106">
          <cell r="A106" t="str">
            <v>PI 37</v>
          </cell>
          <cell r="B106" t="str">
            <v>Lançamento de cabos em dutos de aço, classe 1000V, circuito trifásico mais neutro, e monofásico</v>
          </cell>
          <cell r="C106" t="str">
            <v xml:space="preserve"> </v>
          </cell>
          <cell r="D106" t="str">
            <v xml:space="preserve"> </v>
          </cell>
          <cell r="E106" t="str">
            <v>m</v>
          </cell>
          <cell r="F106">
            <v>20</v>
          </cell>
          <cell r="G106">
            <v>4</v>
          </cell>
        </row>
        <row r="107">
          <cell r="A107" t="str">
            <v>PI 38</v>
          </cell>
          <cell r="B107" t="str">
            <v>Confecção de emendas retas ou derivação em cabos classe 1000V, c/ conector à compressão</v>
          </cell>
          <cell r="C107" t="str">
            <v xml:space="preserve"> </v>
          </cell>
          <cell r="D107" t="str">
            <v xml:space="preserve"> </v>
          </cell>
          <cell r="E107" t="str">
            <v>un</v>
          </cell>
          <cell r="F107">
            <v>4</v>
          </cell>
          <cell r="G107">
            <v>4.5</v>
          </cell>
        </row>
        <row r="108">
          <cell r="A108" t="str">
            <v>PI 39</v>
          </cell>
          <cell r="B108" t="str">
            <v>Fixação de haste de terra e conexão ao neutro</v>
          </cell>
          <cell r="C108" t="str">
            <v xml:space="preserve"> </v>
          </cell>
          <cell r="D108" t="str">
            <v xml:space="preserve"> </v>
          </cell>
          <cell r="E108" t="str">
            <v>un</v>
          </cell>
          <cell r="F108">
            <v>29</v>
          </cell>
          <cell r="G108">
            <v>35</v>
          </cell>
        </row>
        <row r="109">
          <cell r="A109" t="str">
            <v>PI 40</v>
          </cell>
          <cell r="B109" t="str">
            <v>Montagem eletromecân.de iluminação a 17,5m de alt., formada p/2 pétalas, c/ fixação dos equip.</v>
          </cell>
          <cell r="C109" t="str">
            <v xml:space="preserve"> </v>
          </cell>
          <cell r="D109" t="str">
            <v xml:space="preserve"> </v>
          </cell>
          <cell r="E109" t="str">
            <v>un</v>
          </cell>
          <cell r="F109">
            <v>4</v>
          </cell>
          <cell r="G109">
            <v>550</v>
          </cell>
        </row>
        <row r="110">
          <cell r="A110" t="str">
            <v>PI 41</v>
          </cell>
          <cell r="B110" t="str">
            <v>Instalação de tubo de aço vara de 6m e curva de entrada de cabos na lateral do poste c/ fix. dutos</v>
          </cell>
          <cell r="C110" t="str">
            <v xml:space="preserve"> </v>
          </cell>
          <cell r="D110" t="str">
            <v xml:space="preserve"> </v>
          </cell>
          <cell r="E110" t="str">
            <v>un</v>
          </cell>
          <cell r="F110">
            <v>3</v>
          </cell>
          <cell r="G110">
            <v>200</v>
          </cell>
        </row>
        <row r="111">
          <cell r="A111" t="str">
            <v>PI 42</v>
          </cell>
          <cell r="B111" t="str">
            <v>Instalação de poste de aço de 20m de altura engastado</v>
          </cell>
          <cell r="C111" t="str">
            <v xml:space="preserve"> </v>
          </cell>
          <cell r="D111" t="str">
            <v xml:space="preserve"> </v>
          </cell>
          <cell r="E111" t="str">
            <v>un</v>
          </cell>
          <cell r="F111">
            <v>2</v>
          </cell>
          <cell r="G111">
            <v>250</v>
          </cell>
        </row>
        <row r="112">
          <cell r="A112" t="str">
            <v>PI 43</v>
          </cell>
          <cell r="B112" t="str">
            <v>Travessia de pista asfáltica p/ lançamento dutos aço tipo pesado 100mm</v>
          </cell>
          <cell r="C112" t="str">
            <v xml:space="preserve"> </v>
          </cell>
          <cell r="D112" t="str">
            <v xml:space="preserve"> </v>
          </cell>
          <cell r="E112" t="str">
            <v>m</v>
          </cell>
          <cell r="F112">
            <v>40</v>
          </cell>
          <cell r="G112">
            <v>70</v>
          </cell>
        </row>
        <row r="113">
          <cell r="A113" t="str">
            <v>PI 44</v>
          </cell>
          <cell r="B113" t="str">
            <v>Montagem eletromecânica de luminária 10,0m de altura, c/ fixação dos equip.e conexões elétricos</v>
          </cell>
          <cell r="C113" t="str">
            <v xml:space="preserve"> </v>
          </cell>
          <cell r="D113" t="str">
            <v xml:space="preserve"> </v>
          </cell>
          <cell r="E113" t="str">
            <v>un</v>
          </cell>
          <cell r="F113">
            <v>83</v>
          </cell>
          <cell r="G113">
            <v>60</v>
          </cell>
        </row>
        <row r="114">
          <cell r="A114" t="str">
            <v>PI 48</v>
          </cell>
          <cell r="B114" t="str">
            <v>Armação secundária p/ 2 estribo</v>
          </cell>
          <cell r="C114" t="str">
            <v xml:space="preserve"> </v>
          </cell>
          <cell r="D114" t="str">
            <v xml:space="preserve"> </v>
          </cell>
          <cell r="E114" t="str">
            <v>un</v>
          </cell>
          <cell r="F114">
            <v>58</v>
          </cell>
          <cell r="G114">
            <v>7.5</v>
          </cell>
        </row>
        <row r="115">
          <cell r="A115" t="str">
            <v>PI 49</v>
          </cell>
          <cell r="B115" t="str">
            <v>Armação secundária p/ 1 estribo</v>
          </cell>
          <cell r="C115" t="str">
            <v xml:space="preserve"> </v>
          </cell>
          <cell r="D115" t="str">
            <v xml:space="preserve"> </v>
          </cell>
          <cell r="E115" t="str">
            <v>un</v>
          </cell>
          <cell r="F115">
            <v>29</v>
          </cell>
          <cell r="G115">
            <v>3.5</v>
          </cell>
        </row>
        <row r="116">
          <cell r="A116" t="str">
            <v>PI 50</v>
          </cell>
          <cell r="B116" t="str">
            <v>Cabo isolado, de alumínio singelo, bitola 4 mm² - estimada</v>
          </cell>
          <cell r="C116" t="str">
            <v xml:space="preserve"> </v>
          </cell>
          <cell r="D116" t="str">
            <v xml:space="preserve"> </v>
          </cell>
          <cell r="E116" t="str">
            <v>m</v>
          </cell>
          <cell r="F116">
            <v>120</v>
          </cell>
          <cell r="G116">
            <v>0.35</v>
          </cell>
        </row>
        <row r="117">
          <cell r="A117" t="str">
            <v>PI 51</v>
          </cell>
          <cell r="B117" t="str">
            <v>Eletoduto de PVC corrugado tipo Kanalex ou similar, 50 mm</v>
          </cell>
          <cell r="C117" t="str">
            <v xml:space="preserve"> </v>
          </cell>
          <cell r="D117" t="str">
            <v xml:space="preserve"> </v>
          </cell>
          <cell r="E117" t="str">
            <v>m</v>
          </cell>
          <cell r="F117">
            <v>20</v>
          </cell>
          <cell r="G117">
            <v>3.02</v>
          </cell>
        </row>
        <row r="118">
          <cell r="A118" t="str">
            <v>PI 52</v>
          </cell>
          <cell r="B118" t="str">
            <v>Luminária IMB C-300 ou similar</v>
          </cell>
          <cell r="C118" t="str">
            <v xml:space="preserve"> </v>
          </cell>
          <cell r="D118" t="str">
            <v xml:space="preserve"> </v>
          </cell>
          <cell r="E118" t="str">
            <v>un</v>
          </cell>
          <cell r="F118">
            <v>4</v>
          </cell>
          <cell r="G118">
            <v>410</v>
          </cell>
        </row>
        <row r="119">
          <cell r="A119" t="str">
            <v>PI 67</v>
          </cell>
          <cell r="B119" t="str">
            <v>Cabo isolado p/ 1000 V, 2,5 mm2 de alumínio</v>
          </cell>
          <cell r="C119" t="str">
            <v xml:space="preserve"> </v>
          </cell>
          <cell r="D119" t="str">
            <v xml:space="preserve"> </v>
          </cell>
          <cell r="E119" t="str">
            <v>m</v>
          </cell>
          <cell r="F119">
            <v>170</v>
          </cell>
          <cell r="G119">
            <v>0.6</v>
          </cell>
        </row>
        <row r="120">
          <cell r="A120" t="str">
            <v>PI 66</v>
          </cell>
          <cell r="B120" t="str">
            <v>Cabo isolado p/ 1000 V, 6 mm2 de alumínio</v>
          </cell>
          <cell r="C120" t="str">
            <v xml:space="preserve"> </v>
          </cell>
          <cell r="D120" t="str">
            <v xml:space="preserve"> </v>
          </cell>
          <cell r="E120" t="str">
            <v>m</v>
          </cell>
          <cell r="F120">
            <v>40</v>
          </cell>
          <cell r="G120">
            <v>1</v>
          </cell>
        </row>
        <row r="121">
          <cell r="A121" t="str">
            <v>PI 57</v>
          </cell>
          <cell r="B121" t="str">
            <v>Lançamento de cabos em eletroduto de PVC corrugado</v>
          </cell>
          <cell r="C121" t="str">
            <v xml:space="preserve"> </v>
          </cell>
          <cell r="D121" t="str">
            <v xml:space="preserve"> </v>
          </cell>
          <cell r="E121" t="str">
            <v>m</v>
          </cell>
          <cell r="F121">
            <v>20</v>
          </cell>
          <cell r="G121">
            <v>3</v>
          </cell>
        </row>
        <row r="122">
          <cell r="A122" t="str">
            <v>PI 58</v>
          </cell>
          <cell r="B122" t="str">
            <v>Fixação de caixas de passagem p/ instalação aparente D=20mm</v>
          </cell>
          <cell r="C122" t="str">
            <v xml:space="preserve"> </v>
          </cell>
          <cell r="D122" t="str">
            <v xml:space="preserve"> </v>
          </cell>
          <cell r="E122" t="str">
            <v>un</v>
          </cell>
          <cell r="F122">
            <v>4</v>
          </cell>
          <cell r="G122">
            <v>10</v>
          </cell>
        </row>
        <row r="123">
          <cell r="A123" t="str">
            <v>PI 59</v>
          </cell>
          <cell r="B123" t="str">
            <v>Instalação de luminária blindada para lâmpada a vapor de mercúrio 250W</v>
          </cell>
          <cell r="C123" t="str">
            <v xml:space="preserve"> </v>
          </cell>
          <cell r="D123" t="str">
            <v xml:space="preserve"> </v>
          </cell>
          <cell r="E123" t="str">
            <v>un</v>
          </cell>
          <cell r="F123">
            <v>4</v>
          </cell>
          <cell r="G123">
            <v>20</v>
          </cell>
        </row>
        <row r="124">
          <cell r="A124" t="str">
            <v>PI 61</v>
          </cell>
          <cell r="B124" t="str">
            <v>Isolador de roldana</v>
          </cell>
          <cell r="C124" t="str">
            <v xml:space="preserve"> </v>
          </cell>
          <cell r="D124" t="str">
            <v xml:space="preserve"> </v>
          </cell>
          <cell r="E124" t="str">
            <v>un</v>
          </cell>
          <cell r="F124">
            <v>145</v>
          </cell>
          <cell r="G124">
            <v>4.5</v>
          </cell>
        </row>
        <row r="125">
          <cell r="A125" t="str">
            <v>PI 65</v>
          </cell>
          <cell r="B125" t="str">
            <v>Cabo de alumínio 1/0</v>
          </cell>
          <cell r="C125" t="str">
            <v xml:space="preserve"> </v>
          </cell>
          <cell r="D125" t="str">
            <v xml:space="preserve"> </v>
          </cell>
          <cell r="E125" t="str">
            <v>m</v>
          </cell>
          <cell r="F125">
            <v>4625</v>
          </cell>
          <cell r="G125">
            <v>1.7</v>
          </cell>
        </row>
        <row r="126">
          <cell r="A126" t="str">
            <v>R1</v>
          </cell>
          <cell r="B126" t="str">
            <v>Remanejamento de Rede de Baixa Tensão (220/380V)</v>
          </cell>
          <cell r="C126" t="str">
            <v xml:space="preserve"> </v>
          </cell>
          <cell r="D126" t="str">
            <v xml:space="preserve"> </v>
          </cell>
          <cell r="E126" t="str">
            <v>m</v>
          </cell>
          <cell r="F126">
            <v>180</v>
          </cell>
          <cell r="G126">
            <v>4.7</v>
          </cell>
        </row>
        <row r="127">
          <cell r="A127" t="str">
            <v>R2</v>
          </cell>
          <cell r="B127" t="str">
            <v>Remanejamento de Rede de Alta Tensão (138kV)</v>
          </cell>
          <cell r="C127" t="str">
            <v xml:space="preserve"> </v>
          </cell>
          <cell r="D127" t="str">
            <v xml:space="preserve"> </v>
          </cell>
          <cell r="E127" t="str">
            <v>m</v>
          </cell>
          <cell r="F127">
            <v>450</v>
          </cell>
          <cell r="G127">
            <v>6.2</v>
          </cell>
        </row>
        <row r="128">
          <cell r="A128" t="str">
            <v>R10</v>
          </cell>
          <cell r="B128" t="str">
            <v>Remanejamento de Poste de Concreto 10/150</v>
          </cell>
          <cell r="C128" t="str">
            <v xml:space="preserve"> </v>
          </cell>
          <cell r="D128" t="str">
            <v xml:space="preserve"> </v>
          </cell>
          <cell r="E128" t="str">
            <v>un</v>
          </cell>
          <cell r="F128">
            <v>2</v>
          </cell>
          <cell r="G128">
            <v>75</v>
          </cell>
        </row>
        <row r="129">
          <cell r="A129" t="str">
            <v>R14</v>
          </cell>
          <cell r="B129" t="str">
            <v>Remanejamento de Poste de Concreto 11/300</v>
          </cell>
          <cell r="C129" t="str">
            <v xml:space="preserve"> </v>
          </cell>
          <cell r="D129" t="str">
            <v xml:space="preserve"> </v>
          </cell>
          <cell r="E129" t="str">
            <v>un</v>
          </cell>
          <cell r="F129">
            <v>2</v>
          </cell>
          <cell r="G129">
            <v>75</v>
          </cell>
        </row>
        <row r="130">
          <cell r="A130" t="str">
            <v>R15</v>
          </cell>
          <cell r="B130" t="str">
            <v>Remanejamento de Poste de Concreto 11/500</v>
          </cell>
          <cell r="C130" t="str">
            <v xml:space="preserve"> </v>
          </cell>
          <cell r="D130" t="str">
            <v xml:space="preserve"> </v>
          </cell>
          <cell r="E130" t="str">
            <v>un</v>
          </cell>
          <cell r="F130">
            <v>2</v>
          </cell>
          <cell r="G130">
            <v>75</v>
          </cell>
        </row>
        <row r="131">
          <cell r="A131" t="str">
            <v>R17</v>
          </cell>
          <cell r="B131" t="str">
            <v>Remanejamento de Poste de Concreto 10/150 c/ 2 pétala (400W) instalado</v>
          </cell>
          <cell r="C131" t="str">
            <v xml:space="preserve"> </v>
          </cell>
          <cell r="D131" t="str">
            <v xml:space="preserve"> </v>
          </cell>
          <cell r="E131" t="str">
            <v>un</v>
          </cell>
          <cell r="F131">
            <v>3</v>
          </cell>
          <cell r="G131">
            <v>200</v>
          </cell>
        </row>
        <row r="132">
          <cell r="A132" t="str">
            <v>R20A</v>
          </cell>
          <cell r="B132" t="str">
            <v>Remanejamento de Poste de Concreto 11/300 c/ 3 pétalas (400W) instalado</v>
          </cell>
          <cell r="C132" t="str">
            <v xml:space="preserve"> </v>
          </cell>
          <cell r="D132" t="str">
            <v xml:space="preserve"> </v>
          </cell>
          <cell r="E132" t="str">
            <v>un</v>
          </cell>
          <cell r="F132">
            <v>2</v>
          </cell>
          <cell r="G132">
            <v>250</v>
          </cell>
        </row>
        <row r="133">
          <cell r="A133" t="str">
            <v>R3</v>
          </cell>
          <cell r="B133" t="str">
            <v>Remanejamento de Rede de Telefonia</v>
          </cell>
          <cell r="C133" t="str">
            <v xml:space="preserve"> </v>
          </cell>
          <cell r="D133" t="str">
            <v xml:space="preserve"> </v>
          </cell>
          <cell r="E133" t="str">
            <v>m</v>
          </cell>
          <cell r="F133">
            <v>360</v>
          </cell>
          <cell r="G133">
            <v>2</v>
          </cell>
        </row>
      </sheetData>
      <sheetData sheetId="15">
        <row r="14">
          <cell r="A14" t="str">
            <v>01.000.00</v>
          </cell>
          <cell r="B14" t="str">
            <v>Desmatamento,destocamento e limpeza de área com árvore até 0,15m</v>
          </cell>
          <cell r="C14" t="str">
            <v>DNER-ES278/97</v>
          </cell>
          <cell r="D14" t="str">
            <v xml:space="preserve"> </v>
          </cell>
          <cell r="E14" t="str">
            <v>m2</v>
          </cell>
          <cell r="F14">
            <v>32976</v>
          </cell>
          <cell r="G14">
            <v>7.0000000000000007E-2</v>
          </cell>
        </row>
        <row r="15">
          <cell r="A15" t="str">
            <v>01.010.00</v>
          </cell>
          <cell r="B15" t="str">
            <v>Desmatamento e destocamento árvores de 0,15m a 0,30m</v>
          </cell>
          <cell r="C15" t="str">
            <v>DNER-ES278/97</v>
          </cell>
          <cell r="D15" t="str">
            <v xml:space="preserve"> </v>
          </cell>
          <cell r="E15" t="str">
            <v>un</v>
          </cell>
          <cell r="F15">
            <v>300</v>
          </cell>
          <cell r="G15">
            <v>8.92</v>
          </cell>
        </row>
        <row r="16">
          <cell r="A16" t="str">
            <v>01.011.00</v>
          </cell>
          <cell r="B16" t="str">
            <v>Desmatamento e destocamento árvores superior a 0,30m</v>
          </cell>
          <cell r="C16" t="str">
            <v>DNER-ES278/97</v>
          </cell>
          <cell r="D16" t="str">
            <v xml:space="preserve"> </v>
          </cell>
          <cell r="E16" t="str">
            <v>un</v>
          </cell>
          <cell r="F16">
            <v>100</v>
          </cell>
          <cell r="G16">
            <v>26.75</v>
          </cell>
        </row>
        <row r="17">
          <cell r="A17" t="str">
            <v>01.100.09</v>
          </cell>
          <cell r="B17" t="str">
            <v>Escavação,carga e transportes de material de 1a categoria DMT= 50 a 200m</v>
          </cell>
          <cell r="C17" t="str">
            <v>DNER-ES280/97</v>
          </cell>
          <cell r="D17" t="str">
            <v xml:space="preserve"> </v>
          </cell>
          <cell r="E17" t="str">
            <v>m3</v>
          </cell>
          <cell r="F17">
            <v>1549</v>
          </cell>
          <cell r="G17">
            <v>1.89</v>
          </cell>
        </row>
        <row r="18">
          <cell r="A18" t="str">
            <v>01.100.10</v>
          </cell>
          <cell r="B18" t="str">
            <v>Escavação,carga e transportes de material de 1a categoria DMT= 200 a 400m</v>
          </cell>
          <cell r="C18" t="str">
            <v>DNER-ES280/97</v>
          </cell>
          <cell r="D18" t="str">
            <v xml:space="preserve"> </v>
          </cell>
          <cell r="E18" t="str">
            <v>m3</v>
          </cell>
          <cell r="F18">
            <v>1285</v>
          </cell>
          <cell r="G18">
            <v>1.98</v>
          </cell>
        </row>
        <row r="19">
          <cell r="A19" t="str">
            <v>01.100.11</v>
          </cell>
          <cell r="B19" t="str">
            <v>Escavação,carga e transportes de material de 1a categoria DMT= 400 a 600m</v>
          </cell>
          <cell r="C19" t="str">
            <v>DNER-ES280/97</v>
          </cell>
          <cell r="D19" t="str">
            <v xml:space="preserve"> </v>
          </cell>
          <cell r="E19" t="str">
            <v>m3</v>
          </cell>
          <cell r="F19">
            <v>1718</v>
          </cell>
          <cell r="G19">
            <v>2.12</v>
          </cell>
        </row>
        <row r="20">
          <cell r="A20" t="str">
            <v>DER50290</v>
          </cell>
          <cell r="B20" t="str">
            <v>Esc.  Carga e Transp. de mat. 1a cat. c/ CB 8000&lt;DMT&lt;9000m</v>
          </cell>
          <cell r="C20" t="str">
            <v xml:space="preserve"> </v>
          </cell>
          <cell r="D20" t="str">
            <v xml:space="preserve"> </v>
          </cell>
          <cell r="E20" t="str">
            <v>m3</v>
          </cell>
          <cell r="F20">
            <v>49008</v>
          </cell>
          <cell r="G20">
            <v>5.79</v>
          </cell>
        </row>
        <row r="21">
          <cell r="A21" t="str">
            <v>DER50300</v>
          </cell>
          <cell r="B21" t="str">
            <v>Esc.  Carga e Transp. de mat. 1a cat. c/ CB 9000&lt;DMT&lt;10000m</v>
          </cell>
          <cell r="C21" t="str">
            <v xml:space="preserve"> </v>
          </cell>
          <cell r="D21" t="str">
            <v xml:space="preserve"> </v>
          </cell>
          <cell r="E21" t="str">
            <v>m3</v>
          </cell>
          <cell r="F21">
            <v>6244</v>
          </cell>
          <cell r="G21">
            <v>6.3</v>
          </cell>
        </row>
        <row r="22">
          <cell r="A22" t="str">
            <v>DER51280</v>
          </cell>
          <cell r="B22" t="str">
            <v>Escavação,carga e transportes de material de 2a categoria DMT 8000 a 9000m</v>
          </cell>
          <cell r="C22" t="str">
            <v xml:space="preserve"> </v>
          </cell>
          <cell r="D22" t="str">
            <v xml:space="preserve"> </v>
          </cell>
          <cell r="E22" t="str">
            <v>m3</v>
          </cell>
          <cell r="F22">
            <v>32672</v>
          </cell>
          <cell r="G22">
            <v>7.48</v>
          </cell>
        </row>
        <row r="23">
          <cell r="A23" t="str">
            <v>DER51290</v>
          </cell>
          <cell r="B23" t="str">
            <v>Escavação,carga e transportes de material de 2a categoria DMT 9000 a 10000m</v>
          </cell>
          <cell r="C23" t="str">
            <v xml:space="preserve"> </v>
          </cell>
          <cell r="D23" t="str">
            <v xml:space="preserve"> </v>
          </cell>
          <cell r="E23" t="str">
            <v>m3</v>
          </cell>
          <cell r="F23">
            <v>4162</v>
          </cell>
          <cell r="G23">
            <v>8.11</v>
          </cell>
        </row>
        <row r="24">
          <cell r="A24" t="str">
            <v>01.510.00</v>
          </cell>
          <cell r="B24" t="str">
            <v>Compactação de aterros a 95% Proctor Normal</v>
          </cell>
          <cell r="C24" t="str">
            <v>DNER-ES282/97</v>
          </cell>
          <cell r="D24" t="str">
            <v xml:space="preserve"> </v>
          </cell>
          <cell r="E24" t="str">
            <v>m3</v>
          </cell>
          <cell r="F24">
            <v>71860</v>
          </cell>
          <cell r="G24">
            <v>0.79</v>
          </cell>
        </row>
        <row r="25">
          <cell r="A25" t="str">
            <v>01.511.00</v>
          </cell>
          <cell r="B25" t="str">
            <v>Compactação de aterros a 100% Proctor Normal</v>
          </cell>
          <cell r="C25" t="str">
            <v>DNER-ES282/97</v>
          </cell>
          <cell r="D25" t="str">
            <v xml:space="preserve"> </v>
          </cell>
          <cell r="E25" t="str">
            <v>m3</v>
          </cell>
          <cell r="F25">
            <v>8672</v>
          </cell>
          <cell r="G25">
            <v>1.36</v>
          </cell>
        </row>
        <row r="26">
          <cell r="F26" t="str">
            <v>SUB-TOTAL</v>
          </cell>
        </row>
        <row r="28">
          <cell r="B28" t="str">
            <v>PAVIMENTAÇÃO</v>
          </cell>
        </row>
        <row r="29">
          <cell r="A29" t="str">
            <v>02.000.00</v>
          </cell>
          <cell r="B29" t="str">
            <v>Regularização do subleito</v>
          </cell>
          <cell r="C29" t="str">
            <v xml:space="preserve"> </v>
          </cell>
          <cell r="D29" t="str">
            <v xml:space="preserve"> </v>
          </cell>
          <cell r="E29" t="str">
            <v>m2</v>
          </cell>
          <cell r="F29">
            <v>40505</v>
          </cell>
          <cell r="G29">
            <v>0.3</v>
          </cell>
        </row>
        <row r="30">
          <cell r="A30" t="str">
            <v>DER53130</v>
          </cell>
          <cell r="B30" t="str">
            <v>Camada de macadame seco</v>
          </cell>
          <cell r="C30" t="str">
            <v xml:space="preserve"> </v>
          </cell>
          <cell r="D30" t="str">
            <v xml:space="preserve"> </v>
          </cell>
          <cell r="E30" t="str">
            <v>m3</v>
          </cell>
          <cell r="F30">
            <v>7888</v>
          </cell>
          <cell r="G30">
            <v>21.86</v>
          </cell>
        </row>
        <row r="31">
          <cell r="A31" t="str">
            <v>02.230.00</v>
          </cell>
          <cell r="B31" t="str">
            <v>Base brita graduada</v>
          </cell>
          <cell r="C31" t="str">
            <v>DNER-ES303/97</v>
          </cell>
          <cell r="D31" t="str">
            <v xml:space="preserve"> </v>
          </cell>
          <cell r="E31" t="str">
            <v>m3</v>
          </cell>
          <cell r="F31">
            <v>5636</v>
          </cell>
          <cell r="G31">
            <v>28.06</v>
          </cell>
        </row>
        <row r="32">
          <cell r="A32" t="str">
            <v>02.300.00</v>
          </cell>
          <cell r="B32" t="str">
            <v>Imprimação - Fornecimento, transporte e execução</v>
          </cell>
          <cell r="C32" t="str">
            <v>DNER-ES306/97</v>
          </cell>
          <cell r="D32" t="str">
            <v xml:space="preserve"> </v>
          </cell>
          <cell r="E32" t="str">
            <v>m2</v>
          </cell>
          <cell r="F32">
            <v>36771</v>
          </cell>
          <cell r="G32">
            <v>1.1100000000000001</v>
          </cell>
        </row>
        <row r="33">
          <cell r="A33" t="str">
            <v>02.400.00</v>
          </cell>
          <cell r="B33" t="str">
            <v>Pintura de ligação - Fornec., transporte e execução</v>
          </cell>
          <cell r="C33" t="str">
            <v>DNER-ES307/97</v>
          </cell>
          <cell r="D33" t="str">
            <v xml:space="preserve"> </v>
          </cell>
          <cell r="E33" t="str">
            <v>m2</v>
          </cell>
          <cell r="F33">
            <v>95149</v>
          </cell>
          <cell r="G33">
            <v>0.41</v>
          </cell>
        </row>
        <row r="34">
          <cell r="A34" t="str">
            <v>02.540.01</v>
          </cell>
          <cell r="B34" t="str">
            <v>Concreto betuminoso usinado a quente - usina 100/140 t/h</v>
          </cell>
          <cell r="C34" t="str">
            <v>DNER-ES313/97</v>
          </cell>
          <cell r="D34" t="str">
            <v xml:space="preserve"> </v>
          </cell>
          <cell r="E34" t="str">
            <v>t</v>
          </cell>
          <cell r="F34">
            <v>11655</v>
          </cell>
          <cell r="G34">
            <v>67.64</v>
          </cell>
        </row>
        <row r="35">
          <cell r="A35" t="str">
            <v>DER82200a</v>
          </cell>
          <cell r="B35" t="str">
            <v>Remoção de camada granular</v>
          </cell>
          <cell r="C35" t="str">
            <v xml:space="preserve"> </v>
          </cell>
          <cell r="D35" t="str">
            <v xml:space="preserve"> </v>
          </cell>
          <cell r="E35" t="str">
            <v>m3</v>
          </cell>
          <cell r="F35">
            <v>1540</v>
          </cell>
          <cell r="G35">
            <v>4.67</v>
          </cell>
        </row>
        <row r="36">
          <cell r="A36" t="str">
            <v>DER82200</v>
          </cell>
          <cell r="B36" t="str">
            <v>Remoção de revestimento de CBUQ</v>
          </cell>
          <cell r="C36" t="str">
            <v xml:space="preserve"> </v>
          </cell>
          <cell r="D36" t="str">
            <v xml:space="preserve"> </v>
          </cell>
          <cell r="E36" t="str">
            <v>m3</v>
          </cell>
          <cell r="F36">
            <v>1540</v>
          </cell>
          <cell r="G36">
            <v>5.73</v>
          </cell>
        </row>
        <row r="37">
          <cell r="F37" t="str">
            <v>SUB-TOTAL</v>
          </cell>
        </row>
        <row r="39">
          <cell r="B39" t="str">
            <v>DRENAGEM</v>
          </cell>
        </row>
        <row r="40">
          <cell r="A40" t="str">
            <v>04.000.00</v>
          </cell>
          <cell r="B40" t="str">
            <v>Escavação manual em material de 1a categoria</v>
          </cell>
          <cell r="C40" t="str">
            <v xml:space="preserve"> </v>
          </cell>
          <cell r="D40" t="str">
            <v xml:space="preserve"> </v>
          </cell>
          <cell r="E40" t="str">
            <v>m3</v>
          </cell>
          <cell r="F40">
            <v>86</v>
          </cell>
          <cell r="G40">
            <v>17.57</v>
          </cell>
        </row>
        <row r="41">
          <cell r="A41" t="str">
            <v>04.001.00</v>
          </cell>
          <cell r="B41" t="str">
            <v>Escavação mecânica em material de 1a categoria</v>
          </cell>
          <cell r="C41" t="str">
            <v xml:space="preserve"> </v>
          </cell>
          <cell r="D41" t="str">
            <v xml:space="preserve"> </v>
          </cell>
          <cell r="E41" t="str">
            <v>m3</v>
          </cell>
          <cell r="F41">
            <v>378</v>
          </cell>
          <cell r="G41">
            <v>2.09</v>
          </cell>
        </row>
        <row r="42">
          <cell r="A42" t="str">
            <v>04.001.01</v>
          </cell>
          <cell r="B42" t="str">
            <v>Escavação mecânica,reaterro e compactação (material de 1a categoria)</v>
          </cell>
          <cell r="C42" t="str">
            <v xml:space="preserve"> </v>
          </cell>
          <cell r="D42" t="str">
            <v xml:space="preserve"> </v>
          </cell>
          <cell r="E42" t="str">
            <v>m3</v>
          </cell>
          <cell r="F42">
            <v>543</v>
          </cell>
          <cell r="G42">
            <v>3.03</v>
          </cell>
        </row>
        <row r="43">
          <cell r="A43" t="str">
            <v>04.401.01</v>
          </cell>
          <cell r="B43" t="str">
            <v>Valeta de prot. de aterro c/ revest. vegetal VPA 01</v>
          </cell>
          <cell r="C43" t="str">
            <v xml:space="preserve"> </v>
          </cell>
          <cell r="D43" t="str">
            <v xml:space="preserve"> </v>
          </cell>
          <cell r="E43" t="str">
            <v>m</v>
          </cell>
          <cell r="F43">
            <v>1683</v>
          </cell>
          <cell r="G43">
            <v>31.98</v>
          </cell>
        </row>
        <row r="44">
          <cell r="A44" t="str">
            <v>04.510.03</v>
          </cell>
          <cell r="B44" t="str">
            <v>Dreno sub- superficial- DSS 03</v>
          </cell>
          <cell r="C44" t="str">
            <v>DNER-ES294/97</v>
          </cell>
          <cell r="D44" t="str">
            <v xml:space="preserve"> </v>
          </cell>
          <cell r="E44" t="str">
            <v>m</v>
          </cell>
          <cell r="F44">
            <v>115</v>
          </cell>
          <cell r="G44">
            <v>3.71</v>
          </cell>
        </row>
        <row r="45">
          <cell r="A45" t="str">
            <v>04.511.01</v>
          </cell>
          <cell r="B45" t="str">
            <v>Boca de saída p/ dreno sub-superficial-BSD 03</v>
          </cell>
          <cell r="C45" t="str">
            <v xml:space="preserve"> </v>
          </cell>
          <cell r="D45" t="str">
            <v xml:space="preserve"> </v>
          </cell>
          <cell r="E45" t="str">
            <v>un</v>
          </cell>
          <cell r="F45">
            <v>6</v>
          </cell>
          <cell r="G45">
            <v>20.86</v>
          </cell>
        </row>
        <row r="46">
          <cell r="A46" t="str">
            <v>04.900.21</v>
          </cell>
          <cell r="B46" t="str">
            <v>Sarjeta de cant. central de concreto-SCC 01</v>
          </cell>
          <cell r="C46" t="str">
            <v>DNER-ES288/97</v>
          </cell>
          <cell r="D46" t="str">
            <v xml:space="preserve"> </v>
          </cell>
          <cell r="E46" t="str">
            <v>m</v>
          </cell>
          <cell r="F46">
            <v>1694</v>
          </cell>
          <cell r="G46">
            <v>13.85</v>
          </cell>
        </row>
        <row r="47">
          <cell r="A47" t="str">
            <v>04.900.22</v>
          </cell>
          <cell r="B47" t="str">
            <v>Sarjeta de cant. central de concreto-SCC 02</v>
          </cell>
          <cell r="C47" t="str">
            <v>DNER-ES288/97</v>
          </cell>
          <cell r="D47" t="str">
            <v xml:space="preserve"> </v>
          </cell>
          <cell r="E47" t="str">
            <v>m</v>
          </cell>
          <cell r="F47">
            <v>616</v>
          </cell>
          <cell r="G47">
            <v>19.170000000000002</v>
          </cell>
        </row>
        <row r="48">
          <cell r="A48" t="str">
            <v>04.910.05</v>
          </cell>
          <cell r="B48" t="str">
            <v>Meio-fio de concreto-MFC 05</v>
          </cell>
          <cell r="C48" t="str">
            <v>DNER-ES290/97</v>
          </cell>
          <cell r="D48" t="str">
            <v xml:space="preserve"> </v>
          </cell>
          <cell r="E48" t="str">
            <v>m</v>
          </cell>
          <cell r="F48">
            <v>132</v>
          </cell>
          <cell r="G48">
            <v>10.54</v>
          </cell>
        </row>
        <row r="49">
          <cell r="A49" t="str">
            <v>DER78150b</v>
          </cell>
          <cell r="B49" t="str">
            <v>Caixa coletora de sarjeta - CCS, D=40cm E H=1,00m</v>
          </cell>
          <cell r="C49" t="str">
            <v xml:space="preserve"> </v>
          </cell>
          <cell r="D49" t="str">
            <v xml:space="preserve"> </v>
          </cell>
          <cell r="E49" t="str">
            <v>un</v>
          </cell>
          <cell r="F49">
            <v>3</v>
          </cell>
          <cell r="G49">
            <v>382.07</v>
          </cell>
        </row>
        <row r="50">
          <cell r="A50" t="str">
            <v>DER78150c</v>
          </cell>
          <cell r="B50" t="str">
            <v>Caixa coletora de sarjeta - CCS, D=40cm E H=1,50m</v>
          </cell>
          <cell r="C50" t="str">
            <v xml:space="preserve"> </v>
          </cell>
          <cell r="D50" t="str">
            <v xml:space="preserve"> </v>
          </cell>
          <cell r="E50" t="str">
            <v>un</v>
          </cell>
          <cell r="F50">
            <v>1</v>
          </cell>
          <cell r="G50">
            <v>503.68</v>
          </cell>
        </row>
        <row r="51">
          <cell r="A51" t="str">
            <v>DER78150</v>
          </cell>
          <cell r="B51" t="str">
            <v>Caixa coletora de sarjeta - CCS, D=60cm e H = 1,00m</v>
          </cell>
          <cell r="C51" t="str">
            <v xml:space="preserve"> </v>
          </cell>
          <cell r="D51" t="str">
            <v xml:space="preserve"> </v>
          </cell>
          <cell r="E51" t="str">
            <v>un</v>
          </cell>
          <cell r="F51">
            <v>1</v>
          </cell>
          <cell r="G51">
            <v>313.7</v>
          </cell>
        </row>
        <row r="52">
          <cell r="A52" t="str">
            <v>04.930.01</v>
          </cell>
          <cell r="B52" t="str">
            <v>Caixa coletora de sarjeta-CCS 01</v>
          </cell>
          <cell r="C52" t="str">
            <v>DNER-ES287/97</v>
          </cell>
          <cell r="D52" t="str">
            <v xml:space="preserve"> </v>
          </cell>
          <cell r="E52" t="str">
            <v>un</v>
          </cell>
          <cell r="F52">
            <v>1</v>
          </cell>
          <cell r="G52">
            <v>568.85</v>
          </cell>
        </row>
        <row r="53">
          <cell r="A53" t="str">
            <v>04.930.02</v>
          </cell>
          <cell r="B53" t="str">
            <v>Caixa coletora de sarjeta-CCS 02</v>
          </cell>
          <cell r="C53" t="str">
            <v>DNER-ES287/97</v>
          </cell>
          <cell r="D53" t="str">
            <v xml:space="preserve"> </v>
          </cell>
          <cell r="E53" t="str">
            <v>un</v>
          </cell>
          <cell r="F53">
            <v>1</v>
          </cell>
          <cell r="G53">
            <v>555.63</v>
          </cell>
        </row>
        <row r="54">
          <cell r="A54" t="str">
            <v>P 04.100.08</v>
          </cell>
          <cell r="B54" t="str">
            <v>Execução de galerias D=0,40 c/ lastro de concreto</v>
          </cell>
          <cell r="C54" t="str">
            <v xml:space="preserve"> </v>
          </cell>
          <cell r="D54" t="str">
            <v xml:space="preserve"> </v>
          </cell>
          <cell r="E54" t="str">
            <v>m</v>
          </cell>
          <cell r="F54">
            <v>28</v>
          </cell>
          <cell r="G54">
            <v>58.65</v>
          </cell>
        </row>
        <row r="55">
          <cell r="A55" t="str">
            <v>P 04.100.10</v>
          </cell>
          <cell r="B55" t="str">
            <v>Execução de galerias D=0,60 c/ lastro de concreto</v>
          </cell>
          <cell r="C55" t="str">
            <v xml:space="preserve"> </v>
          </cell>
          <cell r="D55" t="str">
            <v xml:space="preserve"> </v>
          </cell>
          <cell r="E55" t="str">
            <v>m</v>
          </cell>
          <cell r="F55">
            <v>70</v>
          </cell>
          <cell r="G55">
            <v>131.66</v>
          </cell>
        </row>
        <row r="56">
          <cell r="A56" t="str">
            <v>P 04.100.40</v>
          </cell>
          <cell r="B56" t="str">
            <v>Execução de galerias D=0,80m c/ lastro de concreto</v>
          </cell>
          <cell r="C56" t="str">
            <v xml:space="preserve"> </v>
          </cell>
          <cell r="D56" t="str">
            <v xml:space="preserve"> </v>
          </cell>
          <cell r="E56" t="str">
            <v>m</v>
          </cell>
          <cell r="F56">
            <v>12</v>
          </cell>
          <cell r="G56">
            <v>197.36</v>
          </cell>
        </row>
        <row r="57">
          <cell r="A57" t="str">
            <v>DER72350b</v>
          </cell>
          <cell r="B57" t="str">
            <v>Boca para BSTC D=40cm - Normal</v>
          </cell>
          <cell r="C57" t="str">
            <v xml:space="preserve"> </v>
          </cell>
          <cell r="D57" t="str">
            <v xml:space="preserve"> </v>
          </cell>
          <cell r="E57" t="str">
            <v>un</v>
          </cell>
          <cell r="F57">
            <v>3</v>
          </cell>
          <cell r="G57">
            <v>147.57</v>
          </cell>
        </row>
        <row r="58">
          <cell r="A58" t="str">
            <v>04.101.01</v>
          </cell>
          <cell r="B58" t="str">
            <v>Boca de BSTC D=0.60m-normal</v>
          </cell>
          <cell r="C58" t="str">
            <v>DNER-ES284/97</v>
          </cell>
          <cell r="D58" t="str">
            <v xml:space="preserve"> </v>
          </cell>
          <cell r="E58" t="str">
            <v>un</v>
          </cell>
          <cell r="F58">
            <v>2</v>
          </cell>
          <cell r="G58">
            <v>299.62</v>
          </cell>
        </row>
        <row r="59">
          <cell r="A59" t="str">
            <v>P 04.100.06</v>
          </cell>
          <cell r="B59" t="str">
            <v>Galeria D=0,40m envelopada</v>
          </cell>
          <cell r="C59" t="str">
            <v xml:space="preserve"> </v>
          </cell>
          <cell r="D59" t="str">
            <v xml:space="preserve"> </v>
          </cell>
          <cell r="E59" t="str">
            <v>m</v>
          </cell>
          <cell r="F59">
            <v>40</v>
          </cell>
          <cell r="G59">
            <v>103.37</v>
          </cell>
        </row>
        <row r="60">
          <cell r="F60" t="str">
            <v>SUB-TOTAL</v>
          </cell>
        </row>
        <row r="62">
          <cell r="B62" t="str">
            <v>OBRAS DE ARTE CORRENTES</v>
          </cell>
        </row>
        <row r="63">
          <cell r="A63" t="str">
            <v>04.001.01</v>
          </cell>
          <cell r="B63" t="str">
            <v>Escavação mecânica,reaterro e compactação (material de 1a categoria)</v>
          </cell>
          <cell r="C63" t="str">
            <v xml:space="preserve"> </v>
          </cell>
          <cell r="D63" t="str">
            <v xml:space="preserve"> </v>
          </cell>
          <cell r="E63" t="str">
            <v>m3</v>
          </cell>
          <cell r="F63">
            <v>2170.4</v>
          </cell>
          <cell r="G63">
            <v>3.03</v>
          </cell>
        </row>
        <row r="64">
          <cell r="A64" t="str">
            <v>DER66050</v>
          </cell>
          <cell r="B64" t="str">
            <v>Corpo de BSTC D=50cm c/ lastro de brita</v>
          </cell>
          <cell r="C64" t="str">
            <v xml:space="preserve"> </v>
          </cell>
          <cell r="D64" t="str">
            <v xml:space="preserve"> </v>
          </cell>
          <cell r="E64" t="str">
            <v>m</v>
          </cell>
          <cell r="F64">
            <v>27</v>
          </cell>
          <cell r="G64">
            <v>54.42</v>
          </cell>
        </row>
        <row r="65">
          <cell r="A65" t="str">
            <v>04.100.02</v>
          </cell>
          <cell r="B65" t="str">
            <v>Corpo de BSTC D=0.80m</v>
          </cell>
          <cell r="C65" t="str">
            <v>DNER-ES284/97</v>
          </cell>
          <cell r="D65" t="str">
            <v xml:space="preserve"> </v>
          </cell>
          <cell r="E65" t="str">
            <v xml:space="preserve">m </v>
          </cell>
          <cell r="F65">
            <v>113</v>
          </cell>
          <cell r="G65">
            <v>201.98</v>
          </cell>
        </row>
        <row r="66">
          <cell r="A66" t="str">
            <v>DER72350a</v>
          </cell>
          <cell r="B66" t="str">
            <v>Boca para BSTC D=50cm - Normal</v>
          </cell>
          <cell r="C66" t="str">
            <v xml:space="preserve"> </v>
          </cell>
          <cell r="D66" t="str">
            <v xml:space="preserve"> </v>
          </cell>
          <cell r="E66" t="str">
            <v>un</v>
          </cell>
          <cell r="F66">
            <v>1</v>
          </cell>
          <cell r="G66">
            <v>157.56</v>
          </cell>
        </row>
        <row r="67">
          <cell r="A67" t="str">
            <v>04.101.02</v>
          </cell>
          <cell r="B67" t="str">
            <v>Boca de BSTC D=0.80m-normal</v>
          </cell>
          <cell r="C67" t="str">
            <v>DNER-ES284/97</v>
          </cell>
          <cell r="D67" t="str">
            <v xml:space="preserve"> </v>
          </cell>
          <cell r="E67" t="str">
            <v>un</v>
          </cell>
          <cell r="F67">
            <v>4</v>
          </cell>
          <cell r="G67">
            <v>494.05</v>
          </cell>
        </row>
        <row r="68">
          <cell r="A68" t="str">
            <v>04.101.05</v>
          </cell>
          <cell r="B68" t="str">
            <v>Boca de BSTC D=1.50m-normal</v>
          </cell>
          <cell r="C68" t="str">
            <v>DNER-ES284/97</v>
          </cell>
          <cell r="D68" t="str">
            <v xml:space="preserve"> </v>
          </cell>
          <cell r="E68" t="str">
            <v>un</v>
          </cell>
          <cell r="F68">
            <v>2</v>
          </cell>
          <cell r="G68">
            <v>1942.12</v>
          </cell>
        </row>
        <row r="69">
          <cell r="A69" t="str">
            <v>04.110.01</v>
          </cell>
          <cell r="B69" t="str">
            <v>Corpo de BDTC D=1.00m</v>
          </cell>
          <cell r="C69" t="str">
            <v>DNER-ES284/97</v>
          </cell>
          <cell r="D69" t="str">
            <v xml:space="preserve"> </v>
          </cell>
          <cell r="E69" t="str">
            <v>m</v>
          </cell>
          <cell r="F69">
            <v>118</v>
          </cell>
          <cell r="G69">
            <v>572.14</v>
          </cell>
        </row>
        <row r="70">
          <cell r="A70" t="str">
            <v>04.111.01</v>
          </cell>
          <cell r="B70" t="str">
            <v>Boca de BDTC D=1.00m-normal</v>
          </cell>
          <cell r="C70" t="str">
            <v>DNER-ES284/97</v>
          </cell>
          <cell r="D70" t="str">
            <v xml:space="preserve"> </v>
          </cell>
          <cell r="E70" t="str">
            <v>un</v>
          </cell>
          <cell r="F70">
            <v>4</v>
          </cell>
          <cell r="G70">
            <v>1056.6199999999999</v>
          </cell>
        </row>
        <row r="71">
          <cell r="A71" t="str">
            <v>DER67700</v>
          </cell>
          <cell r="B71" t="str">
            <v>Corpo de BTTC D=0.80m c/enrocamento e laje</v>
          </cell>
          <cell r="C71" t="str">
            <v xml:space="preserve"> </v>
          </cell>
          <cell r="D71" t="str">
            <v xml:space="preserve"> </v>
          </cell>
          <cell r="E71" t="str">
            <v>m</v>
          </cell>
          <cell r="F71">
            <v>51</v>
          </cell>
          <cell r="G71">
            <v>599.96</v>
          </cell>
        </row>
        <row r="72">
          <cell r="A72" t="str">
            <v>DER73550</v>
          </cell>
          <cell r="B72" t="str">
            <v>Boca de BTTC D=0,80m-normal</v>
          </cell>
          <cell r="C72" t="str">
            <v xml:space="preserve"> </v>
          </cell>
          <cell r="D72" t="str">
            <v xml:space="preserve"> </v>
          </cell>
          <cell r="E72" t="str">
            <v>un</v>
          </cell>
          <cell r="F72">
            <v>2</v>
          </cell>
          <cell r="G72">
            <v>685.42</v>
          </cell>
        </row>
        <row r="73">
          <cell r="A73" t="str">
            <v>04.999.01</v>
          </cell>
          <cell r="B73" t="str">
            <v>Remoção de bueiros existentes</v>
          </cell>
          <cell r="C73" t="str">
            <v xml:space="preserve"> </v>
          </cell>
          <cell r="D73" t="str">
            <v xml:space="preserve"> </v>
          </cell>
          <cell r="E73" t="str">
            <v>m</v>
          </cell>
          <cell r="F73">
            <v>143</v>
          </cell>
          <cell r="G73">
            <v>13.06</v>
          </cell>
        </row>
        <row r="74">
          <cell r="A74" t="str">
            <v>04.999.02</v>
          </cell>
          <cell r="B74" t="str">
            <v>Demolição de dispositivos de concreto</v>
          </cell>
          <cell r="C74" t="str">
            <v>DNER-ES296/97</v>
          </cell>
          <cell r="D74" t="str">
            <v xml:space="preserve"> </v>
          </cell>
          <cell r="E74" t="str">
            <v>m3</v>
          </cell>
          <cell r="F74">
            <v>48.8</v>
          </cell>
          <cell r="G74">
            <v>12.58</v>
          </cell>
        </row>
        <row r="75">
          <cell r="A75" t="str">
            <v>P 04.100.23</v>
          </cell>
          <cell r="B75" t="str">
            <v>Bueiro Met.Corrug.circular, T.Armco,  c/Epoxy-bonded, MP-100, D=1,50 m, E=2,0mm</v>
          </cell>
          <cell r="C75" t="str">
            <v xml:space="preserve"> </v>
          </cell>
          <cell r="D75" t="str">
            <v xml:space="preserve"> </v>
          </cell>
          <cell r="E75" t="str">
            <v>m</v>
          </cell>
          <cell r="F75">
            <v>60</v>
          </cell>
          <cell r="G75">
            <v>510.8</v>
          </cell>
        </row>
        <row r="76">
          <cell r="F76" t="str">
            <v>SUB-TOTAL</v>
          </cell>
        </row>
        <row r="78">
          <cell r="B78" t="str">
            <v>OBRAS DE ARTE ESPECIAIS</v>
          </cell>
        </row>
        <row r="79">
          <cell r="B79" t="str">
            <v>(Quatro tabuleiros)</v>
          </cell>
        </row>
        <row r="80">
          <cell r="B80" t="str">
            <v>Infra e Mesoestrutura</v>
          </cell>
        </row>
        <row r="81">
          <cell r="A81" t="str">
            <v>03.000.02</v>
          </cell>
          <cell r="B81" t="str">
            <v>Escavação manual de cavas em mat. 1a  categoria</v>
          </cell>
          <cell r="C81" t="str">
            <v xml:space="preserve"> </v>
          </cell>
          <cell r="D81" t="str">
            <v xml:space="preserve"> </v>
          </cell>
          <cell r="E81" t="str">
            <v>m3</v>
          </cell>
          <cell r="F81">
            <v>65</v>
          </cell>
          <cell r="G81">
            <v>19.760000000000002</v>
          </cell>
        </row>
        <row r="82">
          <cell r="A82" t="str">
            <v>OAE5</v>
          </cell>
          <cell r="B82" t="str">
            <v>Estaca metálica - tipo CS 300 x 130 - Fornecimento e cravação</v>
          </cell>
          <cell r="C82" t="str">
            <v xml:space="preserve"> </v>
          </cell>
          <cell r="D82" t="str">
            <v xml:space="preserve"> </v>
          </cell>
          <cell r="E82" t="str">
            <v>m</v>
          </cell>
          <cell r="F82">
            <v>480</v>
          </cell>
          <cell r="G82">
            <v>176.68</v>
          </cell>
        </row>
        <row r="83">
          <cell r="A83" t="str">
            <v>03.371.01</v>
          </cell>
          <cell r="B83" t="str">
            <v>Formas de placa compensada resinada</v>
          </cell>
          <cell r="C83" t="str">
            <v xml:space="preserve"> </v>
          </cell>
          <cell r="D83" t="str">
            <v xml:space="preserve"> </v>
          </cell>
          <cell r="E83" t="str">
            <v>m2</v>
          </cell>
          <cell r="F83">
            <v>284</v>
          </cell>
          <cell r="G83">
            <v>21.86</v>
          </cell>
        </row>
        <row r="84">
          <cell r="A84" t="str">
            <v>03.353.00</v>
          </cell>
          <cell r="B84" t="str">
            <v>Forn., preparo e colocação nas formas, de aço CA-50</v>
          </cell>
          <cell r="C84" t="str">
            <v xml:space="preserve"> </v>
          </cell>
          <cell r="D84" t="str">
            <v xml:space="preserve"> </v>
          </cell>
          <cell r="E84" t="str">
            <v>kg</v>
          </cell>
          <cell r="F84">
            <v>7377</v>
          </cell>
          <cell r="G84">
            <v>2.59</v>
          </cell>
        </row>
        <row r="85">
          <cell r="A85" t="str">
            <v>P 03.327.01</v>
          </cell>
          <cell r="B85" t="str">
            <v xml:space="preserve">Concreto fck= 25 MPa-contr. raz. uso ger. </v>
          </cell>
          <cell r="C85" t="str">
            <v xml:space="preserve"> </v>
          </cell>
          <cell r="D85" t="str">
            <v xml:space="preserve"> </v>
          </cell>
          <cell r="E85" t="str">
            <v>m3</v>
          </cell>
          <cell r="F85">
            <v>99</v>
          </cell>
          <cell r="G85">
            <v>163.22</v>
          </cell>
        </row>
        <row r="86">
          <cell r="B86" t="str">
            <v>Superestrutura</v>
          </cell>
        </row>
        <row r="87">
          <cell r="A87" t="str">
            <v>03.371.02</v>
          </cell>
          <cell r="B87" t="str">
            <v>Formas de placa compensada plastificada</v>
          </cell>
          <cell r="C87" t="str">
            <v xml:space="preserve"> </v>
          </cell>
          <cell r="D87" t="str">
            <v xml:space="preserve"> </v>
          </cell>
          <cell r="E87" t="str">
            <v>m2</v>
          </cell>
          <cell r="F87">
            <v>2564</v>
          </cell>
          <cell r="G87">
            <v>30.76</v>
          </cell>
        </row>
        <row r="88">
          <cell r="A88" t="str">
            <v>03.353.00</v>
          </cell>
          <cell r="B88" t="str">
            <v>Forn., preparo e colocação nas formas, de aço CA-50</v>
          </cell>
          <cell r="C88" t="str">
            <v xml:space="preserve"> </v>
          </cell>
          <cell r="D88" t="str">
            <v xml:space="preserve"> </v>
          </cell>
          <cell r="E88" t="str">
            <v>kg</v>
          </cell>
          <cell r="F88">
            <v>71840</v>
          </cell>
          <cell r="G88">
            <v>2.59</v>
          </cell>
        </row>
        <row r="89">
          <cell r="A89" t="str">
            <v>OAE17</v>
          </cell>
          <cell r="B89" t="str">
            <v>Transporte e lançamento de pré-lages</v>
          </cell>
          <cell r="C89" t="str">
            <v xml:space="preserve"> </v>
          </cell>
          <cell r="D89" t="str">
            <v xml:space="preserve"> </v>
          </cell>
          <cell r="E89" t="str">
            <v>un</v>
          </cell>
          <cell r="F89">
            <v>684</v>
          </cell>
          <cell r="G89">
            <v>23.47</v>
          </cell>
        </row>
        <row r="90">
          <cell r="A90" t="str">
            <v>OAE18</v>
          </cell>
          <cell r="B90" t="str">
            <v>Transporte e lançamento de vigas pré-moldadas</v>
          </cell>
          <cell r="C90" t="str">
            <v xml:space="preserve"> </v>
          </cell>
          <cell r="D90" t="str">
            <v xml:space="preserve"> </v>
          </cell>
          <cell r="E90" t="str">
            <v>un</v>
          </cell>
          <cell r="F90">
            <v>40</v>
          </cell>
          <cell r="G90">
            <v>1281.27</v>
          </cell>
        </row>
        <row r="91">
          <cell r="A91" t="str">
            <v>03.330.00</v>
          </cell>
          <cell r="B91" t="str">
            <v>Concreto fck= 35 MPa-contr. raz. uso ger.</v>
          </cell>
          <cell r="C91" t="str">
            <v xml:space="preserve"> </v>
          </cell>
          <cell r="D91" t="str">
            <v xml:space="preserve"> </v>
          </cell>
          <cell r="E91" t="str">
            <v>m3</v>
          </cell>
          <cell r="F91">
            <v>378</v>
          </cell>
          <cell r="G91">
            <v>166.78</v>
          </cell>
        </row>
        <row r="92">
          <cell r="B92" t="str">
            <v>Diversos</v>
          </cell>
        </row>
        <row r="93">
          <cell r="B93" t="str">
            <v>Barreiras de segurança (C.A.) Tipo New Jersey (156 m)</v>
          </cell>
        </row>
        <row r="94">
          <cell r="A94" t="str">
            <v>03.371.00</v>
          </cell>
          <cell r="B94" t="str">
            <v>Formas de madeira compensada</v>
          </cell>
          <cell r="C94" t="str">
            <v xml:space="preserve"> </v>
          </cell>
          <cell r="D94" t="str">
            <v xml:space="preserve"> </v>
          </cell>
          <cell r="E94" t="str">
            <v>m2</v>
          </cell>
          <cell r="F94">
            <v>280</v>
          </cell>
          <cell r="G94">
            <v>21.86</v>
          </cell>
        </row>
        <row r="95">
          <cell r="A95" t="str">
            <v>03.353.00</v>
          </cell>
          <cell r="B95" t="str">
            <v>Forn., preparo e colocação nas formas, de aço CA-50</v>
          </cell>
          <cell r="C95" t="str">
            <v xml:space="preserve"> </v>
          </cell>
          <cell r="D95" t="str">
            <v xml:space="preserve"> </v>
          </cell>
          <cell r="E95" t="str">
            <v>kg</v>
          </cell>
          <cell r="F95">
            <v>2328</v>
          </cell>
          <cell r="G95">
            <v>2.59</v>
          </cell>
        </row>
        <row r="96">
          <cell r="A96" t="str">
            <v>P 03.327.01</v>
          </cell>
          <cell r="B96" t="str">
            <v xml:space="preserve">Concreto fck= 25 MPa-contr. raz. uso ger. </v>
          </cell>
          <cell r="C96" t="str">
            <v xml:space="preserve"> </v>
          </cell>
          <cell r="D96" t="str">
            <v xml:space="preserve"> </v>
          </cell>
          <cell r="E96" t="str">
            <v>m3</v>
          </cell>
          <cell r="F96">
            <v>36</v>
          </cell>
          <cell r="G96">
            <v>163.22</v>
          </cell>
        </row>
        <row r="97">
          <cell r="B97" t="str">
            <v>Placas de aproximação( 04 unidades) (dimensão 4,0m x 11,2m x 0,3m)</v>
          </cell>
        </row>
        <row r="98">
          <cell r="A98" t="str">
            <v>03.371.00</v>
          </cell>
          <cell r="B98" t="str">
            <v>Formas de madeira compensada</v>
          </cell>
          <cell r="C98" t="str">
            <v xml:space="preserve"> </v>
          </cell>
          <cell r="D98" t="str">
            <v xml:space="preserve"> </v>
          </cell>
          <cell r="E98" t="str">
            <v>m2</v>
          </cell>
          <cell r="F98">
            <v>37</v>
          </cell>
          <cell r="G98">
            <v>21.86</v>
          </cell>
        </row>
        <row r="99">
          <cell r="A99" t="str">
            <v>03.353.00</v>
          </cell>
          <cell r="B99" t="str">
            <v>Forn., preparo e colocação nas formas, de aço CA-50</v>
          </cell>
          <cell r="C99" t="str">
            <v xml:space="preserve"> </v>
          </cell>
          <cell r="D99" t="str">
            <v xml:space="preserve"> </v>
          </cell>
          <cell r="E99" t="str">
            <v>kg</v>
          </cell>
          <cell r="F99">
            <v>3716</v>
          </cell>
          <cell r="G99">
            <v>2.59</v>
          </cell>
        </row>
        <row r="100">
          <cell r="A100" t="str">
            <v>P 03.327.01</v>
          </cell>
          <cell r="B100" t="str">
            <v xml:space="preserve">Concreto fck= 25 MPa-contr. raz. uso ger. </v>
          </cell>
          <cell r="C100" t="str">
            <v xml:space="preserve"> </v>
          </cell>
          <cell r="D100" t="str">
            <v xml:space="preserve"> </v>
          </cell>
          <cell r="E100" t="str">
            <v>m3</v>
          </cell>
          <cell r="F100">
            <v>54</v>
          </cell>
          <cell r="G100">
            <v>163.22</v>
          </cell>
        </row>
        <row r="101">
          <cell r="B101" t="str">
            <v>Drenos</v>
          </cell>
        </row>
        <row r="102">
          <cell r="A102" t="str">
            <v>P 03.991.01f</v>
          </cell>
          <cell r="B102" t="str">
            <v>Dreno de FF D= 150 mm x 400mm</v>
          </cell>
          <cell r="C102" t="str">
            <v xml:space="preserve"> </v>
          </cell>
          <cell r="D102" t="str">
            <v xml:space="preserve"> </v>
          </cell>
          <cell r="E102" t="str">
            <v>un</v>
          </cell>
          <cell r="F102">
            <v>18</v>
          </cell>
          <cell r="G102">
            <v>20.37</v>
          </cell>
        </row>
        <row r="103">
          <cell r="F103" t="str">
            <v>SUB-TOTAL</v>
          </cell>
        </row>
        <row r="105">
          <cell r="B105" t="str">
            <v>OBRAS COMPLEMENTARES</v>
          </cell>
        </row>
        <row r="106">
          <cell r="A106" t="str">
            <v>05.100.00</v>
          </cell>
          <cell r="B106" t="str">
            <v>Enleivamento</v>
          </cell>
          <cell r="C106" t="str">
            <v>DNER-ES341/97</v>
          </cell>
          <cell r="D106" t="str">
            <v xml:space="preserve"> </v>
          </cell>
          <cell r="E106" t="str">
            <v>m2</v>
          </cell>
          <cell r="F106">
            <v>37800</v>
          </cell>
          <cell r="G106">
            <v>2.06</v>
          </cell>
        </row>
        <row r="107">
          <cell r="A107" t="str">
            <v>DER53460a</v>
          </cell>
          <cell r="B107" t="str">
            <v>Calçamento com briquetes de 6 cm</v>
          </cell>
          <cell r="C107" t="str">
            <v xml:space="preserve"> </v>
          </cell>
          <cell r="D107" t="str">
            <v xml:space="preserve"> </v>
          </cell>
          <cell r="E107" t="str">
            <v>m2</v>
          </cell>
          <cell r="F107">
            <v>700</v>
          </cell>
          <cell r="G107">
            <v>20.48</v>
          </cell>
        </row>
        <row r="108">
          <cell r="A108" t="str">
            <v>P 05.100.01</v>
          </cell>
          <cell r="B108" t="str">
            <v>Fornecimento e plantio de lírio amarelo</v>
          </cell>
          <cell r="C108" t="str">
            <v xml:space="preserve"> </v>
          </cell>
          <cell r="D108" t="str">
            <v xml:space="preserve"> </v>
          </cell>
          <cell r="E108" t="str">
            <v>m2</v>
          </cell>
          <cell r="F108">
            <v>544</v>
          </cell>
          <cell r="G108">
            <v>14.14</v>
          </cell>
        </row>
        <row r="109">
          <cell r="A109" t="str">
            <v>P 05.100.02</v>
          </cell>
          <cell r="B109" t="str">
            <v>Fornecimento e plantio de árvore selecionada</v>
          </cell>
          <cell r="C109" t="str">
            <v xml:space="preserve"> </v>
          </cell>
          <cell r="D109" t="str">
            <v xml:space="preserve"> </v>
          </cell>
          <cell r="E109" t="str">
            <v>un</v>
          </cell>
          <cell r="F109">
            <v>404</v>
          </cell>
          <cell r="G109">
            <v>6.02</v>
          </cell>
        </row>
        <row r="110">
          <cell r="A110" t="str">
            <v>05.102.00</v>
          </cell>
          <cell r="B110" t="str">
            <v>Hidrossemeadura</v>
          </cell>
          <cell r="C110" t="str">
            <v>DNER-ES341/97</v>
          </cell>
          <cell r="D110" t="str">
            <v xml:space="preserve"> </v>
          </cell>
          <cell r="E110" t="str">
            <v>m2</v>
          </cell>
          <cell r="F110">
            <v>3618</v>
          </cell>
          <cell r="G110">
            <v>0.49</v>
          </cell>
        </row>
        <row r="111">
          <cell r="A111" t="str">
            <v>PI 60</v>
          </cell>
          <cell r="B111" t="str">
            <v>Lâmpada a vapor de mercúrio 250W</v>
          </cell>
          <cell r="C111" t="str">
            <v xml:space="preserve"> </v>
          </cell>
          <cell r="D111" t="str">
            <v xml:space="preserve"> </v>
          </cell>
          <cell r="E111" t="str">
            <v>un</v>
          </cell>
          <cell r="F111">
            <v>20</v>
          </cell>
          <cell r="G111">
            <v>16.3</v>
          </cell>
        </row>
        <row r="112">
          <cell r="A112" t="str">
            <v>PI 52</v>
          </cell>
          <cell r="B112" t="str">
            <v>Luminária IMB C-300 ou similar</v>
          </cell>
          <cell r="C112" t="str">
            <v xml:space="preserve"> </v>
          </cell>
          <cell r="D112" t="str">
            <v xml:space="preserve"> </v>
          </cell>
          <cell r="E112" t="str">
            <v>un</v>
          </cell>
          <cell r="F112">
            <v>4</v>
          </cell>
          <cell r="G112">
            <v>410</v>
          </cell>
        </row>
        <row r="113">
          <cell r="A113" t="str">
            <v>PI 13</v>
          </cell>
          <cell r="B113" t="str">
            <v>Eletroduto de aço 20mm, vara de 3m</v>
          </cell>
          <cell r="C113" t="str">
            <v xml:space="preserve"> </v>
          </cell>
          <cell r="D113" t="str">
            <v xml:space="preserve"> </v>
          </cell>
          <cell r="E113" t="str">
            <v>un</v>
          </cell>
          <cell r="F113">
            <v>8</v>
          </cell>
          <cell r="G113">
            <v>14.49</v>
          </cell>
        </row>
        <row r="114">
          <cell r="A114" t="str">
            <v>PI 62</v>
          </cell>
          <cell r="B114" t="str">
            <v>Caixa de passagem para instalação aparente D=20mm, tipo T</v>
          </cell>
          <cell r="C114" t="str">
            <v xml:space="preserve"> </v>
          </cell>
          <cell r="D114" t="str">
            <v xml:space="preserve"> </v>
          </cell>
          <cell r="E114" t="str">
            <v>un</v>
          </cell>
          <cell r="F114">
            <v>4</v>
          </cell>
          <cell r="G114">
            <v>20</v>
          </cell>
        </row>
        <row r="115">
          <cell r="A115" t="str">
            <v>PI 15</v>
          </cell>
          <cell r="B115" t="str">
            <v>Caixa de passagem para instalação aparente D=20mm, tipo LB</v>
          </cell>
          <cell r="C115" t="str">
            <v xml:space="preserve"> </v>
          </cell>
          <cell r="D115" t="str">
            <v xml:space="preserve"> </v>
          </cell>
          <cell r="E115" t="str">
            <v>un</v>
          </cell>
          <cell r="F115">
            <v>2</v>
          </cell>
          <cell r="G115">
            <v>3.62</v>
          </cell>
        </row>
        <row r="116">
          <cell r="A116" t="str">
            <v>PI 18</v>
          </cell>
          <cell r="B116" t="str">
            <v>Braço curvo p/ iluminação pública padrão CELESC</v>
          </cell>
          <cell r="C116" t="str">
            <v xml:space="preserve"> </v>
          </cell>
          <cell r="D116" t="str">
            <v xml:space="preserve"> </v>
          </cell>
          <cell r="E116" t="str">
            <v>un</v>
          </cell>
          <cell r="F116">
            <v>20</v>
          </cell>
          <cell r="G116">
            <v>6.33</v>
          </cell>
        </row>
        <row r="117">
          <cell r="A117" t="str">
            <v>PI 22</v>
          </cell>
          <cell r="B117" t="str">
            <v>Base completa com fusível Diazed, 6A, retardado, incluíndo tampa, anel de proteção e ajuste</v>
          </cell>
          <cell r="C117" t="str">
            <v xml:space="preserve"> </v>
          </cell>
          <cell r="D117" t="str">
            <v xml:space="preserve"> </v>
          </cell>
          <cell r="E117" t="str">
            <v>un</v>
          </cell>
          <cell r="F117">
            <v>22</v>
          </cell>
          <cell r="G117">
            <v>8.6300000000000008</v>
          </cell>
        </row>
        <row r="118">
          <cell r="A118" t="str">
            <v>PI 23</v>
          </cell>
          <cell r="B118" t="str">
            <v>Contator tripolar a seco, p/ corrente alternada - 55 A, para uso em rede 380/220V - 60Hz</v>
          </cell>
          <cell r="C118" t="str">
            <v xml:space="preserve"> </v>
          </cell>
          <cell r="D118" t="str">
            <v xml:space="preserve"> </v>
          </cell>
          <cell r="E118" t="str">
            <v>un</v>
          </cell>
          <cell r="F118">
            <v>2</v>
          </cell>
          <cell r="G118">
            <v>234.6</v>
          </cell>
        </row>
        <row r="119">
          <cell r="A119" t="str">
            <v>PI 24</v>
          </cell>
          <cell r="B119" t="str">
            <v>Fita elétrica auto fusão a base de borracha EPR</v>
          </cell>
          <cell r="C119" t="str">
            <v xml:space="preserve"> </v>
          </cell>
          <cell r="D119" t="str">
            <v xml:space="preserve"> </v>
          </cell>
          <cell r="E119" t="str">
            <v>un</v>
          </cell>
          <cell r="F119">
            <v>4</v>
          </cell>
          <cell r="G119">
            <v>6.39</v>
          </cell>
        </row>
        <row r="120">
          <cell r="A120" t="str">
            <v>PI 25</v>
          </cell>
          <cell r="B120" t="str">
            <v>Fita adesiva plástica isolante</v>
          </cell>
          <cell r="C120" t="str">
            <v xml:space="preserve"> </v>
          </cell>
          <cell r="D120" t="str">
            <v xml:space="preserve"> </v>
          </cell>
          <cell r="E120" t="str">
            <v>un</v>
          </cell>
          <cell r="F120">
            <v>6</v>
          </cell>
          <cell r="G120">
            <v>3.84</v>
          </cell>
        </row>
        <row r="121">
          <cell r="A121" t="str">
            <v>PI 26</v>
          </cell>
          <cell r="B121" t="str">
            <v>Relé fotoelétrico c/ suporte para fixação galv. com furo 18mm</v>
          </cell>
          <cell r="C121" t="str">
            <v xml:space="preserve"> </v>
          </cell>
          <cell r="D121" t="str">
            <v xml:space="preserve"> </v>
          </cell>
          <cell r="E121" t="str">
            <v>un</v>
          </cell>
          <cell r="F121">
            <v>22</v>
          </cell>
          <cell r="G121">
            <v>11.5</v>
          </cell>
        </row>
        <row r="122">
          <cell r="A122" t="str">
            <v>PI 56</v>
          </cell>
          <cell r="B122" t="str">
            <v>Cabo isolado p/ 1000V, 4 mm² de alumínio</v>
          </cell>
          <cell r="C122" t="str">
            <v xml:space="preserve"> </v>
          </cell>
          <cell r="D122" t="str">
            <v xml:space="preserve"> </v>
          </cell>
          <cell r="E122" t="str">
            <v>m</v>
          </cell>
          <cell r="F122">
            <v>110</v>
          </cell>
          <cell r="G122">
            <v>0.37</v>
          </cell>
        </row>
        <row r="123">
          <cell r="A123" t="str">
            <v>PI 28</v>
          </cell>
          <cell r="B123" t="str">
            <v>Eletroduto de aço tipo pesado 100mm</v>
          </cell>
          <cell r="C123" t="str">
            <v xml:space="preserve"> </v>
          </cell>
          <cell r="D123" t="str">
            <v xml:space="preserve"> </v>
          </cell>
          <cell r="E123" t="str">
            <v>m</v>
          </cell>
          <cell r="F123">
            <v>140</v>
          </cell>
          <cell r="G123">
            <v>28.55</v>
          </cell>
        </row>
        <row r="124">
          <cell r="A124" t="str">
            <v>PI 29</v>
          </cell>
          <cell r="B124" t="str">
            <v>Curva em alumínio fundido de alta resistência, fixação por encaixe,50mm</v>
          </cell>
          <cell r="C124" t="str">
            <v xml:space="preserve"> </v>
          </cell>
          <cell r="D124" t="str">
            <v xml:space="preserve"> </v>
          </cell>
          <cell r="E124" t="str">
            <v>un</v>
          </cell>
          <cell r="F124">
            <v>2</v>
          </cell>
          <cell r="G124">
            <v>18.75</v>
          </cell>
        </row>
        <row r="125">
          <cell r="A125" t="str">
            <v>PI 30</v>
          </cell>
          <cell r="B125" t="str">
            <v>Haste para aterramento aço-cobre D 13x2400mm</v>
          </cell>
          <cell r="C125" t="str">
            <v xml:space="preserve"> </v>
          </cell>
          <cell r="D125" t="str">
            <v xml:space="preserve"> </v>
          </cell>
          <cell r="E125" t="str">
            <v>un</v>
          </cell>
          <cell r="F125">
            <v>12</v>
          </cell>
          <cell r="G125">
            <v>6.04</v>
          </cell>
        </row>
        <row r="126">
          <cell r="A126" t="str">
            <v>PI 31</v>
          </cell>
          <cell r="B126" t="str">
            <v>Cabo de cobre nú meio duro, 7 fios 2AWG</v>
          </cell>
          <cell r="C126" t="str">
            <v xml:space="preserve"> </v>
          </cell>
          <cell r="D126" t="str">
            <v xml:space="preserve"> </v>
          </cell>
          <cell r="E126" t="str">
            <v>kg</v>
          </cell>
          <cell r="F126">
            <v>4</v>
          </cell>
          <cell r="G126">
            <v>7.02</v>
          </cell>
        </row>
        <row r="127">
          <cell r="A127" t="str">
            <v>PI 32</v>
          </cell>
          <cell r="B127" t="str">
            <v>Conetor paralelo, liga alumínio tronco 1/0-4 AWG e derivação 2-4AWG</v>
          </cell>
          <cell r="C127" t="str">
            <v xml:space="preserve"> </v>
          </cell>
          <cell r="D127" t="str">
            <v xml:space="preserve"> </v>
          </cell>
          <cell r="E127" t="str">
            <v>un</v>
          </cell>
          <cell r="F127">
            <v>5</v>
          </cell>
          <cell r="G127">
            <v>1.04</v>
          </cell>
        </row>
        <row r="128">
          <cell r="A128" t="str">
            <v>PI 20</v>
          </cell>
          <cell r="B128" t="str">
            <v>Poste de concreto duplo T 10m, 150 daN</v>
          </cell>
          <cell r="C128" t="str">
            <v xml:space="preserve"> </v>
          </cell>
          <cell r="D128" t="str">
            <v xml:space="preserve"> </v>
          </cell>
          <cell r="E128" t="str">
            <v>un</v>
          </cell>
          <cell r="F128">
            <v>10</v>
          </cell>
          <cell r="G128">
            <v>200</v>
          </cell>
        </row>
        <row r="129">
          <cell r="A129" t="str">
            <v>PI 48</v>
          </cell>
          <cell r="B129" t="str">
            <v>Armação secundária p/ 2 estribo</v>
          </cell>
          <cell r="C129" t="str">
            <v xml:space="preserve"> </v>
          </cell>
          <cell r="D129" t="str">
            <v xml:space="preserve"> </v>
          </cell>
          <cell r="E129" t="str">
            <v>un</v>
          </cell>
          <cell r="F129">
            <v>20</v>
          </cell>
          <cell r="G129">
            <v>7.5</v>
          </cell>
        </row>
        <row r="130">
          <cell r="A130" t="str">
            <v>PI 49</v>
          </cell>
          <cell r="B130" t="str">
            <v>Armação secundária p/ 1 estribo</v>
          </cell>
          <cell r="C130" t="str">
            <v xml:space="preserve"> </v>
          </cell>
          <cell r="D130" t="str">
            <v xml:space="preserve"> </v>
          </cell>
          <cell r="E130" t="str">
            <v>un</v>
          </cell>
          <cell r="F130">
            <v>10</v>
          </cell>
          <cell r="G130">
            <v>3.5</v>
          </cell>
        </row>
        <row r="131">
          <cell r="A131" t="str">
            <v>PI 33</v>
          </cell>
          <cell r="B131" t="str">
            <v>Tubo de aço galvanizado, vara de 6m e 50mm</v>
          </cell>
          <cell r="C131" t="str">
            <v xml:space="preserve"> </v>
          </cell>
          <cell r="D131" t="str">
            <v xml:space="preserve"> </v>
          </cell>
          <cell r="E131" t="str">
            <v>un</v>
          </cell>
          <cell r="F131">
            <v>2</v>
          </cell>
          <cell r="G131">
            <v>74.06</v>
          </cell>
        </row>
        <row r="132">
          <cell r="A132" t="str">
            <v>PI 34</v>
          </cell>
          <cell r="B132" t="str">
            <v>Construção de caixa tipo SP, ou pré-instalada com as mesmas características</v>
          </cell>
          <cell r="C132" t="str">
            <v xml:space="preserve"> </v>
          </cell>
          <cell r="D132" t="str">
            <v xml:space="preserve"> </v>
          </cell>
          <cell r="E132" t="str">
            <v>un</v>
          </cell>
          <cell r="F132">
            <v>6</v>
          </cell>
          <cell r="G132">
            <v>180</v>
          </cell>
        </row>
        <row r="133">
          <cell r="A133" t="str">
            <v>PI 36</v>
          </cell>
          <cell r="B133" t="str">
            <v>Construção de embasamento p/ poste tipo engastado, concreto duplo T, 10m de altura</v>
          </cell>
          <cell r="C133" t="str">
            <v xml:space="preserve"> </v>
          </cell>
          <cell r="D133" t="str">
            <v xml:space="preserve"> </v>
          </cell>
          <cell r="E133" t="str">
            <v>un</v>
          </cell>
          <cell r="F133">
            <v>10</v>
          </cell>
          <cell r="G133">
            <v>285</v>
          </cell>
        </row>
        <row r="134">
          <cell r="A134" t="str">
            <v>PI 37</v>
          </cell>
          <cell r="B134" t="str">
            <v>Lançamento de cabos em dutos de aço, classe 1000V, circuito trifásico mais neutro, e monofásico</v>
          </cell>
          <cell r="C134" t="str">
            <v xml:space="preserve"> </v>
          </cell>
          <cell r="D134" t="str">
            <v xml:space="preserve"> </v>
          </cell>
          <cell r="E134" t="str">
            <v>m</v>
          </cell>
          <cell r="F134">
            <v>70</v>
          </cell>
          <cell r="G134">
            <v>4</v>
          </cell>
        </row>
        <row r="135">
          <cell r="A135" t="str">
            <v>PI 38</v>
          </cell>
          <cell r="B135" t="str">
            <v>Confecção de emendas retas ou derivação em cabos classe 1000V, c/ conector à compressão</v>
          </cell>
          <cell r="C135" t="str">
            <v xml:space="preserve"> </v>
          </cell>
          <cell r="D135" t="str">
            <v xml:space="preserve"> </v>
          </cell>
          <cell r="E135" t="str">
            <v>un</v>
          </cell>
          <cell r="F135">
            <v>2</v>
          </cell>
          <cell r="G135">
            <v>4.5</v>
          </cell>
        </row>
        <row r="136">
          <cell r="A136" t="str">
            <v>PI 39</v>
          </cell>
          <cell r="B136" t="str">
            <v>Fixação de haste de terra e conexão ao neutro</v>
          </cell>
          <cell r="C136" t="str">
            <v xml:space="preserve"> </v>
          </cell>
          <cell r="D136" t="str">
            <v xml:space="preserve"> </v>
          </cell>
          <cell r="E136" t="str">
            <v>un</v>
          </cell>
          <cell r="F136">
            <v>12</v>
          </cell>
          <cell r="G136">
            <v>35</v>
          </cell>
        </row>
        <row r="137">
          <cell r="A137" t="str">
            <v>PI 41</v>
          </cell>
          <cell r="B137" t="str">
            <v>Instalação de tubo de aço vara de 6m e curva de entrada de cabos na lateral do poste c/ fix. dutos</v>
          </cell>
          <cell r="C137" t="str">
            <v xml:space="preserve"> </v>
          </cell>
          <cell r="D137" t="str">
            <v xml:space="preserve"> </v>
          </cell>
          <cell r="E137" t="str">
            <v>un</v>
          </cell>
          <cell r="F137">
            <v>2</v>
          </cell>
          <cell r="G137">
            <v>200</v>
          </cell>
        </row>
        <row r="138">
          <cell r="A138" t="str">
            <v>PI 43</v>
          </cell>
          <cell r="B138" t="str">
            <v>Travessia de pista asfáltica p/ lançamento dutos aço tipo pesado 100mm</v>
          </cell>
          <cell r="C138" t="str">
            <v xml:space="preserve"> </v>
          </cell>
          <cell r="D138" t="str">
            <v xml:space="preserve"> </v>
          </cell>
          <cell r="E138" t="str">
            <v>m</v>
          </cell>
          <cell r="F138">
            <v>70</v>
          </cell>
          <cell r="G138">
            <v>70</v>
          </cell>
        </row>
        <row r="139">
          <cell r="A139" t="str">
            <v>PI 44</v>
          </cell>
          <cell r="B139" t="str">
            <v>Montagem eletromecânica de luminária 10,0m de altura, c/ fixação dos equip.e conexões elétricos</v>
          </cell>
          <cell r="C139" t="str">
            <v xml:space="preserve"> </v>
          </cell>
          <cell r="D139" t="str">
            <v xml:space="preserve"> </v>
          </cell>
          <cell r="E139" t="str">
            <v>un</v>
          </cell>
          <cell r="F139">
            <v>10</v>
          </cell>
          <cell r="G139">
            <v>60</v>
          </cell>
        </row>
        <row r="140">
          <cell r="A140" t="str">
            <v>PI 58</v>
          </cell>
          <cell r="B140" t="str">
            <v>Fixação de caixas de passagem p/ instalação aparente D=20mm</v>
          </cell>
          <cell r="C140" t="str">
            <v xml:space="preserve"> </v>
          </cell>
          <cell r="D140" t="str">
            <v xml:space="preserve"> </v>
          </cell>
          <cell r="E140" t="str">
            <v>un</v>
          </cell>
          <cell r="F140">
            <v>4</v>
          </cell>
          <cell r="G140">
            <v>10</v>
          </cell>
        </row>
        <row r="141">
          <cell r="A141" t="str">
            <v>PI 59</v>
          </cell>
          <cell r="B141" t="str">
            <v>Instalação de luminária blindada para lâmpada a vapor de mercúrio 250W</v>
          </cell>
          <cell r="C141" t="str">
            <v xml:space="preserve"> </v>
          </cell>
          <cell r="D141" t="str">
            <v xml:space="preserve"> </v>
          </cell>
          <cell r="E141" t="str">
            <v>un</v>
          </cell>
          <cell r="F141">
            <v>4</v>
          </cell>
          <cell r="G141">
            <v>20</v>
          </cell>
        </row>
        <row r="142">
          <cell r="A142" t="str">
            <v>PI 01</v>
          </cell>
          <cell r="B142" t="str">
            <v>Poste de aço galv. a fogo, c/ 20,0m de alt. p/ instal. tipo engastado</v>
          </cell>
          <cell r="C142" t="str">
            <v xml:space="preserve"> </v>
          </cell>
          <cell r="D142" t="str">
            <v xml:space="preserve"> </v>
          </cell>
          <cell r="E142" t="str">
            <v>un</v>
          </cell>
          <cell r="F142">
            <v>1</v>
          </cell>
          <cell r="G142">
            <v>2662.25</v>
          </cell>
        </row>
        <row r="143">
          <cell r="A143" t="str">
            <v>PI 07</v>
          </cell>
          <cell r="B143" t="str">
            <v>Suporte p/ luminária tipo ZGP402 da Philips ou similar</v>
          </cell>
          <cell r="C143" t="str">
            <v xml:space="preserve"> </v>
          </cell>
          <cell r="D143" t="str">
            <v xml:space="preserve"> </v>
          </cell>
          <cell r="E143" t="str">
            <v>un</v>
          </cell>
          <cell r="F143">
            <v>1</v>
          </cell>
          <cell r="G143">
            <v>100</v>
          </cell>
        </row>
        <row r="144">
          <cell r="A144" t="str">
            <v>PI 04</v>
          </cell>
          <cell r="B144" t="str">
            <v xml:space="preserve">Luminária p/ iluminação pública ref.SRC-612 da Philips ou similar </v>
          </cell>
          <cell r="C144" t="str">
            <v xml:space="preserve"> </v>
          </cell>
          <cell r="D144" t="str">
            <v xml:space="preserve"> </v>
          </cell>
          <cell r="E144" t="str">
            <v>un</v>
          </cell>
          <cell r="F144">
            <v>2</v>
          </cell>
          <cell r="G144">
            <v>425.5</v>
          </cell>
        </row>
        <row r="145">
          <cell r="A145" t="str">
            <v>PI 03</v>
          </cell>
          <cell r="B145" t="str">
            <v xml:space="preserve">Luminária p/ iluminação pública ref.HRC-612 da Philips ou similar </v>
          </cell>
          <cell r="C145" t="str">
            <v xml:space="preserve"> </v>
          </cell>
          <cell r="D145" t="str">
            <v xml:space="preserve"> </v>
          </cell>
          <cell r="E145" t="str">
            <v>un</v>
          </cell>
          <cell r="F145">
            <v>20</v>
          </cell>
          <cell r="G145">
            <v>400</v>
          </cell>
        </row>
        <row r="146">
          <cell r="A146" t="str">
            <v>PI 09</v>
          </cell>
          <cell r="B146" t="str">
            <v>Lâmpada a vapor de sódio 400W, alta pressão, base E40</v>
          </cell>
          <cell r="C146" t="str">
            <v xml:space="preserve"> </v>
          </cell>
          <cell r="D146" t="str">
            <v xml:space="preserve"> </v>
          </cell>
          <cell r="E146" t="str">
            <v>un</v>
          </cell>
          <cell r="F146">
            <v>2</v>
          </cell>
          <cell r="G146">
            <v>33.35</v>
          </cell>
        </row>
        <row r="147">
          <cell r="A147" t="str">
            <v>PI 35</v>
          </cell>
          <cell r="B147" t="str">
            <v>Construção de embasamento p/ poste tipo engastado, 20m de altura</v>
          </cell>
          <cell r="C147" t="str">
            <v xml:space="preserve"> </v>
          </cell>
          <cell r="D147" t="str">
            <v xml:space="preserve"> </v>
          </cell>
          <cell r="E147" t="str">
            <v>un</v>
          </cell>
          <cell r="F147">
            <v>1</v>
          </cell>
          <cell r="G147">
            <v>494</v>
          </cell>
        </row>
        <row r="148">
          <cell r="A148" t="str">
            <v>PI 42</v>
          </cell>
          <cell r="B148" t="str">
            <v>Instalação de poste de aço de 20m de altura engastado</v>
          </cell>
          <cell r="C148" t="str">
            <v xml:space="preserve"> </v>
          </cell>
          <cell r="D148" t="str">
            <v xml:space="preserve"> </v>
          </cell>
          <cell r="E148" t="str">
            <v>un</v>
          </cell>
          <cell r="F148">
            <v>1</v>
          </cell>
          <cell r="G148">
            <v>250</v>
          </cell>
        </row>
        <row r="149">
          <cell r="A149" t="str">
            <v>PI 69</v>
          </cell>
          <cell r="B149" t="str">
            <v>Instalação de poste concreto duplo T, 10m de altura, engastado</v>
          </cell>
          <cell r="C149" t="str">
            <v xml:space="preserve"> </v>
          </cell>
          <cell r="D149" t="str">
            <v xml:space="preserve"> </v>
          </cell>
          <cell r="E149" t="str">
            <v>un</v>
          </cell>
          <cell r="F149">
            <v>10</v>
          </cell>
          <cell r="G149">
            <v>200</v>
          </cell>
        </row>
        <row r="150">
          <cell r="A150" t="str">
            <v>PI 27</v>
          </cell>
          <cell r="B150" t="str">
            <v>Cabo isolado p/ 1000V, bitola 35mm²</v>
          </cell>
          <cell r="C150" t="str">
            <v xml:space="preserve"> </v>
          </cell>
          <cell r="D150" t="str">
            <v xml:space="preserve"> </v>
          </cell>
          <cell r="E150" t="str">
            <v>m</v>
          </cell>
          <cell r="F150">
            <v>200</v>
          </cell>
          <cell r="G150">
            <v>1.55</v>
          </cell>
        </row>
        <row r="151">
          <cell r="A151" t="str">
            <v>PI 65</v>
          </cell>
          <cell r="B151" t="str">
            <v>Cabo de alumínio 1/0</v>
          </cell>
          <cell r="C151" t="str">
            <v xml:space="preserve"> </v>
          </cell>
          <cell r="D151" t="str">
            <v xml:space="preserve"> </v>
          </cell>
          <cell r="E151" t="str">
            <v>m</v>
          </cell>
          <cell r="F151">
            <v>2650</v>
          </cell>
          <cell r="G151">
            <v>1.7</v>
          </cell>
        </row>
        <row r="152">
          <cell r="A152" t="str">
            <v>PI 66</v>
          </cell>
          <cell r="B152" t="str">
            <v>Cabo isolado p/ 1000 V, 6 mm2 de alumínio</v>
          </cell>
          <cell r="C152" t="str">
            <v xml:space="preserve"> </v>
          </cell>
          <cell r="D152" t="str">
            <v xml:space="preserve"> </v>
          </cell>
          <cell r="E152" t="str">
            <v>m</v>
          </cell>
          <cell r="F152">
            <v>20</v>
          </cell>
          <cell r="G152">
            <v>1</v>
          </cell>
        </row>
        <row r="153">
          <cell r="A153" t="str">
            <v>PI 67</v>
          </cell>
          <cell r="B153" t="str">
            <v>Cabo isolado p/ 1000 V, 2,5 mm2 de alumínio</v>
          </cell>
          <cell r="C153" t="str">
            <v xml:space="preserve"> </v>
          </cell>
          <cell r="D153" t="str">
            <v xml:space="preserve"> </v>
          </cell>
          <cell r="E153" t="str">
            <v>m</v>
          </cell>
          <cell r="F153">
            <v>60</v>
          </cell>
          <cell r="G153">
            <v>0.6</v>
          </cell>
        </row>
        <row r="154">
          <cell r="A154" t="str">
            <v>R1</v>
          </cell>
          <cell r="B154" t="str">
            <v>Remanejamento de Rede de Baixa Tensão (220/380V)</v>
          </cell>
          <cell r="C154" t="str">
            <v xml:space="preserve"> </v>
          </cell>
          <cell r="D154" t="str">
            <v xml:space="preserve"> </v>
          </cell>
          <cell r="E154" t="str">
            <v>m</v>
          </cell>
          <cell r="F154">
            <v>100</v>
          </cell>
          <cell r="G154">
            <v>4.7</v>
          </cell>
        </row>
        <row r="155">
          <cell r="A155" t="str">
            <v>R2</v>
          </cell>
          <cell r="B155" t="str">
            <v>Remanejamento de Rede de Alta Tensão (138kV)</v>
          </cell>
          <cell r="C155" t="str">
            <v xml:space="preserve"> </v>
          </cell>
          <cell r="D155" t="str">
            <v xml:space="preserve"> </v>
          </cell>
          <cell r="E155" t="str">
            <v>m</v>
          </cell>
          <cell r="F155">
            <v>120</v>
          </cell>
          <cell r="G155">
            <v>6.2</v>
          </cell>
        </row>
        <row r="156">
          <cell r="A156" t="str">
            <v>R10</v>
          </cell>
          <cell r="B156" t="str">
            <v>Remanejamento de Poste de Concreto 10/150</v>
          </cell>
          <cell r="C156" t="str">
            <v xml:space="preserve"> </v>
          </cell>
          <cell r="D156" t="str">
            <v xml:space="preserve"> </v>
          </cell>
          <cell r="E156" t="str">
            <v>un</v>
          </cell>
          <cell r="F156">
            <v>2</v>
          </cell>
          <cell r="G156">
            <v>75</v>
          </cell>
        </row>
        <row r="157">
          <cell r="A157" t="str">
            <v>R11</v>
          </cell>
          <cell r="B157" t="str">
            <v>Remanejamento de Poste de Concreto 10/300</v>
          </cell>
          <cell r="C157" t="str">
            <v xml:space="preserve"> </v>
          </cell>
          <cell r="D157" t="str">
            <v xml:space="preserve"> </v>
          </cell>
          <cell r="E157" t="str">
            <v>un</v>
          </cell>
          <cell r="F157">
            <v>2</v>
          </cell>
          <cell r="G157">
            <v>75</v>
          </cell>
        </row>
      </sheetData>
      <sheetData sheetId="16"/>
      <sheetData sheetId="17"/>
      <sheetData sheetId="18">
        <row r="16">
          <cell r="A16" t="str">
            <v>DER90150</v>
          </cell>
          <cell r="B16" t="str">
            <v>Escavação em tubulão a céu aberto em material de 1ªcateg.</v>
          </cell>
          <cell r="C16" t="str">
            <v xml:space="preserve"> </v>
          </cell>
          <cell r="D16" t="str">
            <v xml:space="preserve"> </v>
          </cell>
          <cell r="E16" t="str">
            <v>m3</v>
          </cell>
          <cell r="F16">
            <v>22</v>
          </cell>
          <cell r="G16">
            <v>184.89</v>
          </cell>
        </row>
        <row r="17">
          <cell r="A17" t="str">
            <v>DER90160</v>
          </cell>
          <cell r="B17" t="str">
            <v>Escavação em tubulão a céu aberto em material de 3ªcateg.</v>
          </cell>
          <cell r="C17" t="str">
            <v xml:space="preserve"> </v>
          </cell>
          <cell r="D17" t="str">
            <v xml:space="preserve"> </v>
          </cell>
          <cell r="E17" t="str">
            <v>m3</v>
          </cell>
          <cell r="F17">
            <v>1</v>
          </cell>
          <cell r="G17">
            <v>640.85</v>
          </cell>
        </row>
        <row r="18">
          <cell r="A18" t="str">
            <v>DER90170</v>
          </cell>
          <cell r="B18" t="str">
            <v>Escavação em tubulão sob ar comprimido em material de 1ªcateg.</v>
          </cell>
          <cell r="C18" t="str">
            <v xml:space="preserve"> </v>
          </cell>
          <cell r="D18" t="str">
            <v xml:space="preserve"> </v>
          </cell>
          <cell r="E18" t="str">
            <v>m3</v>
          </cell>
          <cell r="F18">
            <v>1</v>
          </cell>
          <cell r="G18">
            <v>742.04</v>
          </cell>
        </row>
        <row r="19">
          <cell r="A19" t="str">
            <v>DER90180</v>
          </cell>
          <cell r="B19" t="str">
            <v>Escavação em tubulão sob ar comprimido em material de 3ªcateg.</v>
          </cell>
          <cell r="C19" t="str">
            <v xml:space="preserve"> </v>
          </cell>
          <cell r="D19" t="str">
            <v xml:space="preserve"> </v>
          </cell>
          <cell r="E19" t="str">
            <v>m3</v>
          </cell>
          <cell r="F19">
            <v>33</v>
          </cell>
          <cell r="G19">
            <v>1154.25</v>
          </cell>
        </row>
        <row r="20">
          <cell r="A20" t="str">
            <v>03.010.01</v>
          </cell>
          <cell r="B20" t="str">
            <v>Escavação em cavas de fundação com esgotamento</v>
          </cell>
          <cell r="C20" t="str">
            <v xml:space="preserve"> </v>
          </cell>
          <cell r="D20" t="str">
            <v xml:space="preserve"> </v>
          </cell>
          <cell r="E20" t="str">
            <v>m3</v>
          </cell>
          <cell r="F20">
            <v>173</v>
          </cell>
          <cell r="G20">
            <v>22.39</v>
          </cell>
        </row>
        <row r="21">
          <cell r="A21" t="str">
            <v>03.119.01</v>
          </cell>
          <cell r="B21" t="str">
            <v>Escoramento</v>
          </cell>
          <cell r="C21" t="str">
            <v xml:space="preserve"> </v>
          </cell>
          <cell r="D21" t="str">
            <v xml:space="preserve"> </v>
          </cell>
          <cell r="E21" t="str">
            <v>m3</v>
          </cell>
          <cell r="F21">
            <v>204</v>
          </cell>
          <cell r="G21">
            <v>19.190000000000001</v>
          </cell>
        </row>
        <row r="22">
          <cell r="A22" t="str">
            <v>03.371.00</v>
          </cell>
          <cell r="B22" t="str">
            <v>Formas de madeira compensada</v>
          </cell>
          <cell r="C22" t="str">
            <v xml:space="preserve"> </v>
          </cell>
          <cell r="D22" t="str">
            <v xml:space="preserve"> </v>
          </cell>
          <cell r="E22" t="str">
            <v>m2</v>
          </cell>
          <cell r="F22">
            <v>223</v>
          </cell>
          <cell r="G22">
            <v>21.86</v>
          </cell>
        </row>
        <row r="23">
          <cell r="A23" t="str">
            <v>03.371.02</v>
          </cell>
          <cell r="B23" t="str">
            <v>Formas de placa compensada plastificada</v>
          </cell>
          <cell r="C23" t="str">
            <v xml:space="preserve"> </v>
          </cell>
          <cell r="D23" t="str">
            <v xml:space="preserve"> </v>
          </cell>
          <cell r="E23" t="str">
            <v>m2</v>
          </cell>
          <cell r="F23">
            <v>261</v>
          </cell>
          <cell r="G23">
            <v>30.76</v>
          </cell>
        </row>
        <row r="24">
          <cell r="A24" t="str">
            <v>03.353.00</v>
          </cell>
          <cell r="B24" t="str">
            <v>Forn., preparo e colocação nas formas, de aço CA-50</v>
          </cell>
          <cell r="C24" t="str">
            <v xml:space="preserve"> </v>
          </cell>
          <cell r="D24" t="str">
            <v xml:space="preserve"> </v>
          </cell>
          <cell r="E24" t="str">
            <v>kg</v>
          </cell>
          <cell r="F24">
            <v>5462</v>
          </cell>
          <cell r="G24">
            <v>2.59</v>
          </cell>
        </row>
        <row r="25">
          <cell r="A25" t="str">
            <v>03.326.00</v>
          </cell>
          <cell r="B25" t="str">
            <v xml:space="preserve">Concreto fck= 20 MPa-contr. raz. uso ger. </v>
          </cell>
          <cell r="C25" t="str">
            <v xml:space="preserve"> </v>
          </cell>
          <cell r="D25" t="str">
            <v xml:space="preserve"> </v>
          </cell>
          <cell r="E25" t="str">
            <v>m3</v>
          </cell>
          <cell r="F25">
            <v>117</v>
          </cell>
          <cell r="G25">
            <v>149.19999999999999</v>
          </cell>
        </row>
        <row r="26">
          <cell r="B26" t="str">
            <v>Superestrutura</v>
          </cell>
        </row>
        <row r="27">
          <cell r="A27" t="str">
            <v>03.371.02</v>
          </cell>
          <cell r="B27" t="str">
            <v>Formas de placa compensada plastificada</v>
          </cell>
          <cell r="C27" t="str">
            <v xml:space="preserve"> </v>
          </cell>
          <cell r="D27" t="str">
            <v xml:space="preserve"> </v>
          </cell>
          <cell r="E27" t="str">
            <v>m2</v>
          </cell>
          <cell r="F27">
            <v>1745</v>
          </cell>
          <cell r="G27">
            <v>30.76</v>
          </cell>
        </row>
        <row r="28">
          <cell r="A28" t="str">
            <v>OAE6</v>
          </cell>
          <cell r="B28" t="str">
            <v>Escoramento metálico comum (cimbramento)</v>
          </cell>
          <cell r="C28" t="str">
            <v xml:space="preserve"> </v>
          </cell>
          <cell r="D28" t="str">
            <v xml:space="preserve"> </v>
          </cell>
          <cell r="E28" t="str">
            <v>m3</v>
          </cell>
          <cell r="F28">
            <v>1725</v>
          </cell>
          <cell r="G28">
            <v>27.58</v>
          </cell>
        </row>
        <row r="29">
          <cell r="A29" t="str">
            <v>03.353.00</v>
          </cell>
          <cell r="B29" t="str">
            <v>Forn., preparo e colocação nas formas, de aço CA-50</v>
          </cell>
          <cell r="C29" t="str">
            <v xml:space="preserve"> </v>
          </cell>
          <cell r="D29" t="str">
            <v xml:space="preserve"> </v>
          </cell>
          <cell r="E29" t="str">
            <v>kg</v>
          </cell>
          <cell r="F29">
            <v>20346</v>
          </cell>
          <cell r="G29">
            <v>2.59</v>
          </cell>
        </row>
        <row r="30">
          <cell r="A30" t="str">
            <v>03.354.00</v>
          </cell>
          <cell r="B30" t="str">
            <v>Forn., preparo e colocação nas formas, de aço CA-60</v>
          </cell>
          <cell r="C30" t="str">
            <v xml:space="preserve"> </v>
          </cell>
          <cell r="D30" t="str">
            <v xml:space="preserve"> </v>
          </cell>
          <cell r="E30" t="str">
            <v>kg</v>
          </cell>
          <cell r="F30">
            <v>2058</v>
          </cell>
          <cell r="G30">
            <v>2.85</v>
          </cell>
        </row>
        <row r="31">
          <cell r="A31" t="str">
            <v>03.359.01</v>
          </cell>
          <cell r="B31" t="str">
            <v>Forn., preparo e colocação nas formas, de aço CA-25</v>
          </cell>
          <cell r="C31" t="str">
            <v xml:space="preserve"> </v>
          </cell>
          <cell r="D31" t="str">
            <v xml:space="preserve"> </v>
          </cell>
          <cell r="E31" t="str">
            <v>kg</v>
          </cell>
          <cell r="F31">
            <v>114</v>
          </cell>
          <cell r="G31">
            <v>2.4300000000000002</v>
          </cell>
        </row>
        <row r="32">
          <cell r="A32" t="str">
            <v>03.330.00</v>
          </cell>
          <cell r="B32" t="str">
            <v>Concreto fck= 35 MPa-contr. raz. uso ger.</v>
          </cell>
          <cell r="C32" t="str">
            <v xml:space="preserve"> </v>
          </cell>
          <cell r="D32" t="str">
            <v xml:space="preserve"> </v>
          </cell>
          <cell r="E32" t="str">
            <v>m3</v>
          </cell>
          <cell r="F32">
            <v>130</v>
          </cell>
          <cell r="G32">
            <v>166.78</v>
          </cell>
        </row>
        <row r="33">
          <cell r="A33" t="str">
            <v>03.326.00</v>
          </cell>
          <cell r="B33" t="str">
            <v xml:space="preserve">Concreto fck= 20 MPa-contr. raz. uso ger. </v>
          </cell>
          <cell r="C33" t="str">
            <v xml:space="preserve"> </v>
          </cell>
          <cell r="D33" t="str">
            <v xml:space="preserve"> </v>
          </cell>
          <cell r="E33" t="str">
            <v>m3</v>
          </cell>
          <cell r="F33">
            <v>33</v>
          </cell>
          <cell r="G33">
            <v>149.19999999999999</v>
          </cell>
        </row>
        <row r="34">
          <cell r="B34" t="str">
            <v>Diversos</v>
          </cell>
        </row>
        <row r="35">
          <cell r="A35" t="str">
            <v>03.510.00</v>
          </cell>
          <cell r="B35" t="str">
            <v>Aparelho de apoio em neoprene</v>
          </cell>
          <cell r="C35" t="str">
            <v xml:space="preserve"> </v>
          </cell>
          <cell r="D35" t="str">
            <v xml:space="preserve"> </v>
          </cell>
          <cell r="E35" t="str">
            <v>kg</v>
          </cell>
          <cell r="F35">
            <v>50</v>
          </cell>
          <cell r="G35">
            <v>86.94</v>
          </cell>
        </row>
        <row r="36">
          <cell r="A36" t="str">
            <v>P 03.991.01b</v>
          </cell>
          <cell r="B36" t="str">
            <v>Dreno de FF D= 50 mm x 500mm</v>
          </cell>
          <cell r="C36" t="str">
            <v xml:space="preserve"> </v>
          </cell>
          <cell r="D36" t="str">
            <v xml:space="preserve"> </v>
          </cell>
          <cell r="E36" t="str">
            <v>un</v>
          </cell>
          <cell r="F36">
            <v>42</v>
          </cell>
          <cell r="G36">
            <v>6.63</v>
          </cell>
        </row>
        <row r="37">
          <cell r="F37" t="str">
            <v>SUB-TOTAL OAE</v>
          </cell>
        </row>
        <row r="38">
          <cell r="B38" t="str">
            <v>OBRAS COMPLEMENTARES</v>
          </cell>
        </row>
        <row r="39">
          <cell r="B39" t="str">
            <v>Iluminação das passarelas</v>
          </cell>
        </row>
        <row r="40">
          <cell r="A40" t="str">
            <v>PI 02a</v>
          </cell>
          <cell r="B40" t="str">
            <v>Poste de aço galvanizado a fogo, c/ 5,0m de alt. p/instal.na lat. das passarelas</v>
          </cell>
          <cell r="C40" t="str">
            <v xml:space="preserve"> </v>
          </cell>
          <cell r="D40" t="str">
            <v xml:space="preserve"> </v>
          </cell>
          <cell r="E40" t="str">
            <v>un</v>
          </cell>
          <cell r="F40">
            <v>4</v>
          </cell>
          <cell r="G40">
            <v>300</v>
          </cell>
        </row>
        <row r="41">
          <cell r="A41" t="str">
            <v>PI 03</v>
          </cell>
          <cell r="B41" t="str">
            <v xml:space="preserve">Luminária p/ iluminação pública ref.HRC-612 da Philips ou similar </v>
          </cell>
          <cell r="C41" t="str">
            <v xml:space="preserve"> </v>
          </cell>
          <cell r="D41" t="str">
            <v xml:space="preserve"> </v>
          </cell>
          <cell r="E41" t="str">
            <v>un</v>
          </cell>
          <cell r="F41">
            <v>4</v>
          </cell>
          <cell r="G41">
            <v>400</v>
          </cell>
        </row>
        <row r="42">
          <cell r="A42" t="str">
            <v>PI 08</v>
          </cell>
          <cell r="B42" t="str">
            <v>Suporte p/ luminária tipo ZGP401 da Philips ou similar</v>
          </cell>
          <cell r="C42" t="str">
            <v xml:space="preserve"> </v>
          </cell>
          <cell r="D42" t="str">
            <v xml:space="preserve"> </v>
          </cell>
          <cell r="E42" t="str">
            <v>un</v>
          </cell>
          <cell r="F42">
            <v>4</v>
          </cell>
          <cell r="G42">
            <v>81.650000000000006</v>
          </cell>
        </row>
        <row r="43">
          <cell r="A43" t="str">
            <v>PI 10</v>
          </cell>
          <cell r="B43" t="str">
            <v>Lâmpada a vapor de mercúrio 250W, alta pressão, base E40</v>
          </cell>
          <cell r="C43" t="str">
            <v xml:space="preserve"> </v>
          </cell>
          <cell r="D43" t="str">
            <v xml:space="preserve"> </v>
          </cell>
          <cell r="E43" t="str">
            <v>un</v>
          </cell>
          <cell r="F43">
            <v>4</v>
          </cell>
          <cell r="G43">
            <v>28.75</v>
          </cell>
        </row>
        <row r="44">
          <cell r="A44" t="str">
            <v>PI 71</v>
          </cell>
          <cell r="B44" t="str">
            <v>Cabo isolado p/ 1000V, de alumínio, singelo, cor preto, bitola 25 mm² (XLPE) est.</v>
          </cell>
          <cell r="C44" t="str">
            <v xml:space="preserve"> </v>
          </cell>
          <cell r="D44" t="str">
            <v xml:space="preserve"> </v>
          </cell>
          <cell r="E44" t="str">
            <v>m</v>
          </cell>
          <cell r="F44">
            <v>100</v>
          </cell>
          <cell r="G44">
            <v>4.62</v>
          </cell>
        </row>
        <row r="45">
          <cell r="A45" t="str">
            <v>PI 67</v>
          </cell>
          <cell r="B45" t="str">
            <v>Cabo isolado p/ 1000 V, 2,5 mm2 de alumínio</v>
          </cell>
          <cell r="C45" t="str">
            <v xml:space="preserve"> </v>
          </cell>
          <cell r="D45" t="str">
            <v xml:space="preserve"> </v>
          </cell>
          <cell r="E45" t="str">
            <v>m</v>
          </cell>
          <cell r="F45">
            <v>40</v>
          </cell>
          <cell r="G45">
            <v>0.6</v>
          </cell>
        </row>
        <row r="46">
          <cell r="A46" t="str">
            <v>PI 72</v>
          </cell>
          <cell r="B46" t="str">
            <v>Eletroduto de aço 1.1/4" (vara de 3m), na passarela, conforme projeto</v>
          </cell>
          <cell r="C46">
            <v>0</v>
          </cell>
          <cell r="D46">
            <v>0</v>
          </cell>
          <cell r="E46" t="str">
            <v>m</v>
          </cell>
          <cell r="F46">
            <v>50</v>
          </cell>
          <cell r="G46">
            <v>18</v>
          </cell>
        </row>
        <row r="47">
          <cell r="A47" t="str">
            <v>PI 30</v>
          </cell>
          <cell r="B47" t="str">
            <v>Haste para aterramento aço-cobre D 13x2400mm</v>
          </cell>
          <cell r="C47" t="str">
            <v xml:space="preserve"> </v>
          </cell>
          <cell r="D47" t="str">
            <v xml:space="preserve"> </v>
          </cell>
          <cell r="E47" t="str">
            <v>un</v>
          </cell>
          <cell r="F47">
            <v>1</v>
          </cell>
          <cell r="G47">
            <v>6.04</v>
          </cell>
        </row>
        <row r="48">
          <cell r="A48" t="str">
            <v>PI 31</v>
          </cell>
          <cell r="B48" t="str">
            <v>Cabo de cobre nú meio duro, 7 fios 2AWG</v>
          </cell>
          <cell r="C48" t="str">
            <v xml:space="preserve"> </v>
          </cell>
          <cell r="D48" t="str">
            <v xml:space="preserve"> </v>
          </cell>
          <cell r="E48" t="str">
            <v>kg</v>
          </cell>
          <cell r="F48">
            <v>4</v>
          </cell>
          <cell r="G48">
            <v>7.02</v>
          </cell>
        </row>
        <row r="49">
          <cell r="A49" t="str">
            <v>PI 39</v>
          </cell>
          <cell r="B49" t="str">
            <v>Fixação de haste de terra e conexão ao neutro</v>
          </cell>
          <cell r="C49" t="str">
            <v xml:space="preserve"> </v>
          </cell>
          <cell r="D49" t="str">
            <v xml:space="preserve"> </v>
          </cell>
          <cell r="E49" t="str">
            <v>un</v>
          </cell>
          <cell r="F49">
            <v>4</v>
          </cell>
          <cell r="G49">
            <v>35</v>
          </cell>
        </row>
        <row r="50">
          <cell r="A50" t="str">
            <v>PI 37</v>
          </cell>
          <cell r="B50" t="str">
            <v>Lançamento de cabos em dutos de aço, classe 1000V, circuito trifásico mais neutro, e monofásico</v>
          </cell>
          <cell r="C50" t="str">
            <v xml:space="preserve"> </v>
          </cell>
          <cell r="D50" t="str">
            <v xml:space="preserve"> </v>
          </cell>
          <cell r="E50" t="str">
            <v>m</v>
          </cell>
          <cell r="F50">
            <v>100</v>
          </cell>
          <cell r="G50">
            <v>4</v>
          </cell>
        </row>
        <row r="51">
          <cell r="A51" t="str">
            <v>PI 73</v>
          </cell>
          <cell r="B51" t="str">
            <v>Reator de alto fator externo c/ignitor p/ lâmpada a vapor de mercúrio,  da Entral ou similar</v>
          </cell>
          <cell r="C51">
            <v>0</v>
          </cell>
          <cell r="D51">
            <v>0</v>
          </cell>
          <cell r="E51" t="str">
            <v>un</v>
          </cell>
          <cell r="F51">
            <v>4</v>
          </cell>
          <cell r="G51">
            <v>37</v>
          </cell>
        </row>
        <row r="52">
          <cell r="A52" t="str">
            <v>PI 74</v>
          </cell>
          <cell r="B52" t="str">
            <v>Chave de iluminação pública</v>
          </cell>
          <cell r="C52">
            <v>0</v>
          </cell>
          <cell r="D52">
            <v>0</v>
          </cell>
          <cell r="E52" t="str">
            <v>un</v>
          </cell>
          <cell r="F52">
            <v>1</v>
          </cell>
          <cell r="G52">
            <v>95</v>
          </cell>
        </row>
        <row r="53">
          <cell r="A53" t="str">
            <v>PI 75</v>
          </cell>
          <cell r="B53" t="str">
            <v>Montagem eletromecânica de luminária 5m de altura, c/fixação dos equipam.e conexões elét.</v>
          </cell>
          <cell r="C53">
            <v>0</v>
          </cell>
          <cell r="D53">
            <v>0</v>
          </cell>
          <cell r="E53" t="str">
            <v>un</v>
          </cell>
          <cell r="F53">
            <v>4</v>
          </cell>
          <cell r="G53">
            <v>67.08</v>
          </cell>
        </row>
        <row r="54">
          <cell r="A54" t="str">
            <v>PI 22</v>
          </cell>
          <cell r="B54" t="str">
            <v>Base completa com fusível Diazed, 6A, retardado, incluíndo tampa, anel de proteção e ajuste</v>
          </cell>
          <cell r="C54" t="str">
            <v xml:space="preserve"> </v>
          </cell>
          <cell r="D54" t="str">
            <v xml:space="preserve"> </v>
          </cell>
          <cell r="E54" t="str">
            <v>un</v>
          </cell>
          <cell r="F54">
            <v>4</v>
          </cell>
          <cell r="G54">
            <v>8.6300000000000008</v>
          </cell>
        </row>
        <row r="55">
          <cell r="A55" t="str">
            <v>PI 26</v>
          </cell>
          <cell r="B55" t="str">
            <v>Relé fotoelétrico c/ suporte para fixação galv. com furo 18mm</v>
          </cell>
          <cell r="C55" t="str">
            <v xml:space="preserve"> </v>
          </cell>
          <cell r="D55" t="str">
            <v xml:space="preserve"> </v>
          </cell>
          <cell r="E55" t="str">
            <v>un</v>
          </cell>
          <cell r="F55">
            <v>1</v>
          </cell>
          <cell r="G55">
            <v>11.5</v>
          </cell>
        </row>
        <row r="56">
          <cell r="A56" t="str">
            <v>PI 24</v>
          </cell>
          <cell r="B56" t="str">
            <v>Fita elétrica auto fusão a base de borracha EPR</v>
          </cell>
          <cell r="C56" t="str">
            <v xml:space="preserve"> </v>
          </cell>
          <cell r="D56" t="str">
            <v xml:space="preserve"> </v>
          </cell>
          <cell r="E56" t="str">
            <v>un</v>
          </cell>
          <cell r="F56">
            <v>2</v>
          </cell>
          <cell r="G56">
            <v>6.39</v>
          </cell>
        </row>
        <row r="57">
          <cell r="A57" t="str">
            <v>PI 25</v>
          </cell>
          <cell r="B57" t="str">
            <v>Fita adesiva plástica isolante</v>
          </cell>
          <cell r="C57" t="str">
            <v xml:space="preserve"> </v>
          </cell>
          <cell r="D57" t="str">
            <v xml:space="preserve"> </v>
          </cell>
          <cell r="E57" t="str">
            <v>un</v>
          </cell>
          <cell r="F57">
            <v>2</v>
          </cell>
          <cell r="G57">
            <v>3.84</v>
          </cell>
        </row>
        <row r="58">
          <cell r="A58" t="str">
            <v>PI 38</v>
          </cell>
          <cell r="B58" t="str">
            <v>Confecção de emendas retas ou derivação em cabos classe 1000V, c/ conector à compressão</v>
          </cell>
          <cell r="C58" t="str">
            <v xml:space="preserve"> </v>
          </cell>
          <cell r="D58" t="str">
            <v xml:space="preserve"> </v>
          </cell>
          <cell r="E58" t="str">
            <v>un</v>
          </cell>
          <cell r="F58">
            <v>12</v>
          </cell>
          <cell r="G58">
            <v>4.5</v>
          </cell>
        </row>
        <row r="59">
          <cell r="F59" t="str">
            <v>SUB-TOTAL - OBRAS COMPLEMENTARES</v>
          </cell>
        </row>
        <row r="61">
          <cell r="F61" t="str">
            <v>SUB-TOTAL - Passarela do Km 4+700/391+700</v>
          </cell>
        </row>
        <row r="63">
          <cell r="B63" t="str">
            <v>Passarela do Km 9+680/396+680</v>
          </cell>
        </row>
        <row r="64">
          <cell r="B64" t="str">
            <v>OBRAS DE ARTE ESPECIAIS</v>
          </cell>
        </row>
        <row r="65">
          <cell r="B65" t="str">
            <v>Infra e Mesoestrutura</v>
          </cell>
        </row>
        <row r="66">
          <cell r="A66" t="str">
            <v>DER90150</v>
          </cell>
          <cell r="B66" t="str">
            <v>Escavação em tubulão a céu aberto em material de 1ªcateg.</v>
          </cell>
          <cell r="C66" t="str">
            <v xml:space="preserve"> </v>
          </cell>
          <cell r="D66" t="str">
            <v xml:space="preserve"> </v>
          </cell>
          <cell r="E66" t="str">
            <v>m3</v>
          </cell>
          <cell r="F66">
            <v>31</v>
          </cell>
          <cell r="G66">
            <v>184.89</v>
          </cell>
        </row>
        <row r="67">
          <cell r="A67" t="str">
            <v>DER90160</v>
          </cell>
          <cell r="B67" t="str">
            <v>Escavação em tubulão a céu aberto em material de 3ªcateg.</v>
          </cell>
          <cell r="C67" t="str">
            <v xml:space="preserve"> </v>
          </cell>
          <cell r="D67" t="str">
            <v xml:space="preserve"> </v>
          </cell>
          <cell r="E67" t="str">
            <v>m3</v>
          </cell>
          <cell r="F67">
            <v>1</v>
          </cell>
          <cell r="G67">
            <v>640.85</v>
          </cell>
        </row>
        <row r="68">
          <cell r="A68" t="str">
            <v>DER90170</v>
          </cell>
          <cell r="B68" t="str">
            <v>Escavação em tubulão sob ar comprimido em material de 1ªcateg.</v>
          </cell>
          <cell r="C68" t="str">
            <v xml:space="preserve"> </v>
          </cell>
          <cell r="D68" t="str">
            <v xml:space="preserve"> </v>
          </cell>
          <cell r="E68" t="str">
            <v>m3</v>
          </cell>
          <cell r="F68">
            <v>1</v>
          </cell>
          <cell r="G68">
            <v>742.04</v>
          </cell>
        </row>
        <row r="69">
          <cell r="A69" t="str">
            <v>DER90180</v>
          </cell>
          <cell r="B69" t="str">
            <v>Escavação em tubulão sob ar comprimido em material de 3ªcateg.</v>
          </cell>
          <cell r="C69" t="str">
            <v xml:space="preserve"> </v>
          </cell>
          <cell r="D69" t="str">
            <v xml:space="preserve"> </v>
          </cell>
          <cell r="E69" t="str">
            <v>m3</v>
          </cell>
          <cell r="F69">
            <v>46</v>
          </cell>
          <cell r="G69">
            <v>1154.25</v>
          </cell>
        </row>
        <row r="70">
          <cell r="A70" t="str">
            <v>03.010.01</v>
          </cell>
          <cell r="B70" t="str">
            <v>Escavação em cavas de fundação com esgotamento</v>
          </cell>
          <cell r="C70" t="str">
            <v xml:space="preserve"> </v>
          </cell>
          <cell r="D70" t="str">
            <v xml:space="preserve"> </v>
          </cell>
          <cell r="E70" t="str">
            <v>m3</v>
          </cell>
          <cell r="F70">
            <v>17</v>
          </cell>
          <cell r="G70">
            <v>22.39</v>
          </cell>
        </row>
        <row r="71">
          <cell r="A71" t="str">
            <v>03.371.00</v>
          </cell>
          <cell r="B71" t="str">
            <v>Formas de madeira compensada</v>
          </cell>
          <cell r="C71" t="str">
            <v xml:space="preserve"> </v>
          </cell>
          <cell r="D71" t="str">
            <v xml:space="preserve"> </v>
          </cell>
          <cell r="E71" t="str">
            <v>m2</v>
          </cell>
          <cell r="F71">
            <v>263</v>
          </cell>
          <cell r="G71">
            <v>21.86</v>
          </cell>
        </row>
        <row r="72">
          <cell r="A72" t="str">
            <v>03.371.02</v>
          </cell>
          <cell r="B72" t="str">
            <v>Formas de placa compensada plastificada</v>
          </cell>
          <cell r="C72" t="str">
            <v xml:space="preserve"> </v>
          </cell>
          <cell r="D72" t="str">
            <v xml:space="preserve"> </v>
          </cell>
          <cell r="E72" t="str">
            <v>m2</v>
          </cell>
          <cell r="F72">
            <v>203</v>
          </cell>
          <cell r="G72">
            <v>30.76</v>
          </cell>
        </row>
        <row r="73">
          <cell r="A73" t="str">
            <v>03.353.00</v>
          </cell>
          <cell r="B73" t="str">
            <v>Forn., preparo e colocação nas formas, de aço CA-50</v>
          </cell>
          <cell r="C73" t="str">
            <v xml:space="preserve"> </v>
          </cell>
          <cell r="D73" t="str">
            <v xml:space="preserve"> </v>
          </cell>
          <cell r="E73" t="str">
            <v>kg</v>
          </cell>
          <cell r="F73">
            <v>5616</v>
          </cell>
          <cell r="G73">
            <v>2.59</v>
          </cell>
        </row>
        <row r="74">
          <cell r="A74" t="str">
            <v>03.326.00</v>
          </cell>
          <cell r="B74" t="str">
            <v xml:space="preserve">Concreto fck= 20 MPa-contr. raz. uso ger. </v>
          </cell>
          <cell r="C74" t="str">
            <v xml:space="preserve"> </v>
          </cell>
          <cell r="D74" t="str">
            <v xml:space="preserve"> </v>
          </cell>
          <cell r="E74" t="str">
            <v>m3</v>
          </cell>
          <cell r="F74">
            <v>124</v>
          </cell>
          <cell r="G74">
            <v>149.19999999999999</v>
          </cell>
        </row>
        <row r="75">
          <cell r="B75" t="str">
            <v>Superestrutura</v>
          </cell>
        </row>
        <row r="76">
          <cell r="A76" t="str">
            <v>03.371.02</v>
          </cell>
          <cell r="B76" t="str">
            <v>Formas de placa compensada plastificada</v>
          </cell>
          <cell r="C76" t="str">
            <v xml:space="preserve"> </v>
          </cell>
          <cell r="D76" t="str">
            <v xml:space="preserve"> </v>
          </cell>
          <cell r="E76" t="str">
            <v>m2</v>
          </cell>
          <cell r="F76">
            <v>1450</v>
          </cell>
          <cell r="G76">
            <v>30.76</v>
          </cell>
        </row>
        <row r="77">
          <cell r="A77" t="str">
            <v>OAE6</v>
          </cell>
          <cell r="B77" t="str">
            <v>Escoramento metálico comum (cimbramento)</v>
          </cell>
          <cell r="C77" t="str">
            <v xml:space="preserve"> </v>
          </cell>
          <cell r="D77" t="str">
            <v xml:space="preserve"> </v>
          </cell>
          <cell r="E77" t="str">
            <v>m3</v>
          </cell>
          <cell r="F77">
            <v>1124</v>
          </cell>
          <cell r="G77">
            <v>27.58</v>
          </cell>
        </row>
        <row r="78">
          <cell r="A78" t="str">
            <v>03.353.00</v>
          </cell>
          <cell r="B78" t="str">
            <v>Forn., preparo e colocação nas formas, de aço CA-50</v>
          </cell>
          <cell r="C78" t="str">
            <v xml:space="preserve"> </v>
          </cell>
          <cell r="D78" t="str">
            <v xml:space="preserve"> </v>
          </cell>
          <cell r="E78" t="str">
            <v>kg</v>
          </cell>
          <cell r="F78">
            <v>13768</v>
          </cell>
          <cell r="G78">
            <v>2.59</v>
          </cell>
        </row>
        <row r="79">
          <cell r="A79" t="str">
            <v>03.354.00</v>
          </cell>
          <cell r="B79" t="str">
            <v>Forn., preparo e colocação nas formas, de aço CA-60</v>
          </cell>
          <cell r="C79" t="str">
            <v xml:space="preserve"> </v>
          </cell>
          <cell r="D79" t="str">
            <v xml:space="preserve"> </v>
          </cell>
          <cell r="E79" t="str">
            <v>kg</v>
          </cell>
          <cell r="F79">
            <v>1517</v>
          </cell>
          <cell r="G79">
            <v>2.85</v>
          </cell>
        </row>
        <row r="80">
          <cell r="A80" t="str">
            <v>03.359.01</v>
          </cell>
          <cell r="B80" t="str">
            <v>Forn., preparo e colocação nas formas, de aço CA-25</v>
          </cell>
          <cell r="C80" t="str">
            <v xml:space="preserve"> </v>
          </cell>
          <cell r="D80" t="str">
            <v xml:space="preserve"> </v>
          </cell>
          <cell r="E80" t="str">
            <v>kg</v>
          </cell>
          <cell r="F80">
            <v>99</v>
          </cell>
          <cell r="G80">
            <v>2.4300000000000002</v>
          </cell>
        </row>
        <row r="81">
          <cell r="A81" t="str">
            <v>03.330.00</v>
          </cell>
          <cell r="B81" t="str">
            <v>Concreto fck= 35 MPa-contr. raz. uso ger.</v>
          </cell>
          <cell r="C81" t="str">
            <v xml:space="preserve"> </v>
          </cell>
          <cell r="D81" t="str">
            <v xml:space="preserve"> </v>
          </cell>
          <cell r="E81" t="str">
            <v>m3</v>
          </cell>
          <cell r="F81">
            <v>102</v>
          </cell>
          <cell r="G81">
            <v>166.78</v>
          </cell>
        </row>
        <row r="82">
          <cell r="A82" t="str">
            <v>03.326.00</v>
          </cell>
          <cell r="B82" t="str">
            <v xml:space="preserve">Concreto fck= 20 MPa-contr. raz. uso ger. </v>
          </cell>
          <cell r="C82" t="str">
            <v xml:space="preserve"> </v>
          </cell>
          <cell r="D82" t="str">
            <v xml:space="preserve"> </v>
          </cell>
          <cell r="E82" t="str">
            <v>m3</v>
          </cell>
          <cell r="F82">
            <v>27</v>
          </cell>
          <cell r="G82">
            <v>149.19999999999999</v>
          </cell>
        </row>
        <row r="83">
          <cell r="B83" t="str">
            <v>Diversos</v>
          </cell>
        </row>
        <row r="84">
          <cell r="A84" t="str">
            <v>03.510.00</v>
          </cell>
          <cell r="B84" t="str">
            <v>Aparelho de apoio em neoprene</v>
          </cell>
          <cell r="C84" t="str">
            <v xml:space="preserve"> </v>
          </cell>
          <cell r="D84" t="str">
            <v xml:space="preserve"> </v>
          </cell>
          <cell r="E84" t="str">
            <v>kg</v>
          </cell>
          <cell r="F84">
            <v>33</v>
          </cell>
          <cell r="G84">
            <v>86.94</v>
          </cell>
        </row>
        <row r="85">
          <cell r="A85" t="str">
            <v>P 03.991.01b</v>
          </cell>
          <cell r="B85" t="str">
            <v>Dreno de FF D= 50 mm x 500mm</v>
          </cell>
          <cell r="C85" t="str">
            <v xml:space="preserve"> </v>
          </cell>
          <cell r="D85" t="str">
            <v xml:space="preserve"> </v>
          </cell>
          <cell r="E85" t="str">
            <v>un</v>
          </cell>
          <cell r="F85">
            <v>20</v>
          </cell>
          <cell r="G85">
            <v>6.63</v>
          </cell>
        </row>
        <row r="86">
          <cell r="F86" t="str">
            <v>SUB-TOTAL OAE</v>
          </cell>
        </row>
        <row r="87">
          <cell r="B87" t="str">
            <v>OBRAS COMPLEMENTARES</v>
          </cell>
        </row>
        <row r="88">
          <cell r="B88" t="str">
            <v>Iluminação das passarelas</v>
          </cell>
        </row>
        <row r="89">
          <cell r="A89" t="str">
            <v>PI 02a</v>
          </cell>
          <cell r="B89" t="str">
            <v>Poste de aço galvanizado a fogo, c/ 5,0m de alt. p/instal.na lat. das passarelas</v>
          </cell>
          <cell r="C89" t="str">
            <v xml:space="preserve"> </v>
          </cell>
          <cell r="D89" t="str">
            <v xml:space="preserve"> </v>
          </cell>
          <cell r="E89" t="str">
            <v>un</v>
          </cell>
          <cell r="F89">
            <v>4</v>
          </cell>
          <cell r="G89">
            <v>300</v>
          </cell>
        </row>
        <row r="90">
          <cell r="A90" t="str">
            <v>PI 03</v>
          </cell>
          <cell r="B90" t="str">
            <v xml:space="preserve">Luminária p/ iluminação pública ref.HRC-612 da Philips ou similar </v>
          </cell>
          <cell r="C90" t="str">
            <v xml:space="preserve"> </v>
          </cell>
          <cell r="D90" t="str">
            <v xml:space="preserve"> </v>
          </cell>
          <cell r="E90" t="str">
            <v>un</v>
          </cell>
          <cell r="F90">
            <v>4</v>
          </cell>
          <cell r="G90">
            <v>400</v>
          </cell>
        </row>
        <row r="91">
          <cell r="A91" t="str">
            <v>PI 08</v>
          </cell>
          <cell r="B91" t="str">
            <v>Suporte p/ luminária tipo ZGP401 da Philips ou similar</v>
          </cell>
          <cell r="C91" t="str">
            <v xml:space="preserve"> </v>
          </cell>
          <cell r="D91" t="str">
            <v xml:space="preserve"> </v>
          </cell>
          <cell r="E91" t="str">
            <v>un</v>
          </cell>
          <cell r="F91">
            <v>4</v>
          </cell>
          <cell r="G91">
            <v>81.650000000000006</v>
          </cell>
        </row>
        <row r="92">
          <cell r="A92" t="str">
            <v>PI 10</v>
          </cell>
          <cell r="B92" t="str">
            <v>Lâmpada a vapor de mercúrio 250W, alta pressão, base E40</v>
          </cell>
          <cell r="C92" t="str">
            <v xml:space="preserve"> </v>
          </cell>
          <cell r="D92" t="str">
            <v xml:space="preserve"> </v>
          </cell>
          <cell r="E92" t="str">
            <v>un</v>
          </cell>
          <cell r="F92">
            <v>4</v>
          </cell>
          <cell r="G92">
            <v>28.75</v>
          </cell>
        </row>
        <row r="93">
          <cell r="A93" t="str">
            <v>PI 71</v>
          </cell>
          <cell r="B93" t="str">
            <v>Cabo isolado p/ 1000V, de alumínio, singelo, cor preto, bitola 25 mm² (XLPE) est.</v>
          </cell>
          <cell r="C93" t="str">
            <v xml:space="preserve"> </v>
          </cell>
          <cell r="D93" t="str">
            <v xml:space="preserve"> </v>
          </cell>
          <cell r="E93" t="str">
            <v>m</v>
          </cell>
          <cell r="F93">
            <v>100</v>
          </cell>
          <cell r="G93">
            <v>4.62</v>
          </cell>
        </row>
        <row r="94">
          <cell r="A94" t="str">
            <v>PI 67</v>
          </cell>
          <cell r="B94" t="str">
            <v>Cabo isolado p/ 1000 V, 2,5 mm2 de alumínio</v>
          </cell>
          <cell r="C94" t="str">
            <v xml:space="preserve"> </v>
          </cell>
          <cell r="D94" t="str">
            <v xml:space="preserve"> </v>
          </cell>
          <cell r="E94" t="str">
            <v>m</v>
          </cell>
          <cell r="F94">
            <v>40</v>
          </cell>
          <cell r="G94">
            <v>0.6</v>
          </cell>
        </row>
        <row r="95">
          <cell r="A95" t="str">
            <v>PI 72</v>
          </cell>
          <cell r="B95" t="str">
            <v>Eletroduto de aço 1.1/4" (vara de 3m), na passarela, conforme projeto</v>
          </cell>
          <cell r="C95">
            <v>0</v>
          </cell>
          <cell r="D95">
            <v>0</v>
          </cell>
          <cell r="E95" t="str">
            <v>m</v>
          </cell>
          <cell r="F95">
            <v>50</v>
          </cell>
          <cell r="G95">
            <v>18</v>
          </cell>
        </row>
        <row r="96">
          <cell r="A96" t="str">
            <v>PI 30</v>
          </cell>
          <cell r="B96" t="str">
            <v>Haste para aterramento aço-cobre D 13x2400mm</v>
          </cell>
          <cell r="C96" t="str">
            <v xml:space="preserve"> </v>
          </cell>
          <cell r="D96" t="str">
            <v xml:space="preserve"> </v>
          </cell>
          <cell r="E96" t="str">
            <v>un</v>
          </cell>
          <cell r="F96">
            <v>1</v>
          </cell>
          <cell r="G96">
            <v>6.04</v>
          </cell>
        </row>
        <row r="97">
          <cell r="A97" t="str">
            <v>PI 31</v>
          </cell>
          <cell r="B97" t="str">
            <v>Cabo de cobre nú meio duro, 7 fios 2AWG</v>
          </cell>
          <cell r="C97" t="str">
            <v xml:space="preserve"> </v>
          </cell>
          <cell r="D97" t="str">
            <v xml:space="preserve"> </v>
          </cell>
          <cell r="E97" t="str">
            <v>kg</v>
          </cell>
          <cell r="F97">
            <v>4</v>
          </cell>
          <cell r="G97">
            <v>7.02</v>
          </cell>
        </row>
        <row r="98">
          <cell r="A98" t="str">
            <v>PI 39</v>
          </cell>
          <cell r="B98" t="str">
            <v>Fixação de haste de terra e conexão ao neutro</v>
          </cell>
          <cell r="C98" t="str">
            <v xml:space="preserve"> </v>
          </cell>
          <cell r="D98" t="str">
            <v xml:space="preserve"> </v>
          </cell>
          <cell r="E98" t="str">
            <v>un</v>
          </cell>
          <cell r="F98">
            <v>4</v>
          </cell>
          <cell r="G98">
            <v>35</v>
          </cell>
        </row>
        <row r="99">
          <cell r="A99" t="str">
            <v>PI 37</v>
          </cell>
          <cell r="B99" t="str">
            <v>Lançamento de cabos em dutos de aço, classe 1000V, circuito trifásico mais neutro, e monofásico</v>
          </cell>
          <cell r="C99" t="str">
            <v xml:space="preserve"> </v>
          </cell>
          <cell r="D99" t="str">
            <v xml:space="preserve"> </v>
          </cell>
          <cell r="E99" t="str">
            <v>m</v>
          </cell>
          <cell r="F99">
            <v>100</v>
          </cell>
          <cell r="G99">
            <v>4</v>
          </cell>
        </row>
        <row r="100">
          <cell r="A100" t="str">
            <v>PI 73</v>
          </cell>
          <cell r="B100" t="str">
            <v>Reator de alto fator externo c/ignitor p/ lâmpada a vapor de mercúrio,  da Entral ou similar</v>
          </cell>
          <cell r="C100">
            <v>0</v>
          </cell>
          <cell r="D100">
            <v>0</v>
          </cell>
          <cell r="E100" t="str">
            <v>un</v>
          </cell>
          <cell r="F100">
            <v>4</v>
          </cell>
          <cell r="G100">
            <v>37</v>
          </cell>
        </row>
        <row r="101">
          <cell r="A101" t="str">
            <v>PI 74</v>
          </cell>
          <cell r="B101" t="str">
            <v>Chave de iluminação pública</v>
          </cell>
          <cell r="C101">
            <v>0</v>
          </cell>
          <cell r="D101">
            <v>0</v>
          </cell>
          <cell r="E101" t="str">
            <v>un</v>
          </cell>
          <cell r="F101">
            <v>1</v>
          </cell>
          <cell r="G101">
            <v>95</v>
          </cell>
        </row>
        <row r="102">
          <cell r="A102" t="str">
            <v>PI 75</v>
          </cell>
          <cell r="B102" t="str">
            <v>Montagem eletromecânica de luminária 5m de altura, c/fixação dos equipam.e conexões elét.</v>
          </cell>
          <cell r="C102">
            <v>0</v>
          </cell>
          <cell r="D102">
            <v>0</v>
          </cell>
          <cell r="E102" t="str">
            <v>un</v>
          </cell>
          <cell r="F102">
            <v>4</v>
          </cell>
          <cell r="G102">
            <v>67.08</v>
          </cell>
        </row>
        <row r="103">
          <cell r="A103" t="str">
            <v>PI 22</v>
          </cell>
          <cell r="B103" t="str">
            <v>Base completa com fusível Diazed, 6A, retardado, incluíndo tampa, anel de proteção e ajuste</v>
          </cell>
          <cell r="C103" t="str">
            <v xml:space="preserve"> </v>
          </cell>
          <cell r="D103" t="str">
            <v xml:space="preserve"> </v>
          </cell>
          <cell r="E103" t="str">
            <v>un</v>
          </cell>
          <cell r="F103">
            <v>4</v>
          </cell>
          <cell r="G103">
            <v>8.6300000000000008</v>
          </cell>
        </row>
        <row r="104">
          <cell r="A104" t="str">
            <v>PI 26</v>
          </cell>
          <cell r="B104" t="str">
            <v>Relé fotoelétrico c/ suporte para fixação galv. com furo 18mm</v>
          </cell>
          <cell r="C104" t="str">
            <v xml:space="preserve"> </v>
          </cell>
          <cell r="D104" t="str">
            <v xml:space="preserve"> </v>
          </cell>
          <cell r="E104" t="str">
            <v>un</v>
          </cell>
          <cell r="F104">
            <v>1</v>
          </cell>
          <cell r="G104">
            <v>11.5</v>
          </cell>
        </row>
        <row r="105">
          <cell r="A105" t="str">
            <v>PI 24</v>
          </cell>
          <cell r="B105" t="str">
            <v>Fita elétrica auto fusão a base de borracha EPR</v>
          </cell>
          <cell r="C105" t="str">
            <v xml:space="preserve"> </v>
          </cell>
          <cell r="D105" t="str">
            <v xml:space="preserve"> </v>
          </cell>
          <cell r="E105" t="str">
            <v>un</v>
          </cell>
          <cell r="F105">
            <v>2</v>
          </cell>
          <cell r="G105">
            <v>6.39</v>
          </cell>
        </row>
        <row r="106">
          <cell r="A106" t="str">
            <v>PI 25</v>
          </cell>
          <cell r="B106" t="str">
            <v>Fita adesiva plástica isolante</v>
          </cell>
          <cell r="C106" t="str">
            <v xml:space="preserve"> </v>
          </cell>
          <cell r="D106" t="str">
            <v xml:space="preserve"> </v>
          </cell>
          <cell r="E106" t="str">
            <v>un</v>
          </cell>
          <cell r="F106">
            <v>2</v>
          </cell>
          <cell r="G106">
            <v>3.84</v>
          </cell>
        </row>
        <row r="107">
          <cell r="A107" t="str">
            <v>PI 38</v>
          </cell>
          <cell r="B107" t="str">
            <v>Confecção de emendas retas ou derivação em cabos classe 1000V, c/ conector à compressão</v>
          </cell>
          <cell r="C107" t="str">
            <v xml:space="preserve"> </v>
          </cell>
          <cell r="D107" t="str">
            <v xml:space="preserve"> </v>
          </cell>
          <cell r="E107" t="str">
            <v>un</v>
          </cell>
          <cell r="F107">
            <v>12</v>
          </cell>
          <cell r="G107">
            <v>4.5</v>
          </cell>
        </row>
        <row r="108">
          <cell r="F108" t="str">
            <v>SUB-TOTAL - OBRAS COMPLEMENTARES</v>
          </cell>
        </row>
        <row r="110">
          <cell r="F110" t="str">
            <v>SUB-TOTAL - Passarela do Km 9+680/396+680</v>
          </cell>
        </row>
        <row r="112">
          <cell r="B112" t="str">
            <v>Passarela do Km 14+733/401+733</v>
          </cell>
        </row>
        <row r="113">
          <cell r="B113" t="str">
            <v>OBRAS DE ARTE ESPECIAIS</v>
          </cell>
        </row>
        <row r="114">
          <cell r="B114" t="str">
            <v>Infra e Mesoestrutura</v>
          </cell>
        </row>
        <row r="115">
          <cell r="A115" t="str">
            <v>03.010.01</v>
          </cell>
          <cell r="B115" t="str">
            <v>Escavação em cavas de fundação com esgotamento</v>
          </cell>
          <cell r="C115" t="str">
            <v xml:space="preserve"> </v>
          </cell>
          <cell r="D115" t="str">
            <v xml:space="preserve"> </v>
          </cell>
          <cell r="E115" t="str">
            <v>m3</v>
          </cell>
          <cell r="F115">
            <v>62</v>
          </cell>
          <cell r="G115">
            <v>22.39</v>
          </cell>
        </row>
        <row r="116">
          <cell r="A116" t="str">
            <v>03.371.00</v>
          </cell>
          <cell r="B116" t="str">
            <v>Formas de madeira compensada</v>
          </cell>
          <cell r="C116" t="str">
            <v xml:space="preserve"> </v>
          </cell>
          <cell r="D116" t="str">
            <v xml:space="preserve"> </v>
          </cell>
          <cell r="E116" t="str">
            <v>m2</v>
          </cell>
          <cell r="F116">
            <v>57</v>
          </cell>
          <cell r="G116">
            <v>21.86</v>
          </cell>
        </row>
        <row r="117">
          <cell r="A117" t="str">
            <v>03.371.02</v>
          </cell>
          <cell r="B117" t="str">
            <v>Formas de placa compensada plastificada</v>
          </cell>
          <cell r="C117" t="str">
            <v xml:space="preserve"> </v>
          </cell>
          <cell r="D117" t="str">
            <v xml:space="preserve"> </v>
          </cell>
          <cell r="E117" t="str">
            <v>m2</v>
          </cell>
          <cell r="F117">
            <v>209</v>
          </cell>
          <cell r="G117">
            <v>30.76</v>
          </cell>
        </row>
        <row r="118">
          <cell r="A118" t="str">
            <v>03.353.00</v>
          </cell>
          <cell r="B118" t="str">
            <v>Forn., preparo e colocação nas formas, de aço CA-50</v>
          </cell>
          <cell r="C118" t="str">
            <v xml:space="preserve"> </v>
          </cell>
          <cell r="D118" t="str">
            <v xml:space="preserve"> </v>
          </cell>
          <cell r="E118" t="str">
            <v>kg</v>
          </cell>
          <cell r="F118">
            <v>2992</v>
          </cell>
          <cell r="G118">
            <v>2.59</v>
          </cell>
        </row>
        <row r="119">
          <cell r="A119" t="str">
            <v>03.326.00</v>
          </cell>
          <cell r="B119" t="str">
            <v xml:space="preserve">Concreto fck= 20 MPa-contr. raz. uso ger. </v>
          </cell>
          <cell r="C119" t="str">
            <v xml:space="preserve"> </v>
          </cell>
          <cell r="D119" t="str">
            <v xml:space="preserve"> </v>
          </cell>
          <cell r="E119" t="str">
            <v>m3</v>
          </cell>
          <cell r="F119">
            <v>41</v>
          </cell>
          <cell r="G119">
            <v>149.19999999999999</v>
          </cell>
        </row>
        <row r="120">
          <cell r="A120" t="str">
            <v>OAE5a</v>
          </cell>
          <cell r="B120" t="str">
            <v>Estaca metálica - tipo CS 250 X 52 - Fornecimento e cravação</v>
          </cell>
          <cell r="C120" t="str">
            <v xml:space="preserve"> </v>
          </cell>
          <cell r="D120" t="str">
            <v xml:space="preserve"> </v>
          </cell>
          <cell r="E120" t="str">
            <v>m</v>
          </cell>
          <cell r="F120">
            <v>152</v>
          </cell>
          <cell r="G120">
            <v>97.23</v>
          </cell>
        </row>
        <row r="121">
          <cell r="A121" t="str">
            <v>OAE5b</v>
          </cell>
          <cell r="B121" t="str">
            <v>Estaca metálica - tipo CS 300 x 77 - Fornecimento e cravação</v>
          </cell>
          <cell r="C121" t="str">
            <v xml:space="preserve"> </v>
          </cell>
          <cell r="D121" t="str">
            <v xml:space="preserve"> </v>
          </cell>
          <cell r="E121" t="str">
            <v>m</v>
          </cell>
          <cell r="F121">
            <v>152</v>
          </cell>
          <cell r="G121">
            <v>122.7</v>
          </cell>
        </row>
        <row r="122">
          <cell r="A122" t="str">
            <v>OAE5c</v>
          </cell>
          <cell r="B122" t="str">
            <v>Estaca metálica - tipo CS 300 x 116 - Fornecimento e cravação</v>
          </cell>
          <cell r="C122" t="str">
            <v xml:space="preserve"> </v>
          </cell>
          <cell r="D122" t="str">
            <v xml:space="preserve"> </v>
          </cell>
          <cell r="E122" t="str">
            <v>m</v>
          </cell>
          <cell r="F122">
            <v>76</v>
          </cell>
          <cell r="G122">
            <v>162.41999999999999</v>
          </cell>
        </row>
        <row r="123">
          <cell r="B123" t="str">
            <v>Superestrutura</v>
          </cell>
        </row>
        <row r="124">
          <cell r="A124" t="str">
            <v>03.371.02</v>
          </cell>
          <cell r="B124" t="str">
            <v>Formas de placa compensada plastificada</v>
          </cell>
          <cell r="C124" t="str">
            <v xml:space="preserve"> </v>
          </cell>
          <cell r="D124" t="str">
            <v xml:space="preserve"> </v>
          </cell>
          <cell r="E124" t="str">
            <v>m2</v>
          </cell>
          <cell r="F124">
            <v>1939</v>
          </cell>
          <cell r="G124">
            <v>30.76</v>
          </cell>
        </row>
        <row r="125">
          <cell r="A125" t="str">
            <v>OAE6</v>
          </cell>
          <cell r="B125" t="str">
            <v>Escoramento metálico comum (cimbramento)</v>
          </cell>
          <cell r="C125" t="str">
            <v xml:space="preserve"> </v>
          </cell>
          <cell r="D125" t="str">
            <v xml:space="preserve"> </v>
          </cell>
          <cell r="E125" t="str">
            <v>m3</v>
          </cell>
          <cell r="F125">
            <v>1503</v>
          </cell>
          <cell r="G125">
            <v>27.58</v>
          </cell>
        </row>
        <row r="126">
          <cell r="A126" t="str">
            <v>03.353.00</v>
          </cell>
          <cell r="B126" t="str">
            <v>Forn., preparo e colocação nas formas, de aço CA-50</v>
          </cell>
          <cell r="C126" t="str">
            <v xml:space="preserve"> </v>
          </cell>
          <cell r="D126" t="str">
            <v xml:space="preserve"> </v>
          </cell>
          <cell r="E126" t="str">
            <v>kg</v>
          </cell>
          <cell r="F126">
            <v>17581</v>
          </cell>
          <cell r="G126">
            <v>2.59</v>
          </cell>
        </row>
        <row r="127">
          <cell r="A127" t="str">
            <v>03.354.00</v>
          </cell>
          <cell r="B127" t="str">
            <v>Forn., preparo e colocação nas formas, de aço CA-60</v>
          </cell>
          <cell r="C127" t="str">
            <v xml:space="preserve"> </v>
          </cell>
          <cell r="D127" t="str">
            <v xml:space="preserve"> </v>
          </cell>
          <cell r="E127" t="str">
            <v>kg</v>
          </cell>
          <cell r="F127">
            <v>1877</v>
          </cell>
          <cell r="G127">
            <v>2.85</v>
          </cell>
        </row>
        <row r="128">
          <cell r="A128" t="str">
            <v>03.359.01</v>
          </cell>
          <cell r="B128" t="str">
            <v>Forn., preparo e colocação nas formas, de aço CA-25</v>
          </cell>
          <cell r="C128" t="str">
            <v xml:space="preserve"> </v>
          </cell>
          <cell r="D128" t="str">
            <v xml:space="preserve"> </v>
          </cell>
          <cell r="E128" t="str">
            <v>kg</v>
          </cell>
          <cell r="F128">
            <v>104</v>
          </cell>
          <cell r="G128">
            <v>2.4300000000000002</v>
          </cell>
        </row>
        <row r="129">
          <cell r="A129" t="str">
            <v>03.330.00</v>
          </cell>
          <cell r="B129" t="str">
            <v>Concreto fck= 35 MPa-contr. raz. uso ger.</v>
          </cell>
          <cell r="C129" t="str">
            <v xml:space="preserve"> </v>
          </cell>
          <cell r="D129" t="str">
            <v xml:space="preserve"> </v>
          </cell>
          <cell r="E129" t="str">
            <v>m3</v>
          </cell>
          <cell r="F129">
            <v>161</v>
          </cell>
          <cell r="G129">
            <v>166.78</v>
          </cell>
        </row>
        <row r="130">
          <cell r="A130" t="str">
            <v>03.326.00</v>
          </cell>
          <cell r="B130" t="str">
            <v xml:space="preserve">Concreto fck= 20 MPa-contr. raz. uso ger. </v>
          </cell>
          <cell r="C130" t="str">
            <v xml:space="preserve"> </v>
          </cell>
          <cell r="D130" t="str">
            <v xml:space="preserve"> </v>
          </cell>
          <cell r="E130" t="str">
            <v>m3</v>
          </cell>
          <cell r="F130">
            <v>29</v>
          </cell>
          <cell r="G130">
            <v>149.19999999999999</v>
          </cell>
        </row>
        <row r="131">
          <cell r="B131" t="str">
            <v>Diversos</v>
          </cell>
        </row>
        <row r="132">
          <cell r="A132" t="str">
            <v>03.510.00</v>
          </cell>
          <cell r="B132" t="str">
            <v>Aparelho de apoio em neoprene</v>
          </cell>
          <cell r="C132" t="str">
            <v xml:space="preserve"> </v>
          </cell>
          <cell r="D132" t="str">
            <v xml:space="preserve"> </v>
          </cell>
          <cell r="E132" t="str">
            <v>kg</v>
          </cell>
          <cell r="F132">
            <v>51</v>
          </cell>
          <cell r="G132">
            <v>86.94</v>
          </cell>
        </row>
        <row r="133">
          <cell r="A133" t="str">
            <v>P 03.991.01b</v>
          </cell>
          <cell r="B133" t="str">
            <v>Dreno de FF D= 50 mm x 500mm</v>
          </cell>
          <cell r="C133" t="str">
            <v xml:space="preserve"> </v>
          </cell>
          <cell r="D133" t="str">
            <v xml:space="preserve"> </v>
          </cell>
          <cell r="E133" t="str">
            <v>un</v>
          </cell>
          <cell r="F133">
            <v>34</v>
          </cell>
          <cell r="G133">
            <v>6.63</v>
          </cell>
        </row>
        <row r="134">
          <cell r="F134" t="str">
            <v>SUB-TOTAL OAE</v>
          </cell>
        </row>
        <row r="135">
          <cell r="B135" t="str">
            <v>OBRAS COMPLEMENTARES</v>
          </cell>
        </row>
        <row r="136">
          <cell r="B136" t="str">
            <v>Iluminação das passarelas</v>
          </cell>
        </row>
        <row r="137">
          <cell r="A137" t="str">
            <v>PI 02a</v>
          </cell>
          <cell r="B137" t="str">
            <v>Poste de aço galvanizado a fogo, c/ 5,0m de alt. p/instal.na lat. das passarelas</v>
          </cell>
          <cell r="C137" t="str">
            <v xml:space="preserve"> </v>
          </cell>
          <cell r="D137" t="str">
            <v xml:space="preserve"> </v>
          </cell>
          <cell r="E137" t="str">
            <v>un</v>
          </cell>
          <cell r="F137">
            <v>4</v>
          </cell>
          <cell r="G137">
            <v>300</v>
          </cell>
        </row>
        <row r="138">
          <cell r="A138" t="str">
            <v>PI 03</v>
          </cell>
          <cell r="B138" t="str">
            <v xml:space="preserve">Luminária p/ iluminação pública ref.HRC-612 da Philips ou similar </v>
          </cell>
          <cell r="C138" t="str">
            <v xml:space="preserve"> </v>
          </cell>
          <cell r="D138" t="str">
            <v xml:space="preserve"> </v>
          </cell>
          <cell r="E138" t="str">
            <v>un</v>
          </cell>
          <cell r="F138">
            <v>4</v>
          </cell>
          <cell r="G138">
            <v>400</v>
          </cell>
        </row>
        <row r="139">
          <cell r="A139" t="str">
            <v>PI 08</v>
          </cell>
          <cell r="B139" t="str">
            <v>Suporte p/ luminária tipo ZGP401 da Philips ou similar</v>
          </cell>
          <cell r="C139" t="str">
            <v xml:space="preserve"> </v>
          </cell>
          <cell r="D139" t="str">
            <v xml:space="preserve"> </v>
          </cell>
          <cell r="E139" t="str">
            <v>un</v>
          </cell>
          <cell r="F139">
            <v>4</v>
          </cell>
          <cell r="G139">
            <v>81.650000000000006</v>
          </cell>
        </row>
        <row r="140">
          <cell r="A140" t="str">
            <v>PI 10</v>
          </cell>
          <cell r="B140" t="str">
            <v>Lâmpada a vapor de mercúrio 250W, alta pressão, base E40</v>
          </cell>
          <cell r="C140" t="str">
            <v xml:space="preserve"> </v>
          </cell>
          <cell r="D140" t="str">
            <v xml:space="preserve"> </v>
          </cell>
          <cell r="E140" t="str">
            <v>un</v>
          </cell>
          <cell r="F140">
            <v>4</v>
          </cell>
          <cell r="G140">
            <v>28.75</v>
          </cell>
        </row>
        <row r="141">
          <cell r="A141" t="str">
            <v>PI 71</v>
          </cell>
          <cell r="B141" t="str">
            <v>Cabo isolado p/ 1000V, de alumínio, singelo, cor preto, bitola 25 mm² (XLPE) est.</v>
          </cell>
          <cell r="C141" t="str">
            <v xml:space="preserve"> </v>
          </cell>
          <cell r="D141" t="str">
            <v xml:space="preserve"> </v>
          </cell>
          <cell r="E141" t="str">
            <v>m</v>
          </cell>
          <cell r="F141">
            <v>100</v>
          </cell>
          <cell r="G141">
            <v>4.62</v>
          </cell>
        </row>
        <row r="142">
          <cell r="A142" t="str">
            <v>PI 67</v>
          </cell>
          <cell r="B142" t="str">
            <v>Cabo isolado p/ 1000 V, 2,5 mm2 de alumínio</v>
          </cell>
          <cell r="C142" t="str">
            <v xml:space="preserve"> </v>
          </cell>
          <cell r="D142" t="str">
            <v xml:space="preserve"> </v>
          </cell>
          <cell r="E142" t="str">
            <v>m</v>
          </cell>
          <cell r="F142">
            <v>40</v>
          </cell>
          <cell r="G142">
            <v>0.6</v>
          </cell>
        </row>
        <row r="143">
          <cell r="A143" t="str">
            <v>PI 72</v>
          </cell>
          <cell r="B143" t="str">
            <v>Eletroduto de aço 1.1/4" (vara de 3m), na passarela, conforme projeto</v>
          </cell>
          <cell r="C143">
            <v>0</v>
          </cell>
          <cell r="D143">
            <v>0</v>
          </cell>
          <cell r="E143" t="str">
            <v>m</v>
          </cell>
          <cell r="F143">
            <v>50</v>
          </cell>
          <cell r="G143">
            <v>18</v>
          </cell>
        </row>
        <row r="144">
          <cell r="A144" t="str">
            <v>PI 30</v>
          </cell>
          <cell r="B144" t="str">
            <v>Haste para aterramento aço-cobre D 13x2400mm</v>
          </cell>
          <cell r="C144" t="str">
            <v xml:space="preserve"> </v>
          </cell>
          <cell r="D144" t="str">
            <v xml:space="preserve"> </v>
          </cell>
          <cell r="E144" t="str">
            <v>un</v>
          </cell>
          <cell r="F144">
            <v>1</v>
          </cell>
          <cell r="G144">
            <v>6.04</v>
          </cell>
        </row>
        <row r="145">
          <cell r="A145" t="str">
            <v>PI 31</v>
          </cell>
          <cell r="B145" t="str">
            <v>Cabo de cobre nú meio duro, 7 fios 2AWG</v>
          </cell>
          <cell r="C145" t="str">
            <v xml:space="preserve"> </v>
          </cell>
          <cell r="D145" t="str">
            <v xml:space="preserve"> </v>
          </cell>
          <cell r="E145" t="str">
            <v>kg</v>
          </cell>
          <cell r="F145">
            <v>4</v>
          </cell>
          <cell r="G145">
            <v>7.02</v>
          </cell>
        </row>
        <row r="146">
          <cell r="A146" t="str">
            <v>PI 39</v>
          </cell>
          <cell r="B146" t="str">
            <v>Fixação de haste de terra e conexão ao neutro</v>
          </cell>
          <cell r="C146" t="str">
            <v xml:space="preserve"> </v>
          </cell>
          <cell r="D146" t="str">
            <v xml:space="preserve"> </v>
          </cell>
          <cell r="E146" t="str">
            <v>un</v>
          </cell>
          <cell r="F146">
            <v>4</v>
          </cell>
          <cell r="G146">
            <v>35</v>
          </cell>
        </row>
        <row r="147">
          <cell r="A147" t="str">
            <v>PI 37</v>
          </cell>
          <cell r="B147" t="str">
            <v>Lançamento de cabos em dutos de aço, classe 1000V, circuito trifásico mais neutro, e monofásico</v>
          </cell>
          <cell r="C147" t="str">
            <v xml:space="preserve"> </v>
          </cell>
          <cell r="D147" t="str">
            <v xml:space="preserve"> </v>
          </cell>
          <cell r="E147" t="str">
            <v>m</v>
          </cell>
          <cell r="F147">
            <v>100</v>
          </cell>
          <cell r="G147">
            <v>4</v>
          </cell>
        </row>
        <row r="148">
          <cell r="A148" t="str">
            <v>PI 73</v>
          </cell>
          <cell r="B148" t="str">
            <v>Reator de alto fator externo c/ignitor p/ lâmpada a vapor de mercúrio,  da Entral ou similar</v>
          </cell>
          <cell r="C148">
            <v>0</v>
          </cell>
          <cell r="D148">
            <v>0</v>
          </cell>
          <cell r="E148" t="str">
            <v>un</v>
          </cell>
          <cell r="F148">
            <v>4</v>
          </cell>
          <cell r="G148">
            <v>37</v>
          </cell>
        </row>
        <row r="149">
          <cell r="A149" t="str">
            <v>PI 74</v>
          </cell>
          <cell r="B149" t="str">
            <v>Chave de iluminação pública</v>
          </cell>
          <cell r="C149">
            <v>0</v>
          </cell>
          <cell r="D149">
            <v>0</v>
          </cell>
          <cell r="E149" t="str">
            <v>un</v>
          </cell>
          <cell r="F149">
            <v>1</v>
          </cell>
          <cell r="G149">
            <v>95</v>
          </cell>
        </row>
        <row r="150">
          <cell r="A150" t="str">
            <v>PI 75</v>
          </cell>
          <cell r="B150" t="str">
            <v>Montagem eletromecânica de luminária 5m de altura, c/fixação dos equipam.e conexões elét.</v>
          </cell>
          <cell r="C150">
            <v>0</v>
          </cell>
          <cell r="D150">
            <v>0</v>
          </cell>
          <cell r="E150" t="str">
            <v>un</v>
          </cell>
          <cell r="F150">
            <v>4</v>
          </cell>
          <cell r="G150">
            <v>67.08</v>
          </cell>
        </row>
        <row r="151">
          <cell r="A151" t="str">
            <v>PI 22</v>
          </cell>
          <cell r="B151" t="str">
            <v>Base completa com fusível Diazed, 6A, retardado, incluíndo tampa, anel de proteção e ajuste</v>
          </cell>
          <cell r="C151" t="str">
            <v xml:space="preserve"> </v>
          </cell>
          <cell r="D151" t="str">
            <v xml:space="preserve"> </v>
          </cell>
          <cell r="E151" t="str">
            <v>un</v>
          </cell>
          <cell r="F151">
            <v>4</v>
          </cell>
          <cell r="G151">
            <v>8.6300000000000008</v>
          </cell>
        </row>
        <row r="152">
          <cell r="A152" t="str">
            <v>PI 26</v>
          </cell>
          <cell r="B152" t="str">
            <v>Relé fotoelétrico c/ suporte para fixação galv. com furo 18mm</v>
          </cell>
          <cell r="C152" t="str">
            <v xml:space="preserve"> </v>
          </cell>
          <cell r="D152" t="str">
            <v xml:space="preserve"> </v>
          </cell>
          <cell r="E152" t="str">
            <v>un</v>
          </cell>
          <cell r="F152">
            <v>1</v>
          </cell>
          <cell r="G152">
            <v>11.5</v>
          </cell>
        </row>
        <row r="153">
          <cell r="A153" t="str">
            <v>PI 24</v>
          </cell>
          <cell r="B153" t="str">
            <v>Fita elétrica auto fusão a base de borracha EPR</v>
          </cell>
          <cell r="C153" t="str">
            <v xml:space="preserve"> </v>
          </cell>
          <cell r="D153" t="str">
            <v xml:space="preserve"> </v>
          </cell>
          <cell r="E153" t="str">
            <v>un</v>
          </cell>
          <cell r="F153">
            <v>2</v>
          </cell>
          <cell r="G153">
            <v>6.39</v>
          </cell>
        </row>
        <row r="154">
          <cell r="A154" t="str">
            <v>PI 25</v>
          </cell>
          <cell r="B154" t="str">
            <v>Fita adesiva plástica isolante</v>
          </cell>
          <cell r="C154" t="str">
            <v xml:space="preserve"> </v>
          </cell>
          <cell r="D154" t="str">
            <v xml:space="preserve"> </v>
          </cell>
          <cell r="E154" t="str">
            <v>un</v>
          </cell>
          <cell r="F154">
            <v>2</v>
          </cell>
          <cell r="G154">
            <v>3.84</v>
          </cell>
        </row>
        <row r="155">
          <cell r="A155" t="str">
            <v>PI 38</v>
          </cell>
          <cell r="B155" t="str">
            <v>Confecção de emendas retas ou derivação em cabos classe 1000V, c/ conector à compressão</v>
          </cell>
          <cell r="C155" t="str">
            <v xml:space="preserve"> </v>
          </cell>
          <cell r="D155" t="str">
            <v xml:space="preserve"> </v>
          </cell>
          <cell r="E155" t="str">
            <v>un</v>
          </cell>
          <cell r="F155">
            <v>12</v>
          </cell>
          <cell r="G155">
            <v>4.5</v>
          </cell>
        </row>
        <row r="156">
          <cell r="F156" t="str">
            <v>SUB-TOTAL - OBRAS COMPLEMENTARES</v>
          </cell>
        </row>
        <row r="158">
          <cell r="F158" t="str">
            <v>SUB-TOTAL - Passarela do Km 14+733/401+733</v>
          </cell>
        </row>
        <row r="160">
          <cell r="B160" t="str">
            <v>Passarela do Km 16+401/Km 403+410</v>
          </cell>
        </row>
        <row r="161">
          <cell r="B161" t="str">
            <v>OBRAS DE ARTE ESPECIAIS</v>
          </cell>
        </row>
        <row r="162">
          <cell r="B162" t="str">
            <v>Infra e Mesoestrutura</v>
          </cell>
        </row>
        <row r="163">
          <cell r="A163" t="str">
            <v>03.010.01</v>
          </cell>
          <cell r="B163" t="str">
            <v>Escavação em cavas de fundação com esgotamento</v>
          </cell>
          <cell r="C163" t="str">
            <v xml:space="preserve"> </v>
          </cell>
          <cell r="D163" t="str">
            <v xml:space="preserve"> </v>
          </cell>
          <cell r="E163" t="str">
            <v>m3</v>
          </cell>
          <cell r="F163">
            <v>62</v>
          </cell>
          <cell r="G163">
            <v>22.39</v>
          </cell>
        </row>
        <row r="164">
          <cell r="A164" t="str">
            <v>03.371.01</v>
          </cell>
          <cell r="B164" t="str">
            <v>Formas de placa compensada resinada</v>
          </cell>
          <cell r="C164" t="str">
            <v xml:space="preserve"> </v>
          </cell>
          <cell r="D164" t="str">
            <v xml:space="preserve"> </v>
          </cell>
          <cell r="E164" t="str">
            <v>m2</v>
          </cell>
          <cell r="F164">
            <v>57</v>
          </cell>
          <cell r="G164">
            <v>21.86</v>
          </cell>
        </row>
        <row r="165">
          <cell r="A165" t="str">
            <v>03.371.02</v>
          </cell>
          <cell r="B165" t="str">
            <v>Formas de placa compensada plastificada</v>
          </cell>
          <cell r="C165" t="str">
            <v xml:space="preserve"> </v>
          </cell>
          <cell r="D165" t="str">
            <v xml:space="preserve"> </v>
          </cell>
          <cell r="E165" t="str">
            <v>m2</v>
          </cell>
          <cell r="F165">
            <v>180</v>
          </cell>
          <cell r="G165">
            <v>30.76</v>
          </cell>
        </row>
        <row r="166">
          <cell r="A166" t="str">
            <v>03.353.00</v>
          </cell>
          <cell r="B166" t="str">
            <v>Forn., preparo e colocação nas formas, de aço CA-50</v>
          </cell>
          <cell r="C166" t="str">
            <v xml:space="preserve"> </v>
          </cell>
          <cell r="D166" t="str">
            <v xml:space="preserve"> </v>
          </cell>
          <cell r="E166" t="str">
            <v>kg</v>
          </cell>
          <cell r="F166">
            <v>2456</v>
          </cell>
          <cell r="G166">
            <v>2.59</v>
          </cell>
        </row>
        <row r="167">
          <cell r="A167" t="str">
            <v>03.326.00</v>
          </cell>
          <cell r="B167" t="str">
            <v xml:space="preserve">Concreto fck= 20 MPa-contr. raz. uso ger. </v>
          </cell>
          <cell r="C167" t="str">
            <v xml:space="preserve"> </v>
          </cell>
          <cell r="D167" t="str">
            <v xml:space="preserve"> </v>
          </cell>
          <cell r="E167" t="str">
            <v>m3</v>
          </cell>
          <cell r="F167">
            <v>37</v>
          </cell>
          <cell r="G167">
            <v>149.19999999999999</v>
          </cell>
        </row>
        <row r="168">
          <cell r="A168" t="str">
            <v>OAE5a</v>
          </cell>
          <cell r="B168" t="str">
            <v>Estaca metálica - tipo CS 250 X 52 - Fornecimento e cravação</v>
          </cell>
          <cell r="C168" t="str">
            <v xml:space="preserve"> </v>
          </cell>
          <cell r="D168" t="str">
            <v xml:space="preserve"> </v>
          </cell>
          <cell r="E168" t="str">
            <v>m</v>
          </cell>
          <cell r="F168">
            <v>136</v>
          </cell>
          <cell r="G168">
            <v>97.23</v>
          </cell>
        </row>
        <row r="169">
          <cell r="A169" t="str">
            <v>OAE5b</v>
          </cell>
          <cell r="B169" t="str">
            <v>Estaca metálica - tipo CS 300 x 77 - Fornecimento e cravação</v>
          </cell>
          <cell r="C169" t="str">
            <v xml:space="preserve"> </v>
          </cell>
          <cell r="D169" t="str">
            <v xml:space="preserve"> </v>
          </cell>
          <cell r="E169" t="str">
            <v>m</v>
          </cell>
          <cell r="F169">
            <v>136</v>
          </cell>
          <cell r="G169">
            <v>122.7</v>
          </cell>
        </row>
        <row r="170">
          <cell r="A170" t="str">
            <v>OAE5c</v>
          </cell>
          <cell r="B170" t="str">
            <v>Estaca metálica - tipo CS 300 x 116 - Fornecimento e cravação</v>
          </cell>
          <cell r="C170" t="str">
            <v xml:space="preserve"> </v>
          </cell>
          <cell r="D170" t="str">
            <v xml:space="preserve"> </v>
          </cell>
          <cell r="E170" t="str">
            <v>m</v>
          </cell>
          <cell r="F170">
            <v>68</v>
          </cell>
          <cell r="G170">
            <v>162.41999999999999</v>
          </cell>
        </row>
        <row r="171">
          <cell r="B171" t="str">
            <v>Superestrutura</v>
          </cell>
        </row>
        <row r="172">
          <cell r="A172" t="str">
            <v>03.371.02</v>
          </cell>
          <cell r="B172" t="str">
            <v>Formas de placa compensada plastificada</v>
          </cell>
          <cell r="C172" t="str">
            <v xml:space="preserve"> </v>
          </cell>
          <cell r="D172" t="str">
            <v xml:space="preserve"> </v>
          </cell>
          <cell r="E172" t="str">
            <v>m2</v>
          </cell>
          <cell r="F172">
            <v>1734</v>
          </cell>
          <cell r="G172">
            <v>30.76</v>
          </cell>
        </row>
        <row r="173">
          <cell r="A173" t="str">
            <v>OAE6</v>
          </cell>
          <cell r="B173" t="str">
            <v>Escoramento metálico comum (cimbramento)</v>
          </cell>
          <cell r="C173" t="str">
            <v xml:space="preserve"> </v>
          </cell>
          <cell r="D173" t="str">
            <v xml:space="preserve"> </v>
          </cell>
          <cell r="E173" t="str">
            <v>m3</v>
          </cell>
          <cell r="F173">
            <v>1118</v>
          </cell>
          <cell r="G173">
            <v>27.58</v>
          </cell>
        </row>
        <row r="174">
          <cell r="A174" t="str">
            <v>03.353.00</v>
          </cell>
          <cell r="B174" t="str">
            <v>Forn., preparo e colocação nas formas, de aço CA-50</v>
          </cell>
          <cell r="C174" t="str">
            <v xml:space="preserve"> </v>
          </cell>
          <cell r="D174" t="str">
            <v xml:space="preserve"> </v>
          </cell>
          <cell r="E174" t="str">
            <v>kg</v>
          </cell>
          <cell r="F174">
            <v>15155</v>
          </cell>
          <cell r="G174">
            <v>2.59</v>
          </cell>
        </row>
        <row r="175">
          <cell r="A175" t="str">
            <v>03.354.00</v>
          </cell>
          <cell r="B175" t="str">
            <v>Forn., preparo e colocação nas formas, de aço CA-60</v>
          </cell>
          <cell r="C175" t="str">
            <v xml:space="preserve"> </v>
          </cell>
          <cell r="D175" t="str">
            <v xml:space="preserve"> </v>
          </cell>
          <cell r="E175" t="str">
            <v>kg</v>
          </cell>
          <cell r="F175">
            <v>1086</v>
          </cell>
          <cell r="G175">
            <v>2.85</v>
          </cell>
        </row>
        <row r="176">
          <cell r="A176" t="str">
            <v>03.359.01</v>
          </cell>
          <cell r="B176" t="str">
            <v>Forn., preparo e colocação nas formas, de aço CA-25</v>
          </cell>
          <cell r="C176" t="str">
            <v xml:space="preserve"> </v>
          </cell>
          <cell r="D176" t="str">
            <v xml:space="preserve"> </v>
          </cell>
          <cell r="E176" t="str">
            <v>kg</v>
          </cell>
          <cell r="F176">
            <v>89</v>
          </cell>
          <cell r="G176">
            <v>2.4300000000000002</v>
          </cell>
        </row>
        <row r="177">
          <cell r="A177" t="str">
            <v>03.330.00</v>
          </cell>
          <cell r="B177" t="str">
            <v>Concreto fck= 35 MPa-contr. raz. uso ger.</v>
          </cell>
          <cell r="C177" t="str">
            <v xml:space="preserve"> </v>
          </cell>
          <cell r="D177" t="str">
            <v xml:space="preserve"> </v>
          </cell>
          <cell r="E177" t="str">
            <v>m3</v>
          </cell>
          <cell r="F177">
            <v>145</v>
          </cell>
          <cell r="G177">
            <v>166.78</v>
          </cell>
        </row>
        <row r="178">
          <cell r="A178" t="str">
            <v>03.326.00</v>
          </cell>
          <cell r="B178" t="str">
            <v xml:space="preserve">Concreto fck= 20 MPa-contr. raz. uso ger. </v>
          </cell>
          <cell r="C178" t="str">
            <v xml:space="preserve"> </v>
          </cell>
          <cell r="D178" t="str">
            <v xml:space="preserve"> </v>
          </cell>
          <cell r="E178" t="str">
            <v>m3</v>
          </cell>
          <cell r="F178">
            <v>26</v>
          </cell>
          <cell r="G178">
            <v>149.19999999999999</v>
          </cell>
        </row>
        <row r="179">
          <cell r="B179" t="str">
            <v>Diversos</v>
          </cell>
        </row>
        <row r="180">
          <cell r="A180" t="str">
            <v>03.510.00</v>
          </cell>
          <cell r="B180" t="str">
            <v>Aparelho de apoio em neoprene</v>
          </cell>
          <cell r="C180" t="str">
            <v xml:space="preserve"> </v>
          </cell>
          <cell r="D180" t="str">
            <v xml:space="preserve"> </v>
          </cell>
          <cell r="E180" t="str">
            <v>kg</v>
          </cell>
          <cell r="F180">
            <v>51</v>
          </cell>
          <cell r="G180">
            <v>86.94</v>
          </cell>
        </row>
        <row r="181">
          <cell r="A181" t="str">
            <v>P 03.991.01b</v>
          </cell>
          <cell r="B181" t="str">
            <v>Dreno de FF D= 50 mm x 500mm</v>
          </cell>
          <cell r="C181" t="str">
            <v xml:space="preserve"> </v>
          </cell>
          <cell r="D181" t="str">
            <v xml:space="preserve"> </v>
          </cell>
          <cell r="E181" t="str">
            <v>un</v>
          </cell>
          <cell r="F181">
            <v>34</v>
          </cell>
          <cell r="G181">
            <v>6.63</v>
          </cell>
        </row>
      </sheetData>
      <sheetData sheetId="19">
        <row r="13">
          <cell r="A13" t="str">
            <v>06.100.21</v>
          </cell>
          <cell r="B13" t="str">
            <v>Pintura de faixa - tinta acrílica - 2 anos</v>
          </cell>
          <cell r="C13" t="str">
            <v>DNER-EM371-372-373/97</v>
          </cell>
          <cell r="D13" t="str">
            <v xml:space="preserve"> </v>
          </cell>
          <cell r="E13" t="str">
            <v>m2</v>
          </cell>
          <cell r="F13">
            <v>33650</v>
          </cell>
          <cell r="G13">
            <v>7.08</v>
          </cell>
        </row>
        <row r="14">
          <cell r="A14" t="str">
            <v>06.110.02</v>
          </cell>
          <cell r="B14" t="str">
            <v>Pint. setas e zebrados - termopl. - 3 anos</v>
          </cell>
          <cell r="C14" t="str">
            <v>DNER-EM371-372-373/97</v>
          </cell>
          <cell r="D14" t="str">
            <v xml:space="preserve"> </v>
          </cell>
          <cell r="E14" t="str">
            <v>m2</v>
          </cell>
          <cell r="F14">
            <v>1700</v>
          </cell>
          <cell r="G14">
            <v>31.52</v>
          </cell>
        </row>
        <row r="15">
          <cell r="A15" t="str">
            <v>06.200.02</v>
          </cell>
          <cell r="B15" t="str">
            <v>Placa de sinalização tot. refletiva (forn/impl)</v>
          </cell>
          <cell r="C15" t="str">
            <v>DNER-EM371-372-373/97</v>
          </cell>
          <cell r="D15" t="str">
            <v xml:space="preserve"> </v>
          </cell>
          <cell r="E15" t="str">
            <v>m2</v>
          </cell>
          <cell r="F15">
            <v>540</v>
          </cell>
          <cell r="G15">
            <v>211.92</v>
          </cell>
        </row>
        <row r="16">
          <cell r="A16" t="str">
            <v>06.210.01</v>
          </cell>
          <cell r="B16" t="str">
            <v>Pórtico metálico</v>
          </cell>
          <cell r="C16" t="str">
            <v xml:space="preserve"> </v>
          </cell>
          <cell r="D16" t="str">
            <v xml:space="preserve"> </v>
          </cell>
          <cell r="E16" t="str">
            <v>un</v>
          </cell>
          <cell r="F16">
            <v>19</v>
          </cell>
          <cell r="G16">
            <v>27044.98</v>
          </cell>
        </row>
        <row r="17">
          <cell r="A17" t="str">
            <v>P06.210.02</v>
          </cell>
          <cell r="B17" t="str">
            <v>Bandeira simples 5,10 x 6,50m</v>
          </cell>
          <cell r="C17" t="str">
            <v xml:space="preserve"> </v>
          </cell>
          <cell r="D17" t="str">
            <v xml:space="preserve"> </v>
          </cell>
          <cell r="E17" t="str">
            <v>un</v>
          </cell>
          <cell r="F17">
            <v>33</v>
          </cell>
          <cell r="G17">
            <v>7876.4</v>
          </cell>
        </row>
        <row r="18">
          <cell r="A18" t="str">
            <v>06.120.01</v>
          </cell>
          <cell r="B18" t="str">
            <v>Tacha refletiva monodirecional (forn/coloc)</v>
          </cell>
          <cell r="C18" t="str">
            <v>DNER-EM371-372-373/97</v>
          </cell>
          <cell r="D18" t="str">
            <v xml:space="preserve"> </v>
          </cell>
          <cell r="E18" t="str">
            <v>und</v>
          </cell>
          <cell r="F18">
            <v>9050</v>
          </cell>
          <cell r="G18">
            <v>9.3699999999999992</v>
          </cell>
        </row>
        <row r="19">
          <cell r="A19" t="str">
            <v>06.010.01</v>
          </cell>
          <cell r="B19" t="str">
            <v>Defensa semi-maleável simples (forn / impl)</v>
          </cell>
          <cell r="C19" t="str">
            <v xml:space="preserve"> </v>
          </cell>
          <cell r="D19" t="str">
            <v xml:space="preserve"> </v>
          </cell>
          <cell r="E19" t="str">
            <v>m</v>
          </cell>
          <cell r="F19">
            <v>40841</v>
          </cell>
          <cell r="G19">
            <v>74.150000000000006</v>
          </cell>
        </row>
        <row r="20">
          <cell r="A20" t="str">
            <v>06.010.11</v>
          </cell>
          <cell r="B20" t="str">
            <v>Defensa semi-maleável dupla (forn / impl)</v>
          </cell>
          <cell r="C20" t="str">
            <v xml:space="preserve"> </v>
          </cell>
          <cell r="D20" t="str">
            <v xml:space="preserve"> </v>
          </cell>
          <cell r="E20" t="str">
            <v>m</v>
          </cell>
          <cell r="F20">
            <v>10435</v>
          </cell>
          <cell r="G20">
            <v>125.57</v>
          </cell>
        </row>
        <row r="21">
          <cell r="A21" t="str">
            <v>06.030.01</v>
          </cell>
          <cell r="B21" t="str">
            <v>Barreira de segurança dupla - DNER PRO 176/86</v>
          </cell>
          <cell r="C21" t="str">
            <v xml:space="preserve"> </v>
          </cell>
          <cell r="D21" t="str">
            <v xml:space="preserve"> </v>
          </cell>
          <cell r="E21" t="str">
            <v>m</v>
          </cell>
          <cell r="F21">
            <v>5759</v>
          </cell>
          <cell r="G21">
            <v>79.48</v>
          </cell>
        </row>
        <row r="22">
          <cell r="F22" t="str">
            <v>SUB-TOTAL</v>
          </cell>
        </row>
        <row r="23">
          <cell r="B23" t="str">
            <v>SINALIZAÇÃO PROVISÓRIA</v>
          </cell>
        </row>
        <row r="24">
          <cell r="A24" t="str">
            <v>06.200.01</v>
          </cell>
          <cell r="B24" t="str">
            <v>Placa de sinalização semi-refletiva (forn/impl)</v>
          </cell>
          <cell r="C24" t="str">
            <v>DNER-EM371-372-373/97</v>
          </cell>
          <cell r="D24" t="str">
            <v xml:space="preserve"> </v>
          </cell>
          <cell r="E24" t="str">
            <v>m2</v>
          </cell>
          <cell r="F24">
            <v>992</v>
          </cell>
          <cell r="G24">
            <v>133.07</v>
          </cell>
        </row>
        <row r="25">
          <cell r="A25" t="str">
            <v>P06.200.01j</v>
          </cell>
          <cell r="B25" t="str">
            <v>Sinalizador intermitente</v>
          </cell>
          <cell r="C25" t="str">
            <v xml:space="preserve"> </v>
          </cell>
          <cell r="D25" t="str">
            <v xml:space="preserve"> </v>
          </cell>
          <cell r="E25" t="str">
            <v>un</v>
          </cell>
          <cell r="F25">
            <v>16</v>
          </cell>
          <cell r="G25">
            <v>16.3</v>
          </cell>
        </row>
        <row r="26">
          <cell r="A26" t="str">
            <v>P06.200.01k</v>
          </cell>
          <cell r="B26" t="str">
            <v>Sinalizador (balde)</v>
          </cell>
          <cell r="C26" t="str">
            <v xml:space="preserve"> </v>
          </cell>
          <cell r="D26" t="str">
            <v xml:space="preserve"> </v>
          </cell>
          <cell r="E26" t="str">
            <v>un</v>
          </cell>
          <cell r="F26">
            <v>1550</v>
          </cell>
          <cell r="G26">
            <v>9.51</v>
          </cell>
        </row>
        <row r="27">
          <cell r="A27" t="str">
            <v>P 06.030.02</v>
          </cell>
          <cell r="B27" t="str">
            <v>Barreira Classe II</v>
          </cell>
          <cell r="C27" t="str">
            <v xml:space="preserve"> </v>
          </cell>
          <cell r="D27" t="str">
            <v xml:space="preserve"> </v>
          </cell>
          <cell r="E27" t="str">
            <v>un</v>
          </cell>
          <cell r="F27">
            <v>212</v>
          </cell>
          <cell r="G27">
            <v>52.27</v>
          </cell>
        </row>
        <row r="28">
          <cell r="A28" t="str">
            <v>P 06.030.03</v>
          </cell>
          <cell r="B28" t="str">
            <v>Barreira Classe III</v>
          </cell>
          <cell r="C28" t="str">
            <v xml:space="preserve"> </v>
          </cell>
          <cell r="D28" t="str">
            <v xml:space="preserve"> </v>
          </cell>
          <cell r="E28" t="str">
            <v>un</v>
          </cell>
          <cell r="F28">
            <v>19</v>
          </cell>
          <cell r="G28">
            <v>70.48</v>
          </cell>
        </row>
        <row r="29">
          <cell r="A29" t="str">
            <v>P06.200.01l</v>
          </cell>
          <cell r="B29" t="str">
            <v>Sinalizador com bandeira</v>
          </cell>
          <cell r="C29" t="str">
            <v xml:space="preserve"> </v>
          </cell>
          <cell r="D29" t="str">
            <v xml:space="preserve"> </v>
          </cell>
          <cell r="E29" t="str">
            <v>homxh</v>
          </cell>
          <cell r="F29">
            <v>25000</v>
          </cell>
          <cell r="G29">
            <v>5.01</v>
          </cell>
        </row>
        <row r="30">
          <cell r="A30" t="str">
            <v>06.100.12</v>
          </cell>
          <cell r="B30" t="str">
            <v>Pintura setas e zebrado - tinta alquidica - 1 ano</v>
          </cell>
          <cell r="C30" t="str">
            <v>DNER-EM371-372-373/97</v>
          </cell>
          <cell r="D30" t="str">
            <v xml:space="preserve"> </v>
          </cell>
          <cell r="E30" t="str">
            <v>m2</v>
          </cell>
          <cell r="F30">
            <v>220</v>
          </cell>
          <cell r="G30">
            <v>6.55</v>
          </cell>
        </row>
        <row r="31">
          <cell r="A31" t="str">
            <v>06.100.11</v>
          </cell>
          <cell r="B31" t="str">
            <v>Pintura de faixa - tinta alquidica - 1 ano</v>
          </cell>
          <cell r="C31" t="str">
            <v>DNER-EM371-372-373/97</v>
          </cell>
          <cell r="D31" t="str">
            <v xml:space="preserve"> </v>
          </cell>
          <cell r="E31" t="str">
            <v>m2</v>
          </cell>
          <cell r="F31">
            <v>10600</v>
          </cell>
          <cell r="G31">
            <v>4.03</v>
          </cell>
        </row>
        <row r="32">
          <cell r="A32" t="str">
            <v>06.121.11</v>
          </cell>
          <cell r="B32" t="str">
            <v>Tachão refletivo bidirecional (forn/coloc)</v>
          </cell>
          <cell r="C32" t="str">
            <v>DNER-EM371-372-373/97</v>
          </cell>
          <cell r="D32" t="str">
            <v xml:space="preserve"> </v>
          </cell>
          <cell r="E32" t="str">
            <v>und</v>
          </cell>
          <cell r="F32">
            <v>3000</v>
          </cell>
          <cell r="G32">
            <v>31.13</v>
          </cell>
        </row>
        <row r="33">
          <cell r="A33" t="str">
            <v>06.120.11</v>
          </cell>
          <cell r="B33" t="str">
            <v>Tachão refletivo monodirecional (forn/coloc)</v>
          </cell>
          <cell r="C33" t="str">
            <v>DNER-EM371-372-373/97</v>
          </cell>
          <cell r="D33" t="str">
            <v xml:space="preserve"> </v>
          </cell>
          <cell r="E33" t="str">
            <v>und</v>
          </cell>
          <cell r="F33">
            <v>3000</v>
          </cell>
          <cell r="G33">
            <v>25.9</v>
          </cell>
        </row>
        <row r="34">
          <cell r="A34" t="str">
            <v>06.121.01</v>
          </cell>
          <cell r="B34" t="str">
            <v>Tacha refletiva bidirecional (forn/coloc)</v>
          </cell>
          <cell r="C34" t="str">
            <v>DNER-EM371-372-373/97</v>
          </cell>
          <cell r="D34" t="str">
            <v xml:space="preserve"> </v>
          </cell>
          <cell r="E34" t="str">
            <v>und</v>
          </cell>
          <cell r="F34">
            <v>1560</v>
          </cell>
          <cell r="G34">
            <v>10.47</v>
          </cell>
        </row>
      </sheetData>
      <sheetData sheetId="20">
        <row r="14">
          <cell r="A14" t="str">
            <v>P02.999.10</v>
          </cell>
          <cell r="B14" t="str">
            <v>Frezagem de revestimento em CAUQ e&lt;= 8 cm c/transporte até 2km</v>
          </cell>
          <cell r="C14" t="str">
            <v xml:space="preserve"> </v>
          </cell>
          <cell r="D14" t="str">
            <v xml:space="preserve"> </v>
          </cell>
          <cell r="E14" t="str">
            <v>m3</v>
          </cell>
          <cell r="F14">
            <v>4008</v>
          </cell>
          <cell r="G14">
            <v>24.96</v>
          </cell>
        </row>
        <row r="15">
          <cell r="A15" t="str">
            <v>02.400.00</v>
          </cell>
          <cell r="B15" t="str">
            <v>Pintura de ligação - Fornec., transporte e execução</v>
          </cell>
          <cell r="C15" t="str">
            <v>DNER-ES307/97</v>
          </cell>
          <cell r="D15" t="str">
            <v xml:space="preserve"> </v>
          </cell>
          <cell r="E15" t="str">
            <v>m2</v>
          </cell>
          <cell r="F15">
            <v>267192</v>
          </cell>
          <cell r="G15">
            <v>0.41</v>
          </cell>
        </row>
        <row r="16">
          <cell r="A16" t="str">
            <v>02.540.01</v>
          </cell>
          <cell r="B16" t="str">
            <v>Concreto betuminoso usinado a quente - usina 100/140 t/h</v>
          </cell>
          <cell r="C16" t="str">
            <v>DNER-ES313/97</v>
          </cell>
          <cell r="D16" t="str">
            <v xml:space="preserve"> </v>
          </cell>
          <cell r="E16" t="str">
            <v>t</v>
          </cell>
          <cell r="F16">
            <v>32063</v>
          </cell>
          <cell r="G16">
            <v>67.64</v>
          </cell>
        </row>
      </sheetData>
      <sheetData sheetId="21">
        <row r="14">
          <cell r="A14" t="str">
            <v>01.000.00</v>
          </cell>
          <cell r="B14" t="str">
            <v>Desmatamento,destocamento e limpeza de área com árvore até 0,15m</v>
          </cell>
          <cell r="C14" t="str">
            <v>DNER-ES278/97</v>
          </cell>
          <cell r="D14" t="str">
            <v xml:space="preserve"> </v>
          </cell>
          <cell r="E14" t="str">
            <v>m2</v>
          </cell>
          <cell r="F14">
            <v>221400</v>
          </cell>
          <cell r="G14">
            <v>7.0000000000000007E-2</v>
          </cell>
        </row>
        <row r="15">
          <cell r="A15" t="str">
            <v>01.010.00</v>
          </cell>
          <cell r="B15" t="str">
            <v>Desmatamento e destocamento árvores de 0,15m a 0,30m</v>
          </cell>
          <cell r="C15" t="str">
            <v>DNER-ES278/97</v>
          </cell>
          <cell r="D15" t="str">
            <v xml:space="preserve"> </v>
          </cell>
          <cell r="E15" t="str">
            <v>un</v>
          </cell>
          <cell r="F15">
            <v>2214</v>
          </cell>
          <cell r="G15">
            <v>8.92</v>
          </cell>
        </row>
        <row r="16">
          <cell r="A16" t="str">
            <v>01.011.00</v>
          </cell>
          <cell r="B16" t="str">
            <v>Desmatamento e destocamento árvores superior a 0,30m</v>
          </cell>
          <cell r="C16" t="str">
            <v>DNER-ES278/97</v>
          </cell>
          <cell r="D16" t="str">
            <v xml:space="preserve"> </v>
          </cell>
          <cell r="E16" t="str">
            <v>un</v>
          </cell>
          <cell r="F16">
            <v>4428</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2624</v>
          </cell>
          <cell r="G18">
            <v>1.89</v>
          </cell>
        </row>
        <row r="19">
          <cell r="A19" t="str">
            <v>01.100.10</v>
          </cell>
          <cell r="B19" t="str">
            <v>Escavação,carga e transportes de material de 1a categoria DMT= 200 a 400m</v>
          </cell>
          <cell r="C19" t="str">
            <v>DNER-ES280/97</v>
          </cell>
          <cell r="D19" t="str">
            <v xml:space="preserve"> </v>
          </cell>
          <cell r="E19" t="str">
            <v>m3</v>
          </cell>
          <cell r="F19">
            <v>1478</v>
          </cell>
          <cell r="G19">
            <v>1.98</v>
          </cell>
        </row>
        <row r="20">
          <cell r="A20" t="str">
            <v>01.100.11</v>
          </cell>
          <cell r="B20" t="str">
            <v>Escavação,carga e transportes de material de 1a categoria DMT= 400 a 600m</v>
          </cell>
          <cell r="C20" t="str">
            <v>DNER-ES280/97</v>
          </cell>
          <cell r="D20" t="str">
            <v xml:space="preserve"> </v>
          </cell>
          <cell r="E20" t="str">
            <v>m3</v>
          </cell>
          <cell r="F20">
            <v>1002</v>
          </cell>
          <cell r="G20">
            <v>2.12</v>
          </cell>
        </row>
        <row r="21">
          <cell r="A21" t="str">
            <v>01.100.12</v>
          </cell>
          <cell r="B21" t="str">
            <v>Escavação,carga e transportes de material de 1a categoria DMT= 600 a 800m</v>
          </cell>
          <cell r="C21" t="str">
            <v>DNER-ES280/97</v>
          </cell>
          <cell r="D21" t="str">
            <v xml:space="preserve"> </v>
          </cell>
          <cell r="E21" t="str">
            <v>m3</v>
          </cell>
          <cell r="F21">
            <v>4665</v>
          </cell>
          <cell r="G21">
            <v>2.19</v>
          </cell>
        </row>
        <row r="22">
          <cell r="A22" t="str">
            <v>01.100.13</v>
          </cell>
          <cell r="B22" t="str">
            <v>Escavação,carga e transportes de material de 1a categoria DMT= 800 a 1000m</v>
          </cell>
          <cell r="C22" t="str">
            <v>DNER-ES280/97</v>
          </cell>
          <cell r="D22" t="str">
            <v xml:space="preserve"> </v>
          </cell>
          <cell r="E22" t="str">
            <v>m3</v>
          </cell>
          <cell r="F22">
            <v>1693</v>
          </cell>
          <cell r="G22">
            <v>2.36</v>
          </cell>
        </row>
        <row r="23">
          <cell r="A23" t="str">
            <v>01.100.14</v>
          </cell>
          <cell r="B23" t="str">
            <v>Escavação,carga e transportes de material de 1a categoria DMT= 1000 a 1200m</v>
          </cell>
          <cell r="C23" t="str">
            <v>DNER-ES280/97</v>
          </cell>
          <cell r="D23" t="str">
            <v xml:space="preserve"> </v>
          </cell>
          <cell r="E23" t="str">
            <v>m3</v>
          </cell>
          <cell r="F23">
            <v>292</v>
          </cell>
          <cell r="G23">
            <v>2.4</v>
          </cell>
        </row>
        <row r="24">
          <cell r="A24" t="str">
            <v>01.100.15</v>
          </cell>
          <cell r="B24" t="str">
            <v>Escavação,carga e transportes de material de 1a categoria DMT= 1200 a 1400m</v>
          </cell>
          <cell r="C24" t="str">
            <v>DNER-ES280/97</v>
          </cell>
          <cell r="D24" t="str">
            <v xml:space="preserve"> </v>
          </cell>
          <cell r="E24" t="str">
            <v>m3</v>
          </cell>
          <cell r="F24">
            <v>2861</v>
          </cell>
          <cell r="G24">
            <v>2.62</v>
          </cell>
        </row>
        <row r="25">
          <cell r="A25" t="str">
            <v>01.100.18</v>
          </cell>
          <cell r="B25" t="str">
            <v>Escavação,carga e transportes de material de 1a categoria DMT= 1800 a 2000m</v>
          </cell>
          <cell r="C25" t="str">
            <v>DNER-ES280/97</v>
          </cell>
          <cell r="D25" t="str">
            <v xml:space="preserve"> </v>
          </cell>
          <cell r="E25" t="str">
            <v>m3</v>
          </cell>
          <cell r="F25">
            <v>1131</v>
          </cell>
          <cell r="G25">
            <v>2.92</v>
          </cell>
        </row>
        <row r="26">
          <cell r="A26" t="str">
            <v>01.100.19</v>
          </cell>
          <cell r="B26" t="str">
            <v>Escavação,carga e transportes de material de 1a categoria DMT= 2000 a 3000m</v>
          </cell>
          <cell r="C26" t="str">
            <v>DNER-ES280/97</v>
          </cell>
          <cell r="D26" t="str">
            <v xml:space="preserve"> </v>
          </cell>
          <cell r="E26" t="str">
            <v>m3</v>
          </cell>
          <cell r="F26">
            <v>99</v>
          </cell>
          <cell r="G26">
            <v>3.26</v>
          </cell>
        </row>
        <row r="27">
          <cell r="A27" t="str">
            <v>DER50265</v>
          </cell>
          <cell r="B27" t="str">
            <v>Esc.  Carga e Transp. de mat. 1a cat. c/ CB 4000&lt;DMT&lt;5000m</v>
          </cell>
          <cell r="C27" t="str">
            <v xml:space="preserve"> </v>
          </cell>
          <cell r="D27" t="str">
            <v xml:space="preserve"> </v>
          </cell>
          <cell r="E27" t="str">
            <v>m3</v>
          </cell>
          <cell r="F27">
            <v>14245</v>
          </cell>
          <cell r="G27">
            <v>3.76</v>
          </cell>
        </row>
        <row r="28">
          <cell r="A28" t="str">
            <v>DER50260</v>
          </cell>
          <cell r="B28" t="str">
            <v>Esc.  Carga e Transp. de mat. 1a cat. c/ CB 5000&lt;DMT&lt;6000m</v>
          </cell>
          <cell r="C28" t="str">
            <v xml:space="preserve"> </v>
          </cell>
          <cell r="D28" t="str">
            <v xml:space="preserve"> </v>
          </cell>
          <cell r="E28" t="str">
            <v>m3</v>
          </cell>
          <cell r="F28">
            <v>6163</v>
          </cell>
          <cell r="G28">
            <v>4.29</v>
          </cell>
        </row>
        <row r="29">
          <cell r="A29" t="str">
            <v>DER50270</v>
          </cell>
          <cell r="B29" t="str">
            <v>Esc.  Carga e Transp. de mat. 1a cat. c/ CB 6000&lt;DMT&lt;7000m</v>
          </cell>
          <cell r="C29" t="str">
            <v xml:space="preserve"> </v>
          </cell>
          <cell r="D29" t="str">
            <v xml:space="preserve"> </v>
          </cell>
          <cell r="E29" t="str">
            <v>m3</v>
          </cell>
          <cell r="F29">
            <v>8063</v>
          </cell>
          <cell r="G29">
            <v>4.79</v>
          </cell>
        </row>
        <row r="30">
          <cell r="A30" t="str">
            <v>DER50325</v>
          </cell>
          <cell r="B30" t="str">
            <v>Esc.  Carga e Transp. de mat. 1a cat. c/ CB 14000&lt;DMT&lt;16000m</v>
          </cell>
          <cell r="C30" t="str">
            <v xml:space="preserve"> </v>
          </cell>
          <cell r="D30" t="str">
            <v xml:space="preserve"> </v>
          </cell>
          <cell r="E30" t="str">
            <v>m3</v>
          </cell>
          <cell r="F30">
            <v>23987</v>
          </cell>
          <cell r="G30">
            <v>9</v>
          </cell>
        </row>
        <row r="31">
          <cell r="A31" t="str">
            <v>DER50335</v>
          </cell>
          <cell r="B31" t="str">
            <v>Esc.  Carga e Transp. de mat. 1a cat. c/ CB 16000&lt;DMT&lt;18000m</v>
          </cell>
          <cell r="C31" t="str">
            <v xml:space="preserve"> </v>
          </cell>
          <cell r="D31" t="str">
            <v xml:space="preserve"> </v>
          </cell>
          <cell r="E31" t="str">
            <v>m3</v>
          </cell>
          <cell r="F31">
            <v>2816</v>
          </cell>
          <cell r="G31">
            <v>10.08</v>
          </cell>
        </row>
        <row r="32">
          <cell r="A32" t="str">
            <v>DER50365</v>
          </cell>
          <cell r="B32" t="str">
            <v>Esc.  Carga e Transp. de mat. 1a cat. c/ CB 22000&lt;DMT&lt;24000m</v>
          </cell>
          <cell r="C32" t="str">
            <v xml:space="preserve"> </v>
          </cell>
          <cell r="D32" t="str">
            <v xml:space="preserve"> </v>
          </cell>
          <cell r="E32" t="str">
            <v>m3</v>
          </cell>
          <cell r="F32">
            <v>12280</v>
          </cell>
          <cell r="G32">
            <v>13.06</v>
          </cell>
        </row>
        <row r="33">
          <cell r="A33" t="str">
            <v>DER50375</v>
          </cell>
          <cell r="B33" t="str">
            <v>Esc.  Carga e Transp. de mat. 1a cat. c/ CB 24000&lt;DMT&lt;26000m</v>
          </cell>
          <cell r="C33" t="str">
            <v xml:space="preserve"> </v>
          </cell>
          <cell r="D33" t="str">
            <v xml:space="preserve"> </v>
          </cell>
          <cell r="E33" t="str">
            <v>m3</v>
          </cell>
          <cell r="F33">
            <v>8549</v>
          </cell>
          <cell r="G33">
            <v>14.08</v>
          </cell>
        </row>
        <row r="34">
          <cell r="A34" t="str">
            <v>01.101.10</v>
          </cell>
          <cell r="B34" t="str">
            <v>Escavação,carga e transportes de material de 2a categoria,c/CB,  DMT 200 a 400m</v>
          </cell>
          <cell r="C34" t="str">
            <v>DNER-ES280/97</v>
          </cell>
          <cell r="D34" t="str">
            <v xml:space="preserve"> </v>
          </cell>
          <cell r="E34" t="str">
            <v>m3</v>
          </cell>
          <cell r="F34">
            <v>904</v>
          </cell>
          <cell r="G34">
            <v>2.97</v>
          </cell>
        </row>
        <row r="35">
          <cell r="A35" t="str">
            <v>01.101.13</v>
          </cell>
          <cell r="B35" t="str">
            <v>Escavação,carga e transportes de material de 2a categoria,c/CB,  DMT 800 a 1 000m</v>
          </cell>
          <cell r="C35" t="str">
            <v>DNER-ES280/97</v>
          </cell>
          <cell r="D35" t="str">
            <v xml:space="preserve"> </v>
          </cell>
          <cell r="E35" t="str">
            <v>m3</v>
          </cell>
          <cell r="F35">
            <v>837</v>
          </cell>
          <cell r="G35">
            <v>3.42</v>
          </cell>
        </row>
        <row r="36">
          <cell r="A36" t="str">
            <v>01.101.14</v>
          </cell>
          <cell r="B36" t="str">
            <v>Escavação,carga e transportes de material de 2a categoria,c/CB,  DMT 1000 a 1200m</v>
          </cell>
          <cell r="C36" t="str">
            <v>DNER-ES280/97</v>
          </cell>
          <cell r="D36" t="str">
            <v xml:space="preserve"> </v>
          </cell>
          <cell r="E36" t="str">
            <v>m3</v>
          </cell>
          <cell r="F36">
            <v>479</v>
          </cell>
          <cell r="G36">
            <v>3.49</v>
          </cell>
        </row>
        <row r="37">
          <cell r="A37" t="str">
            <v>01.101.19</v>
          </cell>
          <cell r="B37" t="str">
            <v>Escavação,carga e transportes de material de 2a categoria,c/CB,  DMT 2000 a 3000m</v>
          </cell>
          <cell r="C37" t="str">
            <v>DNER-ES280/97</v>
          </cell>
          <cell r="D37" t="str">
            <v xml:space="preserve"> </v>
          </cell>
          <cell r="E37" t="str">
            <v>m3</v>
          </cell>
          <cell r="F37">
            <v>231</v>
          </cell>
          <cell r="G37">
            <v>4.51</v>
          </cell>
        </row>
        <row r="38">
          <cell r="A38" t="str">
            <v>DER51235</v>
          </cell>
          <cell r="B38" t="str">
            <v>Escavação,carga e transportes de material de 2a categoria DMT 4000 a 5000m</v>
          </cell>
          <cell r="C38" t="str">
            <v xml:space="preserve"> </v>
          </cell>
          <cell r="D38" t="str">
            <v xml:space="preserve"> </v>
          </cell>
          <cell r="E38" t="str">
            <v>m3</v>
          </cell>
          <cell r="F38">
            <v>5988</v>
          </cell>
          <cell r="G38">
            <v>5.15</v>
          </cell>
        </row>
        <row r="39">
          <cell r="A39" t="str">
            <v>DER52087</v>
          </cell>
          <cell r="B39" t="str">
            <v>Esc. Carga e Transp. de solos moles 400&lt;DMT&lt;=600m</v>
          </cell>
          <cell r="C39" t="str">
            <v xml:space="preserve"> </v>
          </cell>
          <cell r="D39" t="str">
            <v xml:space="preserve"> </v>
          </cell>
          <cell r="E39" t="str">
            <v>m3</v>
          </cell>
          <cell r="F39">
            <v>1558</v>
          </cell>
          <cell r="G39">
            <v>4.5999999999999996</v>
          </cell>
        </row>
        <row r="40">
          <cell r="A40" t="str">
            <v>DER52090</v>
          </cell>
          <cell r="B40" t="str">
            <v>Esc. Carga e Transp. de solos moles 600&lt;DMT&lt;=800m</v>
          </cell>
          <cell r="C40" t="str">
            <v xml:space="preserve"> </v>
          </cell>
          <cell r="D40" t="str">
            <v xml:space="preserve"> </v>
          </cell>
          <cell r="E40" t="str">
            <v>m3</v>
          </cell>
          <cell r="F40">
            <v>12066</v>
          </cell>
          <cell r="G40">
            <v>4.6399999999999997</v>
          </cell>
        </row>
        <row r="41">
          <cell r="A41" t="str">
            <v>DER52095</v>
          </cell>
          <cell r="B41" t="str">
            <v>Esc. Carga e Transp. de solos moles 800&lt;DMT&lt;=1000m</v>
          </cell>
          <cell r="C41" t="str">
            <v xml:space="preserve"> </v>
          </cell>
          <cell r="D41" t="str">
            <v xml:space="preserve"> </v>
          </cell>
          <cell r="E41" t="str">
            <v>m3</v>
          </cell>
          <cell r="F41">
            <v>9412</v>
          </cell>
          <cell r="G41">
            <v>4.7</v>
          </cell>
        </row>
        <row r="42">
          <cell r="A42" t="str">
            <v>DER52100</v>
          </cell>
          <cell r="B42" t="str">
            <v>Esc. Carga e Transp. de solos moles 1000&lt;DMT&lt;=1200m</v>
          </cell>
          <cell r="C42" t="str">
            <v xml:space="preserve"> </v>
          </cell>
          <cell r="D42" t="str">
            <v xml:space="preserve"> </v>
          </cell>
          <cell r="E42" t="str">
            <v>m3</v>
          </cell>
          <cell r="F42">
            <v>960</v>
          </cell>
          <cell r="G42">
            <v>4.71</v>
          </cell>
        </row>
        <row r="43">
          <cell r="A43" t="str">
            <v>DER52101</v>
          </cell>
          <cell r="B43" t="str">
            <v>Esc. Carga e Transp. de solos moles 1200&lt;DMT&lt;=1400m</v>
          </cell>
          <cell r="C43" t="str">
            <v xml:space="preserve"> </v>
          </cell>
          <cell r="D43" t="str">
            <v xml:space="preserve"> </v>
          </cell>
          <cell r="E43" t="str">
            <v>m3</v>
          </cell>
          <cell r="F43">
            <v>2575</v>
          </cell>
          <cell r="G43">
            <v>4.74</v>
          </cell>
        </row>
        <row r="44">
          <cell r="A44" t="str">
            <v>DER52102</v>
          </cell>
          <cell r="B44" t="str">
            <v>Esc. Carga e Transp. de solos moles 1400&lt;DMT&lt;=1600m</v>
          </cell>
          <cell r="C44" t="str">
            <v xml:space="preserve"> </v>
          </cell>
          <cell r="D44" t="str">
            <v xml:space="preserve"> </v>
          </cell>
          <cell r="E44" t="str">
            <v>m3</v>
          </cell>
          <cell r="F44">
            <v>2321</v>
          </cell>
          <cell r="G44">
            <v>4.8099999999999996</v>
          </cell>
        </row>
        <row r="45">
          <cell r="A45" t="str">
            <v>01.510.00</v>
          </cell>
          <cell r="B45" t="str">
            <v>Compactação de aterros a 95% Proctor Normal</v>
          </cell>
          <cell r="C45" t="str">
            <v>DNER-ES282/97</v>
          </cell>
          <cell r="D45" t="str">
            <v xml:space="preserve"> </v>
          </cell>
          <cell r="E45" t="str">
            <v>m3</v>
          </cell>
          <cell r="F45">
            <v>45560</v>
          </cell>
          <cell r="G45">
            <v>0.79</v>
          </cell>
        </row>
        <row r="46">
          <cell r="A46" t="str">
            <v>01.511.00</v>
          </cell>
          <cell r="B46" t="str">
            <v>Compactação de aterros a 100% Proctor Normal</v>
          </cell>
          <cell r="C46" t="str">
            <v>DNER-ES282/97</v>
          </cell>
          <cell r="D46" t="str">
            <v xml:space="preserve"> </v>
          </cell>
          <cell r="E46" t="str">
            <v>m3</v>
          </cell>
          <cell r="F46">
            <v>13303</v>
          </cell>
          <cell r="G46">
            <v>1.36</v>
          </cell>
        </row>
        <row r="47">
          <cell r="F47" t="str">
            <v>SUB-TOTAL</v>
          </cell>
        </row>
        <row r="49">
          <cell r="B49" t="str">
            <v>PAVIMENTAÇÃO</v>
          </cell>
        </row>
        <row r="50">
          <cell r="A50" t="str">
            <v>02.000.00</v>
          </cell>
          <cell r="B50" t="str">
            <v>Regularização do subleito</v>
          </cell>
          <cell r="C50" t="str">
            <v xml:space="preserve"> </v>
          </cell>
          <cell r="D50" t="str">
            <v xml:space="preserve"> </v>
          </cell>
          <cell r="E50" t="str">
            <v>m2</v>
          </cell>
          <cell r="F50">
            <v>62658</v>
          </cell>
          <cell r="G50">
            <v>0.3</v>
          </cell>
        </row>
        <row r="51">
          <cell r="A51" t="str">
            <v>DER53110</v>
          </cell>
          <cell r="B51" t="str">
            <v>Camada de seixo classificado</v>
          </cell>
          <cell r="C51" t="str">
            <v xml:space="preserve"> </v>
          </cell>
          <cell r="D51" t="str">
            <v xml:space="preserve"> </v>
          </cell>
          <cell r="E51" t="str">
            <v>m3</v>
          </cell>
          <cell r="F51">
            <v>12034</v>
          </cell>
          <cell r="G51">
            <v>16.09</v>
          </cell>
        </row>
        <row r="52">
          <cell r="F52" t="str">
            <v>SUB-TOTAL</v>
          </cell>
        </row>
        <row r="54">
          <cell r="B54" t="str">
            <v>DRENAGEM</v>
          </cell>
        </row>
        <row r="55">
          <cell r="A55" t="str">
            <v>04.000.00</v>
          </cell>
          <cell r="B55" t="str">
            <v>Escavação manual em material de 1a categoria</v>
          </cell>
          <cell r="C55" t="str">
            <v xml:space="preserve"> </v>
          </cell>
          <cell r="D55" t="str">
            <v xml:space="preserve"> </v>
          </cell>
          <cell r="E55" t="str">
            <v>m3</v>
          </cell>
          <cell r="F55">
            <v>146</v>
          </cell>
          <cell r="G55">
            <v>17.57</v>
          </cell>
        </row>
        <row r="56">
          <cell r="A56" t="str">
            <v>04.001.00</v>
          </cell>
          <cell r="B56" t="str">
            <v>Escavação mecânica em material de 1a categoria</v>
          </cell>
          <cell r="C56" t="str">
            <v xml:space="preserve"> </v>
          </cell>
          <cell r="D56" t="str">
            <v xml:space="preserve"> </v>
          </cell>
          <cell r="E56" t="str">
            <v>m3</v>
          </cell>
          <cell r="F56">
            <v>332</v>
          </cell>
          <cell r="G56">
            <v>2.09</v>
          </cell>
        </row>
        <row r="57">
          <cell r="A57" t="str">
            <v>04.001.01</v>
          </cell>
          <cell r="B57" t="str">
            <v>Escavação mecânica,reaterro e compactação (material de 1a categoria)</v>
          </cell>
          <cell r="C57" t="str">
            <v xml:space="preserve"> </v>
          </cell>
          <cell r="D57" t="str">
            <v xml:space="preserve"> </v>
          </cell>
          <cell r="E57" t="str">
            <v>m3</v>
          </cell>
          <cell r="F57">
            <v>524</v>
          </cell>
          <cell r="G57">
            <v>3.03</v>
          </cell>
        </row>
        <row r="58">
          <cell r="A58" t="str">
            <v>04.011.00</v>
          </cell>
          <cell r="B58" t="str">
            <v>Escavação mecânica em material de 2a categoria</v>
          </cell>
          <cell r="C58" t="str">
            <v xml:space="preserve"> </v>
          </cell>
          <cell r="D58" t="str">
            <v xml:space="preserve"> </v>
          </cell>
          <cell r="E58" t="str">
            <v>m3</v>
          </cell>
          <cell r="F58">
            <v>291</v>
          </cell>
          <cell r="G58">
            <v>0.9</v>
          </cell>
        </row>
        <row r="59">
          <cell r="A59" t="str">
            <v>04.401.02</v>
          </cell>
          <cell r="B59" t="str">
            <v>Valeta de prot. de aterro c/ revest. vegetal VPA 02</v>
          </cell>
          <cell r="C59" t="str">
            <v xml:space="preserve"> </v>
          </cell>
          <cell r="D59" t="str">
            <v xml:space="preserve"> </v>
          </cell>
          <cell r="E59" t="str">
            <v>m</v>
          </cell>
          <cell r="F59">
            <v>7590</v>
          </cell>
          <cell r="G59">
            <v>24.32</v>
          </cell>
        </row>
        <row r="60">
          <cell r="A60" t="str">
            <v>04.900.21</v>
          </cell>
          <cell r="B60" t="str">
            <v>Sarjeta de cant. central de concreto-SCC 01</v>
          </cell>
          <cell r="C60" t="str">
            <v>DNER-ES288/97</v>
          </cell>
          <cell r="D60" t="str">
            <v xml:space="preserve"> </v>
          </cell>
          <cell r="E60" t="str">
            <v>m</v>
          </cell>
          <cell r="F60">
            <v>3531</v>
          </cell>
          <cell r="G60">
            <v>13.85</v>
          </cell>
        </row>
        <row r="61">
          <cell r="A61" t="str">
            <v>04.900.22</v>
          </cell>
          <cell r="B61" t="str">
            <v>Sarjeta de cant. central de concreto-SCC 02</v>
          </cell>
          <cell r="C61" t="str">
            <v>DNER-ES288/97</v>
          </cell>
          <cell r="D61" t="str">
            <v xml:space="preserve"> </v>
          </cell>
          <cell r="E61" t="str">
            <v>m</v>
          </cell>
          <cell r="F61">
            <v>110</v>
          </cell>
          <cell r="G61">
            <v>19.170000000000002</v>
          </cell>
        </row>
        <row r="62">
          <cell r="A62" t="str">
            <v>04.900.33</v>
          </cell>
          <cell r="B62" t="str">
            <v>Sarjeta triangular de grama-STG 03</v>
          </cell>
          <cell r="C62" t="str">
            <v xml:space="preserve"> </v>
          </cell>
          <cell r="D62" t="str">
            <v xml:space="preserve"> </v>
          </cell>
          <cell r="E62" t="str">
            <v>m</v>
          </cell>
          <cell r="F62">
            <v>66</v>
          </cell>
          <cell r="G62">
            <v>10.61</v>
          </cell>
        </row>
        <row r="63">
          <cell r="A63" t="str">
            <v>04.900.34</v>
          </cell>
          <cell r="B63" t="str">
            <v>Sarjeta triangular de grama-STG 04</v>
          </cell>
          <cell r="C63" t="str">
            <v xml:space="preserve"> </v>
          </cell>
          <cell r="D63" t="str">
            <v xml:space="preserve"> </v>
          </cell>
          <cell r="E63" t="str">
            <v>m</v>
          </cell>
          <cell r="F63">
            <v>2326</v>
          </cell>
          <cell r="G63">
            <v>8.4700000000000006</v>
          </cell>
        </row>
        <row r="64">
          <cell r="A64" t="str">
            <v>DER78150a</v>
          </cell>
          <cell r="B64" t="str">
            <v>Caixa coletora de sarjeta - CCS, D=60cm E H=1,5m</v>
          </cell>
          <cell r="C64" t="str">
            <v xml:space="preserve"> </v>
          </cell>
          <cell r="D64" t="str">
            <v xml:space="preserve"> </v>
          </cell>
          <cell r="E64" t="str">
            <v>un</v>
          </cell>
          <cell r="F64">
            <v>7</v>
          </cell>
          <cell r="G64">
            <v>500.45</v>
          </cell>
        </row>
        <row r="65">
          <cell r="A65" t="str">
            <v>04.930.01</v>
          </cell>
          <cell r="B65" t="str">
            <v>Caixa coletora de sarjeta-CCS 01</v>
          </cell>
          <cell r="C65" t="str">
            <v>DNER-ES287/97</v>
          </cell>
          <cell r="D65" t="str">
            <v xml:space="preserve"> </v>
          </cell>
          <cell r="E65" t="str">
            <v>un</v>
          </cell>
          <cell r="F65">
            <v>1</v>
          </cell>
          <cell r="G65">
            <v>568.85</v>
          </cell>
        </row>
        <row r="66">
          <cell r="A66" t="str">
            <v>P 04.100.08</v>
          </cell>
          <cell r="B66" t="str">
            <v>Execução de galerias D=0,40 c/ lastro de concreto</v>
          </cell>
          <cell r="C66" t="str">
            <v xml:space="preserve"> </v>
          </cell>
          <cell r="D66" t="str">
            <v xml:space="preserve"> </v>
          </cell>
          <cell r="E66" t="str">
            <v>m</v>
          </cell>
          <cell r="F66">
            <v>48</v>
          </cell>
          <cell r="G66">
            <v>58.65</v>
          </cell>
        </row>
        <row r="67">
          <cell r="A67" t="str">
            <v>P 04.100.10</v>
          </cell>
          <cell r="B67" t="str">
            <v>Execução de galerias D=0,60 c/ lastro de concreto</v>
          </cell>
          <cell r="C67" t="str">
            <v xml:space="preserve"> </v>
          </cell>
          <cell r="D67" t="str">
            <v xml:space="preserve"> </v>
          </cell>
          <cell r="E67" t="str">
            <v>m</v>
          </cell>
          <cell r="F67">
            <v>146</v>
          </cell>
          <cell r="G67">
            <v>131.66</v>
          </cell>
        </row>
        <row r="68">
          <cell r="A68" t="str">
            <v>P 04.100.40</v>
          </cell>
          <cell r="B68" t="str">
            <v>Execução de galerias D=0,80m c/ lastro de concreto</v>
          </cell>
          <cell r="C68" t="str">
            <v xml:space="preserve"> </v>
          </cell>
          <cell r="D68" t="str">
            <v xml:space="preserve"> </v>
          </cell>
          <cell r="E68" t="str">
            <v>m</v>
          </cell>
          <cell r="F68">
            <v>10</v>
          </cell>
          <cell r="G68">
            <v>197.36</v>
          </cell>
        </row>
        <row r="69">
          <cell r="A69" t="str">
            <v>DER72350b</v>
          </cell>
          <cell r="B69" t="str">
            <v>Boca para BSTC D=40cm - Normal</v>
          </cell>
          <cell r="C69" t="str">
            <v xml:space="preserve"> </v>
          </cell>
          <cell r="D69" t="str">
            <v xml:space="preserve"> </v>
          </cell>
          <cell r="E69" t="str">
            <v>un</v>
          </cell>
          <cell r="F69">
            <v>2</v>
          </cell>
          <cell r="G69">
            <v>147.57</v>
          </cell>
        </row>
        <row r="70">
          <cell r="A70" t="str">
            <v>04.101.01</v>
          </cell>
          <cell r="B70" t="str">
            <v>Boca de BSTC D=0.60m-normal</v>
          </cell>
          <cell r="C70" t="str">
            <v>DNER-ES284/97</v>
          </cell>
          <cell r="D70" t="str">
            <v xml:space="preserve"> </v>
          </cell>
          <cell r="E70" t="str">
            <v>un</v>
          </cell>
          <cell r="F70">
            <v>4</v>
          </cell>
          <cell r="G70">
            <v>299.62</v>
          </cell>
        </row>
        <row r="71">
          <cell r="F71" t="str">
            <v>SUB-TOTAL</v>
          </cell>
        </row>
        <row r="73">
          <cell r="B73" t="str">
            <v>OBRAS DE ARTE CORRENTES</v>
          </cell>
        </row>
        <row r="74">
          <cell r="A74" t="str">
            <v>04.001.01</v>
          </cell>
          <cell r="B74" t="str">
            <v>Escavação mecânica,reaterro e compactação (material de 1a categoria)</v>
          </cell>
          <cell r="C74" t="str">
            <v xml:space="preserve"> </v>
          </cell>
          <cell r="D74" t="str">
            <v xml:space="preserve"> </v>
          </cell>
          <cell r="E74" t="str">
            <v>m3</v>
          </cell>
          <cell r="F74">
            <v>2095</v>
          </cell>
          <cell r="G74">
            <v>3.03</v>
          </cell>
        </row>
        <row r="75">
          <cell r="A75" t="str">
            <v>04.100.01</v>
          </cell>
          <cell r="B75" t="str">
            <v>Corpo de BSTC D=0.60m</v>
          </cell>
          <cell r="C75" t="str">
            <v>DNER-ES284/97</v>
          </cell>
          <cell r="D75" t="str">
            <v xml:space="preserve"> </v>
          </cell>
          <cell r="E75" t="str">
            <v xml:space="preserve">m </v>
          </cell>
          <cell r="F75">
            <v>20</v>
          </cell>
          <cell r="G75">
            <v>139.21</v>
          </cell>
        </row>
        <row r="76">
          <cell r="A76" t="str">
            <v>04.100.02</v>
          </cell>
          <cell r="B76" t="str">
            <v>Corpo de BSTC D=0.80m</v>
          </cell>
          <cell r="C76" t="str">
            <v>DNER-ES284/97</v>
          </cell>
          <cell r="D76" t="str">
            <v xml:space="preserve"> </v>
          </cell>
          <cell r="E76" t="str">
            <v xml:space="preserve">m </v>
          </cell>
          <cell r="F76">
            <v>44</v>
          </cell>
          <cell r="G76">
            <v>201.98</v>
          </cell>
        </row>
        <row r="77">
          <cell r="A77" t="str">
            <v>04.100.03</v>
          </cell>
          <cell r="B77" t="str">
            <v>Corpo de BSTC D=1.00m</v>
          </cell>
          <cell r="C77" t="str">
            <v>DNER-ES284/97</v>
          </cell>
          <cell r="D77" t="str">
            <v xml:space="preserve"> </v>
          </cell>
          <cell r="E77" t="str">
            <v xml:space="preserve">m </v>
          </cell>
          <cell r="F77">
            <v>63</v>
          </cell>
          <cell r="G77">
            <v>280.33</v>
          </cell>
        </row>
        <row r="78">
          <cell r="A78" t="str">
            <v>04.101.01</v>
          </cell>
          <cell r="B78" t="str">
            <v>Boca de BSTC D=0.60m-normal</v>
          </cell>
          <cell r="C78" t="str">
            <v>DNER-ES284/97</v>
          </cell>
          <cell r="D78" t="str">
            <v xml:space="preserve"> </v>
          </cell>
          <cell r="E78" t="str">
            <v>un</v>
          </cell>
          <cell r="F78">
            <v>2</v>
          </cell>
          <cell r="G78">
            <v>299.62</v>
          </cell>
        </row>
        <row r="79">
          <cell r="A79" t="str">
            <v>04.101.02</v>
          </cell>
          <cell r="B79" t="str">
            <v>Boca de BSTC D=0.80m-normal</v>
          </cell>
          <cell r="C79" t="str">
            <v>DNER-ES284/97</v>
          </cell>
          <cell r="D79" t="str">
            <v xml:space="preserve"> </v>
          </cell>
          <cell r="E79" t="str">
            <v>un</v>
          </cell>
          <cell r="F79">
            <v>7</v>
          </cell>
          <cell r="G79">
            <v>494.05</v>
          </cell>
        </row>
        <row r="80">
          <cell r="A80" t="str">
            <v>04.101.03</v>
          </cell>
          <cell r="B80" t="str">
            <v>Boca de BSTC D=1.00m-normal</v>
          </cell>
          <cell r="C80" t="str">
            <v>DNER-ES284/97</v>
          </cell>
          <cell r="D80" t="str">
            <v xml:space="preserve"> </v>
          </cell>
          <cell r="E80" t="str">
            <v>un</v>
          </cell>
          <cell r="F80">
            <v>8</v>
          </cell>
          <cell r="G80">
            <v>757.56</v>
          </cell>
        </row>
        <row r="81">
          <cell r="A81" t="str">
            <v>04.110.01</v>
          </cell>
          <cell r="B81" t="str">
            <v>Corpo de BDTC D=1.00m</v>
          </cell>
          <cell r="C81" t="str">
            <v>DNER-ES284/97</v>
          </cell>
          <cell r="D81" t="str">
            <v xml:space="preserve"> </v>
          </cell>
          <cell r="E81" t="str">
            <v>m</v>
          </cell>
          <cell r="F81">
            <v>40</v>
          </cell>
          <cell r="G81">
            <v>572.14</v>
          </cell>
        </row>
        <row r="82">
          <cell r="A82" t="str">
            <v>04.111.01</v>
          </cell>
          <cell r="B82" t="str">
            <v>Boca de BDTC D=1.00m-normal</v>
          </cell>
          <cell r="C82" t="str">
            <v>DNER-ES284/97</v>
          </cell>
          <cell r="D82" t="str">
            <v xml:space="preserve"> </v>
          </cell>
          <cell r="E82" t="str">
            <v>un</v>
          </cell>
          <cell r="F82">
            <v>5</v>
          </cell>
          <cell r="G82">
            <v>1056.6199999999999</v>
          </cell>
        </row>
        <row r="83">
          <cell r="A83" t="str">
            <v>04.200.01</v>
          </cell>
          <cell r="B83" t="str">
            <v>Corpo de BSCC 1.50x1.50m-H=0 a 1.00m</v>
          </cell>
          <cell r="C83" t="str">
            <v>DNER-ES286/97</v>
          </cell>
          <cell r="D83" t="str">
            <v xml:space="preserve"> </v>
          </cell>
          <cell r="E83" t="str">
            <v>m</v>
          </cell>
          <cell r="F83">
            <v>11</v>
          </cell>
          <cell r="G83">
            <v>528.09</v>
          </cell>
        </row>
        <row r="84">
          <cell r="A84" t="str">
            <v>04.200.02</v>
          </cell>
          <cell r="B84" t="str">
            <v>Corpo de BSCC 2.00x2.00m-H=0 a 1.00m</v>
          </cell>
          <cell r="C84" t="str">
            <v>DNER-ES286/97</v>
          </cell>
          <cell r="D84" t="str">
            <v xml:space="preserve"> </v>
          </cell>
          <cell r="E84" t="str">
            <v>m</v>
          </cell>
          <cell r="F84">
            <v>12</v>
          </cell>
          <cell r="G84">
            <v>737.8</v>
          </cell>
        </row>
        <row r="85">
          <cell r="A85" t="str">
            <v>04.200.06</v>
          </cell>
          <cell r="B85" t="str">
            <v>Corpo de BSCC 2.00x2.00m-H=1.00 a 2.50m</v>
          </cell>
          <cell r="C85" t="str">
            <v>DNER-ES286/97</v>
          </cell>
          <cell r="D85" t="str">
            <v xml:space="preserve"> </v>
          </cell>
          <cell r="E85" t="str">
            <v>m</v>
          </cell>
          <cell r="F85">
            <v>13</v>
          </cell>
          <cell r="G85">
            <v>661.97</v>
          </cell>
        </row>
        <row r="86">
          <cell r="A86" t="str">
            <v>04.200.07</v>
          </cell>
          <cell r="B86" t="str">
            <v>Corpo de BSCC 2.50x2.50m-H=1.00 a 2.50m</v>
          </cell>
          <cell r="C86" t="str">
            <v>DNER-ES286/97</v>
          </cell>
          <cell r="D86" t="str">
            <v xml:space="preserve"> </v>
          </cell>
          <cell r="E86" t="str">
            <v>m</v>
          </cell>
          <cell r="F86">
            <v>48</v>
          </cell>
          <cell r="G86">
            <v>975.93</v>
          </cell>
        </row>
        <row r="87">
          <cell r="A87" t="str">
            <v>04.201.01</v>
          </cell>
          <cell r="B87" t="str">
            <v>Boca de BSCC 1.50x1.50m - normal</v>
          </cell>
          <cell r="C87" t="str">
            <v xml:space="preserve"> </v>
          </cell>
          <cell r="D87" t="str">
            <v xml:space="preserve"> </v>
          </cell>
          <cell r="E87" t="str">
            <v>un</v>
          </cell>
          <cell r="F87">
            <v>2</v>
          </cell>
          <cell r="G87">
            <v>3149.41</v>
          </cell>
        </row>
        <row r="88">
          <cell r="A88" t="str">
            <v>04.201.02</v>
          </cell>
          <cell r="B88" t="str">
            <v>Boca de BSCC 2.00x2.00m - normal</v>
          </cell>
          <cell r="C88" t="str">
            <v xml:space="preserve"> </v>
          </cell>
          <cell r="D88" t="str">
            <v xml:space="preserve"> </v>
          </cell>
          <cell r="E88" t="str">
            <v>un</v>
          </cell>
          <cell r="F88">
            <v>4</v>
          </cell>
          <cell r="G88">
            <v>4874.24</v>
          </cell>
        </row>
        <row r="89">
          <cell r="A89" t="str">
            <v>04.201.03</v>
          </cell>
          <cell r="B89" t="str">
            <v>Boca de BSCC 2.50x2.50m - normal</v>
          </cell>
          <cell r="C89" t="str">
            <v xml:space="preserve"> </v>
          </cell>
          <cell r="D89" t="str">
            <v xml:space="preserve"> </v>
          </cell>
          <cell r="E89" t="str">
            <v>un</v>
          </cell>
          <cell r="F89">
            <v>8</v>
          </cell>
          <cell r="G89">
            <v>6579.56</v>
          </cell>
        </row>
        <row r="90">
          <cell r="A90" t="str">
            <v>04.210.01</v>
          </cell>
          <cell r="B90" t="str">
            <v>Corpo de BDCC 1.50x1.50m-H=0 a 1.00m</v>
          </cell>
          <cell r="C90" t="str">
            <v>DNER-ES286/97</v>
          </cell>
          <cell r="D90" t="str">
            <v xml:space="preserve"> </v>
          </cell>
          <cell r="E90" t="str">
            <v>m</v>
          </cell>
          <cell r="F90">
            <v>22</v>
          </cell>
          <cell r="G90">
            <v>864.14</v>
          </cell>
        </row>
        <row r="91">
          <cell r="A91" t="str">
            <v>04.211.01</v>
          </cell>
          <cell r="B91" t="str">
            <v>Boca de BDCC 1.50x1.50m - normal</v>
          </cell>
          <cell r="C91" t="str">
            <v xml:space="preserve"> </v>
          </cell>
          <cell r="D91" t="str">
            <v xml:space="preserve"> </v>
          </cell>
          <cell r="E91" t="str">
            <v>un</v>
          </cell>
          <cell r="F91">
            <v>3</v>
          </cell>
          <cell r="G91">
            <v>3642.66</v>
          </cell>
        </row>
        <row r="92">
          <cell r="A92" t="str">
            <v>04.999.01</v>
          </cell>
          <cell r="B92" t="str">
            <v>Remoção de bueiros existentes</v>
          </cell>
          <cell r="C92" t="str">
            <v xml:space="preserve"> </v>
          </cell>
          <cell r="D92" t="str">
            <v xml:space="preserve"> </v>
          </cell>
          <cell r="E92" t="str">
            <v>m</v>
          </cell>
          <cell r="F92">
            <v>57</v>
          </cell>
          <cell r="G92">
            <v>13.06</v>
          </cell>
        </row>
        <row r="93">
          <cell r="A93" t="str">
            <v>04.999.02</v>
          </cell>
          <cell r="B93" t="str">
            <v>Demolição de dispositivos de concreto</v>
          </cell>
          <cell r="C93" t="str">
            <v>DNER-ES296/97</v>
          </cell>
          <cell r="D93" t="str">
            <v xml:space="preserve"> </v>
          </cell>
          <cell r="E93" t="str">
            <v>m3</v>
          </cell>
          <cell r="F93">
            <v>38</v>
          </cell>
          <cell r="G93">
            <v>12.58</v>
          </cell>
        </row>
        <row r="94">
          <cell r="A94" t="str">
            <v>P 04.100.22</v>
          </cell>
          <cell r="B94" t="str">
            <v>Bueiro Met.Corrug.circular, T.Armco,  c/Epoxy-bonded, MP-100, D=1,40 m, E=2,0mm</v>
          </cell>
          <cell r="C94" t="str">
            <v xml:space="preserve"> </v>
          </cell>
          <cell r="D94" t="str">
            <v xml:space="preserve"> </v>
          </cell>
          <cell r="E94" t="str">
            <v>m</v>
          </cell>
          <cell r="F94">
            <v>12</v>
          </cell>
          <cell r="G94">
            <v>486.03</v>
          </cell>
        </row>
        <row r="95">
          <cell r="A95" t="str">
            <v>DER72450a</v>
          </cell>
          <cell r="B95" t="str">
            <v>Boca para BSTM D=140cm - Normal</v>
          </cell>
          <cell r="C95" t="str">
            <v xml:space="preserve"> </v>
          </cell>
          <cell r="D95" t="str">
            <v xml:space="preserve"> </v>
          </cell>
          <cell r="E95" t="str">
            <v>un</v>
          </cell>
          <cell r="F95">
            <v>2</v>
          </cell>
          <cell r="G95">
            <v>690.23</v>
          </cell>
        </row>
        <row r="96">
          <cell r="F96" t="str">
            <v>SUB-TOTAL</v>
          </cell>
        </row>
        <row r="97">
          <cell r="B97" t="str">
            <v>OBRAS COMPLEMENTARES</v>
          </cell>
        </row>
        <row r="98">
          <cell r="A98" t="str">
            <v>05.100.00</v>
          </cell>
          <cell r="B98" t="str">
            <v>Enleivamento</v>
          </cell>
          <cell r="C98" t="str">
            <v>DNER-ES341/97</v>
          </cell>
          <cell r="D98" t="str">
            <v xml:space="preserve"> </v>
          </cell>
          <cell r="E98" t="str">
            <v>m2</v>
          </cell>
          <cell r="F98">
            <v>30953</v>
          </cell>
          <cell r="G98">
            <v>2.06</v>
          </cell>
        </row>
        <row r="99">
          <cell r="A99" t="str">
            <v>05.102.00</v>
          </cell>
          <cell r="B99" t="str">
            <v>Hidrossemeadura</v>
          </cell>
          <cell r="C99" t="str">
            <v>DNER-ES341/97</v>
          </cell>
          <cell r="D99" t="str">
            <v xml:space="preserve"> </v>
          </cell>
          <cell r="E99" t="str">
            <v>m2</v>
          </cell>
          <cell r="F99">
            <v>10630</v>
          </cell>
          <cell r="G99">
            <v>0.49</v>
          </cell>
        </row>
        <row r="100">
          <cell r="A100" t="str">
            <v>P 05.100.02</v>
          </cell>
          <cell r="B100" t="str">
            <v>Fornecimento e plantio de árvore selecionada</v>
          </cell>
          <cell r="C100" t="str">
            <v xml:space="preserve"> </v>
          </cell>
          <cell r="D100" t="str">
            <v xml:space="preserve"> </v>
          </cell>
          <cell r="E100" t="str">
            <v>un</v>
          </cell>
          <cell r="F100">
            <v>329</v>
          </cell>
          <cell r="G100">
            <v>6.02</v>
          </cell>
        </row>
        <row r="101">
          <cell r="A101" t="str">
            <v>R1</v>
          </cell>
          <cell r="B101" t="str">
            <v>Remanejamento de Rede de Baixa Tensão (220/380V)</v>
          </cell>
          <cell r="C101" t="str">
            <v xml:space="preserve"> </v>
          </cell>
          <cell r="D101" t="str">
            <v xml:space="preserve"> </v>
          </cell>
          <cell r="E101" t="str">
            <v>m</v>
          </cell>
          <cell r="F101">
            <v>480</v>
          </cell>
          <cell r="G101">
            <v>4.7</v>
          </cell>
        </row>
        <row r="102">
          <cell r="A102" t="str">
            <v>R2</v>
          </cell>
          <cell r="B102" t="str">
            <v>Remanejamento de Rede de Alta Tensão (138kV)</v>
          </cell>
          <cell r="C102" t="str">
            <v xml:space="preserve"> </v>
          </cell>
          <cell r="D102" t="str">
            <v xml:space="preserve"> </v>
          </cell>
          <cell r="E102" t="str">
            <v>m</v>
          </cell>
          <cell r="F102">
            <v>480</v>
          </cell>
          <cell r="G102">
            <v>6.2</v>
          </cell>
        </row>
        <row r="103">
          <cell r="A103" t="str">
            <v>R10</v>
          </cell>
          <cell r="B103" t="str">
            <v>Remanejamento de Poste de Concreto 10/150</v>
          </cell>
          <cell r="C103" t="str">
            <v xml:space="preserve"> </v>
          </cell>
          <cell r="D103" t="str">
            <v xml:space="preserve"> </v>
          </cell>
          <cell r="E103" t="str">
            <v>un</v>
          </cell>
          <cell r="F103">
            <v>5</v>
          </cell>
          <cell r="G103">
            <v>75</v>
          </cell>
        </row>
        <row r="104">
          <cell r="A104" t="str">
            <v>R27</v>
          </cell>
          <cell r="B104" t="str">
            <v>Remanejamento de Poste de Madeira</v>
          </cell>
          <cell r="C104" t="str">
            <v xml:space="preserve"> </v>
          </cell>
          <cell r="D104" t="str">
            <v xml:space="preserve"> </v>
          </cell>
          <cell r="E104" t="str">
            <v>un</v>
          </cell>
          <cell r="F104">
            <v>2</v>
          </cell>
          <cell r="G104">
            <v>70</v>
          </cell>
        </row>
      </sheetData>
      <sheetData sheetId="22">
        <row r="14">
          <cell r="A14" t="str">
            <v>02.000.00</v>
          </cell>
          <cell r="B14" t="str">
            <v>Regularização do subleito</v>
          </cell>
          <cell r="C14" t="str">
            <v xml:space="preserve"> </v>
          </cell>
          <cell r="D14" t="str">
            <v xml:space="preserve"> </v>
          </cell>
          <cell r="E14" t="str">
            <v>m2</v>
          </cell>
          <cell r="F14">
            <v>1137</v>
          </cell>
          <cell r="G14">
            <v>0.3</v>
          </cell>
        </row>
        <row r="15">
          <cell r="A15" t="str">
            <v>DER53130</v>
          </cell>
          <cell r="B15" t="str">
            <v>Camada de macadame seco</v>
          </cell>
          <cell r="C15" t="str">
            <v xml:space="preserve"> </v>
          </cell>
          <cell r="D15" t="str">
            <v xml:space="preserve"> </v>
          </cell>
          <cell r="E15" t="str">
            <v>m3</v>
          </cell>
          <cell r="F15">
            <v>177</v>
          </cell>
          <cell r="G15">
            <v>21.86</v>
          </cell>
        </row>
        <row r="16">
          <cell r="A16" t="str">
            <v>02.230.00</v>
          </cell>
          <cell r="B16" t="str">
            <v>Base brita graduada</v>
          </cell>
          <cell r="C16" t="str">
            <v>DNER-ES303/97</v>
          </cell>
          <cell r="D16" t="str">
            <v xml:space="preserve"> </v>
          </cell>
          <cell r="E16" t="str">
            <v>m3</v>
          </cell>
          <cell r="F16">
            <v>149</v>
          </cell>
          <cell r="G16">
            <v>28.06</v>
          </cell>
        </row>
        <row r="17">
          <cell r="A17" t="str">
            <v>02.300.00</v>
          </cell>
          <cell r="B17" t="str">
            <v>Imprimação - Fornecimento, transporte e execução</v>
          </cell>
          <cell r="C17" t="str">
            <v>DNER-ES306/97</v>
          </cell>
          <cell r="D17" t="str">
            <v xml:space="preserve"> </v>
          </cell>
          <cell r="E17" t="str">
            <v>m2</v>
          </cell>
          <cell r="F17">
            <v>993</v>
          </cell>
          <cell r="G17">
            <v>1.1100000000000001</v>
          </cell>
        </row>
        <row r="18">
          <cell r="A18" t="str">
            <v>02.400.00</v>
          </cell>
          <cell r="B18" t="str">
            <v>Pintura de ligação - Fornec., transporte e execução</v>
          </cell>
          <cell r="C18" t="str">
            <v>DNER-ES307/97</v>
          </cell>
          <cell r="D18" t="str">
            <v xml:space="preserve"> </v>
          </cell>
          <cell r="E18" t="str">
            <v>m2</v>
          </cell>
          <cell r="F18">
            <v>1784</v>
          </cell>
          <cell r="G18">
            <v>0.41</v>
          </cell>
        </row>
        <row r="19">
          <cell r="A19" t="str">
            <v>02.540.01</v>
          </cell>
          <cell r="B19" t="str">
            <v>Concreto betuminoso usinado a quente - usina 100/140 t/h</v>
          </cell>
          <cell r="C19" t="str">
            <v>DNER-ES313/97</v>
          </cell>
          <cell r="D19" t="str">
            <v xml:space="preserve"> </v>
          </cell>
          <cell r="E19" t="str">
            <v>t</v>
          </cell>
          <cell r="F19">
            <v>198</v>
          </cell>
          <cell r="G19">
            <v>67.64</v>
          </cell>
        </row>
        <row r="20">
          <cell r="F20" t="str">
            <v>SUB-TOTAL</v>
          </cell>
        </row>
        <row r="22">
          <cell r="B22" t="str">
            <v>DRENAGEM</v>
          </cell>
        </row>
        <row r="23">
          <cell r="A23" t="str">
            <v>04.000.00</v>
          </cell>
          <cell r="B23" t="str">
            <v>Escavação manual em material de 1a categoria</v>
          </cell>
          <cell r="C23" t="str">
            <v xml:space="preserve"> </v>
          </cell>
          <cell r="D23" t="str">
            <v xml:space="preserve"> </v>
          </cell>
          <cell r="E23" t="str">
            <v>m3</v>
          </cell>
          <cell r="F23">
            <v>10</v>
          </cell>
          <cell r="G23">
            <v>17.57</v>
          </cell>
        </row>
        <row r="24">
          <cell r="A24" t="str">
            <v>04.001.00</v>
          </cell>
          <cell r="B24" t="str">
            <v>Escavação mecânica em material de 1a categoria</v>
          </cell>
          <cell r="C24" t="str">
            <v xml:space="preserve"> </v>
          </cell>
          <cell r="D24" t="str">
            <v xml:space="preserve"> </v>
          </cell>
          <cell r="E24" t="str">
            <v>m3</v>
          </cell>
          <cell r="F24">
            <v>20</v>
          </cell>
          <cell r="G24">
            <v>2.09</v>
          </cell>
        </row>
        <row r="25">
          <cell r="A25" t="str">
            <v>04.001.01</v>
          </cell>
          <cell r="B25" t="str">
            <v>Escavação mecânica,reaterro e compactação (material de 1a categoria)</v>
          </cell>
          <cell r="C25" t="str">
            <v xml:space="preserve"> </v>
          </cell>
          <cell r="D25" t="str">
            <v xml:space="preserve"> </v>
          </cell>
          <cell r="E25" t="str">
            <v>m3</v>
          </cell>
          <cell r="F25">
            <v>107</v>
          </cell>
          <cell r="G25">
            <v>3.03</v>
          </cell>
        </row>
        <row r="26">
          <cell r="A26" t="str">
            <v>04.401.02</v>
          </cell>
          <cell r="B26" t="str">
            <v>Valeta de prot. de aterro c/ revest. vegetal VPA 02</v>
          </cell>
          <cell r="C26" t="str">
            <v xml:space="preserve"> </v>
          </cell>
          <cell r="D26" t="str">
            <v xml:space="preserve"> </v>
          </cell>
          <cell r="E26" t="str">
            <v>m</v>
          </cell>
          <cell r="F26">
            <v>165</v>
          </cell>
          <cell r="G26">
            <v>24.32</v>
          </cell>
        </row>
        <row r="27">
          <cell r="A27" t="str">
            <v>04.900.21</v>
          </cell>
          <cell r="B27" t="str">
            <v>Sarjeta de cant. central de concreto-SCC 01</v>
          </cell>
          <cell r="C27" t="str">
            <v>DNER-ES288/97</v>
          </cell>
          <cell r="D27" t="str">
            <v xml:space="preserve"> </v>
          </cell>
          <cell r="E27" t="str">
            <v>m</v>
          </cell>
          <cell r="F27">
            <v>132</v>
          </cell>
          <cell r="G27">
            <v>13.85</v>
          </cell>
        </row>
        <row r="28">
          <cell r="A28" t="str">
            <v>04.910.05</v>
          </cell>
          <cell r="B28" t="str">
            <v>Meio-fio de concreto-MFC 05</v>
          </cell>
          <cell r="C28" t="str">
            <v>DNER-ES290/97</v>
          </cell>
          <cell r="D28" t="str">
            <v xml:space="preserve"> </v>
          </cell>
          <cell r="E28" t="str">
            <v>m</v>
          </cell>
          <cell r="F28">
            <v>35</v>
          </cell>
          <cell r="G28">
            <v>10.54</v>
          </cell>
        </row>
        <row r="29">
          <cell r="A29" t="str">
            <v>DER78150a</v>
          </cell>
          <cell r="B29" t="str">
            <v>Caixa coletora de sarjeta - CCS, D=60cm E H=1,5m</v>
          </cell>
          <cell r="C29" t="str">
            <v xml:space="preserve"> </v>
          </cell>
          <cell r="D29" t="str">
            <v xml:space="preserve"> </v>
          </cell>
          <cell r="E29" t="str">
            <v>un</v>
          </cell>
          <cell r="F29">
            <v>1</v>
          </cell>
          <cell r="G29">
            <v>500.45</v>
          </cell>
        </row>
        <row r="30">
          <cell r="A30" t="str">
            <v>P 04.100.08</v>
          </cell>
          <cell r="B30" t="str">
            <v>Execução de galerias D=0,40 c/ lastro de concreto</v>
          </cell>
          <cell r="C30" t="str">
            <v xml:space="preserve"> </v>
          </cell>
          <cell r="D30" t="str">
            <v xml:space="preserve"> </v>
          </cell>
          <cell r="E30" t="str">
            <v>m</v>
          </cell>
          <cell r="F30">
            <v>13</v>
          </cell>
          <cell r="G30">
            <v>58.65</v>
          </cell>
        </row>
        <row r="31">
          <cell r="A31" t="str">
            <v>P 04.100.10</v>
          </cell>
          <cell r="B31" t="str">
            <v>Execução de galerias D=0,60 c/ lastro de concreto</v>
          </cell>
          <cell r="C31" t="str">
            <v xml:space="preserve"> </v>
          </cell>
          <cell r="D31" t="str">
            <v xml:space="preserve"> </v>
          </cell>
          <cell r="E31" t="str">
            <v>m</v>
          </cell>
          <cell r="F31">
            <v>17</v>
          </cell>
          <cell r="G31">
            <v>131.66</v>
          </cell>
        </row>
        <row r="32">
          <cell r="A32" t="str">
            <v>DER72350b</v>
          </cell>
          <cell r="B32" t="str">
            <v>Boca para BSTC D=40cm - Normal</v>
          </cell>
          <cell r="C32" t="str">
            <v xml:space="preserve"> </v>
          </cell>
          <cell r="D32" t="str">
            <v xml:space="preserve"> </v>
          </cell>
          <cell r="E32" t="str">
            <v>un</v>
          </cell>
          <cell r="F32">
            <v>1</v>
          </cell>
          <cell r="G32">
            <v>147.57</v>
          </cell>
        </row>
        <row r="33">
          <cell r="A33" t="str">
            <v>04.101.01</v>
          </cell>
          <cell r="B33" t="str">
            <v>Boca de BSTC D=0.60m-normal</v>
          </cell>
          <cell r="C33" t="str">
            <v>DNER-ES284/97</v>
          </cell>
          <cell r="D33" t="str">
            <v xml:space="preserve"> </v>
          </cell>
          <cell r="E33" t="str">
            <v>un</v>
          </cell>
          <cell r="F33">
            <v>1</v>
          </cell>
          <cell r="G33">
            <v>299.62</v>
          </cell>
        </row>
      </sheetData>
      <sheetData sheetId="23">
        <row r="16">
          <cell r="A16" t="str">
            <v>03.010.01</v>
          </cell>
          <cell r="B16" t="str">
            <v>Escavação em cavas de fundação com esgotamento</v>
          </cell>
          <cell r="C16" t="str">
            <v xml:space="preserve"> </v>
          </cell>
          <cell r="D16" t="str">
            <v xml:space="preserve"> </v>
          </cell>
          <cell r="E16" t="str">
            <v>m3</v>
          </cell>
          <cell r="F16">
            <v>62</v>
          </cell>
          <cell r="G16">
            <v>22.39</v>
          </cell>
        </row>
        <row r="17">
          <cell r="A17" t="str">
            <v>03.371.01</v>
          </cell>
          <cell r="B17" t="str">
            <v>Formas de placa compensada resinada</v>
          </cell>
          <cell r="C17" t="str">
            <v xml:space="preserve"> </v>
          </cell>
          <cell r="D17" t="str">
            <v xml:space="preserve"> </v>
          </cell>
          <cell r="E17" t="str">
            <v>m2</v>
          </cell>
          <cell r="F17">
            <v>57</v>
          </cell>
          <cell r="G17">
            <v>21.86</v>
          </cell>
        </row>
        <row r="18">
          <cell r="A18" t="str">
            <v>03.371.02</v>
          </cell>
          <cell r="B18" t="str">
            <v>Formas de placa compensada plastificada</v>
          </cell>
          <cell r="C18" t="str">
            <v xml:space="preserve"> </v>
          </cell>
          <cell r="D18" t="str">
            <v xml:space="preserve"> </v>
          </cell>
          <cell r="E18" t="str">
            <v>m2</v>
          </cell>
          <cell r="F18">
            <v>194</v>
          </cell>
          <cell r="G18">
            <v>30.76</v>
          </cell>
        </row>
        <row r="19">
          <cell r="A19" t="str">
            <v>03.353.00</v>
          </cell>
          <cell r="B19" t="str">
            <v>Forn., preparo e colocação nas formas, de aço CA-50</v>
          </cell>
          <cell r="C19" t="str">
            <v xml:space="preserve"> </v>
          </cell>
          <cell r="D19" t="str">
            <v xml:space="preserve"> </v>
          </cell>
          <cell r="E19" t="str">
            <v>kg</v>
          </cell>
          <cell r="F19">
            <v>2950</v>
          </cell>
          <cell r="G19">
            <v>2.59</v>
          </cell>
        </row>
        <row r="20">
          <cell r="A20" t="str">
            <v>03.326.00</v>
          </cell>
          <cell r="B20" t="str">
            <v xml:space="preserve">Concreto fck= 20 MPa-contr. raz. uso ger. </v>
          </cell>
          <cell r="C20" t="str">
            <v xml:space="preserve"> </v>
          </cell>
          <cell r="D20" t="str">
            <v xml:space="preserve"> </v>
          </cell>
          <cell r="E20" t="str">
            <v>m3</v>
          </cell>
          <cell r="F20">
            <v>39</v>
          </cell>
          <cell r="G20">
            <v>149.19999999999999</v>
          </cell>
        </row>
        <row r="21">
          <cell r="A21" t="str">
            <v>OAE5a</v>
          </cell>
          <cell r="B21" t="str">
            <v>Estaca metálica - tipo CS 250 X 52 - Fornecimento e cravação</v>
          </cell>
          <cell r="C21" t="str">
            <v xml:space="preserve"> </v>
          </cell>
          <cell r="D21" t="str">
            <v xml:space="preserve"> </v>
          </cell>
          <cell r="E21" t="str">
            <v>m</v>
          </cell>
          <cell r="F21">
            <v>64</v>
          </cell>
          <cell r="G21">
            <v>97.23</v>
          </cell>
        </row>
        <row r="22">
          <cell r="A22" t="str">
            <v>OAE5b</v>
          </cell>
          <cell r="B22" t="str">
            <v>Estaca metálica - tipo CS 300 x 77 - Fornecimento e cravação</v>
          </cell>
          <cell r="C22" t="str">
            <v xml:space="preserve"> </v>
          </cell>
          <cell r="D22" t="str">
            <v xml:space="preserve"> </v>
          </cell>
          <cell r="E22" t="str">
            <v>m</v>
          </cell>
          <cell r="F22">
            <v>192</v>
          </cell>
          <cell r="G22">
            <v>122.7</v>
          </cell>
        </row>
        <row r="23">
          <cell r="A23" t="str">
            <v>OAE5c</v>
          </cell>
          <cell r="B23" t="str">
            <v>Estaca metálica - tipo CS 300 x 116 - Fornecimento e cravação</v>
          </cell>
          <cell r="C23" t="str">
            <v xml:space="preserve"> </v>
          </cell>
          <cell r="D23" t="str">
            <v xml:space="preserve"> </v>
          </cell>
          <cell r="E23" t="str">
            <v>m</v>
          </cell>
          <cell r="F23">
            <v>64</v>
          </cell>
          <cell r="G23">
            <v>162.41999999999999</v>
          </cell>
        </row>
        <row r="24">
          <cell r="B24" t="str">
            <v>Superestrutura</v>
          </cell>
        </row>
        <row r="25">
          <cell r="A25" t="str">
            <v>03.371.02</v>
          </cell>
          <cell r="B25" t="str">
            <v>Formas de placa compensada plastificada</v>
          </cell>
          <cell r="C25" t="str">
            <v xml:space="preserve"> </v>
          </cell>
          <cell r="D25" t="str">
            <v xml:space="preserve"> </v>
          </cell>
          <cell r="E25" t="str">
            <v>m2</v>
          </cell>
          <cell r="F25">
            <v>2100</v>
          </cell>
          <cell r="G25">
            <v>30.76</v>
          </cell>
        </row>
        <row r="26">
          <cell r="A26" t="str">
            <v>OAE6</v>
          </cell>
          <cell r="B26" t="str">
            <v>Escoramento metálico comum (cimbramento)</v>
          </cell>
          <cell r="C26" t="str">
            <v xml:space="preserve"> </v>
          </cell>
          <cell r="D26" t="str">
            <v xml:space="preserve"> </v>
          </cell>
          <cell r="E26" t="str">
            <v>m3</v>
          </cell>
          <cell r="F26">
            <v>1630</v>
          </cell>
          <cell r="G26">
            <v>27.58</v>
          </cell>
        </row>
        <row r="27">
          <cell r="A27" t="str">
            <v>03.353.00</v>
          </cell>
          <cell r="B27" t="str">
            <v>Forn., preparo e colocação nas formas, de aço CA-50</v>
          </cell>
          <cell r="C27" t="str">
            <v xml:space="preserve"> </v>
          </cell>
          <cell r="D27" t="str">
            <v xml:space="preserve"> </v>
          </cell>
          <cell r="E27" t="str">
            <v>kg</v>
          </cell>
          <cell r="F27">
            <v>19390</v>
          </cell>
          <cell r="G27">
            <v>2.59</v>
          </cell>
        </row>
        <row r="28">
          <cell r="A28" t="str">
            <v>03.354.00</v>
          </cell>
          <cell r="B28" t="str">
            <v>Forn., preparo e colocação nas formas, de aço CA-60</v>
          </cell>
          <cell r="C28" t="str">
            <v xml:space="preserve"> </v>
          </cell>
          <cell r="D28" t="str">
            <v xml:space="preserve"> </v>
          </cell>
          <cell r="E28" t="str">
            <v>kg</v>
          </cell>
          <cell r="F28">
            <v>2200</v>
          </cell>
          <cell r="G28">
            <v>2.85</v>
          </cell>
        </row>
        <row r="29">
          <cell r="A29" t="str">
            <v>03.359.01</v>
          </cell>
          <cell r="B29" t="str">
            <v>Forn., preparo e colocação nas formas, de aço CA-25</v>
          </cell>
          <cell r="C29" t="str">
            <v xml:space="preserve"> </v>
          </cell>
          <cell r="D29" t="str">
            <v xml:space="preserve"> </v>
          </cell>
          <cell r="E29" t="str">
            <v>kg</v>
          </cell>
          <cell r="F29">
            <v>115</v>
          </cell>
          <cell r="G29">
            <v>2.4300000000000002</v>
          </cell>
        </row>
        <row r="30">
          <cell r="A30" t="str">
            <v>03.330.00</v>
          </cell>
          <cell r="B30" t="str">
            <v>Concreto fck= 35 MPa-contr. raz. uso ger.</v>
          </cell>
          <cell r="C30" t="str">
            <v xml:space="preserve"> </v>
          </cell>
          <cell r="D30" t="str">
            <v xml:space="preserve"> </v>
          </cell>
          <cell r="E30" t="str">
            <v>m3</v>
          </cell>
          <cell r="F30">
            <v>173</v>
          </cell>
          <cell r="G30">
            <v>166.78</v>
          </cell>
        </row>
        <row r="31">
          <cell r="A31" t="str">
            <v>03.326.00</v>
          </cell>
          <cell r="B31" t="str">
            <v xml:space="preserve">Concreto fck= 20 MPa-contr. raz. uso ger. </v>
          </cell>
          <cell r="C31" t="str">
            <v xml:space="preserve"> </v>
          </cell>
          <cell r="D31" t="str">
            <v xml:space="preserve"> </v>
          </cell>
          <cell r="E31" t="str">
            <v>m3</v>
          </cell>
          <cell r="F31">
            <v>32</v>
          </cell>
          <cell r="G31">
            <v>149.19999999999999</v>
          </cell>
        </row>
        <row r="32">
          <cell r="B32" t="str">
            <v>Diversos</v>
          </cell>
        </row>
        <row r="33">
          <cell r="A33" t="str">
            <v>03.510.00</v>
          </cell>
          <cell r="B33" t="str">
            <v>Aparelho de apoio em neoprene</v>
          </cell>
          <cell r="C33" t="str">
            <v xml:space="preserve"> </v>
          </cell>
          <cell r="D33" t="str">
            <v xml:space="preserve"> </v>
          </cell>
          <cell r="E33" t="str">
            <v>kg</v>
          </cell>
          <cell r="F33">
            <v>47</v>
          </cell>
          <cell r="G33">
            <v>86.94</v>
          </cell>
        </row>
        <row r="34">
          <cell r="A34" t="str">
            <v>P 03.991.01b</v>
          </cell>
          <cell r="B34" t="str">
            <v>Dreno de FF D= 50 mm x 500mm</v>
          </cell>
          <cell r="C34" t="str">
            <v xml:space="preserve"> </v>
          </cell>
          <cell r="D34" t="str">
            <v xml:space="preserve"> </v>
          </cell>
          <cell r="E34" t="str">
            <v>un</v>
          </cell>
          <cell r="F34">
            <v>36</v>
          </cell>
          <cell r="G34">
            <v>6.63</v>
          </cell>
        </row>
        <row r="35">
          <cell r="F35" t="str">
            <v>SUB-TOTAL OAE</v>
          </cell>
        </row>
        <row r="36">
          <cell r="B36" t="str">
            <v>OBRAS COMPLEMENTARES</v>
          </cell>
        </row>
        <row r="37">
          <cell r="B37" t="str">
            <v>Iluminação das passarelas</v>
          </cell>
        </row>
        <row r="38">
          <cell r="A38" t="str">
            <v>PI 02a</v>
          </cell>
          <cell r="B38" t="str">
            <v>Poste de aço galvanizado a fogo, c/ 5,0m de alt. p/instal.na lat. das passarelas</v>
          </cell>
          <cell r="C38" t="str">
            <v xml:space="preserve"> </v>
          </cell>
          <cell r="D38" t="str">
            <v xml:space="preserve"> </v>
          </cell>
          <cell r="E38" t="str">
            <v>un</v>
          </cell>
          <cell r="F38">
            <v>4</v>
          </cell>
          <cell r="G38">
            <v>300</v>
          </cell>
        </row>
        <row r="39">
          <cell r="A39" t="str">
            <v>PI 03</v>
          </cell>
          <cell r="B39" t="str">
            <v xml:space="preserve">Luminária p/ iluminação pública ref.HRC-612 da Philips ou similar </v>
          </cell>
          <cell r="C39" t="str">
            <v xml:space="preserve"> </v>
          </cell>
          <cell r="D39" t="str">
            <v xml:space="preserve"> </v>
          </cell>
          <cell r="E39" t="str">
            <v>un</v>
          </cell>
          <cell r="F39">
            <v>4</v>
          </cell>
          <cell r="G39">
            <v>400</v>
          </cell>
        </row>
        <row r="40">
          <cell r="A40" t="str">
            <v>PI 08</v>
          </cell>
          <cell r="B40" t="str">
            <v>Suporte p/ luminária tipo ZGP401 da Philips ou similar</v>
          </cell>
          <cell r="C40" t="str">
            <v xml:space="preserve"> </v>
          </cell>
          <cell r="D40" t="str">
            <v xml:space="preserve"> </v>
          </cell>
          <cell r="E40" t="str">
            <v>un</v>
          </cell>
          <cell r="F40">
            <v>4</v>
          </cell>
          <cell r="G40">
            <v>81.650000000000006</v>
          </cell>
        </row>
        <row r="41">
          <cell r="A41" t="str">
            <v>PI 10</v>
          </cell>
          <cell r="B41" t="str">
            <v>Lâmpada a vapor de mercúrio 250W, alta pressão, base E40</v>
          </cell>
          <cell r="C41" t="str">
            <v xml:space="preserve"> </v>
          </cell>
          <cell r="D41" t="str">
            <v xml:space="preserve"> </v>
          </cell>
          <cell r="E41" t="str">
            <v>un</v>
          </cell>
          <cell r="F41">
            <v>4</v>
          </cell>
          <cell r="G41">
            <v>28.75</v>
          </cell>
        </row>
        <row r="42">
          <cell r="A42" t="str">
            <v>PI 71</v>
          </cell>
          <cell r="B42" t="str">
            <v>Cabo isolado p/ 1000V, de alumínio, singelo, cor preto, bitola 25 mm² (XLPE) est.</v>
          </cell>
          <cell r="C42" t="str">
            <v xml:space="preserve"> </v>
          </cell>
          <cell r="D42" t="str">
            <v xml:space="preserve"> </v>
          </cell>
          <cell r="E42" t="str">
            <v>m</v>
          </cell>
          <cell r="F42">
            <v>100</v>
          </cell>
          <cell r="G42">
            <v>4.62</v>
          </cell>
        </row>
        <row r="43">
          <cell r="A43" t="str">
            <v>PI 67</v>
          </cell>
          <cell r="B43" t="str">
            <v>Cabo isolado p/ 1000 V, 2,5 mm2 de alumínio</v>
          </cell>
          <cell r="C43" t="str">
            <v xml:space="preserve"> </v>
          </cell>
          <cell r="D43" t="str">
            <v xml:space="preserve"> </v>
          </cell>
          <cell r="E43" t="str">
            <v>m</v>
          </cell>
          <cell r="F43">
            <v>40</v>
          </cell>
          <cell r="G43">
            <v>0.6</v>
          </cell>
        </row>
        <row r="44">
          <cell r="A44" t="str">
            <v>PI 72</v>
          </cell>
          <cell r="B44" t="str">
            <v>Eletroduto de aço 1.1/4" (vara de 3m), na passarela, conforme projeto</v>
          </cell>
          <cell r="C44">
            <v>0</v>
          </cell>
          <cell r="D44">
            <v>0</v>
          </cell>
          <cell r="E44" t="str">
            <v>m</v>
          </cell>
          <cell r="F44">
            <v>50</v>
          </cell>
          <cell r="G44">
            <v>18</v>
          </cell>
        </row>
        <row r="45">
          <cell r="A45" t="str">
            <v>PI 30</v>
          </cell>
          <cell r="B45" t="str">
            <v>Haste para aterramento aço-cobre D 13x2400mm</v>
          </cell>
          <cell r="C45" t="str">
            <v xml:space="preserve"> </v>
          </cell>
          <cell r="D45" t="str">
            <v xml:space="preserve"> </v>
          </cell>
          <cell r="E45" t="str">
            <v>un</v>
          </cell>
          <cell r="F45">
            <v>1</v>
          </cell>
          <cell r="G45">
            <v>6.04</v>
          </cell>
        </row>
        <row r="46">
          <cell r="A46" t="str">
            <v>PI 31</v>
          </cell>
          <cell r="B46" t="str">
            <v>Cabo de cobre nú meio duro, 7 fios 2AWG</v>
          </cell>
          <cell r="C46" t="str">
            <v xml:space="preserve"> </v>
          </cell>
          <cell r="D46" t="str">
            <v xml:space="preserve"> </v>
          </cell>
          <cell r="E46" t="str">
            <v>kg</v>
          </cell>
          <cell r="F46">
            <v>4</v>
          </cell>
          <cell r="G46">
            <v>7.02</v>
          </cell>
        </row>
        <row r="47">
          <cell r="A47" t="str">
            <v>PI 39</v>
          </cell>
          <cell r="B47" t="str">
            <v>Fixação de haste de terra e conexão ao neutro</v>
          </cell>
          <cell r="C47" t="str">
            <v xml:space="preserve"> </v>
          </cell>
          <cell r="D47" t="str">
            <v xml:space="preserve"> </v>
          </cell>
          <cell r="E47" t="str">
            <v>un</v>
          </cell>
          <cell r="F47">
            <v>4</v>
          </cell>
          <cell r="G47">
            <v>35</v>
          </cell>
        </row>
        <row r="48">
          <cell r="A48" t="str">
            <v>PI 37</v>
          </cell>
          <cell r="B48" t="str">
            <v>Lançamento de cabos em dutos de aço, classe 1000V, circuito trifásico mais neutro, e monofásico</v>
          </cell>
          <cell r="C48" t="str">
            <v xml:space="preserve"> </v>
          </cell>
          <cell r="D48" t="str">
            <v xml:space="preserve"> </v>
          </cell>
          <cell r="E48" t="str">
            <v>m</v>
          </cell>
          <cell r="F48">
            <v>100</v>
          </cell>
          <cell r="G48">
            <v>4</v>
          </cell>
        </row>
        <row r="49">
          <cell r="A49" t="str">
            <v>PI 73</v>
          </cell>
          <cell r="B49" t="str">
            <v>Reator de alto fator externo c/ignitor p/ lâmpada a vapor de mercúrio,  da Entral ou similar</v>
          </cell>
          <cell r="C49">
            <v>0</v>
          </cell>
          <cell r="D49">
            <v>0</v>
          </cell>
          <cell r="E49" t="str">
            <v>un</v>
          </cell>
          <cell r="F49">
            <v>4</v>
          </cell>
          <cell r="G49">
            <v>37</v>
          </cell>
        </row>
        <row r="50">
          <cell r="A50" t="str">
            <v>PI 74</v>
          </cell>
          <cell r="B50" t="str">
            <v>Chave de iluminação pública</v>
          </cell>
          <cell r="C50">
            <v>0</v>
          </cell>
          <cell r="D50">
            <v>0</v>
          </cell>
          <cell r="E50" t="str">
            <v>un</v>
          </cell>
          <cell r="F50">
            <v>1</v>
          </cell>
          <cell r="G50">
            <v>95</v>
          </cell>
        </row>
        <row r="51">
          <cell r="A51" t="str">
            <v>PI 75</v>
          </cell>
          <cell r="B51" t="str">
            <v>Montagem eletromecânica de luminária 5m de altura, c/fixação dos equipam.e conexões elét.</v>
          </cell>
          <cell r="C51">
            <v>0</v>
          </cell>
          <cell r="D51">
            <v>0</v>
          </cell>
          <cell r="E51" t="str">
            <v>un</v>
          </cell>
          <cell r="F51">
            <v>4</v>
          </cell>
          <cell r="G51">
            <v>67.08</v>
          </cell>
        </row>
        <row r="52">
          <cell r="A52" t="str">
            <v>PI 22</v>
          </cell>
          <cell r="B52" t="str">
            <v>Base completa com fusível Diazed, 6A, retardado, incluíndo tampa, anel de proteção e ajuste</v>
          </cell>
          <cell r="C52" t="str">
            <v xml:space="preserve"> </v>
          </cell>
          <cell r="D52" t="str">
            <v xml:space="preserve"> </v>
          </cell>
          <cell r="E52" t="str">
            <v>un</v>
          </cell>
          <cell r="F52">
            <v>4</v>
          </cell>
          <cell r="G52">
            <v>8.6300000000000008</v>
          </cell>
        </row>
        <row r="53">
          <cell r="A53" t="str">
            <v>PI 26</v>
          </cell>
          <cell r="B53" t="str">
            <v>Relé fotoelétrico c/ suporte para fixação galv. com furo 18mm</v>
          </cell>
          <cell r="C53" t="str">
            <v xml:space="preserve"> </v>
          </cell>
          <cell r="D53" t="str">
            <v xml:space="preserve"> </v>
          </cell>
          <cell r="E53" t="str">
            <v>un</v>
          </cell>
          <cell r="F53">
            <v>1</v>
          </cell>
          <cell r="G53">
            <v>11.5</v>
          </cell>
        </row>
        <row r="54">
          <cell r="A54" t="str">
            <v>PI 24</v>
          </cell>
          <cell r="B54" t="str">
            <v>Fita elétrica auto fusão a base de borracha EPR</v>
          </cell>
          <cell r="C54" t="str">
            <v xml:space="preserve"> </v>
          </cell>
          <cell r="D54" t="str">
            <v xml:space="preserve"> </v>
          </cell>
          <cell r="E54" t="str">
            <v>un</v>
          </cell>
          <cell r="F54">
            <v>2</v>
          </cell>
          <cell r="G54">
            <v>6.39</v>
          </cell>
        </row>
        <row r="55">
          <cell r="A55" t="str">
            <v>PI 25</v>
          </cell>
          <cell r="B55" t="str">
            <v>Fita adesiva plástica isolante</v>
          </cell>
          <cell r="C55" t="str">
            <v xml:space="preserve"> </v>
          </cell>
          <cell r="D55" t="str">
            <v xml:space="preserve"> </v>
          </cell>
          <cell r="E55" t="str">
            <v>un</v>
          </cell>
          <cell r="F55">
            <v>2</v>
          </cell>
          <cell r="G55">
            <v>3.84</v>
          </cell>
        </row>
        <row r="56">
          <cell r="A56" t="str">
            <v>PI 38</v>
          </cell>
          <cell r="B56" t="str">
            <v>Confecção de emendas retas ou derivação em cabos classe 1000V, c/ conector à compressão</v>
          </cell>
          <cell r="C56" t="str">
            <v xml:space="preserve"> </v>
          </cell>
          <cell r="D56" t="str">
            <v xml:space="preserve"> </v>
          </cell>
          <cell r="E56" t="str">
            <v>un</v>
          </cell>
          <cell r="F56">
            <v>12</v>
          </cell>
          <cell r="G56">
            <v>4.5</v>
          </cell>
        </row>
        <row r="57">
          <cell r="F57" t="str">
            <v>SUB-TOTAL - OBRAS COMPLEMENTARES</v>
          </cell>
        </row>
        <row r="58">
          <cell r="F58" t="str">
            <v>SUB-TOTAL - Passarela do Km 14+000/Km 401+000</v>
          </cell>
        </row>
        <row r="60">
          <cell r="B60" t="str">
            <v>Passarela do Km 15+527/Km 402+527</v>
          </cell>
        </row>
        <row r="61">
          <cell r="B61" t="str">
            <v>OBRAS DE ARTE ESPECIAIS</v>
          </cell>
        </row>
        <row r="62">
          <cell r="B62" t="str">
            <v>Infra e Mesoestrutura</v>
          </cell>
        </row>
        <row r="63">
          <cell r="A63" t="str">
            <v>03.010.01</v>
          </cell>
          <cell r="B63" t="str">
            <v>Escavação em cavas de fundação com esgotamento</v>
          </cell>
          <cell r="C63" t="str">
            <v xml:space="preserve"> </v>
          </cell>
          <cell r="D63" t="str">
            <v xml:space="preserve"> </v>
          </cell>
          <cell r="E63" t="str">
            <v>m3</v>
          </cell>
          <cell r="F63">
            <v>40</v>
          </cell>
          <cell r="G63">
            <v>22.39</v>
          </cell>
        </row>
        <row r="64">
          <cell r="A64" t="str">
            <v>03.371.01</v>
          </cell>
          <cell r="B64" t="str">
            <v>Formas de placa compensada resinada</v>
          </cell>
          <cell r="C64" t="str">
            <v xml:space="preserve"> </v>
          </cell>
          <cell r="D64" t="str">
            <v xml:space="preserve"> </v>
          </cell>
          <cell r="E64" t="str">
            <v>m2</v>
          </cell>
          <cell r="F64">
            <v>36</v>
          </cell>
          <cell r="G64">
            <v>21.86</v>
          </cell>
        </row>
        <row r="65">
          <cell r="A65" t="str">
            <v>03.371.02</v>
          </cell>
          <cell r="B65" t="str">
            <v>Formas de placa compensada plastificada</v>
          </cell>
          <cell r="C65" t="str">
            <v xml:space="preserve"> </v>
          </cell>
          <cell r="D65" t="str">
            <v xml:space="preserve"> </v>
          </cell>
          <cell r="E65" t="str">
            <v>m2</v>
          </cell>
          <cell r="F65">
            <v>94</v>
          </cell>
          <cell r="G65">
            <v>30.76</v>
          </cell>
        </row>
        <row r="66">
          <cell r="A66" t="str">
            <v>03.353.00</v>
          </cell>
          <cell r="B66" t="str">
            <v>Forn., preparo e colocação nas formas, de aço CA-50</v>
          </cell>
          <cell r="C66" t="str">
            <v xml:space="preserve"> </v>
          </cell>
          <cell r="D66" t="str">
            <v xml:space="preserve"> </v>
          </cell>
          <cell r="E66" t="str">
            <v>kg</v>
          </cell>
          <cell r="F66">
            <v>1694</v>
          </cell>
          <cell r="G66">
            <v>2.59</v>
          </cell>
        </row>
        <row r="67">
          <cell r="A67" t="str">
            <v>03.326.00</v>
          </cell>
          <cell r="B67" t="str">
            <v xml:space="preserve">Concreto fck= 20 MPa-contr. raz. uso ger. </v>
          </cell>
          <cell r="C67" t="str">
            <v xml:space="preserve"> </v>
          </cell>
          <cell r="D67" t="str">
            <v xml:space="preserve"> </v>
          </cell>
          <cell r="E67" t="str">
            <v>m3</v>
          </cell>
          <cell r="F67">
            <v>20</v>
          </cell>
          <cell r="G67">
            <v>149.19999999999999</v>
          </cell>
        </row>
        <row r="68">
          <cell r="A68" t="str">
            <v>OAE5a</v>
          </cell>
          <cell r="B68" t="str">
            <v>Estaca metálica - tipo CS 250 X 52 - Fornecimento e cravação</v>
          </cell>
          <cell r="C68" t="str">
            <v xml:space="preserve"> </v>
          </cell>
          <cell r="D68" t="str">
            <v xml:space="preserve"> </v>
          </cell>
          <cell r="E68" t="str">
            <v>m</v>
          </cell>
          <cell r="F68">
            <v>60</v>
          </cell>
          <cell r="G68">
            <v>97.23</v>
          </cell>
        </row>
        <row r="69">
          <cell r="A69" t="str">
            <v>OAE5</v>
          </cell>
          <cell r="B69" t="str">
            <v>Estaca metálica - tipo CS 300 x 130 - Fornecimento e cravação</v>
          </cell>
          <cell r="C69" t="str">
            <v xml:space="preserve"> </v>
          </cell>
          <cell r="D69" t="str">
            <v xml:space="preserve"> </v>
          </cell>
          <cell r="E69" t="str">
            <v>m</v>
          </cell>
          <cell r="F69">
            <v>120</v>
          </cell>
          <cell r="G69">
            <v>176.68</v>
          </cell>
        </row>
        <row r="70">
          <cell r="B70" t="str">
            <v>Superestrutura</v>
          </cell>
        </row>
        <row r="71">
          <cell r="A71" t="str">
            <v>03.371.02</v>
          </cell>
          <cell r="B71" t="str">
            <v>Formas de placa compensada plastificada</v>
          </cell>
          <cell r="C71" t="str">
            <v xml:space="preserve"> </v>
          </cell>
          <cell r="D71" t="str">
            <v xml:space="preserve"> </v>
          </cell>
          <cell r="E71" t="str">
            <v>m2</v>
          </cell>
          <cell r="F71">
            <v>1674</v>
          </cell>
          <cell r="G71">
            <v>30.76</v>
          </cell>
        </row>
        <row r="72">
          <cell r="A72" t="str">
            <v>OAE6</v>
          </cell>
          <cell r="B72" t="str">
            <v>Escoramento metálico comum (cimbramento)</v>
          </cell>
          <cell r="C72" t="str">
            <v xml:space="preserve"> </v>
          </cell>
          <cell r="D72" t="str">
            <v xml:space="preserve"> </v>
          </cell>
          <cell r="E72" t="str">
            <v>m3</v>
          </cell>
          <cell r="F72">
            <v>1160</v>
          </cell>
          <cell r="G72">
            <v>27.58</v>
          </cell>
        </row>
        <row r="73">
          <cell r="A73" t="str">
            <v>03.353.00</v>
          </cell>
          <cell r="B73" t="str">
            <v>Forn., preparo e colocação nas formas, de aço CA-50</v>
          </cell>
          <cell r="C73" t="str">
            <v xml:space="preserve"> </v>
          </cell>
          <cell r="D73" t="str">
            <v xml:space="preserve"> </v>
          </cell>
          <cell r="E73" t="str">
            <v>kg</v>
          </cell>
          <cell r="F73">
            <v>18873</v>
          </cell>
          <cell r="G73">
            <v>2.59</v>
          </cell>
        </row>
        <row r="74">
          <cell r="A74" t="str">
            <v>03.354.00</v>
          </cell>
          <cell r="B74" t="str">
            <v>Forn., preparo e colocação nas formas, de aço CA-60</v>
          </cell>
          <cell r="C74" t="str">
            <v xml:space="preserve"> </v>
          </cell>
          <cell r="D74" t="str">
            <v xml:space="preserve"> </v>
          </cell>
          <cell r="E74" t="str">
            <v>kg</v>
          </cell>
          <cell r="F74">
            <v>1654</v>
          </cell>
          <cell r="G74">
            <v>2.85</v>
          </cell>
        </row>
        <row r="75">
          <cell r="A75" t="str">
            <v>03.359.01</v>
          </cell>
          <cell r="B75" t="str">
            <v>Forn., preparo e colocação nas formas, de aço CA-25</v>
          </cell>
          <cell r="C75" t="str">
            <v xml:space="preserve"> </v>
          </cell>
          <cell r="D75" t="str">
            <v xml:space="preserve"> </v>
          </cell>
          <cell r="E75" t="str">
            <v>kg</v>
          </cell>
          <cell r="F75">
            <v>95</v>
          </cell>
          <cell r="G75">
            <v>2.4300000000000002</v>
          </cell>
        </row>
        <row r="76">
          <cell r="A76" t="str">
            <v>03.330.00</v>
          </cell>
          <cell r="B76" t="str">
            <v>Concreto fck= 35 MPa-contr. raz. uso ger.</v>
          </cell>
          <cell r="C76" t="str">
            <v xml:space="preserve"> </v>
          </cell>
          <cell r="D76" t="str">
            <v xml:space="preserve"> </v>
          </cell>
          <cell r="E76" t="str">
            <v>m3</v>
          </cell>
          <cell r="F76">
            <v>138</v>
          </cell>
          <cell r="G76">
            <v>166.78</v>
          </cell>
        </row>
        <row r="77">
          <cell r="A77" t="str">
            <v>03.326.00</v>
          </cell>
          <cell r="B77" t="str">
            <v xml:space="preserve">Concreto fck= 20 MPa-contr. raz. uso ger. </v>
          </cell>
          <cell r="C77" t="str">
            <v xml:space="preserve"> </v>
          </cell>
          <cell r="D77" t="str">
            <v xml:space="preserve"> </v>
          </cell>
          <cell r="E77" t="str">
            <v>m3</v>
          </cell>
          <cell r="F77">
            <v>25</v>
          </cell>
          <cell r="G77">
            <v>149.19999999999999</v>
          </cell>
        </row>
        <row r="78">
          <cell r="B78" t="str">
            <v>Diversos</v>
          </cell>
        </row>
        <row r="79">
          <cell r="A79" t="str">
            <v>03.510.00</v>
          </cell>
          <cell r="B79" t="str">
            <v>Aparelho de apoio em neoprene</v>
          </cell>
          <cell r="C79" t="str">
            <v xml:space="preserve"> </v>
          </cell>
          <cell r="D79" t="str">
            <v xml:space="preserve"> </v>
          </cell>
          <cell r="E79" t="str">
            <v>kg</v>
          </cell>
          <cell r="F79">
            <v>30</v>
          </cell>
          <cell r="G79">
            <v>86.94</v>
          </cell>
        </row>
        <row r="80">
          <cell r="A80" t="str">
            <v>P 03.991.01b</v>
          </cell>
          <cell r="B80" t="str">
            <v>Dreno de FF D= 50 mm x 500mm</v>
          </cell>
          <cell r="C80" t="str">
            <v xml:space="preserve"> </v>
          </cell>
          <cell r="D80" t="str">
            <v xml:space="preserve"> </v>
          </cell>
          <cell r="E80" t="str">
            <v>un</v>
          </cell>
          <cell r="F80">
            <v>52</v>
          </cell>
          <cell r="G80">
            <v>6.63</v>
          </cell>
        </row>
        <row r="84">
          <cell r="A84" t="str">
            <v>PI 02a</v>
          </cell>
        </row>
        <row r="85">
          <cell r="A85" t="str">
            <v>PI 03</v>
          </cell>
        </row>
        <row r="86">
          <cell r="A86" t="str">
            <v>PI 08</v>
          </cell>
        </row>
        <row r="87">
          <cell r="A87" t="str">
            <v>PI 10</v>
          </cell>
        </row>
        <row r="88">
          <cell r="A88" t="str">
            <v>PI 71</v>
          </cell>
        </row>
        <row r="89">
          <cell r="A89" t="str">
            <v>PI 67</v>
          </cell>
        </row>
        <row r="90">
          <cell r="A90" t="str">
            <v>PI 72</v>
          </cell>
        </row>
        <row r="91">
          <cell r="A91" t="str">
            <v>PI 30</v>
          </cell>
        </row>
        <row r="92">
          <cell r="A92" t="str">
            <v>PI 31</v>
          </cell>
        </row>
        <row r="93">
          <cell r="A93" t="str">
            <v>PI 39</v>
          </cell>
        </row>
        <row r="94">
          <cell r="A94" t="str">
            <v>PI 37</v>
          </cell>
        </row>
        <row r="95">
          <cell r="A95" t="str">
            <v>PI 73</v>
          </cell>
        </row>
        <row r="96">
          <cell r="A96" t="str">
            <v>PI 74</v>
          </cell>
        </row>
        <row r="97">
          <cell r="A97" t="str">
            <v>PI 75</v>
          </cell>
        </row>
        <row r="98">
          <cell r="A98" t="str">
            <v>PI 22</v>
          </cell>
        </row>
        <row r="99">
          <cell r="A99" t="str">
            <v>PI 26</v>
          </cell>
        </row>
        <row r="100">
          <cell r="A100" t="str">
            <v>PI 24</v>
          </cell>
        </row>
        <row r="101">
          <cell r="A101" t="str">
            <v>PI 25</v>
          </cell>
        </row>
        <row r="102">
          <cell r="A102" t="str">
            <v>PI 38</v>
          </cell>
        </row>
      </sheetData>
      <sheetData sheetId="24">
        <row r="14">
          <cell r="A14" t="str">
            <v>01.000.00</v>
          </cell>
          <cell r="B14" t="str">
            <v>Desmatamento,destocamento e limpeza de área com árvore até 0,15m</v>
          </cell>
          <cell r="C14" t="str">
            <v>DNER-ES278/97</v>
          </cell>
          <cell r="D14" t="str">
            <v xml:space="preserve"> </v>
          </cell>
          <cell r="E14" t="str">
            <v>m2</v>
          </cell>
          <cell r="F14">
            <v>348300</v>
          </cell>
          <cell r="G14">
            <v>7.0000000000000007E-2</v>
          </cell>
        </row>
        <row r="15">
          <cell r="A15" t="str">
            <v>01.010.00</v>
          </cell>
          <cell r="B15" t="str">
            <v>Desmatamento e destocamento árvores de 0,15m a 0,30m</v>
          </cell>
          <cell r="C15" t="str">
            <v>DNER-ES278/97</v>
          </cell>
          <cell r="D15" t="str">
            <v xml:space="preserve"> </v>
          </cell>
          <cell r="E15" t="str">
            <v>un</v>
          </cell>
          <cell r="F15">
            <v>3483</v>
          </cell>
          <cell r="G15">
            <v>8.92</v>
          </cell>
        </row>
        <row r="16">
          <cell r="A16" t="str">
            <v>01.011.00</v>
          </cell>
          <cell r="B16" t="str">
            <v>Desmatamento e destocamento árvores superior a 0,30m</v>
          </cell>
          <cell r="C16" t="str">
            <v>DNER-ES278/97</v>
          </cell>
          <cell r="D16" t="str">
            <v xml:space="preserve"> </v>
          </cell>
          <cell r="E16" t="str">
            <v>un</v>
          </cell>
          <cell r="F16">
            <v>1741</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1484</v>
          </cell>
          <cell r="G18">
            <v>1.89</v>
          </cell>
        </row>
        <row r="19">
          <cell r="A19" t="str">
            <v>01.100.10</v>
          </cell>
          <cell r="B19" t="str">
            <v>Escavação,carga e transportes de material de 1a categoria DMT= 200 a 400m</v>
          </cell>
          <cell r="C19" t="str">
            <v>DNER-ES280/97</v>
          </cell>
          <cell r="D19" t="str">
            <v xml:space="preserve"> </v>
          </cell>
          <cell r="E19" t="str">
            <v>m3</v>
          </cell>
          <cell r="F19">
            <v>1250</v>
          </cell>
          <cell r="G19">
            <v>1.98</v>
          </cell>
        </row>
        <row r="20">
          <cell r="A20" t="str">
            <v>01.100.11</v>
          </cell>
          <cell r="B20" t="str">
            <v>Escavação,carga e transportes de material de 1a categoria DMT= 400 a 600m</v>
          </cell>
          <cell r="C20" t="str">
            <v>DNER-ES280/97</v>
          </cell>
          <cell r="D20" t="str">
            <v xml:space="preserve"> </v>
          </cell>
          <cell r="E20" t="str">
            <v>m3</v>
          </cell>
          <cell r="F20">
            <v>3925</v>
          </cell>
          <cell r="G20">
            <v>2.12</v>
          </cell>
        </row>
        <row r="21">
          <cell r="A21" t="str">
            <v>01.100.12</v>
          </cell>
          <cell r="B21" t="str">
            <v>Escavação,carga e transportes de material de 1a categoria DMT= 600 a 800m</v>
          </cell>
          <cell r="C21" t="str">
            <v>DNER-ES280/97</v>
          </cell>
          <cell r="D21" t="str">
            <v xml:space="preserve"> </v>
          </cell>
          <cell r="E21" t="str">
            <v>m3</v>
          </cell>
          <cell r="F21">
            <v>1512</v>
          </cell>
          <cell r="G21">
            <v>2.19</v>
          </cell>
        </row>
        <row r="22">
          <cell r="A22" t="str">
            <v>01.100.13</v>
          </cell>
          <cell r="B22" t="str">
            <v>Escavação,carga e transportes de material de 1a categoria DMT= 800 a 1000m</v>
          </cell>
          <cell r="C22" t="str">
            <v>DNER-ES280/97</v>
          </cell>
          <cell r="D22" t="str">
            <v xml:space="preserve"> </v>
          </cell>
          <cell r="E22" t="str">
            <v>m3</v>
          </cell>
          <cell r="F22">
            <v>1019</v>
          </cell>
          <cell r="G22">
            <v>2.36</v>
          </cell>
        </row>
        <row r="23">
          <cell r="A23" t="str">
            <v>01.100.14</v>
          </cell>
          <cell r="B23" t="str">
            <v>Escavação,carga e transportes de material de 1a categoria DMT= 1000 a 1200m</v>
          </cell>
          <cell r="C23" t="str">
            <v>DNER-ES280/97</v>
          </cell>
          <cell r="D23" t="str">
            <v xml:space="preserve"> </v>
          </cell>
          <cell r="E23" t="str">
            <v>m3</v>
          </cell>
          <cell r="F23">
            <v>8380</v>
          </cell>
          <cell r="G23">
            <v>2.4</v>
          </cell>
        </row>
        <row r="24">
          <cell r="A24" t="str">
            <v>01.100.15</v>
          </cell>
          <cell r="B24" t="str">
            <v>Escavação,carga e transportes de material de 1a categoria DMT= 1200 a 1400m</v>
          </cell>
          <cell r="C24" t="str">
            <v>DNER-ES280/97</v>
          </cell>
          <cell r="D24" t="str">
            <v xml:space="preserve"> </v>
          </cell>
          <cell r="E24" t="str">
            <v>m3</v>
          </cell>
          <cell r="F24">
            <v>4445</v>
          </cell>
          <cell r="G24">
            <v>2.62</v>
          </cell>
        </row>
        <row r="25">
          <cell r="A25" t="str">
            <v>01.100.16</v>
          </cell>
          <cell r="B25" t="str">
            <v>Escavação,carga e transportes de material de 1a  categoria DMT 1400 a 1600m</v>
          </cell>
          <cell r="C25" t="str">
            <v>DNER-ES280/97</v>
          </cell>
          <cell r="D25" t="str">
            <v xml:space="preserve"> </v>
          </cell>
          <cell r="E25" t="str">
            <v>m3</v>
          </cell>
          <cell r="F25">
            <v>10739</v>
          </cell>
          <cell r="G25">
            <v>2.73</v>
          </cell>
        </row>
        <row r="26">
          <cell r="A26" t="str">
            <v>01.100.17</v>
          </cell>
          <cell r="B26" t="str">
            <v>Escavação,carga e transportes de material de 1a categoria DMT= 1600 a 1800m</v>
          </cell>
          <cell r="C26" t="str">
            <v>DNER-ES280/97</v>
          </cell>
          <cell r="D26" t="str">
            <v xml:space="preserve"> </v>
          </cell>
          <cell r="E26" t="str">
            <v>m3</v>
          </cell>
          <cell r="F26">
            <v>1768</v>
          </cell>
          <cell r="G26">
            <v>2.84</v>
          </cell>
        </row>
        <row r="27">
          <cell r="A27" t="str">
            <v>01.100.19</v>
          </cell>
          <cell r="B27" t="str">
            <v>Escavação,carga e transportes de material de 1a categoria DMT= 2000 a 3000m</v>
          </cell>
          <cell r="C27" t="str">
            <v>DNER-ES280/97</v>
          </cell>
          <cell r="D27" t="str">
            <v xml:space="preserve"> </v>
          </cell>
          <cell r="E27" t="str">
            <v>m3</v>
          </cell>
          <cell r="F27">
            <v>11011</v>
          </cell>
          <cell r="G27">
            <v>3.26</v>
          </cell>
        </row>
        <row r="28">
          <cell r="A28" t="str">
            <v>DER50255</v>
          </cell>
          <cell r="B28" t="str">
            <v>Esc.  Carga e Transp. de mat. 1a cat. c/ CB 3000&lt;DMT&lt;4000m</v>
          </cell>
          <cell r="C28" t="str">
            <v xml:space="preserve"> </v>
          </cell>
          <cell r="D28" t="str">
            <v xml:space="preserve"> </v>
          </cell>
          <cell r="E28" t="str">
            <v>m3</v>
          </cell>
          <cell r="F28">
            <v>8863</v>
          </cell>
          <cell r="G28">
            <v>3.3</v>
          </cell>
        </row>
        <row r="29">
          <cell r="A29" t="str">
            <v>DER50265</v>
          </cell>
          <cell r="B29" t="str">
            <v>Esc.  Carga e Transp. de mat. 1a cat. c/ CB 4000&lt;DMT&lt;5000m</v>
          </cell>
          <cell r="C29" t="str">
            <v xml:space="preserve"> </v>
          </cell>
          <cell r="D29" t="str">
            <v xml:space="preserve"> </v>
          </cell>
          <cell r="E29" t="str">
            <v>m3</v>
          </cell>
          <cell r="F29">
            <v>5413</v>
          </cell>
          <cell r="G29">
            <v>3.76</v>
          </cell>
        </row>
        <row r="30">
          <cell r="A30" t="str">
            <v>DER50260</v>
          </cell>
          <cell r="B30" t="str">
            <v>Esc.  Carga e Transp. de mat. 1a cat. c/ CB 5000&lt;DMT&lt;6000m</v>
          </cell>
          <cell r="C30" t="str">
            <v xml:space="preserve"> </v>
          </cell>
          <cell r="D30" t="str">
            <v xml:space="preserve"> </v>
          </cell>
          <cell r="E30" t="str">
            <v>m3</v>
          </cell>
          <cell r="F30">
            <v>2698</v>
          </cell>
          <cell r="G30">
            <v>4.29</v>
          </cell>
        </row>
        <row r="31">
          <cell r="A31" t="str">
            <v>DER50270</v>
          </cell>
          <cell r="B31" t="str">
            <v>Esc.  Carga e Transp. de mat. 1a cat. c/ CB 6000&lt;DMT&lt;7000m</v>
          </cell>
          <cell r="C31" t="str">
            <v xml:space="preserve"> </v>
          </cell>
          <cell r="D31" t="str">
            <v xml:space="preserve"> </v>
          </cell>
          <cell r="E31" t="str">
            <v>m3</v>
          </cell>
          <cell r="F31">
            <v>2091</v>
          </cell>
          <cell r="G31">
            <v>4.79</v>
          </cell>
        </row>
        <row r="32">
          <cell r="A32" t="str">
            <v>DER50280</v>
          </cell>
          <cell r="B32" t="str">
            <v>Esc.  Carga e Transp. de mat. 1a cat. c/ CB 7000&lt;DMT&lt;8000m</v>
          </cell>
          <cell r="C32" t="str">
            <v xml:space="preserve"> </v>
          </cell>
          <cell r="D32" t="str">
            <v xml:space="preserve"> </v>
          </cell>
          <cell r="E32" t="str">
            <v>m3</v>
          </cell>
          <cell r="F32">
            <v>13314</v>
          </cell>
          <cell r="G32">
            <v>5.27</v>
          </cell>
        </row>
        <row r="33">
          <cell r="A33" t="str">
            <v>DER50300</v>
          </cell>
          <cell r="B33" t="str">
            <v>Esc.  Carga e Transp. de mat. 1a cat. c/ CB 9000&lt;DMT&lt;10000m</v>
          </cell>
          <cell r="C33" t="str">
            <v xml:space="preserve"> </v>
          </cell>
          <cell r="D33" t="str">
            <v xml:space="preserve"> </v>
          </cell>
          <cell r="E33" t="str">
            <v>m3</v>
          </cell>
          <cell r="F33">
            <v>10102</v>
          </cell>
          <cell r="G33">
            <v>6.3</v>
          </cell>
        </row>
        <row r="34">
          <cell r="A34" t="str">
            <v>DER50305</v>
          </cell>
          <cell r="B34" t="str">
            <v>Esc.  Carga e Transp. de mat. 1a cat. c/ CB 10000&lt;DMT&lt;12000m</v>
          </cell>
          <cell r="C34" t="str">
            <v xml:space="preserve"> </v>
          </cell>
          <cell r="D34" t="str">
            <v xml:space="preserve"> </v>
          </cell>
          <cell r="E34" t="str">
            <v>m3</v>
          </cell>
          <cell r="F34">
            <v>14258</v>
          </cell>
          <cell r="G34">
            <v>7.05</v>
          </cell>
        </row>
        <row r="35">
          <cell r="A35" t="str">
            <v>01.101.11</v>
          </cell>
          <cell r="B35" t="str">
            <v>Escavação,carga e transportes de material de 2a categoria,c/CB,  DMT 400 a 600m</v>
          </cell>
          <cell r="C35" t="str">
            <v>DNER-ES280/97</v>
          </cell>
          <cell r="D35" t="str">
            <v xml:space="preserve"> </v>
          </cell>
          <cell r="E35" t="str">
            <v>m3</v>
          </cell>
          <cell r="F35">
            <v>1631</v>
          </cell>
          <cell r="G35">
            <v>3.15</v>
          </cell>
        </row>
        <row r="36">
          <cell r="A36" t="str">
            <v>01.101.12</v>
          </cell>
          <cell r="B36" t="str">
            <v>Escavação,carga e transportes de material de 2a categoria,c/CB,  DMT 600 a 800m</v>
          </cell>
          <cell r="C36" t="str">
            <v>DNER-ES280/97</v>
          </cell>
          <cell r="D36" t="str">
            <v xml:space="preserve"> </v>
          </cell>
          <cell r="E36" t="str">
            <v>m3</v>
          </cell>
          <cell r="F36">
            <v>3757</v>
          </cell>
          <cell r="G36">
            <v>3.23</v>
          </cell>
        </row>
        <row r="37">
          <cell r="A37" t="str">
            <v>01.101.14</v>
          </cell>
          <cell r="B37" t="str">
            <v>Escavação,carga e transportes de material de 2a categoria,c/CB,  DMT 1000 a 1200m</v>
          </cell>
          <cell r="C37" t="str">
            <v>DNER-ES280/97</v>
          </cell>
          <cell r="D37" t="str">
            <v xml:space="preserve"> </v>
          </cell>
          <cell r="E37" t="str">
            <v>m3</v>
          </cell>
          <cell r="F37">
            <v>1333</v>
          </cell>
          <cell r="G37">
            <v>3.49</v>
          </cell>
        </row>
        <row r="38">
          <cell r="A38" t="str">
            <v>01.101.15</v>
          </cell>
          <cell r="B38" t="str">
            <v>Escavação,carga e transportes de material de 2a categoria,c/CB,  DMT 1200 a 1400m</v>
          </cell>
          <cell r="C38" t="str">
            <v>DNER-ES280/97</v>
          </cell>
          <cell r="D38" t="str">
            <v xml:space="preserve"> </v>
          </cell>
          <cell r="E38" t="str">
            <v>m3</v>
          </cell>
          <cell r="F38">
            <v>1404</v>
          </cell>
          <cell r="G38">
            <v>3.73</v>
          </cell>
        </row>
        <row r="39">
          <cell r="A39" t="str">
            <v>01.101.16</v>
          </cell>
          <cell r="B39" t="str">
            <v>Escavação,carga e transportes de material de 2a categoria,c/CB,  DMT 1400 a 1600m</v>
          </cell>
          <cell r="C39" t="str">
            <v>DNER-ES280/97</v>
          </cell>
          <cell r="D39" t="str">
            <v xml:space="preserve"> </v>
          </cell>
          <cell r="E39" t="str">
            <v>m3</v>
          </cell>
          <cell r="F39">
            <v>2888</v>
          </cell>
          <cell r="G39">
            <v>3.87</v>
          </cell>
        </row>
        <row r="40">
          <cell r="A40" t="str">
            <v>01.101.19</v>
          </cell>
          <cell r="B40" t="str">
            <v>Escavação,carga e transportes de material de 2a categoria,c/CB,  DMT 2000 a 3000m</v>
          </cell>
          <cell r="C40" t="str">
            <v>DNER-ES280/97</v>
          </cell>
          <cell r="D40" t="str">
            <v xml:space="preserve"> </v>
          </cell>
          <cell r="E40" t="str">
            <v>m3</v>
          </cell>
          <cell r="F40">
            <v>6541</v>
          </cell>
          <cell r="G40">
            <v>4.51</v>
          </cell>
        </row>
        <row r="41">
          <cell r="A41" t="str">
            <v>DER51225</v>
          </cell>
          <cell r="B41" t="str">
            <v>Escavação,carga e transportes de material de 2a categoria DMT 3000 a 4000m</v>
          </cell>
          <cell r="C41" t="str">
            <v xml:space="preserve"> </v>
          </cell>
          <cell r="D41" t="str">
            <v xml:space="preserve"> </v>
          </cell>
          <cell r="E41" t="str">
            <v>m3</v>
          </cell>
          <cell r="F41">
            <v>2216</v>
          </cell>
          <cell r="G41">
            <v>4.5599999999999996</v>
          </cell>
        </row>
        <row r="42">
          <cell r="A42" t="str">
            <v>DER51235</v>
          </cell>
          <cell r="B42" t="str">
            <v>Escavação,carga e transportes de material de 2a categoria DMT 4000 a 5000m</v>
          </cell>
          <cell r="C42" t="str">
            <v xml:space="preserve"> </v>
          </cell>
          <cell r="D42" t="str">
            <v xml:space="preserve"> </v>
          </cell>
          <cell r="E42" t="str">
            <v>m3</v>
          </cell>
          <cell r="F42">
            <v>1163</v>
          </cell>
          <cell r="G42">
            <v>5.15</v>
          </cell>
        </row>
        <row r="43">
          <cell r="A43" t="str">
            <v>DER51270</v>
          </cell>
          <cell r="B43" t="str">
            <v>Escavação,carga e transportes de material de 2a categoria DMT 7000 a 8000m</v>
          </cell>
          <cell r="C43" t="str">
            <v xml:space="preserve"> </v>
          </cell>
          <cell r="D43" t="str">
            <v xml:space="preserve"> </v>
          </cell>
          <cell r="E43" t="str">
            <v>m3</v>
          </cell>
          <cell r="F43">
            <v>1969</v>
          </cell>
          <cell r="G43">
            <v>6.93</v>
          </cell>
        </row>
        <row r="44">
          <cell r="A44" t="str">
            <v>DER51330</v>
          </cell>
          <cell r="B44" t="str">
            <v>Escavação,carga e transportes de material de 2a categoria DMT 16000 a 18000m</v>
          </cell>
          <cell r="C44" t="str">
            <v xml:space="preserve"> </v>
          </cell>
          <cell r="D44" t="str">
            <v xml:space="preserve"> </v>
          </cell>
          <cell r="E44" t="str">
            <v>m3</v>
          </cell>
          <cell r="F44">
            <v>5909</v>
          </cell>
          <cell r="G44">
            <v>12.53</v>
          </cell>
        </row>
        <row r="45">
          <cell r="A45" t="str">
            <v>DER51340</v>
          </cell>
          <cell r="B45" t="str">
            <v>Escavação,carga e transportes de material de 2a categoria DMT 18000 a 20000m</v>
          </cell>
          <cell r="C45" t="str">
            <v xml:space="preserve"> </v>
          </cell>
          <cell r="D45" t="str">
            <v xml:space="preserve"> </v>
          </cell>
          <cell r="E45" t="str">
            <v>m3</v>
          </cell>
          <cell r="F45">
            <v>6828</v>
          </cell>
          <cell r="G45">
            <v>13.65</v>
          </cell>
        </row>
        <row r="46">
          <cell r="A46" t="str">
            <v>DER52070</v>
          </cell>
          <cell r="B46" t="str">
            <v>Esc. Carga e Transp. de solos moles 100&lt;DMT&lt;=200m</v>
          </cell>
          <cell r="C46" t="str">
            <v xml:space="preserve"> </v>
          </cell>
          <cell r="D46" t="str">
            <v xml:space="preserve"> </v>
          </cell>
          <cell r="E46" t="str">
            <v>m3</v>
          </cell>
          <cell r="F46">
            <v>592</v>
          </cell>
          <cell r="G46">
            <v>3.95</v>
          </cell>
        </row>
        <row r="47">
          <cell r="A47" t="str">
            <v>DER52082</v>
          </cell>
          <cell r="B47" t="str">
            <v>Esc. Carga e Transp. de solos moles 200&lt;DMT&lt;=400m</v>
          </cell>
          <cell r="C47" t="str">
            <v xml:space="preserve"> </v>
          </cell>
          <cell r="D47" t="str">
            <v xml:space="preserve"> </v>
          </cell>
          <cell r="E47" t="str">
            <v>m3</v>
          </cell>
          <cell r="F47">
            <v>1203</v>
          </cell>
          <cell r="G47">
            <v>4.03</v>
          </cell>
        </row>
        <row r="48">
          <cell r="A48" t="str">
            <v>DER52087</v>
          </cell>
          <cell r="B48" t="str">
            <v>Esc. Carga e Transp. de solos moles 400&lt;DMT&lt;=600m</v>
          </cell>
          <cell r="C48" t="str">
            <v xml:space="preserve"> </v>
          </cell>
          <cell r="D48" t="str">
            <v xml:space="preserve"> </v>
          </cell>
          <cell r="E48" t="str">
            <v>m3</v>
          </cell>
          <cell r="F48">
            <v>8307</v>
          </cell>
          <cell r="G48">
            <v>4.5999999999999996</v>
          </cell>
        </row>
        <row r="49">
          <cell r="A49" t="str">
            <v>DER52090</v>
          </cell>
          <cell r="B49" t="str">
            <v>Esc. Carga e Transp. de solos moles 600&lt;DMT&lt;=800m</v>
          </cell>
          <cell r="C49" t="str">
            <v xml:space="preserve"> </v>
          </cell>
          <cell r="D49" t="str">
            <v xml:space="preserve"> </v>
          </cell>
          <cell r="E49" t="str">
            <v>m3</v>
          </cell>
          <cell r="F49">
            <v>1430</v>
          </cell>
          <cell r="G49">
            <v>4.6399999999999997</v>
          </cell>
        </row>
        <row r="50">
          <cell r="A50" t="str">
            <v>DER52095</v>
          </cell>
          <cell r="B50" t="str">
            <v>Esc. Carga e Transp. de solos moles 800&lt;DMT&lt;=1000m</v>
          </cell>
          <cell r="C50" t="str">
            <v xml:space="preserve"> </v>
          </cell>
          <cell r="D50" t="str">
            <v xml:space="preserve"> </v>
          </cell>
          <cell r="E50" t="str">
            <v>m3</v>
          </cell>
          <cell r="F50">
            <v>2650</v>
          </cell>
          <cell r="G50">
            <v>4.7</v>
          </cell>
        </row>
        <row r="51">
          <cell r="A51" t="str">
            <v>DER52100</v>
          </cell>
          <cell r="B51" t="str">
            <v>Esc. Carga e Transp. de solos moles 1000&lt;DMT&lt;=1200m</v>
          </cell>
          <cell r="C51" t="str">
            <v xml:space="preserve"> </v>
          </cell>
          <cell r="D51" t="str">
            <v xml:space="preserve"> </v>
          </cell>
          <cell r="E51" t="str">
            <v>m3</v>
          </cell>
          <cell r="F51">
            <v>3238</v>
          </cell>
          <cell r="G51">
            <v>4.71</v>
          </cell>
        </row>
        <row r="52">
          <cell r="A52" t="str">
            <v>DER52101</v>
          </cell>
          <cell r="B52" t="str">
            <v>Esc. Carga e Transp. de solos moles 1200&lt;DMT&lt;=1400m</v>
          </cell>
          <cell r="C52" t="str">
            <v xml:space="preserve"> </v>
          </cell>
          <cell r="D52" t="str">
            <v xml:space="preserve"> </v>
          </cell>
          <cell r="E52" t="str">
            <v>m3</v>
          </cell>
          <cell r="F52">
            <v>762</v>
          </cell>
          <cell r="G52">
            <v>4.74</v>
          </cell>
        </row>
        <row r="53">
          <cell r="A53" t="str">
            <v>DER52102</v>
          </cell>
          <cell r="B53" t="str">
            <v>Esc. Carga e Transp. de solos moles 1400&lt;DMT&lt;=1600m</v>
          </cell>
          <cell r="C53" t="str">
            <v xml:space="preserve"> </v>
          </cell>
          <cell r="D53" t="str">
            <v xml:space="preserve"> </v>
          </cell>
          <cell r="E53" t="str">
            <v>m3</v>
          </cell>
          <cell r="F53">
            <v>1375</v>
          </cell>
          <cell r="G53">
            <v>4.8099999999999996</v>
          </cell>
        </row>
        <row r="54">
          <cell r="A54" t="str">
            <v>DER52103</v>
          </cell>
          <cell r="B54" t="str">
            <v>Esc. Carga e Transp. de solos moles 1600&lt;DMT&lt;=1800m</v>
          </cell>
          <cell r="C54" t="str">
            <v xml:space="preserve"> </v>
          </cell>
          <cell r="D54" t="str">
            <v xml:space="preserve"> </v>
          </cell>
          <cell r="E54" t="str">
            <v>m3</v>
          </cell>
          <cell r="F54">
            <v>1388</v>
          </cell>
          <cell r="G54">
            <v>4.8600000000000003</v>
          </cell>
        </row>
        <row r="55">
          <cell r="A55" t="str">
            <v>DER52105</v>
          </cell>
          <cell r="B55" t="str">
            <v>Esc. Carga e Transp. de solos moles 2000&lt;DMT&lt;=3000m</v>
          </cell>
          <cell r="C55" t="str">
            <v xml:space="preserve"> </v>
          </cell>
          <cell r="D55" t="str">
            <v xml:space="preserve"> </v>
          </cell>
          <cell r="E55" t="str">
            <v>m3</v>
          </cell>
          <cell r="F55">
            <v>15176</v>
          </cell>
          <cell r="G55">
            <v>5.77</v>
          </cell>
        </row>
        <row r="56">
          <cell r="A56" t="str">
            <v>01.510.00</v>
          </cell>
          <cell r="B56" t="str">
            <v>Compactação de aterros a 95% Proctor Normal</v>
          </cell>
          <cell r="C56" t="str">
            <v>DNER-ES282/97</v>
          </cell>
          <cell r="D56" t="str">
            <v xml:space="preserve"> </v>
          </cell>
          <cell r="E56" t="str">
            <v>m3</v>
          </cell>
          <cell r="F56">
            <v>62802</v>
          </cell>
          <cell r="G56">
            <v>0.79</v>
          </cell>
        </row>
        <row r="57">
          <cell r="A57" t="str">
            <v>01.511.00</v>
          </cell>
          <cell r="B57" t="str">
            <v>Compactação de aterros a 100% Proctor Normal</v>
          </cell>
          <cell r="C57" t="str">
            <v>DNER-ES282/97</v>
          </cell>
          <cell r="D57" t="str">
            <v xml:space="preserve"> </v>
          </cell>
          <cell r="E57" t="str">
            <v>m3</v>
          </cell>
          <cell r="F57">
            <v>42418</v>
          </cell>
          <cell r="G57">
            <v>1.36</v>
          </cell>
        </row>
        <row r="58">
          <cell r="F58" t="str">
            <v>SUB-TOTAL</v>
          </cell>
        </row>
        <row r="60">
          <cell r="B60" t="str">
            <v>PAVIMENTAÇÃO</v>
          </cell>
        </row>
        <row r="61">
          <cell r="A61" t="str">
            <v>02.000.00</v>
          </cell>
          <cell r="B61" t="str">
            <v>Regularização do subleito</v>
          </cell>
          <cell r="C61" t="str">
            <v xml:space="preserve"> </v>
          </cell>
          <cell r="D61" t="str">
            <v xml:space="preserve"> </v>
          </cell>
          <cell r="E61" t="str">
            <v>m2</v>
          </cell>
          <cell r="F61">
            <v>95629</v>
          </cell>
          <cell r="G61">
            <v>0.3</v>
          </cell>
        </row>
        <row r="62">
          <cell r="A62" t="str">
            <v>DER53110</v>
          </cell>
          <cell r="B62" t="str">
            <v>Camada de seixo classificado</v>
          </cell>
          <cell r="C62" t="str">
            <v xml:space="preserve"> </v>
          </cell>
          <cell r="D62" t="str">
            <v xml:space="preserve"> </v>
          </cell>
          <cell r="E62" t="str">
            <v>m3</v>
          </cell>
          <cell r="F62">
            <v>18370</v>
          </cell>
          <cell r="G62">
            <v>16.09</v>
          </cell>
        </row>
        <row r="63">
          <cell r="F63" t="str">
            <v>SUB-TOTAL</v>
          </cell>
        </row>
        <row r="65">
          <cell r="B65" t="str">
            <v>DRENAGEM</v>
          </cell>
        </row>
        <row r="66">
          <cell r="A66" t="str">
            <v>04.000.00</v>
          </cell>
          <cell r="B66" t="str">
            <v>Escavação manual em material de 1a categoria</v>
          </cell>
          <cell r="C66" t="str">
            <v xml:space="preserve"> </v>
          </cell>
          <cell r="D66" t="str">
            <v xml:space="preserve"> </v>
          </cell>
          <cell r="E66" t="str">
            <v>m3</v>
          </cell>
          <cell r="F66">
            <v>161</v>
          </cell>
          <cell r="G66">
            <v>17.57</v>
          </cell>
        </row>
        <row r="67">
          <cell r="A67" t="str">
            <v>04.001.00</v>
          </cell>
          <cell r="B67" t="str">
            <v>Escavação mecânica em material de 1a categoria</v>
          </cell>
          <cell r="C67" t="str">
            <v xml:space="preserve"> </v>
          </cell>
          <cell r="D67" t="str">
            <v xml:space="preserve"> </v>
          </cell>
          <cell r="E67" t="str">
            <v>m3</v>
          </cell>
          <cell r="F67">
            <v>824</v>
          </cell>
          <cell r="G67">
            <v>2.09</v>
          </cell>
        </row>
        <row r="68">
          <cell r="A68" t="str">
            <v>04.001.01</v>
          </cell>
          <cell r="B68" t="str">
            <v>Escavação mecânica,reaterro e compactação (material de 1a categoria)</v>
          </cell>
          <cell r="C68" t="str">
            <v xml:space="preserve"> </v>
          </cell>
          <cell r="D68" t="str">
            <v xml:space="preserve"> </v>
          </cell>
          <cell r="E68" t="str">
            <v>m3</v>
          </cell>
          <cell r="F68">
            <v>658.80000000000007</v>
          </cell>
          <cell r="G68">
            <v>3.03</v>
          </cell>
        </row>
        <row r="69">
          <cell r="A69" t="str">
            <v>04.400.02</v>
          </cell>
          <cell r="B69" t="str">
            <v>Valeta de prot. de cortes c/ revest. vegetal VPC 02</v>
          </cell>
          <cell r="C69" t="str">
            <v xml:space="preserve"> </v>
          </cell>
          <cell r="D69" t="str">
            <v xml:space="preserve"> </v>
          </cell>
          <cell r="E69" t="str">
            <v>m</v>
          </cell>
          <cell r="F69">
            <v>3333</v>
          </cell>
          <cell r="G69">
            <v>23.24</v>
          </cell>
        </row>
        <row r="70">
          <cell r="A70" t="str">
            <v>04.401.01</v>
          </cell>
          <cell r="B70" t="str">
            <v>Valeta de prot. de aterro c/ revest. vegetal VPA 01</v>
          </cell>
          <cell r="C70" t="str">
            <v xml:space="preserve"> </v>
          </cell>
          <cell r="D70" t="str">
            <v xml:space="preserve"> </v>
          </cell>
          <cell r="E70" t="str">
            <v>m</v>
          </cell>
          <cell r="F70">
            <v>2294</v>
          </cell>
          <cell r="G70">
            <v>31.98</v>
          </cell>
        </row>
        <row r="71">
          <cell r="A71" t="str">
            <v>04.401.02</v>
          </cell>
          <cell r="B71" t="str">
            <v>Valeta de prot. de aterro c/ revest. vegetal VPA 02</v>
          </cell>
          <cell r="C71" t="str">
            <v xml:space="preserve"> </v>
          </cell>
          <cell r="D71" t="str">
            <v xml:space="preserve"> </v>
          </cell>
          <cell r="E71" t="str">
            <v>m</v>
          </cell>
          <cell r="F71">
            <v>5351</v>
          </cell>
          <cell r="G71">
            <v>24.32</v>
          </cell>
        </row>
        <row r="72">
          <cell r="A72" t="str">
            <v>04.900.21</v>
          </cell>
          <cell r="B72" t="str">
            <v>Sarjeta de cant. central de concreto-SCC 01</v>
          </cell>
          <cell r="C72" t="str">
            <v>DNER-ES288/97</v>
          </cell>
          <cell r="D72" t="str">
            <v xml:space="preserve"> </v>
          </cell>
          <cell r="E72" t="str">
            <v>m</v>
          </cell>
          <cell r="F72">
            <v>5269</v>
          </cell>
          <cell r="G72">
            <v>13.85</v>
          </cell>
        </row>
        <row r="73">
          <cell r="A73" t="str">
            <v>04.900.22</v>
          </cell>
          <cell r="B73" t="str">
            <v>Sarjeta de cant. central de concreto-SCC 02</v>
          </cell>
          <cell r="C73" t="str">
            <v>DNER-ES288/97</v>
          </cell>
          <cell r="D73" t="str">
            <v xml:space="preserve"> </v>
          </cell>
          <cell r="E73" t="str">
            <v>m</v>
          </cell>
          <cell r="F73">
            <v>484</v>
          </cell>
          <cell r="G73">
            <v>19.170000000000002</v>
          </cell>
        </row>
        <row r="74">
          <cell r="A74" t="str">
            <v>04.900.32</v>
          </cell>
          <cell r="B74" t="str">
            <v>Sarjeta triangular de grama-STG 02</v>
          </cell>
          <cell r="C74" t="str">
            <v xml:space="preserve"> </v>
          </cell>
          <cell r="D74" t="str">
            <v xml:space="preserve"> </v>
          </cell>
          <cell r="E74" t="str">
            <v>m</v>
          </cell>
          <cell r="F74">
            <v>319</v>
          </cell>
          <cell r="G74">
            <v>12.14</v>
          </cell>
        </row>
        <row r="75">
          <cell r="A75" t="str">
            <v>04.900.33</v>
          </cell>
          <cell r="B75" t="str">
            <v>Sarjeta triangular de grama-STG 03</v>
          </cell>
          <cell r="C75" t="str">
            <v xml:space="preserve"> </v>
          </cell>
          <cell r="D75" t="str">
            <v xml:space="preserve"> </v>
          </cell>
          <cell r="E75" t="str">
            <v>m</v>
          </cell>
          <cell r="F75">
            <v>341</v>
          </cell>
          <cell r="G75">
            <v>10.61</v>
          </cell>
        </row>
        <row r="76">
          <cell r="A76" t="str">
            <v>04.900.34</v>
          </cell>
          <cell r="B76" t="str">
            <v>Sarjeta triangular de grama-STG 04</v>
          </cell>
          <cell r="C76" t="str">
            <v xml:space="preserve"> </v>
          </cell>
          <cell r="D76" t="str">
            <v xml:space="preserve"> </v>
          </cell>
          <cell r="E76" t="str">
            <v>m</v>
          </cell>
          <cell r="F76">
            <v>3872</v>
          </cell>
          <cell r="G76">
            <v>8.4700000000000006</v>
          </cell>
        </row>
        <row r="77">
          <cell r="A77" t="str">
            <v>DER78150b</v>
          </cell>
          <cell r="B77" t="str">
            <v>Caixa coletora de sarjeta - CCS, D=40cm E H=1,00m</v>
          </cell>
          <cell r="C77" t="str">
            <v xml:space="preserve"> </v>
          </cell>
          <cell r="D77" t="str">
            <v xml:space="preserve"> </v>
          </cell>
          <cell r="E77" t="str">
            <v>un</v>
          </cell>
          <cell r="F77">
            <v>5</v>
          </cell>
          <cell r="G77">
            <v>382.07</v>
          </cell>
        </row>
        <row r="78">
          <cell r="A78" t="str">
            <v>DER78150a</v>
          </cell>
          <cell r="B78" t="str">
            <v>Caixa coletora de sarjeta - CCS, D=60cm E H=1,5m</v>
          </cell>
          <cell r="C78" t="str">
            <v xml:space="preserve"> </v>
          </cell>
          <cell r="D78" t="str">
            <v xml:space="preserve"> </v>
          </cell>
          <cell r="E78" t="str">
            <v>un</v>
          </cell>
          <cell r="F78">
            <v>6</v>
          </cell>
          <cell r="G78">
            <v>500.45</v>
          </cell>
        </row>
        <row r="79">
          <cell r="A79" t="str">
            <v>DER78250</v>
          </cell>
          <cell r="B79" t="str">
            <v>Caixa coletora de sarjeta - CCS, D=80cm E H=1,50m</v>
          </cell>
          <cell r="C79" t="str">
            <v xml:space="preserve"> </v>
          </cell>
          <cell r="D79" t="str">
            <v xml:space="preserve"> </v>
          </cell>
          <cell r="E79" t="str">
            <v>un</v>
          </cell>
          <cell r="F79">
            <v>2</v>
          </cell>
          <cell r="G79">
            <v>436.66</v>
          </cell>
        </row>
        <row r="80">
          <cell r="A80" t="str">
            <v>DER78300</v>
          </cell>
          <cell r="B80" t="str">
            <v>Caixa coletora de sarjeta - CCS, D=100cm E H=1,50m</v>
          </cell>
          <cell r="C80" t="str">
            <v xml:space="preserve"> </v>
          </cell>
          <cell r="D80" t="str">
            <v xml:space="preserve"> </v>
          </cell>
          <cell r="E80" t="str">
            <v>un</v>
          </cell>
          <cell r="F80">
            <v>2</v>
          </cell>
          <cell r="G80">
            <v>449.54</v>
          </cell>
        </row>
        <row r="81">
          <cell r="A81" t="str">
            <v>04.930.01</v>
          </cell>
          <cell r="B81" t="str">
            <v>Caixa coletora de sarjeta-CCS 01</v>
          </cell>
          <cell r="C81" t="str">
            <v>DNER-ES287/97</v>
          </cell>
          <cell r="D81" t="str">
            <v xml:space="preserve"> </v>
          </cell>
          <cell r="E81" t="str">
            <v>un</v>
          </cell>
          <cell r="F81">
            <v>3</v>
          </cell>
          <cell r="G81">
            <v>568.85</v>
          </cell>
        </row>
        <row r="82">
          <cell r="A82" t="str">
            <v>04.930.02</v>
          </cell>
          <cell r="B82" t="str">
            <v>Caixa coletora de sarjeta-CCS 02</v>
          </cell>
          <cell r="C82" t="str">
            <v>DNER-ES287/97</v>
          </cell>
          <cell r="D82" t="str">
            <v xml:space="preserve"> </v>
          </cell>
          <cell r="E82" t="str">
            <v>un</v>
          </cell>
          <cell r="F82">
            <v>3</v>
          </cell>
          <cell r="G82">
            <v>555.63</v>
          </cell>
        </row>
        <row r="83">
          <cell r="A83" t="str">
            <v>04.930.03</v>
          </cell>
          <cell r="B83" t="str">
            <v>Caixa coletora de sarjeta-CCS 03</v>
          </cell>
          <cell r="C83" t="str">
            <v>DNER-ES287/97</v>
          </cell>
          <cell r="D83" t="str">
            <v xml:space="preserve"> </v>
          </cell>
          <cell r="E83" t="str">
            <v>un</v>
          </cell>
          <cell r="F83">
            <v>1</v>
          </cell>
          <cell r="G83">
            <v>542.39</v>
          </cell>
        </row>
        <row r="84">
          <cell r="A84" t="str">
            <v>DER77100</v>
          </cell>
          <cell r="B84" t="str">
            <v>Caixa coletora de talvegue - CCT, D=80cm E H=1,50m</v>
          </cell>
          <cell r="C84" t="str">
            <v xml:space="preserve"> </v>
          </cell>
          <cell r="D84" t="str">
            <v xml:space="preserve"> </v>
          </cell>
          <cell r="E84" t="str">
            <v>un</v>
          </cell>
          <cell r="F84">
            <v>4</v>
          </cell>
          <cell r="G84">
            <v>419.95</v>
          </cell>
        </row>
        <row r="85">
          <cell r="A85" t="str">
            <v>DER77150</v>
          </cell>
          <cell r="B85" t="str">
            <v>Caixa coletora de talvegue - CCT, D=100cm E H=1,50m</v>
          </cell>
          <cell r="C85" t="str">
            <v xml:space="preserve"> </v>
          </cell>
          <cell r="D85" t="str">
            <v xml:space="preserve"> </v>
          </cell>
          <cell r="E85" t="str">
            <v>un</v>
          </cell>
          <cell r="F85">
            <v>1</v>
          </cell>
          <cell r="G85">
            <v>410.6</v>
          </cell>
        </row>
        <row r="86">
          <cell r="A86" t="str">
            <v>DER77150d</v>
          </cell>
          <cell r="B86" t="str">
            <v>Caixa coletora de talvegue, para BDTC, D=1,20m E H=1,50m</v>
          </cell>
          <cell r="C86" t="str">
            <v xml:space="preserve"> </v>
          </cell>
          <cell r="D86" t="str">
            <v xml:space="preserve"> </v>
          </cell>
          <cell r="E86" t="str">
            <v>un</v>
          </cell>
          <cell r="F86">
            <v>1</v>
          </cell>
          <cell r="G86">
            <v>581.30999999999995</v>
          </cell>
        </row>
        <row r="87">
          <cell r="A87" t="str">
            <v>P 04.100.07</v>
          </cell>
          <cell r="B87" t="str">
            <v>Execução de galerias D=0,40 c/ lastro de brita</v>
          </cell>
          <cell r="C87" t="str">
            <v xml:space="preserve"> </v>
          </cell>
          <cell r="D87" t="str">
            <v xml:space="preserve"> </v>
          </cell>
          <cell r="E87" t="str">
            <v>m</v>
          </cell>
          <cell r="F87">
            <v>81</v>
          </cell>
          <cell r="G87">
            <v>41.68</v>
          </cell>
        </row>
        <row r="88">
          <cell r="A88" t="str">
            <v>P 04.100.09</v>
          </cell>
          <cell r="B88" t="str">
            <v>Execução de galerias D=0,60 c/ lastro de brita</v>
          </cell>
          <cell r="C88" t="str">
            <v xml:space="preserve"> </v>
          </cell>
          <cell r="D88" t="str">
            <v xml:space="preserve"> </v>
          </cell>
          <cell r="E88" t="str">
            <v>m</v>
          </cell>
          <cell r="F88">
            <v>139</v>
          </cell>
          <cell r="G88">
            <v>100.67</v>
          </cell>
        </row>
        <row r="89">
          <cell r="A89" t="str">
            <v>P 04.100.08</v>
          </cell>
          <cell r="B89" t="str">
            <v>Execução de galerias D=0,40 c/ lastro de concreto</v>
          </cell>
          <cell r="C89" t="str">
            <v xml:space="preserve"> </v>
          </cell>
          <cell r="D89" t="str">
            <v xml:space="preserve"> </v>
          </cell>
          <cell r="E89" t="str">
            <v>m</v>
          </cell>
          <cell r="F89">
            <v>35</v>
          </cell>
          <cell r="G89">
            <v>58.65</v>
          </cell>
        </row>
        <row r="90">
          <cell r="A90" t="str">
            <v>DER72350b</v>
          </cell>
          <cell r="B90" t="str">
            <v>Boca para BSTC D=40cm - Normal</v>
          </cell>
          <cell r="C90" t="str">
            <v xml:space="preserve"> </v>
          </cell>
          <cell r="D90" t="str">
            <v xml:space="preserve"> </v>
          </cell>
          <cell r="E90" t="str">
            <v>un</v>
          </cell>
          <cell r="F90">
            <v>4</v>
          </cell>
          <cell r="G90">
            <v>147.57</v>
          </cell>
        </row>
        <row r="91">
          <cell r="A91" t="str">
            <v>04.101.01</v>
          </cell>
          <cell r="B91" t="str">
            <v>Boca de BSTC D=0.60m-normal</v>
          </cell>
          <cell r="C91" t="str">
            <v>DNER-ES284/97</v>
          </cell>
          <cell r="D91" t="str">
            <v xml:space="preserve"> </v>
          </cell>
          <cell r="E91" t="str">
            <v>un</v>
          </cell>
          <cell r="F91">
            <v>7</v>
          </cell>
          <cell r="G91">
            <v>299.62</v>
          </cell>
        </row>
        <row r="92">
          <cell r="A92" t="str">
            <v>04.940.02</v>
          </cell>
          <cell r="B92" t="str">
            <v>Descida d’água tipo rápido- canal retangular-DAR 02</v>
          </cell>
          <cell r="C92" t="str">
            <v>DNER-ES291/97</v>
          </cell>
          <cell r="D92" t="str">
            <v xml:space="preserve"> </v>
          </cell>
          <cell r="E92" t="str">
            <v>m</v>
          </cell>
          <cell r="F92">
            <v>5</v>
          </cell>
          <cell r="G92">
            <v>57.28</v>
          </cell>
        </row>
        <row r="93">
          <cell r="F93" t="str">
            <v>SUB-TOTAL</v>
          </cell>
        </row>
        <row r="94">
          <cell r="B94" t="str">
            <v>OBRAS DE ARTE CORRENTES</v>
          </cell>
        </row>
        <row r="95">
          <cell r="A95" t="str">
            <v>04.000.01</v>
          </cell>
          <cell r="B95" t="str">
            <v>Escavação manual,reaterro e compactação (material de 1a categoria)</v>
          </cell>
          <cell r="C95" t="str">
            <v xml:space="preserve"> </v>
          </cell>
          <cell r="D95" t="str">
            <v xml:space="preserve"> </v>
          </cell>
          <cell r="E95" t="str">
            <v>m3</v>
          </cell>
          <cell r="F95">
            <v>2635.2000000000003</v>
          </cell>
          <cell r="G95">
            <v>22.33</v>
          </cell>
        </row>
        <row r="96">
          <cell r="A96" t="str">
            <v>04.100.02</v>
          </cell>
          <cell r="B96" t="str">
            <v>Corpo de BSTC D=0.80m</v>
          </cell>
          <cell r="C96" t="str">
            <v>DNER-ES284/97</v>
          </cell>
          <cell r="D96" t="str">
            <v xml:space="preserve"> </v>
          </cell>
          <cell r="E96" t="str">
            <v xml:space="preserve">m </v>
          </cell>
          <cell r="F96">
            <v>158</v>
          </cell>
          <cell r="G96">
            <v>201.98</v>
          </cell>
        </row>
        <row r="97">
          <cell r="A97" t="str">
            <v>04.100.03</v>
          </cell>
          <cell r="B97" t="str">
            <v>Corpo de BSTC D=1.00m</v>
          </cell>
          <cell r="C97" t="str">
            <v>DNER-ES284/97</v>
          </cell>
          <cell r="D97" t="str">
            <v xml:space="preserve"> </v>
          </cell>
          <cell r="E97" t="str">
            <v xml:space="preserve">m </v>
          </cell>
          <cell r="F97">
            <v>99</v>
          </cell>
          <cell r="G97">
            <v>280.33</v>
          </cell>
        </row>
        <row r="98">
          <cell r="A98" t="str">
            <v>04.101.02</v>
          </cell>
          <cell r="B98" t="str">
            <v>Boca de BSTC D=0.80m-normal</v>
          </cell>
          <cell r="C98" t="str">
            <v>DNER-ES284/97</v>
          </cell>
          <cell r="D98" t="str">
            <v xml:space="preserve"> </v>
          </cell>
          <cell r="E98" t="str">
            <v>un</v>
          </cell>
          <cell r="F98">
            <v>16</v>
          </cell>
          <cell r="G98">
            <v>494.05</v>
          </cell>
        </row>
        <row r="99">
          <cell r="A99" t="str">
            <v>04.101.03</v>
          </cell>
          <cell r="B99" t="str">
            <v>Boca de BSTC D=1.00m-normal</v>
          </cell>
          <cell r="C99" t="str">
            <v>DNER-ES284/97</v>
          </cell>
          <cell r="D99" t="str">
            <v xml:space="preserve"> </v>
          </cell>
          <cell r="E99" t="str">
            <v>un</v>
          </cell>
          <cell r="F99">
            <v>6</v>
          </cell>
          <cell r="G99">
            <v>757.56</v>
          </cell>
        </row>
        <row r="100">
          <cell r="A100" t="str">
            <v>P04.110.00</v>
          </cell>
          <cell r="B100" t="str">
            <v>Corpo de BDTC D=0.80m c/ laje de concreto</v>
          </cell>
          <cell r="C100" t="str">
            <v xml:space="preserve"> </v>
          </cell>
          <cell r="D100" t="str">
            <v xml:space="preserve"> </v>
          </cell>
          <cell r="E100" t="str">
            <v>m</v>
          </cell>
          <cell r="F100">
            <v>33</v>
          </cell>
          <cell r="G100">
            <v>335.3</v>
          </cell>
        </row>
        <row r="101">
          <cell r="A101" t="str">
            <v>04.110.01</v>
          </cell>
          <cell r="B101" t="str">
            <v>Corpo de BDTC D=1.00m</v>
          </cell>
          <cell r="C101" t="str">
            <v>DNER-ES284/97</v>
          </cell>
          <cell r="D101" t="str">
            <v xml:space="preserve"> </v>
          </cell>
          <cell r="E101" t="str">
            <v>m</v>
          </cell>
          <cell r="F101">
            <v>69</v>
          </cell>
          <cell r="G101">
            <v>572.14</v>
          </cell>
        </row>
        <row r="102">
          <cell r="A102" t="str">
            <v>04.110.02</v>
          </cell>
          <cell r="B102" t="str">
            <v>Corpo de BDTC D=1.20m</v>
          </cell>
          <cell r="C102" t="str">
            <v>DNER-ES284/97</v>
          </cell>
          <cell r="D102" t="str">
            <v xml:space="preserve"> </v>
          </cell>
          <cell r="E102" t="str">
            <v>m</v>
          </cell>
          <cell r="F102">
            <v>21</v>
          </cell>
          <cell r="G102">
            <v>745.38</v>
          </cell>
        </row>
        <row r="103">
          <cell r="A103" t="str">
            <v>P04.111.01</v>
          </cell>
          <cell r="B103" t="str">
            <v>Boca de BDTC D=0.80m</v>
          </cell>
          <cell r="C103" t="str">
            <v xml:space="preserve"> </v>
          </cell>
          <cell r="D103" t="str">
            <v xml:space="preserve"> </v>
          </cell>
          <cell r="E103" t="str">
            <v>un</v>
          </cell>
          <cell r="F103">
            <v>2</v>
          </cell>
          <cell r="G103">
            <v>560.76</v>
          </cell>
        </row>
        <row r="104">
          <cell r="A104" t="str">
            <v>04.111.01</v>
          </cell>
          <cell r="B104" t="str">
            <v>Boca de BDTC D=1.00m-normal</v>
          </cell>
          <cell r="C104" t="str">
            <v>DNER-ES284/97</v>
          </cell>
          <cell r="D104" t="str">
            <v xml:space="preserve"> </v>
          </cell>
          <cell r="E104" t="str">
            <v>un</v>
          </cell>
          <cell r="F104">
            <v>11</v>
          </cell>
          <cell r="G104">
            <v>1056.6199999999999</v>
          </cell>
        </row>
        <row r="105">
          <cell r="A105" t="str">
            <v>04.111.02</v>
          </cell>
          <cell r="B105" t="str">
            <v>Boca de BDTC D=1.20m-normal</v>
          </cell>
          <cell r="C105" t="str">
            <v>DNER-ES284/97</v>
          </cell>
          <cell r="D105" t="str">
            <v xml:space="preserve"> </v>
          </cell>
          <cell r="E105" t="str">
            <v>un</v>
          </cell>
          <cell r="F105">
            <v>2</v>
          </cell>
          <cell r="G105">
            <v>1521.54</v>
          </cell>
        </row>
        <row r="106">
          <cell r="A106" t="str">
            <v>04.120.02</v>
          </cell>
          <cell r="B106" t="str">
            <v>Corpo de BTTC D=1.20m</v>
          </cell>
          <cell r="C106" t="str">
            <v>DNER-ES284/97</v>
          </cell>
          <cell r="D106" t="str">
            <v xml:space="preserve"> </v>
          </cell>
          <cell r="E106" t="str">
            <v>m</v>
          </cell>
          <cell r="F106">
            <v>20</v>
          </cell>
          <cell r="G106">
            <v>1110.23</v>
          </cell>
        </row>
        <row r="107">
          <cell r="A107" t="str">
            <v>04.121.02</v>
          </cell>
          <cell r="B107" t="str">
            <v>Boca de BTTC D=1.20m-normal</v>
          </cell>
          <cell r="C107" t="str">
            <v xml:space="preserve"> </v>
          </cell>
          <cell r="D107" t="str">
            <v xml:space="preserve"> </v>
          </cell>
          <cell r="E107" t="str">
            <v>un</v>
          </cell>
          <cell r="F107">
            <v>3</v>
          </cell>
          <cell r="G107">
            <v>1955.59</v>
          </cell>
        </row>
        <row r="108">
          <cell r="A108" t="str">
            <v>04.200.02</v>
          </cell>
          <cell r="B108" t="str">
            <v>Corpo de BSCC 2.00x2.00m-H=0 a 1.00m</v>
          </cell>
          <cell r="C108" t="str">
            <v>DNER-ES286/97</v>
          </cell>
          <cell r="D108" t="str">
            <v xml:space="preserve"> </v>
          </cell>
          <cell r="E108" t="str">
            <v>m</v>
          </cell>
          <cell r="F108">
            <v>21</v>
          </cell>
          <cell r="G108">
            <v>737.8</v>
          </cell>
        </row>
        <row r="109">
          <cell r="A109" t="str">
            <v>04.200.05</v>
          </cell>
          <cell r="B109" t="str">
            <v>Corpo de BSCC 1.50x1.50m-H=1.00 a 2.50m</v>
          </cell>
          <cell r="C109" t="str">
            <v>DNER-ES286/97</v>
          </cell>
          <cell r="D109" t="str">
            <v xml:space="preserve"> </v>
          </cell>
          <cell r="E109" t="str">
            <v>m</v>
          </cell>
          <cell r="F109">
            <v>23</v>
          </cell>
          <cell r="G109">
            <v>468.54</v>
          </cell>
        </row>
        <row r="110">
          <cell r="A110" t="str">
            <v>04.201.01</v>
          </cell>
          <cell r="B110" t="str">
            <v>Boca de BSCC 1.50x1.50m - normal</v>
          </cell>
          <cell r="C110" t="str">
            <v xml:space="preserve"> </v>
          </cell>
          <cell r="D110" t="str">
            <v xml:space="preserve"> </v>
          </cell>
          <cell r="E110" t="str">
            <v>un</v>
          </cell>
          <cell r="F110">
            <v>4</v>
          </cell>
          <cell r="G110">
            <v>3149.41</v>
          </cell>
        </row>
        <row r="111">
          <cell r="A111" t="str">
            <v>04.201.02</v>
          </cell>
          <cell r="B111" t="str">
            <v>Boca de BSCC 2.00x2.00m - normal</v>
          </cell>
          <cell r="C111" t="str">
            <v xml:space="preserve"> </v>
          </cell>
          <cell r="D111" t="str">
            <v xml:space="preserve"> </v>
          </cell>
          <cell r="E111" t="str">
            <v>un</v>
          </cell>
          <cell r="F111">
            <v>3</v>
          </cell>
          <cell r="G111">
            <v>4874.24</v>
          </cell>
        </row>
        <row r="112">
          <cell r="A112" t="str">
            <v>04.999.01</v>
          </cell>
          <cell r="B112" t="str">
            <v>Remoção de bueiros existentes</v>
          </cell>
          <cell r="C112" t="str">
            <v xml:space="preserve"> </v>
          </cell>
          <cell r="D112" t="str">
            <v xml:space="preserve"> </v>
          </cell>
          <cell r="E112" t="str">
            <v>m</v>
          </cell>
          <cell r="F112">
            <v>147</v>
          </cell>
          <cell r="G112">
            <v>13.06</v>
          </cell>
        </row>
        <row r="113">
          <cell r="A113" t="str">
            <v>04.999.02</v>
          </cell>
          <cell r="B113" t="str">
            <v>Demolição de dispositivos de concreto</v>
          </cell>
          <cell r="C113" t="str">
            <v>DNER-ES296/97</v>
          </cell>
          <cell r="D113" t="str">
            <v xml:space="preserve"> </v>
          </cell>
          <cell r="E113" t="str">
            <v>m3</v>
          </cell>
          <cell r="F113">
            <v>88</v>
          </cell>
          <cell r="G113">
            <v>12.58</v>
          </cell>
        </row>
        <row r="114">
          <cell r="A114" t="str">
            <v>P 04.610.01</v>
          </cell>
          <cell r="B114" t="str">
            <v>Demolição e remoção de pontilhão de madeira</v>
          </cell>
          <cell r="C114" t="str">
            <v xml:space="preserve"> </v>
          </cell>
          <cell r="D114" t="str">
            <v xml:space="preserve"> </v>
          </cell>
          <cell r="E114" t="str">
            <v>m2</v>
          </cell>
          <cell r="F114">
            <v>12</v>
          </cell>
          <cell r="G114">
            <v>40.74</v>
          </cell>
        </row>
        <row r="115">
          <cell r="F115" t="str">
            <v>SUB-TOTAL</v>
          </cell>
        </row>
        <row r="116">
          <cell r="B116" t="str">
            <v>OBRAS COMPLEMENTARES</v>
          </cell>
        </row>
        <row r="117">
          <cell r="A117" t="str">
            <v>05.100.00</v>
          </cell>
          <cell r="B117" t="str">
            <v>Enleivamento</v>
          </cell>
          <cell r="C117" t="str">
            <v>DNER-ES341/97</v>
          </cell>
          <cell r="D117" t="str">
            <v xml:space="preserve"> </v>
          </cell>
          <cell r="E117" t="str">
            <v>m2</v>
          </cell>
          <cell r="F117">
            <v>45657</v>
          </cell>
          <cell r="G117">
            <v>2.06</v>
          </cell>
        </row>
        <row r="118">
          <cell r="A118" t="str">
            <v>05.102.00</v>
          </cell>
          <cell r="B118" t="str">
            <v>Hidrossemeadura</v>
          </cell>
          <cell r="C118" t="str">
            <v>DNER-ES341/97</v>
          </cell>
          <cell r="D118" t="str">
            <v xml:space="preserve"> </v>
          </cell>
          <cell r="E118" t="str">
            <v>m2</v>
          </cell>
          <cell r="F118">
            <v>25854</v>
          </cell>
          <cell r="G118">
            <v>0.49</v>
          </cell>
        </row>
        <row r="119">
          <cell r="A119" t="str">
            <v>P 05.100.02</v>
          </cell>
          <cell r="B119" t="str">
            <v>Fornecimento e plantio de árvore selecionada</v>
          </cell>
          <cell r="C119" t="str">
            <v xml:space="preserve"> </v>
          </cell>
          <cell r="D119" t="str">
            <v xml:space="preserve"> </v>
          </cell>
          <cell r="E119" t="str">
            <v>un</v>
          </cell>
          <cell r="F119">
            <v>355</v>
          </cell>
          <cell r="G119">
            <v>6.02</v>
          </cell>
        </row>
        <row r="120">
          <cell r="A120" t="str">
            <v>R2</v>
          </cell>
          <cell r="B120" t="str">
            <v>Remanejamento de Rede de Alta Tensão (138kV)</v>
          </cell>
          <cell r="C120" t="str">
            <v xml:space="preserve"> </v>
          </cell>
          <cell r="D120" t="str">
            <v xml:space="preserve"> </v>
          </cell>
          <cell r="E120" t="str">
            <v>m</v>
          </cell>
          <cell r="F120">
            <v>180</v>
          </cell>
          <cell r="G120">
            <v>6.2</v>
          </cell>
        </row>
        <row r="121">
          <cell r="A121" t="str">
            <v>R14</v>
          </cell>
          <cell r="B121" t="str">
            <v>Remanejamento de Poste de Concreto 11/300</v>
          </cell>
          <cell r="C121" t="str">
            <v xml:space="preserve"> </v>
          </cell>
          <cell r="D121" t="str">
            <v xml:space="preserve"> </v>
          </cell>
          <cell r="E121" t="str">
            <v>un</v>
          </cell>
          <cell r="F121">
            <v>4</v>
          </cell>
          <cell r="G121">
            <v>75</v>
          </cell>
        </row>
        <row r="122">
          <cell r="A122" t="str">
            <v>R31</v>
          </cell>
          <cell r="B122" t="str">
            <v>Remoção de poste metálico c/iluminação - 1pétala</v>
          </cell>
          <cell r="C122" t="str">
            <v xml:space="preserve"> </v>
          </cell>
          <cell r="D122" t="str">
            <v xml:space="preserve"> </v>
          </cell>
          <cell r="E122" t="str">
            <v>un</v>
          </cell>
          <cell r="F122">
            <v>3</v>
          </cell>
          <cell r="G122">
            <v>75</v>
          </cell>
        </row>
        <row r="123">
          <cell r="A123" t="str">
            <v>R32</v>
          </cell>
          <cell r="B123" t="str">
            <v>Remoção de poste metálico c/iluminação - 2pétalas</v>
          </cell>
          <cell r="C123" t="str">
            <v xml:space="preserve"> </v>
          </cell>
          <cell r="D123" t="str">
            <v xml:space="preserve"> </v>
          </cell>
          <cell r="E123" t="str">
            <v>un</v>
          </cell>
          <cell r="F123">
            <v>3</v>
          </cell>
          <cell r="G123">
            <v>75</v>
          </cell>
        </row>
      </sheetData>
      <sheetData sheetId="25">
        <row r="14">
          <cell r="A14" t="str">
            <v>01.000.00</v>
          </cell>
          <cell r="B14" t="str">
            <v>Desmatamento,destocamento e limpeza de área com árvore até 0,15m</v>
          </cell>
          <cell r="C14" t="str">
            <v>DNER-ES278/97</v>
          </cell>
          <cell r="D14" t="str">
            <v xml:space="preserve"> </v>
          </cell>
          <cell r="E14" t="str">
            <v>m2</v>
          </cell>
          <cell r="F14">
            <v>78000</v>
          </cell>
          <cell r="G14">
            <v>7.0000000000000007E-2</v>
          </cell>
        </row>
        <row r="15">
          <cell r="A15" t="str">
            <v>01.010.00</v>
          </cell>
          <cell r="B15" t="str">
            <v>Desmatamento e destocamento árvores de 0,15m a 0,30m</v>
          </cell>
          <cell r="C15" t="str">
            <v>DNER-ES278/97</v>
          </cell>
          <cell r="D15" t="str">
            <v xml:space="preserve"> </v>
          </cell>
          <cell r="E15" t="str">
            <v>un</v>
          </cell>
          <cell r="F15">
            <v>780</v>
          </cell>
          <cell r="G15">
            <v>8.92</v>
          </cell>
        </row>
        <row r="16">
          <cell r="A16" t="str">
            <v>01.011.00</v>
          </cell>
          <cell r="B16" t="str">
            <v>Desmatamento e destocamento árvores superior a 0,30m</v>
          </cell>
          <cell r="C16" t="str">
            <v>DNER-ES278/97</v>
          </cell>
          <cell r="D16" t="str">
            <v xml:space="preserve"> </v>
          </cell>
          <cell r="E16" t="str">
            <v>un</v>
          </cell>
          <cell r="F16">
            <v>390</v>
          </cell>
          <cell r="G16">
            <v>26.75</v>
          </cell>
        </row>
        <row r="17">
          <cell r="A17" t="str">
            <v>01.100.01</v>
          </cell>
          <cell r="B17" t="str">
            <v>Escavação,carga e transportes de material de 1a  categoria DMT &lt;= 50m</v>
          </cell>
          <cell r="C17" t="str">
            <v>DNER-ES280/97</v>
          </cell>
          <cell r="D17" t="str">
            <v xml:space="preserve"> </v>
          </cell>
          <cell r="E17" t="str">
            <v>m3</v>
          </cell>
          <cell r="F17">
            <v>1000</v>
          </cell>
          <cell r="G17">
            <v>0.62</v>
          </cell>
        </row>
        <row r="18">
          <cell r="A18" t="str">
            <v>01.100.09</v>
          </cell>
          <cell r="B18" t="str">
            <v>Escavação,carga e transportes de material de 1a categoria DMT= 50 a 200m</v>
          </cell>
          <cell r="C18" t="str">
            <v>DNER-ES280/97</v>
          </cell>
          <cell r="D18" t="str">
            <v xml:space="preserve"> </v>
          </cell>
          <cell r="E18" t="str">
            <v>m3</v>
          </cell>
          <cell r="F18">
            <v>1281</v>
          </cell>
          <cell r="G18">
            <v>1.89</v>
          </cell>
        </row>
        <row r="19">
          <cell r="A19" t="str">
            <v>01.100.10</v>
          </cell>
          <cell r="B19" t="str">
            <v>Escavação,carga e transportes de material de 1a categoria DMT= 200 a 400m</v>
          </cell>
          <cell r="C19" t="str">
            <v>DNER-ES280/97</v>
          </cell>
          <cell r="D19" t="str">
            <v xml:space="preserve"> </v>
          </cell>
          <cell r="E19" t="str">
            <v>m3</v>
          </cell>
          <cell r="F19">
            <v>2898</v>
          </cell>
          <cell r="G19">
            <v>1.98</v>
          </cell>
        </row>
        <row r="20">
          <cell r="A20" t="str">
            <v>01.100.12</v>
          </cell>
          <cell r="B20" t="str">
            <v>Escavação,carga e transportes de material de 1a categoria DMT= 600 a 800m</v>
          </cell>
          <cell r="C20" t="str">
            <v>DNER-ES280/97</v>
          </cell>
          <cell r="D20" t="str">
            <v xml:space="preserve"> </v>
          </cell>
          <cell r="E20" t="str">
            <v>m3</v>
          </cell>
          <cell r="F20">
            <v>10522</v>
          </cell>
          <cell r="G20">
            <v>2.19</v>
          </cell>
        </row>
        <row r="21">
          <cell r="A21" t="str">
            <v>01.100.14</v>
          </cell>
          <cell r="B21" t="str">
            <v>Escavação,carga e transportes de material de 1a categoria DMT= 1000 a 1200m</v>
          </cell>
          <cell r="C21" t="str">
            <v>DNER-ES280/97</v>
          </cell>
          <cell r="D21" t="str">
            <v xml:space="preserve"> </v>
          </cell>
          <cell r="E21" t="str">
            <v>m3</v>
          </cell>
          <cell r="F21">
            <v>1455</v>
          </cell>
          <cell r="G21">
            <v>2.4</v>
          </cell>
        </row>
        <row r="22">
          <cell r="A22" t="str">
            <v>01.100.19</v>
          </cell>
          <cell r="B22" t="str">
            <v>Escavação,carga e transportes de material de 1a categoria DMT= 2000 a 3000m</v>
          </cell>
          <cell r="C22" t="str">
            <v>DNER-ES280/97</v>
          </cell>
          <cell r="D22" t="str">
            <v xml:space="preserve"> </v>
          </cell>
          <cell r="E22" t="str">
            <v>m3</v>
          </cell>
          <cell r="F22">
            <v>7388</v>
          </cell>
          <cell r="G22">
            <v>3.26</v>
          </cell>
        </row>
        <row r="23">
          <cell r="A23" t="str">
            <v>01.101.14</v>
          </cell>
          <cell r="B23" t="str">
            <v>Escavação,carga e transportes de material de 2a categoria,c/CB,  DMT 1000 a 1200m</v>
          </cell>
          <cell r="C23" t="str">
            <v>DNER-ES280/97</v>
          </cell>
          <cell r="D23" t="str">
            <v xml:space="preserve"> </v>
          </cell>
          <cell r="E23" t="str">
            <v>m3</v>
          </cell>
          <cell r="F23">
            <v>970</v>
          </cell>
          <cell r="G23">
            <v>3.49</v>
          </cell>
        </row>
        <row r="24">
          <cell r="A24" t="str">
            <v>01.101.19</v>
          </cell>
          <cell r="B24" t="str">
            <v>Escavação,carga e transportes de material de 2a categoria,c/CB,  DMT 2000 a 3000m</v>
          </cell>
          <cell r="C24" t="str">
            <v>DNER-ES280/97</v>
          </cell>
          <cell r="D24" t="str">
            <v xml:space="preserve"> </v>
          </cell>
          <cell r="E24" t="str">
            <v>m3</v>
          </cell>
          <cell r="F24">
            <v>4925</v>
          </cell>
          <cell r="G24">
            <v>4.51</v>
          </cell>
        </row>
        <row r="25">
          <cell r="A25" t="str">
            <v>01.510.00</v>
          </cell>
          <cell r="B25" t="str">
            <v>Compactação de aterros a 95% Proctor Normal</v>
          </cell>
          <cell r="C25" t="str">
            <v>DNER-ES282/97</v>
          </cell>
          <cell r="D25" t="str">
            <v xml:space="preserve"> </v>
          </cell>
          <cell r="E25" t="str">
            <v>m3</v>
          </cell>
          <cell r="F25">
            <v>11953</v>
          </cell>
          <cell r="G25">
            <v>0.79</v>
          </cell>
        </row>
        <row r="26">
          <cell r="A26" t="str">
            <v>01.511.00</v>
          </cell>
          <cell r="B26" t="str">
            <v>Compactação de aterros a 100% Proctor Normal</v>
          </cell>
          <cell r="C26" t="str">
            <v>DNER-ES282/97</v>
          </cell>
          <cell r="D26" t="str">
            <v xml:space="preserve"> </v>
          </cell>
          <cell r="E26" t="str">
            <v>m3</v>
          </cell>
          <cell r="F26">
            <v>12582</v>
          </cell>
          <cell r="G26">
            <v>1.36</v>
          </cell>
        </row>
        <row r="27">
          <cell r="F27" t="str">
            <v>SUB-TOTAL</v>
          </cell>
        </row>
        <row r="29">
          <cell r="B29" t="str">
            <v>PAVIMENTAÇÃO</v>
          </cell>
        </row>
        <row r="30">
          <cell r="A30" t="str">
            <v>02.000.00</v>
          </cell>
          <cell r="B30" t="str">
            <v>Regularização do subleito</v>
          </cell>
          <cell r="C30" t="str">
            <v xml:space="preserve"> </v>
          </cell>
          <cell r="D30" t="str">
            <v xml:space="preserve"> </v>
          </cell>
          <cell r="E30" t="str">
            <v>m2</v>
          </cell>
          <cell r="F30">
            <v>33079</v>
          </cell>
          <cell r="G30">
            <v>0.3</v>
          </cell>
        </row>
        <row r="31">
          <cell r="A31" t="str">
            <v>DER53130</v>
          </cell>
          <cell r="B31" t="str">
            <v>Camada de macadame seco</v>
          </cell>
          <cell r="C31" t="str">
            <v xml:space="preserve"> </v>
          </cell>
          <cell r="D31" t="str">
            <v xml:space="preserve"> </v>
          </cell>
          <cell r="E31" t="str">
            <v>m3</v>
          </cell>
          <cell r="F31">
            <v>7328</v>
          </cell>
          <cell r="G31">
            <v>21.86</v>
          </cell>
        </row>
        <row r="32">
          <cell r="A32" t="str">
            <v>02.230.00</v>
          </cell>
          <cell r="B32" t="str">
            <v>Base brita graduada</v>
          </cell>
          <cell r="C32" t="str">
            <v>DNER-ES303/97</v>
          </cell>
          <cell r="D32" t="str">
            <v xml:space="preserve"> </v>
          </cell>
          <cell r="E32" t="str">
            <v>m3</v>
          </cell>
          <cell r="F32">
            <v>4583</v>
          </cell>
          <cell r="G32">
            <v>28.06</v>
          </cell>
        </row>
        <row r="33">
          <cell r="A33" t="str">
            <v>02.300.00</v>
          </cell>
          <cell r="B33" t="str">
            <v>Imprimação - Fornecimento, transporte e execução</v>
          </cell>
          <cell r="C33" t="str">
            <v>DNER-ES306/97</v>
          </cell>
          <cell r="D33" t="str">
            <v xml:space="preserve"> </v>
          </cell>
          <cell r="E33" t="str">
            <v>m2</v>
          </cell>
          <cell r="F33">
            <v>30503</v>
          </cell>
          <cell r="G33">
            <v>1.1100000000000001</v>
          </cell>
        </row>
        <row r="34">
          <cell r="A34" t="str">
            <v>02.400.00</v>
          </cell>
          <cell r="B34" t="str">
            <v>Pintura de ligação - Fornec., transporte e execução</v>
          </cell>
          <cell r="C34" t="str">
            <v>DNER-ES307/97</v>
          </cell>
          <cell r="D34" t="str">
            <v xml:space="preserve"> </v>
          </cell>
          <cell r="E34" t="str">
            <v>m2</v>
          </cell>
          <cell r="F34">
            <v>55033</v>
          </cell>
          <cell r="G34">
            <v>0.41</v>
          </cell>
        </row>
        <row r="35">
          <cell r="A35" t="str">
            <v>02.540.01</v>
          </cell>
          <cell r="B35" t="str">
            <v>Concreto betuminoso usinado a quente - usina 100/140 t/h</v>
          </cell>
          <cell r="C35" t="str">
            <v>DNER-ES313/97</v>
          </cell>
          <cell r="D35" t="str">
            <v xml:space="preserve"> </v>
          </cell>
          <cell r="E35" t="str">
            <v>t</v>
          </cell>
          <cell r="F35">
            <v>6110</v>
          </cell>
          <cell r="G35">
            <v>67.64</v>
          </cell>
        </row>
        <row r="36">
          <cell r="F36" t="str">
            <v>SUB-TOTAL</v>
          </cell>
        </row>
        <row r="37">
          <cell r="B37" t="str">
            <v>DRENAGEM</v>
          </cell>
        </row>
        <row r="38">
          <cell r="A38" t="str">
            <v>04.000.00</v>
          </cell>
          <cell r="B38" t="str">
            <v>Escavação manual em material de 1a categoria</v>
          </cell>
          <cell r="C38" t="str">
            <v xml:space="preserve"> </v>
          </cell>
          <cell r="D38" t="str">
            <v xml:space="preserve"> </v>
          </cell>
          <cell r="E38" t="str">
            <v>m3</v>
          </cell>
          <cell r="F38">
            <v>238</v>
          </cell>
          <cell r="G38">
            <v>17.57</v>
          </cell>
        </row>
        <row r="39">
          <cell r="A39" t="str">
            <v>04.001.00</v>
          </cell>
          <cell r="B39" t="str">
            <v>Escavação mecânica em material de 1a categoria</v>
          </cell>
          <cell r="C39" t="str">
            <v xml:space="preserve"> </v>
          </cell>
          <cell r="D39" t="str">
            <v xml:space="preserve"> </v>
          </cell>
          <cell r="E39" t="str">
            <v>m3</v>
          </cell>
          <cell r="F39">
            <v>1515</v>
          </cell>
          <cell r="G39">
            <v>2.09</v>
          </cell>
        </row>
        <row r="40">
          <cell r="A40" t="str">
            <v>04.001.01</v>
          </cell>
          <cell r="B40" t="str">
            <v>Escavação mecânica,reaterro e compactação (material de 1a categoria)</v>
          </cell>
          <cell r="C40" t="str">
            <v xml:space="preserve"> </v>
          </cell>
          <cell r="D40" t="str">
            <v xml:space="preserve"> </v>
          </cell>
          <cell r="E40" t="str">
            <v>m3</v>
          </cell>
          <cell r="F40">
            <v>953.6</v>
          </cell>
          <cell r="G40">
            <v>3.03</v>
          </cell>
        </row>
        <row r="41">
          <cell r="A41" t="str">
            <v>04.400.02</v>
          </cell>
          <cell r="B41" t="str">
            <v>Valeta de prot. de cortes c/ revest. vegetal VPC 02</v>
          </cell>
          <cell r="C41" t="str">
            <v xml:space="preserve"> </v>
          </cell>
          <cell r="D41" t="str">
            <v xml:space="preserve"> </v>
          </cell>
          <cell r="E41" t="str">
            <v>m</v>
          </cell>
          <cell r="F41">
            <v>154</v>
          </cell>
          <cell r="G41">
            <v>23.24</v>
          </cell>
        </row>
        <row r="42">
          <cell r="A42" t="str">
            <v>04.401.02</v>
          </cell>
          <cell r="B42" t="str">
            <v>Valeta de prot. de aterro c/ revest. vegetal VPA 02</v>
          </cell>
          <cell r="C42" t="str">
            <v xml:space="preserve"> </v>
          </cell>
          <cell r="D42" t="str">
            <v xml:space="preserve"> </v>
          </cell>
          <cell r="E42" t="str">
            <v>m</v>
          </cell>
          <cell r="F42">
            <v>776</v>
          </cell>
          <cell r="G42">
            <v>24.32</v>
          </cell>
        </row>
        <row r="43">
          <cell r="A43" t="str">
            <v>04.500.06</v>
          </cell>
          <cell r="B43" t="str">
            <v>Dreno longit. profundo p/cortes em solo- DPS 06</v>
          </cell>
          <cell r="C43" t="str">
            <v>DNER-ES292/97</v>
          </cell>
          <cell r="D43" t="str">
            <v xml:space="preserve"> </v>
          </cell>
          <cell r="E43" t="str">
            <v>m</v>
          </cell>
          <cell r="F43">
            <v>1837</v>
          </cell>
          <cell r="G43">
            <v>34.94</v>
          </cell>
        </row>
        <row r="44">
          <cell r="A44" t="str">
            <v>04.502.02</v>
          </cell>
          <cell r="B44" t="str">
            <v>Boca de saída p/ dreno longit. profundo- BSD 02</v>
          </cell>
          <cell r="C44" t="str">
            <v xml:space="preserve"> </v>
          </cell>
          <cell r="D44" t="str">
            <v xml:space="preserve"> </v>
          </cell>
          <cell r="E44" t="str">
            <v>un</v>
          </cell>
          <cell r="F44">
            <v>6</v>
          </cell>
          <cell r="G44">
            <v>49.08</v>
          </cell>
        </row>
        <row r="45">
          <cell r="A45" t="str">
            <v>04.510.03</v>
          </cell>
          <cell r="B45" t="str">
            <v>Dreno sub- superficial- DSS 03</v>
          </cell>
          <cell r="C45" t="str">
            <v>DNER-ES294/97</v>
          </cell>
          <cell r="D45" t="str">
            <v xml:space="preserve"> </v>
          </cell>
          <cell r="E45" t="str">
            <v>m</v>
          </cell>
          <cell r="F45">
            <v>1133</v>
          </cell>
          <cell r="G45">
            <v>3.71</v>
          </cell>
        </row>
        <row r="46">
          <cell r="A46" t="str">
            <v>04.511.01</v>
          </cell>
          <cell r="B46" t="str">
            <v>Boca de saída p/ dreno sub-superficial-BSD 03</v>
          </cell>
          <cell r="C46" t="str">
            <v xml:space="preserve"> </v>
          </cell>
          <cell r="D46" t="str">
            <v xml:space="preserve"> </v>
          </cell>
          <cell r="E46" t="str">
            <v>un</v>
          </cell>
          <cell r="F46">
            <v>3</v>
          </cell>
          <cell r="G46">
            <v>20.86</v>
          </cell>
        </row>
        <row r="47">
          <cell r="A47" t="str">
            <v>04.900.21</v>
          </cell>
          <cell r="B47" t="str">
            <v>Sarjeta de cant. central de concreto-SCC 01</v>
          </cell>
          <cell r="C47" t="str">
            <v>DNER-ES288/97</v>
          </cell>
          <cell r="D47" t="str">
            <v xml:space="preserve"> </v>
          </cell>
          <cell r="E47" t="str">
            <v>m</v>
          </cell>
          <cell r="F47">
            <v>66</v>
          </cell>
          <cell r="G47">
            <v>13.85</v>
          </cell>
        </row>
        <row r="48">
          <cell r="A48" t="str">
            <v>04.900.04</v>
          </cell>
          <cell r="B48" t="str">
            <v>Sarjeta triangular de concreto-STC 04</v>
          </cell>
          <cell r="C48" t="str">
            <v>DNER-ES288/97</v>
          </cell>
          <cell r="D48" t="str">
            <v xml:space="preserve"> </v>
          </cell>
          <cell r="E48" t="str">
            <v>m</v>
          </cell>
          <cell r="F48">
            <v>473</v>
          </cell>
          <cell r="G48">
            <v>12.93</v>
          </cell>
        </row>
        <row r="49">
          <cell r="A49" t="str">
            <v>DER78150b</v>
          </cell>
          <cell r="B49" t="str">
            <v>Caixa coletora de sarjeta - CCS, D=40cm E H=1,00m</v>
          </cell>
          <cell r="C49" t="str">
            <v xml:space="preserve"> </v>
          </cell>
          <cell r="D49" t="str">
            <v xml:space="preserve"> </v>
          </cell>
          <cell r="E49" t="str">
            <v>un</v>
          </cell>
          <cell r="F49">
            <v>2</v>
          </cell>
          <cell r="G49">
            <v>382.07</v>
          </cell>
        </row>
        <row r="50">
          <cell r="A50" t="str">
            <v>DER78150c</v>
          </cell>
          <cell r="B50" t="str">
            <v>Caixa coletora de sarjeta - CCS, D=40cm E H=1,50m</v>
          </cell>
          <cell r="C50" t="str">
            <v xml:space="preserve"> </v>
          </cell>
          <cell r="D50" t="str">
            <v xml:space="preserve"> </v>
          </cell>
          <cell r="E50" t="str">
            <v>un</v>
          </cell>
          <cell r="F50">
            <v>3</v>
          </cell>
          <cell r="G50">
            <v>503.68</v>
          </cell>
        </row>
        <row r="51">
          <cell r="A51" t="str">
            <v>DER78150a</v>
          </cell>
          <cell r="B51" t="str">
            <v>Caixa coletora de sarjeta - CCS, D=60cm E H=1,5m</v>
          </cell>
          <cell r="C51" t="str">
            <v xml:space="preserve"> </v>
          </cell>
          <cell r="D51" t="str">
            <v xml:space="preserve"> </v>
          </cell>
          <cell r="E51" t="str">
            <v>un</v>
          </cell>
          <cell r="F51">
            <v>1</v>
          </cell>
          <cell r="G51">
            <v>500.45</v>
          </cell>
        </row>
        <row r="52">
          <cell r="A52" t="str">
            <v>04.930.01</v>
          </cell>
          <cell r="B52" t="str">
            <v>Caixa coletora de sarjeta-CCS 01</v>
          </cell>
          <cell r="C52" t="str">
            <v>DNER-ES287/97</v>
          </cell>
          <cell r="D52" t="str">
            <v xml:space="preserve"> </v>
          </cell>
          <cell r="E52" t="str">
            <v>un</v>
          </cell>
          <cell r="F52">
            <v>1</v>
          </cell>
          <cell r="G52">
            <v>568.85</v>
          </cell>
        </row>
        <row r="53">
          <cell r="A53" t="str">
            <v>04.960.01</v>
          </cell>
          <cell r="B53" t="str">
            <v>Boca de lobo simples c/ grelha de concreto-BLS 01</v>
          </cell>
          <cell r="C53" t="str">
            <v xml:space="preserve"> </v>
          </cell>
          <cell r="D53" t="str">
            <v xml:space="preserve"> </v>
          </cell>
          <cell r="E53" t="str">
            <v>un</v>
          </cell>
          <cell r="F53">
            <v>4</v>
          </cell>
          <cell r="G53">
            <v>203.51</v>
          </cell>
        </row>
        <row r="54">
          <cell r="A54" t="str">
            <v>04.960.02</v>
          </cell>
          <cell r="B54" t="str">
            <v>Boca de lobo simples c/ grelha de concreto-BLS 02</v>
          </cell>
          <cell r="C54" t="str">
            <v xml:space="preserve"> </v>
          </cell>
          <cell r="D54" t="str">
            <v xml:space="preserve"> </v>
          </cell>
          <cell r="E54" t="str">
            <v>un</v>
          </cell>
          <cell r="F54">
            <v>9</v>
          </cell>
          <cell r="G54">
            <v>257.83999999999997</v>
          </cell>
        </row>
        <row r="55">
          <cell r="A55" t="str">
            <v>04.960.03</v>
          </cell>
          <cell r="B55" t="str">
            <v>Boca de lobo simples c/ grelha de concreto-BLS 03</v>
          </cell>
          <cell r="C55" t="str">
            <v xml:space="preserve"> </v>
          </cell>
          <cell r="D55" t="str">
            <v xml:space="preserve"> </v>
          </cell>
          <cell r="E55" t="str">
            <v>un</v>
          </cell>
          <cell r="F55">
            <v>5</v>
          </cell>
          <cell r="G55">
            <v>312.23</v>
          </cell>
        </row>
        <row r="56">
          <cell r="A56" t="str">
            <v>P.04.100.15</v>
          </cell>
          <cell r="B56" t="str">
            <v>Caixa de ligação e passagem BSTC,  D=1,00m, H=1,50m</v>
          </cell>
          <cell r="C56" t="str">
            <v xml:space="preserve"> </v>
          </cell>
          <cell r="D56" t="str">
            <v xml:space="preserve"> </v>
          </cell>
          <cell r="E56" t="str">
            <v>un</v>
          </cell>
          <cell r="F56">
            <v>2</v>
          </cell>
          <cell r="G56">
            <v>741.5</v>
          </cell>
        </row>
        <row r="57">
          <cell r="A57" t="str">
            <v>04.962.02</v>
          </cell>
          <cell r="B57" t="str">
            <v>Caixa de ligação e passagem- CLP 02</v>
          </cell>
          <cell r="C57" t="str">
            <v>DNER-ES287/97</v>
          </cell>
          <cell r="D57" t="str">
            <v xml:space="preserve"> </v>
          </cell>
          <cell r="E57" t="str">
            <v>un</v>
          </cell>
          <cell r="F57">
            <v>1</v>
          </cell>
          <cell r="G57">
            <v>359.92</v>
          </cell>
        </row>
        <row r="58">
          <cell r="A58" t="str">
            <v>04.999.02</v>
          </cell>
          <cell r="B58" t="str">
            <v>Demolição de dispositivos de concreto</v>
          </cell>
          <cell r="C58" t="str">
            <v>DNER-ES296/97</v>
          </cell>
          <cell r="D58" t="str">
            <v xml:space="preserve"> </v>
          </cell>
          <cell r="E58" t="str">
            <v>m3</v>
          </cell>
          <cell r="F58">
            <v>15</v>
          </cell>
          <cell r="G58">
            <v>12.58</v>
          </cell>
        </row>
        <row r="59">
          <cell r="A59" t="str">
            <v>P 04.100.07</v>
          </cell>
          <cell r="B59" t="str">
            <v>Execução de galerias D=0,40 c/ lastro de brita</v>
          </cell>
          <cell r="C59" t="str">
            <v xml:space="preserve"> </v>
          </cell>
          <cell r="D59" t="str">
            <v xml:space="preserve"> </v>
          </cell>
          <cell r="E59" t="str">
            <v>m</v>
          </cell>
          <cell r="F59">
            <v>773</v>
          </cell>
          <cell r="G59">
            <v>41.68</v>
          </cell>
        </row>
        <row r="60">
          <cell r="A60" t="str">
            <v>P 04.100.09</v>
          </cell>
          <cell r="B60" t="str">
            <v>Execução de galerias D=0,60 c/ lastro de brita</v>
          </cell>
          <cell r="C60" t="str">
            <v xml:space="preserve"> </v>
          </cell>
          <cell r="D60" t="str">
            <v xml:space="preserve"> </v>
          </cell>
          <cell r="E60" t="str">
            <v>m</v>
          </cell>
          <cell r="F60">
            <v>426</v>
          </cell>
          <cell r="G60">
            <v>100.67</v>
          </cell>
        </row>
        <row r="61">
          <cell r="A61" t="str">
            <v>P 04.100.08</v>
          </cell>
          <cell r="B61" t="str">
            <v>Execução de galerias D=0,40 c/ lastro de concreto</v>
          </cell>
          <cell r="C61" t="str">
            <v xml:space="preserve"> </v>
          </cell>
          <cell r="D61" t="str">
            <v xml:space="preserve"> </v>
          </cell>
          <cell r="E61" t="str">
            <v>m</v>
          </cell>
          <cell r="F61">
            <v>110</v>
          </cell>
          <cell r="G61">
            <v>58.65</v>
          </cell>
        </row>
        <row r="62">
          <cell r="A62" t="str">
            <v>P 04.100.10</v>
          </cell>
          <cell r="B62" t="str">
            <v>Execução de galerias D=0,60 c/ lastro de concreto</v>
          </cell>
          <cell r="C62" t="str">
            <v xml:space="preserve"> </v>
          </cell>
          <cell r="D62" t="str">
            <v xml:space="preserve"> </v>
          </cell>
          <cell r="E62" t="str">
            <v>m</v>
          </cell>
          <cell r="F62">
            <v>82</v>
          </cell>
          <cell r="G62">
            <v>131.66</v>
          </cell>
        </row>
        <row r="63">
          <cell r="A63" t="str">
            <v>DER72350b</v>
          </cell>
          <cell r="B63" t="str">
            <v>Boca para BSTC D=40cm - Normal</v>
          </cell>
          <cell r="C63" t="str">
            <v xml:space="preserve"> </v>
          </cell>
          <cell r="D63" t="str">
            <v xml:space="preserve"> </v>
          </cell>
          <cell r="E63" t="str">
            <v>un</v>
          </cell>
          <cell r="F63">
            <v>2</v>
          </cell>
          <cell r="G63">
            <v>147.57</v>
          </cell>
        </row>
        <row r="64">
          <cell r="A64" t="str">
            <v>04.101.01</v>
          </cell>
          <cell r="B64" t="str">
            <v>Boca de BSTC D=0.60m-normal</v>
          </cell>
          <cell r="C64" t="str">
            <v>DNER-ES284/97</v>
          </cell>
          <cell r="D64" t="str">
            <v xml:space="preserve"> </v>
          </cell>
          <cell r="E64" t="str">
            <v>un</v>
          </cell>
          <cell r="F64">
            <v>6</v>
          </cell>
          <cell r="G64">
            <v>299.62</v>
          </cell>
        </row>
        <row r="65">
          <cell r="A65" t="str">
            <v>04.910.05</v>
          </cell>
          <cell r="B65" t="str">
            <v>Meio-fio de concreto-MFC 05</v>
          </cell>
          <cell r="C65" t="str">
            <v>DNER-ES290/97</v>
          </cell>
          <cell r="D65" t="str">
            <v xml:space="preserve"> </v>
          </cell>
          <cell r="E65" t="str">
            <v>m</v>
          </cell>
          <cell r="F65">
            <v>8514</v>
          </cell>
          <cell r="G65">
            <v>10.54</v>
          </cell>
        </row>
        <row r="66">
          <cell r="F66" t="str">
            <v>SUB-TOTAL</v>
          </cell>
        </row>
        <row r="68">
          <cell r="B68" t="str">
            <v>OBRAS DE ARTE CORRENTES</v>
          </cell>
        </row>
        <row r="69">
          <cell r="A69" t="str">
            <v>04.100.02</v>
          </cell>
          <cell r="B69" t="str">
            <v>Corpo de BSTC D=0.80m</v>
          </cell>
          <cell r="C69" t="str">
            <v>DNER-ES284/97</v>
          </cell>
          <cell r="D69" t="str">
            <v xml:space="preserve"> </v>
          </cell>
          <cell r="E69" t="str">
            <v xml:space="preserve">m </v>
          </cell>
          <cell r="F69">
            <v>44</v>
          </cell>
          <cell r="G69">
            <v>201.98</v>
          </cell>
        </row>
        <row r="70">
          <cell r="A70" t="str">
            <v>04.100.03</v>
          </cell>
          <cell r="B70" t="str">
            <v>Corpo de BSTC D=1.00m</v>
          </cell>
          <cell r="C70" t="str">
            <v>DNER-ES284/97</v>
          </cell>
          <cell r="D70" t="str">
            <v xml:space="preserve"> </v>
          </cell>
          <cell r="E70" t="str">
            <v xml:space="preserve">m </v>
          </cell>
          <cell r="F70">
            <v>40</v>
          </cell>
          <cell r="G70">
            <v>280.33</v>
          </cell>
        </row>
        <row r="71">
          <cell r="A71" t="str">
            <v>04.101.02</v>
          </cell>
          <cell r="B71" t="str">
            <v>Boca de BSTC D=0.80m-normal</v>
          </cell>
          <cell r="C71" t="str">
            <v>DNER-ES284/97</v>
          </cell>
          <cell r="D71" t="str">
            <v xml:space="preserve"> </v>
          </cell>
          <cell r="E71" t="str">
            <v>un</v>
          </cell>
          <cell r="F71">
            <v>3</v>
          </cell>
          <cell r="G71">
            <v>494.05</v>
          </cell>
        </row>
        <row r="72">
          <cell r="A72" t="str">
            <v>04.101.03</v>
          </cell>
          <cell r="B72" t="str">
            <v>Boca de BSTC D=1.00m-normal</v>
          </cell>
          <cell r="C72" t="str">
            <v>DNER-ES284/97</v>
          </cell>
          <cell r="D72" t="str">
            <v xml:space="preserve"> </v>
          </cell>
          <cell r="E72" t="str">
            <v>un</v>
          </cell>
          <cell r="F72">
            <v>2</v>
          </cell>
          <cell r="G72">
            <v>757.56</v>
          </cell>
        </row>
        <row r="73">
          <cell r="A73" t="str">
            <v>04.110.01</v>
          </cell>
          <cell r="B73" t="str">
            <v>Corpo de BDTC D=1.00m</v>
          </cell>
          <cell r="C73" t="str">
            <v>DNER-ES284/97</v>
          </cell>
          <cell r="D73" t="str">
            <v xml:space="preserve"> </v>
          </cell>
          <cell r="E73" t="str">
            <v>m</v>
          </cell>
          <cell r="F73">
            <v>27</v>
          </cell>
          <cell r="G73">
            <v>572.14</v>
          </cell>
        </row>
        <row r="74">
          <cell r="A74" t="str">
            <v>04.111.01</v>
          </cell>
          <cell r="B74" t="str">
            <v>Boca de BDTC D=1.00m-normal</v>
          </cell>
          <cell r="C74" t="str">
            <v>DNER-ES284/97</v>
          </cell>
          <cell r="D74" t="str">
            <v xml:space="preserve"> </v>
          </cell>
          <cell r="E74" t="str">
            <v>un</v>
          </cell>
          <cell r="F74">
            <v>4</v>
          </cell>
          <cell r="G74">
            <v>1056.6199999999999</v>
          </cell>
        </row>
        <row r="75">
          <cell r="F75" t="str">
            <v>SUB-TOTAL</v>
          </cell>
        </row>
        <row r="76">
          <cell r="B76" t="str">
            <v>OBRAS COMPLEMENTARES</v>
          </cell>
        </row>
        <row r="77">
          <cell r="A77" t="str">
            <v>05.100.00</v>
          </cell>
          <cell r="B77" t="str">
            <v>Enleivamento</v>
          </cell>
          <cell r="C77" t="str">
            <v>DNER-ES341/97</v>
          </cell>
          <cell r="D77" t="str">
            <v xml:space="preserve"> </v>
          </cell>
          <cell r="E77" t="str">
            <v>m2</v>
          </cell>
          <cell r="F77">
            <v>14884</v>
          </cell>
          <cell r="G77">
            <v>2.06</v>
          </cell>
        </row>
        <row r="78">
          <cell r="A78" t="str">
            <v>P 05.100.02</v>
          </cell>
          <cell r="B78" t="str">
            <v>Fornecimento e plantio de árvore selecionada</v>
          </cell>
          <cell r="C78" t="str">
            <v xml:space="preserve"> </v>
          </cell>
          <cell r="D78" t="str">
            <v xml:space="preserve"> </v>
          </cell>
          <cell r="E78" t="str">
            <v>un</v>
          </cell>
          <cell r="F78">
            <v>275</v>
          </cell>
          <cell r="G78">
            <v>6.02</v>
          </cell>
        </row>
        <row r="79">
          <cell r="A79" t="str">
            <v>DER81950</v>
          </cell>
          <cell r="B79" t="str">
            <v>Calçada em lastro de brita c/revestimento em concreto</v>
          </cell>
          <cell r="C79" t="str">
            <v xml:space="preserve"> </v>
          </cell>
          <cell r="D79" t="str">
            <v xml:space="preserve"> </v>
          </cell>
          <cell r="E79" t="str">
            <v>m2</v>
          </cell>
          <cell r="F79">
            <v>5840</v>
          </cell>
          <cell r="G79">
            <v>8.94</v>
          </cell>
        </row>
        <row r="80">
          <cell r="A80" t="str">
            <v>PI 04</v>
          </cell>
          <cell r="B80" t="str">
            <v xml:space="preserve">Luminária p/ iluminação pública ref.SRC-612 da Philips ou similar </v>
          </cell>
          <cell r="C80" t="str">
            <v xml:space="preserve"> </v>
          </cell>
          <cell r="D80" t="str">
            <v xml:space="preserve"> </v>
          </cell>
          <cell r="E80" t="str">
            <v>un</v>
          </cell>
          <cell r="F80">
            <v>87</v>
          </cell>
          <cell r="G80">
            <v>425.5</v>
          </cell>
        </row>
        <row r="81">
          <cell r="A81" t="str">
            <v>PI 10</v>
          </cell>
          <cell r="B81" t="str">
            <v>Lâmpada a vapor de mercúrio 250W, alta pressão, base E40</v>
          </cell>
          <cell r="C81" t="str">
            <v xml:space="preserve"> </v>
          </cell>
          <cell r="D81" t="str">
            <v xml:space="preserve"> </v>
          </cell>
          <cell r="E81" t="str">
            <v>un</v>
          </cell>
          <cell r="F81">
            <v>69</v>
          </cell>
          <cell r="G81">
            <v>28.75</v>
          </cell>
        </row>
        <row r="82">
          <cell r="A82" t="str">
            <v>PI 18</v>
          </cell>
          <cell r="B82" t="str">
            <v>Braço curvo p/ iluminação pública padrão CELESC</v>
          </cell>
          <cell r="C82" t="str">
            <v xml:space="preserve"> </v>
          </cell>
          <cell r="D82" t="str">
            <v xml:space="preserve"> </v>
          </cell>
          <cell r="E82" t="str">
            <v>un</v>
          </cell>
          <cell r="F82">
            <v>87</v>
          </cell>
          <cell r="G82">
            <v>6.33</v>
          </cell>
        </row>
        <row r="83">
          <cell r="A83" t="str">
            <v>PI 20</v>
          </cell>
          <cell r="B83" t="str">
            <v>Poste de concreto duplo T 10m, 150 daN</v>
          </cell>
          <cell r="C83" t="str">
            <v xml:space="preserve"> </v>
          </cell>
          <cell r="D83" t="str">
            <v xml:space="preserve"> </v>
          </cell>
          <cell r="E83" t="str">
            <v>un</v>
          </cell>
          <cell r="F83">
            <v>30</v>
          </cell>
          <cell r="G83">
            <v>200</v>
          </cell>
        </row>
        <row r="84">
          <cell r="A84" t="str">
            <v>PI 24</v>
          </cell>
          <cell r="B84" t="str">
            <v>Fita elétrica auto fusão a base de borracha EPR</v>
          </cell>
          <cell r="C84" t="str">
            <v xml:space="preserve"> </v>
          </cell>
          <cell r="D84" t="str">
            <v xml:space="preserve"> </v>
          </cell>
          <cell r="E84" t="str">
            <v>un</v>
          </cell>
          <cell r="F84">
            <v>5</v>
          </cell>
          <cell r="G84">
            <v>6.39</v>
          </cell>
        </row>
        <row r="85">
          <cell r="A85" t="str">
            <v>PI 25</v>
          </cell>
          <cell r="B85" t="str">
            <v>Fita adesiva plástica isolante</v>
          </cell>
          <cell r="C85" t="str">
            <v xml:space="preserve"> </v>
          </cell>
          <cell r="D85" t="str">
            <v xml:space="preserve"> </v>
          </cell>
          <cell r="E85" t="str">
            <v>un</v>
          </cell>
          <cell r="F85">
            <v>8</v>
          </cell>
          <cell r="G85">
            <v>3.84</v>
          </cell>
        </row>
        <row r="86">
          <cell r="A86" t="str">
            <v>PI 30</v>
          </cell>
          <cell r="B86" t="str">
            <v>Haste para aterramento aço-cobre D 13x2400mm</v>
          </cell>
          <cell r="C86" t="str">
            <v xml:space="preserve"> </v>
          </cell>
          <cell r="D86" t="str">
            <v xml:space="preserve"> </v>
          </cell>
          <cell r="E86" t="str">
            <v>un</v>
          </cell>
          <cell r="F86">
            <v>30</v>
          </cell>
          <cell r="G86">
            <v>6.04</v>
          </cell>
        </row>
        <row r="87">
          <cell r="A87" t="str">
            <v>PI 31</v>
          </cell>
          <cell r="B87" t="str">
            <v>Cabo de cobre nú meio duro, 7 fios 2AWG</v>
          </cell>
          <cell r="C87" t="str">
            <v xml:space="preserve"> </v>
          </cell>
          <cell r="D87" t="str">
            <v xml:space="preserve"> </v>
          </cell>
          <cell r="E87" t="str">
            <v>kg</v>
          </cell>
          <cell r="F87">
            <v>18</v>
          </cell>
          <cell r="G87">
            <v>7.02</v>
          </cell>
        </row>
        <row r="88">
          <cell r="A88" t="str">
            <v>PI 36</v>
          </cell>
          <cell r="B88" t="str">
            <v>Construção de embasamento p/ poste tipo engastado, concreto duplo T, 10m de altura</v>
          </cell>
          <cell r="C88" t="str">
            <v xml:space="preserve"> </v>
          </cell>
          <cell r="D88" t="str">
            <v xml:space="preserve"> </v>
          </cell>
          <cell r="E88" t="str">
            <v>un</v>
          </cell>
          <cell r="F88">
            <v>30</v>
          </cell>
          <cell r="G88">
            <v>285</v>
          </cell>
        </row>
        <row r="89">
          <cell r="A89" t="str">
            <v>PI 39</v>
          </cell>
          <cell r="B89" t="str">
            <v>Fixação de haste de terra e conexão ao neutro</v>
          </cell>
          <cell r="C89" t="str">
            <v xml:space="preserve"> </v>
          </cell>
          <cell r="D89" t="str">
            <v xml:space="preserve"> </v>
          </cell>
          <cell r="E89" t="str">
            <v>un</v>
          </cell>
          <cell r="F89">
            <v>30</v>
          </cell>
          <cell r="G89">
            <v>35</v>
          </cell>
        </row>
        <row r="90">
          <cell r="A90" t="str">
            <v>PI 45</v>
          </cell>
          <cell r="B90" t="str">
            <v>Montagem eletromecânica de luminária padrão CELESC em poste de 11m de altura, duplo T,c/ fixação dos equip.e conexões elétricos</v>
          </cell>
          <cell r="C90" t="str">
            <v xml:space="preserve"> </v>
          </cell>
          <cell r="D90" t="str">
            <v xml:space="preserve"> </v>
          </cell>
          <cell r="E90" t="str">
            <v>un</v>
          </cell>
          <cell r="F90">
            <v>87</v>
          </cell>
          <cell r="G90">
            <v>35</v>
          </cell>
        </row>
        <row r="91">
          <cell r="A91" t="str">
            <v>PI 48</v>
          </cell>
          <cell r="B91" t="str">
            <v>Armação secundária p/ 2 estribo</v>
          </cell>
          <cell r="C91" t="str">
            <v xml:space="preserve"> </v>
          </cell>
          <cell r="D91" t="str">
            <v xml:space="preserve"> </v>
          </cell>
          <cell r="E91" t="str">
            <v>un</v>
          </cell>
          <cell r="F91">
            <v>60</v>
          </cell>
          <cell r="G91">
            <v>7.5</v>
          </cell>
        </row>
        <row r="92">
          <cell r="A92" t="str">
            <v>PI 49</v>
          </cell>
          <cell r="B92" t="str">
            <v>Armação secundária p/ 1 estribo</v>
          </cell>
          <cell r="C92" t="str">
            <v xml:space="preserve"> </v>
          </cell>
          <cell r="D92" t="str">
            <v xml:space="preserve"> </v>
          </cell>
          <cell r="E92" t="str">
            <v>un</v>
          </cell>
          <cell r="F92">
            <v>30</v>
          </cell>
          <cell r="G92">
            <v>3.5</v>
          </cell>
        </row>
        <row r="93">
          <cell r="A93" t="str">
            <v>PI 61</v>
          </cell>
          <cell r="B93" t="str">
            <v>Isolador de roldana</v>
          </cell>
          <cell r="C93" t="str">
            <v xml:space="preserve"> </v>
          </cell>
          <cell r="D93" t="str">
            <v xml:space="preserve"> </v>
          </cell>
          <cell r="E93" t="str">
            <v>un</v>
          </cell>
          <cell r="F93">
            <v>150</v>
          </cell>
          <cell r="G93">
            <v>4.5</v>
          </cell>
        </row>
        <row r="94">
          <cell r="A94" t="str">
            <v>PI 65</v>
          </cell>
          <cell r="B94" t="str">
            <v>Cabo de alumínio 1/0</v>
          </cell>
          <cell r="C94" t="str">
            <v xml:space="preserve"> </v>
          </cell>
          <cell r="D94" t="str">
            <v xml:space="preserve"> </v>
          </cell>
          <cell r="E94" t="str">
            <v>m</v>
          </cell>
          <cell r="F94">
            <v>2880</v>
          </cell>
          <cell r="G94">
            <v>1.7</v>
          </cell>
        </row>
        <row r="95">
          <cell r="A95" t="str">
            <v>PI 69</v>
          </cell>
          <cell r="B95" t="str">
            <v>Instalação de poste concreto duplo T, 10m de altura, engastado</v>
          </cell>
          <cell r="C95" t="str">
            <v xml:space="preserve"> </v>
          </cell>
          <cell r="D95" t="str">
            <v xml:space="preserve"> </v>
          </cell>
          <cell r="E95" t="str">
            <v>un</v>
          </cell>
          <cell r="F95">
            <v>2</v>
          </cell>
          <cell r="G95">
            <v>200</v>
          </cell>
        </row>
        <row r="96">
          <cell r="A96" t="str">
            <v>R16</v>
          </cell>
          <cell r="B96" t="str">
            <v>Remanejamento de Poste de Concreto 10/150 c/ 1 pétala (400W) instalado</v>
          </cell>
          <cell r="C96" t="str">
            <v xml:space="preserve"> </v>
          </cell>
          <cell r="D96" t="str">
            <v xml:space="preserve"> </v>
          </cell>
          <cell r="E96" t="str">
            <v>un</v>
          </cell>
          <cell r="F96">
            <v>12</v>
          </cell>
          <cell r="G96">
            <v>150</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sheetData sheetId="194"/>
      <sheetData sheetId="195"/>
      <sheetData sheetId="196" refreshError="1"/>
      <sheetData sheetId="197" refreshError="1"/>
      <sheetData sheetId="19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ExecuçServiços"/>
      <sheetName val="PARADA DE ÔNIBUS"/>
      <sheetName val="ACESSO TIPO II"/>
      <sheetName val="Faixas adic."/>
      <sheetName val="RESUMO reordenamento"/>
      <sheetName val="MODELO PARA ORÇAMENTO"/>
      <sheetName val="DER janeiro98"/>
      <sheetName val="orcID nº1"/>
      <sheetName val="orc ID nº12"/>
      <sheetName val="orc ID nº13"/>
      <sheetName val="orc ID nº 14"/>
      <sheetName val="orc ID nº 15"/>
      <sheetName val="orc ID nº16"/>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Price List"/>
      <sheetName val="p a t o 99 b"/>
      <sheetName val="61M-CBMI"/>
      <sheetName val="composições"/>
      <sheetName val="projeto"/>
      <sheetName val="Mão de Obra"/>
    </sheetNames>
    <sheetDataSet>
      <sheetData sheetId="0"/>
      <sheetData sheetId="1" refreshError="1"/>
      <sheetData sheetId="2" refreshError="1"/>
      <sheetData sheetId="3" refreshError="1"/>
      <sheetData sheetId="4"/>
      <sheetData sheetId="5" refreshError="1"/>
      <sheetData sheetId="6">
        <row r="1">
          <cell r="A1" t="str">
            <v>CÓDIGO</v>
          </cell>
          <cell r="B1" t="str">
            <v>SERVIÇO</v>
          </cell>
          <cell r="C1" t="str">
            <v>UNIDADE</v>
          </cell>
          <cell r="D1" t="str">
            <v>sisNORTE</v>
          </cell>
        </row>
        <row r="2">
          <cell r="D2" t="str">
            <v>(R$)1/98</v>
          </cell>
        </row>
        <row r="3">
          <cell r="A3">
            <v>45000</v>
          </cell>
          <cell r="B3" t="str">
            <v>Extração e carga de areia</v>
          </cell>
          <cell r="C3" t="str">
            <v>m³</v>
          </cell>
          <cell r="D3">
            <v>3.24</v>
          </cell>
        </row>
        <row r="4">
          <cell r="A4">
            <v>45005</v>
          </cell>
          <cell r="B4" t="str">
            <v>Extração e carga de seixo com DRAG-LINE</v>
          </cell>
          <cell r="C4" t="str">
            <v>m³</v>
          </cell>
          <cell r="D4">
            <v>2.2599999999999998</v>
          </cell>
        </row>
        <row r="5">
          <cell r="A5">
            <v>45010</v>
          </cell>
          <cell r="B5" t="str">
            <v>Extração e carga de seixo com trator</v>
          </cell>
          <cell r="C5" t="str">
            <v>m³</v>
          </cell>
          <cell r="D5">
            <v>1.82</v>
          </cell>
        </row>
        <row r="6">
          <cell r="A6">
            <v>45015</v>
          </cell>
          <cell r="B6" t="str">
            <v>Extração de rocha para britagem</v>
          </cell>
          <cell r="C6" t="str">
            <v>m³</v>
          </cell>
          <cell r="D6">
            <v>3.97</v>
          </cell>
        </row>
        <row r="7">
          <cell r="A7">
            <v>45020</v>
          </cell>
          <cell r="B7" t="str">
            <v>Fogacho para rocha extraída</v>
          </cell>
          <cell r="C7" t="str">
            <v>m³</v>
          </cell>
          <cell r="D7">
            <v>8.14</v>
          </cell>
        </row>
        <row r="8">
          <cell r="A8">
            <v>45025</v>
          </cell>
          <cell r="B8" t="str">
            <v>Extração de rocha e fogacho</v>
          </cell>
          <cell r="C8" t="str">
            <v>m³</v>
          </cell>
          <cell r="D8">
            <v>5.19</v>
          </cell>
        </row>
        <row r="9">
          <cell r="A9">
            <v>45030</v>
          </cell>
          <cell r="B9" t="str">
            <v>Carga e transporte da rocha da pedreira para o britador</v>
          </cell>
          <cell r="C9" t="str">
            <v>m³</v>
          </cell>
          <cell r="D9">
            <v>4.82</v>
          </cell>
        </row>
        <row r="10">
          <cell r="A10">
            <v>45035</v>
          </cell>
          <cell r="B10" t="str">
            <v>Carregamento de seixo</v>
          </cell>
          <cell r="C10" t="str">
            <v>m³</v>
          </cell>
          <cell r="D10">
            <v>0.45</v>
          </cell>
        </row>
        <row r="11">
          <cell r="A11">
            <v>45040</v>
          </cell>
          <cell r="B11" t="str">
            <v>Britagem de seixo</v>
          </cell>
          <cell r="C11" t="str">
            <v>m³</v>
          </cell>
          <cell r="D11">
            <v>6.88</v>
          </cell>
        </row>
        <row r="12">
          <cell r="A12">
            <v>45045</v>
          </cell>
          <cell r="B12" t="str">
            <v>Extração , carga e transporte de rocha até o britador</v>
          </cell>
          <cell r="C12" t="str">
            <v>m³</v>
          </cell>
          <cell r="D12">
            <v>10.02</v>
          </cell>
        </row>
        <row r="13">
          <cell r="A13">
            <v>45050</v>
          </cell>
          <cell r="B13" t="str">
            <v>Britagem primária - produção de pedra pulmão D &lt;=10 cm</v>
          </cell>
          <cell r="C13" t="str">
            <v>m³</v>
          </cell>
          <cell r="D13">
            <v>9.91</v>
          </cell>
        </row>
        <row r="14">
          <cell r="A14">
            <v>45055</v>
          </cell>
          <cell r="B14" t="str">
            <v>Bica corrida (produção de brita)</v>
          </cell>
          <cell r="C14" t="str">
            <v>m³</v>
          </cell>
          <cell r="D14">
            <v>10.87</v>
          </cell>
        </row>
        <row r="15">
          <cell r="A15">
            <v>45060</v>
          </cell>
          <cell r="B15" t="str">
            <v>Britagem de rocha - produção de brita</v>
          </cell>
          <cell r="C15" t="str">
            <v>m³</v>
          </cell>
          <cell r="D15">
            <v>12.44</v>
          </cell>
        </row>
        <row r="16">
          <cell r="A16">
            <v>45070</v>
          </cell>
          <cell r="B16" t="str">
            <v>Escavação e carga de materiais de 1a. categoria</v>
          </cell>
          <cell r="C16" t="str">
            <v>m³</v>
          </cell>
          <cell r="D16">
            <v>1.54</v>
          </cell>
        </row>
        <row r="17">
          <cell r="A17">
            <v>45075</v>
          </cell>
          <cell r="B17" t="str">
            <v>Escavação e carga de materiais de 2a. categoria</v>
          </cell>
          <cell r="C17" t="str">
            <v>m³</v>
          </cell>
          <cell r="D17">
            <v>2.4</v>
          </cell>
        </row>
        <row r="18">
          <cell r="A18">
            <v>45080</v>
          </cell>
          <cell r="B18" t="str">
            <v>Produção de seixo peneirado</v>
          </cell>
          <cell r="C18" t="str">
            <v>m³</v>
          </cell>
          <cell r="D18">
            <v>3.39</v>
          </cell>
        </row>
        <row r="19">
          <cell r="A19">
            <v>45085</v>
          </cell>
          <cell r="B19" t="str">
            <v>Produção de seixo parcialmente britado e peneirado</v>
          </cell>
          <cell r="C19" t="str">
            <v>m³</v>
          </cell>
          <cell r="D19">
            <v>4.41</v>
          </cell>
        </row>
        <row r="20">
          <cell r="A20">
            <v>45090</v>
          </cell>
          <cell r="B20" t="str">
            <v>Seixo retido na peneira 2"</v>
          </cell>
          <cell r="C20" t="str">
            <v>m³</v>
          </cell>
          <cell r="D20">
            <v>3.4</v>
          </cell>
        </row>
        <row r="21">
          <cell r="A21">
            <v>45095</v>
          </cell>
          <cell r="B21" t="str">
            <v>Carregamento de brita para drenagem e O.A.C.</v>
          </cell>
          <cell r="C21" t="str">
            <v>m³</v>
          </cell>
          <cell r="D21">
            <v>0.56000000000000005</v>
          </cell>
        </row>
        <row r="22">
          <cell r="A22">
            <v>45100</v>
          </cell>
          <cell r="B22" t="str">
            <v>Material jazida 1a categoria</v>
          </cell>
          <cell r="C22" t="str">
            <v>m³</v>
          </cell>
          <cell r="D22">
            <v>1.54</v>
          </cell>
        </row>
        <row r="23">
          <cell r="A23">
            <v>45105</v>
          </cell>
          <cell r="B23" t="str">
            <v>Escavação e carga de material de 2a categoria</v>
          </cell>
          <cell r="C23" t="str">
            <v>m³</v>
          </cell>
          <cell r="D23">
            <v>2.38</v>
          </cell>
        </row>
        <row r="24">
          <cell r="A24">
            <v>45110</v>
          </cell>
          <cell r="B24" t="str">
            <v>Extração do material de 3a categoria para terraplenagem</v>
          </cell>
          <cell r="C24" t="str">
            <v>m³</v>
          </cell>
          <cell r="D24">
            <v>6.3</v>
          </cell>
        </row>
        <row r="25">
          <cell r="A25">
            <v>45115</v>
          </cell>
          <cell r="B25" t="str">
            <v>Carga do material de 3a categoria</v>
          </cell>
          <cell r="C25" t="str">
            <v>m³</v>
          </cell>
          <cell r="D25">
            <v>2.1800000000000002</v>
          </cell>
        </row>
        <row r="26">
          <cell r="A26">
            <v>45120</v>
          </cell>
          <cell r="B26" t="str">
            <v>Espalhamento do material de 3a categoria</v>
          </cell>
          <cell r="C26" t="str">
            <v>m³</v>
          </cell>
          <cell r="D26">
            <v>0.3</v>
          </cell>
        </row>
        <row r="27">
          <cell r="A27">
            <v>45125</v>
          </cell>
          <cell r="B27" t="str">
            <v>Escavação carga e espalhamento de material de 3a. categoria</v>
          </cell>
          <cell r="C27" t="str">
            <v>m³</v>
          </cell>
          <cell r="D27">
            <v>8.7799999999999994</v>
          </cell>
        </row>
        <row r="28">
          <cell r="A28">
            <v>45210</v>
          </cell>
          <cell r="B28" t="str">
            <v>Concreto magro</v>
          </cell>
          <cell r="C28" t="str">
            <v>m³</v>
          </cell>
          <cell r="D28">
            <v>87.09</v>
          </cell>
        </row>
        <row r="29">
          <cell r="A29">
            <v>45215</v>
          </cell>
          <cell r="B29" t="str">
            <v>Concreto magro com brita comercial</v>
          </cell>
          <cell r="C29" t="str">
            <v>m³</v>
          </cell>
          <cell r="D29">
            <v>103.07</v>
          </cell>
        </row>
        <row r="30">
          <cell r="A30">
            <v>45220</v>
          </cell>
          <cell r="B30" t="str">
            <v>Concreto fck 9 MPa</v>
          </cell>
          <cell r="C30" t="str">
            <v>m³</v>
          </cell>
          <cell r="D30">
            <v>102.67</v>
          </cell>
        </row>
        <row r="31">
          <cell r="A31">
            <v>45225</v>
          </cell>
          <cell r="B31" t="str">
            <v>Concreto fck 9 MPa com brita comercial</v>
          </cell>
          <cell r="C31" t="str">
            <v>m³</v>
          </cell>
          <cell r="D31">
            <v>116.3</v>
          </cell>
        </row>
        <row r="32">
          <cell r="A32">
            <v>45230</v>
          </cell>
          <cell r="B32" t="str">
            <v xml:space="preserve">Concreto fck 11 MPa </v>
          </cell>
          <cell r="C32" t="str">
            <v>m³</v>
          </cell>
          <cell r="D32">
            <v>108.67</v>
          </cell>
        </row>
        <row r="33">
          <cell r="A33">
            <v>45235</v>
          </cell>
          <cell r="B33" t="str">
            <v>Concreto fck 11 MPa com brita comercial</v>
          </cell>
          <cell r="C33" t="str">
            <v>m³</v>
          </cell>
          <cell r="D33">
            <v>122.71</v>
          </cell>
        </row>
        <row r="34">
          <cell r="A34">
            <v>45240</v>
          </cell>
          <cell r="B34" t="str">
            <v xml:space="preserve">Concreto fck 15 MPa </v>
          </cell>
          <cell r="C34" t="str">
            <v>m³</v>
          </cell>
          <cell r="D34">
            <v>115.68</v>
          </cell>
        </row>
        <row r="35">
          <cell r="A35">
            <v>45245</v>
          </cell>
          <cell r="B35" t="str">
            <v>Concreto fck 15 MPa com brita comercial</v>
          </cell>
          <cell r="C35" t="str">
            <v>m³</v>
          </cell>
          <cell r="D35">
            <v>127.79</v>
          </cell>
        </row>
        <row r="36">
          <cell r="A36">
            <v>45250</v>
          </cell>
          <cell r="B36" t="str">
            <v>Concreto Poroso</v>
          </cell>
          <cell r="C36" t="str">
            <v>m³</v>
          </cell>
          <cell r="D36">
            <v>116.3</v>
          </cell>
        </row>
        <row r="37">
          <cell r="A37">
            <v>45255</v>
          </cell>
          <cell r="B37" t="str">
            <v>Concreto poroso com brita comercial</v>
          </cell>
          <cell r="C37" t="str">
            <v>m³</v>
          </cell>
          <cell r="D37">
            <v>133.1</v>
          </cell>
        </row>
        <row r="38">
          <cell r="A38">
            <v>45260</v>
          </cell>
          <cell r="B38" t="str">
            <v>Concreto ciclopico fck 11 MPa</v>
          </cell>
          <cell r="C38" t="str">
            <v>m³</v>
          </cell>
          <cell r="D38">
            <v>93.84</v>
          </cell>
        </row>
        <row r="39">
          <cell r="A39">
            <v>45265</v>
          </cell>
          <cell r="B39" t="str">
            <v>Concreto ciclopico fck 11 MPa com brita comercial</v>
          </cell>
          <cell r="C39" t="str">
            <v>m³</v>
          </cell>
          <cell r="D39">
            <v>103.67</v>
          </cell>
        </row>
        <row r="40">
          <cell r="A40">
            <v>45270</v>
          </cell>
          <cell r="B40" t="str">
            <v>Concreto ciclopico fck 15 MPa</v>
          </cell>
          <cell r="C40" t="str">
            <v>m³</v>
          </cell>
          <cell r="D40">
            <v>98.75</v>
          </cell>
        </row>
        <row r="41">
          <cell r="A41">
            <v>45275</v>
          </cell>
          <cell r="B41" t="str">
            <v>Concreto ciclopico fck 15 MPa com brita comercial</v>
          </cell>
          <cell r="C41" t="str">
            <v>m³</v>
          </cell>
          <cell r="D41">
            <v>107.23</v>
          </cell>
        </row>
        <row r="42">
          <cell r="A42">
            <v>45280</v>
          </cell>
          <cell r="B42" t="str">
            <v>Argamassa de cimento e areia 1:4</v>
          </cell>
          <cell r="C42" t="str">
            <v>m³</v>
          </cell>
          <cell r="D42">
            <v>103.72</v>
          </cell>
        </row>
        <row r="43">
          <cell r="A43">
            <v>45285</v>
          </cell>
          <cell r="B43" t="str">
            <v>Argamassa de cimento e areia 1:3</v>
          </cell>
          <cell r="C43" t="str">
            <v>m³</v>
          </cell>
          <cell r="D43">
            <v>120.94</v>
          </cell>
        </row>
        <row r="44">
          <cell r="A44">
            <v>45290</v>
          </cell>
          <cell r="B44" t="str">
            <v>Formas comuns de madeira com reaproveitamento de duas vezes</v>
          </cell>
          <cell r="C44" t="str">
            <v>m²</v>
          </cell>
          <cell r="D44">
            <v>22.28</v>
          </cell>
        </row>
        <row r="45">
          <cell r="A45">
            <v>45295</v>
          </cell>
          <cell r="B45" t="str">
            <v>Escoramento para bueiros celulares</v>
          </cell>
          <cell r="C45" t="str">
            <v>m³</v>
          </cell>
          <cell r="D45">
            <v>9.67</v>
          </cell>
        </row>
        <row r="46">
          <cell r="A46">
            <v>45300</v>
          </cell>
          <cell r="B46" t="str">
            <v>Armadura aço CA-25 fornecimento dobragem e colocação</v>
          </cell>
          <cell r="C46" t="str">
            <v>kg</v>
          </cell>
          <cell r="D46">
            <v>2.0299999999999998</v>
          </cell>
        </row>
        <row r="47">
          <cell r="A47">
            <v>45305</v>
          </cell>
          <cell r="B47" t="str">
            <v>Armadura aço CA-50 fornecimento dobragem e colocação</v>
          </cell>
          <cell r="C47" t="str">
            <v>kg</v>
          </cell>
          <cell r="D47">
            <v>2.11</v>
          </cell>
        </row>
        <row r="48">
          <cell r="A48">
            <v>45310</v>
          </cell>
          <cell r="B48" t="str">
            <v>Armadura aço CA-60 fornecimento dobragem e colocação</v>
          </cell>
          <cell r="C48" t="str">
            <v>kg</v>
          </cell>
          <cell r="D48">
            <v>2.38</v>
          </cell>
        </row>
        <row r="49">
          <cell r="A49">
            <v>45315</v>
          </cell>
          <cell r="B49" t="str">
            <v>Lastro de brita</v>
          </cell>
          <cell r="C49" t="str">
            <v>m³</v>
          </cell>
          <cell r="D49">
            <v>25.13</v>
          </cell>
        </row>
        <row r="50">
          <cell r="A50">
            <v>45320</v>
          </cell>
          <cell r="B50" t="str">
            <v>Lastro de brita com brita comercial</v>
          </cell>
          <cell r="C50" t="str">
            <v>m³</v>
          </cell>
          <cell r="D50">
            <v>46.72</v>
          </cell>
        </row>
        <row r="51">
          <cell r="A51">
            <v>45335</v>
          </cell>
          <cell r="B51" t="str">
            <v>Enrocamento de pedra jogada com pedra do primário</v>
          </cell>
          <cell r="C51" t="str">
            <v>m³</v>
          </cell>
          <cell r="D51">
            <v>12.12</v>
          </cell>
        </row>
        <row r="52">
          <cell r="A52">
            <v>45340</v>
          </cell>
          <cell r="B52" t="str">
            <v>Enrocamento pedra arrumada</v>
          </cell>
          <cell r="C52" t="str">
            <v>m³</v>
          </cell>
          <cell r="D52">
            <v>22.83</v>
          </cell>
        </row>
        <row r="53">
          <cell r="A53">
            <v>45345</v>
          </cell>
          <cell r="B53" t="str">
            <v>Alvenaria de pedra-de-mão argamassada</v>
          </cell>
          <cell r="C53" t="str">
            <v>m³</v>
          </cell>
          <cell r="D53">
            <v>62.17</v>
          </cell>
        </row>
        <row r="54">
          <cell r="A54">
            <v>45350</v>
          </cell>
          <cell r="B54" t="str">
            <v>Alvenaria de tijolos maciços p/ parede de 20cm</v>
          </cell>
          <cell r="C54" t="str">
            <v>m²</v>
          </cell>
          <cell r="D54">
            <v>47.7</v>
          </cell>
        </row>
        <row r="55">
          <cell r="A55">
            <v>46000</v>
          </cell>
          <cell r="B55" t="str">
            <v>Torre de madeira para cravação de tubulação (OAE)</v>
          </cell>
          <cell r="C55" t="str">
            <v>m</v>
          </cell>
          <cell r="D55">
            <v>450.9</v>
          </cell>
        </row>
        <row r="56">
          <cell r="A56">
            <v>46010</v>
          </cell>
          <cell r="B56" t="str">
            <v>Argamassa de cimento e areia 1:4 preparo e materiais (OAE)</v>
          </cell>
          <cell r="C56" t="str">
            <v>m³</v>
          </cell>
          <cell r="D56">
            <v>104.93</v>
          </cell>
        </row>
        <row r="57">
          <cell r="A57">
            <v>46020</v>
          </cell>
          <cell r="B57" t="str">
            <v>Formas de madeira (OAE)</v>
          </cell>
          <cell r="C57" t="str">
            <v>m²</v>
          </cell>
          <cell r="D57">
            <v>29.37</v>
          </cell>
        </row>
        <row r="58">
          <cell r="A58">
            <v>46030</v>
          </cell>
          <cell r="B58" t="str">
            <v>Armadura aço CA-50 fornec. dobr. e colocação (OAE)</v>
          </cell>
          <cell r="C58" t="str">
            <v>kg</v>
          </cell>
          <cell r="D58">
            <v>2.2000000000000002</v>
          </cell>
        </row>
        <row r="59">
          <cell r="A59">
            <v>46040</v>
          </cell>
          <cell r="B59" t="str">
            <v>Concreto fck 15 MPa - preparo lançamento e cura (OAE)</v>
          </cell>
          <cell r="C59" t="str">
            <v>m³</v>
          </cell>
          <cell r="D59">
            <v>129.38</v>
          </cell>
        </row>
        <row r="60">
          <cell r="A60">
            <v>46050</v>
          </cell>
          <cell r="B60" t="str">
            <v>Concreto fck 18 MPa - preparo lançamento e cura (OAE)</v>
          </cell>
          <cell r="C60" t="str">
            <v>m³</v>
          </cell>
          <cell r="D60">
            <v>134.74</v>
          </cell>
        </row>
        <row r="61">
          <cell r="A61">
            <v>46070</v>
          </cell>
          <cell r="B61" t="str">
            <v>Demolição de estrutura em concreto simples (OAE)</v>
          </cell>
          <cell r="C61" t="str">
            <v>m³</v>
          </cell>
          <cell r="D61">
            <v>13.96</v>
          </cell>
        </row>
        <row r="62">
          <cell r="A62">
            <v>46080</v>
          </cell>
          <cell r="B62" t="str">
            <v>Demolição de estrutura em concreto armado (OAE)</v>
          </cell>
          <cell r="C62" t="str">
            <v>m³</v>
          </cell>
          <cell r="D62">
            <v>27.9</v>
          </cell>
        </row>
        <row r="63">
          <cell r="A63">
            <v>46090</v>
          </cell>
          <cell r="B63" t="str">
            <v>Aterro para vedação de ensecadeiras (OAE)</v>
          </cell>
          <cell r="C63" t="str">
            <v>m³</v>
          </cell>
          <cell r="D63">
            <v>7.52</v>
          </cell>
        </row>
        <row r="64">
          <cell r="A64">
            <v>46100</v>
          </cell>
          <cell r="B64" t="str">
            <v>Ensecadeiras duplas (OAE)</v>
          </cell>
          <cell r="C64" t="str">
            <v>m²</v>
          </cell>
          <cell r="D64">
            <v>157.55000000000001</v>
          </cell>
        </row>
        <row r="65">
          <cell r="A65">
            <v>50000</v>
          </cell>
          <cell r="B65" t="str">
            <v>Desmatamento e limpeza do terreno - condição1</v>
          </cell>
          <cell r="C65" t="str">
            <v>m²</v>
          </cell>
          <cell r="D65">
            <v>0.15</v>
          </cell>
        </row>
        <row r="66">
          <cell r="A66">
            <v>50001</v>
          </cell>
          <cell r="B66" t="str">
            <v>Desmatamento e limpeza do terreno - condição2</v>
          </cell>
          <cell r="C66" t="str">
            <v>m²</v>
          </cell>
          <cell r="D66">
            <v>0.47</v>
          </cell>
        </row>
        <row r="67">
          <cell r="A67">
            <v>50002</v>
          </cell>
          <cell r="B67" t="str">
            <v>Desmatamento e limpeza do terreno - condição3</v>
          </cell>
          <cell r="C67" t="str">
            <v>m²</v>
          </cell>
          <cell r="D67">
            <v>1.41</v>
          </cell>
        </row>
        <row r="68">
          <cell r="A68">
            <v>50003</v>
          </cell>
          <cell r="B68" t="str">
            <v>Desmatamento e limpeza do terreno - condição4</v>
          </cell>
          <cell r="C68" t="str">
            <v>m²</v>
          </cell>
          <cell r="D68">
            <v>2.0499999999999998</v>
          </cell>
        </row>
        <row r="69">
          <cell r="A69">
            <v>50010</v>
          </cell>
          <cell r="B69" t="str">
            <v>Esc. carga e transp. de mat. clas. 1a cat DMT&lt;= 50 m</v>
          </cell>
          <cell r="C69" t="str">
            <v>m³</v>
          </cell>
          <cell r="D69">
            <v>0.83</v>
          </cell>
        </row>
        <row r="70">
          <cell r="A70">
            <v>50020</v>
          </cell>
          <cell r="B70" t="str">
            <v>Esc. carga e transp. de mat. clas 1a cat 50&lt;DMT&lt;=100 m</v>
          </cell>
          <cell r="C70" t="str">
            <v>m³</v>
          </cell>
          <cell r="D70">
            <v>1.43</v>
          </cell>
        </row>
        <row r="71">
          <cell r="A71">
            <v>50030</v>
          </cell>
          <cell r="B71" t="str">
            <v>Esc. carga e transp. de mat. clas 1a cat 100&lt;DMT&lt;=150 m</v>
          </cell>
          <cell r="C71" t="str">
            <v>m³</v>
          </cell>
          <cell r="D71">
            <v>1.5</v>
          </cell>
        </row>
        <row r="72">
          <cell r="A72">
            <v>50040</v>
          </cell>
          <cell r="B72" t="str">
            <v>Esc. carga e transp. de mat. clas 1a cat 150&lt;DMT&lt;=200 m</v>
          </cell>
          <cell r="C72" t="str">
            <v>m³</v>
          </cell>
          <cell r="D72">
            <v>1.52</v>
          </cell>
        </row>
        <row r="73">
          <cell r="A73">
            <v>50050</v>
          </cell>
          <cell r="B73" t="str">
            <v>Esc. carga e transp. de mat. clas 1a cat 200&lt;DMT&lt;=250 m</v>
          </cell>
          <cell r="C73" t="str">
            <v>m³</v>
          </cell>
          <cell r="D73">
            <v>1.69</v>
          </cell>
        </row>
        <row r="74">
          <cell r="A74">
            <v>50060</v>
          </cell>
          <cell r="B74" t="str">
            <v>Esc. carga e transp. de mat. clas 1a cat 250&lt;DMT&lt;=300 m</v>
          </cell>
          <cell r="C74" t="str">
            <v>m³</v>
          </cell>
          <cell r="D74">
            <v>1.8</v>
          </cell>
        </row>
        <row r="75">
          <cell r="A75">
            <v>50070</v>
          </cell>
          <cell r="B75" t="str">
            <v>Esc. carga e transp. de mat. clas 1a cat 300&lt;DMT&lt;=350 m</v>
          </cell>
          <cell r="C75" t="str">
            <v>m³</v>
          </cell>
          <cell r="D75">
            <v>1.94</v>
          </cell>
        </row>
        <row r="76">
          <cell r="A76">
            <v>50080</v>
          </cell>
          <cell r="B76" t="str">
            <v>Esc. carga e transp. de mat. clas 1a cat 350&lt;DMT&lt;=400 m</v>
          </cell>
          <cell r="C76" t="str">
            <v>m³</v>
          </cell>
          <cell r="D76">
            <v>2</v>
          </cell>
        </row>
        <row r="77">
          <cell r="A77">
            <v>50090</v>
          </cell>
          <cell r="B77" t="str">
            <v>Esc. carga e transp. de mat. clas 1a cat 400&lt;DMT&lt;=500 m</v>
          </cell>
          <cell r="C77" t="str">
            <v>m³</v>
          </cell>
          <cell r="D77">
            <v>2.09</v>
          </cell>
        </row>
        <row r="78">
          <cell r="A78">
            <v>50100</v>
          </cell>
          <cell r="B78" t="str">
            <v>Esc. carga e transp. de mat. clas 1a cat 500&lt;DMT&lt;=600 m</v>
          </cell>
          <cell r="C78" t="str">
            <v>m³</v>
          </cell>
          <cell r="D78">
            <v>2.2200000000000002</v>
          </cell>
        </row>
        <row r="79">
          <cell r="A79">
            <v>50110</v>
          </cell>
          <cell r="B79" t="str">
            <v>Esc. carga e transp. de mat. clas 1a cat 600&lt;DMT&lt;=700 m</v>
          </cell>
          <cell r="C79" t="str">
            <v>m³</v>
          </cell>
          <cell r="D79">
            <v>2.4</v>
          </cell>
        </row>
        <row r="80">
          <cell r="A80">
            <v>50120</v>
          </cell>
          <cell r="B80" t="str">
            <v>Esc. carga e transp. de mat. clas 1a cat 700&lt;DMT&lt;=800 m</v>
          </cell>
          <cell r="C80" t="str">
            <v>m³</v>
          </cell>
          <cell r="D80">
            <v>2.56</v>
          </cell>
        </row>
        <row r="81">
          <cell r="A81">
            <v>50130</v>
          </cell>
          <cell r="B81" t="str">
            <v>Esc. carga e transp. de mat. clas 1a cat 800&lt;DMT&lt;=900 m</v>
          </cell>
          <cell r="C81" t="str">
            <v>m³</v>
          </cell>
          <cell r="D81">
            <v>2.66</v>
          </cell>
        </row>
        <row r="82">
          <cell r="A82">
            <v>50140</v>
          </cell>
          <cell r="B82" t="str">
            <v>Esc. carga e transp. de mat. clas 1a cat 900&lt;DMT&lt;=1000 m</v>
          </cell>
          <cell r="C82" t="str">
            <v>m³</v>
          </cell>
          <cell r="D82">
            <v>2.8</v>
          </cell>
        </row>
        <row r="83">
          <cell r="A83">
            <v>50150</v>
          </cell>
          <cell r="B83" t="str">
            <v>Esc. carga e transp. de mat. clas 1a cat 1000&lt;DMT&lt;=1200 m</v>
          </cell>
          <cell r="C83" t="str">
            <v>m³</v>
          </cell>
          <cell r="D83">
            <v>3.68</v>
          </cell>
        </row>
        <row r="84">
          <cell r="A84">
            <v>50160</v>
          </cell>
          <cell r="B84" t="str">
            <v>Esc. carga e transp. de mat. clas 1a cat 1200&lt;DMT&lt;=1400 m</v>
          </cell>
          <cell r="C84" t="str">
            <v>m³</v>
          </cell>
          <cell r="D84">
            <v>3.94</v>
          </cell>
        </row>
        <row r="85">
          <cell r="A85">
            <v>50170</v>
          </cell>
          <cell r="B85" t="str">
            <v>Esc. carga e transp. de mat. clas 1a cat 1400&lt;DMT&lt;=1600 m</v>
          </cell>
          <cell r="C85" t="str">
            <v>m³</v>
          </cell>
          <cell r="D85">
            <v>4.13</v>
          </cell>
        </row>
        <row r="86">
          <cell r="A86">
            <v>50180</v>
          </cell>
          <cell r="B86" t="str">
            <v>Esc. carga e transp. de mat. clas 1a cat 1600&lt;DMT&lt;=1800 m</v>
          </cell>
          <cell r="C86" t="str">
            <v>m³</v>
          </cell>
          <cell r="D86">
            <v>4.3</v>
          </cell>
        </row>
        <row r="87">
          <cell r="A87">
            <v>50190</v>
          </cell>
          <cell r="B87" t="str">
            <v>Esc. carga e transp. de mat. clas 1a cat 1800&lt;DMT&lt;2000 m</v>
          </cell>
          <cell r="C87" t="str">
            <v>m³</v>
          </cell>
          <cell r="D87">
            <v>4.37</v>
          </cell>
        </row>
        <row r="88">
          <cell r="A88">
            <v>50200</v>
          </cell>
          <cell r="B88" t="str">
            <v>Esc. carga e transp. de mat. clas 1a cat 2000&lt;DMT&lt;2500 m</v>
          </cell>
          <cell r="C88" t="str">
            <v>m³</v>
          </cell>
          <cell r="D88">
            <v>4.55</v>
          </cell>
        </row>
        <row r="89">
          <cell r="A89">
            <v>50210</v>
          </cell>
          <cell r="B89" t="str">
            <v>Esc. carga e transp. de mat. clas 1a cat 2500&lt;DMT&lt;3000 m</v>
          </cell>
          <cell r="C89" t="str">
            <v>m³</v>
          </cell>
          <cell r="D89">
            <v>4.91</v>
          </cell>
        </row>
        <row r="90">
          <cell r="A90">
            <v>50220</v>
          </cell>
          <cell r="B90" t="str">
            <v>Esc. carga e transp. de mat. clas 1a cat 3000&lt;DMT&lt;3500 m</v>
          </cell>
          <cell r="C90" t="str">
            <v>m³</v>
          </cell>
          <cell r="D90">
            <v>5.3</v>
          </cell>
        </row>
        <row r="91">
          <cell r="A91">
            <v>50230</v>
          </cell>
          <cell r="B91" t="str">
            <v>Esc. carga e transp. de mat. clas 1a cat 3500&lt;DMT&lt;4000 m</v>
          </cell>
          <cell r="C91" t="str">
            <v>m³</v>
          </cell>
          <cell r="D91">
            <v>5.51</v>
          </cell>
        </row>
        <row r="92">
          <cell r="A92">
            <v>50240</v>
          </cell>
          <cell r="B92" t="str">
            <v>Esc. carga e transp. de mat. clas 1a cat 4000&lt;DMT&lt;4500 m</v>
          </cell>
          <cell r="C92" t="str">
            <v>m³</v>
          </cell>
          <cell r="D92">
            <v>5.8</v>
          </cell>
        </row>
        <row r="93">
          <cell r="A93">
            <v>50250</v>
          </cell>
          <cell r="B93" t="str">
            <v>Esc. carga e transp. de mat. clas 1a cat 4500&lt;DMT&lt;5000 m</v>
          </cell>
          <cell r="C93" t="str">
            <v>m³</v>
          </cell>
          <cell r="D93">
            <v>6.1</v>
          </cell>
        </row>
        <row r="94">
          <cell r="A94">
            <v>50260</v>
          </cell>
          <cell r="B94" t="str">
            <v>Esc. carga e transp. de mat. clas 1a cat 5000&lt;DMT&lt;6000 m</v>
          </cell>
          <cell r="C94" t="str">
            <v>m³</v>
          </cell>
          <cell r="D94">
            <v>6.81</v>
          </cell>
        </row>
        <row r="95">
          <cell r="A95">
            <v>50270</v>
          </cell>
          <cell r="B95" t="str">
            <v>Esc. carga e transp. de mat. clas 1a cat 6000&lt;DMT&lt;7000 m</v>
          </cell>
          <cell r="C95" t="str">
            <v>m³</v>
          </cell>
          <cell r="D95">
            <v>7.32</v>
          </cell>
        </row>
        <row r="96">
          <cell r="A96">
            <v>50280</v>
          </cell>
          <cell r="B96" t="str">
            <v>Esc. carga e transp. de mat. clas 1a cat 7000&lt;DMT&lt;8000 m</v>
          </cell>
          <cell r="C96" t="str">
            <v>m³</v>
          </cell>
          <cell r="D96">
            <v>7.99</v>
          </cell>
        </row>
        <row r="97">
          <cell r="A97">
            <v>50290</v>
          </cell>
          <cell r="B97" t="str">
            <v>Esc. carga e transp. de mat. clas 1a cat 8000&lt;DMT&lt;9000 m</v>
          </cell>
          <cell r="C97" t="str">
            <v>m³</v>
          </cell>
          <cell r="D97">
            <v>8.65</v>
          </cell>
        </row>
        <row r="98">
          <cell r="A98">
            <v>50300</v>
          </cell>
          <cell r="B98" t="str">
            <v>Esc. carga e transp. de mat. clas 1a cat 9000&lt;DMT&lt;1000 m</v>
          </cell>
          <cell r="C98" t="str">
            <v>m³</v>
          </cell>
          <cell r="D98">
            <v>9.1199999999999992</v>
          </cell>
        </row>
        <row r="99">
          <cell r="A99">
            <v>51000</v>
          </cell>
          <cell r="B99" t="str">
            <v>Esc. carga e transp. de mat. clas. 2a cat DMT&lt;= 50 m</v>
          </cell>
          <cell r="C99" t="str">
            <v>m³</v>
          </cell>
          <cell r="D99">
            <v>1.36</v>
          </cell>
        </row>
        <row r="100">
          <cell r="A100">
            <v>51010</v>
          </cell>
          <cell r="B100" t="str">
            <v>Esc. carga e transp. de mat. clas 2a cat 50&lt;DMT&lt;=100 m</v>
          </cell>
          <cell r="C100" t="str">
            <v>m³</v>
          </cell>
          <cell r="D100">
            <v>2.23</v>
          </cell>
        </row>
        <row r="101">
          <cell r="A101">
            <v>51020</v>
          </cell>
          <cell r="B101" t="str">
            <v>Esc. carga e transp. de mat. clas 2a cat 100&lt;DMT&lt;=150 m</v>
          </cell>
          <cell r="C101" t="str">
            <v>m³</v>
          </cell>
          <cell r="D101">
            <v>2.31</v>
          </cell>
        </row>
        <row r="102">
          <cell r="A102">
            <v>51030</v>
          </cell>
          <cell r="B102" t="str">
            <v>Esc. carga e transp. de mat. clas 2a cat 150&lt;DMT&lt;=200 m</v>
          </cell>
          <cell r="C102" t="str">
            <v>m³</v>
          </cell>
          <cell r="D102">
            <v>2.44</v>
          </cell>
        </row>
        <row r="103">
          <cell r="A103">
            <v>51040</v>
          </cell>
          <cell r="B103" t="str">
            <v>Esc. carga e transp. de mat. clas 2a cat 200&lt;DMT&lt;=250 m</v>
          </cell>
          <cell r="C103" t="str">
            <v>m³</v>
          </cell>
          <cell r="D103">
            <v>2.62</v>
          </cell>
        </row>
        <row r="104">
          <cell r="A104">
            <v>51050</v>
          </cell>
          <cell r="B104" t="str">
            <v>Esc. carga e transp. de mat. clas 2a cat 250&lt;DMT&lt;=300 m</v>
          </cell>
          <cell r="C104" t="str">
            <v>m³</v>
          </cell>
          <cell r="D104">
            <v>2.69</v>
          </cell>
        </row>
        <row r="105">
          <cell r="A105">
            <v>51060</v>
          </cell>
          <cell r="B105" t="str">
            <v>Esc. carga e transp. de mat. clas 2a cat 300&lt;DMT&lt;=350 m</v>
          </cell>
          <cell r="C105" t="str">
            <v>m³</v>
          </cell>
          <cell r="D105">
            <v>2.84</v>
          </cell>
        </row>
        <row r="106">
          <cell r="A106">
            <v>51070</v>
          </cell>
          <cell r="B106" t="str">
            <v>Esc. carga e transp. de mat. clas 2a cat 350&lt;DMT&lt;=400 m</v>
          </cell>
          <cell r="C106" t="str">
            <v>m³</v>
          </cell>
          <cell r="D106">
            <v>2.91</v>
          </cell>
        </row>
        <row r="107">
          <cell r="A107">
            <v>51080</v>
          </cell>
          <cell r="B107" t="str">
            <v>Esc. carga e transp. de mat. clas 2a cat 400&lt;DMT&lt;=500 m</v>
          </cell>
          <cell r="C107" t="str">
            <v>m³</v>
          </cell>
          <cell r="D107">
            <v>3.03</v>
          </cell>
        </row>
        <row r="108">
          <cell r="A108">
            <v>51090</v>
          </cell>
          <cell r="B108" t="str">
            <v>Esc. carga e transp. de mat. clas 2a cat 500&lt;DMT&lt;=600 m</v>
          </cell>
          <cell r="C108" t="str">
            <v>m³</v>
          </cell>
          <cell r="D108">
            <v>3.21</v>
          </cell>
        </row>
        <row r="109">
          <cell r="A109">
            <v>51100</v>
          </cell>
          <cell r="B109" t="str">
            <v>Esc. carga e transp. de mat. clas 2a cat 600&lt;DMT&lt;=700 m</v>
          </cell>
          <cell r="C109" t="str">
            <v>m³</v>
          </cell>
          <cell r="D109">
            <v>3.44</v>
          </cell>
        </row>
        <row r="110">
          <cell r="A110">
            <v>51110</v>
          </cell>
          <cell r="B110" t="str">
            <v>Esc. carga e transp. de mat. clas 2a cat 700&lt;DMT&lt;=800 m</v>
          </cell>
          <cell r="C110" t="str">
            <v>m³</v>
          </cell>
          <cell r="D110">
            <v>3.57</v>
          </cell>
        </row>
        <row r="111">
          <cell r="A111">
            <v>51120</v>
          </cell>
          <cell r="B111" t="str">
            <v>Esc. carga e transp. de mat. clas 2a cat 800&lt;DMT&lt;=900 m</v>
          </cell>
          <cell r="C111" t="str">
            <v>m³</v>
          </cell>
          <cell r="D111">
            <v>3.73</v>
          </cell>
        </row>
        <row r="112">
          <cell r="A112">
            <v>51130</v>
          </cell>
          <cell r="B112" t="str">
            <v>Esc. carga e transp. de mat. clas 2a cat 900&lt;DMT&lt;=1000 m</v>
          </cell>
          <cell r="C112" t="str">
            <v>m³</v>
          </cell>
          <cell r="D112">
            <v>3.94</v>
          </cell>
        </row>
        <row r="113">
          <cell r="A113">
            <v>51140</v>
          </cell>
          <cell r="B113" t="str">
            <v>Esc. carga e transp. de mat. clas 2a cat 1000&lt;DMT&lt;=1200 m</v>
          </cell>
          <cell r="C113" t="str">
            <v>m³</v>
          </cell>
          <cell r="D113">
            <v>4.82</v>
          </cell>
        </row>
        <row r="114">
          <cell r="A114">
            <v>51150</v>
          </cell>
          <cell r="B114" t="str">
            <v>Esc. carga e transp. de mat. clas 2a cat 1200&lt;DMT&lt;=1400 m</v>
          </cell>
          <cell r="C114" t="str">
            <v>m³</v>
          </cell>
          <cell r="D114">
            <v>5.0599999999999996</v>
          </cell>
        </row>
        <row r="115">
          <cell r="A115">
            <v>51160</v>
          </cell>
          <cell r="B115" t="str">
            <v>Esc. carga e transp. de mat. clas 2a cat 1400&lt;DMT&lt;=1600 m</v>
          </cell>
          <cell r="C115" t="str">
            <v>m³</v>
          </cell>
          <cell r="D115">
            <v>5.26</v>
          </cell>
        </row>
        <row r="116">
          <cell r="A116">
            <v>51170</v>
          </cell>
          <cell r="B116" t="str">
            <v>Esc. carga e transp. de mat. clas 2a cat 1600&lt;DMT&lt;=1800 m</v>
          </cell>
          <cell r="C116" t="str">
            <v>m³</v>
          </cell>
          <cell r="D116">
            <v>5.33</v>
          </cell>
        </row>
        <row r="117">
          <cell r="A117">
            <v>51180</v>
          </cell>
          <cell r="B117" t="str">
            <v>Esc. carga e transp. de mat. clas 2a cat 1800&lt;DMT&lt;2000 m</v>
          </cell>
          <cell r="C117" t="str">
            <v>m³</v>
          </cell>
          <cell r="D117">
            <v>5.43</v>
          </cell>
        </row>
        <row r="118">
          <cell r="A118">
            <v>51190</v>
          </cell>
          <cell r="B118" t="str">
            <v>Esc. carga e transp. de mat. clas 2a cat 2000&lt;DMT&lt;2500 m</v>
          </cell>
          <cell r="C118" t="str">
            <v>m³</v>
          </cell>
          <cell r="D118">
            <v>5.62</v>
          </cell>
        </row>
        <row r="119">
          <cell r="A119">
            <v>51200</v>
          </cell>
          <cell r="B119" t="str">
            <v>Esc. carga e transp. de mat. clas 2a cat 2500&lt;DMT&lt;3000 m</v>
          </cell>
          <cell r="C119" t="str">
            <v>m³</v>
          </cell>
          <cell r="D119">
            <v>6.09</v>
          </cell>
        </row>
        <row r="120">
          <cell r="A120">
            <v>51210</v>
          </cell>
          <cell r="B120" t="str">
            <v>Esc. carga e transp. de mat. clas 2a cat 3000&lt;DMT&lt;3500 m</v>
          </cell>
          <cell r="C120" t="str">
            <v>m³</v>
          </cell>
          <cell r="D120">
            <v>6.45</v>
          </cell>
        </row>
        <row r="121">
          <cell r="A121">
            <v>51220</v>
          </cell>
          <cell r="B121" t="str">
            <v>Esc. carga e transp. de mat. clas 2a cat 3500&lt;DMT&lt;4000 m</v>
          </cell>
          <cell r="C121" t="str">
            <v>m³</v>
          </cell>
          <cell r="D121">
            <v>6.65</v>
          </cell>
        </row>
        <row r="122">
          <cell r="A122">
            <v>51230</v>
          </cell>
          <cell r="B122" t="str">
            <v>Esc. carga e transp. de mat. clas 2a cat 4000&lt;DMT&lt;4500 m</v>
          </cell>
          <cell r="C122" t="str">
            <v>m³</v>
          </cell>
          <cell r="D122">
            <v>6.97</v>
          </cell>
        </row>
        <row r="123">
          <cell r="A123">
            <v>51240</v>
          </cell>
          <cell r="B123" t="str">
            <v>Esc. carga e transp. de mat. clas 2a cat 4500&lt;DMT&lt;5000 m</v>
          </cell>
          <cell r="C123" t="str">
            <v>m³</v>
          </cell>
          <cell r="D123">
            <v>7.44</v>
          </cell>
        </row>
        <row r="124">
          <cell r="A124">
            <v>51250</v>
          </cell>
          <cell r="B124" t="str">
            <v>Esc. carga e transp. de mat. clas 2a cat 5000&lt;DMT&lt;6000 m</v>
          </cell>
          <cell r="C124" t="str">
            <v>m³</v>
          </cell>
          <cell r="D124">
            <v>8.06</v>
          </cell>
        </row>
        <row r="125">
          <cell r="A125">
            <v>51260</v>
          </cell>
          <cell r="B125" t="str">
            <v>Esc. carga e transp. de mat. clas 2a cat 6000&lt;DMT&lt;7000 m</v>
          </cell>
          <cell r="C125" t="str">
            <v>m³</v>
          </cell>
          <cell r="D125">
            <v>8.69</v>
          </cell>
        </row>
        <row r="126">
          <cell r="A126">
            <v>51270</v>
          </cell>
          <cell r="B126" t="str">
            <v>Esc. carga e transp. de mat. clas 2a cat 7000&lt;DMT&lt;8000 m</v>
          </cell>
          <cell r="C126" t="str">
            <v>m³</v>
          </cell>
          <cell r="D126">
            <v>9.4</v>
          </cell>
        </row>
        <row r="127">
          <cell r="A127">
            <v>51280</v>
          </cell>
          <cell r="B127" t="str">
            <v>Esc. carga e transp. de mat. clas 2a cat 8000&lt;DMT&lt;9000 m</v>
          </cell>
          <cell r="C127" t="str">
            <v>m³</v>
          </cell>
          <cell r="D127">
            <v>10.029999999999999</v>
          </cell>
        </row>
        <row r="128">
          <cell r="A128">
            <v>51290</v>
          </cell>
          <cell r="B128" t="str">
            <v>Esc. carga e transp. de mat. clas 2a cat 9000&lt;DMT&lt;1000 m</v>
          </cell>
          <cell r="C128" t="str">
            <v>m³</v>
          </cell>
          <cell r="D128">
            <v>10.61</v>
          </cell>
        </row>
        <row r="129">
          <cell r="A129">
            <v>51500</v>
          </cell>
          <cell r="B129" t="str">
            <v>Esc. carga e transp. e espalh. mat. 3a cat 000&lt;DMT&lt;=050 m</v>
          </cell>
          <cell r="C129" t="str">
            <v>m³</v>
          </cell>
          <cell r="D129">
            <v>8.7799999999999994</v>
          </cell>
        </row>
        <row r="130">
          <cell r="A130">
            <v>51510</v>
          </cell>
          <cell r="B130" t="str">
            <v>Esc. carga e transp. e espalh. mat. 3a cat 050&lt;DMT&lt;=100 m</v>
          </cell>
          <cell r="C130" t="str">
            <v>m³</v>
          </cell>
          <cell r="D130">
            <v>10.54</v>
          </cell>
        </row>
        <row r="131">
          <cell r="A131">
            <v>51520</v>
          </cell>
          <cell r="B131" t="str">
            <v>Esc. carga e transp. e espalh. mat. 3a cat 100&lt;DMT&lt;=150 m</v>
          </cell>
          <cell r="C131" t="str">
            <v>m³</v>
          </cell>
          <cell r="D131">
            <v>10.65</v>
          </cell>
        </row>
        <row r="132">
          <cell r="A132">
            <v>51530</v>
          </cell>
          <cell r="B132" t="str">
            <v>Esc. carga e transp. e espalh. mat. 3a cat 150&lt;DMT&lt;=200 m</v>
          </cell>
          <cell r="C132" t="str">
            <v>m³</v>
          </cell>
          <cell r="D132">
            <v>10.79</v>
          </cell>
        </row>
        <row r="133">
          <cell r="A133">
            <v>51540</v>
          </cell>
          <cell r="B133" t="str">
            <v>Esc. carga e transp. e espalh. mat. 3a cat 200&lt;DMT&lt;=250 m</v>
          </cell>
          <cell r="C133" t="str">
            <v>m³</v>
          </cell>
          <cell r="D133">
            <v>11.06</v>
          </cell>
        </row>
        <row r="134">
          <cell r="A134">
            <v>51550</v>
          </cell>
          <cell r="B134" t="str">
            <v>Esc. carga e transp. e espalh. mat. 3a cat 250&lt;DMT&lt;=300 m</v>
          </cell>
          <cell r="C134" t="str">
            <v>m³</v>
          </cell>
          <cell r="D134">
            <v>11.16</v>
          </cell>
        </row>
        <row r="135">
          <cell r="A135">
            <v>51560</v>
          </cell>
          <cell r="B135" t="str">
            <v>Esc. carga e transp. e espalh. mat. 3a cat 300&lt;DMT&lt;=350 m</v>
          </cell>
          <cell r="C135" t="str">
            <v>m³</v>
          </cell>
          <cell r="D135">
            <v>11.24</v>
          </cell>
        </row>
        <row r="136">
          <cell r="A136">
            <v>51570</v>
          </cell>
          <cell r="B136" t="str">
            <v>Esc. carga e transp. e espalh. mat. 3a cat 350&lt;DMT&lt;=400 m</v>
          </cell>
          <cell r="C136" t="str">
            <v>m³</v>
          </cell>
          <cell r="D136">
            <v>11.49</v>
          </cell>
        </row>
        <row r="137">
          <cell r="A137">
            <v>51580</v>
          </cell>
          <cell r="B137" t="str">
            <v>Esc. carga e transp. e espalh. mat. 3a cat 400&lt;DMT&lt;=500 m</v>
          </cell>
          <cell r="C137" t="str">
            <v>m³</v>
          </cell>
          <cell r="D137">
            <v>11.61</v>
          </cell>
        </row>
        <row r="138">
          <cell r="A138">
            <v>51590</v>
          </cell>
          <cell r="B138" t="str">
            <v>Esc. carga e transp. e espalh. mat. 3a cat 500&lt;DMT&lt;=600 m</v>
          </cell>
          <cell r="C138" t="str">
            <v>m³</v>
          </cell>
          <cell r="D138">
            <v>11.78</v>
          </cell>
        </row>
        <row r="139">
          <cell r="A139">
            <v>51600</v>
          </cell>
          <cell r="B139" t="str">
            <v>Esc. carga e transp. e espalh. mat. 3a cat 600&lt;DMT&lt;=700 m</v>
          </cell>
          <cell r="C139" t="str">
            <v>m³</v>
          </cell>
          <cell r="D139">
            <v>12.1</v>
          </cell>
        </row>
        <row r="140">
          <cell r="A140">
            <v>51610</v>
          </cell>
          <cell r="B140" t="str">
            <v>Esc. carga e transp. e espalh. mat. 3a cat 700&lt;DMT&lt;=800 m</v>
          </cell>
          <cell r="C140" t="str">
            <v>m³</v>
          </cell>
          <cell r="D140">
            <v>12.15</v>
          </cell>
        </row>
        <row r="141">
          <cell r="A141">
            <v>51620</v>
          </cell>
          <cell r="B141" t="str">
            <v>Esc. carga e transp. e espalh. mat. 3a cat 800&lt;DMT&lt;=900 m</v>
          </cell>
          <cell r="C141" t="str">
            <v>m³</v>
          </cell>
          <cell r="D141">
            <v>12.23</v>
          </cell>
        </row>
        <row r="142">
          <cell r="A142">
            <v>51630</v>
          </cell>
          <cell r="B142" t="str">
            <v>Esc. carga e transp. e espalh. mat. 3a cat 900&lt;DMT&lt;=1000 m</v>
          </cell>
          <cell r="C142" t="str">
            <v>m³</v>
          </cell>
          <cell r="D142">
            <v>12.26</v>
          </cell>
        </row>
        <row r="143">
          <cell r="A143">
            <v>51640</v>
          </cell>
          <cell r="B143" t="str">
            <v>Esc. carga e transp. e espalh. mat. 3a cat 1000&lt;DMT&lt;=1200 m</v>
          </cell>
          <cell r="C143" t="str">
            <v>m³</v>
          </cell>
          <cell r="D143">
            <v>12.35</v>
          </cell>
        </row>
        <row r="144">
          <cell r="A144">
            <v>51650</v>
          </cell>
          <cell r="B144" t="str">
            <v>Esc. carga e transp. e espalh. mat. 3a cat 1200&lt;DMT&lt;=1400 m</v>
          </cell>
          <cell r="C144" t="str">
            <v>m³</v>
          </cell>
          <cell r="D144">
            <v>12.72</v>
          </cell>
        </row>
        <row r="145">
          <cell r="A145">
            <v>51660</v>
          </cell>
          <cell r="B145" t="str">
            <v>Esc. carga e transp. e espalh. mat. 3a cat 1400&lt;DMT&lt;=1600 m</v>
          </cell>
          <cell r="C145" t="str">
            <v>m³</v>
          </cell>
          <cell r="D145">
            <v>12.88</v>
          </cell>
        </row>
        <row r="146">
          <cell r="A146">
            <v>51670</v>
          </cell>
          <cell r="B146" t="str">
            <v>Esc. carga e transp. e espalh. mat. 3a cat 1600&lt;DMT&lt;=1800 m</v>
          </cell>
          <cell r="C146" t="str">
            <v>m³</v>
          </cell>
          <cell r="D146">
            <v>13.16</v>
          </cell>
        </row>
        <row r="147">
          <cell r="A147">
            <v>51690</v>
          </cell>
          <cell r="B147" t="str">
            <v>Esc. carga e transp. e espalh. mat. 3a cat 1800&lt;DMT&lt;=2000 m</v>
          </cell>
          <cell r="C147" t="str">
            <v>m³</v>
          </cell>
          <cell r="D147">
            <v>13.31</v>
          </cell>
        </row>
        <row r="148">
          <cell r="A148">
            <v>51700</v>
          </cell>
          <cell r="B148" t="str">
            <v>Esc. carga e transp. e espalh. mat. 3a cat 2000&lt;DMT&lt;=2500 m</v>
          </cell>
          <cell r="C148" t="str">
            <v>m³</v>
          </cell>
          <cell r="D148">
            <v>13.63</v>
          </cell>
        </row>
        <row r="149">
          <cell r="A149">
            <v>51710</v>
          </cell>
          <cell r="B149" t="str">
            <v>Esc. carga e transp. e espalh. mat. 3a cat 2500&lt;DMT&lt;=3000 m</v>
          </cell>
          <cell r="C149" t="str">
            <v>m³</v>
          </cell>
          <cell r="D149">
            <v>14.19</v>
          </cell>
        </row>
        <row r="150">
          <cell r="A150">
            <v>51720</v>
          </cell>
          <cell r="B150" t="str">
            <v>Esc. carga e transp. e espalh. mat. 3a cat 3000&lt;DMT&lt;=3500 m</v>
          </cell>
          <cell r="C150" t="str">
            <v>m³</v>
          </cell>
          <cell r="D150">
            <v>14.74</v>
          </cell>
        </row>
        <row r="151">
          <cell r="A151">
            <v>51730</v>
          </cell>
          <cell r="B151" t="str">
            <v>Esc. carga e transp. e espalh. mat. 3a cat 3500&lt;DMT&lt;=4000 m</v>
          </cell>
          <cell r="C151" t="str">
            <v>m³</v>
          </cell>
          <cell r="D151">
            <v>15.09</v>
          </cell>
        </row>
        <row r="152">
          <cell r="A152">
            <v>51740</v>
          </cell>
          <cell r="B152" t="str">
            <v>Esc. carga e transp. e espalh. mat. 3a cat 4000&lt;DMT&lt;=4500 m</v>
          </cell>
          <cell r="C152" t="str">
            <v>m³</v>
          </cell>
          <cell r="D152">
            <v>15.54</v>
          </cell>
        </row>
        <row r="153">
          <cell r="A153">
            <v>51750</v>
          </cell>
          <cell r="B153" t="str">
            <v>Esc. carga e transp. e espalh. mat. 3a cat 4500&lt;DMT&lt;=5000 m</v>
          </cell>
          <cell r="C153" t="str">
            <v>m³</v>
          </cell>
          <cell r="D153">
            <v>16.11</v>
          </cell>
        </row>
        <row r="154">
          <cell r="A154">
            <v>51760</v>
          </cell>
          <cell r="B154" t="str">
            <v>Esc. carga e transp. e espalh. mat. 3a cat 5000&lt;DMT&lt;=6000 m</v>
          </cell>
          <cell r="C154" t="str">
            <v>m³</v>
          </cell>
          <cell r="D154">
            <v>17.100000000000001</v>
          </cell>
        </row>
        <row r="155">
          <cell r="A155">
            <v>51850</v>
          </cell>
          <cell r="B155" t="str">
            <v>Fendilhamento de rebaixo de corte em rocha</v>
          </cell>
          <cell r="C155" t="str">
            <v>m³</v>
          </cell>
          <cell r="D155">
            <v>3.38</v>
          </cell>
        </row>
        <row r="156">
          <cell r="A156">
            <v>51900</v>
          </cell>
          <cell r="B156" t="str">
            <v>Extração carga e descarga de seixo com DRAG-LINE</v>
          </cell>
          <cell r="C156" t="str">
            <v>m³</v>
          </cell>
          <cell r="D156">
            <v>2.2599999999999998</v>
          </cell>
        </row>
        <row r="157">
          <cell r="A157">
            <v>51950</v>
          </cell>
          <cell r="B157" t="str">
            <v>Extração carga e descarga de seixo com trator</v>
          </cell>
          <cell r="C157" t="str">
            <v>m³</v>
          </cell>
          <cell r="D157">
            <v>1.82</v>
          </cell>
        </row>
        <row r="158">
          <cell r="A158">
            <v>52000</v>
          </cell>
          <cell r="B158" t="str">
            <v>Compactação de aterros a 95% do Proctor Normal</v>
          </cell>
          <cell r="C158" t="str">
            <v>m³</v>
          </cell>
          <cell r="D158">
            <v>0.94</v>
          </cell>
        </row>
        <row r="159">
          <cell r="A159">
            <v>52010</v>
          </cell>
          <cell r="B159" t="str">
            <v>Compactação de aterro a 100% do Proctor Normal</v>
          </cell>
          <cell r="C159" t="str">
            <v>m³</v>
          </cell>
          <cell r="D159">
            <v>1.1599999999999999</v>
          </cell>
        </row>
        <row r="160">
          <cell r="A160">
            <v>52015</v>
          </cell>
          <cell r="B160" t="str">
            <v>Compactação de aterro em rocha</v>
          </cell>
          <cell r="C160" t="str">
            <v>m³</v>
          </cell>
          <cell r="D160">
            <v>0.41</v>
          </cell>
        </row>
        <row r="161">
          <cell r="A161">
            <v>52020</v>
          </cell>
          <cell r="B161" t="str">
            <v>Esc. carga transp. e espalh. de mat. de jazida clas. 1a. cat.</v>
          </cell>
          <cell r="C161" t="str">
            <v>m³</v>
          </cell>
          <cell r="D161">
            <v>1.54</v>
          </cell>
        </row>
        <row r="162">
          <cell r="A162">
            <v>52030</v>
          </cell>
          <cell r="B162" t="str">
            <v>Esc. carga transp. e espalh. de mat. de jazida clas. 2a. cat.</v>
          </cell>
          <cell r="C162" t="str">
            <v>m³</v>
          </cell>
          <cell r="D162">
            <v>2.4</v>
          </cell>
        </row>
        <row r="163">
          <cell r="A163">
            <v>52040</v>
          </cell>
          <cell r="B163" t="str">
            <v>Revestimento primário - execução</v>
          </cell>
          <cell r="C163" t="str">
            <v>m³</v>
          </cell>
          <cell r="D163">
            <v>0.68</v>
          </cell>
        </row>
        <row r="164">
          <cell r="A164">
            <v>52045</v>
          </cell>
          <cell r="B164" t="str">
            <v>Remoção de solos moles sem transporte</v>
          </cell>
          <cell r="C164" t="str">
            <v>m³</v>
          </cell>
          <cell r="D164">
            <v>1.56</v>
          </cell>
        </row>
        <row r="165">
          <cell r="A165">
            <v>52050</v>
          </cell>
          <cell r="B165" t="str">
            <v>Remoção de solos moles com transporte 0&lt; DMT&lt;= 50 m</v>
          </cell>
          <cell r="C165" t="str">
            <v>m³</v>
          </cell>
          <cell r="D165">
            <v>3.49</v>
          </cell>
        </row>
        <row r="166">
          <cell r="A166">
            <v>52060</v>
          </cell>
          <cell r="B166" t="str">
            <v>Remoção de solos moles c/transporte  50&lt; DMT&lt;=100 m</v>
          </cell>
          <cell r="C166" t="str">
            <v>m³</v>
          </cell>
          <cell r="D166">
            <v>3.55</v>
          </cell>
        </row>
        <row r="167">
          <cell r="A167">
            <v>52070</v>
          </cell>
          <cell r="B167" t="str">
            <v>Remoção de solos moles c/transporte  100&lt; DMT&lt;=200 m</v>
          </cell>
          <cell r="C167" t="str">
            <v>m³</v>
          </cell>
          <cell r="D167">
            <v>3.72</v>
          </cell>
        </row>
        <row r="168">
          <cell r="A168">
            <v>52080</v>
          </cell>
          <cell r="B168" t="str">
            <v>Remoção de solos moles c/transporte  200&lt; DMT&lt;=300 m</v>
          </cell>
          <cell r="C168" t="str">
            <v>m³</v>
          </cell>
          <cell r="D168">
            <v>3.84</v>
          </cell>
        </row>
        <row r="169">
          <cell r="A169">
            <v>52084</v>
          </cell>
          <cell r="B169" t="str">
            <v>Remoção de solos moles c/transporte  300&lt; DMT&lt;=400 m</v>
          </cell>
          <cell r="C169" t="str">
            <v>m³</v>
          </cell>
          <cell r="D169">
            <v>3.93</v>
          </cell>
        </row>
        <row r="170">
          <cell r="A170">
            <v>52087</v>
          </cell>
          <cell r="B170" t="str">
            <v>Remoção de solos moles c/transporte  400&lt; DMT&lt;=600 m</v>
          </cell>
          <cell r="C170" t="str">
            <v>m³</v>
          </cell>
          <cell r="D170">
            <v>4.4400000000000004</v>
          </cell>
        </row>
        <row r="171">
          <cell r="A171">
            <v>52090</v>
          </cell>
          <cell r="B171" t="str">
            <v>Remoção de solos moles c/transporte  600&lt; DMT&lt;=800 m</v>
          </cell>
          <cell r="C171" t="str">
            <v>m³</v>
          </cell>
          <cell r="D171">
            <v>4.53</v>
          </cell>
        </row>
        <row r="172">
          <cell r="A172">
            <v>52095</v>
          </cell>
          <cell r="B172" t="str">
            <v>Remoção de solos moles c/transporte  800&lt; DMT&lt;=1000 m</v>
          </cell>
          <cell r="C172" t="str">
            <v>m³</v>
          </cell>
          <cell r="D172">
            <v>4.59</v>
          </cell>
        </row>
        <row r="173">
          <cell r="A173">
            <v>52100</v>
          </cell>
          <cell r="B173" t="str">
            <v>Remoção de solos moles c/transporte  1000&lt; DMT&lt;=1200 m</v>
          </cell>
          <cell r="C173" t="str">
            <v>m³</v>
          </cell>
          <cell r="D173">
            <v>4.7</v>
          </cell>
        </row>
        <row r="174">
          <cell r="A174">
            <v>52119</v>
          </cell>
          <cell r="B174" t="str">
            <v>Colchão de areia extraída</v>
          </cell>
          <cell r="C174" t="str">
            <v>m³</v>
          </cell>
          <cell r="D174">
            <v>15.319999999999999</v>
          </cell>
        </row>
        <row r="175">
          <cell r="A175">
            <v>52120</v>
          </cell>
          <cell r="B175" t="str">
            <v>Colchão de areia comercial</v>
          </cell>
          <cell r="C175" t="str">
            <v>m³</v>
          </cell>
          <cell r="D175">
            <v>19.32</v>
          </cell>
        </row>
        <row r="176">
          <cell r="A176">
            <v>52150</v>
          </cell>
          <cell r="B176" t="str">
            <v>Carga de material</v>
          </cell>
          <cell r="C176" t="str">
            <v>m³</v>
          </cell>
          <cell r="D176">
            <v>0.56000000000000005</v>
          </cell>
        </row>
        <row r="177">
          <cell r="A177">
            <v>52160</v>
          </cell>
          <cell r="B177" t="str">
            <v>Camada drenante c/ pedra pulmão - fechamento c/ brita</v>
          </cell>
          <cell r="C177" t="str">
            <v>m³</v>
          </cell>
          <cell r="D177">
            <v>25.28</v>
          </cell>
        </row>
        <row r="178">
          <cell r="A178">
            <v>52200</v>
          </cell>
          <cell r="B178" t="str">
            <v>Fornec. e espalh. de brita para regulariz. de corte em rocha</v>
          </cell>
          <cell r="C178" t="str">
            <v>m²</v>
          </cell>
          <cell r="D178">
            <v>1.38</v>
          </cell>
        </row>
        <row r="179">
          <cell r="A179">
            <v>53000</v>
          </cell>
          <cell r="B179" t="str">
            <v>Regularização do sub leito a 100% do Proctor Normal</v>
          </cell>
          <cell r="C179" t="str">
            <v>m²</v>
          </cell>
          <cell r="D179">
            <v>0.28999999999999998</v>
          </cell>
        </row>
        <row r="180">
          <cell r="A180">
            <v>53010</v>
          </cell>
          <cell r="B180" t="str">
            <v>Regularização do sub leito a 100% PI</v>
          </cell>
          <cell r="C180" t="str">
            <v>m²</v>
          </cell>
          <cell r="D180">
            <v>0.33</v>
          </cell>
        </row>
        <row r="181">
          <cell r="A181">
            <v>53020</v>
          </cell>
          <cell r="B181" t="str">
            <v>Decapagem de jazida classificada em 1a. cat.</v>
          </cell>
          <cell r="C181" t="str">
            <v>m³</v>
          </cell>
          <cell r="D181">
            <v>1.5</v>
          </cell>
        </row>
        <row r="182">
          <cell r="A182">
            <v>53030</v>
          </cell>
          <cell r="B182" t="str">
            <v>Decapagem de jazida classificada em 2a. cat.</v>
          </cell>
          <cell r="C182" t="str">
            <v>m³</v>
          </cell>
          <cell r="D182">
            <v>2.2200000000000002</v>
          </cell>
        </row>
        <row r="183">
          <cell r="A183">
            <v>53035</v>
          </cell>
          <cell r="B183" t="str">
            <v>Decapagem de jazida classificada em 3a. cat.</v>
          </cell>
          <cell r="C183" t="str">
            <v>m³</v>
          </cell>
          <cell r="D183">
            <v>5.44</v>
          </cell>
        </row>
        <row r="184">
          <cell r="A184">
            <v>53040</v>
          </cell>
          <cell r="B184" t="str">
            <v>Escavação e carga de mat. de jazida classif. em 1a. categoria</v>
          </cell>
          <cell r="C184" t="str">
            <v>m³</v>
          </cell>
          <cell r="D184">
            <v>1.54</v>
          </cell>
        </row>
        <row r="185">
          <cell r="A185">
            <v>53050</v>
          </cell>
          <cell r="B185" t="str">
            <v>Escavação e carga de mat. de jazida classif. em 2a. categoria</v>
          </cell>
          <cell r="C185" t="str">
            <v>m³</v>
          </cell>
          <cell r="D185">
            <v>2.4</v>
          </cell>
        </row>
        <row r="186">
          <cell r="A186">
            <v>53060</v>
          </cell>
          <cell r="B186" t="str">
            <v>Extração carga e peneiramento de seixo rejeitado</v>
          </cell>
          <cell r="C186" t="str">
            <v>m³</v>
          </cell>
          <cell r="D186">
            <v>3.39</v>
          </cell>
        </row>
        <row r="187">
          <cell r="A187">
            <v>53090</v>
          </cell>
          <cell r="B187" t="str">
            <v>Camada de reforço c/ solo estabilizado s/ mistura</v>
          </cell>
          <cell r="C187" t="str">
            <v>m³</v>
          </cell>
          <cell r="D187">
            <v>1.74</v>
          </cell>
        </row>
        <row r="188">
          <cell r="A188">
            <v>53100</v>
          </cell>
          <cell r="B188" t="str">
            <v>Camada de seixo bruto</v>
          </cell>
          <cell r="C188" t="str">
            <v>m³</v>
          </cell>
          <cell r="D188">
            <v>3.89</v>
          </cell>
        </row>
        <row r="189">
          <cell r="A189">
            <v>53105</v>
          </cell>
          <cell r="B189" t="str">
            <v>Camada de melafiro preenchido com brita</v>
          </cell>
          <cell r="C189" t="str">
            <v>m³</v>
          </cell>
          <cell r="D189">
            <v>11.96</v>
          </cell>
        </row>
        <row r="190">
          <cell r="A190">
            <v>53110</v>
          </cell>
          <cell r="B190" t="str">
            <v>Camada de seixo classificado</v>
          </cell>
          <cell r="C190" t="str">
            <v>m³</v>
          </cell>
          <cell r="D190">
            <v>7.07</v>
          </cell>
        </row>
        <row r="191">
          <cell r="A191">
            <v>53120</v>
          </cell>
          <cell r="B191" t="str">
            <v>Camada de seixo classificado britado no primário</v>
          </cell>
          <cell r="C191" t="str">
            <v>m³</v>
          </cell>
          <cell r="D191">
            <v>8.39</v>
          </cell>
        </row>
        <row r="192">
          <cell r="A192">
            <v>53130</v>
          </cell>
          <cell r="B192" t="str">
            <v>Camada de macadame seco</v>
          </cell>
          <cell r="C192" t="str">
            <v>m³</v>
          </cell>
          <cell r="D192">
            <v>33.19</v>
          </cell>
        </row>
        <row r="193">
          <cell r="A193">
            <v>53170</v>
          </cell>
          <cell r="B193" t="str">
            <v>Brita para acessos</v>
          </cell>
          <cell r="C193" t="str">
            <v>m²</v>
          </cell>
          <cell r="D193">
            <v>19.849999999999998</v>
          </cell>
        </row>
        <row r="194">
          <cell r="A194">
            <v>53180</v>
          </cell>
          <cell r="B194" t="str">
            <v>Camada de brita corrida</v>
          </cell>
          <cell r="C194" t="str">
            <v>m³</v>
          </cell>
          <cell r="D194">
            <v>32.17</v>
          </cell>
        </row>
        <row r="195">
          <cell r="A195">
            <v>53190</v>
          </cell>
          <cell r="B195" t="str">
            <v>Camada de brita graduada</v>
          </cell>
          <cell r="C195" t="str">
            <v>m³</v>
          </cell>
          <cell r="D195">
            <v>42.9</v>
          </cell>
        </row>
        <row r="196">
          <cell r="A196">
            <v>53195</v>
          </cell>
          <cell r="B196" t="str">
            <v>Brita graduada - na usina</v>
          </cell>
          <cell r="C196" t="str">
            <v>ton</v>
          </cell>
          <cell r="D196">
            <v>9.16</v>
          </cell>
        </row>
        <row r="197">
          <cell r="A197">
            <v>53200</v>
          </cell>
          <cell r="B197" t="str">
            <v>Camada de solo brita - 30/70</v>
          </cell>
          <cell r="C197" t="str">
            <v>m³</v>
          </cell>
          <cell r="D197">
            <v>19.14</v>
          </cell>
        </row>
        <row r="198">
          <cell r="A198">
            <v>53210</v>
          </cell>
          <cell r="B198" t="str">
            <v>Camada de seixo parcialmente britado - 70% britado</v>
          </cell>
          <cell r="C198" t="str">
            <v>m³</v>
          </cell>
          <cell r="D198">
            <v>13.02</v>
          </cell>
        </row>
        <row r="199">
          <cell r="A199">
            <v>53220</v>
          </cell>
          <cell r="B199" t="str">
            <v>Camada de seixo parcialmente britado - 65% britado</v>
          </cell>
          <cell r="C199" t="str">
            <v>m³</v>
          </cell>
          <cell r="D199">
            <v>12.76</v>
          </cell>
        </row>
        <row r="200">
          <cell r="A200">
            <v>53230</v>
          </cell>
          <cell r="B200" t="str">
            <v>Camada de seixo parcialmente britado - 60% britado</v>
          </cell>
          <cell r="C200" t="str">
            <v>m³</v>
          </cell>
          <cell r="D200">
            <v>12.51</v>
          </cell>
        </row>
        <row r="201">
          <cell r="A201">
            <v>53240</v>
          </cell>
          <cell r="B201" t="str">
            <v>Camada de seixo parcialmente britado - 50% britado</v>
          </cell>
          <cell r="C201" t="str">
            <v>m³</v>
          </cell>
          <cell r="D201">
            <v>11.97</v>
          </cell>
        </row>
        <row r="202">
          <cell r="A202">
            <v>53250</v>
          </cell>
          <cell r="B202" t="str">
            <v>Camada de seixo parcialmente britado - 40% britado</v>
          </cell>
          <cell r="C202" t="str">
            <v>m³</v>
          </cell>
          <cell r="D202">
            <v>11.44</v>
          </cell>
        </row>
        <row r="203">
          <cell r="A203">
            <v>53260</v>
          </cell>
          <cell r="B203" t="str">
            <v>Camada de seixo parcialmente britado - 30% britado</v>
          </cell>
          <cell r="C203" t="str">
            <v>m³</v>
          </cell>
          <cell r="D203">
            <v>10.93</v>
          </cell>
        </row>
        <row r="204">
          <cell r="A204">
            <v>53270</v>
          </cell>
          <cell r="B204" t="str">
            <v>Camada de seixo parcialmente britado - 20% britado</v>
          </cell>
          <cell r="C204" t="str">
            <v>m³</v>
          </cell>
          <cell r="D204">
            <v>10.4</v>
          </cell>
        </row>
        <row r="205">
          <cell r="A205">
            <v>53280</v>
          </cell>
          <cell r="B205" t="str">
            <v xml:space="preserve">Camada de seixo britado </v>
          </cell>
          <cell r="C205" t="str">
            <v>m³</v>
          </cell>
          <cell r="D205">
            <v>26.13</v>
          </cell>
        </row>
        <row r="206">
          <cell r="A206">
            <v>53300</v>
          </cell>
          <cell r="B206" t="str">
            <v>Imprimação</v>
          </cell>
          <cell r="C206" t="str">
            <v>m²</v>
          </cell>
          <cell r="D206">
            <v>0.1</v>
          </cell>
        </row>
        <row r="207">
          <cell r="A207">
            <v>53310</v>
          </cell>
          <cell r="B207" t="str">
            <v>Pintura de Ligação</v>
          </cell>
          <cell r="C207" t="str">
            <v>m²</v>
          </cell>
          <cell r="D207">
            <v>7.0000000000000007E-2</v>
          </cell>
        </row>
        <row r="208">
          <cell r="A208">
            <v>53320</v>
          </cell>
          <cell r="B208" t="str">
            <v>Tratamento superficial simples</v>
          </cell>
          <cell r="C208" t="str">
            <v>m²</v>
          </cell>
          <cell r="D208">
            <v>0.45999999999999996</v>
          </cell>
        </row>
        <row r="209">
          <cell r="A209">
            <v>53321</v>
          </cell>
          <cell r="B209" t="str">
            <v>Tratamento superficial simples com seixo</v>
          </cell>
          <cell r="C209" t="str">
            <v>m²</v>
          </cell>
          <cell r="D209">
            <v>0.32</v>
          </cell>
        </row>
        <row r="210">
          <cell r="A210">
            <v>53330</v>
          </cell>
          <cell r="B210" t="str">
            <v>Tratamento superficial duplo</v>
          </cell>
          <cell r="C210" t="str">
            <v>m²</v>
          </cell>
          <cell r="D210">
            <v>0.97</v>
          </cell>
        </row>
        <row r="211">
          <cell r="A211">
            <v>53331</v>
          </cell>
          <cell r="B211" t="str">
            <v>Tratamento superficial duplo com seixo</v>
          </cell>
          <cell r="C211" t="str">
            <v>m²</v>
          </cell>
          <cell r="D211">
            <v>0.82000000000000006</v>
          </cell>
        </row>
        <row r="212">
          <cell r="A212">
            <v>53350</v>
          </cell>
          <cell r="B212" t="str">
            <v>Tratamento superficial triplo</v>
          </cell>
          <cell r="C212" t="str">
            <v>m²</v>
          </cell>
          <cell r="D212">
            <v>1.06</v>
          </cell>
        </row>
        <row r="213">
          <cell r="A213">
            <v>53351</v>
          </cell>
          <cell r="B213" t="str">
            <v>Tratamento superficial triplo com seixo</v>
          </cell>
          <cell r="C213" t="str">
            <v>m²</v>
          </cell>
          <cell r="D213">
            <v>0.83</v>
          </cell>
        </row>
        <row r="214">
          <cell r="A214">
            <v>53360</v>
          </cell>
          <cell r="B214" t="str">
            <v>Camada de pre-misturado a frio</v>
          </cell>
          <cell r="C214" t="str">
            <v>ton</v>
          </cell>
          <cell r="D214">
            <v>18.36</v>
          </cell>
        </row>
        <row r="215">
          <cell r="A215">
            <v>53361</v>
          </cell>
          <cell r="B215" t="str">
            <v>Camada de pre-misturado a frio com seixo</v>
          </cell>
          <cell r="C215" t="str">
            <v>ton</v>
          </cell>
          <cell r="D215">
            <v>15.24</v>
          </cell>
        </row>
        <row r="216">
          <cell r="A216">
            <v>53365</v>
          </cell>
          <cell r="B216" t="str">
            <v>Pré-misturado a frio - na usina</v>
          </cell>
          <cell r="C216" t="str">
            <v>ton</v>
          </cell>
          <cell r="D216">
            <v>8.34</v>
          </cell>
        </row>
        <row r="217">
          <cell r="A217">
            <v>53370</v>
          </cell>
          <cell r="B217" t="str">
            <v>Camada de pré-misturado a quente</v>
          </cell>
          <cell r="C217" t="str">
            <v>ton</v>
          </cell>
          <cell r="D217">
            <v>29.86</v>
          </cell>
        </row>
        <row r="218">
          <cell r="A218">
            <v>53371</v>
          </cell>
          <cell r="B218" t="str">
            <v>Camada de pré-misturado a quente com seixo</v>
          </cell>
          <cell r="C218" t="str">
            <v>ton</v>
          </cell>
          <cell r="D218">
            <v>26.29</v>
          </cell>
        </row>
        <row r="219">
          <cell r="A219">
            <v>53375</v>
          </cell>
          <cell r="B219" t="str">
            <v>Pré-misturado a quente - na usina</v>
          </cell>
          <cell r="C219" t="str">
            <v>ton</v>
          </cell>
          <cell r="D219">
            <v>18.46</v>
          </cell>
        </row>
        <row r="220">
          <cell r="A220">
            <v>53380</v>
          </cell>
          <cell r="B220" t="str">
            <v>Camada de concreto asfáltico usinado a quente</v>
          </cell>
          <cell r="C220" t="str">
            <v>ton</v>
          </cell>
          <cell r="D220">
            <v>30.89</v>
          </cell>
        </row>
        <row r="221">
          <cell r="A221">
            <v>53381</v>
          </cell>
          <cell r="B221" t="str">
            <v>Camada de concreto asfáltico usinado a quente com seixo</v>
          </cell>
          <cell r="C221" t="str">
            <v>ton</v>
          </cell>
          <cell r="D221">
            <v>28.04</v>
          </cell>
        </row>
        <row r="222">
          <cell r="A222">
            <v>53382</v>
          </cell>
          <cell r="B222" t="str">
            <v>Concreto asfáltico usinado a quente  - na usina</v>
          </cell>
          <cell r="C222" t="str">
            <v>ton</v>
          </cell>
          <cell r="D222">
            <v>19.21</v>
          </cell>
        </row>
        <row r="223">
          <cell r="A223">
            <v>53383</v>
          </cell>
          <cell r="B223" t="str">
            <v>Camada de concreto asfáltico usinado a quente sem areia</v>
          </cell>
          <cell r="C223" t="str">
            <v>ton</v>
          </cell>
          <cell r="D223">
            <v>23.74</v>
          </cell>
        </row>
        <row r="224">
          <cell r="A224">
            <v>53390</v>
          </cell>
          <cell r="B224" t="str">
            <v>Capa selante</v>
          </cell>
          <cell r="C224" t="str">
            <v>m²</v>
          </cell>
          <cell r="D224">
            <v>0.18</v>
          </cell>
        </row>
        <row r="225">
          <cell r="A225">
            <v>53420</v>
          </cell>
          <cell r="B225" t="str">
            <v>Lama asfáltica</v>
          </cell>
          <cell r="C225" t="str">
            <v>m²</v>
          </cell>
          <cell r="D225">
            <v>0.18</v>
          </cell>
        </row>
        <row r="226">
          <cell r="A226">
            <v>53430</v>
          </cell>
          <cell r="B226" t="str">
            <v>Calçamento com paralelepipedos</v>
          </cell>
          <cell r="C226" t="str">
            <v>m²</v>
          </cell>
          <cell r="D226">
            <v>21.970000000000002</v>
          </cell>
        </row>
        <row r="227">
          <cell r="A227">
            <v>53440</v>
          </cell>
          <cell r="B227" t="str">
            <v>Meio-fio de pedra</v>
          </cell>
          <cell r="C227" t="str">
            <v>m</v>
          </cell>
          <cell r="D227">
            <v>7.5</v>
          </cell>
        </row>
        <row r="228">
          <cell r="A228">
            <v>53450</v>
          </cell>
          <cell r="B228" t="str">
            <v>Calçamento com lajotas sextavadas de 10 cm</v>
          </cell>
          <cell r="C228" t="str">
            <v>m²</v>
          </cell>
          <cell r="D228">
            <v>16.78</v>
          </cell>
        </row>
        <row r="229">
          <cell r="A229">
            <v>53460</v>
          </cell>
          <cell r="B229" t="str">
            <v>Calçamento com briquetes de 8 cm</v>
          </cell>
          <cell r="C229" t="str">
            <v>m²</v>
          </cell>
          <cell r="D229">
            <v>20.21</v>
          </cell>
        </row>
        <row r="230">
          <cell r="A230">
            <v>53470</v>
          </cell>
          <cell r="B230" t="str">
            <v>Pavimento rígido de concreto</v>
          </cell>
          <cell r="C230" t="str">
            <v>m³</v>
          </cell>
          <cell r="D230">
            <v>77.569999999999993</v>
          </cell>
        </row>
        <row r="231">
          <cell r="A231">
            <v>53480</v>
          </cell>
          <cell r="B231" t="str">
            <v>Concreto pobre rolado</v>
          </cell>
          <cell r="C231" t="str">
            <v>m³</v>
          </cell>
          <cell r="D231">
            <v>64.87</v>
          </cell>
        </row>
        <row r="232">
          <cell r="A232">
            <v>53481</v>
          </cell>
          <cell r="B232" t="str">
            <v>Camada drenante com brita para banqueta</v>
          </cell>
          <cell r="C232" t="str">
            <v>m³</v>
          </cell>
          <cell r="D232">
            <v>37.22</v>
          </cell>
        </row>
        <row r="233">
          <cell r="A233">
            <v>53482</v>
          </cell>
          <cell r="B233" t="str">
            <v>Banqueta de segurança com solo - execução</v>
          </cell>
          <cell r="C233" t="str">
            <v>m³</v>
          </cell>
          <cell r="D233">
            <v>15.28</v>
          </cell>
        </row>
        <row r="234">
          <cell r="A234">
            <v>53490</v>
          </cell>
          <cell r="B234" t="str">
            <v>Fornecimento de C.A.P. 20</v>
          </cell>
          <cell r="C234" t="str">
            <v>ton</v>
          </cell>
          <cell r="D234">
            <v>287.75</v>
          </cell>
        </row>
        <row r="235">
          <cell r="A235">
            <v>53500</v>
          </cell>
          <cell r="B235" t="str">
            <v>Fornecimento de C.A.P. 55</v>
          </cell>
          <cell r="C235" t="str">
            <v>ton</v>
          </cell>
          <cell r="D235">
            <v>259.63</v>
          </cell>
        </row>
        <row r="236">
          <cell r="A236">
            <v>53510</v>
          </cell>
          <cell r="B236" t="str">
            <v xml:space="preserve">Fornecimento de asfalto diluido CM-30 </v>
          </cell>
          <cell r="C236" t="str">
            <v>ton</v>
          </cell>
          <cell r="D236">
            <v>380.07000000000005</v>
          </cell>
        </row>
        <row r="237">
          <cell r="A237">
            <v>53520</v>
          </cell>
          <cell r="B237" t="str">
            <v>Fornecimento de asfalto diluido CR/70/250/800</v>
          </cell>
          <cell r="C237" t="str">
            <v>ton</v>
          </cell>
          <cell r="D237">
            <v>380.07000000000005</v>
          </cell>
        </row>
        <row r="238">
          <cell r="A238">
            <v>53530</v>
          </cell>
          <cell r="B238" t="str">
            <v>Fornecimento  de emulsão asfáltica RM-1C</v>
          </cell>
          <cell r="C238" t="str">
            <v>ton</v>
          </cell>
          <cell r="D238">
            <v>369.02000000000004</v>
          </cell>
        </row>
        <row r="239">
          <cell r="A239">
            <v>53540</v>
          </cell>
          <cell r="B239" t="str">
            <v>Fornecimento  de emulsão asfáltica RM-2C</v>
          </cell>
          <cell r="C239" t="str">
            <v>ton</v>
          </cell>
          <cell r="D239">
            <v>376.73</v>
          </cell>
        </row>
        <row r="240">
          <cell r="A240">
            <v>53550</v>
          </cell>
          <cell r="B240" t="str">
            <v>Fornecimento  de emulsão asfáltica RR-1C</v>
          </cell>
          <cell r="C240" t="str">
            <v>ton</v>
          </cell>
          <cell r="D240">
            <v>298.06</v>
          </cell>
        </row>
        <row r="241">
          <cell r="A241">
            <v>53560</v>
          </cell>
          <cell r="B241" t="str">
            <v>Fornecimento  de emulsão asfáltica RR-2C</v>
          </cell>
          <cell r="C241" t="str">
            <v>ton</v>
          </cell>
          <cell r="D241">
            <v>317.21000000000004</v>
          </cell>
        </row>
        <row r="242">
          <cell r="A242">
            <v>53570</v>
          </cell>
          <cell r="B242" t="str">
            <v>Fornecimento  de emulsão asfáltica RL-1C</v>
          </cell>
          <cell r="C242" t="str">
            <v>ton</v>
          </cell>
          <cell r="D242">
            <v>388.35</v>
          </cell>
        </row>
        <row r="243">
          <cell r="A243">
            <v>53580</v>
          </cell>
          <cell r="B243" t="str">
            <v>Fornecimento e transporte de cimento para pavimentação</v>
          </cell>
          <cell r="C243" t="str">
            <v>ton</v>
          </cell>
          <cell r="D243">
            <v>179.11</v>
          </cell>
        </row>
        <row r="244">
          <cell r="A244">
            <v>53610</v>
          </cell>
          <cell r="B244" t="str">
            <v>Solo melhorado com cimento (3%) - mistura na pista</v>
          </cell>
          <cell r="C244" t="str">
            <v>m³</v>
          </cell>
          <cell r="D244">
            <v>19.73</v>
          </cell>
        </row>
        <row r="245">
          <cell r="A245">
            <v>53620</v>
          </cell>
          <cell r="B245" t="str">
            <v>Solo melhorado com cimento (4%) - mistura na pista</v>
          </cell>
          <cell r="C245" t="str">
            <v>m³</v>
          </cell>
          <cell r="D245">
            <v>23.73</v>
          </cell>
        </row>
        <row r="246">
          <cell r="A246">
            <v>53630</v>
          </cell>
          <cell r="B246" t="str">
            <v>Solo melhorado com cimento (5%) - mistura na pista</v>
          </cell>
          <cell r="C246" t="str">
            <v>m³</v>
          </cell>
          <cell r="D246">
            <v>26.95</v>
          </cell>
        </row>
        <row r="247">
          <cell r="A247">
            <v>53636</v>
          </cell>
          <cell r="B247" t="str">
            <v>Solo melhorado com cimento (8%) - mistura na pista</v>
          </cell>
          <cell r="C247" t="str">
            <v>m³</v>
          </cell>
          <cell r="D247">
            <v>36.299999999999997</v>
          </cell>
        </row>
        <row r="248">
          <cell r="A248">
            <v>53640</v>
          </cell>
          <cell r="B248" t="str">
            <v>Solo-cal (2%) -cimento (3%) - mistura na pista</v>
          </cell>
          <cell r="C248" t="str">
            <v>m³</v>
          </cell>
          <cell r="D248">
            <v>22.11</v>
          </cell>
        </row>
        <row r="249">
          <cell r="A249">
            <v>53650</v>
          </cell>
          <cell r="B249" t="str">
            <v>Solo-cal (2%) -cimento (4%) - mistura na pista</v>
          </cell>
          <cell r="C249" t="str">
            <v>m³</v>
          </cell>
          <cell r="D249">
            <v>26.81</v>
          </cell>
        </row>
        <row r="250">
          <cell r="A250">
            <v>53660</v>
          </cell>
          <cell r="B250" t="str">
            <v>Solo-cal (2%) -cimento (5%) - mistura na pista</v>
          </cell>
          <cell r="C250" t="str">
            <v>m³</v>
          </cell>
          <cell r="D250">
            <v>28.86</v>
          </cell>
        </row>
        <row r="251">
          <cell r="A251">
            <v>53670</v>
          </cell>
          <cell r="B251" t="str">
            <v>Solo-cal (3%) -cimento (3%) - mistura na pista</v>
          </cell>
          <cell r="C251" t="str">
            <v>m³</v>
          </cell>
          <cell r="D251">
            <v>25.13</v>
          </cell>
        </row>
        <row r="252">
          <cell r="A252">
            <v>53680</v>
          </cell>
          <cell r="B252" t="str">
            <v>Solo-cal (3%) -cimento (4%) - mistura na pista</v>
          </cell>
          <cell r="C252" t="str">
            <v>m³</v>
          </cell>
          <cell r="D252">
            <v>28.02</v>
          </cell>
        </row>
        <row r="253">
          <cell r="A253">
            <v>53690</v>
          </cell>
          <cell r="B253" t="str">
            <v>Solo-cal (3%) -cimento (5%) - mistura na pista</v>
          </cell>
          <cell r="C253" t="str">
            <v>m³</v>
          </cell>
          <cell r="D253">
            <v>30.85</v>
          </cell>
        </row>
        <row r="254">
          <cell r="A254">
            <v>53700</v>
          </cell>
          <cell r="B254" t="str">
            <v>Solo-cal (4%) -cimento (4%) - mistura na pista</v>
          </cell>
          <cell r="C254" t="str">
            <v>m³</v>
          </cell>
          <cell r="D254">
            <v>30.01</v>
          </cell>
        </row>
        <row r="255">
          <cell r="A255">
            <v>53710</v>
          </cell>
          <cell r="B255" t="str">
            <v>Solo-cal (4%) -cimento (5%) - mistura na pista</v>
          </cell>
          <cell r="C255" t="str">
            <v>m³</v>
          </cell>
          <cell r="D255">
            <v>32.9</v>
          </cell>
        </row>
        <row r="256">
          <cell r="A256">
            <v>53720</v>
          </cell>
          <cell r="B256" t="str">
            <v>Solo-cal (5%) -cimento (5%) - mistura na pista</v>
          </cell>
          <cell r="C256" t="str">
            <v>m³</v>
          </cell>
          <cell r="D256">
            <v>34.89</v>
          </cell>
        </row>
        <row r="257">
          <cell r="A257">
            <v>53730</v>
          </cell>
          <cell r="B257" t="str">
            <v>Cascalho (local) - cal (3%) - cimento (3%)</v>
          </cell>
          <cell r="C257" t="str">
            <v>m³</v>
          </cell>
          <cell r="D257">
            <v>25.86</v>
          </cell>
        </row>
        <row r="258">
          <cell r="A258">
            <v>53740</v>
          </cell>
          <cell r="B258" t="str">
            <v>Cascalho (local) - cal (3%) - cimento (4%)</v>
          </cell>
          <cell r="C258" t="str">
            <v>m³</v>
          </cell>
          <cell r="D258">
            <v>29.61</v>
          </cell>
        </row>
        <row r="259">
          <cell r="A259">
            <v>53750</v>
          </cell>
          <cell r="B259" t="str">
            <v>Cascalho (local) - cal (4%) - cimento (4%)</v>
          </cell>
          <cell r="C259" t="str">
            <v>m³</v>
          </cell>
          <cell r="D259">
            <v>32.119999999999997</v>
          </cell>
        </row>
        <row r="260">
          <cell r="A260">
            <v>53760</v>
          </cell>
          <cell r="B260" t="str">
            <v>Cascalho (local) - cal (4%) - cimento (5%)</v>
          </cell>
          <cell r="C260" t="str">
            <v>m³</v>
          </cell>
          <cell r="D260">
            <v>35.619999999999997</v>
          </cell>
        </row>
        <row r="261">
          <cell r="A261">
            <v>53770</v>
          </cell>
          <cell r="B261" t="str">
            <v>Cascalho (local) - cal (5%) - cimento (5%)</v>
          </cell>
          <cell r="C261" t="str">
            <v>m³</v>
          </cell>
          <cell r="D261">
            <v>38.01</v>
          </cell>
        </row>
        <row r="262">
          <cell r="A262">
            <v>53780</v>
          </cell>
          <cell r="B262" t="str">
            <v xml:space="preserve">Cascalho (local) - cal (4%) </v>
          </cell>
          <cell r="C262" t="str">
            <v>m³</v>
          </cell>
          <cell r="D262">
            <v>17.149999999999999</v>
          </cell>
        </row>
        <row r="263">
          <cell r="A263">
            <v>53790</v>
          </cell>
          <cell r="B263" t="str">
            <v xml:space="preserve">Cascalho (local) - cal (5%) </v>
          </cell>
          <cell r="C263" t="str">
            <v>m³</v>
          </cell>
          <cell r="D263">
            <v>20.02</v>
          </cell>
        </row>
        <row r="264">
          <cell r="A264">
            <v>53800</v>
          </cell>
          <cell r="B264" t="str">
            <v xml:space="preserve">Cascalho (local) - cal (6%) </v>
          </cell>
          <cell r="C264" t="str">
            <v>m³</v>
          </cell>
          <cell r="D264">
            <v>22.65</v>
          </cell>
        </row>
        <row r="265">
          <cell r="A265">
            <v>53810</v>
          </cell>
          <cell r="B265" t="str">
            <v>Solo-brita (20-80) mistura  na pista (solo argiloso)</v>
          </cell>
          <cell r="C265" t="str">
            <v>m³</v>
          </cell>
          <cell r="D265">
            <v>18.420000000000002</v>
          </cell>
        </row>
        <row r="266">
          <cell r="A266">
            <v>53820</v>
          </cell>
          <cell r="B266" t="str">
            <v>Solo-brita (25-75) mistura  na pista (solo argiloso)</v>
          </cell>
          <cell r="C266" t="str">
            <v>m³</v>
          </cell>
          <cell r="D266">
            <v>18.2</v>
          </cell>
        </row>
        <row r="267">
          <cell r="A267">
            <v>53830</v>
          </cell>
          <cell r="B267" t="str">
            <v>Solo-brita (30-70) mistura  na pista (solo argiloso)</v>
          </cell>
          <cell r="C267" t="str">
            <v>m³</v>
          </cell>
          <cell r="D267">
            <v>17.989999999999998</v>
          </cell>
        </row>
        <row r="268">
          <cell r="A268">
            <v>53840</v>
          </cell>
          <cell r="B268" t="str">
            <v>Solo-brita (35-65) mistura  na pista (solo argiloso)</v>
          </cell>
          <cell r="C268" t="str">
            <v>m³</v>
          </cell>
          <cell r="D268">
            <v>17.79</v>
          </cell>
        </row>
        <row r="269">
          <cell r="A269">
            <v>53850</v>
          </cell>
          <cell r="B269" t="str">
            <v>Solo-brita (50-50) mistura  na pista (solo argiloso)</v>
          </cell>
          <cell r="C269" t="str">
            <v>m³</v>
          </cell>
          <cell r="D269">
            <v>17.13</v>
          </cell>
        </row>
        <row r="270">
          <cell r="A270">
            <v>53860</v>
          </cell>
          <cell r="B270" t="str">
            <v>TST I-4 com emulsão</v>
          </cell>
          <cell r="C270" t="str">
            <v>m²</v>
          </cell>
          <cell r="D270">
            <v>1.01</v>
          </cell>
        </row>
        <row r="271">
          <cell r="A271">
            <v>55000</v>
          </cell>
          <cell r="B271" t="str">
            <v>Escav.valas p/drenagem profunda em material de 1a. categoria</v>
          </cell>
          <cell r="C271" t="str">
            <v>m³</v>
          </cell>
          <cell r="D271">
            <v>6.57</v>
          </cell>
        </row>
        <row r="272">
          <cell r="A272">
            <v>55050</v>
          </cell>
          <cell r="B272" t="str">
            <v>Escav.valas p/drenagem profunda em material de 2a. categoria</v>
          </cell>
          <cell r="C272" t="str">
            <v>m³</v>
          </cell>
          <cell r="D272">
            <v>8.2899999999999991</v>
          </cell>
        </row>
        <row r="273">
          <cell r="A273">
            <v>55100</v>
          </cell>
          <cell r="B273" t="str">
            <v>Escav.valas p/drenagem profunda em material de 3a. categoria</v>
          </cell>
          <cell r="C273" t="str">
            <v>m³</v>
          </cell>
          <cell r="D273">
            <v>35.119999999999997</v>
          </cell>
        </row>
        <row r="274">
          <cell r="A274">
            <v>55150</v>
          </cell>
          <cell r="B274" t="str">
            <v>Escavação de valetas de proteção</v>
          </cell>
          <cell r="C274" t="str">
            <v>m³</v>
          </cell>
          <cell r="D274">
            <v>12.15</v>
          </cell>
        </row>
        <row r="275">
          <cell r="A275">
            <v>55200</v>
          </cell>
          <cell r="B275" t="str">
            <v>Produção carga e transporte de brita para drenos</v>
          </cell>
          <cell r="C275" t="str">
            <v>m³</v>
          </cell>
          <cell r="D275">
            <v>13.01</v>
          </cell>
        </row>
        <row r="276">
          <cell r="A276">
            <v>55250</v>
          </cell>
          <cell r="B276" t="str">
            <v>Sarjeta em meia calha com D=30 cm</v>
          </cell>
          <cell r="C276" t="str">
            <v>m</v>
          </cell>
          <cell r="D276">
            <v>8.17</v>
          </cell>
        </row>
        <row r="277">
          <cell r="A277">
            <v>55300</v>
          </cell>
          <cell r="B277" t="str">
            <v>Sarjeta em meia calha com D=40 cm</v>
          </cell>
          <cell r="C277" t="str">
            <v>m</v>
          </cell>
          <cell r="D277">
            <v>11</v>
          </cell>
        </row>
        <row r="278">
          <cell r="A278">
            <v>55350</v>
          </cell>
          <cell r="B278" t="str">
            <v>Sarjeta em meia calha com D=60 cm</v>
          </cell>
          <cell r="C278" t="str">
            <v>m</v>
          </cell>
          <cell r="D278">
            <v>20.260000000000002</v>
          </cell>
        </row>
        <row r="279">
          <cell r="A279">
            <v>55450</v>
          </cell>
          <cell r="B279" t="str">
            <v>Sarjeta triangular de concreto - tipo I</v>
          </cell>
          <cell r="C279" t="str">
            <v>m</v>
          </cell>
          <cell r="D279">
            <v>11.56</v>
          </cell>
        </row>
        <row r="280">
          <cell r="A280">
            <v>55500</v>
          </cell>
          <cell r="B280" t="str">
            <v>Sarjeta triangular de concreto - tipo II</v>
          </cell>
          <cell r="C280" t="str">
            <v>m</v>
          </cell>
          <cell r="D280">
            <v>14.270000000000001</v>
          </cell>
        </row>
        <row r="281">
          <cell r="A281">
            <v>55550</v>
          </cell>
          <cell r="B281" t="str">
            <v>Sarjeta triangular de concreto - tipo III</v>
          </cell>
          <cell r="C281" t="str">
            <v>m</v>
          </cell>
          <cell r="D281">
            <v>17.04</v>
          </cell>
        </row>
        <row r="282">
          <cell r="A282">
            <v>55650</v>
          </cell>
          <cell r="B282" t="str">
            <v>Sarjeta trapezoidal de concreto - tipo I</v>
          </cell>
          <cell r="C282" t="str">
            <v>m</v>
          </cell>
          <cell r="D282">
            <v>16.740000000000002</v>
          </cell>
        </row>
        <row r="283">
          <cell r="A283">
            <v>55700</v>
          </cell>
          <cell r="B283" t="str">
            <v>Sarjeta trapezoidal de concreto - tipo II</v>
          </cell>
          <cell r="C283" t="str">
            <v>m</v>
          </cell>
          <cell r="D283">
            <v>32.21</v>
          </cell>
        </row>
        <row r="284">
          <cell r="A284">
            <v>55850</v>
          </cell>
          <cell r="B284" t="str">
            <v>Sarjeta retangular de concreto armado - tipo I</v>
          </cell>
          <cell r="C284" t="str">
            <v>m</v>
          </cell>
          <cell r="D284">
            <v>83.36</v>
          </cell>
        </row>
        <row r="285">
          <cell r="A285">
            <v>55900</v>
          </cell>
          <cell r="B285" t="str">
            <v>Sarjeta retangular de concreto armado - tipo II</v>
          </cell>
          <cell r="C285" t="str">
            <v>m</v>
          </cell>
          <cell r="D285">
            <v>95.6</v>
          </cell>
        </row>
        <row r="286">
          <cell r="A286">
            <v>55950</v>
          </cell>
          <cell r="B286" t="str">
            <v>Sarjeta retangular de concreto armado - tipo III</v>
          </cell>
          <cell r="C286" t="str">
            <v>m</v>
          </cell>
          <cell r="D286">
            <v>114.44000000000001</v>
          </cell>
        </row>
        <row r="287">
          <cell r="A287">
            <v>56000</v>
          </cell>
          <cell r="B287" t="str">
            <v>Sarjeta retangular de concreto armado - tipo IV</v>
          </cell>
          <cell r="C287" t="str">
            <v>m</v>
          </cell>
          <cell r="D287">
            <v>143.44</v>
          </cell>
        </row>
        <row r="288">
          <cell r="A288">
            <v>56050</v>
          </cell>
          <cell r="B288" t="str">
            <v>Sarjeta de terraceamento</v>
          </cell>
          <cell r="C288" t="str">
            <v>m</v>
          </cell>
          <cell r="D288">
            <v>15.04</v>
          </cell>
        </row>
        <row r="289">
          <cell r="A289">
            <v>56150</v>
          </cell>
          <cell r="B289" t="str">
            <v>Banqueta de condução - tipo I</v>
          </cell>
          <cell r="C289" t="str">
            <v>m</v>
          </cell>
          <cell r="D289">
            <v>15.5</v>
          </cell>
        </row>
        <row r="290">
          <cell r="A290">
            <v>56200</v>
          </cell>
          <cell r="B290" t="str">
            <v>Banqueta de condução - tipo II</v>
          </cell>
          <cell r="C290" t="str">
            <v>m</v>
          </cell>
          <cell r="D290">
            <v>12.75</v>
          </cell>
        </row>
        <row r="291">
          <cell r="A291">
            <v>56250</v>
          </cell>
          <cell r="B291" t="str">
            <v>Rápidos</v>
          </cell>
          <cell r="C291" t="str">
            <v>m</v>
          </cell>
          <cell r="D291">
            <v>14.4</v>
          </cell>
        </row>
        <row r="292">
          <cell r="A292">
            <v>56300</v>
          </cell>
          <cell r="B292" t="str">
            <v>Meio-fio de concreto simples</v>
          </cell>
          <cell r="C292" t="str">
            <v>m</v>
          </cell>
          <cell r="D292">
            <v>16.7</v>
          </cell>
        </row>
        <row r="293">
          <cell r="A293">
            <v>56350</v>
          </cell>
          <cell r="B293" t="str">
            <v>Meio-fio de concreto armado</v>
          </cell>
          <cell r="C293" t="str">
            <v>m</v>
          </cell>
          <cell r="D293">
            <v>30.419999999999998</v>
          </cell>
        </row>
        <row r="294">
          <cell r="A294">
            <v>56400</v>
          </cell>
          <cell r="B294" t="str">
            <v>Meio-fio de concreto 12 x 15 cm - moldado por extrusão</v>
          </cell>
          <cell r="C294" t="str">
            <v>m</v>
          </cell>
          <cell r="D294">
            <v>3.4</v>
          </cell>
        </row>
        <row r="295">
          <cell r="A295">
            <v>56450</v>
          </cell>
          <cell r="B295" t="str">
            <v>Travessia sobre sarjeta em acesso secundário</v>
          </cell>
          <cell r="C295" t="str">
            <v>m</v>
          </cell>
          <cell r="D295">
            <v>44.46</v>
          </cell>
        </row>
        <row r="296">
          <cell r="A296">
            <v>56500</v>
          </cell>
          <cell r="B296" t="str">
            <v>Travessia sobre valetão em acesso secundário</v>
          </cell>
          <cell r="C296" t="str">
            <v>m</v>
          </cell>
          <cell r="D296">
            <v>49.800000000000004</v>
          </cell>
        </row>
        <row r="297">
          <cell r="A297">
            <v>56550</v>
          </cell>
          <cell r="B297" t="str">
            <v>Caixa coletora com boca de lobo tipo C1 com H=2,0 m</v>
          </cell>
          <cell r="C297" t="str">
            <v>un</v>
          </cell>
          <cell r="D297">
            <v>614.54999999999995</v>
          </cell>
        </row>
        <row r="298">
          <cell r="A298">
            <v>56600</v>
          </cell>
          <cell r="B298" t="str">
            <v>Caixa coletora com boca de lobo tipo C2 com H=2,0 m</v>
          </cell>
          <cell r="C298" t="str">
            <v>un</v>
          </cell>
          <cell r="D298">
            <v>804.09</v>
          </cell>
        </row>
        <row r="299">
          <cell r="A299">
            <v>56650</v>
          </cell>
          <cell r="B299" t="str">
            <v>Caixa coletora com boca de lobo tipo C1 com H=3,0 m</v>
          </cell>
          <cell r="C299" t="str">
            <v>un</v>
          </cell>
          <cell r="D299">
            <v>952.55000000000007</v>
          </cell>
        </row>
        <row r="300">
          <cell r="A300">
            <v>56700</v>
          </cell>
          <cell r="B300" t="str">
            <v>Caixa coletora com boca de lobo tipo C2 com H=3,5 m</v>
          </cell>
          <cell r="C300" t="str">
            <v>un</v>
          </cell>
          <cell r="D300">
            <v>1100.99</v>
          </cell>
        </row>
        <row r="301">
          <cell r="A301">
            <v>57050</v>
          </cell>
          <cell r="B301" t="str">
            <v>Caixa coletora sobre galeria</v>
          </cell>
          <cell r="C301" t="str">
            <v>un</v>
          </cell>
          <cell r="D301">
            <v>316.95</v>
          </cell>
        </row>
        <row r="302">
          <cell r="A302">
            <v>57100</v>
          </cell>
          <cell r="B302" t="str">
            <v>Caixa coletora com boca de lobo - tipo I</v>
          </cell>
          <cell r="C302" t="str">
            <v>un</v>
          </cell>
          <cell r="D302">
            <v>1049.42</v>
          </cell>
        </row>
        <row r="303">
          <cell r="A303">
            <v>57150</v>
          </cell>
          <cell r="B303" t="str">
            <v>Caixa coletora com boca de lobo - tipo II</v>
          </cell>
          <cell r="C303" t="str">
            <v>un</v>
          </cell>
          <cell r="D303">
            <v>881.63</v>
          </cell>
        </row>
        <row r="304">
          <cell r="A304">
            <v>57200</v>
          </cell>
          <cell r="B304" t="str">
            <v>Caixa coletora com boca de lobo para BSTC D=40 cm e H=1,5 m</v>
          </cell>
          <cell r="C304" t="str">
            <v>un</v>
          </cell>
          <cell r="D304">
            <v>487.98</v>
          </cell>
        </row>
        <row r="305">
          <cell r="A305">
            <v>57250</v>
          </cell>
          <cell r="B305" t="str">
            <v>Caixa coletora com boca de lobo para BSTC D=40 cm e H=2,0 m</v>
          </cell>
          <cell r="C305" t="str">
            <v>un</v>
          </cell>
          <cell r="D305">
            <v>601.89</v>
          </cell>
        </row>
        <row r="306">
          <cell r="A306">
            <v>57300</v>
          </cell>
          <cell r="B306" t="str">
            <v>Caixa coletora com boca de lobo para BSTC D=50 cm e H=1,5 m</v>
          </cell>
          <cell r="C306" t="str">
            <v>un</v>
          </cell>
          <cell r="D306">
            <v>515.80000000000007</v>
          </cell>
        </row>
        <row r="307">
          <cell r="A307">
            <v>57350</v>
          </cell>
          <cell r="B307" t="str">
            <v>Caixa coletora com boca de lobo para BSTC D=50 cm e H=2,0 m</v>
          </cell>
          <cell r="C307" t="str">
            <v>un</v>
          </cell>
          <cell r="D307">
            <v>636.0100000000001</v>
          </cell>
        </row>
        <row r="308">
          <cell r="A308">
            <v>57400</v>
          </cell>
          <cell r="B308" t="str">
            <v>Caixa coletora com boca de lobo para BSTC D=60 cm e H=1,5 m</v>
          </cell>
          <cell r="C308" t="str">
            <v>un</v>
          </cell>
          <cell r="D308">
            <v>545.13</v>
          </cell>
        </row>
        <row r="309">
          <cell r="A309">
            <v>57450</v>
          </cell>
          <cell r="B309" t="str">
            <v>Caixa coletora com boca de lobo para BSTC D=60 cm e H=2,0 m</v>
          </cell>
          <cell r="C309" t="str">
            <v>un</v>
          </cell>
          <cell r="D309">
            <v>673.43000000000006</v>
          </cell>
        </row>
        <row r="310">
          <cell r="A310">
            <v>57500</v>
          </cell>
          <cell r="B310" t="str">
            <v>Caixa coletora com boca de lobo para BSTC D=60 cm e H=2,5 m</v>
          </cell>
          <cell r="C310" t="str">
            <v>un</v>
          </cell>
          <cell r="D310">
            <v>801.77</v>
          </cell>
        </row>
        <row r="311">
          <cell r="A311">
            <v>57550</v>
          </cell>
          <cell r="B311" t="str">
            <v>Caixa coletora com boca de lobo para BSTC D=100 cm e H=2,0 m</v>
          </cell>
          <cell r="C311" t="str">
            <v>un</v>
          </cell>
          <cell r="D311">
            <v>780.62</v>
          </cell>
        </row>
        <row r="312">
          <cell r="A312">
            <v>57600</v>
          </cell>
          <cell r="B312" t="str">
            <v>Caixa coletora com boca de lobo para BSTC D=120 cm e H=2,0 m</v>
          </cell>
          <cell r="C312" t="str">
            <v>un</v>
          </cell>
          <cell r="D312">
            <v>828.1</v>
          </cell>
        </row>
        <row r="313">
          <cell r="A313">
            <v>57650</v>
          </cell>
          <cell r="B313" t="str">
            <v>Descida d'água para valetas de corte - tipo DDV</v>
          </cell>
          <cell r="C313" t="str">
            <v>m</v>
          </cell>
          <cell r="D313">
            <v>81.430000000000007</v>
          </cell>
        </row>
        <row r="314">
          <cell r="A314">
            <v>57700</v>
          </cell>
          <cell r="B314" t="str">
            <v>Entrada d'água para descida tipo DDV</v>
          </cell>
          <cell r="C314" t="str">
            <v>un</v>
          </cell>
          <cell r="D314">
            <v>73.5</v>
          </cell>
        </row>
        <row r="315">
          <cell r="A315">
            <v>57750</v>
          </cell>
          <cell r="B315" t="str">
            <v>Caixa de amortecimento para descida d'água tipo DDV</v>
          </cell>
          <cell r="C315" t="str">
            <v>un</v>
          </cell>
          <cell r="D315">
            <v>77.58</v>
          </cell>
        </row>
        <row r="316">
          <cell r="A316">
            <v>57800</v>
          </cell>
          <cell r="B316" t="str">
            <v>Descida d'água em cortes - tipo DD-1</v>
          </cell>
          <cell r="C316" t="str">
            <v>m</v>
          </cell>
          <cell r="D316">
            <v>125.19999999999999</v>
          </cell>
        </row>
        <row r="317">
          <cell r="A317">
            <v>57850</v>
          </cell>
          <cell r="B317" t="str">
            <v>Descida d'água em cortes - tipo DD-2</v>
          </cell>
          <cell r="C317" t="str">
            <v>m</v>
          </cell>
          <cell r="D317">
            <v>135.91</v>
          </cell>
        </row>
        <row r="318">
          <cell r="A318">
            <v>57900</v>
          </cell>
          <cell r="B318" t="str">
            <v>Descida d'água em cortes - tipo DD-3</v>
          </cell>
          <cell r="C318" t="str">
            <v>m</v>
          </cell>
          <cell r="D318">
            <v>146.51</v>
          </cell>
        </row>
        <row r="319">
          <cell r="A319">
            <v>57950</v>
          </cell>
          <cell r="B319" t="str">
            <v>Descida d'água em cortes - tipo DD-4</v>
          </cell>
          <cell r="C319" t="str">
            <v>m</v>
          </cell>
          <cell r="D319">
            <v>199.45</v>
          </cell>
        </row>
        <row r="320">
          <cell r="A320">
            <v>58000</v>
          </cell>
          <cell r="B320" t="str">
            <v>Descida d'água em cortes - tipo DD-5</v>
          </cell>
          <cell r="C320" t="str">
            <v>m</v>
          </cell>
          <cell r="D320">
            <v>224.54</v>
          </cell>
        </row>
        <row r="321">
          <cell r="A321">
            <v>58050</v>
          </cell>
          <cell r="B321" t="str">
            <v>Descida d'água em cortes - tipo DD-6</v>
          </cell>
          <cell r="C321" t="str">
            <v>m</v>
          </cell>
          <cell r="D321">
            <v>248.6</v>
          </cell>
        </row>
        <row r="322">
          <cell r="A322">
            <v>58100</v>
          </cell>
          <cell r="B322" t="str">
            <v>Descida d'água em aterros - tipo DD-1</v>
          </cell>
          <cell r="C322" t="str">
            <v>m</v>
          </cell>
          <cell r="D322">
            <v>156.13</v>
          </cell>
        </row>
        <row r="323">
          <cell r="A323">
            <v>58150</v>
          </cell>
          <cell r="B323" t="str">
            <v>Descida d'água em aterros - tipo DD-2</v>
          </cell>
          <cell r="C323" t="str">
            <v>m</v>
          </cell>
          <cell r="D323">
            <v>173.10000000000002</v>
          </cell>
        </row>
        <row r="324">
          <cell r="A324">
            <v>58200</v>
          </cell>
          <cell r="B324" t="str">
            <v>Descida d'água em aterros - tipo DD-3</v>
          </cell>
          <cell r="C324" t="str">
            <v>m</v>
          </cell>
          <cell r="D324">
            <v>189.79</v>
          </cell>
        </row>
        <row r="325">
          <cell r="A325">
            <v>58250</v>
          </cell>
          <cell r="B325" t="str">
            <v>Descida d'água em aterros - tipo DD-4</v>
          </cell>
          <cell r="C325" t="str">
            <v>m</v>
          </cell>
          <cell r="D325">
            <v>257.08999999999997</v>
          </cell>
        </row>
        <row r="326">
          <cell r="A326">
            <v>58300</v>
          </cell>
          <cell r="B326" t="str">
            <v>Descida d'água em aterros - tipo DD-5</v>
          </cell>
          <cell r="C326" t="str">
            <v>m</v>
          </cell>
          <cell r="D326">
            <v>314.51</v>
          </cell>
        </row>
        <row r="327">
          <cell r="A327">
            <v>58350</v>
          </cell>
          <cell r="B327" t="str">
            <v>Descida d'água em aterros - tipo DD-6</v>
          </cell>
          <cell r="C327" t="str">
            <v>m</v>
          </cell>
          <cell r="D327">
            <v>328.98</v>
          </cell>
        </row>
        <row r="328">
          <cell r="A328">
            <v>58400</v>
          </cell>
          <cell r="B328" t="str">
            <v>Descida d'água em aterros para BTTC D= 120 cm</v>
          </cell>
          <cell r="C328" t="str">
            <v>m</v>
          </cell>
          <cell r="D328">
            <v>579.87</v>
          </cell>
        </row>
        <row r="329">
          <cell r="A329">
            <v>58450</v>
          </cell>
          <cell r="B329" t="str">
            <v>Boca para descida d'água em cortes - tipo DD-1</v>
          </cell>
          <cell r="C329" t="str">
            <v>un</v>
          </cell>
          <cell r="D329">
            <v>126.08000000000001</v>
          </cell>
        </row>
        <row r="330">
          <cell r="A330">
            <v>58500</v>
          </cell>
          <cell r="B330" t="str">
            <v>Boca para descida d'água em cortes - tipo DD-2</v>
          </cell>
          <cell r="C330" t="str">
            <v>un</v>
          </cell>
          <cell r="D330">
            <v>138.61000000000001</v>
          </cell>
        </row>
        <row r="331">
          <cell r="A331">
            <v>58550</v>
          </cell>
          <cell r="B331" t="str">
            <v>Boca para descida d'água em cortes - tipo DD-3</v>
          </cell>
          <cell r="C331" t="str">
            <v>un</v>
          </cell>
          <cell r="D331">
            <v>151.62</v>
          </cell>
        </row>
        <row r="332">
          <cell r="A332">
            <v>58600</v>
          </cell>
          <cell r="B332" t="str">
            <v>Boca para descida d'água em cortes - tipo DD-4</v>
          </cell>
          <cell r="C332" t="str">
            <v>un</v>
          </cell>
          <cell r="D332">
            <v>216.17000000000002</v>
          </cell>
        </row>
        <row r="333">
          <cell r="A333">
            <v>58650</v>
          </cell>
          <cell r="B333" t="str">
            <v>Boca para descida d'água em cortes - tipo DD-5</v>
          </cell>
          <cell r="C333" t="str">
            <v>un</v>
          </cell>
          <cell r="D333">
            <v>247.35000000000002</v>
          </cell>
        </row>
        <row r="334">
          <cell r="A334">
            <v>58700</v>
          </cell>
          <cell r="B334" t="str">
            <v>Boca para descida d'água em cortes - tipo DD-6</v>
          </cell>
          <cell r="C334" t="str">
            <v>un</v>
          </cell>
          <cell r="D334">
            <v>276.43</v>
          </cell>
        </row>
        <row r="335">
          <cell r="A335">
            <v>58750</v>
          </cell>
          <cell r="B335" t="str">
            <v>Boca para descida d'água em aterros - tipo DD-1</v>
          </cell>
          <cell r="C335" t="str">
            <v>un</v>
          </cell>
          <cell r="D335">
            <v>298.39999999999998</v>
          </cell>
        </row>
        <row r="336">
          <cell r="A336">
            <v>58800</v>
          </cell>
          <cell r="B336" t="str">
            <v>Boca para descida d'água em aterros - tipo DD-2</v>
          </cell>
          <cell r="C336" t="str">
            <v>un</v>
          </cell>
          <cell r="D336">
            <v>417.74</v>
          </cell>
        </row>
        <row r="337">
          <cell r="A337">
            <v>58850</v>
          </cell>
          <cell r="B337" t="str">
            <v>Boca para descida d'água em aterros - tipo DD-3</v>
          </cell>
          <cell r="C337" t="str">
            <v>un</v>
          </cell>
          <cell r="D337">
            <v>515.94000000000005</v>
          </cell>
        </row>
        <row r="338">
          <cell r="A338">
            <v>58900</v>
          </cell>
          <cell r="B338" t="str">
            <v>Boca para descida d'água em aterros - tipo DD-4</v>
          </cell>
          <cell r="C338" t="str">
            <v>un</v>
          </cell>
          <cell r="D338">
            <v>430.45</v>
          </cell>
        </row>
        <row r="339">
          <cell r="A339">
            <v>58950</v>
          </cell>
          <cell r="B339" t="str">
            <v>Boca para descida d'água em aterros - tipo DD-5</v>
          </cell>
          <cell r="C339" t="str">
            <v>un</v>
          </cell>
          <cell r="D339">
            <v>614.89</v>
          </cell>
        </row>
        <row r="340">
          <cell r="A340">
            <v>59000</v>
          </cell>
          <cell r="B340" t="str">
            <v>Boca para descida d'água em aterros - tipo DD-6</v>
          </cell>
          <cell r="C340" t="str">
            <v>un</v>
          </cell>
          <cell r="D340">
            <v>823.26</v>
          </cell>
        </row>
        <row r="341">
          <cell r="A341">
            <v>59050</v>
          </cell>
          <cell r="B341" t="str">
            <v>Boca para descida d'água em aterros para BTTC D=120 cm</v>
          </cell>
          <cell r="C341" t="str">
            <v>un</v>
          </cell>
          <cell r="D341">
            <v>1039.94</v>
          </cell>
        </row>
        <row r="342">
          <cell r="A342">
            <v>59100</v>
          </cell>
          <cell r="B342" t="str">
            <v>Caixa para descida d'água em aterros - tipo DD-1</v>
          </cell>
          <cell r="C342" t="str">
            <v>un</v>
          </cell>
          <cell r="D342">
            <v>152.68</v>
          </cell>
        </row>
        <row r="343">
          <cell r="A343">
            <v>59150</v>
          </cell>
          <cell r="B343" t="str">
            <v>Caixa para descida d'água em aterros - tipo DD-2</v>
          </cell>
          <cell r="C343" t="str">
            <v>un</v>
          </cell>
          <cell r="D343">
            <v>163.63</v>
          </cell>
        </row>
        <row r="344">
          <cell r="A344">
            <v>59200</v>
          </cell>
          <cell r="B344" t="str">
            <v>Caixa para descida d'água em aterros - tipo DD-3</v>
          </cell>
          <cell r="C344" t="str">
            <v>un</v>
          </cell>
          <cell r="D344">
            <v>174.17000000000002</v>
          </cell>
        </row>
        <row r="345">
          <cell r="A345">
            <v>59250</v>
          </cell>
          <cell r="B345" t="str">
            <v>Caixa para descida d'água em aterros - tipo DD-4</v>
          </cell>
          <cell r="C345" t="str">
            <v>un</v>
          </cell>
          <cell r="D345">
            <v>217.56</v>
          </cell>
        </row>
        <row r="346">
          <cell r="A346">
            <v>59300</v>
          </cell>
          <cell r="B346" t="str">
            <v>Caixa para descida d'água em aterros - tipo DD-5</v>
          </cell>
          <cell r="C346" t="str">
            <v>un</v>
          </cell>
          <cell r="D346">
            <v>252.54000000000002</v>
          </cell>
        </row>
        <row r="347">
          <cell r="A347">
            <v>59350</v>
          </cell>
          <cell r="B347" t="str">
            <v>Caixa para descida d'água em aterros - tipo DD-6</v>
          </cell>
          <cell r="C347" t="str">
            <v>un</v>
          </cell>
          <cell r="D347">
            <v>263.90999999999997</v>
          </cell>
        </row>
        <row r="348">
          <cell r="A348">
            <v>59400</v>
          </cell>
          <cell r="B348" t="str">
            <v>Caixa para descida d'água em aterros para BTTC de D=120 cm</v>
          </cell>
          <cell r="C348" t="str">
            <v>un</v>
          </cell>
          <cell r="D348">
            <v>440.04</v>
          </cell>
        </row>
        <row r="349">
          <cell r="A349">
            <v>59450</v>
          </cell>
          <cell r="B349" t="str">
            <v>Caixa coletora com boca de lobo - Tipo C-1 com H=2,0 m</v>
          </cell>
          <cell r="C349" t="str">
            <v>un</v>
          </cell>
          <cell r="D349">
            <v>614.54999999999995</v>
          </cell>
        </row>
        <row r="350">
          <cell r="A350">
            <v>59500</v>
          </cell>
          <cell r="B350" t="str">
            <v>Caixa coletora com boca de lobo - Tipo C-2 com H=2,0 m</v>
          </cell>
          <cell r="C350" t="str">
            <v>un</v>
          </cell>
          <cell r="D350">
            <v>655.62</v>
          </cell>
        </row>
        <row r="351">
          <cell r="A351">
            <v>59550</v>
          </cell>
          <cell r="B351" t="str">
            <v>Caixa de inspeção de esgoto com D=60 cm</v>
          </cell>
          <cell r="C351" t="str">
            <v>un</v>
          </cell>
          <cell r="D351">
            <v>60.69</v>
          </cell>
        </row>
        <row r="352">
          <cell r="A352">
            <v>59650</v>
          </cell>
          <cell r="B352" t="str">
            <v>Dreno tipo I - execução</v>
          </cell>
          <cell r="C352" t="str">
            <v>m</v>
          </cell>
          <cell r="D352">
            <v>24.919999999999998</v>
          </cell>
        </row>
        <row r="353">
          <cell r="A353">
            <v>59700</v>
          </cell>
          <cell r="B353" t="str">
            <v>Dreno tipo II - execução</v>
          </cell>
          <cell r="C353" t="str">
            <v>m</v>
          </cell>
          <cell r="D353">
            <v>32.69</v>
          </cell>
        </row>
        <row r="354">
          <cell r="A354">
            <v>59750</v>
          </cell>
          <cell r="B354" t="str">
            <v>Dreno tipo III - execução</v>
          </cell>
          <cell r="C354" t="str">
            <v>m</v>
          </cell>
          <cell r="D354">
            <v>42.17</v>
          </cell>
        </row>
        <row r="355">
          <cell r="A355">
            <v>59800</v>
          </cell>
          <cell r="B355" t="str">
            <v>Dreno tipo IV - execução</v>
          </cell>
          <cell r="C355" t="str">
            <v>m</v>
          </cell>
          <cell r="D355">
            <v>19.93</v>
          </cell>
        </row>
        <row r="356">
          <cell r="A356">
            <v>59850</v>
          </cell>
          <cell r="B356" t="str">
            <v>Dreno tipo V - execução</v>
          </cell>
          <cell r="C356" t="str">
            <v>m</v>
          </cell>
          <cell r="D356">
            <v>22.7</v>
          </cell>
        </row>
        <row r="357">
          <cell r="A357">
            <v>59900</v>
          </cell>
          <cell r="B357" t="str">
            <v>Dreno tipo VI - execução</v>
          </cell>
          <cell r="C357" t="str">
            <v>m</v>
          </cell>
          <cell r="D357">
            <v>2.1800000000000002</v>
          </cell>
        </row>
        <row r="358">
          <cell r="A358">
            <v>60000</v>
          </cell>
          <cell r="B358" t="str">
            <v>Dreno tipo VII - execução</v>
          </cell>
          <cell r="C358" t="str">
            <v>m</v>
          </cell>
          <cell r="D358">
            <v>1.33</v>
          </cell>
        </row>
        <row r="359">
          <cell r="A359">
            <v>60050</v>
          </cell>
          <cell r="B359" t="str">
            <v>Dreno tipo VIII - execução</v>
          </cell>
          <cell r="C359" t="str">
            <v>m</v>
          </cell>
          <cell r="D359">
            <v>2.57</v>
          </cell>
        </row>
        <row r="360">
          <cell r="A360">
            <v>60100</v>
          </cell>
          <cell r="B360" t="str">
            <v>Dreno tipo IX - execução</v>
          </cell>
          <cell r="C360" t="str">
            <v>m</v>
          </cell>
          <cell r="D360">
            <v>4.66</v>
          </cell>
        </row>
        <row r="361">
          <cell r="A361">
            <v>60150</v>
          </cell>
          <cell r="B361" t="str">
            <v>Dreno tipo X - execução</v>
          </cell>
          <cell r="C361" t="str">
            <v>m</v>
          </cell>
          <cell r="D361">
            <v>38.800000000000004</v>
          </cell>
        </row>
        <row r="362">
          <cell r="A362">
            <v>60200</v>
          </cell>
          <cell r="B362" t="str">
            <v>Dreno tipo XI - execução</v>
          </cell>
          <cell r="C362" t="str">
            <v>m</v>
          </cell>
          <cell r="D362">
            <v>73.55</v>
          </cell>
        </row>
        <row r="363">
          <cell r="A363">
            <v>60250</v>
          </cell>
          <cell r="B363" t="str">
            <v>Dreno tipo XII - execução</v>
          </cell>
          <cell r="C363" t="str">
            <v>m</v>
          </cell>
          <cell r="D363">
            <v>60.3</v>
          </cell>
        </row>
        <row r="364">
          <cell r="A364">
            <v>60300</v>
          </cell>
          <cell r="B364" t="str">
            <v>Dreno tipo XIII - execução</v>
          </cell>
          <cell r="C364" t="str">
            <v>m</v>
          </cell>
          <cell r="D364">
            <v>56.16</v>
          </cell>
        </row>
        <row r="365">
          <cell r="A365">
            <v>60350</v>
          </cell>
          <cell r="B365" t="str">
            <v>Dreno tipo XIV - execução</v>
          </cell>
          <cell r="C365" t="str">
            <v>m</v>
          </cell>
          <cell r="D365">
            <v>42.91</v>
          </cell>
        </row>
        <row r="366">
          <cell r="A366">
            <v>60400</v>
          </cell>
          <cell r="B366" t="str">
            <v>Dreno tipo XV - execução</v>
          </cell>
          <cell r="C366" t="str">
            <v>m</v>
          </cell>
          <cell r="D366">
            <v>70.509999999999991</v>
          </cell>
        </row>
        <row r="367">
          <cell r="A367">
            <v>60450</v>
          </cell>
          <cell r="B367" t="str">
            <v>Dreno tipo XVI - execução</v>
          </cell>
          <cell r="C367" t="str">
            <v>m</v>
          </cell>
          <cell r="D367">
            <v>53.14</v>
          </cell>
        </row>
        <row r="368">
          <cell r="A368">
            <v>60500</v>
          </cell>
          <cell r="B368" t="str">
            <v>Dreno tipo XVII - execução</v>
          </cell>
          <cell r="C368" t="str">
            <v>m</v>
          </cell>
          <cell r="D368">
            <v>58.62</v>
          </cell>
        </row>
        <row r="369">
          <cell r="A369">
            <v>60550</v>
          </cell>
          <cell r="B369" t="str">
            <v>Dreno tipo XVIII - execução</v>
          </cell>
          <cell r="C369" t="str">
            <v>m</v>
          </cell>
          <cell r="D369">
            <v>41.24</v>
          </cell>
        </row>
        <row r="370">
          <cell r="A370">
            <v>60600</v>
          </cell>
          <cell r="B370" t="str">
            <v>Dreno tipo XIX - execução</v>
          </cell>
          <cell r="C370" t="str">
            <v>m</v>
          </cell>
          <cell r="D370">
            <v>53.19</v>
          </cell>
        </row>
        <row r="371">
          <cell r="A371">
            <v>60650</v>
          </cell>
          <cell r="B371" t="str">
            <v>Dreno tipo XX - execução</v>
          </cell>
          <cell r="C371" t="str">
            <v>m</v>
          </cell>
          <cell r="D371">
            <v>35.79</v>
          </cell>
        </row>
        <row r="372">
          <cell r="A372">
            <v>60750</v>
          </cell>
          <cell r="B372" t="str">
            <v>Dreno 0,5x2,0 m - com brita e bidim</v>
          </cell>
          <cell r="C372" t="str">
            <v>m</v>
          </cell>
          <cell r="D372">
            <v>42.239999999999995</v>
          </cell>
        </row>
        <row r="373">
          <cell r="A373">
            <v>60800</v>
          </cell>
          <cell r="B373" t="str">
            <v>Dreno 0,5x2,5 m - com areia grossa</v>
          </cell>
          <cell r="C373" t="str">
            <v>m</v>
          </cell>
          <cell r="D373">
            <v>16.28</v>
          </cell>
        </row>
        <row r="374">
          <cell r="A374">
            <v>60850</v>
          </cell>
          <cell r="B374" t="str">
            <v>Dreno 0,5x0,8 m - com brita - execução</v>
          </cell>
          <cell r="C374" t="str">
            <v>m</v>
          </cell>
          <cell r="D374">
            <v>9.08</v>
          </cell>
        </row>
        <row r="375">
          <cell r="A375">
            <v>61000</v>
          </cell>
          <cell r="B375" t="str">
            <v>Dreno 0,5x0,6 m - com areia</v>
          </cell>
          <cell r="C375" t="str">
            <v>m</v>
          </cell>
          <cell r="D375">
            <v>3.89</v>
          </cell>
        </row>
        <row r="376">
          <cell r="A376">
            <v>61200</v>
          </cell>
          <cell r="B376" t="str">
            <v>Dreno tipo XXI</v>
          </cell>
          <cell r="C376" t="str">
            <v>m</v>
          </cell>
          <cell r="D376">
            <v>17.169999999999998</v>
          </cell>
        </row>
        <row r="377">
          <cell r="A377">
            <v>61250</v>
          </cell>
          <cell r="B377" t="str">
            <v>Dreno tipo XXII</v>
          </cell>
          <cell r="C377" t="str">
            <v>m</v>
          </cell>
          <cell r="D377">
            <v>17.810000000000002</v>
          </cell>
        </row>
        <row r="378">
          <cell r="A378">
            <v>61300</v>
          </cell>
          <cell r="B378" t="str">
            <v>Dreno tipo XXIII</v>
          </cell>
          <cell r="C378" t="str">
            <v>m</v>
          </cell>
          <cell r="D378">
            <v>1.33</v>
          </cell>
        </row>
        <row r="379">
          <cell r="A379">
            <v>61350</v>
          </cell>
          <cell r="B379" t="str">
            <v>Saída para drenos profundos - tipo U</v>
          </cell>
          <cell r="C379" t="str">
            <v>un</v>
          </cell>
          <cell r="D379">
            <v>52.32</v>
          </cell>
        </row>
        <row r="380">
          <cell r="A380">
            <v>61400</v>
          </cell>
          <cell r="B380" t="str">
            <v>Saída para drenos profundos - tipo L</v>
          </cell>
          <cell r="C380" t="str">
            <v>un</v>
          </cell>
          <cell r="D380">
            <v>24.040000000000003</v>
          </cell>
        </row>
        <row r="381">
          <cell r="A381">
            <v>61450</v>
          </cell>
          <cell r="B381" t="str">
            <v>Fornecimento e assentamento de tubo para saida de dreno</v>
          </cell>
          <cell r="C381" t="str">
            <v>un</v>
          </cell>
          <cell r="D381">
            <v>8.49</v>
          </cell>
        </row>
        <row r="382">
          <cell r="A382">
            <v>61500</v>
          </cell>
          <cell r="B382" t="str">
            <v>execução do revestimento de valas de gabião - H=30 cm</v>
          </cell>
          <cell r="C382" t="str">
            <v>m²</v>
          </cell>
          <cell r="D382">
            <v>35.479999999999997</v>
          </cell>
        </row>
        <row r="383">
          <cell r="A383">
            <v>65000</v>
          </cell>
          <cell r="B383" t="str">
            <v>Esc. mec. de valas p/obras de arte correntes - 1a. categoria</v>
          </cell>
          <cell r="C383" t="str">
            <v>m³</v>
          </cell>
          <cell r="D383">
            <v>4.16</v>
          </cell>
        </row>
        <row r="384">
          <cell r="A384">
            <v>65050</v>
          </cell>
          <cell r="B384" t="str">
            <v>Esc. mec. de valas p/obras de arte correntes - 2a. categoria</v>
          </cell>
          <cell r="C384" t="str">
            <v>m³</v>
          </cell>
          <cell r="D384">
            <v>5.3</v>
          </cell>
        </row>
        <row r="385">
          <cell r="A385">
            <v>65100</v>
          </cell>
          <cell r="B385" t="str">
            <v>Esc. mec. de valas p/obras de arte correntes - 3a. categoria</v>
          </cell>
          <cell r="C385" t="str">
            <v>m³</v>
          </cell>
          <cell r="D385">
            <v>32.25</v>
          </cell>
        </row>
        <row r="386">
          <cell r="A386">
            <v>65150</v>
          </cell>
          <cell r="B386" t="str">
            <v>Escavação manual de solos</v>
          </cell>
          <cell r="C386" t="str">
            <v>m³</v>
          </cell>
          <cell r="D386">
            <v>12.15</v>
          </cell>
        </row>
        <row r="387">
          <cell r="A387">
            <v>65200</v>
          </cell>
          <cell r="B387" t="str">
            <v>Reaterro e apiloamento em camadas de 20 cm</v>
          </cell>
          <cell r="C387" t="str">
            <v>m³</v>
          </cell>
          <cell r="D387">
            <v>3.86</v>
          </cell>
        </row>
        <row r="388">
          <cell r="A388">
            <v>65850</v>
          </cell>
          <cell r="B388" t="str">
            <v>Execução de galerias D=40 cm</v>
          </cell>
          <cell r="C388" t="str">
            <v>m</v>
          </cell>
          <cell r="D388">
            <v>17.5</v>
          </cell>
        </row>
        <row r="389">
          <cell r="A389">
            <v>65900</v>
          </cell>
          <cell r="B389" t="str">
            <v>Execução de galerias D=60 cm</v>
          </cell>
          <cell r="C389" t="str">
            <v>m</v>
          </cell>
          <cell r="D389">
            <v>31.14</v>
          </cell>
        </row>
        <row r="390">
          <cell r="A390">
            <v>65940</v>
          </cell>
          <cell r="B390" t="str">
            <v>Corpo de BSTC D=20 cm com lastro de brita</v>
          </cell>
          <cell r="C390" t="str">
            <v>m</v>
          </cell>
          <cell r="D390">
            <v>14.58</v>
          </cell>
        </row>
        <row r="391">
          <cell r="A391">
            <v>65950</v>
          </cell>
          <cell r="B391" t="str">
            <v>Corpo de BSTC D=30 cm com lastro de brita</v>
          </cell>
          <cell r="C391" t="str">
            <v>m</v>
          </cell>
          <cell r="D391">
            <v>15.87</v>
          </cell>
        </row>
        <row r="392">
          <cell r="A392">
            <v>66000</v>
          </cell>
          <cell r="B392" t="str">
            <v>Corpo de BSTC D=40 cm com lastro de brita</v>
          </cell>
          <cell r="C392" t="str">
            <v>m</v>
          </cell>
          <cell r="D392">
            <v>21.18</v>
          </cell>
        </row>
        <row r="393">
          <cell r="A393">
            <v>66050</v>
          </cell>
          <cell r="B393" t="str">
            <v>Corpo de BSTC D=50 cm com lastro de brita</v>
          </cell>
          <cell r="C393" t="str">
            <v>m</v>
          </cell>
          <cell r="D393">
            <v>34.17</v>
          </cell>
        </row>
        <row r="394">
          <cell r="A394">
            <v>66100</v>
          </cell>
          <cell r="B394" t="str">
            <v>Corpo de BSTC D=60 cm com lastro de brita</v>
          </cell>
          <cell r="C394" t="str">
            <v>m</v>
          </cell>
          <cell r="D394">
            <v>42.79</v>
          </cell>
        </row>
        <row r="395">
          <cell r="A395">
            <v>66150</v>
          </cell>
          <cell r="B395" t="str">
            <v>Corpo de BSTC D=60 cm com lastro de brita - tubo CA 1</v>
          </cell>
          <cell r="C395" t="str">
            <v>m</v>
          </cell>
          <cell r="D395">
            <v>72.17</v>
          </cell>
        </row>
        <row r="396">
          <cell r="A396">
            <v>66200</v>
          </cell>
          <cell r="B396" t="str">
            <v>Corpo de BSTC D=60 cm com berço de concreto - tubo CA 2</v>
          </cell>
          <cell r="C396" t="str">
            <v>m</v>
          </cell>
          <cell r="D396">
            <v>124.16</v>
          </cell>
        </row>
        <row r="397">
          <cell r="A397">
            <v>66250</v>
          </cell>
          <cell r="B397" t="str">
            <v>Corpo de BSTC D=80 cm com berço de concreto - tubo CA 2</v>
          </cell>
          <cell r="C397" t="str">
            <v>m</v>
          </cell>
          <cell r="D397">
            <v>170.82</v>
          </cell>
        </row>
        <row r="398">
          <cell r="A398">
            <v>66300</v>
          </cell>
          <cell r="B398" t="str">
            <v>Corpo de BSTC D=100 cm com berço de concreto - tubo CA 2</v>
          </cell>
          <cell r="C398" t="str">
            <v>m</v>
          </cell>
          <cell r="D398">
            <v>233.88</v>
          </cell>
        </row>
        <row r="399">
          <cell r="A399">
            <v>66350</v>
          </cell>
          <cell r="B399" t="str">
            <v>Corpo de BSTC D=120 cm com berço de concreto - tubo CA 2</v>
          </cell>
          <cell r="C399" t="str">
            <v>m</v>
          </cell>
          <cell r="D399">
            <v>315.08</v>
          </cell>
        </row>
        <row r="400">
          <cell r="A400">
            <v>66400</v>
          </cell>
          <cell r="B400" t="str">
            <v>Corpo de BDTC D=80 cm com berço de concreto - tubo CA 2</v>
          </cell>
          <cell r="C400" t="str">
            <v>m</v>
          </cell>
          <cell r="D400">
            <v>314.56</v>
          </cell>
        </row>
        <row r="401">
          <cell r="A401">
            <v>66450</v>
          </cell>
          <cell r="B401" t="str">
            <v>Corpo de BDTC D=100 cm com berço de concreto - tubo CA 2</v>
          </cell>
          <cell r="C401" t="str">
            <v>m</v>
          </cell>
          <cell r="D401">
            <v>435.5</v>
          </cell>
        </row>
        <row r="402">
          <cell r="A402">
            <v>66500</v>
          </cell>
          <cell r="B402" t="str">
            <v>Corpo de BDTC D=120 cm com berço de concreto - tubo CA 2</v>
          </cell>
          <cell r="C402" t="str">
            <v>m</v>
          </cell>
          <cell r="D402">
            <v>588.61</v>
          </cell>
        </row>
        <row r="403">
          <cell r="A403">
            <v>66550</v>
          </cell>
          <cell r="B403" t="str">
            <v>Corpo de BTTC D=80 cm com berço de concreto - tubo CA 2</v>
          </cell>
          <cell r="C403" t="str">
            <v>m</v>
          </cell>
          <cell r="D403">
            <v>459.09000000000003</v>
          </cell>
        </row>
        <row r="404">
          <cell r="A404">
            <v>66600</v>
          </cell>
          <cell r="B404" t="str">
            <v>Corpo de BTTC D=100 cm com berço de concreto - tubo CA 2</v>
          </cell>
          <cell r="C404" t="str">
            <v>m</v>
          </cell>
          <cell r="D404">
            <v>637.95000000000005</v>
          </cell>
        </row>
        <row r="405">
          <cell r="A405">
            <v>66650</v>
          </cell>
          <cell r="B405" t="str">
            <v>Corpo de BTTC D=120 cm com berço de concreto - tubo CA 2</v>
          </cell>
          <cell r="C405" t="str">
            <v>m</v>
          </cell>
          <cell r="D405">
            <v>864.55000000000007</v>
          </cell>
        </row>
        <row r="406">
          <cell r="A406">
            <v>66700</v>
          </cell>
          <cell r="B406" t="str">
            <v>Corpo de BSTC D=80 cm com berço de concreto - tubo CA 3</v>
          </cell>
          <cell r="C406" t="str">
            <v>m</v>
          </cell>
          <cell r="D406">
            <v>167.76</v>
          </cell>
        </row>
        <row r="407">
          <cell r="A407">
            <v>66750</v>
          </cell>
          <cell r="B407" t="str">
            <v>Corpo de BSTC D=100 cm com berço de concreto - tubo CA 3</v>
          </cell>
          <cell r="C407" t="str">
            <v>m</v>
          </cell>
          <cell r="D407">
            <v>243.07</v>
          </cell>
        </row>
        <row r="408">
          <cell r="A408">
            <v>66800</v>
          </cell>
          <cell r="B408" t="str">
            <v>Corpo de BSTC D=120 cm com berço de concreto - tubo CA 3</v>
          </cell>
          <cell r="C408" t="str">
            <v>m</v>
          </cell>
          <cell r="D408">
            <v>315.08</v>
          </cell>
        </row>
        <row r="409">
          <cell r="A409">
            <v>66850</v>
          </cell>
          <cell r="B409" t="str">
            <v>Corpo de BDTC D=80 cm com berço de concreto - tubo CA 3</v>
          </cell>
          <cell r="C409" t="str">
            <v>m</v>
          </cell>
          <cell r="D409">
            <v>308.44</v>
          </cell>
        </row>
        <row r="410">
          <cell r="A410">
            <v>66900</v>
          </cell>
          <cell r="B410" t="str">
            <v>Corpo de BDTC D=100 cm com berço de concreto - tubo CA 3</v>
          </cell>
          <cell r="C410" t="str">
            <v>m</v>
          </cell>
          <cell r="D410">
            <v>453.87</v>
          </cell>
        </row>
        <row r="411">
          <cell r="A411">
            <v>66950</v>
          </cell>
          <cell r="B411" t="str">
            <v>Corpo de BDTC D=120 cm com berço de concreto - tubo CA 3</v>
          </cell>
          <cell r="C411" t="str">
            <v>m</v>
          </cell>
          <cell r="D411">
            <v>588.61</v>
          </cell>
        </row>
        <row r="412">
          <cell r="A412">
            <v>67000</v>
          </cell>
          <cell r="B412" t="str">
            <v>Corpo de BTTC D=80 cm com berço de concreto - tubo CA 3</v>
          </cell>
          <cell r="C412" t="str">
            <v>m</v>
          </cell>
          <cell r="D412">
            <v>449.9</v>
          </cell>
        </row>
        <row r="413">
          <cell r="A413">
            <v>67050</v>
          </cell>
          <cell r="B413" t="str">
            <v>Corpo de BTTC D=100 cm com berço de concreto - tubo CA 3</v>
          </cell>
          <cell r="C413" t="str">
            <v>m</v>
          </cell>
          <cell r="D413">
            <v>665.24</v>
          </cell>
        </row>
        <row r="414">
          <cell r="A414">
            <v>67100</v>
          </cell>
          <cell r="B414" t="str">
            <v>Corpo de BTTC D=120 cm com berço de concreto - tubo CA 3</v>
          </cell>
          <cell r="C414" t="str">
            <v>m</v>
          </cell>
          <cell r="D414">
            <v>864.55000000000007</v>
          </cell>
        </row>
        <row r="415">
          <cell r="A415">
            <v>67150</v>
          </cell>
          <cell r="B415" t="str">
            <v>Corpo de BSTC D=60 cm com enrocamento e laje de concreto</v>
          </cell>
          <cell r="C415" t="str">
            <v>m</v>
          </cell>
          <cell r="D415">
            <v>110.75</v>
          </cell>
        </row>
        <row r="416">
          <cell r="A416">
            <v>67200</v>
          </cell>
          <cell r="B416" t="str">
            <v>Corpo de BSTC D=80 cm com enrocamento e laje de concreto</v>
          </cell>
          <cell r="C416" t="str">
            <v>m</v>
          </cell>
          <cell r="D416">
            <v>145.69999999999999</v>
          </cell>
        </row>
        <row r="417">
          <cell r="A417">
            <v>67250</v>
          </cell>
          <cell r="B417" t="str">
            <v>Corpo de BSTC D=100 cm com enrocamento e laje de concreto</v>
          </cell>
          <cell r="C417" t="str">
            <v>m</v>
          </cell>
          <cell r="D417">
            <v>198.86</v>
          </cell>
        </row>
        <row r="418">
          <cell r="A418">
            <v>67300</v>
          </cell>
          <cell r="B418" t="str">
            <v>Corpo de BSTC D=120 cm com enrocamento e laje de concreto</v>
          </cell>
          <cell r="C418" t="str">
            <v>m</v>
          </cell>
          <cell r="D418">
            <v>268.74</v>
          </cell>
        </row>
        <row r="419">
          <cell r="A419">
            <v>67350</v>
          </cell>
          <cell r="B419" t="str">
            <v>Corpo de BSTC D=150 cm com enrocamento e laje de concreto</v>
          </cell>
          <cell r="C419" t="str">
            <v>m</v>
          </cell>
          <cell r="D419">
            <v>372.12</v>
          </cell>
        </row>
        <row r="420">
          <cell r="A420">
            <v>67400</v>
          </cell>
          <cell r="B420" t="str">
            <v>Corpo de BSTC D=200 cm com enrocamento e laje de concreto</v>
          </cell>
          <cell r="C420" t="str">
            <v>m</v>
          </cell>
          <cell r="D420">
            <v>637.98</v>
          </cell>
        </row>
        <row r="421">
          <cell r="A421">
            <v>67450</v>
          </cell>
          <cell r="B421" t="str">
            <v>Corpo de BDTC D=80 cm com enrocamento e laje de concreto</v>
          </cell>
          <cell r="C421" t="str">
            <v>m</v>
          </cell>
          <cell r="D421">
            <v>274.34000000000003</v>
          </cell>
        </row>
        <row r="422">
          <cell r="A422">
            <v>67500</v>
          </cell>
          <cell r="B422" t="str">
            <v>Corpo de BDTC D=100 cm com enrocamento e laje de concreto</v>
          </cell>
          <cell r="C422" t="str">
            <v>m</v>
          </cell>
          <cell r="D422">
            <v>377.54</v>
          </cell>
        </row>
        <row r="423">
          <cell r="A423">
            <v>67550</v>
          </cell>
          <cell r="B423" t="str">
            <v>Corpo de BDTC D=120 cm com enrocamento e laje de concreto</v>
          </cell>
          <cell r="C423" t="str">
            <v>m</v>
          </cell>
          <cell r="D423">
            <v>510.48</v>
          </cell>
        </row>
        <row r="424">
          <cell r="A424">
            <v>67600</v>
          </cell>
          <cell r="B424" t="str">
            <v>Corpo de BDTC D=150 cm com enrocamento e laje de concreto</v>
          </cell>
          <cell r="C424" t="str">
            <v>m</v>
          </cell>
          <cell r="D424">
            <v>720.94999999999993</v>
          </cell>
        </row>
        <row r="425">
          <cell r="A425">
            <v>67650</v>
          </cell>
          <cell r="B425" t="str">
            <v>Corpo de BDTC D=200 cm com enrocamento e laje de concreto</v>
          </cell>
          <cell r="C425" t="str">
            <v>m</v>
          </cell>
          <cell r="D425">
            <v>1244.1399999999999</v>
          </cell>
        </row>
        <row r="426">
          <cell r="A426">
            <v>67700</v>
          </cell>
          <cell r="B426" t="str">
            <v>Corpo de BTTC D=80 cm com enrocamento e laje de concreto</v>
          </cell>
          <cell r="C426" t="str">
            <v>m</v>
          </cell>
          <cell r="D426">
            <v>403.28</v>
          </cell>
        </row>
        <row r="427">
          <cell r="A427">
            <v>67750</v>
          </cell>
          <cell r="B427" t="str">
            <v>Corpo de BTTC D=100 cm com enrocamento e laje de concreto</v>
          </cell>
          <cell r="C427" t="str">
            <v>m</v>
          </cell>
          <cell r="D427">
            <v>556.84</v>
          </cell>
        </row>
        <row r="428">
          <cell r="A428">
            <v>67800</v>
          </cell>
          <cell r="B428" t="str">
            <v>Corpo de BTTC D=120 cm com enrocamento e laje de concreto</v>
          </cell>
          <cell r="C428" t="str">
            <v>m</v>
          </cell>
          <cell r="D428">
            <v>754.93</v>
          </cell>
        </row>
        <row r="429">
          <cell r="A429">
            <v>67850</v>
          </cell>
          <cell r="B429" t="str">
            <v>Corpo de BTTC D=150 cm com enrocamento e laje de concreto</v>
          </cell>
          <cell r="C429" t="str">
            <v>m</v>
          </cell>
          <cell r="D429">
            <v>1069.82</v>
          </cell>
        </row>
        <row r="430">
          <cell r="A430">
            <v>67900</v>
          </cell>
          <cell r="B430" t="str">
            <v>Corpo de BTTC D=200 cm com enrocamento e laje de concreto</v>
          </cell>
          <cell r="C430" t="str">
            <v>m</v>
          </cell>
          <cell r="D430">
            <v>1850.26</v>
          </cell>
        </row>
        <row r="431">
          <cell r="A431">
            <v>67950</v>
          </cell>
          <cell r="B431" t="str">
            <v>Corpo de BSTC D=80 cm c/ enroc. e laje de concreto - tubo CA 3</v>
          </cell>
          <cell r="C431" t="str">
            <v>m</v>
          </cell>
          <cell r="D431">
            <v>142.63</v>
          </cell>
        </row>
        <row r="432">
          <cell r="A432">
            <v>68000</v>
          </cell>
          <cell r="B432" t="str">
            <v>Corpo de BSTC D=100 cm c/ enroc. e laje de concreto - tubo CA 3</v>
          </cell>
          <cell r="C432" t="str">
            <v>m</v>
          </cell>
          <cell r="D432">
            <v>208.04</v>
          </cell>
        </row>
        <row r="433">
          <cell r="A433">
            <v>68050</v>
          </cell>
          <cell r="B433" t="str">
            <v>Corpo de BSTC D=120 cm c/ enroc. e laje de concreto - tubo CA 3</v>
          </cell>
          <cell r="C433" t="str">
            <v>m</v>
          </cell>
          <cell r="D433">
            <v>268.74</v>
          </cell>
        </row>
        <row r="434">
          <cell r="A434">
            <v>68100</v>
          </cell>
          <cell r="B434" t="str">
            <v>Corpo de BDTC D=80 cm c/ enroc. e laje de concreto - tubo CA 3</v>
          </cell>
          <cell r="C434" t="str">
            <v>m</v>
          </cell>
          <cell r="D434">
            <v>268.21000000000004</v>
          </cell>
        </row>
        <row r="435">
          <cell r="A435">
            <v>68150</v>
          </cell>
          <cell r="B435" t="str">
            <v>Corpo de BDTC D=100 cm c/ enroc. e laje de concreto - tubo CA 3</v>
          </cell>
          <cell r="C435" t="str">
            <v>m</v>
          </cell>
          <cell r="D435">
            <v>395.91</v>
          </cell>
        </row>
        <row r="436">
          <cell r="A436">
            <v>68200</v>
          </cell>
          <cell r="B436" t="str">
            <v>Corpo de BDTC D=120 cm c/ enroc. e laje de concreto - tubo CA 3</v>
          </cell>
          <cell r="C436" t="str">
            <v>m</v>
          </cell>
          <cell r="D436">
            <v>510.48</v>
          </cell>
        </row>
        <row r="437">
          <cell r="A437">
            <v>68250</v>
          </cell>
          <cell r="B437" t="str">
            <v>Corpo de BTTC D=80 cm c/ enroc. e laje de concreto - tubo CA 3</v>
          </cell>
          <cell r="C437" t="str">
            <v>m</v>
          </cell>
          <cell r="D437">
            <v>394.09999999999997</v>
          </cell>
        </row>
        <row r="438">
          <cell r="A438">
            <v>68300</v>
          </cell>
          <cell r="B438" t="str">
            <v>Corpo de BTTC D=100 cm c/ enroc. e laje de concreto - tubo CA 3</v>
          </cell>
          <cell r="C438" t="str">
            <v>m</v>
          </cell>
          <cell r="D438">
            <v>584.4</v>
          </cell>
        </row>
        <row r="439">
          <cell r="A439">
            <v>68350</v>
          </cell>
          <cell r="B439" t="str">
            <v>Corpo de BTTC D=120 cm c/ enroc. e laje de concreto - tubo CA 3</v>
          </cell>
          <cell r="C439" t="str">
            <v>m</v>
          </cell>
          <cell r="D439">
            <v>754.93</v>
          </cell>
        </row>
        <row r="440">
          <cell r="A440">
            <v>68400</v>
          </cell>
          <cell r="B440" t="str">
            <v>Corpo de BSCC de 1,3 x 2,0 m       1,0 &lt; H &lt;= 3,0 m</v>
          </cell>
          <cell r="C440" t="str">
            <v>m</v>
          </cell>
          <cell r="D440">
            <v>680.17000000000007</v>
          </cell>
        </row>
        <row r="441">
          <cell r="A441">
            <v>68450</v>
          </cell>
          <cell r="B441" t="str">
            <v>Corpo de BSCC de 1,3 x 2,0 m       3,0 &lt; H &lt;= 6,0 m</v>
          </cell>
          <cell r="C441" t="str">
            <v>m</v>
          </cell>
          <cell r="D441">
            <v>680.88</v>
          </cell>
        </row>
        <row r="442">
          <cell r="A442">
            <v>68500</v>
          </cell>
          <cell r="B442" t="str">
            <v>Corpo de BSCC de 1,6 x 2,4 m       1,0 &lt; H &lt;= 3,0 m</v>
          </cell>
          <cell r="C442" t="str">
            <v>m</v>
          </cell>
          <cell r="D442">
            <v>802.67000000000007</v>
          </cell>
        </row>
        <row r="443">
          <cell r="A443">
            <v>68550</v>
          </cell>
          <cell r="B443" t="str">
            <v>Corpo de BSCC de 1,5 x 1,5 m       1,0 &lt; H &lt;= 2,5 m</v>
          </cell>
          <cell r="C443" t="str">
            <v>m</v>
          </cell>
          <cell r="D443">
            <v>581.76</v>
          </cell>
        </row>
        <row r="444">
          <cell r="A444">
            <v>68600</v>
          </cell>
          <cell r="B444" t="str">
            <v>Corpo de BSCC de 1,9 x 2,9 m       1,0 &lt; H &lt;= 3,0 m</v>
          </cell>
          <cell r="C444" t="str">
            <v>m</v>
          </cell>
          <cell r="D444">
            <v>933.54</v>
          </cell>
        </row>
        <row r="445">
          <cell r="A445">
            <v>68650</v>
          </cell>
          <cell r="B445" t="str">
            <v>Corpo de BSCC de 2,0 x 1,5 m       1,0 &lt; H &lt;= 2,5 m</v>
          </cell>
          <cell r="C445" t="str">
            <v>m</v>
          </cell>
          <cell r="D445">
            <v>722.98</v>
          </cell>
        </row>
        <row r="446">
          <cell r="A446">
            <v>68700</v>
          </cell>
          <cell r="B446" t="str">
            <v>Corpo de BSCC de 2,0 x 2,0 m       1,0 &lt; H &lt;= 2,5 m</v>
          </cell>
          <cell r="C446" t="str">
            <v>m</v>
          </cell>
          <cell r="D446">
            <v>817.25</v>
          </cell>
        </row>
        <row r="447">
          <cell r="A447">
            <v>68750</v>
          </cell>
          <cell r="B447" t="str">
            <v>Corpo de BSCC de 2,1 x 3,2 m       1,0 &lt; H &lt;= 3,0 m</v>
          </cell>
          <cell r="C447" t="str">
            <v>m</v>
          </cell>
          <cell r="D447">
            <v>1113.97</v>
          </cell>
        </row>
        <row r="448">
          <cell r="A448">
            <v>68800</v>
          </cell>
          <cell r="B448" t="str">
            <v>Corpo de BSCC de 2,3 x 3,5 m       1,0 &lt; H &lt;= 3,0 m</v>
          </cell>
          <cell r="C448" t="str">
            <v>m</v>
          </cell>
          <cell r="D448">
            <v>1420.67</v>
          </cell>
        </row>
        <row r="449">
          <cell r="A449">
            <v>68850</v>
          </cell>
          <cell r="B449" t="str">
            <v>Corpo de BSCC de 2,5 x 2,0 m       1,0 &lt; H &lt;= 2,5 m</v>
          </cell>
          <cell r="C449" t="str">
            <v>m</v>
          </cell>
          <cell r="D449">
            <v>1016.5899999999999</v>
          </cell>
        </row>
        <row r="450">
          <cell r="A450">
            <v>68900</v>
          </cell>
          <cell r="B450" t="str">
            <v>Corpo de BSCC de 2,5 x 2,5 m       1,0 &lt; H &lt;= 2,5 m</v>
          </cell>
          <cell r="C450" t="str">
            <v>m</v>
          </cell>
          <cell r="D450">
            <v>1195.5800000000002</v>
          </cell>
        </row>
        <row r="451">
          <cell r="A451">
            <v>68950</v>
          </cell>
          <cell r="B451" t="str">
            <v>Corpo de BSCC de 3,0 x 1,0 m       1,0 &lt; H &lt;= 2,5 m</v>
          </cell>
          <cell r="C451" t="str">
            <v>m</v>
          </cell>
          <cell r="D451">
            <v>1089.75</v>
          </cell>
        </row>
        <row r="452">
          <cell r="A452">
            <v>69000</v>
          </cell>
          <cell r="B452" t="str">
            <v>Corpo de BSCC de 3,0 x 2,0 m       1,0 &lt; H &lt;= 2,5 m</v>
          </cell>
          <cell r="C452" t="str">
            <v>m</v>
          </cell>
          <cell r="D452">
            <v>1218.1600000000001</v>
          </cell>
        </row>
        <row r="453">
          <cell r="A453">
            <v>69050</v>
          </cell>
          <cell r="B453" t="str">
            <v>Corpo de BSCC de 3,0 x 2,5 m       1,0 &lt; H &lt;= 2,5 m</v>
          </cell>
          <cell r="C453" t="str">
            <v>m</v>
          </cell>
          <cell r="D453">
            <v>1343.8200000000002</v>
          </cell>
        </row>
        <row r="454">
          <cell r="A454">
            <v>69100</v>
          </cell>
          <cell r="B454" t="str">
            <v>Corpo de BSCC de 3,0 x 3,0 m       1,0 &lt; H &lt;= 2,5 m</v>
          </cell>
          <cell r="C454" t="str">
            <v>m</v>
          </cell>
          <cell r="D454">
            <v>1549.88</v>
          </cell>
        </row>
        <row r="455">
          <cell r="A455">
            <v>69150</v>
          </cell>
          <cell r="B455" t="str">
            <v>Corpo de BSCC de 1,5 x 1,5 m       2,5 &lt; H &lt;= 5,0 m</v>
          </cell>
          <cell r="C455" t="str">
            <v>m</v>
          </cell>
          <cell r="D455">
            <v>631.94000000000005</v>
          </cell>
        </row>
        <row r="456">
          <cell r="A456">
            <v>69200</v>
          </cell>
          <cell r="B456" t="str">
            <v>Corpo de BSCC de 1,3 x 2,0 m       3,0 &lt; H &lt;= 6,0 m</v>
          </cell>
          <cell r="C456" t="str">
            <v>m</v>
          </cell>
          <cell r="D456">
            <v>680.17000000000007</v>
          </cell>
        </row>
        <row r="457">
          <cell r="A457">
            <v>69250</v>
          </cell>
          <cell r="B457" t="str">
            <v>Corpo de BSCC de 2,0 x 1,5 m       2,5 &lt; H &lt;= 5,0 m</v>
          </cell>
          <cell r="C457" t="str">
            <v>m</v>
          </cell>
          <cell r="D457">
            <v>823.55</v>
          </cell>
        </row>
        <row r="458">
          <cell r="A458">
            <v>69300</v>
          </cell>
          <cell r="B458" t="str">
            <v>Corpo de BSCC de 1,6 x 2,4 m      3,0 &lt; H &lt;= 6,0 m</v>
          </cell>
          <cell r="C458" t="str">
            <v>m</v>
          </cell>
          <cell r="D458">
            <v>816.85</v>
          </cell>
        </row>
        <row r="459">
          <cell r="A459">
            <v>69350</v>
          </cell>
          <cell r="B459" t="str">
            <v>Corpo de BSCC de 2,0 x 2,0 m       2,5 &lt; H &lt;= 5,0 m</v>
          </cell>
          <cell r="C459" t="str">
            <v>m</v>
          </cell>
          <cell r="D459">
            <v>951.18000000000006</v>
          </cell>
        </row>
        <row r="460">
          <cell r="A460">
            <v>69400</v>
          </cell>
          <cell r="B460" t="str">
            <v>Corpo de BSCC de 2,5 x 2,0 m       2,5 &lt; H &lt;= 5,0 m</v>
          </cell>
          <cell r="C460" t="str">
            <v>m</v>
          </cell>
          <cell r="D460">
            <v>1167.27</v>
          </cell>
        </row>
        <row r="461">
          <cell r="A461">
            <v>69450</v>
          </cell>
          <cell r="B461" t="str">
            <v>Corpo de BSCC de 2,5 x 2,5 m       2,5 &lt; H &lt;= 5,0 m</v>
          </cell>
          <cell r="C461" t="str">
            <v>m</v>
          </cell>
          <cell r="D461">
            <v>1333.85</v>
          </cell>
        </row>
        <row r="462">
          <cell r="A462">
            <v>69500</v>
          </cell>
          <cell r="B462" t="str">
            <v>Corpo de BSCC de 3,0 x 2,5 m       2,5 &lt; H &lt;= 5,0 m</v>
          </cell>
          <cell r="C462" t="str">
            <v>m</v>
          </cell>
          <cell r="D462">
            <v>1541.07</v>
          </cell>
        </row>
        <row r="463">
          <cell r="A463">
            <v>69550</v>
          </cell>
          <cell r="B463" t="str">
            <v>Corpo de BSCC de 3,0 x 3,0 m       2,5 &lt; H &lt;= 5,0 m</v>
          </cell>
          <cell r="C463" t="str">
            <v>m</v>
          </cell>
          <cell r="D463">
            <v>1839.46</v>
          </cell>
        </row>
        <row r="464">
          <cell r="A464">
            <v>69600</v>
          </cell>
          <cell r="B464" t="str">
            <v>Corpo de BSCC de 1,5 x 1,5 m       5,0 &lt; H &lt;= 7,5 m</v>
          </cell>
          <cell r="C464" t="str">
            <v>m</v>
          </cell>
          <cell r="D464">
            <v>709.26</v>
          </cell>
        </row>
        <row r="465">
          <cell r="A465">
            <v>69650</v>
          </cell>
          <cell r="B465" t="str">
            <v>Corpo de BSCC de 1,3 x 2,0 m       6,0 &lt; H &lt;= 9,0 m</v>
          </cell>
          <cell r="C465" t="str">
            <v>m</v>
          </cell>
          <cell r="D465">
            <v>684.59</v>
          </cell>
        </row>
        <row r="466">
          <cell r="A466">
            <v>69700</v>
          </cell>
          <cell r="B466" t="str">
            <v>Corpo de BSCC de 1,6 x 2,4 m       6,0 &lt; H &lt;= 9,0 m</v>
          </cell>
          <cell r="C466" t="str">
            <v>m</v>
          </cell>
          <cell r="D466">
            <v>885.68999999999994</v>
          </cell>
        </row>
        <row r="467">
          <cell r="A467">
            <v>69750</v>
          </cell>
          <cell r="B467" t="str">
            <v>Corpo de BSCC de 2,0 x 2,0 m       5,0 &lt; H &lt;= 7,5 m</v>
          </cell>
          <cell r="C467" t="str">
            <v>m</v>
          </cell>
          <cell r="D467">
            <v>1073.19</v>
          </cell>
        </row>
        <row r="468">
          <cell r="A468">
            <v>69800</v>
          </cell>
          <cell r="B468" t="str">
            <v>Corpo de BSCC de 2,5 x 2,0 m       5,0 &lt; H &lt;= 7,5 m</v>
          </cell>
          <cell r="C468" t="str">
            <v>m</v>
          </cell>
          <cell r="D468">
            <v>1305.6100000000001</v>
          </cell>
        </row>
        <row r="469">
          <cell r="A469">
            <v>69850</v>
          </cell>
          <cell r="B469" t="str">
            <v>Corpo de BSCC de 2,5 x 2,5 m       5,0 &lt; H &lt;= 7,5 m</v>
          </cell>
          <cell r="C469" t="str">
            <v>m</v>
          </cell>
          <cell r="D469">
            <v>1490.62</v>
          </cell>
        </row>
        <row r="470">
          <cell r="A470">
            <v>69900</v>
          </cell>
          <cell r="B470" t="str">
            <v>Corpo de BSCC de 3,0 x 2,0 m       2,5 &lt; H &lt;= 5,0 m</v>
          </cell>
          <cell r="C470" t="str">
            <v>m</v>
          </cell>
          <cell r="D470">
            <v>1402.61</v>
          </cell>
        </row>
        <row r="471">
          <cell r="A471">
            <v>69950</v>
          </cell>
          <cell r="B471" t="str">
            <v>Corpo de BSCC de 3,0 x 3,0 m       5,0 &lt; H &lt;= 7,5 m</v>
          </cell>
          <cell r="C471" t="str">
            <v>m</v>
          </cell>
          <cell r="D471">
            <v>1947.1</v>
          </cell>
        </row>
        <row r="472">
          <cell r="A472">
            <v>70000</v>
          </cell>
          <cell r="B472" t="str">
            <v>Corpo de BSCC de 2,0 x 1,5 m       7,5 &lt; H &lt;= 10,0 m</v>
          </cell>
          <cell r="C472" t="str">
            <v>m</v>
          </cell>
          <cell r="D472">
            <v>1033.23</v>
          </cell>
        </row>
        <row r="473">
          <cell r="A473">
            <v>70050</v>
          </cell>
          <cell r="B473" t="str">
            <v>Corpo de BSCC de 2,0 x 2,0 m       7,5 &lt; H &lt;= 10,0 m</v>
          </cell>
          <cell r="C473" t="str">
            <v>m</v>
          </cell>
          <cell r="D473">
            <v>1168.06</v>
          </cell>
        </row>
        <row r="474">
          <cell r="A474">
            <v>70100</v>
          </cell>
          <cell r="B474" t="str">
            <v>Corpo de BSCC de 2,5 x 2,0 m       7,5 &lt; H &lt;= 10,0 m</v>
          </cell>
          <cell r="C474" t="str">
            <v>m</v>
          </cell>
          <cell r="D474">
            <v>1449.31</v>
          </cell>
        </row>
        <row r="475">
          <cell r="A475">
            <v>70150</v>
          </cell>
          <cell r="B475" t="str">
            <v>Corpo de BSCC de 2,5 x 2,5 m       7,5 &lt; H &lt;= 10,0 m</v>
          </cell>
          <cell r="C475" t="str">
            <v>m</v>
          </cell>
          <cell r="D475">
            <v>1663.78</v>
          </cell>
        </row>
        <row r="476">
          <cell r="A476">
            <v>70200</v>
          </cell>
          <cell r="B476" t="str">
            <v>Corpo de BSCC de 3,0 x 3,0 m       7,5 &lt; H &lt;= 10,0 m</v>
          </cell>
          <cell r="C476" t="str">
            <v>m</v>
          </cell>
          <cell r="D476">
            <v>2208.0299999999997</v>
          </cell>
        </row>
        <row r="477">
          <cell r="A477">
            <v>70250</v>
          </cell>
          <cell r="B477" t="str">
            <v>Corpo de BSCC de 1,5 x 1,5 m      10,0 &lt; H &lt;= 12,5 m</v>
          </cell>
          <cell r="C477" t="str">
            <v>m</v>
          </cell>
          <cell r="D477">
            <v>822.26</v>
          </cell>
        </row>
        <row r="478">
          <cell r="A478">
            <v>70300</v>
          </cell>
          <cell r="B478" t="str">
            <v>Corpo de BSCC de 2,0 x 2,0 m      10,0 &lt; H &lt;= 12,5 m</v>
          </cell>
          <cell r="C478" t="str">
            <v>m</v>
          </cell>
          <cell r="D478">
            <v>1243.19</v>
          </cell>
        </row>
        <row r="479">
          <cell r="A479">
            <v>70350</v>
          </cell>
          <cell r="B479" t="str">
            <v>Corpo de BSCC de 2,5 x 2,0 m      10,0 &lt; H &lt;= 12,5 m</v>
          </cell>
          <cell r="C479" t="str">
            <v>m</v>
          </cell>
          <cell r="D479">
            <v>1609.82</v>
          </cell>
        </row>
        <row r="480">
          <cell r="A480">
            <v>70400</v>
          </cell>
          <cell r="B480" t="str">
            <v>Corpo de BSCC de 2,5 x 2,5 m      10,0 &lt; H &lt;= 12,5 m</v>
          </cell>
          <cell r="C480" t="str">
            <v>m</v>
          </cell>
          <cell r="D480">
            <v>1782.23</v>
          </cell>
        </row>
        <row r="481">
          <cell r="A481">
            <v>70450</v>
          </cell>
          <cell r="B481" t="str">
            <v>Corpo de BSCC de 3,0 x 3,0 m      10,0 &lt; H &lt;= 12,5 m</v>
          </cell>
          <cell r="C481" t="str">
            <v>m</v>
          </cell>
          <cell r="D481">
            <v>2417.2600000000002</v>
          </cell>
        </row>
        <row r="482">
          <cell r="A482">
            <v>70455</v>
          </cell>
          <cell r="B482" t="str">
            <v>Corpo de BDCC de 1,5 x 1,0 m           0 &lt; H &lt;= 1,0 m</v>
          </cell>
          <cell r="C482" t="str">
            <v>m</v>
          </cell>
          <cell r="D482">
            <v>804.73</v>
          </cell>
        </row>
        <row r="483">
          <cell r="A483">
            <v>70500</v>
          </cell>
          <cell r="B483" t="str">
            <v>Corpo de BDCC de 1,5 x 1,5 m         1,0 &lt; H &lt;= 2,5 m</v>
          </cell>
          <cell r="C483" t="str">
            <v>m</v>
          </cell>
          <cell r="D483">
            <v>962.27</v>
          </cell>
        </row>
        <row r="484">
          <cell r="A484">
            <v>70550</v>
          </cell>
          <cell r="B484" t="str">
            <v>Corpo de BDCC de 2,0 x 1,5 m         1,0 &lt; H &lt;= 2,5 m</v>
          </cell>
          <cell r="C484" t="str">
            <v>m</v>
          </cell>
          <cell r="D484">
            <v>1190.49</v>
          </cell>
        </row>
        <row r="485">
          <cell r="A485">
            <v>70600</v>
          </cell>
          <cell r="B485" t="str">
            <v>Corpo de BDCC de 2,0 x 2,0 m         1,0 &lt; H &lt;= 2,5 m</v>
          </cell>
          <cell r="C485" t="str">
            <v>m</v>
          </cell>
          <cell r="D485">
            <v>1341.27</v>
          </cell>
        </row>
        <row r="486">
          <cell r="A486">
            <v>70650</v>
          </cell>
          <cell r="B486" t="str">
            <v>Corpo de BDCC de 2,5 x 2,0 m         1,0 &lt; H &lt;= 2,5 m</v>
          </cell>
          <cell r="C486" t="str">
            <v>m</v>
          </cell>
          <cell r="D486">
            <v>1657.6200000000001</v>
          </cell>
        </row>
        <row r="487">
          <cell r="A487">
            <v>70700</v>
          </cell>
          <cell r="B487" t="str">
            <v>Corpo de BDCC de 3,0 x 2,0 m         2,5 &lt; H &lt;= 5,0 m</v>
          </cell>
          <cell r="C487" t="str">
            <v>m</v>
          </cell>
          <cell r="D487">
            <v>2321.1799999999998</v>
          </cell>
        </row>
        <row r="488">
          <cell r="A488">
            <v>70750</v>
          </cell>
          <cell r="B488" t="str">
            <v>Corpo de BDCC de 2,3 x 3,5 m         1,5 &lt; H &lt;= 3,0 m</v>
          </cell>
          <cell r="C488" t="str">
            <v>m</v>
          </cell>
          <cell r="D488">
            <v>2310.02</v>
          </cell>
        </row>
        <row r="489">
          <cell r="A489">
            <v>70800</v>
          </cell>
          <cell r="B489" t="str">
            <v>Corpo de BDCC de 2,5 x 2,5 m         1,0 &lt; H &lt;= 2,5 m</v>
          </cell>
          <cell r="C489" t="str">
            <v>m</v>
          </cell>
          <cell r="D489">
            <v>1867.77</v>
          </cell>
        </row>
        <row r="490">
          <cell r="A490">
            <v>70850</v>
          </cell>
          <cell r="B490" t="str">
            <v>Corpo de BDCC de 3,0 x 2,0 m         1,0 &lt; H &lt;= 2,5 m</v>
          </cell>
          <cell r="C490" t="str">
            <v>m</v>
          </cell>
          <cell r="D490">
            <v>1754.2</v>
          </cell>
        </row>
        <row r="491">
          <cell r="A491">
            <v>70900</v>
          </cell>
          <cell r="B491" t="str">
            <v>Corpo de BDCC de 3,0 x 2,5 m         1,0 &lt; H &lt;= 2,5 m</v>
          </cell>
          <cell r="C491" t="str">
            <v>m</v>
          </cell>
          <cell r="D491">
            <v>2167.4300000000003</v>
          </cell>
        </row>
        <row r="492">
          <cell r="A492">
            <v>70950</v>
          </cell>
          <cell r="B492" t="str">
            <v>Corpo de BDCC de 3,0 x 2,5 m         2,5 &lt; H &lt;= 5,0 m</v>
          </cell>
          <cell r="C492" t="str">
            <v>m</v>
          </cell>
          <cell r="D492">
            <v>2510.4499999999998</v>
          </cell>
        </row>
        <row r="493">
          <cell r="A493">
            <v>71000</v>
          </cell>
          <cell r="B493" t="str">
            <v>Corpo de BDCC de 3,0 x 3,0 m         1,0 &lt; H &lt;= 2,5 m</v>
          </cell>
          <cell r="C493" t="str">
            <v>m</v>
          </cell>
          <cell r="D493">
            <v>2471.2199999999998</v>
          </cell>
        </row>
        <row r="494">
          <cell r="A494">
            <v>71050</v>
          </cell>
          <cell r="B494" t="str">
            <v>Corpo de BDCC de 2,0 x 1,5 m         2,5 &lt; H &lt;= 5,0 m</v>
          </cell>
          <cell r="C494" t="str">
            <v>m</v>
          </cell>
          <cell r="D494">
            <v>1357.64</v>
          </cell>
        </row>
        <row r="495">
          <cell r="A495">
            <v>71100</v>
          </cell>
          <cell r="B495" t="str">
            <v>Corpo de BDCC de 2,7 x 3,9 m         1,5 &lt; H &lt;= 3,0 m</v>
          </cell>
          <cell r="C495" t="str">
            <v>m</v>
          </cell>
          <cell r="D495">
            <v>2671.5299999999997</v>
          </cell>
        </row>
        <row r="496">
          <cell r="A496">
            <v>71150</v>
          </cell>
          <cell r="B496" t="str">
            <v>Corpo de BDCC de 2,0 x 2,0 m         2,5 &lt; H &lt;= 5,0 m</v>
          </cell>
          <cell r="C496" t="str">
            <v>m</v>
          </cell>
          <cell r="D496">
            <v>1500.29</v>
          </cell>
        </row>
        <row r="497">
          <cell r="A497">
            <v>71200</v>
          </cell>
          <cell r="B497" t="str">
            <v>Corpo de BDCC de 2,0 x 2,0 m         5,0 &lt; H &lt;= 7,5 m</v>
          </cell>
          <cell r="C497" t="str">
            <v>m</v>
          </cell>
          <cell r="D497">
            <v>1660.84</v>
          </cell>
        </row>
        <row r="498">
          <cell r="A498">
            <v>71250</v>
          </cell>
          <cell r="B498" t="str">
            <v>Corpo de BDCC de 3,0 x 3,0 m         5,0 &lt; H &lt;= 7,5 m</v>
          </cell>
          <cell r="C498" t="str">
            <v>m</v>
          </cell>
          <cell r="D498">
            <v>3172.5</v>
          </cell>
        </row>
        <row r="499">
          <cell r="A499">
            <v>71300</v>
          </cell>
          <cell r="B499" t="str">
            <v>Corpo de BDCC de 2,0 x 2,0 m         7,5 &lt; H &lt;= 10,0 m</v>
          </cell>
          <cell r="C499" t="str">
            <v>m</v>
          </cell>
          <cell r="D499">
            <v>1821.79</v>
          </cell>
        </row>
        <row r="500">
          <cell r="A500">
            <v>71350</v>
          </cell>
          <cell r="B500" t="str">
            <v>Corpo de BDCC de 2,5 x 2,5 m         7,5 &lt; H &lt;= 10,0 m</v>
          </cell>
          <cell r="C500" t="str">
            <v>m</v>
          </cell>
          <cell r="D500">
            <v>2528.35</v>
          </cell>
        </row>
        <row r="501">
          <cell r="A501">
            <v>71400</v>
          </cell>
          <cell r="B501" t="str">
            <v>Corpo de BDCC de 3,0 x 2,5 m         7,5 &lt; H &lt;= 10,0 m</v>
          </cell>
          <cell r="C501" t="str">
            <v>m</v>
          </cell>
          <cell r="D501">
            <v>3117.77</v>
          </cell>
        </row>
        <row r="502">
          <cell r="A502">
            <v>71450</v>
          </cell>
          <cell r="B502" t="str">
            <v>Corpo de BDCC de 2,0 x 2,0 m        10,0 &lt; H &lt;= 12,5 m</v>
          </cell>
          <cell r="C502" t="str">
            <v>m</v>
          </cell>
          <cell r="D502">
            <v>1973.79</v>
          </cell>
        </row>
        <row r="503">
          <cell r="A503">
            <v>71500</v>
          </cell>
          <cell r="B503" t="str">
            <v>Corpo de BTCC de 2,0 x 2,0 m           1,0 &lt; H &lt;= 2,5 m</v>
          </cell>
          <cell r="C503" t="str">
            <v>m</v>
          </cell>
          <cell r="D503">
            <v>1887.08</v>
          </cell>
        </row>
        <row r="504">
          <cell r="A504">
            <v>71550</v>
          </cell>
          <cell r="B504" t="str">
            <v>Corpo de BTCC de 2,5 x 2,0 m           1,0 &lt; H &lt;= 2,5 m</v>
          </cell>
          <cell r="C504" t="str">
            <v>m</v>
          </cell>
          <cell r="D504">
            <v>2358.1400000000003</v>
          </cell>
        </row>
        <row r="505">
          <cell r="A505">
            <v>71600</v>
          </cell>
          <cell r="B505" t="str">
            <v>Corpo de BTCC de 3,0 x 2,0 m           2,5 &lt; H &lt;= 5,0 m</v>
          </cell>
          <cell r="C505" t="str">
            <v>m</v>
          </cell>
          <cell r="D505">
            <v>3271.73</v>
          </cell>
        </row>
        <row r="506">
          <cell r="A506">
            <v>71650</v>
          </cell>
          <cell r="B506" t="str">
            <v>Corpo de BTCC de 1,7 x 3,9 m           1,5 &lt; H &lt;= 3,0 m</v>
          </cell>
          <cell r="C506" t="str">
            <v>m</v>
          </cell>
          <cell r="D506">
            <v>3980.2200000000003</v>
          </cell>
        </row>
        <row r="507">
          <cell r="A507">
            <v>71700</v>
          </cell>
          <cell r="B507" t="str">
            <v>Corpo de BTCC de 2,7 x 3,9 m           3,0 &lt; H &lt;= 6,0 m</v>
          </cell>
          <cell r="C507" t="str">
            <v>m</v>
          </cell>
          <cell r="D507">
            <v>4283.26</v>
          </cell>
        </row>
        <row r="508">
          <cell r="A508">
            <v>71750</v>
          </cell>
          <cell r="B508" t="str">
            <v>Corpo de BTCC de 2,7 x 3,9 m           6,0 &lt; H &lt;= 9,0 m</v>
          </cell>
          <cell r="C508" t="str">
            <v>m</v>
          </cell>
          <cell r="D508">
            <v>4644.5</v>
          </cell>
        </row>
        <row r="509">
          <cell r="A509">
            <v>71800</v>
          </cell>
          <cell r="B509" t="str">
            <v>Corpo de BTCC de 2,7 x 3,9 m           9,0 &lt; H &lt;= 12,0 m</v>
          </cell>
          <cell r="C509" t="str">
            <v>m</v>
          </cell>
          <cell r="D509">
            <v>5077.63</v>
          </cell>
        </row>
        <row r="510">
          <cell r="A510">
            <v>71850</v>
          </cell>
          <cell r="B510" t="str">
            <v>Corpo de BTCC de 3,0 x 3,0 m           1,0 &lt; H &lt;= 2,5 m</v>
          </cell>
          <cell r="C510" t="str">
            <v>m</v>
          </cell>
          <cell r="D510">
            <v>3508.51</v>
          </cell>
        </row>
        <row r="511">
          <cell r="A511">
            <v>72000</v>
          </cell>
          <cell r="B511" t="str">
            <v>Bueiro armco circular mp 152 c/epoxi - D = 2,75 m - E = 2,7mm</v>
          </cell>
          <cell r="C511" t="str">
            <v>m</v>
          </cell>
          <cell r="D511">
            <v>1962.1599999999999</v>
          </cell>
        </row>
        <row r="512">
          <cell r="A512">
            <v>72050</v>
          </cell>
          <cell r="B512" t="str">
            <v>Bueiro armco circular mp 152 c/epoxi - D = 4,60 m - E = 2,7mm</v>
          </cell>
          <cell r="C512" t="str">
            <v>m</v>
          </cell>
          <cell r="D512">
            <v>3331.86</v>
          </cell>
        </row>
        <row r="513">
          <cell r="A513">
            <v>72100</v>
          </cell>
          <cell r="B513" t="str">
            <v>Bueiro armco lenticular mp 152 c/epoxi (2,2 x 1,7) m - E=2,7 mm</v>
          </cell>
          <cell r="C513" t="str">
            <v>m</v>
          </cell>
          <cell r="D513">
            <v>1475.4</v>
          </cell>
        </row>
        <row r="514">
          <cell r="A514">
            <v>72150</v>
          </cell>
          <cell r="B514" t="str">
            <v>Bueiro armco circular mp 152 c/epoxi D = 1,80 m - E=2,7 mm</v>
          </cell>
          <cell r="C514" t="str">
            <v>m</v>
          </cell>
          <cell r="D514">
            <v>1313.1100000000001</v>
          </cell>
        </row>
        <row r="515">
          <cell r="A515">
            <v>72200</v>
          </cell>
          <cell r="B515" t="str">
            <v>Tunel liner c/ epoxi - D = 1,80 m - E = 4,7 mm com 1,5 &lt; H &lt; 17,7 m</v>
          </cell>
          <cell r="C515" t="str">
            <v>m</v>
          </cell>
          <cell r="D515">
            <v>2067.04</v>
          </cell>
        </row>
        <row r="516">
          <cell r="A516">
            <v>72300</v>
          </cell>
          <cell r="B516" t="str">
            <v>Boca para BSTC D=60 cm - normal (tipo DNER)</v>
          </cell>
          <cell r="C516" t="str">
            <v>un</v>
          </cell>
          <cell r="D516">
            <v>263.37</v>
          </cell>
        </row>
        <row r="517">
          <cell r="A517">
            <v>72350</v>
          </cell>
          <cell r="B517" t="str">
            <v>Boca para BSTC D=60 cm - tipo DER/SC , normal</v>
          </cell>
          <cell r="C517" t="str">
            <v>un</v>
          </cell>
          <cell r="D517">
            <v>197.86</v>
          </cell>
        </row>
        <row r="518">
          <cell r="A518">
            <v>72380</v>
          </cell>
          <cell r="B518" t="str">
            <v>Boca para BSTC D=60 cm - tipo DER/SC , esconsidade 15 graus</v>
          </cell>
          <cell r="C518" t="str">
            <v>un</v>
          </cell>
          <cell r="D518">
            <v>235.8</v>
          </cell>
        </row>
        <row r="519">
          <cell r="A519">
            <v>72390</v>
          </cell>
          <cell r="B519" t="str">
            <v>Boca para BSTC D=60 cm - tipo DER/SC , esconsidade 20 graus</v>
          </cell>
          <cell r="C519" t="str">
            <v>un</v>
          </cell>
          <cell r="D519">
            <v>244.34</v>
          </cell>
        </row>
        <row r="520">
          <cell r="A520">
            <v>72400</v>
          </cell>
          <cell r="B520" t="str">
            <v>Boca para BSTC D=60 cm - tipo DER/SC , esconsidade 30 graus</v>
          </cell>
          <cell r="C520" t="str">
            <v>un</v>
          </cell>
          <cell r="D520">
            <v>263.88</v>
          </cell>
        </row>
        <row r="521">
          <cell r="A521">
            <v>72450</v>
          </cell>
          <cell r="B521" t="str">
            <v>Boca para BSTC D=80 cm - normal (tipo DNER)</v>
          </cell>
          <cell r="C521" t="str">
            <v>un</v>
          </cell>
          <cell r="D521">
            <v>445.34000000000003</v>
          </cell>
        </row>
        <row r="522">
          <cell r="A522">
            <v>72480</v>
          </cell>
          <cell r="B522" t="str">
            <v>Boca para BSTC D=80 cm - tipo DER/SC , esconsidade 15 graus</v>
          </cell>
          <cell r="C522" t="str">
            <v>un</v>
          </cell>
          <cell r="D522">
            <v>351.77000000000004</v>
          </cell>
        </row>
        <row r="523">
          <cell r="A523">
            <v>72490</v>
          </cell>
          <cell r="B523" t="str">
            <v>Boca para BSTC D=80 cm - tipo DER/SC , esconsidade 20 graus</v>
          </cell>
          <cell r="C523" t="str">
            <v>un</v>
          </cell>
          <cell r="D523">
            <v>371.21</v>
          </cell>
        </row>
        <row r="524">
          <cell r="A524">
            <v>72500</v>
          </cell>
          <cell r="B524" t="str">
            <v>Boca para BSTC D=80 cm - tipo DER/SC , esconsidade 30 graus</v>
          </cell>
          <cell r="C524" t="str">
            <v>un</v>
          </cell>
          <cell r="D524">
            <v>399.8</v>
          </cell>
        </row>
        <row r="525">
          <cell r="A525">
            <v>72550</v>
          </cell>
          <cell r="B525" t="str">
            <v>Boca para BSTC D=80 cm - tipo DER/SC , normal</v>
          </cell>
          <cell r="C525" t="str">
            <v>un</v>
          </cell>
          <cell r="D525">
            <v>266.89999999999998</v>
          </cell>
        </row>
        <row r="526">
          <cell r="A526">
            <v>72600</v>
          </cell>
          <cell r="B526" t="str">
            <v>Boca para BSTC D=100 cm - normal (tipo DNER)</v>
          </cell>
          <cell r="C526" t="str">
            <v>un</v>
          </cell>
          <cell r="D526">
            <v>689.4</v>
          </cell>
        </row>
        <row r="527">
          <cell r="A527">
            <v>72630</v>
          </cell>
          <cell r="B527" t="str">
            <v>Boca para BSTC D=100 cm - tipo DER/SC , esconsidade 15 graus</v>
          </cell>
          <cell r="C527" t="str">
            <v>un</v>
          </cell>
          <cell r="D527">
            <v>517.41999999999996</v>
          </cell>
        </row>
        <row r="528">
          <cell r="A528">
            <v>72640</v>
          </cell>
          <cell r="B528" t="str">
            <v>Boca para BSTC D=100 cm - tipo DER/SC , esconsidade 20 graus</v>
          </cell>
          <cell r="C528" t="str">
            <v>un</v>
          </cell>
          <cell r="D528">
            <v>550.14</v>
          </cell>
        </row>
        <row r="529">
          <cell r="A529">
            <v>72650</v>
          </cell>
          <cell r="B529" t="str">
            <v>Boca para BSTC D=100 cm - tipo DER/SC , esconsidade 30 graus</v>
          </cell>
          <cell r="C529" t="str">
            <v>un</v>
          </cell>
          <cell r="D529">
            <v>598.29</v>
          </cell>
        </row>
        <row r="530">
          <cell r="A530">
            <v>72700</v>
          </cell>
          <cell r="B530" t="str">
            <v>Boca para BSTC D=100 cm - tipo DER/SC , normal</v>
          </cell>
          <cell r="C530" t="str">
            <v>un</v>
          </cell>
          <cell r="D530">
            <v>378.53999999999996</v>
          </cell>
        </row>
        <row r="531">
          <cell r="A531">
            <v>72750</v>
          </cell>
          <cell r="B531" t="str">
            <v>Boca para BSTC D=120 cm - normal (tipo DNER)</v>
          </cell>
          <cell r="C531" t="str">
            <v>un</v>
          </cell>
          <cell r="D531">
            <v>984.65</v>
          </cell>
        </row>
        <row r="532">
          <cell r="A532">
            <v>72780</v>
          </cell>
          <cell r="B532" t="str">
            <v>Boca para BSTC D=120 cm - tipo DER/SC , esconsidade 15 graus</v>
          </cell>
          <cell r="C532" t="str">
            <v>un</v>
          </cell>
          <cell r="D532">
            <v>697.81</v>
          </cell>
        </row>
        <row r="533">
          <cell r="A533">
            <v>72790</v>
          </cell>
          <cell r="B533" t="str">
            <v>Boca para BSTC D=120 cm - tipo DER/SC , esconsidade 20 graus</v>
          </cell>
          <cell r="C533" t="str">
            <v>un</v>
          </cell>
          <cell r="D533">
            <v>746.87</v>
          </cell>
        </row>
        <row r="534">
          <cell r="A534">
            <v>72800</v>
          </cell>
          <cell r="B534" t="str">
            <v>Boca para BSTC D=120 cm - tipo DER/SC , esconsidade 30 graus</v>
          </cell>
          <cell r="C534" t="str">
            <v>un</v>
          </cell>
          <cell r="D534">
            <v>816.6</v>
          </cell>
        </row>
        <row r="535">
          <cell r="A535">
            <v>72850</v>
          </cell>
          <cell r="B535" t="str">
            <v>Boca para BSTC D=120 cm - tipo DER/SC , normal</v>
          </cell>
          <cell r="C535" t="str">
            <v>un</v>
          </cell>
          <cell r="D535">
            <v>491.17999999999995</v>
          </cell>
        </row>
        <row r="536">
          <cell r="A536">
            <v>72900</v>
          </cell>
          <cell r="B536" t="str">
            <v>Boca para BSTC D=150 cm - tipo DER/SC , normal</v>
          </cell>
          <cell r="C536" t="str">
            <v>un</v>
          </cell>
          <cell r="D536">
            <v>740.01</v>
          </cell>
        </row>
        <row r="537">
          <cell r="A537">
            <v>72910</v>
          </cell>
          <cell r="B537" t="str">
            <v>Boca para BSTC D=150 cm - tipo DER/SC , esconsidade 15 graus</v>
          </cell>
          <cell r="C537" t="str">
            <v>un</v>
          </cell>
          <cell r="D537">
            <v>1003.35</v>
          </cell>
        </row>
        <row r="538">
          <cell r="A538">
            <v>72920</v>
          </cell>
          <cell r="B538" t="str">
            <v>Boca para BSTC D=150 cm - tipo DER/SC , esconsidade 20 graus</v>
          </cell>
          <cell r="C538" t="str">
            <v>un</v>
          </cell>
          <cell r="D538">
            <v>1072.94</v>
          </cell>
        </row>
        <row r="539">
          <cell r="A539">
            <v>72930</v>
          </cell>
          <cell r="B539" t="str">
            <v>Boca para BSTC D=150 cm - tipo DER/SC , esconsidade 30 graus</v>
          </cell>
          <cell r="C539" t="str">
            <v>un</v>
          </cell>
          <cell r="D539">
            <v>1165.6600000000001</v>
          </cell>
        </row>
        <row r="540">
          <cell r="A540">
            <v>72950</v>
          </cell>
          <cell r="B540" t="str">
            <v>Boca para BSTC D=200 cm - tipo DER/SC , normal</v>
          </cell>
          <cell r="C540" t="str">
            <v>un</v>
          </cell>
          <cell r="D540">
            <v>1282.3</v>
          </cell>
        </row>
        <row r="541">
          <cell r="A541">
            <v>72960</v>
          </cell>
          <cell r="B541" t="str">
            <v>Boca para BSTC D=200 cm - tipo DER/SC , esconsidade 15 graus</v>
          </cell>
          <cell r="C541" t="str">
            <v>un</v>
          </cell>
          <cell r="D541">
            <v>1627.46</v>
          </cell>
        </row>
        <row r="542">
          <cell r="A542">
            <v>72970</v>
          </cell>
          <cell r="B542" t="str">
            <v>Boca para BSTC D=200 cm - tipo DER/SC , esconsidade 20 graus</v>
          </cell>
          <cell r="C542" t="str">
            <v>un</v>
          </cell>
          <cell r="D542">
            <v>1749.01</v>
          </cell>
        </row>
        <row r="543">
          <cell r="A543">
            <v>72980</v>
          </cell>
          <cell r="B543" t="str">
            <v>Boca para BSTC D=200 cm - tipo DER/SC , esconsidade 30 graus</v>
          </cell>
          <cell r="C543" t="str">
            <v>un</v>
          </cell>
          <cell r="D543">
            <v>1918.74</v>
          </cell>
        </row>
        <row r="544">
          <cell r="A544">
            <v>73000</v>
          </cell>
          <cell r="B544" t="str">
            <v>Boca para BDTC D=80 cm - normal (tipo DNER)</v>
          </cell>
          <cell r="C544" t="str">
            <v>un</v>
          </cell>
          <cell r="D544">
            <v>601.46999999999991</v>
          </cell>
        </row>
        <row r="545">
          <cell r="A545">
            <v>73030</v>
          </cell>
          <cell r="B545" t="str">
            <v>Boca para BDTC D=80 cm - tipo DER/SC , esconsidade 15 graus</v>
          </cell>
          <cell r="C545" t="str">
            <v>un</v>
          </cell>
          <cell r="D545">
            <v>453.55</v>
          </cell>
        </row>
        <row r="546">
          <cell r="A546">
            <v>73040</v>
          </cell>
          <cell r="B546" t="str">
            <v>Boca para BDTC D=80 cm - tipo DER/SC , esconsidade 20 graus</v>
          </cell>
          <cell r="C546" t="str">
            <v>un</v>
          </cell>
          <cell r="D546">
            <v>473.01</v>
          </cell>
        </row>
        <row r="547">
          <cell r="A547">
            <v>73050</v>
          </cell>
          <cell r="B547" t="str">
            <v>Boca para BDTC D=80 cm - tipo DER/SC , esconsidade 30 graus</v>
          </cell>
          <cell r="C547" t="str">
            <v>un</v>
          </cell>
          <cell r="D547">
            <v>501.5</v>
          </cell>
        </row>
        <row r="548">
          <cell r="A548">
            <v>73100</v>
          </cell>
          <cell r="B548" t="str">
            <v>Boca para BDTC D=80 cm - tipo DER/SC , normal</v>
          </cell>
          <cell r="C548" t="str">
            <v>un</v>
          </cell>
          <cell r="D548">
            <v>381.61</v>
          </cell>
        </row>
        <row r="549">
          <cell r="A549">
            <v>73150</v>
          </cell>
          <cell r="B549" t="str">
            <v>Boca para BDTC D=100 cm - normal (tipo DNER)</v>
          </cell>
          <cell r="C549" t="str">
            <v>un</v>
          </cell>
          <cell r="D549">
            <v>911.33</v>
          </cell>
        </row>
        <row r="550">
          <cell r="A550">
            <v>73180</v>
          </cell>
          <cell r="B550" t="str">
            <v>Boca para BDTC D=100 cm - tipo DER/SC , esconsidade 15 graus</v>
          </cell>
          <cell r="C550" t="str">
            <v>un</v>
          </cell>
          <cell r="D550">
            <v>650.9899999999999</v>
          </cell>
        </row>
        <row r="551">
          <cell r="A551">
            <v>73190</v>
          </cell>
          <cell r="B551" t="str">
            <v>Boca para BDTC D=100 cm - tipo DER/SC , esconsidade 20 graus</v>
          </cell>
          <cell r="C551" t="str">
            <v>un</v>
          </cell>
          <cell r="D551">
            <v>683.58</v>
          </cell>
        </row>
        <row r="552">
          <cell r="A552">
            <v>73200</v>
          </cell>
          <cell r="B552" t="str">
            <v>Boca para BDTC D=100 cm - tipo DER/SC , esconsidade 30 graus</v>
          </cell>
          <cell r="C552" t="str">
            <v>un</v>
          </cell>
          <cell r="D552">
            <v>731.83999999999992</v>
          </cell>
        </row>
        <row r="553">
          <cell r="A553">
            <v>73250</v>
          </cell>
          <cell r="B553" t="str">
            <v>Boca para BDTC D=100 cm - tipo DER/SC , normal</v>
          </cell>
          <cell r="C553" t="str">
            <v>un</v>
          </cell>
          <cell r="D553">
            <v>528.32000000000005</v>
          </cell>
        </row>
        <row r="554">
          <cell r="A554">
            <v>73300</v>
          </cell>
          <cell r="B554" t="str">
            <v>Boca para BDTC D=120 cm - normal (tipo DNER)</v>
          </cell>
          <cell r="C554" t="str">
            <v>un</v>
          </cell>
          <cell r="D554">
            <v>1281.3499999999999</v>
          </cell>
        </row>
        <row r="555">
          <cell r="A555">
            <v>73330</v>
          </cell>
          <cell r="B555" t="str">
            <v>Boca para BDTC D=120 cm - tipo DER/SC , esconsidade 15 graus</v>
          </cell>
          <cell r="C555" t="str">
            <v>un</v>
          </cell>
          <cell r="D555">
            <v>877.46</v>
          </cell>
        </row>
        <row r="556">
          <cell r="A556">
            <v>73340</v>
          </cell>
          <cell r="B556" t="str">
            <v>Boca para BDTC D=120 cm - tipo DER/SC , esconsidade 20 graus</v>
          </cell>
          <cell r="C556" t="str">
            <v>un</v>
          </cell>
          <cell r="D556">
            <v>927.56</v>
          </cell>
        </row>
        <row r="557">
          <cell r="A557">
            <v>73350</v>
          </cell>
          <cell r="B557" t="str">
            <v>Boca para BDTC D=120 cm - tipo DER/SC , esconsidade 30 graus</v>
          </cell>
          <cell r="C557" t="str">
            <v>un</v>
          </cell>
          <cell r="D557">
            <v>997.31999999999994</v>
          </cell>
        </row>
        <row r="558">
          <cell r="A558">
            <v>73400</v>
          </cell>
          <cell r="B558" t="str">
            <v>Boca para BDTC D=120 cm - tipo DER/SC , normal</v>
          </cell>
          <cell r="C558" t="str">
            <v>un</v>
          </cell>
          <cell r="D558">
            <v>686.29</v>
          </cell>
        </row>
        <row r="559">
          <cell r="A559">
            <v>73450</v>
          </cell>
          <cell r="B559" t="str">
            <v>Boca para BDTC D=150 cm - tipo DER/SC , normal</v>
          </cell>
          <cell r="C559" t="str">
            <v>un</v>
          </cell>
          <cell r="D559">
            <v>994.31</v>
          </cell>
        </row>
        <row r="560">
          <cell r="A560">
            <v>73460</v>
          </cell>
          <cell r="B560" t="str">
            <v>Boca para BDTC D=150 cm - tipo DER/SC , esconsidade 15 graus</v>
          </cell>
          <cell r="C560" t="str">
            <v>un</v>
          </cell>
          <cell r="D560">
            <v>1244.1699999999998</v>
          </cell>
        </row>
        <row r="561">
          <cell r="A561">
            <v>73470</v>
          </cell>
          <cell r="B561" t="str">
            <v>Boca para BDTC D=150 cm - tipo DER/SC , esconsidade 20 graus</v>
          </cell>
          <cell r="C561" t="str">
            <v>un</v>
          </cell>
          <cell r="D561">
            <v>1313.6100000000001</v>
          </cell>
        </row>
        <row r="562">
          <cell r="A562">
            <v>73480</v>
          </cell>
          <cell r="B562" t="str">
            <v>Boca para BDTC D=150 cm - tipo DER/SC , esconsidade 30 graus</v>
          </cell>
          <cell r="C562" t="str">
            <v>un</v>
          </cell>
          <cell r="D562">
            <v>1410.53</v>
          </cell>
        </row>
        <row r="563">
          <cell r="A563">
            <v>73500</v>
          </cell>
          <cell r="B563" t="str">
            <v>Boca para BDTC D=200 cm - tipo DER/SC , normal</v>
          </cell>
          <cell r="C563" t="str">
            <v>un</v>
          </cell>
          <cell r="D563">
            <v>1644.8</v>
          </cell>
        </row>
        <row r="564">
          <cell r="A564">
            <v>73510</v>
          </cell>
          <cell r="B564" t="str">
            <v>Boca para BDTC D=200 cm - tipo DER/SC , esconsidade 15 graus</v>
          </cell>
          <cell r="C564" t="str">
            <v>un</v>
          </cell>
          <cell r="D564">
            <v>1975.8000000000002</v>
          </cell>
        </row>
        <row r="565">
          <cell r="A565">
            <v>73520</v>
          </cell>
          <cell r="B565" t="str">
            <v>Boca para BDTC D=200 cm - tipo DER/SC , esconsidade 20 graus</v>
          </cell>
          <cell r="C565" t="str">
            <v>un</v>
          </cell>
          <cell r="D565">
            <v>2097.0700000000002</v>
          </cell>
        </row>
        <row r="566">
          <cell r="A566">
            <v>73530</v>
          </cell>
          <cell r="B566" t="str">
            <v>Boca para BDTC D=200 cm - tipo DER/SC , esconsidade 30 graus</v>
          </cell>
          <cell r="C566" t="str">
            <v>un</v>
          </cell>
          <cell r="D566">
            <v>2266.79</v>
          </cell>
        </row>
        <row r="567">
          <cell r="A567">
            <v>73550</v>
          </cell>
          <cell r="B567" t="str">
            <v>Boca para BTTC D=80 cm - normal (tipo DNER)</v>
          </cell>
          <cell r="C567" t="str">
            <v>un</v>
          </cell>
          <cell r="D567">
            <v>757.34</v>
          </cell>
        </row>
        <row r="568">
          <cell r="A568">
            <v>73580</v>
          </cell>
          <cell r="B568" t="str">
            <v>Boca para BTTC D=80 cm - tipo DER/SC , esconsidade 15 graus</v>
          </cell>
          <cell r="C568" t="str">
            <v>un</v>
          </cell>
          <cell r="D568">
            <v>554.96</v>
          </cell>
        </row>
        <row r="569">
          <cell r="A569">
            <v>73590</v>
          </cell>
          <cell r="B569" t="str">
            <v>Boca para BTTC D=80 cm - tipo DER/SC , esconsidade 20 graus</v>
          </cell>
          <cell r="C569" t="str">
            <v>un</v>
          </cell>
          <cell r="D569">
            <v>574.35</v>
          </cell>
        </row>
        <row r="570">
          <cell r="A570">
            <v>73600</v>
          </cell>
          <cell r="B570" t="str">
            <v>Boca para BTTC D=80 cm - tipo DER/SC , esconsidade 30 graus</v>
          </cell>
          <cell r="C570" t="str">
            <v>un</v>
          </cell>
          <cell r="D570">
            <v>602.95000000000005</v>
          </cell>
        </row>
        <row r="571">
          <cell r="A571">
            <v>73650</v>
          </cell>
          <cell r="B571" t="str">
            <v>Boca para BTTC D=80 cm - tipo DER/SC , normal</v>
          </cell>
          <cell r="C571" t="str">
            <v>un</v>
          </cell>
          <cell r="D571">
            <v>488.6</v>
          </cell>
        </row>
        <row r="572">
          <cell r="A572">
            <v>73700</v>
          </cell>
          <cell r="B572" t="str">
            <v>Boca para BTTC D=100 cm - normal (tipo DNER)</v>
          </cell>
          <cell r="C572" t="str">
            <v>un</v>
          </cell>
          <cell r="D572">
            <v>1133.8399999999999</v>
          </cell>
        </row>
        <row r="573">
          <cell r="A573">
            <v>73730</v>
          </cell>
          <cell r="B573" t="str">
            <v>Boca para BTTC D=100 cm - tipo DER/SC , esconsidade 15 graus</v>
          </cell>
          <cell r="C573" t="str">
            <v>un</v>
          </cell>
          <cell r="D573">
            <v>784.89</v>
          </cell>
        </row>
        <row r="574">
          <cell r="A574">
            <v>73740</v>
          </cell>
          <cell r="B574" t="str">
            <v>Boca para BTTC D=100 cm - tipo DER/SC , esconsidade 20 graus</v>
          </cell>
          <cell r="C574" t="str">
            <v>un</v>
          </cell>
          <cell r="D574">
            <v>817.48</v>
          </cell>
        </row>
        <row r="575">
          <cell r="A575">
            <v>73750</v>
          </cell>
          <cell r="B575" t="str">
            <v>Boca para BTTC D=100 cm - tipo DER/SC , esconsidade 30 graus</v>
          </cell>
          <cell r="C575" t="str">
            <v>un</v>
          </cell>
          <cell r="D575">
            <v>865.6099999999999</v>
          </cell>
        </row>
        <row r="576">
          <cell r="A576">
            <v>73800</v>
          </cell>
          <cell r="B576" t="str">
            <v>Boca para BTTC D=100 cm - tipo DER/SC , normal</v>
          </cell>
          <cell r="C576" t="str">
            <v>un</v>
          </cell>
          <cell r="D576">
            <v>669.93999999999994</v>
          </cell>
        </row>
        <row r="577">
          <cell r="A577">
            <v>73850</v>
          </cell>
          <cell r="B577" t="str">
            <v>Boca para BTTC D=120 cm - normal (tipo DNER)</v>
          </cell>
          <cell r="C577" t="str">
            <v>un</v>
          </cell>
          <cell r="D577">
            <v>1578.39</v>
          </cell>
        </row>
        <row r="578">
          <cell r="A578">
            <v>73880</v>
          </cell>
          <cell r="B578" t="str">
            <v>Boca para BTTC D=120 cm - tipo DER/SC , esconsidade 15 graus</v>
          </cell>
          <cell r="C578" t="str">
            <v>un</v>
          </cell>
          <cell r="D578">
            <v>1057.8700000000001</v>
          </cell>
        </row>
        <row r="579">
          <cell r="A579">
            <v>73890</v>
          </cell>
          <cell r="B579" t="str">
            <v>Boca para BTTC D=120 cm - tipo DER/SC , esconsidade 20 graus</v>
          </cell>
          <cell r="C579" t="str">
            <v>un</v>
          </cell>
          <cell r="D579">
            <v>1108</v>
          </cell>
        </row>
        <row r="580">
          <cell r="A580">
            <v>73900</v>
          </cell>
          <cell r="B580" t="str">
            <v>Boca para BTTC D=120 cm - tipo DER/SC , esconsidade 30 graus</v>
          </cell>
          <cell r="C580" t="str">
            <v>un</v>
          </cell>
          <cell r="D580">
            <v>1178</v>
          </cell>
        </row>
        <row r="581">
          <cell r="A581">
            <v>73950</v>
          </cell>
          <cell r="B581" t="str">
            <v>Boca para BTTC D=120 cm - tipo DER/SC , normal</v>
          </cell>
          <cell r="C581" t="str">
            <v>un</v>
          </cell>
          <cell r="D581">
            <v>873.04</v>
          </cell>
        </row>
        <row r="582">
          <cell r="A582">
            <v>74000</v>
          </cell>
          <cell r="B582" t="str">
            <v>Boca para BTTC D=150 cm - tipo DER/SC , normal</v>
          </cell>
          <cell r="C582" t="str">
            <v>un</v>
          </cell>
          <cell r="D582">
            <v>1237.76</v>
          </cell>
        </row>
        <row r="583">
          <cell r="A583">
            <v>74010</v>
          </cell>
          <cell r="B583" t="str">
            <v>Boca para BTTC D=150 cm - tipo DER/SC , esconsidade 15 graus</v>
          </cell>
          <cell r="C583" t="str">
            <v>un</v>
          </cell>
          <cell r="D583">
            <v>1483.04</v>
          </cell>
        </row>
        <row r="584">
          <cell r="A584">
            <v>74020</v>
          </cell>
          <cell r="B584" t="str">
            <v>Boca para BTTC D=150 cm - tipo DER/SC , esconsidade 20 graus</v>
          </cell>
          <cell r="C584" t="str">
            <v>un</v>
          </cell>
          <cell r="D584">
            <v>1552.4499999999998</v>
          </cell>
        </row>
        <row r="585">
          <cell r="A585">
            <v>74030</v>
          </cell>
          <cell r="B585" t="str">
            <v>Boca para BTTC D=150 cm - tipo DER/SC , esconsidade 30 graus</v>
          </cell>
          <cell r="C585" t="str">
            <v>un</v>
          </cell>
          <cell r="D585">
            <v>1649.3600000000001</v>
          </cell>
        </row>
        <row r="586">
          <cell r="A586">
            <v>74050</v>
          </cell>
          <cell r="B586" t="str">
            <v>Boca para BTTC D=200 cm - tipo DER/SC , normal</v>
          </cell>
          <cell r="C586" t="str">
            <v>un</v>
          </cell>
          <cell r="D586">
            <v>1988.26</v>
          </cell>
        </row>
        <row r="587">
          <cell r="A587">
            <v>74060</v>
          </cell>
          <cell r="B587" t="str">
            <v>Boca para BTTC D=200 cm - tipo DER/SC , esconsidade 15 graus</v>
          </cell>
          <cell r="C587" t="str">
            <v>un</v>
          </cell>
          <cell r="D587">
            <v>2314.9199999999996</v>
          </cell>
        </row>
        <row r="588">
          <cell r="A588">
            <v>74070</v>
          </cell>
          <cell r="B588" t="str">
            <v>Boca para BTTC D=200 cm - tipo DER/SC , esconsidade 20 graus</v>
          </cell>
          <cell r="C588" t="str">
            <v>un</v>
          </cell>
          <cell r="D588">
            <v>2436.1699999999996</v>
          </cell>
        </row>
        <row r="589">
          <cell r="A589">
            <v>74080</v>
          </cell>
          <cell r="B589" t="str">
            <v>Boca para BTTC D=200 cm - tipo DER/SC , esconsidade 30 graus</v>
          </cell>
          <cell r="C589" t="str">
            <v>un</v>
          </cell>
          <cell r="D589">
            <v>2606.4499999999998</v>
          </cell>
        </row>
        <row r="590">
          <cell r="A590">
            <v>74100</v>
          </cell>
          <cell r="B590" t="str">
            <v>Boca para BSCC de 1,3 x 2,0 m - normal</v>
          </cell>
          <cell r="C590" t="str">
            <v>un</v>
          </cell>
          <cell r="D590">
            <v>3769.0099999999998</v>
          </cell>
        </row>
        <row r="591">
          <cell r="A591">
            <v>74150</v>
          </cell>
          <cell r="B591" t="str">
            <v>Boca para BSCC de 1,3 x 2,0 m - esconsidade de 10 graus</v>
          </cell>
          <cell r="C591" t="str">
            <v>un</v>
          </cell>
          <cell r="D591">
            <v>3914.96</v>
          </cell>
        </row>
        <row r="592">
          <cell r="A592">
            <v>74200</v>
          </cell>
          <cell r="B592" t="str">
            <v>Boca para BSCC de 1,3 x 2,0 m - esconsidade de 20 graus</v>
          </cell>
          <cell r="C592" t="str">
            <v>un</v>
          </cell>
          <cell r="D592">
            <v>4198.34</v>
          </cell>
        </row>
        <row r="593">
          <cell r="A593">
            <v>74250</v>
          </cell>
          <cell r="B593" t="str">
            <v>Boca para BSCC de 1,3 x 2,0 m - esconsidade de 30 graus</v>
          </cell>
          <cell r="C593" t="str">
            <v>un</v>
          </cell>
          <cell r="D593">
            <v>4921.53</v>
          </cell>
        </row>
        <row r="594">
          <cell r="A594">
            <v>74300</v>
          </cell>
          <cell r="B594" t="str">
            <v>Boca para BSCC de 1,5 x 1,5 m - normal</v>
          </cell>
          <cell r="C594" t="str">
            <v>un</v>
          </cell>
          <cell r="D594">
            <v>2526.54</v>
          </cell>
        </row>
        <row r="595">
          <cell r="A595">
            <v>74350</v>
          </cell>
          <cell r="B595" t="str">
            <v>Boca para BSCC de 1,5 x 1,5 m - esconsidade de 15 graus</v>
          </cell>
          <cell r="C595" t="str">
            <v>un</v>
          </cell>
          <cell r="D595">
            <v>2653.6000000000004</v>
          </cell>
        </row>
        <row r="596">
          <cell r="A596">
            <v>74400</v>
          </cell>
          <cell r="B596" t="str">
            <v>Boca para BSCC de 1,6 x 2,4 m - normal</v>
          </cell>
          <cell r="C596" t="str">
            <v>un</v>
          </cell>
          <cell r="D596">
            <v>4458</v>
          </cell>
        </row>
        <row r="597">
          <cell r="A597">
            <v>74450</v>
          </cell>
          <cell r="B597" t="str">
            <v>Boca para BSCC de 1,6 x 2,4 m - esconsidade de 5 graus</v>
          </cell>
          <cell r="C597" t="str">
            <v>un</v>
          </cell>
          <cell r="D597">
            <v>5690.28</v>
          </cell>
        </row>
        <row r="598">
          <cell r="A598">
            <v>74500</v>
          </cell>
          <cell r="B598" t="str">
            <v>Boca para BSCC de 1,6 x 2,4 m - esconsidade de 10 graus</v>
          </cell>
          <cell r="C598" t="str">
            <v>un</v>
          </cell>
          <cell r="D598">
            <v>5743.1200000000008</v>
          </cell>
        </row>
        <row r="599">
          <cell r="A599">
            <v>74550</v>
          </cell>
          <cell r="B599" t="str">
            <v>Boca para BSCC de 1,6 x 2,4 m - esconsidade de 30 graus</v>
          </cell>
          <cell r="C599" t="str">
            <v>un</v>
          </cell>
          <cell r="D599">
            <v>7137.3</v>
          </cell>
        </row>
        <row r="600">
          <cell r="A600">
            <v>74600</v>
          </cell>
          <cell r="B600" t="str">
            <v>Boca para BSCC de 2,0 x 1,5 m - normal</v>
          </cell>
          <cell r="C600" t="str">
            <v>un</v>
          </cell>
          <cell r="D600">
            <v>2950.79</v>
          </cell>
        </row>
        <row r="601">
          <cell r="A601">
            <v>74650</v>
          </cell>
          <cell r="B601" t="str">
            <v>Boca para BSCC de 2,0 x 1,5 m - esconsidade de 15 graus</v>
          </cell>
          <cell r="C601" t="str">
            <v>un</v>
          </cell>
          <cell r="D601">
            <v>3262.7999999999997</v>
          </cell>
        </row>
        <row r="602">
          <cell r="A602">
            <v>74700</v>
          </cell>
          <cell r="B602" t="str">
            <v>Boca para BSCC de 1,9 x 2,9 m - esconsidade de 10 graus</v>
          </cell>
          <cell r="C602" t="str">
            <v>un</v>
          </cell>
          <cell r="D602">
            <v>7513.0700000000006</v>
          </cell>
        </row>
        <row r="603">
          <cell r="A603">
            <v>74750</v>
          </cell>
          <cell r="B603" t="str">
            <v>Boca para BSCC de 1,9 x 2,9 m - esconsidade de 20 graus</v>
          </cell>
          <cell r="C603" t="str">
            <v>un</v>
          </cell>
          <cell r="D603">
            <v>8165.5199999999995</v>
          </cell>
        </row>
        <row r="604">
          <cell r="A604">
            <v>74800</v>
          </cell>
          <cell r="B604" t="str">
            <v>Boca para BSCC de 1,9 x 2,9 m - esconsidade de 30 graus</v>
          </cell>
          <cell r="C604" t="str">
            <v>un</v>
          </cell>
          <cell r="D604">
            <v>9833.9500000000007</v>
          </cell>
        </row>
        <row r="605">
          <cell r="A605">
            <v>74850</v>
          </cell>
          <cell r="B605" t="str">
            <v>Boca para BSCC de 2,0 x 2,0 m - normal</v>
          </cell>
          <cell r="C605" t="str">
            <v>un</v>
          </cell>
          <cell r="D605">
            <v>3694.44</v>
          </cell>
        </row>
        <row r="606">
          <cell r="A606">
            <v>74900</v>
          </cell>
          <cell r="B606" t="str">
            <v>Boca para BSCC de 2,0 x 2,0 m - esconsidade de 15 graus</v>
          </cell>
          <cell r="C606" t="str">
            <v>un</v>
          </cell>
          <cell r="D606">
            <v>3934.56</v>
          </cell>
        </row>
        <row r="607">
          <cell r="A607">
            <v>74950</v>
          </cell>
          <cell r="B607" t="str">
            <v>Boca para BSCC de 2,0 x 2,0 m - esconsidade de 25 graus</v>
          </cell>
          <cell r="C607" t="str">
            <v>un</v>
          </cell>
          <cell r="D607">
            <v>4895.7000000000007</v>
          </cell>
        </row>
        <row r="608">
          <cell r="A608">
            <v>75000</v>
          </cell>
          <cell r="B608" t="str">
            <v>Boca para BSCC de 2,0 x 2,0 m - esconsidade de 40 graus</v>
          </cell>
          <cell r="C608" t="str">
            <v>un</v>
          </cell>
          <cell r="D608">
            <v>6837.2000000000007</v>
          </cell>
        </row>
        <row r="609">
          <cell r="A609">
            <v>75050</v>
          </cell>
          <cell r="B609" t="str">
            <v>Boca para BSCC de 2,1 x 3,2 m - normal</v>
          </cell>
          <cell r="C609" t="str">
            <v>un</v>
          </cell>
          <cell r="D609">
            <v>9169.34</v>
          </cell>
        </row>
        <row r="610">
          <cell r="A610">
            <v>75100</v>
          </cell>
          <cell r="B610" t="str">
            <v>Boca para BSCC de 2,1 x 3,2 m - esconsidade de 10 graus</v>
          </cell>
          <cell r="C610" t="str">
            <v>un</v>
          </cell>
          <cell r="D610">
            <v>9002.26</v>
          </cell>
        </row>
        <row r="611">
          <cell r="A611">
            <v>75150</v>
          </cell>
          <cell r="B611" t="str">
            <v>Boca para BSCC de 2,1 x 3,2 m - esconsidade de 30 graus</v>
          </cell>
          <cell r="C611" t="str">
            <v>un</v>
          </cell>
          <cell r="D611">
            <v>9235.34</v>
          </cell>
        </row>
        <row r="612">
          <cell r="A612">
            <v>75200</v>
          </cell>
          <cell r="B612" t="str">
            <v>Boca para BSCC de 2,3 x 3,5 m - normal</v>
          </cell>
          <cell r="C612" t="str">
            <v>un</v>
          </cell>
          <cell r="D612">
            <v>10091.61</v>
          </cell>
        </row>
        <row r="613">
          <cell r="A613">
            <v>75250</v>
          </cell>
          <cell r="B613" t="str">
            <v>Boca para BSCC de 2,5 x 2,0 m - normal</v>
          </cell>
          <cell r="C613" t="str">
            <v>un</v>
          </cell>
          <cell r="D613">
            <v>4299.34</v>
          </cell>
        </row>
        <row r="614">
          <cell r="A614">
            <v>75300</v>
          </cell>
          <cell r="B614" t="str">
            <v>Boca para BSCC de 2,5 x 2,0 m - esconsidade de 15 graus</v>
          </cell>
          <cell r="C614" t="str">
            <v>un</v>
          </cell>
          <cell r="D614">
            <v>4523.5999999999995</v>
          </cell>
        </row>
        <row r="615">
          <cell r="A615">
            <v>75350</v>
          </cell>
          <cell r="B615" t="str">
            <v>Boca para BSCC de 2,5 x 2,5 m - normal</v>
          </cell>
          <cell r="C615" t="str">
            <v>un</v>
          </cell>
          <cell r="D615">
            <v>5467.25</v>
          </cell>
        </row>
        <row r="616">
          <cell r="A616">
            <v>75400</v>
          </cell>
          <cell r="B616" t="str">
            <v>Boca para BSCC de 2,5 x 2,5 m - esconsa</v>
          </cell>
          <cell r="C616" t="str">
            <v>un</v>
          </cell>
          <cell r="D616">
            <v>5788.26</v>
          </cell>
        </row>
        <row r="617">
          <cell r="A617">
            <v>75450</v>
          </cell>
          <cell r="B617" t="str">
            <v>Boca para BSCC de 3,0 x 2,0 m - normal</v>
          </cell>
          <cell r="C617" t="str">
            <v>un</v>
          </cell>
          <cell r="D617">
            <v>5136.12</v>
          </cell>
        </row>
        <row r="618">
          <cell r="A618">
            <v>75500</v>
          </cell>
          <cell r="B618" t="str">
            <v>Boca para BSCC de 3,0 x 2,5 m - normal</v>
          </cell>
          <cell r="C618" t="str">
            <v>un</v>
          </cell>
          <cell r="D618">
            <v>6405.8600000000006</v>
          </cell>
        </row>
        <row r="619">
          <cell r="A619">
            <v>75550</v>
          </cell>
          <cell r="B619" t="str">
            <v>Boca para BSCC de 3,0 x 3,0 m - normal</v>
          </cell>
          <cell r="C619" t="str">
            <v>un</v>
          </cell>
          <cell r="D619">
            <v>7375.6</v>
          </cell>
        </row>
        <row r="620">
          <cell r="A620">
            <v>75600</v>
          </cell>
          <cell r="B620" t="str">
            <v>Boca para BSCC de 3,0 x 3,0 m - esconsidade de 15 graus</v>
          </cell>
          <cell r="C620" t="str">
            <v>un</v>
          </cell>
          <cell r="D620">
            <v>7839.06</v>
          </cell>
        </row>
        <row r="621">
          <cell r="A621">
            <v>75645</v>
          </cell>
          <cell r="B621" t="str">
            <v>Boca para BDCC de 1,5 x 1,0 m - normal</v>
          </cell>
          <cell r="C621" t="str">
            <v>un</v>
          </cell>
          <cell r="D621">
            <v>2462.52</v>
          </cell>
        </row>
        <row r="622">
          <cell r="A622">
            <v>75650</v>
          </cell>
          <cell r="B622" t="str">
            <v>Boca para BDCC de 1,5 x 1,5 m - normal</v>
          </cell>
          <cell r="C622" t="str">
            <v>un</v>
          </cell>
          <cell r="D622">
            <v>3122.25</v>
          </cell>
        </row>
        <row r="623">
          <cell r="A623">
            <v>75700</v>
          </cell>
          <cell r="B623" t="str">
            <v>Boca para BDCC de 2,0 x 1,5 m - normal</v>
          </cell>
          <cell r="C623" t="str">
            <v>un</v>
          </cell>
          <cell r="D623">
            <v>3744.2999999999997</v>
          </cell>
        </row>
        <row r="624">
          <cell r="A624">
            <v>75750</v>
          </cell>
          <cell r="B624" t="str">
            <v>Boca para BDCC de 2,0 x 1,5 m - esconsidade de 35 graus</v>
          </cell>
          <cell r="C624" t="str">
            <v>un</v>
          </cell>
          <cell r="D624">
            <v>5237.1799999999994</v>
          </cell>
        </row>
        <row r="625">
          <cell r="A625">
            <v>75800</v>
          </cell>
          <cell r="B625" t="str">
            <v>Boca para BDCC de 2,0 x 2,0 m - normal</v>
          </cell>
          <cell r="C625" t="str">
            <v>un</v>
          </cell>
          <cell r="D625">
            <v>4563.67</v>
          </cell>
        </row>
        <row r="626">
          <cell r="A626">
            <v>75850</v>
          </cell>
          <cell r="B626" t="str">
            <v>Boca para BDCC de 2,0 x 2,0 m - esconsidade de 15 graus</v>
          </cell>
          <cell r="C626" t="str">
            <v>un</v>
          </cell>
          <cell r="D626">
            <v>4912.7699999999995</v>
          </cell>
        </row>
        <row r="627">
          <cell r="A627">
            <v>75900</v>
          </cell>
          <cell r="B627" t="str">
            <v>Boca para BDCC de 2,0 x 2,0 m - esconsidade de 40 graus</v>
          </cell>
          <cell r="C627" t="str">
            <v>un</v>
          </cell>
          <cell r="D627">
            <v>7568.55</v>
          </cell>
        </row>
        <row r="628">
          <cell r="A628">
            <v>75950</v>
          </cell>
          <cell r="B628" t="str">
            <v>Boca para BDCC de 2,5 x 2,0 m - normal</v>
          </cell>
          <cell r="C628" t="str">
            <v>un</v>
          </cell>
          <cell r="D628">
            <v>5487.7800000000007</v>
          </cell>
        </row>
        <row r="629">
          <cell r="A629">
            <v>76000</v>
          </cell>
          <cell r="B629" t="str">
            <v>Boca para BDCC de 2,5 x 2,0 m - esconsidade de 15 graus</v>
          </cell>
          <cell r="C629" t="str">
            <v>un</v>
          </cell>
          <cell r="D629">
            <v>5666.62</v>
          </cell>
        </row>
        <row r="630">
          <cell r="A630">
            <v>76050</v>
          </cell>
          <cell r="B630" t="str">
            <v>Boca para BDCC de 2,3 x 3,5 m - esconsidade de 20 graus</v>
          </cell>
          <cell r="C630" t="str">
            <v>un</v>
          </cell>
          <cell r="D630">
            <v>12982.48</v>
          </cell>
        </row>
        <row r="631">
          <cell r="A631">
            <v>76100</v>
          </cell>
          <cell r="B631" t="str">
            <v>Boca para BDCC de 2,5 x 2,5 m - normal</v>
          </cell>
          <cell r="C631" t="str">
            <v>un</v>
          </cell>
          <cell r="D631">
            <v>7128.9400000000005</v>
          </cell>
        </row>
        <row r="632">
          <cell r="A632">
            <v>76150</v>
          </cell>
          <cell r="B632" t="str">
            <v>Boca para BDCC de 3,0 x 2,0 m - normal</v>
          </cell>
          <cell r="C632" t="str">
            <v>un</v>
          </cell>
          <cell r="D632">
            <v>6517.86</v>
          </cell>
        </row>
        <row r="633">
          <cell r="A633">
            <v>76200</v>
          </cell>
          <cell r="B633" t="str">
            <v>Boca para BDCC de 3,0 x 2,5 m - esconsidade de 15 graus</v>
          </cell>
          <cell r="C633" t="str">
            <v>un</v>
          </cell>
          <cell r="D633">
            <v>8013.64</v>
          </cell>
        </row>
        <row r="634">
          <cell r="A634">
            <v>76250</v>
          </cell>
          <cell r="B634" t="str">
            <v>Boca para BDCC de 3,0 x 3,0 m - normal</v>
          </cell>
          <cell r="C634" t="str">
            <v>un</v>
          </cell>
          <cell r="D634">
            <v>9050.24</v>
          </cell>
        </row>
        <row r="635">
          <cell r="A635">
            <v>76300</v>
          </cell>
          <cell r="B635" t="str">
            <v>Boca para BDCC de 3,0 x 3,0 m - esconsidade de 15 graus</v>
          </cell>
          <cell r="C635" t="str">
            <v>un</v>
          </cell>
          <cell r="D635">
            <v>9570.6099999999988</v>
          </cell>
        </row>
        <row r="636">
          <cell r="A636">
            <v>76350</v>
          </cell>
          <cell r="B636" t="str">
            <v>Boca para BDCC de 2,7 x 3,9 m - normal</v>
          </cell>
          <cell r="C636" t="str">
            <v>un</v>
          </cell>
          <cell r="D636">
            <v>11053.35</v>
          </cell>
        </row>
        <row r="637">
          <cell r="A637">
            <v>76400</v>
          </cell>
          <cell r="B637" t="str">
            <v>Boca para BTCC de 2,0 x 2,0 m - normal</v>
          </cell>
          <cell r="C637" t="str">
            <v>un</v>
          </cell>
          <cell r="D637">
            <v>5493.13</v>
          </cell>
        </row>
        <row r="638">
          <cell r="A638">
            <v>76450</v>
          </cell>
          <cell r="B638" t="str">
            <v>Boca para BTCC de 2,5 x 2,0 m - normal</v>
          </cell>
          <cell r="C638" t="str">
            <v>un</v>
          </cell>
          <cell r="D638">
            <v>6674.98</v>
          </cell>
        </row>
        <row r="639">
          <cell r="A639">
            <v>76500</v>
          </cell>
          <cell r="B639" t="str">
            <v>Boca para BTCC de 3,0 x 2,0 m - normal</v>
          </cell>
          <cell r="C639" t="str">
            <v>un</v>
          </cell>
          <cell r="D639">
            <v>7904.41</v>
          </cell>
        </row>
        <row r="640">
          <cell r="A640">
            <v>76550</v>
          </cell>
          <cell r="B640" t="str">
            <v>Boca para BTCC de 2,7 x 3,9 m - normal</v>
          </cell>
          <cell r="C640" t="str">
            <v>un</v>
          </cell>
          <cell r="D640">
            <v>10751.11</v>
          </cell>
        </row>
        <row r="641">
          <cell r="A641">
            <v>76600</v>
          </cell>
          <cell r="B641" t="str">
            <v>Boca para BTCC de 2,7 x 3,9 m - esconsidade de 10 graus</v>
          </cell>
          <cell r="C641" t="str">
            <v>un</v>
          </cell>
          <cell r="D641">
            <v>11178.310000000001</v>
          </cell>
        </row>
        <row r="642">
          <cell r="A642">
            <v>76650</v>
          </cell>
          <cell r="B642" t="str">
            <v>Boca para BTCC de 2,7 x 3,9 m - esconsidade de 20 graus</v>
          </cell>
          <cell r="C642" t="str">
            <v>un</v>
          </cell>
          <cell r="D642">
            <v>12257.23</v>
          </cell>
        </row>
        <row r="643">
          <cell r="A643">
            <v>76700</v>
          </cell>
          <cell r="B643" t="str">
            <v>Boca para BTCC de 2,7 x 3,9 m - esconsidade de 30 graus</v>
          </cell>
          <cell r="C643" t="str">
            <v>un</v>
          </cell>
          <cell r="D643">
            <v>14441.89</v>
          </cell>
        </row>
        <row r="644">
          <cell r="A644">
            <v>76750</v>
          </cell>
          <cell r="B644" t="str">
            <v>Boca para BTCC de 3,0 x 3,0 m - normal</v>
          </cell>
          <cell r="C644" t="str">
            <v>un</v>
          </cell>
          <cell r="D644">
            <v>10826.220000000001</v>
          </cell>
        </row>
        <row r="645">
          <cell r="A645">
            <v>77000</v>
          </cell>
          <cell r="B645" t="str">
            <v>Caixa coletora de talvegue para BSTC D=60 cm e H=1,5 m</v>
          </cell>
          <cell r="C645" t="str">
            <v>un</v>
          </cell>
          <cell r="D645">
            <v>438.55</v>
          </cell>
        </row>
        <row r="646">
          <cell r="A646">
            <v>77050</v>
          </cell>
          <cell r="B646" t="str">
            <v>Caixa coletora de talvegue para BSTC D=60 cm e H=2,0 m</v>
          </cell>
          <cell r="C646" t="str">
            <v>un</v>
          </cell>
          <cell r="D646">
            <v>593.97</v>
          </cell>
        </row>
        <row r="647">
          <cell r="A647">
            <v>77100</v>
          </cell>
          <cell r="B647" t="str">
            <v>Caixa coletora de talvegue para BSTC D=80 cm e H=1,5 m</v>
          </cell>
          <cell r="C647" t="str">
            <v>un</v>
          </cell>
          <cell r="D647">
            <v>467.28000000000003</v>
          </cell>
        </row>
        <row r="648">
          <cell r="A648">
            <v>77150</v>
          </cell>
          <cell r="B648" t="str">
            <v>Caixa coletora de talvegue para BSTC D=100 cm e H=1,5 m</v>
          </cell>
          <cell r="C648" t="str">
            <v>un</v>
          </cell>
          <cell r="D648">
            <v>457.03000000000003</v>
          </cell>
        </row>
        <row r="649">
          <cell r="A649">
            <v>77200</v>
          </cell>
          <cell r="B649" t="str">
            <v>Caixa coletora de talvegue para BSTC D=80 cm e H=2,0 m</v>
          </cell>
          <cell r="C649" t="str">
            <v>un</v>
          </cell>
          <cell r="D649">
            <v>651.92999999999995</v>
          </cell>
        </row>
        <row r="650">
          <cell r="A650">
            <v>77250</v>
          </cell>
          <cell r="B650" t="str">
            <v>Caixa coletora de talvegue para BSTC D=100 cm e H=2,0 m</v>
          </cell>
          <cell r="C650" t="str">
            <v>un</v>
          </cell>
          <cell r="D650">
            <v>641.66000000000008</v>
          </cell>
        </row>
        <row r="651">
          <cell r="A651">
            <v>77300</v>
          </cell>
          <cell r="B651" t="str">
            <v>Caixa coletora de talvegue para BSTC D=120 cm e H=2,0 m</v>
          </cell>
          <cell r="C651" t="str">
            <v>un</v>
          </cell>
          <cell r="D651">
            <v>631.41</v>
          </cell>
        </row>
        <row r="652">
          <cell r="A652">
            <v>77350</v>
          </cell>
          <cell r="B652" t="str">
            <v>Caixa coletora de talvegue para BSTC D=150 cm e H=2,0 m</v>
          </cell>
          <cell r="C652" t="str">
            <v>un</v>
          </cell>
          <cell r="D652">
            <v>645.87</v>
          </cell>
        </row>
        <row r="653">
          <cell r="A653">
            <v>77400</v>
          </cell>
          <cell r="B653" t="str">
            <v>Caixa coletora de talvegue para BSTC D=80 cm e H=2,5 m</v>
          </cell>
          <cell r="C653" t="str">
            <v>un</v>
          </cell>
          <cell r="D653">
            <v>836.73</v>
          </cell>
        </row>
        <row r="654">
          <cell r="A654">
            <v>77450</v>
          </cell>
          <cell r="B654" t="str">
            <v>Caixa coletora de talvegue para BSTC D=100 cm e H=2,5 m</v>
          </cell>
          <cell r="C654" t="str">
            <v>un</v>
          </cell>
          <cell r="D654">
            <v>826.46</v>
          </cell>
        </row>
        <row r="655">
          <cell r="A655">
            <v>77500</v>
          </cell>
          <cell r="B655" t="str">
            <v>Caixa coletora de talvegue para BSTC D=120 cm e H=2,5 m</v>
          </cell>
          <cell r="C655" t="str">
            <v>un</v>
          </cell>
          <cell r="D655">
            <v>816.2</v>
          </cell>
        </row>
        <row r="656">
          <cell r="A656">
            <v>77550</v>
          </cell>
          <cell r="B656" t="str">
            <v>Caixa coletora de talvegue para BSTC D=150 cm e H=2,5 m</v>
          </cell>
          <cell r="C656" t="str">
            <v>un</v>
          </cell>
          <cell r="D656">
            <v>852.67</v>
          </cell>
        </row>
        <row r="657">
          <cell r="A657">
            <v>77600</v>
          </cell>
          <cell r="B657" t="str">
            <v>Caixa coletora de talvegue para BSTC D=60 cm e H=3,0 m</v>
          </cell>
          <cell r="C657" t="str">
            <v>un</v>
          </cell>
          <cell r="D657">
            <v>919.7</v>
          </cell>
        </row>
        <row r="658">
          <cell r="A658">
            <v>77650</v>
          </cell>
          <cell r="B658" t="str">
            <v>Caixa coletora de talvegue para BSTC D=80 cm e H=3,0 m</v>
          </cell>
          <cell r="C658" t="str">
            <v>un</v>
          </cell>
          <cell r="D658">
            <v>1020.8299999999999</v>
          </cell>
        </row>
        <row r="659">
          <cell r="A659">
            <v>77700</v>
          </cell>
          <cell r="B659" t="str">
            <v>Caixa coletora de talvegue para BSTC D=100 cm e H=3,0 m</v>
          </cell>
          <cell r="C659" t="str">
            <v>un</v>
          </cell>
          <cell r="D659">
            <v>1010.57</v>
          </cell>
        </row>
        <row r="660">
          <cell r="A660">
            <v>77750</v>
          </cell>
          <cell r="B660" t="str">
            <v>Caixa coletora de talvegue para BSTC D=120 cm e H=3,0 m</v>
          </cell>
          <cell r="C660" t="str">
            <v>un</v>
          </cell>
          <cell r="D660">
            <v>1000.3199999999999</v>
          </cell>
        </row>
        <row r="661">
          <cell r="A661">
            <v>77800</v>
          </cell>
          <cell r="B661" t="str">
            <v>Caixa coletora de talvegue para BSTC D=150 cm e H=3,0 m</v>
          </cell>
          <cell r="C661" t="str">
            <v>un</v>
          </cell>
          <cell r="D661">
            <v>1058.82</v>
          </cell>
        </row>
        <row r="662">
          <cell r="A662">
            <v>77850</v>
          </cell>
          <cell r="B662" t="str">
            <v>Caixa coletora de talvegue para BSTC D=80 cm e H=3,5 m</v>
          </cell>
          <cell r="C662" t="str">
            <v>un</v>
          </cell>
          <cell r="D662">
            <v>1205.6099999999999</v>
          </cell>
        </row>
        <row r="663">
          <cell r="A663">
            <v>77900</v>
          </cell>
          <cell r="B663" t="str">
            <v>Caixa coletora de talvegue para BSTC D=100 cm e H=3,5 m</v>
          </cell>
          <cell r="C663" t="str">
            <v>un</v>
          </cell>
          <cell r="D663">
            <v>1195.3500000000001</v>
          </cell>
        </row>
        <row r="664">
          <cell r="A664">
            <v>77950</v>
          </cell>
          <cell r="B664" t="str">
            <v>Caixa coletora de talvegue para BTTC D=100 cm e H=2,0 m</v>
          </cell>
          <cell r="C664" t="str">
            <v>un</v>
          </cell>
          <cell r="D664">
            <v>1270.52</v>
          </cell>
        </row>
        <row r="665">
          <cell r="A665">
            <v>78000</v>
          </cell>
          <cell r="B665" t="str">
            <v>Caixa coletora de talvegue para BSTC D=120 cm e H=3,5 m</v>
          </cell>
          <cell r="C665" t="str">
            <v>un</v>
          </cell>
          <cell r="D665">
            <v>1185.0999999999999</v>
          </cell>
        </row>
        <row r="666">
          <cell r="A666">
            <v>78050</v>
          </cell>
          <cell r="B666" t="str">
            <v>Caixa coletora de talvegue para BDTC D=120 cm e H=2,0 m</v>
          </cell>
          <cell r="C666" t="str">
            <v>un</v>
          </cell>
          <cell r="D666">
            <v>1469.61</v>
          </cell>
        </row>
        <row r="667">
          <cell r="A667">
            <v>78100</v>
          </cell>
          <cell r="B667" t="str">
            <v>Caixa coletora de talvegue para BDTC D=100 cm e H=3,5 m</v>
          </cell>
          <cell r="C667" t="str">
            <v>un</v>
          </cell>
          <cell r="D667">
            <v>2235.73</v>
          </cell>
        </row>
        <row r="668">
          <cell r="A668">
            <v>78150</v>
          </cell>
          <cell r="B668" t="str">
            <v>Caixa coletora de sarjeta para BSTC D=60 cm e H=1,0 m</v>
          </cell>
          <cell r="C668" t="str">
            <v>un</v>
          </cell>
          <cell r="D668">
            <v>347.53</v>
          </cell>
        </row>
        <row r="669">
          <cell r="A669">
            <v>78250</v>
          </cell>
          <cell r="B669" t="str">
            <v>Caixa coletora de sarjeta para BSTC D=80 cm e H=1,5 m</v>
          </cell>
          <cell r="C669" t="str">
            <v>un</v>
          </cell>
          <cell r="D669">
            <v>485.55</v>
          </cell>
        </row>
        <row r="670">
          <cell r="A670">
            <v>78300</v>
          </cell>
          <cell r="B670" t="str">
            <v>Caixa coletora de sarjeta para BSTC D=100 cm e H=1,5 m</v>
          </cell>
          <cell r="C670" t="str">
            <v>un</v>
          </cell>
          <cell r="D670">
            <v>499.58000000000004</v>
          </cell>
        </row>
        <row r="671">
          <cell r="A671">
            <v>78350</v>
          </cell>
          <cell r="B671" t="str">
            <v>Caixa coletora de sarjeta para BSTC D=60 cm e H=2,0 m</v>
          </cell>
          <cell r="C671" t="str">
            <v>un</v>
          </cell>
          <cell r="D671">
            <v>693.69</v>
          </cell>
        </row>
        <row r="672">
          <cell r="A672">
            <v>78400</v>
          </cell>
          <cell r="B672" t="str">
            <v>Caixa coletora de sarjeta para BSTC D=80 cm e H=2,0 m</v>
          </cell>
          <cell r="C672" t="str">
            <v>un</v>
          </cell>
          <cell r="D672">
            <v>688.91</v>
          </cell>
        </row>
        <row r="673">
          <cell r="A673">
            <v>78450</v>
          </cell>
          <cell r="B673" t="str">
            <v>Caixa coletora de sarjeta para BSTC D=100 cm e H=2,0 m</v>
          </cell>
          <cell r="C673" t="str">
            <v>un</v>
          </cell>
          <cell r="D673">
            <v>744.80000000000007</v>
          </cell>
        </row>
        <row r="674">
          <cell r="A674">
            <v>78500</v>
          </cell>
          <cell r="B674" t="str">
            <v>Caixa coletora de sarjeta para BSTC D=120 cm e H=2,0 m</v>
          </cell>
          <cell r="C674" t="str">
            <v>un</v>
          </cell>
          <cell r="D674">
            <v>766.28</v>
          </cell>
        </row>
        <row r="675">
          <cell r="A675">
            <v>78600</v>
          </cell>
          <cell r="B675" t="str">
            <v>Caixa coletora de sarjeta para BSTC D=80 cm e H=2,5 m</v>
          </cell>
          <cell r="C675" t="str">
            <v>un</v>
          </cell>
          <cell r="D675">
            <v>771.62</v>
          </cell>
        </row>
        <row r="676">
          <cell r="A676">
            <v>78650</v>
          </cell>
          <cell r="B676" t="str">
            <v>Caixa coletora de sarjeta para BSTC D=100 cm e H=2,5 m</v>
          </cell>
          <cell r="C676" t="str">
            <v>un</v>
          </cell>
          <cell r="D676">
            <v>860.93</v>
          </cell>
        </row>
        <row r="677">
          <cell r="A677">
            <v>78700</v>
          </cell>
          <cell r="B677" t="str">
            <v>Caixa coletora de sarjeta para BSTC D=120 cm e H=3,0 m</v>
          </cell>
          <cell r="C677" t="str">
            <v>un</v>
          </cell>
          <cell r="D677">
            <v>1022.52</v>
          </cell>
        </row>
        <row r="678">
          <cell r="A678">
            <v>78750</v>
          </cell>
          <cell r="B678" t="str">
            <v>Caixa coletora de sarjeta para BDTC D=80 cm e H=1,5 m</v>
          </cell>
          <cell r="C678" t="str">
            <v>un</v>
          </cell>
          <cell r="D678">
            <v>907.5</v>
          </cell>
        </row>
        <row r="679">
          <cell r="A679">
            <v>78900</v>
          </cell>
          <cell r="B679" t="str">
            <v>Caixa coletora de sarjeta para BTTC D=120 cm e H=2,0 m</v>
          </cell>
          <cell r="C679" t="str">
            <v>un</v>
          </cell>
          <cell r="D679">
            <v>1367.32</v>
          </cell>
        </row>
        <row r="680">
          <cell r="A680">
            <v>79450</v>
          </cell>
          <cell r="B680" t="str">
            <v>Tampa para caixa coletora inclusive vigote</v>
          </cell>
          <cell r="C680" t="str">
            <v>un</v>
          </cell>
          <cell r="D680">
            <v>106.84</v>
          </cell>
        </row>
        <row r="681">
          <cell r="A681">
            <v>79795</v>
          </cell>
          <cell r="B681" t="str">
            <v>Remoção de bueiro com D=30 cm</v>
          </cell>
          <cell r="C681" t="str">
            <v>m</v>
          </cell>
          <cell r="D681">
            <v>3.52</v>
          </cell>
        </row>
        <row r="682">
          <cell r="A682">
            <v>79800</v>
          </cell>
          <cell r="B682" t="str">
            <v>Remoção de bueiro com D=30 cm</v>
          </cell>
          <cell r="C682" t="str">
            <v>m</v>
          </cell>
          <cell r="D682">
            <v>4.8100000000000005</v>
          </cell>
        </row>
        <row r="683">
          <cell r="A683">
            <v>79850</v>
          </cell>
          <cell r="B683" t="str">
            <v>Remoção de bueiro com D=40 cm</v>
          </cell>
          <cell r="C683" t="str">
            <v>m</v>
          </cell>
          <cell r="D683">
            <v>6.39</v>
          </cell>
        </row>
        <row r="684">
          <cell r="A684">
            <v>79860</v>
          </cell>
          <cell r="B684" t="str">
            <v>Remoção de bueiro com D=50 cm</v>
          </cell>
          <cell r="C684" t="str">
            <v>m</v>
          </cell>
          <cell r="D684">
            <v>7.69</v>
          </cell>
        </row>
        <row r="685">
          <cell r="A685">
            <v>79880</v>
          </cell>
          <cell r="B685" t="str">
            <v>Remoção de bueiro com D=60 cm</v>
          </cell>
          <cell r="C685" t="str">
            <v>m</v>
          </cell>
          <cell r="D685">
            <v>10.95</v>
          </cell>
        </row>
        <row r="686">
          <cell r="A686">
            <v>79900</v>
          </cell>
          <cell r="B686" t="str">
            <v>Remoção de bueiro com D=80 cm</v>
          </cell>
          <cell r="C686" t="str">
            <v>m</v>
          </cell>
          <cell r="D686">
            <v>15.799999999999999</v>
          </cell>
        </row>
        <row r="687">
          <cell r="A687">
            <v>79920</v>
          </cell>
          <cell r="B687" t="str">
            <v>Remoção de bueiro com D=100 cm</v>
          </cell>
          <cell r="C687" t="str">
            <v>m</v>
          </cell>
          <cell r="D687">
            <v>18.580000000000002</v>
          </cell>
        </row>
        <row r="688">
          <cell r="A688">
            <v>79940</v>
          </cell>
          <cell r="B688" t="str">
            <v>Remoção de bueiro com D=120 cm</v>
          </cell>
          <cell r="C688" t="str">
            <v>m</v>
          </cell>
          <cell r="D688">
            <v>22.83</v>
          </cell>
        </row>
        <row r="689">
          <cell r="A689">
            <v>79945</v>
          </cell>
          <cell r="B689" t="str">
            <v>Remoção de bueiro com D=150 cm</v>
          </cell>
          <cell r="C689" t="str">
            <v>m</v>
          </cell>
          <cell r="D689">
            <v>27.39</v>
          </cell>
        </row>
        <row r="690">
          <cell r="A690">
            <v>79950</v>
          </cell>
          <cell r="B690" t="str">
            <v>Remoção de bueiro com D=200 cm</v>
          </cell>
          <cell r="C690" t="str">
            <v>m</v>
          </cell>
          <cell r="D690">
            <v>34.230000000000004</v>
          </cell>
        </row>
        <row r="691">
          <cell r="A691">
            <v>79960</v>
          </cell>
          <cell r="B691" t="str">
            <v>Remoção de bueiro duplo tubular de D=100 cm</v>
          </cell>
          <cell r="C691" t="str">
            <v>m</v>
          </cell>
          <cell r="D691">
            <v>41.67</v>
          </cell>
        </row>
        <row r="692">
          <cell r="A692">
            <v>80000</v>
          </cell>
          <cell r="B692" t="str">
            <v>Remoção de cercas de arame farpado</v>
          </cell>
          <cell r="C692" t="str">
            <v>m</v>
          </cell>
          <cell r="D692">
            <v>0.75</v>
          </cell>
        </row>
        <row r="693">
          <cell r="A693">
            <v>80050</v>
          </cell>
          <cell r="B693" t="str">
            <v>Remoção e recolocação de cercas de arame farpado</v>
          </cell>
          <cell r="C693" t="str">
            <v>m</v>
          </cell>
          <cell r="D693">
            <v>2.66</v>
          </cell>
        </row>
        <row r="694">
          <cell r="A694">
            <v>80100</v>
          </cell>
          <cell r="B694" t="str">
            <v>Cercas c/ mourões triangulares de concreto c/4 fios de arame</v>
          </cell>
          <cell r="C694" t="str">
            <v>m</v>
          </cell>
          <cell r="D694">
            <v>4.9300000000000006</v>
          </cell>
        </row>
        <row r="695">
          <cell r="A695">
            <v>80150</v>
          </cell>
          <cell r="B695" t="str">
            <v>Cercas c/ 4 fios de arame c/ mourões de concreto de 10x10x220</v>
          </cell>
          <cell r="C695" t="str">
            <v>m</v>
          </cell>
          <cell r="D695">
            <v>4.9800000000000004</v>
          </cell>
        </row>
        <row r="696">
          <cell r="A696">
            <v>80200</v>
          </cell>
          <cell r="B696" t="str">
            <v>Execução de porteira</v>
          </cell>
          <cell r="C696" t="str">
            <v>un</v>
          </cell>
          <cell r="D696">
            <v>487.01</v>
          </cell>
        </row>
        <row r="697">
          <cell r="A697">
            <v>80250</v>
          </cell>
          <cell r="B697" t="str">
            <v>Execução de mata-burro</v>
          </cell>
          <cell r="C697" t="str">
            <v>un</v>
          </cell>
          <cell r="D697">
            <v>576.79999999999995</v>
          </cell>
        </row>
        <row r="698">
          <cell r="A698">
            <v>80300</v>
          </cell>
          <cell r="B698" t="str">
            <v>Enleivamento</v>
          </cell>
          <cell r="C698" t="str">
            <v>m²</v>
          </cell>
          <cell r="D698">
            <v>3.81</v>
          </cell>
        </row>
        <row r="699">
          <cell r="A699">
            <v>80350</v>
          </cell>
          <cell r="B699" t="str">
            <v>Hidrosemeadura</v>
          </cell>
          <cell r="C699" t="str">
            <v>m²</v>
          </cell>
          <cell r="D699">
            <v>1.06</v>
          </cell>
        </row>
        <row r="700">
          <cell r="A700">
            <v>80400</v>
          </cell>
          <cell r="B700" t="str">
            <v>Pintura de faixa horizontal com tinta acrilica branca</v>
          </cell>
          <cell r="C700" t="str">
            <v>m²</v>
          </cell>
          <cell r="D700">
            <v>5.69</v>
          </cell>
        </row>
        <row r="701">
          <cell r="A701">
            <v>80450</v>
          </cell>
          <cell r="B701" t="str">
            <v>Pintura de faixa horizontal com tinta acrilica amarela</v>
          </cell>
          <cell r="C701" t="str">
            <v>m²</v>
          </cell>
          <cell r="D701">
            <v>5.69</v>
          </cell>
        </row>
        <row r="702">
          <cell r="A702">
            <v>80401</v>
          </cell>
          <cell r="B702" t="str">
            <v>Pintura de faixa horizontal com tinta termoplástica</v>
          </cell>
          <cell r="C702" t="str">
            <v>m²</v>
          </cell>
          <cell r="D702">
            <v>16.38</v>
          </cell>
        </row>
        <row r="703">
          <cell r="A703">
            <v>80402</v>
          </cell>
          <cell r="B703" t="str">
            <v>Pintura de faixa horizontal</v>
          </cell>
          <cell r="C703" t="str">
            <v>m²</v>
          </cell>
          <cell r="D703">
            <v>12</v>
          </cell>
        </row>
        <row r="704">
          <cell r="A704">
            <v>80451</v>
          </cell>
          <cell r="B704" t="str">
            <v>Pintura de faixa horizontal com tinta acrilica termoplástica amarela</v>
          </cell>
          <cell r="C704" t="str">
            <v>m²</v>
          </cell>
          <cell r="D704">
            <v>16.38</v>
          </cell>
        </row>
        <row r="705">
          <cell r="A705">
            <v>80550</v>
          </cell>
          <cell r="B705" t="str">
            <v>Pintura de seta e/ou dizeres na pista</v>
          </cell>
          <cell r="C705" t="str">
            <v>m²</v>
          </cell>
          <cell r="D705">
            <v>5.69</v>
          </cell>
        </row>
        <row r="706">
          <cell r="A706">
            <v>80551</v>
          </cell>
          <cell r="B706" t="str">
            <v>Pintura de seta e/ou dizeres na pista com tinta termoplástica</v>
          </cell>
          <cell r="C706" t="str">
            <v>m²</v>
          </cell>
          <cell r="D706">
            <v>16.38</v>
          </cell>
        </row>
        <row r="707">
          <cell r="A707">
            <v>80552</v>
          </cell>
          <cell r="B707" t="str">
            <v>Pintura de seta e/ou dizeres na pista</v>
          </cell>
          <cell r="C707" t="str">
            <v>m²</v>
          </cell>
          <cell r="D707">
            <v>12</v>
          </cell>
        </row>
        <row r="708">
          <cell r="A708">
            <v>80600</v>
          </cell>
          <cell r="B708" t="str">
            <v>Sinalização - placas D=80 cm</v>
          </cell>
          <cell r="C708" t="str">
            <v>un</v>
          </cell>
          <cell r="D708">
            <v>79.760000000000005</v>
          </cell>
        </row>
        <row r="709">
          <cell r="A709">
            <v>80650</v>
          </cell>
          <cell r="B709" t="str">
            <v>Sinalização - placas D=100 cm</v>
          </cell>
          <cell r="C709" t="str">
            <v>un</v>
          </cell>
          <cell r="D709">
            <v>110.53</v>
          </cell>
        </row>
        <row r="710">
          <cell r="A710">
            <v>80850</v>
          </cell>
          <cell r="B710" t="str">
            <v>Sinalização - placas de 80 x 80 cm</v>
          </cell>
          <cell r="C710" t="str">
            <v>un</v>
          </cell>
          <cell r="D710">
            <v>80.5</v>
          </cell>
        </row>
        <row r="711">
          <cell r="A711">
            <v>80900</v>
          </cell>
          <cell r="B711" t="str">
            <v>Sinalização - placas de 100 x 100 cm</v>
          </cell>
          <cell r="C711" t="str">
            <v>un</v>
          </cell>
          <cell r="D711">
            <v>111.45</v>
          </cell>
        </row>
        <row r="712">
          <cell r="A712">
            <v>81000</v>
          </cell>
          <cell r="B712" t="str">
            <v>Sinalização - placas de 50 x 200 cm</v>
          </cell>
          <cell r="C712" t="str">
            <v>un</v>
          </cell>
          <cell r="D712">
            <v>138.25</v>
          </cell>
        </row>
        <row r="713">
          <cell r="A713">
            <v>81050</v>
          </cell>
          <cell r="B713" t="str">
            <v>Sinalização - placas de 100 x 200 cm</v>
          </cell>
          <cell r="C713" t="str">
            <v>un</v>
          </cell>
          <cell r="D713">
            <v>224.32</v>
          </cell>
        </row>
        <row r="714">
          <cell r="A714">
            <v>81150</v>
          </cell>
          <cell r="B714" t="str">
            <v>Sinalização - placa triangualr com L = 75 cm</v>
          </cell>
          <cell r="C714" t="str">
            <v>un</v>
          </cell>
          <cell r="D714">
            <v>38.340000000000003</v>
          </cell>
        </row>
        <row r="715">
          <cell r="A715">
            <v>81200</v>
          </cell>
          <cell r="B715" t="str">
            <v>Sinalização - placa octogonal com L = 33 cm</v>
          </cell>
          <cell r="C715" t="str">
            <v>un</v>
          </cell>
          <cell r="D715">
            <v>79.760000000000005</v>
          </cell>
        </row>
        <row r="716">
          <cell r="A716">
            <v>81225</v>
          </cell>
          <cell r="B716" t="str">
            <v>Sinalização - placa octogonal com L = 41 cm</v>
          </cell>
          <cell r="C716" t="str">
            <v>un</v>
          </cell>
          <cell r="D716">
            <v>110.09</v>
          </cell>
        </row>
        <row r="717">
          <cell r="A717">
            <v>81240</v>
          </cell>
          <cell r="B717" t="str">
            <v>Sinalização - delineador com placa de 33 x 40 cm</v>
          </cell>
          <cell r="C717" t="str">
            <v>un</v>
          </cell>
          <cell r="D717">
            <v>27.4</v>
          </cell>
        </row>
        <row r="718">
          <cell r="A718">
            <v>81245</v>
          </cell>
          <cell r="B718" t="str">
            <v>Fornec. e colocação de porticos de sinalização rodoviária</v>
          </cell>
          <cell r="C718" t="str">
            <v>un</v>
          </cell>
          <cell r="D718">
            <v>8757.8799999999992</v>
          </cell>
        </row>
        <row r="719">
          <cell r="A719">
            <v>81246</v>
          </cell>
          <cell r="B719" t="str">
            <v>Placas refletivas para porticos de 150 x 300 cm</v>
          </cell>
          <cell r="C719" t="str">
            <v>un</v>
          </cell>
          <cell r="D719">
            <v>402.28</v>
          </cell>
        </row>
        <row r="720">
          <cell r="A720">
            <v>81250</v>
          </cell>
          <cell r="B720" t="str">
            <v>Fornecimento e colocação de tachões mono-refletivos</v>
          </cell>
          <cell r="C720" t="str">
            <v>un</v>
          </cell>
          <cell r="D720">
            <v>18.5</v>
          </cell>
        </row>
        <row r="721">
          <cell r="A721">
            <v>81251</v>
          </cell>
          <cell r="B721" t="str">
            <v>Fornecimento e colocação de tachões bi-refletivos</v>
          </cell>
          <cell r="C721" t="str">
            <v>un</v>
          </cell>
          <cell r="D721">
            <v>20.65</v>
          </cell>
        </row>
        <row r="722">
          <cell r="A722">
            <v>81252</v>
          </cell>
          <cell r="B722" t="str">
            <v>Fornecimento e colocação de tachinhas mono-refletivas</v>
          </cell>
          <cell r="C722" t="str">
            <v>un</v>
          </cell>
          <cell r="D722">
            <v>4.46</v>
          </cell>
        </row>
        <row r="723">
          <cell r="A723">
            <v>81253</v>
          </cell>
          <cell r="B723" t="str">
            <v>Fornecimento e colocação de tachinhas bi-refletivas</v>
          </cell>
          <cell r="C723" t="str">
            <v>un</v>
          </cell>
          <cell r="D723">
            <v>6.12</v>
          </cell>
        </row>
        <row r="724">
          <cell r="A724">
            <v>81254</v>
          </cell>
          <cell r="B724" t="str">
            <v>Fornecimento e colocação de tachões não refletivos</v>
          </cell>
          <cell r="C724" t="str">
            <v>un</v>
          </cell>
          <cell r="D724">
            <v>16.739999999999998</v>
          </cell>
        </row>
        <row r="725">
          <cell r="A725">
            <v>81255</v>
          </cell>
          <cell r="B725" t="str">
            <v>Fornecimento e colocação de calotas esféricas D=15 cm x 4  cm</v>
          </cell>
          <cell r="C725" t="str">
            <v>un</v>
          </cell>
          <cell r="D725">
            <v>13.54</v>
          </cell>
        </row>
        <row r="726">
          <cell r="A726">
            <v>81300</v>
          </cell>
          <cell r="B726" t="str">
            <v>Marco quilométrico de 50 x 67 cm</v>
          </cell>
          <cell r="C726" t="str">
            <v>un</v>
          </cell>
          <cell r="D726">
            <v>36.700000000000003</v>
          </cell>
        </row>
        <row r="727">
          <cell r="A727">
            <v>81350</v>
          </cell>
          <cell r="B727" t="str">
            <v>Balisador de concreto</v>
          </cell>
          <cell r="C727" t="str">
            <v>un</v>
          </cell>
          <cell r="D727">
            <v>30.77</v>
          </cell>
        </row>
        <row r="728">
          <cell r="A728">
            <v>81600</v>
          </cell>
          <cell r="B728" t="str">
            <v>Defensa singela semi-maleável</v>
          </cell>
          <cell r="C728" t="str">
            <v>m</v>
          </cell>
          <cell r="D728">
            <v>88.57</v>
          </cell>
        </row>
        <row r="729">
          <cell r="A729">
            <v>81650</v>
          </cell>
          <cell r="B729" t="str">
            <v>Remoção e recalçamento de pavimento a lajotas</v>
          </cell>
          <cell r="C729" t="str">
            <v>m²</v>
          </cell>
          <cell r="D729">
            <v>3.9299999999999997</v>
          </cell>
        </row>
        <row r="730">
          <cell r="A730">
            <v>81700</v>
          </cell>
          <cell r="B730" t="str">
            <v>Remoção e relocalização de postes</v>
          </cell>
          <cell r="C730" t="str">
            <v>un</v>
          </cell>
          <cell r="D730">
            <v>222.06</v>
          </cell>
        </row>
        <row r="731">
          <cell r="A731">
            <v>81800</v>
          </cell>
          <cell r="B731" t="str">
            <v>Recuperação de taludes com argila ensacada em polipropileno</v>
          </cell>
          <cell r="C731" t="str">
            <v>un</v>
          </cell>
          <cell r="D731">
            <v>3.98</v>
          </cell>
        </row>
        <row r="732">
          <cell r="A732">
            <v>81900</v>
          </cell>
          <cell r="B732" t="str">
            <v>Calçada em lastro de brita com revestimento em argamassa 1:3</v>
          </cell>
          <cell r="C732" t="str">
            <v>m²</v>
          </cell>
          <cell r="D732">
            <v>8.75</v>
          </cell>
        </row>
        <row r="733">
          <cell r="A733">
            <v>81950</v>
          </cell>
          <cell r="B733" t="str">
            <v>Calçada em lastro de brita com revestimento em concreto</v>
          </cell>
          <cell r="C733" t="str">
            <v>m²</v>
          </cell>
          <cell r="D733">
            <v>9.8800000000000008</v>
          </cell>
        </row>
        <row r="734">
          <cell r="A734">
            <v>82000</v>
          </cell>
          <cell r="B734" t="str">
            <v>Remoção de meio-fio</v>
          </cell>
          <cell r="C734" t="str">
            <v>m</v>
          </cell>
          <cell r="D734">
            <v>0.96</v>
          </cell>
        </row>
        <row r="735">
          <cell r="A735">
            <v>82050</v>
          </cell>
          <cell r="B735" t="str">
            <v>Remoção de camada granular</v>
          </cell>
          <cell r="C735" t="str">
            <v>m³</v>
          </cell>
          <cell r="D735">
            <v>1.2999999999999998</v>
          </cell>
        </row>
        <row r="736">
          <cell r="A736">
            <v>82100</v>
          </cell>
          <cell r="B736" t="str">
            <v>Remoção de pavimento a lajota</v>
          </cell>
          <cell r="C736" t="str">
            <v>m²</v>
          </cell>
          <cell r="D736">
            <v>0.44</v>
          </cell>
        </row>
        <row r="737">
          <cell r="A737">
            <v>82150</v>
          </cell>
          <cell r="B737" t="str">
            <v>Remoção de pavimento a paralelepípedos</v>
          </cell>
          <cell r="C737" t="str">
            <v>m²</v>
          </cell>
          <cell r="D737">
            <v>0.66999999999999993</v>
          </cell>
        </row>
        <row r="738">
          <cell r="A738">
            <v>82200</v>
          </cell>
          <cell r="B738" t="str">
            <v>Remoção de pavimento de CBUQ</v>
          </cell>
          <cell r="C738" t="str">
            <v>m³</v>
          </cell>
          <cell r="D738">
            <v>2.4000000000000004</v>
          </cell>
        </row>
        <row r="739">
          <cell r="A739">
            <v>82250</v>
          </cell>
          <cell r="B739" t="str">
            <v>Remoção de sarjeta em meia calha</v>
          </cell>
          <cell r="C739" t="str">
            <v>un</v>
          </cell>
          <cell r="D739">
            <v>0.6100000000000001</v>
          </cell>
        </row>
        <row r="740">
          <cell r="A740">
            <v>82300</v>
          </cell>
          <cell r="B740" t="str">
            <v>Demolição de alvenaria</v>
          </cell>
          <cell r="C740" t="str">
            <v>m³</v>
          </cell>
          <cell r="D740">
            <v>10.66</v>
          </cell>
        </row>
        <row r="741">
          <cell r="A741">
            <v>82350</v>
          </cell>
          <cell r="B741" t="str">
            <v>Demolição de estrutura em concreto simples</v>
          </cell>
          <cell r="C741" t="str">
            <v>m³</v>
          </cell>
          <cell r="D741">
            <v>13.96</v>
          </cell>
        </row>
        <row r="742">
          <cell r="A742">
            <v>82400</v>
          </cell>
          <cell r="B742" t="str">
            <v>Demolição de estrutura em concreto armado</v>
          </cell>
          <cell r="C742" t="str">
            <v>m³</v>
          </cell>
          <cell r="D742">
            <v>27.9</v>
          </cell>
        </row>
        <row r="743">
          <cell r="A743">
            <v>82600</v>
          </cell>
          <cell r="B743" t="str">
            <v>Gabião caixa galvanizada c/ H=50 cm</v>
          </cell>
          <cell r="C743" t="str">
            <v>m³</v>
          </cell>
          <cell r="D743">
            <v>117.59</v>
          </cell>
        </row>
        <row r="744">
          <cell r="A744">
            <v>82610</v>
          </cell>
          <cell r="B744" t="str">
            <v>Gabião caixa em PVC com H=50 cm</v>
          </cell>
          <cell r="C744" t="str">
            <v>m³</v>
          </cell>
          <cell r="D744">
            <v>130.93</v>
          </cell>
        </row>
        <row r="745">
          <cell r="A745">
            <v>82650</v>
          </cell>
          <cell r="B745" t="str">
            <v>Gabião caixa galvanizada com H=100 cm</v>
          </cell>
          <cell r="C745" t="str">
            <v>m³</v>
          </cell>
          <cell r="D745">
            <v>96.23</v>
          </cell>
        </row>
        <row r="746">
          <cell r="A746">
            <v>82660</v>
          </cell>
          <cell r="B746" t="str">
            <v>Gabião caixa em PVC com H=100 cm</v>
          </cell>
          <cell r="C746" t="str">
            <v>m³</v>
          </cell>
          <cell r="D746">
            <v>104.39</v>
          </cell>
        </row>
        <row r="747">
          <cell r="A747">
            <v>90000</v>
          </cell>
          <cell r="B747" t="str">
            <v>Torre de madeira para cravação de tubulão</v>
          </cell>
          <cell r="C747" t="str">
            <v>m</v>
          </cell>
          <cell r="D747">
            <v>450.9</v>
          </cell>
        </row>
        <row r="748">
          <cell r="A748">
            <v>90010</v>
          </cell>
          <cell r="B748" t="str">
            <v>Argamassa de cimento e areia 1:4 - preparo e materiais</v>
          </cell>
          <cell r="C748" t="str">
            <v>m³</v>
          </cell>
          <cell r="D748">
            <v>104.93</v>
          </cell>
        </row>
        <row r="749">
          <cell r="A749">
            <v>90020</v>
          </cell>
          <cell r="B749" t="str">
            <v>Formas de madeira</v>
          </cell>
          <cell r="C749" t="str">
            <v>m²</v>
          </cell>
          <cell r="D749">
            <v>29.37</v>
          </cell>
        </row>
        <row r="750">
          <cell r="A750">
            <v>90030</v>
          </cell>
          <cell r="B750" t="str">
            <v>Armadura de aço CA-50/CA-60 - fornec. dobr. e colocação</v>
          </cell>
          <cell r="C750" t="str">
            <v>kg</v>
          </cell>
          <cell r="D750">
            <v>2.15</v>
          </cell>
        </row>
        <row r="751">
          <cell r="A751">
            <v>90040</v>
          </cell>
          <cell r="B751" t="str">
            <v>Concreto fck 15 MPa - preparo lançamento e cura</v>
          </cell>
          <cell r="C751" t="str">
            <v>m³</v>
          </cell>
          <cell r="D751">
            <v>129.1</v>
          </cell>
        </row>
        <row r="752">
          <cell r="A752">
            <v>90050</v>
          </cell>
          <cell r="B752" t="str">
            <v>Concreto fck 18 MPa - preparo lançamento e cura</v>
          </cell>
          <cell r="C752" t="str">
            <v>m³</v>
          </cell>
          <cell r="D752">
            <v>134.51</v>
          </cell>
        </row>
        <row r="753">
          <cell r="A753">
            <v>90060</v>
          </cell>
          <cell r="B753" t="str">
            <v>Demolição de estrutura em concreto simples</v>
          </cell>
          <cell r="C753" t="str">
            <v>m³</v>
          </cell>
          <cell r="D753">
            <v>13.96</v>
          </cell>
        </row>
        <row r="754">
          <cell r="A754">
            <v>90070</v>
          </cell>
          <cell r="B754" t="str">
            <v>Demolição de estrutura em concreto armado</v>
          </cell>
          <cell r="C754" t="str">
            <v>m³</v>
          </cell>
          <cell r="D754">
            <v>27.9</v>
          </cell>
        </row>
        <row r="755">
          <cell r="A755">
            <v>90080</v>
          </cell>
          <cell r="B755" t="str">
            <v>Ensecadeiras duplas</v>
          </cell>
          <cell r="C755" t="str">
            <v>m²</v>
          </cell>
          <cell r="D755">
            <v>152.29</v>
          </cell>
        </row>
        <row r="756">
          <cell r="A756">
            <v>90100</v>
          </cell>
          <cell r="B756" t="str">
            <v>Escav. manual p/ cavas de fundação em 1a cat. H&lt;=4,0 m c/ esg.</v>
          </cell>
          <cell r="C756" t="str">
            <v>m³</v>
          </cell>
          <cell r="D756">
            <v>16.75</v>
          </cell>
        </row>
        <row r="757">
          <cell r="A757">
            <v>90110</v>
          </cell>
          <cell r="B757" t="str">
            <v>Escav. mecan. p/ cavas de fundação em 1a cat. H&lt;=4,0 m c/ esg.</v>
          </cell>
          <cell r="C757" t="str">
            <v>m³</v>
          </cell>
          <cell r="D757">
            <v>3.58</v>
          </cell>
        </row>
        <row r="758">
          <cell r="A758">
            <v>90120</v>
          </cell>
          <cell r="B758" t="str">
            <v>Escavação para cavas de fundação em mat. 3a. cat. c/ esgoto.</v>
          </cell>
          <cell r="C758" t="str">
            <v>m³</v>
          </cell>
          <cell r="D758">
            <v>49.13</v>
          </cell>
        </row>
        <row r="759">
          <cell r="A759">
            <v>90130</v>
          </cell>
          <cell r="B759" t="str">
            <v>Estacas matálicas 3 TR-32 - fornecimento e cravação</v>
          </cell>
          <cell r="C759" t="str">
            <v>m</v>
          </cell>
          <cell r="D759">
            <v>120.79</v>
          </cell>
        </row>
        <row r="760">
          <cell r="A760">
            <v>90140</v>
          </cell>
          <cell r="B760" t="str">
            <v>Estacas matálicas 3 TR-37 - fornecimento e cravação</v>
          </cell>
          <cell r="C760" t="str">
            <v>m</v>
          </cell>
          <cell r="D760">
            <v>130.56</v>
          </cell>
        </row>
        <row r="761">
          <cell r="A761">
            <v>90150</v>
          </cell>
          <cell r="B761" t="str">
            <v>Escavação em tubulão a céu aberto em material de 1a. cat.</v>
          </cell>
          <cell r="C761" t="str">
            <v>m³</v>
          </cell>
          <cell r="D761">
            <v>133.01</v>
          </cell>
        </row>
        <row r="762">
          <cell r="A762">
            <v>90160</v>
          </cell>
          <cell r="B762" t="str">
            <v>Escavação em tubulão a céu aberto em material de 3a. cat.</v>
          </cell>
          <cell r="C762" t="str">
            <v>m³</v>
          </cell>
          <cell r="D762">
            <v>548.16</v>
          </cell>
        </row>
        <row r="763">
          <cell r="A763">
            <v>90170</v>
          </cell>
          <cell r="B763" t="str">
            <v>Escavação em tubulão sob ar comprimido em mat. de 1a. cat.</v>
          </cell>
          <cell r="C763" t="str">
            <v>m³</v>
          </cell>
          <cell r="D763">
            <v>638.22</v>
          </cell>
        </row>
        <row r="764">
          <cell r="A764">
            <v>90180</v>
          </cell>
          <cell r="B764" t="str">
            <v>Escavação em tubulão sob ar comprimido em mat. de 3a. cat.</v>
          </cell>
          <cell r="C764" t="str">
            <v>m³</v>
          </cell>
          <cell r="D764">
            <v>1056.97</v>
          </cell>
        </row>
        <row r="765">
          <cell r="A765">
            <v>90190</v>
          </cell>
          <cell r="B765" t="str">
            <v>Cravação de fuste de tubulão a céu aberto</v>
          </cell>
          <cell r="C765" t="str">
            <v>m</v>
          </cell>
          <cell r="D765">
            <v>214.47</v>
          </cell>
        </row>
        <row r="766">
          <cell r="A766">
            <v>90200</v>
          </cell>
          <cell r="B766" t="str">
            <v>Cravação de fuste de tubulão sob ar comprimido</v>
          </cell>
          <cell r="C766" t="str">
            <v>m</v>
          </cell>
          <cell r="D766">
            <v>226.1</v>
          </cell>
        </row>
        <row r="767">
          <cell r="A767">
            <v>90210</v>
          </cell>
          <cell r="B767" t="str">
            <v>Formas de madeira</v>
          </cell>
          <cell r="C767" t="str">
            <v>m²</v>
          </cell>
          <cell r="D767">
            <v>29.37</v>
          </cell>
        </row>
        <row r="768">
          <cell r="A768">
            <v>90220</v>
          </cell>
          <cell r="B768" t="str">
            <v>Formas de placa compensada para mesoestrutura</v>
          </cell>
          <cell r="C768" t="str">
            <v>m²</v>
          </cell>
          <cell r="D768">
            <v>16.239999999999998</v>
          </cell>
        </row>
        <row r="769">
          <cell r="A769">
            <v>90230</v>
          </cell>
          <cell r="B769" t="str">
            <v>Armada de aço CA-50/CA-60 - Fornec. dobr. e colocação</v>
          </cell>
          <cell r="C769" t="str">
            <v>kg</v>
          </cell>
          <cell r="D769">
            <v>2.15</v>
          </cell>
        </row>
        <row r="770">
          <cell r="A770">
            <v>90240</v>
          </cell>
          <cell r="B770" t="str">
            <v>Concreto fck 15 MPa - preparo lançamento e cura</v>
          </cell>
          <cell r="C770" t="str">
            <v>m³</v>
          </cell>
          <cell r="D770">
            <v>129.1</v>
          </cell>
        </row>
        <row r="771">
          <cell r="A771">
            <v>90250</v>
          </cell>
          <cell r="B771" t="str">
            <v>Concreto fck 18 MPa - preparo lançamento e cura</v>
          </cell>
          <cell r="C771" t="str">
            <v>m³</v>
          </cell>
          <cell r="D771">
            <v>134.51</v>
          </cell>
        </row>
        <row r="772">
          <cell r="A772">
            <v>90260</v>
          </cell>
          <cell r="B772" t="str">
            <v>Concreto ciclopico fck 15 MPa - preparo lançamento e cura</v>
          </cell>
          <cell r="C772" t="str">
            <v>m³</v>
          </cell>
          <cell r="D772">
            <v>108.06</v>
          </cell>
        </row>
        <row r="773">
          <cell r="A773">
            <v>90270</v>
          </cell>
          <cell r="B773" t="str">
            <v>Fornecimento e colocação  de aparelho de apoio neoprene</v>
          </cell>
          <cell r="C773" t="str">
            <v>kg</v>
          </cell>
          <cell r="D773">
            <v>46.96</v>
          </cell>
        </row>
        <row r="774">
          <cell r="A774">
            <v>90280</v>
          </cell>
          <cell r="B774" t="str">
            <v>Fornecimento e colocação de aparelho de apoio neoprene</v>
          </cell>
          <cell r="C774" t="str">
            <v>dm³</v>
          </cell>
          <cell r="D774">
            <v>63.21</v>
          </cell>
        </row>
        <row r="775">
          <cell r="A775">
            <v>90500</v>
          </cell>
          <cell r="B775" t="str">
            <v>Escoramento de madeira (cimbramento)</v>
          </cell>
          <cell r="C775" t="str">
            <v>m³</v>
          </cell>
          <cell r="D775">
            <v>24.28</v>
          </cell>
        </row>
        <row r="776">
          <cell r="A776">
            <v>90510</v>
          </cell>
          <cell r="B776" t="str">
            <v>Formas de placa compensada</v>
          </cell>
          <cell r="C776" t="str">
            <v>m²</v>
          </cell>
          <cell r="D776">
            <v>16.239999999999998</v>
          </cell>
        </row>
        <row r="777">
          <cell r="A777">
            <v>90511</v>
          </cell>
          <cell r="B777" t="str">
            <v>Formas de placa compensada plastificada</v>
          </cell>
          <cell r="C777" t="str">
            <v>m²</v>
          </cell>
          <cell r="D777">
            <v>17.47</v>
          </cell>
        </row>
        <row r="778">
          <cell r="A778">
            <v>90520</v>
          </cell>
          <cell r="B778" t="str">
            <v>Armadura de aço CA-50/CA-6 - fornec. dobr. e colocação</v>
          </cell>
          <cell r="C778" t="str">
            <v>kg</v>
          </cell>
          <cell r="D778">
            <v>2.15</v>
          </cell>
        </row>
        <row r="779">
          <cell r="A779">
            <v>90530</v>
          </cell>
          <cell r="B779" t="str">
            <v>Concreto fck 15 MPa - preparo lançamento e cura</v>
          </cell>
          <cell r="C779" t="str">
            <v>m³</v>
          </cell>
          <cell r="D779">
            <v>129.1</v>
          </cell>
        </row>
        <row r="780">
          <cell r="A780">
            <v>90540</v>
          </cell>
          <cell r="B780" t="str">
            <v>Concreto fck 18 MPa - preparo lançamento e cura</v>
          </cell>
          <cell r="C780" t="str">
            <v>m³</v>
          </cell>
          <cell r="D780">
            <v>134.79</v>
          </cell>
        </row>
        <row r="781">
          <cell r="A781">
            <v>90550</v>
          </cell>
          <cell r="B781" t="str">
            <v>Concreto fck 20 MPa - preparo lançamento e cura</v>
          </cell>
          <cell r="C781" t="str">
            <v>m³</v>
          </cell>
          <cell r="D781">
            <v>136.37</v>
          </cell>
        </row>
        <row r="782">
          <cell r="A782">
            <v>90551</v>
          </cell>
          <cell r="B782" t="str">
            <v>Concreto fck 20 MPa - com aditivo plastificante</v>
          </cell>
          <cell r="C782" t="str">
            <v>m³</v>
          </cell>
          <cell r="D782">
            <v>157.04</v>
          </cell>
        </row>
        <row r="783">
          <cell r="A783">
            <v>90560</v>
          </cell>
          <cell r="B783" t="str">
            <v>Concreto fck 24 MPa - preparo lançamento e cura</v>
          </cell>
          <cell r="C783" t="str">
            <v>m³</v>
          </cell>
          <cell r="D783">
            <v>137.75</v>
          </cell>
        </row>
        <row r="784">
          <cell r="A784">
            <v>90570</v>
          </cell>
          <cell r="B784" t="str">
            <v>Concreto fck 32 MPa - preparo lançamento e cura</v>
          </cell>
          <cell r="C784" t="str">
            <v>m³</v>
          </cell>
          <cell r="D784">
            <v>141.86000000000001</v>
          </cell>
        </row>
        <row r="785">
          <cell r="A785">
            <v>90580</v>
          </cell>
          <cell r="B785" t="str">
            <v>Concreto para pavimentação de pista de rolamento</v>
          </cell>
          <cell r="C785" t="str">
            <v>m³</v>
          </cell>
          <cell r="D785">
            <v>132.38</v>
          </cell>
        </row>
        <row r="786">
          <cell r="A786">
            <v>90581</v>
          </cell>
          <cell r="B786" t="str">
            <v>Adesivo estrutural</v>
          </cell>
          <cell r="C786" t="str">
            <v>kg</v>
          </cell>
          <cell r="D786">
            <v>37.32</v>
          </cell>
        </row>
        <row r="787">
          <cell r="A787">
            <v>90582</v>
          </cell>
          <cell r="B787" t="str">
            <v>Argamassa sob adesivo estrutural</v>
          </cell>
          <cell r="C787" t="str">
            <v>m²</v>
          </cell>
          <cell r="D787">
            <v>21.27</v>
          </cell>
        </row>
        <row r="788">
          <cell r="A788">
            <v>90590</v>
          </cell>
          <cell r="B788" t="str">
            <v>Guarda-corpo - materiais moldagem e colocação</v>
          </cell>
          <cell r="C788" t="str">
            <v>m</v>
          </cell>
          <cell r="D788">
            <v>61.3</v>
          </cell>
        </row>
        <row r="789">
          <cell r="A789">
            <v>90600</v>
          </cell>
          <cell r="B789" t="str">
            <v>Dreno de PVC D=100 mm - fornecimento e colocação</v>
          </cell>
          <cell r="C789" t="str">
            <v>un</v>
          </cell>
          <cell r="D789">
            <v>5.32</v>
          </cell>
        </row>
        <row r="790">
          <cell r="A790">
            <v>90610</v>
          </cell>
          <cell r="B790" t="str">
            <v>Dreno de PVC D=50 mm - fornecimento e colocação</v>
          </cell>
          <cell r="C790" t="str">
            <v>un</v>
          </cell>
          <cell r="D790">
            <v>3.98</v>
          </cell>
        </row>
        <row r="791">
          <cell r="A791">
            <v>90611</v>
          </cell>
          <cell r="B791" t="str">
            <v>Corte de concreto</v>
          </cell>
          <cell r="C791" t="str">
            <v>m²</v>
          </cell>
          <cell r="D791">
            <v>46</v>
          </cell>
        </row>
        <row r="792">
          <cell r="A792">
            <v>90612</v>
          </cell>
          <cell r="B792" t="str">
            <v>Apicoamento de concreto</v>
          </cell>
          <cell r="C792" t="str">
            <v>m²</v>
          </cell>
          <cell r="D792">
            <v>19.29</v>
          </cell>
        </row>
        <row r="793">
          <cell r="A793">
            <v>90613</v>
          </cell>
          <cell r="B793" t="str">
            <v>Jateamento de estrutura de concreto</v>
          </cell>
          <cell r="C793" t="str">
            <v>m²</v>
          </cell>
          <cell r="D793">
            <v>14.43</v>
          </cell>
        </row>
        <row r="794">
          <cell r="A794">
            <v>90620</v>
          </cell>
          <cell r="B794" t="str">
            <v>Limpeza e pintura de cimento</v>
          </cell>
          <cell r="C794" t="str">
            <v>m²</v>
          </cell>
          <cell r="D794">
            <v>2.11</v>
          </cell>
        </row>
        <row r="795">
          <cell r="A795">
            <v>90630</v>
          </cell>
          <cell r="B795" t="str">
            <v>Pintura com silicone sobre estrutura nova de concreto</v>
          </cell>
          <cell r="C795" t="str">
            <v>m²</v>
          </cell>
          <cell r="D795">
            <v>12.33</v>
          </cell>
        </row>
        <row r="797">
          <cell r="A797" t="str">
            <v>*1</v>
          </cell>
          <cell r="B797" t="str">
            <v>Caixa coletora com boca de lobo p/ BSTC, D=80cm e h=1,5m</v>
          </cell>
          <cell r="C797" t="str">
            <v>un</v>
          </cell>
          <cell r="D797">
            <v>771.32</v>
          </cell>
        </row>
        <row r="798">
          <cell r="A798" t="str">
            <v>*2</v>
          </cell>
          <cell r="B798" t="str">
            <v>Caixa coletora com boca de lobo p/ BSTC, D=80cm e h=2,5m</v>
          </cell>
          <cell r="C798" t="str">
            <v>un</v>
          </cell>
          <cell r="D798">
            <v>820</v>
          </cell>
        </row>
        <row r="799">
          <cell r="A799" t="str">
            <v>*3</v>
          </cell>
          <cell r="B799" t="str">
            <v>Barreira Tipo DNER</v>
          </cell>
          <cell r="C799" t="str">
            <v>m</v>
          </cell>
          <cell r="D799">
            <v>66.55</v>
          </cell>
        </row>
        <row r="800">
          <cell r="A800" t="str">
            <v>*4</v>
          </cell>
          <cell r="B800" t="str">
            <v>Lombada eletrônica</v>
          </cell>
          <cell r="C800" t="str">
            <v>un</v>
          </cell>
          <cell r="D800">
            <v>36000</v>
          </cell>
        </row>
        <row r="801">
          <cell r="A801" t="str">
            <v>*5</v>
          </cell>
          <cell r="B801" t="str">
            <v>Meio-fio de concreto tipo MFC-03 (DNER)</v>
          </cell>
          <cell r="C801" t="str">
            <v>m</v>
          </cell>
          <cell r="D801">
            <v>24.040000000000003</v>
          </cell>
        </row>
        <row r="802">
          <cell r="A802" t="str">
            <v>*6</v>
          </cell>
          <cell r="B802" t="str">
            <v>Cortina atirantada</v>
          </cell>
          <cell r="C802" t="str">
            <v>m²</v>
          </cell>
          <cell r="D802">
            <v>400</v>
          </cell>
        </row>
        <row r="803">
          <cell r="A803" t="str">
            <v>*7</v>
          </cell>
          <cell r="B803" t="str">
            <v>Fornec. e plantio de mudas de árvores selecionadas</v>
          </cell>
          <cell r="C803" t="str">
            <v>un</v>
          </cell>
          <cell r="D803">
            <v>5.21</v>
          </cell>
        </row>
        <row r="804">
          <cell r="A804" t="str">
            <v>*8</v>
          </cell>
          <cell r="B804" t="str">
            <v>Semáforo</v>
          </cell>
          <cell r="C804" t="str">
            <v>un</v>
          </cell>
          <cell r="D804">
            <v>20000</v>
          </cell>
        </row>
        <row r="805">
          <cell r="A805" t="str">
            <v>*9</v>
          </cell>
          <cell r="B805" t="str">
            <v>Iluminação</v>
          </cell>
          <cell r="C805" t="str">
            <v>postes</v>
          </cell>
          <cell r="D805">
            <v>5000</v>
          </cell>
        </row>
        <row r="806">
          <cell r="A806" t="str">
            <v>*10</v>
          </cell>
          <cell r="B806" t="str">
            <v>Cancela automatizada</v>
          </cell>
          <cell r="C806" t="str">
            <v>un</v>
          </cell>
          <cell r="D806">
            <v>12000</v>
          </cell>
        </row>
        <row r="807">
          <cell r="A807" t="str">
            <v>*11</v>
          </cell>
          <cell r="B807" t="str">
            <v>Poste de sinalização automatizado</v>
          </cell>
          <cell r="C807" t="str">
            <v>un</v>
          </cell>
          <cell r="D807">
            <v>6000</v>
          </cell>
        </row>
        <row r="808">
          <cell r="A808" t="str">
            <v>*12</v>
          </cell>
          <cell r="B808" t="str">
            <v>Posto da Polícia Rodoviária Federal</v>
          </cell>
          <cell r="C808" t="str">
            <v>m²</v>
          </cell>
          <cell r="D808">
            <v>422.52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Resumo Vertical"/>
      <sheetName val="Dados"/>
      <sheetName val="Plan1"/>
      <sheetName val="PATO - BR - 425 aditivo"/>
      <sheetName val="DG"/>
      <sheetName val="1-_QUADRO_DE_QUANTIDADE_(2)"/>
      <sheetName val="Transporte_5m³"/>
      <sheetName val="Transporte_4m³"/>
      <sheetName val="Transporte_4t"/>
      <sheetName val="Transporte_Mat__Frio"/>
      <sheetName val="Cronograma_(2)"/>
      <sheetName val="ESTUDO_PREÇOS"/>
      <sheetName val="BANCO"/>
      <sheetName val="Índices_de_Reajustamento"/>
      <sheetName val="PROJETO"/>
      <sheetName val="AUX."/>
      <sheetName val="Real"/>
      <sheetName val="Calendário"/>
      <sheetName val="1-_QUADRO_DE_QUANTIDADE_(2)1"/>
      <sheetName val="Transporte_5m³1"/>
      <sheetName val="Transporte_4m³1"/>
      <sheetName val="Transporte_4t1"/>
      <sheetName val="Transporte_Mat__Frio1"/>
      <sheetName val="Cronograma_(2)1"/>
      <sheetName val="ESTUDO_PREÇOS1"/>
      <sheetName val="SERVIÇOS"/>
      <sheetName val="Teor"/>
      <sheetName val="INVENTÁRIO"/>
      <sheetName val="Orçamentária"/>
      <sheetName val="Conversão"/>
      <sheetName val="ORÇAMENTO"/>
      <sheetName val="PT"/>
      <sheetName val="COMPOSIÇÕES"/>
      <sheetName val="CUSTO_EQP-VTR"/>
      <sheetName val="ÍNDICE"/>
      <sheetName val="TapaBuraco"/>
      <sheetName val="Indices"/>
      <sheetName val="Equipamentos"/>
      <sheetName val="1-_QUADRO_DE_QUANTIDADE_(2)2"/>
      <sheetName val="Transporte_5m³2"/>
      <sheetName val="Transporte_4m³2"/>
      <sheetName val="Transporte_4t2"/>
      <sheetName val="Transporte_Mat__Frio2"/>
      <sheetName val="Cronograma_(2)2"/>
      <sheetName val="ESTUDO_PREÇOS2"/>
      <sheetName val="1-_QUADRO_DE_QUANTIDADE_(2)3"/>
      <sheetName val="Transporte_5m³3"/>
      <sheetName val="Transporte_4m³3"/>
      <sheetName val="Transporte_4t3"/>
      <sheetName val="Transporte_Mat__Frio3"/>
      <sheetName val="Cronograma_(2)3"/>
      <sheetName val="ESTUDO_PREÇOS3"/>
      <sheetName val="1-_QUADRO_DE_QUANTIDADE_(2)4"/>
      <sheetName val="Transporte_5m³4"/>
      <sheetName val="Transporte_4m³4"/>
      <sheetName val="Transporte_4t4"/>
      <sheetName val="Transporte_Mat__Frio4"/>
      <sheetName val="Cronograma_(2)4"/>
      <sheetName val="ESTUDO_PREÇOS4"/>
      <sheetName val="1-_QUADRO_DE_QUANTIDADE_(2)5"/>
      <sheetName val="Transporte_5m³5"/>
      <sheetName val="Transporte_4m³5"/>
      <sheetName val="Transporte_4t5"/>
      <sheetName val="Transporte_Mat__Frio5"/>
      <sheetName val="Cronograma_(2)5"/>
      <sheetName val="ESTUDO_PREÇOS5"/>
      <sheetName val="dez00"/>
      <sheetName val="QuQuant"/>
      <sheetName val="PLMUSE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2"/>
      <sheetName val="Comparativo Areia Brita"/>
    </sheetNames>
    <definedNames>
      <definedName name="_A14" refersTo="#REF!"/>
      <definedName name="aaa" refersTo="#REF!"/>
      <definedName name="ddddddddddd" refersTo="#REF!"/>
      <definedName name="dfre" refersTo="#REF!"/>
      <definedName name="eee" refersTo="#REF!"/>
      <definedName name="err" refersTo="#REF!"/>
      <definedName name="M" refersTo="#REF!"/>
      <definedName name="NN" refersTo="#REF!"/>
      <definedName name="nnnn" refersTo="#REF!"/>
      <definedName name="NNNNN" refersTo="#REF!"/>
      <definedName name="qqe" refersTo="#REF!"/>
      <definedName name="RESUMO1" refersTo="#REF!"/>
      <definedName name="vv" refersTo="#REF!"/>
      <definedName name="WEWRWRE" refersTo="#REF!"/>
      <definedName name="XXXXXXXX" refersTo="#REF!"/>
    </definedNames>
    <sheetDataSet>
      <sheetData sheetId="0" refreshError="1"/>
      <sheetData sheetId="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Vínculo (2)"/>
      <sheetName val="PRO-08"/>
      <sheetName val="DADOS"/>
      <sheetName val="TransComerc_Basc10m³"/>
      <sheetName val="TapaBuraco"/>
      <sheetName val="FIDENS-R$mil"/>
      <sheetName val="C"/>
      <sheetName val="FV-DNER"/>
      <sheetName val="PLANILHA ATUALIZADA"/>
      <sheetName val="Quadro Geral"/>
      <sheetName val="PRO_08"/>
      <sheetName val="Capa Memória de Calc"/>
      <sheetName val="Capa Resumo"/>
      <sheetName val="Capa Apres"/>
      <sheetName val="Capa Documentação"/>
      <sheetName val="Capa Anexo I"/>
      <sheetName val="Capa Anexo II"/>
      <sheetName val="Capa Anexo III"/>
      <sheetName val="Capa Anexo IV"/>
      <sheetName val="Capa Mapa"/>
      <sheetName val="Capa Premissas"/>
      <sheetName val="Capa Caract. Seg."/>
      <sheetName val="Capa Caract_ Seg_"/>
      <sheetName val="Teor"/>
      <sheetName val="Serviços"/>
      <sheetName val="Especif"/>
      <sheetName val="RESUMO_AUT1"/>
      <sheetName val="Plan1"/>
      <sheetName val="RESUMO DE MEDIÇÃO"/>
      <sheetName val="Vínculo"/>
      <sheetName val="orçamento_global"/>
      <sheetName val="points"/>
      <sheetName val="Mat"/>
      <sheetName val="Plan 2.7"/>
      <sheetName val="Sub-base"/>
      <sheetName val="Resumo"/>
      <sheetName val="DMT Terrap."/>
      <sheetName val="Reajustamento"/>
      <sheetName val="LISTAS"/>
      <sheetName val="LISTA_MATERIAIS"/>
      <sheetName val="MATERIAIS"/>
      <sheetName val="8ª MP_BR-459"/>
      <sheetName val="RBE ACT m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8"/>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262"/>
      <sheetName val="DADOS"/>
      <sheetName val="CROQUIS"/>
      <sheetName val="MB-AQ"/>
      <sheetName val="MB-TR"/>
      <sheetName val="MOB"/>
      <sheetName val="CANT"/>
      <sheetName val="MAT PLACA"/>
      <sheetName val="BDI"/>
      <sheetName val="CONSUMO"/>
      <sheetName val="SERVIÇOS"/>
      <sheetName val="ORÇAMENTO"/>
      <sheetName val="CURVA ABC"/>
      <sheetName val="CRONOGAMA 1º"/>
      <sheetName val="CRONOGAMA 2º"/>
      <sheetName val="TLCB5"/>
      <sheetName val="TLMR"/>
      <sheetName val="TLCC4"/>
      <sheetName val="TCCC4"/>
      <sheetName val="TLCB10"/>
      <sheetName val="TCCB10"/>
      <sheetName val="TLMB"/>
      <sheetName val="COMPAUTO"/>
      <sheetName val="COMPMOTSER"/>
      <sheetName val="COMPSERVENC"/>
      <sheetName val="PLAN1"/>
      <sheetName val="PLAN2"/>
      <sheetName val="Quadro Geral"/>
    </sheetNames>
    <sheetDataSet>
      <sheetData sheetId="0" refreshError="1">
        <row r="4">
          <cell r="D4" t="str">
            <v>BR-262/MS</v>
          </cell>
        </row>
        <row r="5">
          <cell r="D5" t="str">
            <v>Divisa SP/MS - Fronteira Brasil/Bolívia</v>
          </cell>
        </row>
        <row r="6">
          <cell r="D6" t="str">
            <v>Entr BR-060(B) (Campo Grande (Saída p/Sidrolândia)) - Entr BR-419 (p/Aquidauana)</v>
          </cell>
        </row>
        <row r="7">
          <cell r="D7" t="str">
            <v>Km 353,0 - Km 487,7</v>
          </cell>
        </row>
        <row r="8">
          <cell r="D8">
            <v>134.69999999999999</v>
          </cell>
        </row>
      </sheetData>
      <sheetData sheetId="1" refreshError="1">
        <row r="4">
          <cell r="H4">
            <v>41157</v>
          </cell>
        </row>
        <row r="5">
          <cell r="H5" t="str">
            <v>NOVEMBRO/2011</v>
          </cell>
        </row>
        <row r="12">
          <cell r="H12">
            <v>8.5</v>
          </cell>
        </row>
        <row r="36">
          <cell r="G36">
            <v>89.416899999999998</v>
          </cell>
          <cell r="J36">
            <v>17.939399999999999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M.T. / DNIT / SR-MS / UL: Anastácio</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Auxiliar"/>
      <sheetName val="COMPOSIÇÃO A"/>
      <sheetName val="P A T O 99 B"/>
      <sheetName val="Trans 99 C"/>
      <sheetName val="Preços 99 D"/>
      <sheetName val="Cronograma 99 E"/>
      <sheetName val="Pesquisa"/>
      <sheetName val="Diagrama 476"/>
      <sheetName val="Contrato"/>
      <sheetName val="Resumo"/>
      <sheetName val="Custo do RR-2C"/>
      <sheetName val="Custo do TSD"/>
      <sheetName val="Custo do CM-30"/>
      <sheetName val="Cadastro Traços e Obras"/>
      <sheetName val="Pato PRRTN - BR476"/>
      <sheetName val="COMPOSIÇÃO_A"/>
      <sheetName val="P_A_T_O_99_B"/>
      <sheetName val="Trans_99_C"/>
      <sheetName val="Preços_99_D"/>
      <sheetName val="Cronograma_99_E"/>
      <sheetName val="Diagrama_476"/>
      <sheetName val="Custo_do_RR-2C"/>
      <sheetName val="Custo_do_TSD"/>
      <sheetName val="Custo_do_CM-30"/>
      <sheetName val="Cadastro_Traços_e_Obras"/>
      <sheetName val="Pato_PRRTN_-_BR476"/>
      <sheetName val="jun"/>
      <sheetName val="Cadastro"/>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tório-5ª med."/>
      <sheetName val="RESUMO-DVOP"/>
      <sheetName val="REAJUSTE "/>
      <sheetName val="Rem. e limpeza "/>
      <sheetName val="Cubação - Teórica"/>
      <sheetName val="DMT - TEORICO "/>
      <sheetName val="Cub.-Med 5"/>
      <sheetName val="DMT-5ª MEDIÇÃO "/>
      <sheetName val="Cronograma Físico-Financeiro"/>
      <sheetName val="Cronograma Semanal"/>
      <sheetName val="Bueiros"/>
      <sheetName val="Regula"/>
      <sheetName val="Sub-base"/>
      <sheetName val="Base"/>
      <sheetName val="Imprimação"/>
      <sheetName val="CBUQ"/>
      <sheetName val="Colchão drenante"/>
      <sheetName val="TSS"/>
      <sheetName val="TSD-FOG"/>
      <sheetName val="AGREGADOS"/>
      <sheetName val="Pintura"/>
      <sheetName val="Grama"/>
      <sheetName val="Transporte de brita"/>
      <sheetName val="DRENO"/>
      <sheetName val="DRENO SALDO"/>
      <sheetName val="AÇO CA-50"/>
      <sheetName val="AÇO CA-50 (2)"/>
      <sheetName val="DMT - TEORICO 2"/>
      <sheetName val="Acumulado"/>
      <sheetName val="PRO-08"/>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row r="36">
          <cell r="U36">
            <v>228419.09999999998</v>
          </cell>
        </row>
      </sheetData>
      <sheetData sheetId="13" refreshError="1">
        <row r="39">
          <cell r="U39">
            <v>263049.59999999998</v>
          </cell>
        </row>
        <row r="40">
          <cell r="U40">
            <v>13152.48</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l"/>
      <sheetName val="MED_5"/>
      <sheetName val="REL MED_5"/>
      <sheetName val="Relatório-1ª med."/>
      <sheetName val="DRENA"/>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agem de Pista Ago-98"/>
    </sheetNames>
    <sheetDataSet>
      <sheetData sheetId="0"/>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QuQuant"/>
      <sheetName val="Tabela Abril 2000"/>
      <sheetName val="TABELA"/>
      <sheetName val="DADOS"/>
      <sheetName val="PROJETO"/>
      <sheetName val="PSCEGERAL"/>
      <sheetName val="Planilha"/>
      <sheetName val="PQ"/>
      <sheetName val="sid_ni_5"/>
      <sheetName val="TCB5"/>
      <sheetName val="Fresagem e Remendos profund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54m CA"/>
      <sheetName val="Resumo- 68m CA"/>
      <sheetName val="Resumo -68 CP"/>
      <sheetName val="materiais"/>
      <sheetName val="mão de obra,leis e bdi"/>
      <sheetName val="composições"/>
      <sheetName val="Leis"/>
      <sheetName val="Escoramento 2 v"/>
      <sheetName val="Escoramento 4v-54"/>
      <sheetName val="Escoramento 4v-68"/>
      <sheetName val="Projeto 54 m CA"/>
      <sheetName val="Projeto 68m CA"/>
      <sheetName val="Projeto 68 m CP"/>
      <sheetName val="Cronograma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1"/>
      <sheetName val="Gráf2"/>
      <sheetName val="Gráf3"/>
      <sheetName val="Gráf4"/>
      <sheetName val="Viga Benkellman"/>
      <sheetName val="Estudo Estatístico"/>
      <sheetName val="Pro - 10 norma A"/>
      <sheetName val="Pró - 11 norma B"/>
      <sheetName val="Resumo subtrechos homgêneos"/>
      <sheetName val="Demonstrativo Dimensionamento"/>
      <sheetName val="Camadas Mat. Distintos"/>
      <sheetName val="PRO-08"/>
      <sheetName val="ANALISES"/>
      <sheetName val="CRON.NOVO.ARIPUANA"/>
      <sheetName val="Custo do CM-30"/>
      <sheetName val="Cálculo"/>
      <sheetName val="Quadro + Gráfico"/>
      <sheetName val="memória de calculo_liquida"/>
      <sheetName val="Preços"/>
      <sheetName val="Desp. Apoio"/>
      <sheetName val="Proposta"/>
      <sheetName val="Carimbo de Nota"/>
      <sheetName val="Fresagem de Pista Ago-98"/>
      <sheetName val="P3"/>
      <sheetName val="PLANILHA ATUALIZADA"/>
      <sheetName val="Auxiliar"/>
      <sheetName val="Viga_Benkellman"/>
      <sheetName val="Estudo_Estatístico"/>
      <sheetName val="Pro_-_10_norma_A"/>
      <sheetName val="Pró_-_11_norma_B"/>
      <sheetName val="Resumo_subtrechos_homgêneos"/>
      <sheetName val="Demonstrativo_Dimensionamento"/>
      <sheetName val="Camadas_Mat__Distintos"/>
      <sheetName val="Custo_do_CM-30"/>
      <sheetName val="memória_de_calculo_liquida"/>
      <sheetName val="Quadro_+_Gráfico"/>
      <sheetName val="Desp__Apoio"/>
      <sheetName val="Tela"/>
      <sheetName val="Atualizacao"/>
      <sheetName val="Chuvas"/>
      <sheetName val="Medição"/>
      <sheetName val="COMPOS1"/>
      <sheetName val="RELATA"/>
      <sheetName val="Conc 20"/>
      <sheetName val="PRO_08"/>
      <sheetName val="CAPA"/>
      <sheetName val="SUMÁRIO GERAL"/>
      <sheetName val="DIVISÓRIAS"/>
      <sheetName val="CAPA CD"/>
      <sheetName val="CABEÇALHO-RODAPÉ"/>
      <sheetName val="ABC"/>
      <sheetName val="ORÇAMENTO"/>
      <sheetName val="MEMÓRIA"/>
      <sheetName val="CRONOGRAMA"/>
      <sheetName val="BDI"/>
      <sheetName val="Encargos Sociais"/>
      <sheetName val="CPU"/>
      <sheetName val="Quadro Bueiros"/>
      <sheetName val="MP CUB"/>
      <sheetName val="Plan1"/>
      <sheetName val="CBR Jazida"/>
      <sheetName val="JAZIDAS"/>
      <sheetName val="plan"/>
      <sheetName val="Plan2"/>
      <sheetName val="RESUMO_AUT1"/>
      <sheetName val="Custo da Imprimação"/>
      <sheetName val="Custo da Pintura de Ligação"/>
      <sheetName val="Resumo Financeiro"/>
      <sheetName val=""/>
      <sheetName val="RP-1 SB (3)"/>
      <sheetName val="ROSTO"/>
      <sheetName val="7CONT FIN"/>
      <sheetName val="DG"/>
      <sheetName val="Entrada de Dados"/>
      <sheetName val="Ofício"/>
      <sheetName val="Dados do Contrato"/>
      <sheetName val="Boletim"/>
      <sheetName val="Resumo"/>
      <sheetName val="MT-358 Sin.Hor."/>
      <sheetName val="MT-358 Sin.Vert."/>
      <sheetName val="MT-358 Disp. Aux."/>
      <sheetName val="MT 220 Disp Aux"/>
      <sheetName val="Controle financeiro"/>
      <sheetName val="Linear"/>
      <sheetName val="Vert. item 1"/>
      <sheetName val="Horizontal"/>
      <sheetName val="Vertical"/>
      <sheetName val="Seg. e Canalizacao"/>
      <sheetName val="RELATÓRIO FOTOGRAFICO"/>
      <sheetName val="Pluviometria"/>
      <sheetName val="RESUMO DE DIÁRIO DE OBRAS"/>
      <sheetName val="Reajuste"/>
      <sheetName val="Cont.fin. Reajustamento"/>
      <sheetName val="Resumo Geral"/>
      <sheetName val="BANCO"/>
      <sheetName val="Imai03"/>
      <sheetName val="BD"/>
      <sheetName val="TABELAS"/>
      <sheetName val="ANALISES.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PRO_08"/>
      <sheetName val="Mat."/>
      <sheetName val="M.O."/>
      <sheetName val="2.2.5.CBUQ"/>
      <sheetName val="2.2.5.PMQ"/>
      <sheetName val="Viaduto S. Pompeu"/>
      <sheetName val="CPV"/>
      <sheetName val="Planejado"/>
      <sheetName val="TPU-MARÇO_2002"/>
      <sheetName val="Preços"/>
      <sheetName val="Teor"/>
      <sheetName val="Resumo Financeiro"/>
      <sheetName val="PROJETO"/>
      <sheetName val="DG"/>
      <sheetName val="Medição (2"/>
      <sheetName val="Medição Completa"/>
      <sheetName val="FRETE"/>
      <sheetName val="Anex. II Plan.A"/>
      <sheetName val="Anex. III Plan.B"/>
      <sheetName val="Anex IX Enc  Soc B"/>
      <sheetName val="Anex V Plan. Equipam."/>
      <sheetName val="Anex VI Fornec. Di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
      <sheetName val="Códigos"/>
      <sheetName val="Boletim de Medição"/>
    </sheetNames>
    <sheetDataSet>
      <sheetData sheetId="0"/>
      <sheetData sheetId="1">
        <row r="5">
          <cell r="M5">
            <v>3</v>
          </cell>
          <cell r="O5" t="str">
            <v>BANCO E SANEAGO</v>
          </cell>
        </row>
        <row r="6">
          <cell r="M6">
            <v>4</v>
          </cell>
          <cell r="O6" t="str">
            <v>BANCO E PREFEITURA</v>
          </cell>
        </row>
        <row r="7">
          <cell r="M7" t="str">
            <v/>
          </cell>
          <cell r="O7" t="str">
            <v>SANEAGO E PREFEITURA</v>
          </cell>
        </row>
        <row r="8">
          <cell r="B8" t="str">
            <v>CÓDIGO DO CONTRATANTE</v>
          </cell>
          <cell r="M8">
            <v>6</v>
          </cell>
          <cell r="O8" t="str">
            <v>BANCO</v>
          </cell>
        </row>
        <row r="9">
          <cell r="B9" t="str">
            <v>DA MEDIÇÃO ATUAL</v>
          </cell>
          <cell r="M9" t="str">
            <v/>
          </cell>
          <cell r="O9" t="str">
            <v>SANEAGO</v>
          </cell>
        </row>
        <row r="10">
          <cell r="B10">
            <v>1</v>
          </cell>
          <cell r="M10" t="str">
            <v/>
          </cell>
          <cell r="O10" t="str">
            <v>PREFEITURA</v>
          </cell>
        </row>
        <row r="11">
          <cell r="O11" t="str">
            <v>NÃO MEDIR</v>
          </cell>
        </row>
        <row r="13">
          <cell r="B13" t="str">
            <v>CÓD.</v>
          </cell>
          <cell r="C13" t="str">
            <v>CONTRATANTES</v>
          </cell>
        </row>
        <row r="14">
          <cell r="B14">
            <v>1</v>
          </cell>
          <cell r="C14" t="str">
            <v>BANCO</v>
          </cell>
        </row>
        <row r="15">
          <cell r="B15">
            <v>2</v>
          </cell>
          <cell r="C15" t="str">
            <v>SANEAGO</v>
          </cell>
        </row>
        <row r="16">
          <cell r="B16">
            <v>3</v>
          </cell>
          <cell r="C16" t="str">
            <v>PREFEITURA</v>
          </cell>
        </row>
        <row r="21">
          <cell r="G21" t="str">
            <v>(TODOS)</v>
          </cell>
        </row>
        <row r="22">
          <cell r="C22" t="str">
            <v>CONDIÇÕES</v>
          </cell>
          <cell r="N22" t="str">
            <v/>
          </cell>
        </row>
        <row r="23">
          <cell r="B23" t="str">
            <v>S</v>
          </cell>
          <cell r="C23" t="str">
            <v>PLANO DE TRAB. (S / N)</v>
          </cell>
          <cell r="F23" t="str">
            <v>76-01-20</v>
          </cell>
          <cell r="G23" t="e">
            <v>#N/A</v>
          </cell>
        </row>
        <row r="24">
          <cell r="B24">
            <v>3</v>
          </cell>
          <cell r="C24" t="str">
            <v>RAMPA P. TRABALHO</v>
          </cell>
          <cell r="F24" t="str">
            <v>76-01-20</v>
          </cell>
          <cell r="G24" t="e">
            <v>#N/A</v>
          </cell>
        </row>
        <row r="25">
          <cell r="B25">
            <v>6</v>
          </cell>
          <cell r="C25" t="str">
            <v>RAMPA MEDIÇÃO</v>
          </cell>
          <cell r="F25" t="str">
            <v>76-01-20</v>
          </cell>
          <cell r="G25" t="e">
            <v>#N/A</v>
          </cell>
        </row>
        <row r="26">
          <cell r="B26">
            <v>0.4</v>
          </cell>
          <cell r="C26" t="str">
            <v>PROF. ADIC. P/ P. TRAB.</v>
          </cell>
          <cell r="F26" t="str">
            <v>76-01-20</v>
          </cell>
          <cell r="G26" t="e">
            <v>#N/A</v>
          </cell>
        </row>
        <row r="27">
          <cell r="B27">
            <v>0</v>
          </cell>
          <cell r="C27" t="str">
            <v>PROF. ADIC. P/ MEDIÇÃO</v>
          </cell>
          <cell r="F27" t="str">
            <v>76-01-20</v>
          </cell>
          <cell r="G27" t="e">
            <v>#N/A</v>
          </cell>
        </row>
        <row r="28">
          <cell r="F28" t="str">
            <v>76-01-20</v>
          </cell>
          <cell r="G28" t="e">
            <v>#N/A</v>
          </cell>
        </row>
        <row r="29">
          <cell r="F29" t="str">
            <v>76-01-20</v>
          </cell>
          <cell r="G29" t="e">
            <v>#N/A</v>
          </cell>
        </row>
        <row r="30">
          <cell r="F30" t="str">
            <v>76-01-20</v>
          </cell>
          <cell r="G30" t="e">
            <v>#N/A</v>
          </cell>
        </row>
        <row r="31">
          <cell r="F31" t="str">
            <v>76-01-20</v>
          </cell>
          <cell r="G31" t="e">
            <v>#N/A</v>
          </cell>
        </row>
        <row r="32">
          <cell r="F32" t="str">
            <v/>
          </cell>
          <cell r="G32" t="str">
            <v>(TODOS)</v>
          </cell>
        </row>
        <row r="33">
          <cell r="F33">
            <v>1</v>
          </cell>
          <cell r="G33" t="str">
            <v>BANCO</v>
          </cell>
        </row>
        <row r="34">
          <cell r="F34" t="str">
            <v/>
          </cell>
          <cell r="G34" t="str">
            <v>(TODAS)</v>
          </cell>
        </row>
        <row r="35">
          <cell r="F35">
            <v>20</v>
          </cell>
          <cell r="G35" t="str">
            <v>INFRA-ESTRUTURA URBANA (PT-16000)</v>
          </cell>
        </row>
        <row r="36">
          <cell r="F36" t="str">
            <v>-</v>
          </cell>
          <cell r="G36" t="str">
            <v>APARECIDA DE GOIÂNIA, GO</v>
          </cell>
        </row>
        <row r="37">
          <cell r="F37">
            <v>20</v>
          </cell>
          <cell r="G37" t="str">
            <v>0000/0000</v>
          </cell>
        </row>
        <row r="38">
          <cell r="F38" t="str">
            <v>-</v>
          </cell>
          <cell r="G38" t="str">
            <v xml:space="preserve"> José Macedo de Araújo</v>
          </cell>
        </row>
      </sheetData>
      <sheetData sheetId="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
      <sheetName val="Quadro Geral"/>
      <sheetName val="Especificações Tecnicas DNER"/>
      <sheetName val="PRO-08"/>
      <sheetName val="2.2.5.CBUQ"/>
      <sheetName val="2.2.5.PMQ"/>
      <sheetName val="Plan1"/>
      <sheetName val="Fator Reajustes"/>
      <sheetName val="QuQuant"/>
      <sheetName val="Códigos"/>
      <sheetName val="Planilha"/>
      <sheetName val="consultoria"/>
      <sheetName val="qorcamentodnerL1"/>
      <sheetName val="Teor"/>
      <sheetName val="Equipamentos"/>
      <sheetName val="PSCEGERAL"/>
      <sheetName val="Price List"/>
      <sheetName val="P reaj x P atual"/>
      <sheetName val="serviços"/>
      <sheetName val="resumo financeiro"/>
    </sheetNames>
    <sheetDataSet>
      <sheetData sheetId="0">
        <row r="1">
          <cell r="A1" t="str">
            <v>DNIT - Sistema de Custos Rodoviários</v>
          </cell>
        </row>
      </sheetData>
      <sheetData sheetId="1" refreshError="1">
        <row r="1">
          <cell r="A1" t="str">
            <v>DNIT - Sistema de Custos Rodoviários</v>
          </cell>
          <cell r="D1" t="str">
            <v>Sicro2</v>
          </cell>
          <cell r="H1" t="str">
            <v>Esp. Técnica</v>
          </cell>
        </row>
        <row r="2">
          <cell r="A2" t="str">
            <v>Atividades Auxiliares</v>
          </cell>
          <cell r="D2" t="str">
            <v>Minas Gerais</v>
          </cell>
          <cell r="H2" t="str">
            <v>Minas Gerais</v>
          </cell>
        </row>
        <row r="3">
          <cell r="A3" t="str">
            <v>Resumo dos Custos Unitários de Referência: Maio de 2005</v>
          </cell>
          <cell r="D3" t="str">
            <v>RCtR0330</v>
          </cell>
          <cell r="H3" t="str">
            <v>=</v>
          </cell>
        </row>
        <row r="5">
          <cell r="A5" t="str">
            <v>Código</v>
          </cell>
          <cell r="C5" t="str">
            <v>Atividade / Serviço</v>
          </cell>
          <cell r="D5" t="str">
            <v>Unidade</v>
          </cell>
          <cell r="F5" t="str">
            <v>Preço Unitário</v>
          </cell>
          <cell r="H5" t="str">
            <v>Código</v>
          </cell>
        </row>
        <row r="6">
          <cell r="D6" t="str">
            <v>Und</v>
          </cell>
          <cell r="E6" t="str">
            <v>Direto</v>
          </cell>
          <cell r="F6" t="str">
            <v>LDI</v>
          </cell>
          <cell r="G6" t="str">
            <v>Total</v>
          </cell>
        </row>
        <row r="8">
          <cell r="A8" t="str">
            <v>1 A 00 001 00</v>
          </cell>
          <cell r="B8" t="str">
            <v>-</v>
          </cell>
          <cell r="C8" t="str">
            <v>Transporte local c/ basc. 5 m3 rodov. não pav.</v>
          </cell>
          <cell r="D8" t="str">
            <v>tkm</v>
          </cell>
          <cell r="E8">
            <v>0.46</v>
          </cell>
          <cell r="F8">
            <v>0</v>
          </cell>
          <cell r="G8">
            <v>0.46</v>
          </cell>
          <cell r="H8" t="str">
            <v>-</v>
          </cell>
        </row>
        <row r="9">
          <cell r="A9" t="str">
            <v>1 A 00 001 05</v>
          </cell>
          <cell r="B9" t="str">
            <v>-</v>
          </cell>
          <cell r="C9" t="str">
            <v>Transp. local c/ basc. 10m3 rodov. não pav (const)</v>
          </cell>
          <cell r="D9" t="str">
            <v>tkm</v>
          </cell>
          <cell r="E9">
            <v>0.42</v>
          </cell>
          <cell r="F9">
            <v>0</v>
          </cell>
          <cell r="G9">
            <v>0.42</v>
          </cell>
          <cell r="H9" t="str">
            <v>-</v>
          </cell>
        </row>
        <row r="10">
          <cell r="A10" t="str">
            <v>1 A 00 001 06</v>
          </cell>
          <cell r="B10" t="str">
            <v>-</v>
          </cell>
          <cell r="C10" t="str">
            <v>Transp. local c/ basc. 10m3 rodov. não pav (consv)</v>
          </cell>
          <cell r="D10" t="str">
            <v>tkm</v>
          </cell>
          <cell r="E10">
            <v>0.5</v>
          </cell>
          <cell r="F10">
            <v>0</v>
          </cell>
          <cell r="G10">
            <v>0.5</v>
          </cell>
          <cell r="H10" t="str">
            <v>-</v>
          </cell>
        </row>
        <row r="11">
          <cell r="A11" t="str">
            <v>1 A 00 001 07</v>
          </cell>
          <cell r="B11" t="str">
            <v>-</v>
          </cell>
          <cell r="C11" t="str">
            <v>Transp. local c/ basc. 10m3 rodov. não pav (restr)</v>
          </cell>
          <cell r="D11" t="str">
            <v>tkm</v>
          </cell>
          <cell r="E11">
            <v>0.49</v>
          </cell>
          <cell r="F11">
            <v>0</v>
          </cell>
          <cell r="G11">
            <v>0.49</v>
          </cell>
          <cell r="H11" t="str">
            <v>-</v>
          </cell>
        </row>
        <row r="12">
          <cell r="A12" t="str">
            <v>1 A 00 001 08</v>
          </cell>
          <cell r="B12" t="str">
            <v>-</v>
          </cell>
          <cell r="C12" t="str">
            <v>Transporte local c/ basc. p/ rocha rodov. não pav.</v>
          </cell>
          <cell r="D12" t="str">
            <v>tkm</v>
          </cell>
          <cell r="E12">
            <v>0.62</v>
          </cell>
          <cell r="F12">
            <v>0</v>
          </cell>
          <cell r="G12">
            <v>0.62</v>
          </cell>
          <cell r="H12" t="str">
            <v>-</v>
          </cell>
        </row>
        <row r="13">
          <cell r="A13" t="str">
            <v>1 A 00 001 40</v>
          </cell>
          <cell r="B13" t="str">
            <v>-</v>
          </cell>
          <cell r="C13" t="str">
            <v>Transp. local c/ carroceria 15 t rodov. não pav.</v>
          </cell>
          <cell r="D13" t="str">
            <v>tkm</v>
          </cell>
          <cell r="E13">
            <v>0.53</v>
          </cell>
          <cell r="F13">
            <v>0</v>
          </cell>
          <cell r="G13">
            <v>0.53</v>
          </cell>
          <cell r="H13" t="str">
            <v>-</v>
          </cell>
        </row>
        <row r="14">
          <cell r="A14" t="str">
            <v>1 A 00 001 41</v>
          </cell>
          <cell r="B14" t="str">
            <v>-</v>
          </cell>
          <cell r="C14" t="str">
            <v>Transporte local c/ carroceria 4t rodov. não pav.</v>
          </cell>
          <cell r="D14" t="str">
            <v>tkm</v>
          </cell>
          <cell r="E14">
            <v>0.66</v>
          </cell>
          <cell r="F14">
            <v>0</v>
          </cell>
          <cell r="G14">
            <v>0.66</v>
          </cell>
          <cell r="H14" t="str">
            <v>-</v>
          </cell>
        </row>
        <row r="15">
          <cell r="A15" t="str">
            <v>1 A 00 001 50</v>
          </cell>
          <cell r="B15" t="str">
            <v>-</v>
          </cell>
          <cell r="C15" t="str">
            <v>Transporte local c/ betoneira rodov. não pav.</v>
          </cell>
          <cell r="D15" t="str">
            <v>tkm</v>
          </cell>
          <cell r="E15">
            <v>0.62</v>
          </cell>
          <cell r="F15">
            <v>0</v>
          </cell>
          <cell r="G15">
            <v>0.62</v>
          </cell>
          <cell r="H15" t="str">
            <v>-</v>
          </cell>
        </row>
        <row r="16">
          <cell r="A16" t="str">
            <v>1 A 00 001 60</v>
          </cell>
          <cell r="B16" t="str">
            <v>-</v>
          </cell>
          <cell r="C16" t="str">
            <v>Transp. local c/ carroc. c/ guind. rodov. não pav.</v>
          </cell>
          <cell r="D16" t="str">
            <v>tkm</v>
          </cell>
          <cell r="E16">
            <v>0.71</v>
          </cell>
          <cell r="F16">
            <v>0</v>
          </cell>
          <cell r="G16">
            <v>0.71</v>
          </cell>
          <cell r="H16" t="str">
            <v>-</v>
          </cell>
        </row>
        <row r="17">
          <cell r="A17" t="str">
            <v>1 A 00 001 90</v>
          </cell>
          <cell r="B17" t="str">
            <v>-</v>
          </cell>
          <cell r="C17" t="str">
            <v>Transporte comercial c/ carroc. rodov. não pav.</v>
          </cell>
          <cell r="D17" t="str">
            <v>tkm</v>
          </cell>
          <cell r="E17">
            <v>0.32</v>
          </cell>
          <cell r="F17">
            <v>0</v>
          </cell>
          <cell r="G17">
            <v>0.32</v>
          </cell>
          <cell r="H17" t="str">
            <v>-</v>
          </cell>
        </row>
        <row r="18">
          <cell r="A18" t="str">
            <v>1 A 00 001 91</v>
          </cell>
          <cell r="B18" t="str">
            <v>-</v>
          </cell>
          <cell r="C18" t="str">
            <v>Transporte comercial c/ basc. 10m3 rod. não pav.</v>
          </cell>
          <cell r="D18" t="str">
            <v>tkm</v>
          </cell>
          <cell r="E18">
            <v>0.33</v>
          </cell>
          <cell r="F18">
            <v>0</v>
          </cell>
          <cell r="G18">
            <v>0.33</v>
          </cell>
          <cell r="H18" t="str">
            <v>-</v>
          </cell>
        </row>
        <row r="19">
          <cell r="A19" t="str">
            <v>1 A 00 002 00</v>
          </cell>
          <cell r="B19" t="str">
            <v>-</v>
          </cell>
          <cell r="C19" t="str">
            <v>Transporte local c/ basc. 5m3 rodov. pav.</v>
          </cell>
          <cell r="D19" t="str">
            <v>tkm</v>
          </cell>
          <cell r="E19">
            <v>0.37</v>
          </cell>
          <cell r="F19">
            <v>0</v>
          </cell>
          <cell r="G19">
            <v>0.37</v>
          </cell>
          <cell r="H19" t="str">
            <v>-</v>
          </cell>
        </row>
        <row r="20">
          <cell r="A20" t="str">
            <v>1 A 00 002 03</v>
          </cell>
          <cell r="B20" t="str">
            <v>-</v>
          </cell>
          <cell r="C20" t="str">
            <v>Transp. local material para remendos</v>
          </cell>
          <cell r="D20" t="str">
            <v>tkm</v>
          </cell>
          <cell r="E20">
            <v>0.75</v>
          </cell>
          <cell r="F20">
            <v>0</v>
          </cell>
          <cell r="G20">
            <v>0.75</v>
          </cell>
          <cell r="H20" t="str">
            <v>-</v>
          </cell>
        </row>
        <row r="21">
          <cell r="A21" t="str">
            <v>1 A 00 002 05</v>
          </cell>
          <cell r="B21" t="str">
            <v>-</v>
          </cell>
          <cell r="C21" t="str">
            <v>Transp. local c/ basc. 10m3 rodov. pav. (const)</v>
          </cell>
          <cell r="D21" t="str">
            <v>tkm</v>
          </cell>
          <cell r="E21">
            <v>0.33</v>
          </cell>
          <cell r="F21">
            <v>0</v>
          </cell>
          <cell r="G21">
            <v>0.33</v>
          </cell>
          <cell r="H21" t="str">
            <v>-</v>
          </cell>
        </row>
        <row r="22">
          <cell r="A22" t="str">
            <v>1 A 00 002 06</v>
          </cell>
          <cell r="B22" t="str">
            <v>-</v>
          </cell>
          <cell r="C22" t="str">
            <v>Transp. local c/ basc. 10m3 rodov. pav. (consv)</v>
          </cell>
          <cell r="D22" t="str">
            <v>tkm</v>
          </cell>
          <cell r="E22">
            <v>0.38</v>
          </cell>
          <cell r="F22">
            <v>0</v>
          </cell>
          <cell r="G22">
            <v>0.38</v>
          </cell>
          <cell r="H22" t="str">
            <v>-</v>
          </cell>
        </row>
        <row r="23">
          <cell r="A23" t="str">
            <v>1 A 00 002 07</v>
          </cell>
          <cell r="B23" t="str">
            <v>-</v>
          </cell>
          <cell r="C23" t="str">
            <v>Transp. local c/ basc. 10m3 rodov. pav. (restr)</v>
          </cell>
          <cell r="D23" t="str">
            <v>tkm</v>
          </cell>
          <cell r="E23">
            <v>0.37</v>
          </cell>
          <cell r="F23">
            <v>0</v>
          </cell>
          <cell r="G23">
            <v>0.37</v>
          </cell>
          <cell r="H23" t="str">
            <v>-</v>
          </cell>
        </row>
        <row r="24">
          <cell r="A24" t="str">
            <v>1 A 00 002 08</v>
          </cell>
          <cell r="B24" t="str">
            <v>-</v>
          </cell>
          <cell r="C24" t="str">
            <v>Transporte local c/ basc. p/ rocha rodov. pav.</v>
          </cell>
          <cell r="D24" t="str">
            <v>tkm</v>
          </cell>
          <cell r="E24">
            <v>0.47</v>
          </cell>
          <cell r="F24">
            <v>0</v>
          </cell>
          <cell r="G24">
            <v>0.47</v>
          </cell>
          <cell r="H24" t="str">
            <v>-</v>
          </cell>
        </row>
        <row r="25">
          <cell r="A25" t="str">
            <v>1 A 00 002 40</v>
          </cell>
          <cell r="B25" t="str">
            <v>-</v>
          </cell>
          <cell r="C25" t="str">
            <v>Transporte local c/ carroceria 15 t rodov. pav.</v>
          </cell>
          <cell r="D25" t="str">
            <v>tkm</v>
          </cell>
          <cell r="E25">
            <v>0.39</v>
          </cell>
          <cell r="F25">
            <v>0</v>
          </cell>
          <cell r="G25">
            <v>0.39</v>
          </cell>
          <cell r="H25" t="str">
            <v>-</v>
          </cell>
        </row>
        <row r="26">
          <cell r="A26" t="str">
            <v>1 A 00 002 41</v>
          </cell>
          <cell r="B26" t="str">
            <v>-</v>
          </cell>
          <cell r="C26" t="str">
            <v>Transporte local c/ carroceria 4t rodov. pav.</v>
          </cell>
          <cell r="D26" t="str">
            <v>tkm</v>
          </cell>
          <cell r="E26">
            <v>0.52</v>
          </cell>
          <cell r="F26">
            <v>0</v>
          </cell>
          <cell r="G26">
            <v>0.52</v>
          </cell>
          <cell r="H26" t="str">
            <v>-</v>
          </cell>
        </row>
        <row r="27">
          <cell r="A27" t="str">
            <v>1 A 00 002 50</v>
          </cell>
          <cell r="B27" t="str">
            <v>-</v>
          </cell>
          <cell r="C27" t="str">
            <v>Transporte local c/ betoneira rodov. pav.</v>
          </cell>
          <cell r="D27" t="str">
            <v>tkm</v>
          </cell>
          <cell r="E27">
            <v>0.46</v>
          </cell>
          <cell r="F27">
            <v>0</v>
          </cell>
          <cell r="G27">
            <v>0.46</v>
          </cell>
          <cell r="H27" t="str">
            <v>-</v>
          </cell>
        </row>
        <row r="28">
          <cell r="A28" t="str">
            <v>1 A 00 002 60</v>
          </cell>
          <cell r="B28" t="str">
            <v>-</v>
          </cell>
          <cell r="C28" t="str">
            <v>Transp. local c/ carroceria c/ guind. rodov. pav.</v>
          </cell>
          <cell r="D28" t="str">
            <v>tkm</v>
          </cell>
          <cell r="E28">
            <v>0.63</v>
          </cell>
          <cell r="F28">
            <v>0</v>
          </cell>
          <cell r="G28">
            <v>0.63</v>
          </cell>
          <cell r="H28" t="str">
            <v>-</v>
          </cell>
        </row>
        <row r="29">
          <cell r="A29" t="str">
            <v>1 A 00 002 90</v>
          </cell>
          <cell r="B29" t="str">
            <v>-</v>
          </cell>
          <cell r="C29" t="str">
            <v>Transporte comercial c/ carroceria rodov. pav.</v>
          </cell>
          <cell r="D29" t="str">
            <v>tkm</v>
          </cell>
          <cell r="E29">
            <v>0.21</v>
          </cell>
          <cell r="F29">
            <v>0</v>
          </cell>
          <cell r="G29">
            <v>0.21</v>
          </cell>
          <cell r="H29" t="str">
            <v>-</v>
          </cell>
        </row>
        <row r="30">
          <cell r="A30" t="str">
            <v>1 A 00 002 91</v>
          </cell>
          <cell r="B30" t="str">
            <v>-</v>
          </cell>
          <cell r="C30" t="str">
            <v>Transporte comercial c/ basc. 10m3 rod. pav.</v>
          </cell>
          <cell r="D30" t="str">
            <v>tkm</v>
          </cell>
          <cell r="E30">
            <v>0.22</v>
          </cell>
          <cell r="F30">
            <v>0</v>
          </cell>
          <cell r="G30">
            <v>0.22</v>
          </cell>
          <cell r="H30" t="str">
            <v>-</v>
          </cell>
        </row>
        <row r="31">
          <cell r="A31" t="str">
            <v>1 A 00 102 00</v>
          </cell>
          <cell r="B31" t="str">
            <v>-</v>
          </cell>
          <cell r="C31" t="str">
            <v>Transporte local de material betuminoso</v>
          </cell>
          <cell r="D31" t="str">
            <v>tkm</v>
          </cell>
          <cell r="E31">
            <v>0.88</v>
          </cell>
          <cell r="F31">
            <v>0</v>
          </cell>
          <cell r="G31">
            <v>0.88</v>
          </cell>
          <cell r="H31" t="str">
            <v>-</v>
          </cell>
        </row>
        <row r="32">
          <cell r="A32" t="str">
            <v>1 A 00 112 90</v>
          </cell>
          <cell r="B32" t="str">
            <v>-</v>
          </cell>
          <cell r="C32" t="str">
            <v>Transporte comercial material betuminoso a quente</v>
          </cell>
          <cell r="D32" t="str">
            <v>tkm</v>
          </cell>
          <cell r="E32">
            <v>0</v>
          </cell>
          <cell r="F32">
            <v>0</v>
          </cell>
          <cell r="G32">
            <v>0</v>
          </cell>
          <cell r="H32" t="str">
            <v>-</v>
          </cell>
        </row>
        <row r="33">
          <cell r="A33" t="str">
            <v>1 A 00 112 91</v>
          </cell>
          <cell r="B33" t="str">
            <v>-</v>
          </cell>
          <cell r="C33" t="str">
            <v>Transporte comercial material betuminoso a frio</v>
          </cell>
          <cell r="D33" t="str">
            <v>tkm</v>
          </cell>
          <cell r="E33">
            <v>0</v>
          </cell>
          <cell r="F33">
            <v>0</v>
          </cell>
          <cell r="G33">
            <v>0</v>
          </cell>
          <cell r="H33" t="str">
            <v>-</v>
          </cell>
        </row>
        <row r="34">
          <cell r="A34" t="str">
            <v>1 A 00 201 70</v>
          </cell>
          <cell r="B34" t="str">
            <v>-</v>
          </cell>
          <cell r="C34" t="str">
            <v>Transp. local água c/ cam. tanque rodov. não pav.</v>
          </cell>
          <cell r="D34" t="str">
            <v>tkm</v>
          </cell>
          <cell r="E34">
            <v>0.59</v>
          </cell>
          <cell r="F34">
            <v>0</v>
          </cell>
          <cell r="G34">
            <v>0.59</v>
          </cell>
          <cell r="H34" t="str">
            <v>-</v>
          </cell>
        </row>
        <row r="35">
          <cell r="A35" t="str">
            <v>1 A 00 202 70</v>
          </cell>
          <cell r="B35" t="str">
            <v>-</v>
          </cell>
          <cell r="C35" t="str">
            <v>Transp. local de água c/ cam. tanque rodov. pav.</v>
          </cell>
          <cell r="D35" t="str">
            <v>tkm</v>
          </cell>
          <cell r="E35">
            <v>0.44</v>
          </cell>
          <cell r="F35">
            <v>0</v>
          </cell>
          <cell r="G35">
            <v>0.44</v>
          </cell>
          <cell r="H35" t="str">
            <v>-</v>
          </cell>
        </row>
        <row r="36">
          <cell r="A36" t="str">
            <v>1 A 00 301 00</v>
          </cell>
          <cell r="B36" t="str">
            <v>-</v>
          </cell>
          <cell r="C36" t="str">
            <v>Fornecimento de Aço CA-25</v>
          </cell>
          <cell r="D36" t="str">
            <v>kg</v>
          </cell>
          <cell r="E36">
            <v>3.47</v>
          </cell>
          <cell r="F36">
            <v>0</v>
          </cell>
          <cell r="G36">
            <v>3.47</v>
          </cell>
          <cell r="H36" t="str">
            <v>-</v>
          </cell>
        </row>
        <row r="37">
          <cell r="A37" t="str">
            <v>1 A 00 302 00</v>
          </cell>
          <cell r="B37" t="str">
            <v>-</v>
          </cell>
          <cell r="C37" t="str">
            <v>Fornecimento de Aço CA-50</v>
          </cell>
          <cell r="D37" t="str">
            <v>kg</v>
          </cell>
          <cell r="E37">
            <v>3.31</v>
          </cell>
          <cell r="F37">
            <v>0</v>
          </cell>
          <cell r="G37">
            <v>3.31</v>
          </cell>
          <cell r="H37" t="str">
            <v>-</v>
          </cell>
        </row>
        <row r="38">
          <cell r="A38" t="str">
            <v>1 A 00 303 00</v>
          </cell>
          <cell r="B38" t="str">
            <v>-</v>
          </cell>
          <cell r="C38" t="str">
            <v>Fornecimento de Aço CA-60</v>
          </cell>
          <cell r="D38" t="str">
            <v>kg</v>
          </cell>
          <cell r="E38">
            <v>3.83</v>
          </cell>
          <cell r="F38">
            <v>0</v>
          </cell>
          <cell r="G38">
            <v>3.83</v>
          </cell>
          <cell r="H38" t="str">
            <v>-</v>
          </cell>
        </row>
        <row r="39">
          <cell r="A39" t="str">
            <v>1 A 00 716 00</v>
          </cell>
          <cell r="B39" t="str">
            <v>-</v>
          </cell>
          <cell r="C39" t="str">
            <v>Areia comercial</v>
          </cell>
          <cell r="D39" t="str">
            <v>m³</v>
          </cell>
          <cell r="E39">
            <v>20.25</v>
          </cell>
          <cell r="F39">
            <v>0</v>
          </cell>
          <cell r="G39">
            <v>20.25</v>
          </cell>
          <cell r="H39" t="str">
            <v>-</v>
          </cell>
        </row>
        <row r="40">
          <cell r="A40" t="str">
            <v>1 A 00 717 00</v>
          </cell>
          <cell r="B40" t="str">
            <v>-</v>
          </cell>
          <cell r="C40" t="str">
            <v>Brita Comercial</v>
          </cell>
          <cell r="D40" t="str">
            <v>m³</v>
          </cell>
          <cell r="E40">
            <v>20.75</v>
          </cell>
          <cell r="F40">
            <v>0</v>
          </cell>
          <cell r="G40">
            <v>20.75</v>
          </cell>
          <cell r="H40" t="str">
            <v>-</v>
          </cell>
        </row>
        <row r="41">
          <cell r="A41" t="str">
            <v>1 A 00 901 01</v>
          </cell>
          <cell r="B41" t="str">
            <v>-</v>
          </cell>
          <cell r="C41" t="str">
            <v>Alvenaria de pedra argamassada</v>
          </cell>
          <cell r="D41" t="str">
            <v>m³</v>
          </cell>
          <cell r="E41">
            <v>106.44</v>
          </cell>
          <cell r="F41">
            <v>0</v>
          </cell>
          <cell r="G41">
            <v>106.44</v>
          </cell>
          <cell r="H41" t="str">
            <v>-</v>
          </cell>
        </row>
        <row r="42">
          <cell r="A42" t="str">
            <v>1 A 00 901 51</v>
          </cell>
          <cell r="B42" t="str">
            <v>-</v>
          </cell>
          <cell r="C42" t="str">
            <v>Alvenaria de pedra argamassada AC/PC</v>
          </cell>
          <cell r="D42" t="str">
            <v>m³</v>
          </cell>
          <cell r="E42">
            <v>114.39</v>
          </cell>
          <cell r="F42">
            <v>0</v>
          </cell>
          <cell r="G42">
            <v>114.39</v>
          </cell>
          <cell r="H42" t="str">
            <v>-</v>
          </cell>
        </row>
        <row r="43">
          <cell r="A43" t="str">
            <v>1 A 00 902 01</v>
          </cell>
          <cell r="B43" t="str">
            <v>-</v>
          </cell>
          <cell r="C43" t="str">
            <v>Alvenaria de tijolos</v>
          </cell>
          <cell r="D43" t="str">
            <v>m²</v>
          </cell>
          <cell r="E43">
            <v>29.49</v>
          </cell>
          <cell r="F43">
            <v>0</v>
          </cell>
          <cell r="G43">
            <v>29.49</v>
          </cell>
          <cell r="H43" t="str">
            <v>-</v>
          </cell>
        </row>
        <row r="44">
          <cell r="A44" t="str">
            <v>1 A 00 902 51</v>
          </cell>
          <cell r="B44" t="str">
            <v>-</v>
          </cell>
          <cell r="C44" t="str">
            <v>Alvenaria de tijolos AC</v>
          </cell>
          <cell r="D44" t="str">
            <v>m²</v>
          </cell>
          <cell r="E44">
            <v>30.05</v>
          </cell>
          <cell r="F44">
            <v>0</v>
          </cell>
          <cell r="G44">
            <v>30.05</v>
          </cell>
          <cell r="H44" t="str">
            <v>-</v>
          </cell>
        </row>
        <row r="45">
          <cell r="A45" t="str">
            <v>1 A 00 903 01</v>
          </cell>
          <cell r="B45" t="str">
            <v>-</v>
          </cell>
          <cell r="C45" t="str">
            <v>Dentes para bueiros duplos D=1,00 m</v>
          </cell>
          <cell r="D45" t="str">
            <v>und</v>
          </cell>
          <cell r="E45">
            <v>84.5</v>
          </cell>
          <cell r="F45">
            <v>0</v>
          </cell>
          <cell r="G45">
            <v>84.5</v>
          </cell>
          <cell r="H45" t="str">
            <v>-</v>
          </cell>
        </row>
        <row r="46">
          <cell r="A46" t="str">
            <v>1 A 00 903 51</v>
          </cell>
          <cell r="B46" t="str">
            <v>-</v>
          </cell>
          <cell r="C46" t="str">
            <v>Dentes para bueiros duplos D=1,00 m AC/BC/PC</v>
          </cell>
          <cell r="D46" t="str">
            <v>und</v>
          </cell>
          <cell r="E46">
            <v>88.02</v>
          </cell>
          <cell r="F46">
            <v>0</v>
          </cell>
          <cell r="G46">
            <v>88.02</v>
          </cell>
          <cell r="H46" t="str">
            <v>-</v>
          </cell>
        </row>
        <row r="47">
          <cell r="A47" t="str">
            <v>1 A 00 904 01</v>
          </cell>
          <cell r="B47" t="str">
            <v>-</v>
          </cell>
          <cell r="C47" t="str">
            <v>Dentes para bueiros duplos D=1,20 m</v>
          </cell>
          <cell r="D47" t="str">
            <v>und</v>
          </cell>
          <cell r="E47">
            <v>95.11</v>
          </cell>
          <cell r="F47">
            <v>0</v>
          </cell>
          <cell r="G47">
            <v>95.11</v>
          </cell>
          <cell r="H47" t="str">
            <v>-</v>
          </cell>
        </row>
        <row r="48">
          <cell r="A48" t="str">
            <v>1 A 00 904 51</v>
          </cell>
          <cell r="B48" t="str">
            <v>-</v>
          </cell>
          <cell r="C48" t="str">
            <v>Dentes para bueiros duplos D=1,20 m AC/BC/PC</v>
          </cell>
          <cell r="D48" t="str">
            <v>und</v>
          </cell>
          <cell r="E48">
            <v>99.17</v>
          </cell>
          <cell r="F48">
            <v>0</v>
          </cell>
          <cell r="G48">
            <v>99.17</v>
          </cell>
          <cell r="H48" t="str">
            <v>-</v>
          </cell>
        </row>
        <row r="49">
          <cell r="A49" t="str">
            <v>1 A 00 905 01</v>
          </cell>
          <cell r="B49" t="str">
            <v>-</v>
          </cell>
          <cell r="C49" t="str">
            <v>Dentes para bueiros duplos D=1,50 m</v>
          </cell>
          <cell r="D49" t="str">
            <v>und</v>
          </cell>
          <cell r="E49">
            <v>118.65</v>
          </cell>
          <cell r="F49">
            <v>0</v>
          </cell>
          <cell r="G49">
            <v>118.65</v>
          </cell>
          <cell r="H49" t="str">
            <v>-</v>
          </cell>
        </row>
        <row r="50">
          <cell r="A50" t="str">
            <v>1 A 00 905 51</v>
          </cell>
          <cell r="B50" t="str">
            <v>-</v>
          </cell>
          <cell r="C50" t="str">
            <v>Dentes para bueiros duplos D=1,50 m AC/BC/PC</v>
          </cell>
          <cell r="D50" t="str">
            <v>und</v>
          </cell>
          <cell r="E50">
            <v>123.5</v>
          </cell>
          <cell r="F50">
            <v>0</v>
          </cell>
          <cell r="G50">
            <v>123.5</v>
          </cell>
          <cell r="H50" t="str">
            <v>-</v>
          </cell>
        </row>
        <row r="51">
          <cell r="A51" t="str">
            <v>1 A 00 906 01</v>
          </cell>
          <cell r="B51" t="str">
            <v>-</v>
          </cell>
          <cell r="C51" t="str">
            <v>Dentes para bueiros simples D=0,60 m</v>
          </cell>
          <cell r="D51" t="str">
            <v>und</v>
          </cell>
          <cell r="E51">
            <v>28.55</v>
          </cell>
          <cell r="F51">
            <v>0</v>
          </cell>
          <cell r="G51">
            <v>28.55</v>
          </cell>
          <cell r="H51" t="str">
            <v>-</v>
          </cell>
        </row>
        <row r="52">
          <cell r="A52" t="str">
            <v>1 A 00 906 51</v>
          </cell>
          <cell r="B52" t="str">
            <v>-</v>
          </cell>
          <cell r="C52" t="str">
            <v>Dentes para bueiros simples D=0,60 m AC/BC/PC</v>
          </cell>
          <cell r="D52" t="str">
            <v>und</v>
          </cell>
          <cell r="E52">
            <v>29.73</v>
          </cell>
          <cell r="F52">
            <v>0</v>
          </cell>
          <cell r="G52">
            <v>29.73</v>
          </cell>
          <cell r="H52" t="str">
            <v>-</v>
          </cell>
        </row>
        <row r="53">
          <cell r="A53" t="str">
            <v>1 A 00 907 01</v>
          </cell>
          <cell r="B53" t="str">
            <v>-</v>
          </cell>
          <cell r="C53" t="str">
            <v>Dentes para bueiros simples D=0,80 m</v>
          </cell>
          <cell r="D53" t="str">
            <v>und</v>
          </cell>
          <cell r="E53">
            <v>35.630000000000003</v>
          </cell>
          <cell r="F53">
            <v>0</v>
          </cell>
          <cell r="G53">
            <v>35.630000000000003</v>
          </cell>
          <cell r="H53" t="str">
            <v>-</v>
          </cell>
        </row>
        <row r="54">
          <cell r="A54" t="str">
            <v>1 A 00 907 51</v>
          </cell>
          <cell r="B54" t="str">
            <v>-</v>
          </cell>
          <cell r="C54" t="str">
            <v>Dentes para bueiros simples D=0,80 m AC/BC/PC</v>
          </cell>
          <cell r="D54" t="str">
            <v>und</v>
          </cell>
          <cell r="E54">
            <v>37.1</v>
          </cell>
          <cell r="F54">
            <v>0</v>
          </cell>
          <cell r="G54">
            <v>37.1</v>
          </cell>
          <cell r="H54" t="str">
            <v>-</v>
          </cell>
        </row>
        <row r="55">
          <cell r="A55" t="str">
            <v>1 A 00 908 01</v>
          </cell>
          <cell r="B55" t="str">
            <v>-</v>
          </cell>
          <cell r="C55" t="str">
            <v>Dentes para bueiros simples D=1,00 m</v>
          </cell>
          <cell r="D55" t="str">
            <v>und</v>
          </cell>
          <cell r="E55">
            <v>42.18</v>
          </cell>
          <cell r="F55">
            <v>0</v>
          </cell>
          <cell r="G55">
            <v>42.18</v>
          </cell>
          <cell r="H55" t="str">
            <v>-</v>
          </cell>
        </row>
        <row r="56">
          <cell r="A56" t="str">
            <v>1 A 00 908 51</v>
          </cell>
          <cell r="B56" t="str">
            <v>-</v>
          </cell>
          <cell r="C56" t="str">
            <v>Dentes para bueiros simples D=1,00 m AC/BC/PC</v>
          </cell>
          <cell r="D56" t="str">
            <v>und</v>
          </cell>
          <cell r="E56">
            <v>43.94</v>
          </cell>
          <cell r="F56">
            <v>0</v>
          </cell>
          <cell r="G56">
            <v>43.94</v>
          </cell>
          <cell r="H56" t="str">
            <v>-</v>
          </cell>
        </row>
        <row r="57">
          <cell r="A57" t="str">
            <v>1 A 00 909 01</v>
          </cell>
          <cell r="B57" t="str">
            <v>-</v>
          </cell>
          <cell r="C57" t="str">
            <v>Dentes para bueiros simples D=1,20 m</v>
          </cell>
          <cell r="D57" t="str">
            <v>und</v>
          </cell>
          <cell r="E57">
            <v>47.62</v>
          </cell>
          <cell r="F57">
            <v>0</v>
          </cell>
          <cell r="G57">
            <v>47.62</v>
          </cell>
          <cell r="H57" t="str">
            <v>-</v>
          </cell>
        </row>
        <row r="58">
          <cell r="A58" t="str">
            <v>1 A 00 909 51</v>
          </cell>
          <cell r="B58" t="str">
            <v>-</v>
          </cell>
          <cell r="C58" t="str">
            <v>Dentes para bueiros simples D=1,20 m AC/BC/PC</v>
          </cell>
          <cell r="D58" t="str">
            <v>und</v>
          </cell>
          <cell r="E58">
            <v>49.65</v>
          </cell>
          <cell r="F58">
            <v>0</v>
          </cell>
          <cell r="G58">
            <v>49.65</v>
          </cell>
          <cell r="H58" t="str">
            <v>-</v>
          </cell>
        </row>
        <row r="59">
          <cell r="A59" t="str">
            <v>1 A 00 910 01</v>
          </cell>
          <cell r="B59" t="str">
            <v>-</v>
          </cell>
          <cell r="C59" t="str">
            <v>Dentes para bueiros simples D=1,50 m</v>
          </cell>
          <cell r="D59" t="str">
            <v>und</v>
          </cell>
          <cell r="E59">
            <v>61.76</v>
          </cell>
          <cell r="F59">
            <v>0</v>
          </cell>
          <cell r="G59">
            <v>61.76</v>
          </cell>
          <cell r="H59" t="str">
            <v>-</v>
          </cell>
        </row>
        <row r="60">
          <cell r="A60" t="str">
            <v>1 A 00 910 51</v>
          </cell>
          <cell r="B60" t="str">
            <v>-</v>
          </cell>
          <cell r="C60" t="str">
            <v>Dentes para bueiros simples D=1,50 m AC/BC/PC</v>
          </cell>
          <cell r="D60" t="str">
            <v>und</v>
          </cell>
          <cell r="E60">
            <v>64.180000000000007</v>
          </cell>
          <cell r="F60">
            <v>0</v>
          </cell>
          <cell r="G60">
            <v>64.180000000000007</v>
          </cell>
          <cell r="H60" t="str">
            <v>-</v>
          </cell>
        </row>
        <row r="61">
          <cell r="A61" t="str">
            <v>1 A 00 911 01</v>
          </cell>
          <cell r="B61" t="str">
            <v>-</v>
          </cell>
          <cell r="C61" t="str">
            <v>Dentes para bueiros triplos D=1,00 m</v>
          </cell>
          <cell r="D61" t="str">
            <v>und</v>
          </cell>
          <cell r="E61">
            <v>122.69</v>
          </cell>
          <cell r="F61">
            <v>0</v>
          </cell>
          <cell r="G61">
            <v>122.69</v>
          </cell>
          <cell r="H61" t="str">
            <v>-</v>
          </cell>
        </row>
        <row r="62">
          <cell r="A62" t="str">
            <v>1 A 00 911 51</v>
          </cell>
          <cell r="B62" t="str">
            <v>-</v>
          </cell>
          <cell r="C62" t="str">
            <v>Dentes para bueiros triplos D=1,00 m AC/BC/PC</v>
          </cell>
          <cell r="D62" t="str">
            <v>und</v>
          </cell>
          <cell r="E62">
            <v>127.97</v>
          </cell>
          <cell r="F62">
            <v>0</v>
          </cell>
          <cell r="G62">
            <v>127.97</v>
          </cell>
          <cell r="H62" t="str">
            <v>-</v>
          </cell>
        </row>
        <row r="63">
          <cell r="A63" t="str">
            <v>1 A 00 912 01</v>
          </cell>
          <cell r="B63" t="str">
            <v>-</v>
          </cell>
          <cell r="C63" t="str">
            <v>Dentes para bueiros triplos D=1,20 m</v>
          </cell>
          <cell r="D63" t="str">
            <v>und</v>
          </cell>
          <cell r="E63">
            <v>142.74</v>
          </cell>
          <cell r="F63">
            <v>0</v>
          </cell>
          <cell r="G63">
            <v>142.74</v>
          </cell>
          <cell r="H63" t="str">
            <v>-</v>
          </cell>
        </row>
        <row r="64">
          <cell r="A64" t="str">
            <v>1 A 00 912 51</v>
          </cell>
          <cell r="B64" t="str">
            <v>-</v>
          </cell>
          <cell r="C64" t="str">
            <v>Dentes para bueiros triplos D=1,20 m AC/BC/PC</v>
          </cell>
          <cell r="D64" t="str">
            <v>und</v>
          </cell>
          <cell r="E64">
            <v>148.83000000000001</v>
          </cell>
          <cell r="F64">
            <v>0</v>
          </cell>
          <cell r="G64">
            <v>148.83000000000001</v>
          </cell>
          <cell r="H64" t="str">
            <v>-</v>
          </cell>
        </row>
        <row r="65">
          <cell r="A65" t="str">
            <v>1 A 00 913 01</v>
          </cell>
          <cell r="B65" t="str">
            <v>-</v>
          </cell>
          <cell r="C65" t="str">
            <v>Dentes para bueiros triplos D=1,50 m</v>
          </cell>
          <cell r="D65" t="str">
            <v>und</v>
          </cell>
          <cell r="E65">
            <v>175.01</v>
          </cell>
          <cell r="F65">
            <v>0</v>
          </cell>
          <cell r="G65">
            <v>175.01</v>
          </cell>
          <cell r="H65" t="str">
            <v>-</v>
          </cell>
        </row>
        <row r="66">
          <cell r="A66" t="str">
            <v>1 A 00 913 51</v>
          </cell>
          <cell r="B66" t="str">
            <v>-</v>
          </cell>
          <cell r="C66" t="str">
            <v>Dentes para bueiros triplos D=1,50 m AC/BC/PC</v>
          </cell>
          <cell r="D66" t="str">
            <v>und</v>
          </cell>
          <cell r="E66">
            <v>182.27</v>
          </cell>
          <cell r="F66">
            <v>0</v>
          </cell>
          <cell r="G66">
            <v>182.27</v>
          </cell>
          <cell r="H66" t="str">
            <v>-</v>
          </cell>
        </row>
        <row r="67">
          <cell r="A67" t="str">
            <v>1 A 00 961 00</v>
          </cell>
          <cell r="B67" t="str">
            <v>-</v>
          </cell>
          <cell r="C67" t="str">
            <v>Peças de Desgaste do Britador 30m3/h</v>
          </cell>
          <cell r="D67" t="str">
            <v>cjh</v>
          </cell>
          <cell r="E67">
            <v>46.15</v>
          </cell>
          <cell r="F67">
            <v>0</v>
          </cell>
          <cell r="G67">
            <v>46.15</v>
          </cell>
          <cell r="H67" t="str">
            <v>-</v>
          </cell>
        </row>
        <row r="68">
          <cell r="A68" t="str">
            <v>1 A 00 962 00</v>
          </cell>
          <cell r="B68" t="str">
            <v>-</v>
          </cell>
          <cell r="C68" t="str">
            <v>Peças de Desgaste do Britador 9 a 20m3/h</v>
          </cell>
          <cell r="D68" t="str">
            <v>cjh</v>
          </cell>
          <cell r="E68">
            <v>19.72</v>
          </cell>
          <cell r="F68">
            <v>0</v>
          </cell>
          <cell r="G68">
            <v>19.72</v>
          </cell>
          <cell r="H68" t="str">
            <v>-</v>
          </cell>
        </row>
        <row r="69">
          <cell r="A69" t="str">
            <v>1 A 00 963 00</v>
          </cell>
          <cell r="B69" t="str">
            <v>-</v>
          </cell>
          <cell r="C69" t="str">
            <v>Peças de Desgaste do Britador 80m3/h</v>
          </cell>
          <cell r="D69" t="str">
            <v>cjh</v>
          </cell>
          <cell r="E69">
            <v>112.13</v>
          </cell>
          <cell r="F69">
            <v>0</v>
          </cell>
          <cell r="G69">
            <v>112.13</v>
          </cell>
          <cell r="H69" t="str">
            <v>-</v>
          </cell>
        </row>
        <row r="70">
          <cell r="A70" t="str">
            <v>1 A 00 964 00</v>
          </cell>
          <cell r="B70" t="str">
            <v>-</v>
          </cell>
          <cell r="C70" t="str">
            <v>Peças de desgaste britador prod. de rachão</v>
          </cell>
          <cell r="D70" t="str">
            <v>cjh</v>
          </cell>
          <cell r="E70">
            <v>36.07</v>
          </cell>
          <cell r="F70">
            <v>0</v>
          </cell>
          <cell r="G70">
            <v>36.07</v>
          </cell>
          <cell r="H70" t="str">
            <v>-</v>
          </cell>
        </row>
        <row r="71">
          <cell r="A71" t="str">
            <v>1 A 00 999 06</v>
          </cell>
          <cell r="B71" t="str">
            <v>-</v>
          </cell>
          <cell r="C71" t="str">
            <v>Solo local / selo de argila apiloado</v>
          </cell>
          <cell r="D71" t="str">
            <v>m³</v>
          </cell>
          <cell r="E71">
            <v>9.01</v>
          </cell>
          <cell r="F71">
            <v>0</v>
          </cell>
          <cell r="G71">
            <v>9.01</v>
          </cell>
          <cell r="H71" t="str">
            <v>-</v>
          </cell>
        </row>
        <row r="72">
          <cell r="A72" t="str">
            <v>1 A 01 100 01</v>
          </cell>
          <cell r="B72" t="str">
            <v>-</v>
          </cell>
          <cell r="C72" t="str">
            <v>Limpeza camada vegetal em jazida (const e restr.)</v>
          </cell>
          <cell r="D72" t="str">
            <v>m²</v>
          </cell>
          <cell r="E72">
            <v>0.28999999999999998</v>
          </cell>
          <cell r="F72">
            <v>0</v>
          </cell>
          <cell r="G72">
            <v>0.28999999999999998</v>
          </cell>
          <cell r="H72" t="str">
            <v>-</v>
          </cell>
        </row>
        <row r="73">
          <cell r="A73" t="str">
            <v>1 A 01 100 02</v>
          </cell>
          <cell r="B73" t="str">
            <v>-</v>
          </cell>
          <cell r="C73" t="str">
            <v>Limpeza de camada vegetal em jazida (consv)</v>
          </cell>
          <cell r="D73" t="str">
            <v>m²</v>
          </cell>
          <cell r="E73">
            <v>0.59</v>
          </cell>
          <cell r="F73">
            <v>0</v>
          </cell>
          <cell r="G73">
            <v>0.59</v>
          </cell>
          <cell r="H73" t="str">
            <v>-</v>
          </cell>
        </row>
        <row r="74">
          <cell r="A74" t="str">
            <v>1 A 01 105 01</v>
          </cell>
          <cell r="B74" t="str">
            <v>-</v>
          </cell>
          <cell r="C74" t="str">
            <v>Expurgo de jazida (const e restr)</v>
          </cell>
          <cell r="D74" t="str">
            <v>m³</v>
          </cell>
          <cell r="E74">
            <v>1.57</v>
          </cell>
          <cell r="F74">
            <v>0</v>
          </cell>
          <cell r="G74">
            <v>1.57</v>
          </cell>
          <cell r="H74" t="str">
            <v>-</v>
          </cell>
        </row>
        <row r="75">
          <cell r="A75" t="str">
            <v>1 A 01 105 02</v>
          </cell>
          <cell r="B75" t="str">
            <v>-</v>
          </cell>
          <cell r="C75" t="str">
            <v>Expurgo de jazida (consv)</v>
          </cell>
          <cell r="D75" t="str">
            <v>m³</v>
          </cell>
          <cell r="E75">
            <v>3.23</v>
          </cell>
          <cell r="F75">
            <v>0</v>
          </cell>
          <cell r="G75">
            <v>3.23</v>
          </cell>
          <cell r="H75" t="str">
            <v>-</v>
          </cell>
        </row>
        <row r="76">
          <cell r="A76" t="str">
            <v>1 A 01 111 00</v>
          </cell>
          <cell r="B76" t="str">
            <v>-</v>
          </cell>
          <cell r="C76" t="str">
            <v>Material de base (consv)</v>
          </cell>
          <cell r="D76" t="str">
            <v>m³</v>
          </cell>
          <cell r="E76">
            <v>0</v>
          </cell>
          <cell r="F76">
            <v>0</v>
          </cell>
          <cell r="G76">
            <v>0</v>
          </cell>
          <cell r="H76" t="str">
            <v>-</v>
          </cell>
        </row>
        <row r="77">
          <cell r="A77" t="str">
            <v>1 A 01 111 01</v>
          </cell>
          <cell r="B77" t="str">
            <v>-</v>
          </cell>
          <cell r="C77" t="str">
            <v>Esc. e carga material de jazida (consv)</v>
          </cell>
          <cell r="D77" t="str">
            <v>m³</v>
          </cell>
          <cell r="E77">
            <v>6.07</v>
          </cell>
          <cell r="F77">
            <v>0</v>
          </cell>
          <cell r="G77">
            <v>6.07</v>
          </cell>
          <cell r="H77" t="str">
            <v>-</v>
          </cell>
        </row>
        <row r="78">
          <cell r="A78" t="str">
            <v>1 A 01 120 01</v>
          </cell>
          <cell r="B78" t="str">
            <v>-</v>
          </cell>
          <cell r="C78" t="str">
            <v>Escav. e carga de mater. de jazida(const e restr)</v>
          </cell>
          <cell r="D78" t="str">
            <v>m³</v>
          </cell>
          <cell r="E78">
            <v>3.26</v>
          </cell>
          <cell r="F78">
            <v>0</v>
          </cell>
          <cell r="G78">
            <v>3.26</v>
          </cell>
          <cell r="H78" t="str">
            <v>-</v>
          </cell>
        </row>
        <row r="79">
          <cell r="A79" t="str">
            <v>1 A 01 150 01</v>
          </cell>
          <cell r="B79" t="str">
            <v>-</v>
          </cell>
          <cell r="C79" t="str">
            <v>Rocha p/ britagem c/ perfur. sobre esteira</v>
          </cell>
          <cell r="D79" t="str">
            <v>m³</v>
          </cell>
          <cell r="E79">
            <v>21.78</v>
          </cell>
          <cell r="F79">
            <v>0</v>
          </cell>
          <cell r="G79">
            <v>21.78</v>
          </cell>
          <cell r="H79" t="str">
            <v>-</v>
          </cell>
        </row>
        <row r="80">
          <cell r="A80" t="str">
            <v>1 A 01 150 02</v>
          </cell>
          <cell r="B80" t="str">
            <v>-</v>
          </cell>
          <cell r="C80" t="str">
            <v>Rocha p/ britagem com perfuratriz manual</v>
          </cell>
          <cell r="D80" t="str">
            <v>m³</v>
          </cell>
          <cell r="E80">
            <v>22.5</v>
          </cell>
          <cell r="F80">
            <v>0</v>
          </cell>
          <cell r="G80">
            <v>22.5</v>
          </cell>
          <cell r="H80" t="str">
            <v>-</v>
          </cell>
        </row>
        <row r="81">
          <cell r="A81" t="str">
            <v>1 A 01 155 01</v>
          </cell>
          <cell r="B81" t="str">
            <v>-</v>
          </cell>
          <cell r="C81" t="str">
            <v>Rachão ou pedra-de-mão produzidos-(const e rest)</v>
          </cell>
          <cell r="D81" t="str">
            <v>m³</v>
          </cell>
          <cell r="E81">
            <v>17.39</v>
          </cell>
          <cell r="F81">
            <v>0</v>
          </cell>
          <cell r="G81">
            <v>17.39</v>
          </cell>
          <cell r="H81" t="str">
            <v>-</v>
          </cell>
        </row>
        <row r="82">
          <cell r="A82" t="str">
            <v>1 A 01 155 51</v>
          </cell>
          <cell r="B82" t="str">
            <v>-</v>
          </cell>
          <cell r="C82" t="str">
            <v>Rachão ou pedra-de-mão comercial (cont e rest)/ PC</v>
          </cell>
          <cell r="D82" t="str">
            <v>m³</v>
          </cell>
          <cell r="E82">
            <v>21</v>
          </cell>
          <cell r="F82">
            <v>0</v>
          </cell>
          <cell r="G82">
            <v>21</v>
          </cell>
          <cell r="H82" t="str">
            <v>-</v>
          </cell>
        </row>
        <row r="83">
          <cell r="A83" t="str">
            <v>1 A 01 170 01</v>
          </cell>
          <cell r="B83" t="str">
            <v>-</v>
          </cell>
          <cell r="C83" t="str">
            <v>Areia extraída com escavadeira hidráulica</v>
          </cell>
          <cell r="D83" t="str">
            <v>m³</v>
          </cell>
          <cell r="E83">
            <v>5.16</v>
          </cell>
          <cell r="F83">
            <v>0</v>
          </cell>
          <cell r="G83">
            <v>5.16</v>
          </cell>
          <cell r="H83" t="str">
            <v>-</v>
          </cell>
        </row>
        <row r="84">
          <cell r="A84" t="str">
            <v>1 A 01 170 02</v>
          </cell>
          <cell r="B84" t="str">
            <v>-</v>
          </cell>
          <cell r="C84" t="str">
            <v>Areia extraída com trator e carregadeira</v>
          </cell>
          <cell r="D84" t="str">
            <v>m³</v>
          </cell>
          <cell r="E84">
            <v>4.37</v>
          </cell>
          <cell r="F84">
            <v>0</v>
          </cell>
          <cell r="G84">
            <v>4.37</v>
          </cell>
          <cell r="H84" t="str">
            <v>-</v>
          </cell>
        </row>
        <row r="85">
          <cell r="A85" t="str">
            <v>1 A 01 170 03</v>
          </cell>
          <cell r="B85" t="str">
            <v>-</v>
          </cell>
          <cell r="C85" t="str">
            <v>Areia extraída com draga de sucção (tipo bomba)</v>
          </cell>
          <cell r="D85" t="str">
            <v>m³</v>
          </cell>
          <cell r="E85">
            <v>14.15</v>
          </cell>
          <cell r="F85">
            <v>0</v>
          </cell>
          <cell r="G85">
            <v>14.15</v>
          </cell>
          <cell r="H85" t="str">
            <v>-</v>
          </cell>
        </row>
        <row r="86">
          <cell r="A86" t="str">
            <v>1 A 01 200 01</v>
          </cell>
          <cell r="B86" t="str">
            <v>-</v>
          </cell>
          <cell r="C86" t="str">
            <v>Brita produzida em central de britagem de 80 m3/h</v>
          </cell>
          <cell r="D86" t="str">
            <v>m³</v>
          </cell>
          <cell r="E86">
            <v>21.28</v>
          </cell>
          <cell r="F86">
            <v>0</v>
          </cell>
          <cell r="G86">
            <v>21.28</v>
          </cell>
          <cell r="H86" t="str">
            <v>-</v>
          </cell>
        </row>
        <row r="87">
          <cell r="A87" t="str">
            <v>1 A 01 200 02</v>
          </cell>
          <cell r="B87" t="str">
            <v>-</v>
          </cell>
          <cell r="C87" t="str">
            <v>Brita produzida em central de britagem de 30 m3/h</v>
          </cell>
          <cell r="D87" t="str">
            <v>m³</v>
          </cell>
          <cell r="E87">
            <v>26.92</v>
          </cell>
          <cell r="F87">
            <v>0</v>
          </cell>
          <cell r="G87">
            <v>26.92</v>
          </cell>
          <cell r="H87" t="str">
            <v>-</v>
          </cell>
        </row>
        <row r="88">
          <cell r="A88" t="str">
            <v>1 A 01 200 04</v>
          </cell>
          <cell r="B88" t="str">
            <v>-</v>
          </cell>
          <cell r="C88" t="str">
            <v>Pedra de mão produzida manualmente (consv)</v>
          </cell>
          <cell r="D88" t="str">
            <v>m³</v>
          </cell>
          <cell r="E88">
            <v>28.38</v>
          </cell>
          <cell r="F88">
            <v>0</v>
          </cell>
          <cell r="G88">
            <v>28.38</v>
          </cell>
          <cell r="H88" t="str">
            <v>-</v>
          </cell>
        </row>
        <row r="89">
          <cell r="A89" t="str">
            <v>1 A 01 390 02</v>
          </cell>
          <cell r="B89" t="str">
            <v>-</v>
          </cell>
          <cell r="C89" t="str">
            <v>Usinagem de CBUQ (capa de rolamento)</v>
          </cell>
          <cell r="D89" t="str">
            <v>t</v>
          </cell>
          <cell r="E89">
            <v>26.16</v>
          </cell>
          <cell r="F89">
            <v>0</v>
          </cell>
          <cell r="G89">
            <v>26.16</v>
          </cell>
          <cell r="H89" t="str">
            <v>-</v>
          </cell>
        </row>
        <row r="90">
          <cell r="A90" t="str">
            <v>1 A 01 390 03</v>
          </cell>
          <cell r="B90" t="str">
            <v>-</v>
          </cell>
          <cell r="C90" t="str">
            <v>Usinagem de CBUQ (binder)</v>
          </cell>
          <cell r="D90" t="str">
            <v>t</v>
          </cell>
          <cell r="E90">
            <v>25.61</v>
          </cell>
          <cell r="F90">
            <v>0</v>
          </cell>
          <cell r="G90">
            <v>25.61</v>
          </cell>
          <cell r="H90" t="str">
            <v>-</v>
          </cell>
        </row>
        <row r="91">
          <cell r="A91" t="str">
            <v>1 A 01 390 52</v>
          </cell>
          <cell r="B91" t="str">
            <v>-</v>
          </cell>
          <cell r="C91" t="str">
            <v>Usinagem de CBUQ (capa de rolamento) AC/BC</v>
          </cell>
          <cell r="D91" t="str">
            <v>t</v>
          </cell>
          <cell r="E91">
            <v>28.35</v>
          </cell>
          <cell r="F91">
            <v>0</v>
          </cell>
          <cell r="G91">
            <v>28.35</v>
          </cell>
          <cell r="H91" t="str">
            <v>-</v>
          </cell>
        </row>
        <row r="92">
          <cell r="A92" t="str">
            <v>1 A 01 390 53</v>
          </cell>
          <cell r="B92" t="str">
            <v>-</v>
          </cell>
          <cell r="C92" t="str">
            <v>Usinagem de CBUQ (binder) AC/BC</v>
          </cell>
          <cell r="D92" t="str">
            <v>t</v>
          </cell>
          <cell r="E92">
            <v>27.78</v>
          </cell>
          <cell r="F92">
            <v>0</v>
          </cell>
          <cell r="G92">
            <v>27.78</v>
          </cell>
          <cell r="H92" t="str">
            <v>-</v>
          </cell>
        </row>
        <row r="93">
          <cell r="A93" t="str">
            <v>1 A 01 391 02</v>
          </cell>
          <cell r="B93" t="str">
            <v>-</v>
          </cell>
          <cell r="C93" t="str">
            <v>Usinagem de areia-asfalto</v>
          </cell>
          <cell r="D93" t="str">
            <v>t</v>
          </cell>
          <cell r="E93">
            <v>28.44</v>
          </cell>
          <cell r="F93">
            <v>0</v>
          </cell>
          <cell r="G93">
            <v>28.44</v>
          </cell>
          <cell r="H93" t="str">
            <v>-</v>
          </cell>
        </row>
        <row r="94">
          <cell r="A94" t="str">
            <v>1 A 01 391 52</v>
          </cell>
          <cell r="B94" t="str">
            <v>-</v>
          </cell>
          <cell r="C94" t="str">
            <v>Usinagem de areia-asfalto AC</v>
          </cell>
          <cell r="D94" t="str">
            <v>t</v>
          </cell>
          <cell r="E94">
            <v>39.31</v>
          </cell>
          <cell r="F94">
            <v>0</v>
          </cell>
          <cell r="G94">
            <v>39.31</v>
          </cell>
          <cell r="H94" t="str">
            <v>-</v>
          </cell>
        </row>
        <row r="95">
          <cell r="A95" t="str">
            <v>1 A 01 395 01</v>
          </cell>
          <cell r="B95" t="str">
            <v>-</v>
          </cell>
          <cell r="C95" t="str">
            <v>Usinagem de brita graduada</v>
          </cell>
          <cell r="D95" t="str">
            <v>m³</v>
          </cell>
          <cell r="E95">
            <v>36.54</v>
          </cell>
          <cell r="F95">
            <v>0</v>
          </cell>
          <cell r="G95">
            <v>36.54</v>
          </cell>
          <cell r="H95" t="str">
            <v>-</v>
          </cell>
        </row>
        <row r="96">
          <cell r="A96" t="str">
            <v>1 A 01 395 02</v>
          </cell>
          <cell r="B96" t="str">
            <v>-</v>
          </cell>
          <cell r="C96" t="str">
            <v>Usinagem de solo-brita</v>
          </cell>
          <cell r="D96" t="str">
            <v>m³</v>
          </cell>
          <cell r="E96">
            <v>19.72</v>
          </cell>
          <cell r="F96">
            <v>0</v>
          </cell>
          <cell r="G96">
            <v>19.72</v>
          </cell>
          <cell r="H96" t="str">
            <v>-</v>
          </cell>
        </row>
        <row r="97">
          <cell r="A97" t="str">
            <v>1 A 01 395 51</v>
          </cell>
          <cell r="B97" t="str">
            <v>-</v>
          </cell>
          <cell r="C97" t="str">
            <v>Usinagem de brita graduada BC</v>
          </cell>
          <cell r="D97" t="str">
            <v>m³</v>
          </cell>
          <cell r="E97">
            <v>35.69</v>
          </cell>
          <cell r="F97">
            <v>0</v>
          </cell>
          <cell r="G97">
            <v>35.69</v>
          </cell>
          <cell r="H97" t="str">
            <v>-</v>
          </cell>
        </row>
        <row r="98">
          <cell r="A98" t="str">
            <v>1 A 01 395 52</v>
          </cell>
          <cell r="B98" t="str">
            <v>-</v>
          </cell>
          <cell r="C98" t="str">
            <v>Usinagem de solo-brita BC</v>
          </cell>
          <cell r="D98" t="str">
            <v>m³</v>
          </cell>
          <cell r="E98">
            <v>19.37</v>
          </cell>
          <cell r="F98">
            <v>0</v>
          </cell>
          <cell r="G98">
            <v>19.37</v>
          </cell>
          <cell r="H98" t="str">
            <v>-</v>
          </cell>
        </row>
        <row r="99">
          <cell r="A99" t="str">
            <v>1 A 01 396 01</v>
          </cell>
          <cell r="B99" t="str">
            <v>-</v>
          </cell>
          <cell r="C99" t="str">
            <v>Usinagem de solo-cimento</v>
          </cell>
          <cell r="D99" t="str">
            <v>m³</v>
          </cell>
          <cell r="E99">
            <v>64.83</v>
          </cell>
          <cell r="F99">
            <v>0</v>
          </cell>
          <cell r="G99">
            <v>64.83</v>
          </cell>
          <cell r="H99" t="str">
            <v>-</v>
          </cell>
        </row>
        <row r="100">
          <cell r="A100" t="str">
            <v>1 A 01 396 02</v>
          </cell>
          <cell r="B100" t="str">
            <v>-</v>
          </cell>
          <cell r="C100" t="str">
            <v>Usinagem de solo melhorado com cimento.</v>
          </cell>
          <cell r="D100" t="str">
            <v>m³</v>
          </cell>
          <cell r="E100">
            <v>35.6</v>
          </cell>
          <cell r="F100">
            <v>0</v>
          </cell>
          <cell r="G100">
            <v>35.6</v>
          </cell>
          <cell r="H100" t="str">
            <v>-</v>
          </cell>
        </row>
        <row r="101">
          <cell r="A101" t="str">
            <v>1 A 01 397 02</v>
          </cell>
          <cell r="B101" t="str">
            <v>-</v>
          </cell>
          <cell r="C101" t="str">
            <v>Usinagem de P.M.F.</v>
          </cell>
          <cell r="D101" t="str">
            <v>m³</v>
          </cell>
          <cell r="E101">
            <v>34.97</v>
          </cell>
          <cell r="F101">
            <v>0</v>
          </cell>
          <cell r="G101">
            <v>34.97</v>
          </cell>
          <cell r="H101" t="str">
            <v>-</v>
          </cell>
        </row>
        <row r="102">
          <cell r="A102" t="str">
            <v>1 A 01 397 52</v>
          </cell>
          <cell r="B102" t="str">
            <v>-</v>
          </cell>
          <cell r="C102" t="str">
            <v>Usinagem de P.M.F. AC/BC</v>
          </cell>
          <cell r="D102" t="str">
            <v>m³</v>
          </cell>
          <cell r="E102">
            <v>37.020000000000003</v>
          </cell>
          <cell r="F102">
            <v>0</v>
          </cell>
          <cell r="G102">
            <v>37.020000000000003</v>
          </cell>
          <cell r="H102" t="str">
            <v>-</v>
          </cell>
        </row>
        <row r="103">
          <cell r="A103" t="str">
            <v>1 A 01 398 02</v>
          </cell>
          <cell r="B103" t="str">
            <v>-</v>
          </cell>
          <cell r="C103" t="str">
            <v>Usinagem de CBUQ p/ reciclagem em usina fixa.</v>
          </cell>
          <cell r="D103" t="str">
            <v>t</v>
          </cell>
          <cell r="E103">
            <v>21.63</v>
          </cell>
          <cell r="F103">
            <v>0</v>
          </cell>
          <cell r="G103">
            <v>21.63</v>
          </cell>
          <cell r="H103" t="str">
            <v>-</v>
          </cell>
        </row>
        <row r="104">
          <cell r="A104" t="str">
            <v>1 A 01 398 52</v>
          </cell>
          <cell r="B104" t="str">
            <v>-</v>
          </cell>
          <cell r="C104" t="str">
            <v>Usinagem de CBUQ p/ reciclagem em usina fixa BC</v>
          </cell>
          <cell r="D104" t="str">
            <v>t</v>
          </cell>
          <cell r="E104">
            <v>21.45</v>
          </cell>
          <cell r="F104">
            <v>0</v>
          </cell>
          <cell r="G104">
            <v>21.45</v>
          </cell>
          <cell r="H104" t="str">
            <v>-</v>
          </cell>
        </row>
        <row r="105">
          <cell r="A105" t="str">
            <v>1 A 01 401 01</v>
          </cell>
          <cell r="B105" t="str">
            <v>-</v>
          </cell>
          <cell r="C105" t="str">
            <v>Fôrma comum de madeira</v>
          </cell>
          <cell r="D105" t="str">
            <v>m²</v>
          </cell>
          <cell r="E105">
            <v>30.39</v>
          </cell>
          <cell r="F105">
            <v>0</v>
          </cell>
          <cell r="G105">
            <v>30.39</v>
          </cell>
          <cell r="H105" t="str">
            <v>-</v>
          </cell>
        </row>
        <row r="106">
          <cell r="A106" t="str">
            <v>1 A 01 402 01</v>
          </cell>
          <cell r="B106" t="str">
            <v>-</v>
          </cell>
          <cell r="C106" t="str">
            <v>Fôrma de placa compensada resinada</v>
          </cell>
          <cell r="D106" t="str">
            <v>m²</v>
          </cell>
          <cell r="E106">
            <v>21.9</v>
          </cell>
          <cell r="F106">
            <v>0</v>
          </cell>
          <cell r="G106">
            <v>21.9</v>
          </cell>
          <cell r="H106" t="str">
            <v>-</v>
          </cell>
        </row>
        <row r="107">
          <cell r="A107" t="str">
            <v>1 A 01 403 01</v>
          </cell>
          <cell r="B107" t="str">
            <v>-</v>
          </cell>
          <cell r="C107" t="str">
            <v>Fôrma de placa compensada plastificada</v>
          </cell>
          <cell r="D107" t="str">
            <v>m²</v>
          </cell>
          <cell r="E107">
            <v>24.01</v>
          </cell>
          <cell r="F107">
            <v>0</v>
          </cell>
          <cell r="G107">
            <v>24.01</v>
          </cell>
          <cell r="H107" t="str">
            <v>-</v>
          </cell>
        </row>
        <row r="108">
          <cell r="A108" t="str">
            <v>1 A 01 404 01</v>
          </cell>
          <cell r="B108" t="str">
            <v>-</v>
          </cell>
          <cell r="C108" t="str">
            <v>Fôrma para tubulão</v>
          </cell>
          <cell r="D108" t="str">
            <v>m²</v>
          </cell>
          <cell r="E108">
            <v>15.85</v>
          </cell>
          <cell r="F108">
            <v>0</v>
          </cell>
          <cell r="G108">
            <v>15.85</v>
          </cell>
          <cell r="H108" t="str">
            <v>-</v>
          </cell>
        </row>
        <row r="109">
          <cell r="A109" t="str">
            <v>1 A 01 407 01</v>
          </cell>
          <cell r="B109" t="str">
            <v>-</v>
          </cell>
          <cell r="C109" t="str">
            <v>Confecção e lançam. de concreto magro em betoneira</v>
          </cell>
          <cell r="D109" t="str">
            <v>m³</v>
          </cell>
          <cell r="E109">
            <v>134.13999999999999</v>
          </cell>
          <cell r="F109">
            <v>0</v>
          </cell>
          <cell r="G109">
            <v>134.13999999999999</v>
          </cell>
          <cell r="H109" t="str">
            <v>-</v>
          </cell>
        </row>
        <row r="110">
          <cell r="A110" t="str">
            <v>1 A 01 407 51</v>
          </cell>
          <cell r="B110" t="str">
            <v>-</v>
          </cell>
          <cell r="C110" t="str">
            <v>Conf.e lanç. de concreto magro em betoneira AC/BC</v>
          </cell>
          <cell r="D110" t="str">
            <v>m³</v>
          </cell>
          <cell r="E110">
            <v>144.44999999999999</v>
          </cell>
          <cell r="F110">
            <v>0</v>
          </cell>
          <cell r="G110">
            <v>144.44999999999999</v>
          </cell>
          <cell r="H110" t="str">
            <v>-</v>
          </cell>
        </row>
        <row r="111">
          <cell r="A111" t="str">
            <v>1 A 01 408 01</v>
          </cell>
          <cell r="B111" t="str">
            <v>-</v>
          </cell>
          <cell r="C111" t="str">
            <v>Concreto fck=8MPa contr raz uso geral conf e lanç</v>
          </cell>
          <cell r="D111" t="str">
            <v>m³</v>
          </cell>
          <cell r="E111">
            <v>156.01</v>
          </cell>
          <cell r="F111">
            <v>0</v>
          </cell>
          <cell r="G111">
            <v>156.01</v>
          </cell>
          <cell r="H111" t="str">
            <v>-</v>
          </cell>
        </row>
        <row r="112">
          <cell r="A112" t="str">
            <v>1 A 01 408 51</v>
          </cell>
          <cell r="B112" t="str">
            <v>-</v>
          </cell>
          <cell r="C112" t="str">
            <v>Concr.fck=8MPa c.raz uso ger conf e lanç AC/BC</v>
          </cell>
          <cell r="D112" t="str">
            <v>m³</v>
          </cell>
          <cell r="E112">
            <v>165.63</v>
          </cell>
          <cell r="F112">
            <v>0</v>
          </cell>
          <cell r="G112">
            <v>165.63</v>
          </cell>
          <cell r="H112" t="str">
            <v>-</v>
          </cell>
        </row>
        <row r="113">
          <cell r="A113" t="str">
            <v>1 A 01 410 01</v>
          </cell>
          <cell r="B113" t="str">
            <v>-</v>
          </cell>
          <cell r="C113" t="str">
            <v>Concreto fck=10MPa contr raz uso geral conf e lanç</v>
          </cell>
          <cell r="D113" t="str">
            <v>m³</v>
          </cell>
          <cell r="E113">
            <v>163.52000000000001</v>
          </cell>
          <cell r="F113">
            <v>0</v>
          </cell>
          <cell r="G113">
            <v>163.52000000000001</v>
          </cell>
          <cell r="H113" t="str">
            <v>-</v>
          </cell>
        </row>
        <row r="114">
          <cell r="A114" t="str">
            <v>1 A 01 410 51</v>
          </cell>
          <cell r="B114" t="str">
            <v>-</v>
          </cell>
          <cell r="C114" t="str">
            <v>Concr.fck=10MPa c.raz uso ger conf/lanç AC/BC</v>
          </cell>
          <cell r="D114" t="str">
            <v>m³</v>
          </cell>
          <cell r="E114">
            <v>172.9</v>
          </cell>
          <cell r="F114">
            <v>0</v>
          </cell>
          <cell r="G114">
            <v>172.9</v>
          </cell>
          <cell r="H114" t="str">
            <v>-</v>
          </cell>
        </row>
        <row r="115">
          <cell r="A115" t="str">
            <v>1 A 01 412 01</v>
          </cell>
          <cell r="B115" t="str">
            <v>-</v>
          </cell>
          <cell r="C115" t="str">
            <v>Concreto fck=12MPa contr raz uso geral conf e lanç</v>
          </cell>
          <cell r="D115" t="str">
            <v>m³</v>
          </cell>
          <cell r="E115">
            <v>171.35</v>
          </cell>
          <cell r="F115">
            <v>0</v>
          </cell>
          <cell r="G115">
            <v>171.35</v>
          </cell>
          <cell r="H115" t="str">
            <v>-</v>
          </cell>
        </row>
        <row r="116">
          <cell r="A116" t="str">
            <v>1 A 01 412 51</v>
          </cell>
          <cell r="B116" t="str">
            <v>-</v>
          </cell>
          <cell r="C116" t="str">
            <v>Concr.fck=12MPa c.raz uso ger conf/lanç AC/BC</v>
          </cell>
          <cell r="D116" t="str">
            <v>m³</v>
          </cell>
          <cell r="E116">
            <v>180.49</v>
          </cell>
          <cell r="F116">
            <v>0</v>
          </cell>
          <cell r="G116">
            <v>180.49</v>
          </cell>
          <cell r="H116" t="str">
            <v>-</v>
          </cell>
        </row>
        <row r="117">
          <cell r="A117" t="str">
            <v>1 A 01 415 01</v>
          </cell>
          <cell r="B117" t="str">
            <v>-</v>
          </cell>
          <cell r="C117" t="str">
            <v>Concr estr fck=15MPa contr raz uso ger conf e lanç</v>
          </cell>
          <cell r="D117" t="str">
            <v>m³</v>
          </cell>
          <cell r="E117">
            <v>179.84</v>
          </cell>
          <cell r="F117">
            <v>0</v>
          </cell>
          <cell r="G117">
            <v>179.84</v>
          </cell>
          <cell r="H117" t="str">
            <v>-</v>
          </cell>
        </row>
        <row r="118">
          <cell r="A118" t="str">
            <v>1 A 01 415 51</v>
          </cell>
          <cell r="B118" t="str">
            <v>-</v>
          </cell>
          <cell r="C118" t="str">
            <v>Concr estr fck=15MPa c.raz uso ger conf/lanç AC/BC</v>
          </cell>
          <cell r="D118" t="str">
            <v>m³</v>
          </cell>
          <cell r="E118">
            <v>188.71</v>
          </cell>
          <cell r="F118">
            <v>0</v>
          </cell>
          <cell r="G118">
            <v>188.71</v>
          </cell>
          <cell r="H118" t="str">
            <v>-</v>
          </cell>
        </row>
        <row r="119">
          <cell r="A119" t="str">
            <v>1 A 01 518 01</v>
          </cell>
          <cell r="B119" t="str">
            <v>-</v>
          </cell>
          <cell r="C119" t="str">
            <v>Concr estr fck=18MPa contr raz uso ger conf e lanç</v>
          </cell>
          <cell r="D119" t="str">
            <v>m³</v>
          </cell>
          <cell r="E119">
            <v>188</v>
          </cell>
          <cell r="F119">
            <v>0</v>
          </cell>
          <cell r="G119">
            <v>188</v>
          </cell>
          <cell r="H119" t="str">
            <v>-</v>
          </cell>
        </row>
        <row r="120">
          <cell r="A120" t="str">
            <v>1 A 01 418 51</v>
          </cell>
          <cell r="B120" t="str">
            <v>-</v>
          </cell>
          <cell r="C120" t="str">
            <v>Concr.estr fck=18MPa c.raz uso ger conf/lanç AC/BC</v>
          </cell>
          <cell r="D120" t="str">
            <v>m³</v>
          </cell>
          <cell r="E120">
            <v>196.59</v>
          </cell>
          <cell r="F120">
            <v>0</v>
          </cell>
          <cell r="G120">
            <v>196.59</v>
          </cell>
          <cell r="H120" t="str">
            <v>-</v>
          </cell>
        </row>
        <row r="121">
          <cell r="A121" t="str">
            <v>1 A 01 422 00</v>
          </cell>
          <cell r="B121" t="str">
            <v>-</v>
          </cell>
          <cell r="C121" t="str">
            <v>Concr estr fck=22MPa contr raz uso ger conf e lanç</v>
          </cell>
          <cell r="D121" t="str">
            <v>m³</v>
          </cell>
          <cell r="E121">
            <v>202.69</v>
          </cell>
          <cell r="F121">
            <v>0</v>
          </cell>
          <cell r="G121">
            <v>202.69</v>
          </cell>
          <cell r="H121" t="str">
            <v>-</v>
          </cell>
        </row>
        <row r="122">
          <cell r="A122" t="str">
            <v>1 A 01 422 51</v>
          </cell>
          <cell r="B122" t="str">
            <v>-</v>
          </cell>
          <cell r="C122" t="str">
            <v>Concr.estr.fck=22MPa c.raz uso ger conf/lanç AC/BC</v>
          </cell>
          <cell r="D122" t="str">
            <v>m³</v>
          </cell>
          <cell r="E122">
            <v>210.82</v>
          </cell>
          <cell r="F122">
            <v>0</v>
          </cell>
          <cell r="G122">
            <v>210.82</v>
          </cell>
          <cell r="H122" t="str">
            <v>-</v>
          </cell>
        </row>
        <row r="123">
          <cell r="A123" t="str">
            <v>1 A 01 423 00</v>
          </cell>
          <cell r="B123" t="str">
            <v>-</v>
          </cell>
          <cell r="C123" t="str">
            <v>Concreto fck=18MPa para pré-moldados (tubos)</v>
          </cell>
          <cell r="D123" t="str">
            <v>m³</v>
          </cell>
          <cell r="E123">
            <v>182.22</v>
          </cell>
          <cell r="F123">
            <v>0</v>
          </cell>
          <cell r="G123">
            <v>182.22</v>
          </cell>
          <cell r="H123" t="str">
            <v>-</v>
          </cell>
        </row>
        <row r="124">
          <cell r="A124" t="str">
            <v>1 A 01 423 50</v>
          </cell>
          <cell r="B124" t="str">
            <v>-</v>
          </cell>
          <cell r="C124" t="str">
            <v>Concr.fck=18MPa para pré-moldados (tubos) AC/BC</v>
          </cell>
          <cell r="D124" t="str">
            <v>m³</v>
          </cell>
          <cell r="E124">
            <v>191.1</v>
          </cell>
          <cell r="F124">
            <v>0</v>
          </cell>
          <cell r="G124">
            <v>191.1</v>
          </cell>
          <cell r="H124" t="str">
            <v>-</v>
          </cell>
        </row>
        <row r="125">
          <cell r="A125" t="str">
            <v>1 A 01 424 00</v>
          </cell>
          <cell r="B125" t="str">
            <v>-</v>
          </cell>
          <cell r="C125" t="str">
            <v>Concreto poroso para pré-moldados (tubos)</v>
          </cell>
          <cell r="D125" t="str">
            <v>m³</v>
          </cell>
          <cell r="E125">
            <v>187.06</v>
          </cell>
          <cell r="F125">
            <v>0</v>
          </cell>
          <cell r="G125">
            <v>187.06</v>
          </cell>
          <cell r="H125" t="str">
            <v>-</v>
          </cell>
        </row>
        <row r="126">
          <cell r="A126" t="str">
            <v>1 A 01 424 50</v>
          </cell>
          <cell r="B126" t="str">
            <v>-</v>
          </cell>
          <cell r="C126" t="str">
            <v>Concreto poroso para pré-moldados (tubos) AC/BC</v>
          </cell>
          <cell r="D126" t="str">
            <v>m³</v>
          </cell>
          <cell r="E126">
            <v>191.25</v>
          </cell>
          <cell r="F126">
            <v>0</v>
          </cell>
          <cell r="G126">
            <v>191.25</v>
          </cell>
          <cell r="H126" t="str">
            <v>-</v>
          </cell>
        </row>
        <row r="127">
          <cell r="A127" t="str">
            <v>1 A 01 450 01</v>
          </cell>
          <cell r="B127" t="str">
            <v>-</v>
          </cell>
          <cell r="C127" t="str">
            <v>Escoramento de bueiros celulares</v>
          </cell>
          <cell r="D127" t="str">
            <v>m³</v>
          </cell>
          <cell r="E127">
            <v>27.96</v>
          </cell>
          <cell r="F127">
            <v>0</v>
          </cell>
          <cell r="G127">
            <v>27.96</v>
          </cell>
          <cell r="H127" t="str">
            <v>-</v>
          </cell>
        </row>
        <row r="128">
          <cell r="A128" t="str">
            <v>1 A 01 512 10</v>
          </cell>
          <cell r="B128" t="str">
            <v>-</v>
          </cell>
          <cell r="C128" t="str">
            <v>Concreto ciclópico fck=12 MPa</v>
          </cell>
          <cell r="D128" t="str">
            <v>m³</v>
          </cell>
          <cell r="E128">
            <v>132.57</v>
          </cell>
          <cell r="F128">
            <v>0</v>
          </cell>
          <cell r="G128">
            <v>132.57</v>
          </cell>
          <cell r="H128" t="str">
            <v>-</v>
          </cell>
        </row>
        <row r="129">
          <cell r="A129" t="str">
            <v>1 A 01 512 60</v>
          </cell>
          <cell r="B129" t="str">
            <v>-</v>
          </cell>
          <cell r="C129" t="str">
            <v>Concreto ciclópico fck=12 MPa AC/BC/PC</v>
          </cell>
          <cell r="D129" t="str">
            <v>m³</v>
          </cell>
          <cell r="E129">
            <v>140.21</v>
          </cell>
          <cell r="F129">
            <v>0</v>
          </cell>
          <cell r="G129">
            <v>140.21</v>
          </cell>
          <cell r="H129" t="str">
            <v>-</v>
          </cell>
        </row>
        <row r="130">
          <cell r="A130" t="str">
            <v>1 A 01 515 10</v>
          </cell>
          <cell r="B130" t="str">
            <v>-</v>
          </cell>
          <cell r="C130" t="str">
            <v>Concreto ciclópico fck=15 MPa</v>
          </cell>
          <cell r="D130" t="str">
            <v>m³</v>
          </cell>
          <cell r="E130">
            <v>138.51</v>
          </cell>
          <cell r="F130">
            <v>0</v>
          </cell>
          <cell r="G130">
            <v>138.51</v>
          </cell>
          <cell r="H130" t="str">
            <v>-</v>
          </cell>
        </row>
        <row r="131">
          <cell r="A131" t="str">
            <v>1 A 01 515 60</v>
          </cell>
          <cell r="B131" t="str">
            <v>-</v>
          </cell>
          <cell r="C131" t="str">
            <v>Concreto ciclópico fck=15 MPa AC/BC/PC</v>
          </cell>
          <cell r="D131" t="str">
            <v>m³</v>
          </cell>
          <cell r="E131">
            <v>145.96</v>
          </cell>
          <cell r="F131">
            <v>0</v>
          </cell>
          <cell r="G131">
            <v>145.96</v>
          </cell>
          <cell r="H131" t="str">
            <v>-</v>
          </cell>
        </row>
        <row r="132">
          <cell r="A132" t="str">
            <v>1 A 01 580 01</v>
          </cell>
          <cell r="B132" t="str">
            <v>-</v>
          </cell>
          <cell r="C132" t="str">
            <v>Fornecimento, preparo e colocação formas aço CA 60</v>
          </cell>
          <cell r="D132" t="str">
            <v>kg</v>
          </cell>
          <cell r="E132">
            <v>5.86</v>
          </cell>
          <cell r="F132">
            <v>0</v>
          </cell>
          <cell r="G132">
            <v>5.86</v>
          </cell>
          <cell r="H132" t="str">
            <v>-</v>
          </cell>
        </row>
        <row r="133">
          <cell r="A133" t="str">
            <v>1 A 01 580 02</v>
          </cell>
          <cell r="B133" t="str">
            <v>-</v>
          </cell>
          <cell r="C133" t="str">
            <v>Fornecimento, preparo e colocação formas aço CA 50</v>
          </cell>
          <cell r="D133" t="str">
            <v>kg</v>
          </cell>
          <cell r="E133">
            <v>5.29</v>
          </cell>
          <cell r="F133">
            <v>0</v>
          </cell>
          <cell r="G133">
            <v>5.29</v>
          </cell>
          <cell r="H133" t="str">
            <v>-</v>
          </cell>
        </row>
        <row r="134">
          <cell r="A134" t="str">
            <v>1 A 01 580 03</v>
          </cell>
          <cell r="B134" t="str">
            <v>-</v>
          </cell>
          <cell r="C134" t="str">
            <v>Fornecimento, preparo e colocação formas aço CA 25</v>
          </cell>
          <cell r="D134" t="str">
            <v>kg</v>
          </cell>
          <cell r="E134">
            <v>5.46</v>
          </cell>
          <cell r="F134">
            <v>0</v>
          </cell>
          <cell r="G134">
            <v>5.46</v>
          </cell>
          <cell r="H134" t="str">
            <v>-</v>
          </cell>
        </row>
        <row r="135">
          <cell r="A135" t="str">
            <v>1 A 01 603 01</v>
          </cell>
          <cell r="B135" t="str">
            <v>-</v>
          </cell>
          <cell r="C135" t="str">
            <v>Argamassa cimento-areia 1:3</v>
          </cell>
          <cell r="D135" t="str">
            <v>m³</v>
          </cell>
          <cell r="E135">
            <v>196.53</v>
          </cell>
          <cell r="F135">
            <v>0</v>
          </cell>
          <cell r="G135">
            <v>196.53</v>
          </cell>
          <cell r="H135" t="str">
            <v>-</v>
          </cell>
        </row>
        <row r="136">
          <cell r="A136" t="str">
            <v>1 A 01 603 51</v>
          </cell>
          <cell r="B136" t="str">
            <v>-</v>
          </cell>
          <cell r="C136" t="str">
            <v>Argamassa cimento-areia 1:3 AC</v>
          </cell>
          <cell r="D136" t="str">
            <v>m³</v>
          </cell>
          <cell r="E136">
            <v>212.37</v>
          </cell>
          <cell r="F136">
            <v>0</v>
          </cell>
          <cell r="G136">
            <v>212.37</v>
          </cell>
          <cell r="H136" t="str">
            <v>-</v>
          </cell>
        </row>
        <row r="137">
          <cell r="A137" t="str">
            <v>1 A 01 604 01</v>
          </cell>
          <cell r="B137" t="str">
            <v>-</v>
          </cell>
          <cell r="C137" t="str">
            <v>Argamassa cimento-areia 1:4</v>
          </cell>
          <cell r="D137" t="str">
            <v>m³</v>
          </cell>
          <cell r="E137">
            <v>164.05</v>
          </cell>
          <cell r="F137">
            <v>0</v>
          </cell>
          <cell r="G137">
            <v>164.05</v>
          </cell>
          <cell r="H137" t="str">
            <v>-</v>
          </cell>
        </row>
        <row r="138">
          <cell r="A138" t="str">
            <v>1 A 01 604 51</v>
          </cell>
          <cell r="B138" t="str">
            <v>-</v>
          </cell>
          <cell r="C138" t="str">
            <v>Argamassa cimento-areia 1:4 AC</v>
          </cell>
          <cell r="D138" t="str">
            <v>m³</v>
          </cell>
          <cell r="E138">
            <v>181.4</v>
          </cell>
          <cell r="F138">
            <v>0</v>
          </cell>
          <cell r="G138">
            <v>181.4</v>
          </cell>
          <cell r="H138" t="str">
            <v>-</v>
          </cell>
        </row>
        <row r="139">
          <cell r="A139" t="str">
            <v>1 A 01 606 01</v>
          </cell>
          <cell r="B139" t="str">
            <v>-</v>
          </cell>
          <cell r="C139" t="str">
            <v>Argamassa cimento-areia 1:6</v>
          </cell>
          <cell r="D139" t="str">
            <v>m³</v>
          </cell>
          <cell r="E139">
            <v>139.56</v>
          </cell>
          <cell r="F139">
            <v>0</v>
          </cell>
          <cell r="G139">
            <v>139.56</v>
          </cell>
          <cell r="H139" t="str">
            <v>-</v>
          </cell>
        </row>
        <row r="140">
          <cell r="A140" t="str">
            <v>1 A 01 606 51</v>
          </cell>
          <cell r="B140" t="str">
            <v>-</v>
          </cell>
          <cell r="C140" t="str">
            <v xml:space="preserve"> Argamassa cimento-areia 1:6 AC</v>
          </cell>
          <cell r="D140" t="str">
            <v>m³</v>
          </cell>
          <cell r="E140">
            <v>157.66</v>
          </cell>
          <cell r="F140">
            <v>0</v>
          </cell>
          <cell r="G140">
            <v>157.66</v>
          </cell>
          <cell r="H140" t="str">
            <v>-</v>
          </cell>
        </row>
        <row r="141">
          <cell r="A141" t="str">
            <v>1 A 01 620 01</v>
          </cell>
          <cell r="B141" t="str">
            <v>-</v>
          </cell>
          <cell r="C141" t="str">
            <v>Argamassa cimento-solo 1:10</v>
          </cell>
          <cell r="D141" t="str">
            <v>m³</v>
          </cell>
          <cell r="E141">
            <v>91.73</v>
          </cell>
          <cell r="F141">
            <v>0</v>
          </cell>
          <cell r="G141">
            <v>91.73</v>
          </cell>
          <cell r="H141" t="str">
            <v>-</v>
          </cell>
        </row>
        <row r="142">
          <cell r="A142" t="str">
            <v>1 A 01 653 00</v>
          </cell>
          <cell r="B142" t="str">
            <v>-</v>
          </cell>
          <cell r="C142" t="str">
            <v>Usinagem para sub-base de concreto rolado</v>
          </cell>
          <cell r="D142" t="str">
            <v>m³</v>
          </cell>
          <cell r="E142">
            <v>64.599999999999994</v>
          </cell>
          <cell r="F142">
            <v>0</v>
          </cell>
          <cell r="G142">
            <v>64.599999999999994</v>
          </cell>
          <cell r="H142" t="str">
            <v>-</v>
          </cell>
        </row>
        <row r="143">
          <cell r="A143" t="str">
            <v>1 A 01 653 50</v>
          </cell>
          <cell r="B143" t="str">
            <v>-</v>
          </cell>
          <cell r="C143" t="str">
            <v>Usinagem p/ sub-base de concreto rolado AC/BC</v>
          </cell>
          <cell r="D143" t="str">
            <v>m³</v>
          </cell>
          <cell r="E143">
            <v>63.74</v>
          </cell>
          <cell r="F143">
            <v>0</v>
          </cell>
          <cell r="G143">
            <v>63.74</v>
          </cell>
          <cell r="H143" t="str">
            <v>-</v>
          </cell>
        </row>
        <row r="144">
          <cell r="A144" t="str">
            <v>1 A 01 654 00</v>
          </cell>
          <cell r="B144" t="str">
            <v>-</v>
          </cell>
          <cell r="C144" t="str">
            <v>Usinagem p/ sub-base de concr. de cimento portland</v>
          </cell>
          <cell r="D144" t="str">
            <v>m³</v>
          </cell>
          <cell r="E144">
            <v>85.55</v>
          </cell>
          <cell r="F144">
            <v>0</v>
          </cell>
          <cell r="G144">
            <v>85.55</v>
          </cell>
          <cell r="H144" t="str">
            <v>-</v>
          </cell>
        </row>
        <row r="145">
          <cell r="A145" t="str">
            <v>1 A 01 654 50</v>
          </cell>
          <cell r="B145" t="str">
            <v>-</v>
          </cell>
          <cell r="C145" t="str">
            <v>Usinagem p/sub-base de concr.cimento portl. AC/BC</v>
          </cell>
          <cell r="D145" t="str">
            <v>m³</v>
          </cell>
          <cell r="E145">
            <v>84.69</v>
          </cell>
          <cell r="F145">
            <v>0</v>
          </cell>
          <cell r="G145">
            <v>84.69</v>
          </cell>
          <cell r="H145" t="str">
            <v>-</v>
          </cell>
        </row>
        <row r="146">
          <cell r="A146" t="str">
            <v>1 A 01 656 00</v>
          </cell>
          <cell r="B146" t="str">
            <v>-</v>
          </cell>
          <cell r="C146" t="str">
            <v>Usinagem p/ conc. de cim. portland c/ forma desliz</v>
          </cell>
          <cell r="D146" t="str">
            <v>m³</v>
          </cell>
          <cell r="E146">
            <v>125.33</v>
          </cell>
          <cell r="F146">
            <v>0</v>
          </cell>
          <cell r="G146">
            <v>125.33</v>
          </cell>
          <cell r="H146" t="str">
            <v>-</v>
          </cell>
        </row>
        <row r="147">
          <cell r="A147" t="str">
            <v>1 A 01 656 50</v>
          </cell>
          <cell r="B147" t="str">
            <v>-</v>
          </cell>
          <cell r="C147" t="str">
            <v>Usinagem p/ conc.cim.portl.c/ forma desliz AC/BC</v>
          </cell>
          <cell r="D147" t="str">
            <v>m³</v>
          </cell>
          <cell r="E147">
            <v>135.15</v>
          </cell>
          <cell r="F147">
            <v>0</v>
          </cell>
          <cell r="G147">
            <v>135.15</v>
          </cell>
          <cell r="H147" t="str">
            <v>-</v>
          </cell>
        </row>
        <row r="148">
          <cell r="A148" t="str">
            <v>1 A 01 657 00</v>
          </cell>
          <cell r="B148" t="str">
            <v>-</v>
          </cell>
          <cell r="C148" t="str">
            <v>Usinagem p/ conc.cim. portland c/ equip. peq. por.</v>
          </cell>
          <cell r="D148" t="str">
            <v>m³</v>
          </cell>
          <cell r="E148">
            <v>185.09</v>
          </cell>
          <cell r="F148">
            <v>0</v>
          </cell>
          <cell r="G148">
            <v>185.09</v>
          </cell>
          <cell r="H148" t="str">
            <v>-</v>
          </cell>
        </row>
        <row r="149">
          <cell r="A149" t="str">
            <v>1 A 01 657 50</v>
          </cell>
          <cell r="B149" t="str">
            <v>-</v>
          </cell>
          <cell r="C149" t="str">
            <v>Usinagem p/conc.cim. portl.c/ equip.peq.por.AC/BC</v>
          </cell>
          <cell r="D149" t="str">
            <v>m³</v>
          </cell>
          <cell r="E149">
            <v>193.21</v>
          </cell>
          <cell r="F149">
            <v>0</v>
          </cell>
          <cell r="G149">
            <v>193.21</v>
          </cell>
          <cell r="H149" t="str">
            <v>-</v>
          </cell>
        </row>
        <row r="150">
          <cell r="A150" t="str">
            <v>1 A 01 700 00</v>
          </cell>
          <cell r="B150" t="str">
            <v>-</v>
          </cell>
          <cell r="C150" t="str">
            <v>Fabricação de peças pré mold. de conc. p/ pavim.</v>
          </cell>
          <cell r="D150" t="str">
            <v>m³</v>
          </cell>
          <cell r="E150">
            <v>201.84</v>
          </cell>
          <cell r="F150">
            <v>0</v>
          </cell>
          <cell r="G150">
            <v>201.84</v>
          </cell>
          <cell r="H150" t="str">
            <v>-</v>
          </cell>
        </row>
        <row r="151">
          <cell r="A151" t="str">
            <v>1 A 01 700 50</v>
          </cell>
          <cell r="B151" t="str">
            <v>-</v>
          </cell>
          <cell r="C151" t="str">
            <v>Fabric.de peças pré mold.de conc. p/pavim.AC/BC</v>
          </cell>
          <cell r="D151" t="str">
            <v>m³</v>
          </cell>
          <cell r="E151">
            <v>209.49</v>
          </cell>
          <cell r="F151">
            <v>0</v>
          </cell>
          <cell r="G151">
            <v>209.49</v>
          </cell>
          <cell r="H151" t="str">
            <v>-</v>
          </cell>
        </row>
        <row r="152">
          <cell r="A152" t="str">
            <v>1 A 01 720 00</v>
          </cell>
          <cell r="B152" t="str">
            <v>-</v>
          </cell>
          <cell r="C152" t="str">
            <v>Concreto fck=18MPa p/ pré-moldados (guarda-corpo)</v>
          </cell>
          <cell r="D152" t="str">
            <v>m³</v>
          </cell>
          <cell r="E152">
            <v>184.93</v>
          </cell>
          <cell r="F152">
            <v>0</v>
          </cell>
          <cell r="G152">
            <v>184.93</v>
          </cell>
          <cell r="H152" t="str">
            <v>-</v>
          </cell>
        </row>
        <row r="153">
          <cell r="A153" t="str">
            <v>1 A 01 720 01</v>
          </cell>
          <cell r="B153" t="str">
            <v>-</v>
          </cell>
          <cell r="C153" t="str">
            <v>Guarda-corpo tipo GM, moldado no local</v>
          </cell>
          <cell r="D153" t="str">
            <v>m³</v>
          </cell>
          <cell r="E153">
            <v>165.48</v>
          </cell>
          <cell r="F153">
            <v>0</v>
          </cell>
          <cell r="G153">
            <v>165.48</v>
          </cell>
          <cell r="H153" t="str">
            <v>-</v>
          </cell>
        </row>
        <row r="154">
          <cell r="A154" t="str">
            <v>1 A 01 720 02</v>
          </cell>
          <cell r="B154" t="str">
            <v>-</v>
          </cell>
          <cell r="C154" t="str">
            <v>Fabricação de Guarda-corpo</v>
          </cell>
          <cell r="D154" t="str">
            <v>m³</v>
          </cell>
          <cell r="E154">
            <v>30.74</v>
          </cell>
          <cell r="F154">
            <v>0</v>
          </cell>
          <cell r="G154">
            <v>30.74</v>
          </cell>
          <cell r="H154" t="str">
            <v>-</v>
          </cell>
        </row>
        <row r="155">
          <cell r="A155" t="str">
            <v>1 A 01 720 50</v>
          </cell>
          <cell r="B155" t="str">
            <v>-</v>
          </cell>
          <cell r="C155" t="str">
            <v>Concr.fck = 18 mPa p/pré-mold.(guarda-corpo)AC/BC</v>
          </cell>
          <cell r="D155" t="str">
            <v>m³</v>
          </cell>
          <cell r="E155">
            <v>193.82</v>
          </cell>
          <cell r="F155">
            <v>0</v>
          </cell>
          <cell r="G155">
            <v>193.82</v>
          </cell>
          <cell r="H155" t="str">
            <v>-</v>
          </cell>
        </row>
        <row r="156">
          <cell r="A156" t="str">
            <v>1 A 01 720 51</v>
          </cell>
          <cell r="B156" t="str">
            <v>-</v>
          </cell>
          <cell r="C156" t="str">
            <v>Guarda-corpo tipo GM, moldado no local AC/BC</v>
          </cell>
          <cell r="D156" t="str">
            <v>m</v>
          </cell>
          <cell r="E156">
            <v>167.48</v>
          </cell>
          <cell r="F156">
            <v>0</v>
          </cell>
          <cell r="G156">
            <v>167.48</v>
          </cell>
          <cell r="H156" t="str">
            <v>-</v>
          </cell>
        </row>
        <row r="157">
          <cell r="A157" t="str">
            <v>1 A 01 720 52</v>
          </cell>
          <cell r="B157" t="str">
            <v>-</v>
          </cell>
          <cell r="C157" t="str">
            <v>Fabricação de guarda - corpo AC/BC</v>
          </cell>
          <cell r="D157" t="str">
            <v>m</v>
          </cell>
          <cell r="E157">
            <v>0</v>
          </cell>
          <cell r="F157">
            <v>0</v>
          </cell>
          <cell r="G157">
            <v>0</v>
          </cell>
          <cell r="H157" t="str">
            <v>-</v>
          </cell>
        </row>
        <row r="158">
          <cell r="A158" t="str">
            <v>1 A 01 725 01</v>
          </cell>
          <cell r="B158" t="str">
            <v>-</v>
          </cell>
          <cell r="C158" t="str">
            <v>Fabricação de balizador de concreto</v>
          </cell>
          <cell r="D158" t="str">
            <v>un</v>
          </cell>
          <cell r="E158">
            <v>9.0399999999999991</v>
          </cell>
          <cell r="F158">
            <v>0</v>
          </cell>
          <cell r="G158">
            <v>9.0399999999999991</v>
          </cell>
          <cell r="H158" t="str">
            <v>-</v>
          </cell>
        </row>
        <row r="159">
          <cell r="A159" t="str">
            <v>1 A 01 725 51</v>
          </cell>
          <cell r="B159" t="str">
            <v>-</v>
          </cell>
          <cell r="C159" t="str">
            <v>Fabricação de balizador de concreto AC/BC</v>
          </cell>
          <cell r="D159" t="str">
            <v>un</v>
          </cell>
          <cell r="E159">
            <v>9.08</v>
          </cell>
          <cell r="F159">
            <v>0</v>
          </cell>
          <cell r="G159">
            <v>9.08</v>
          </cell>
          <cell r="H159" t="str">
            <v>-</v>
          </cell>
        </row>
        <row r="160">
          <cell r="A160" t="str">
            <v>1 A 01 730 00</v>
          </cell>
          <cell r="B160" t="str">
            <v>-</v>
          </cell>
          <cell r="C160" t="str">
            <v>Concreto fck=18MPa p/ pré moldados (mourões)</v>
          </cell>
          <cell r="D160" t="str">
            <v>m³</v>
          </cell>
          <cell r="E160">
            <v>156.22999999999999</v>
          </cell>
          <cell r="F160">
            <v>0</v>
          </cell>
          <cell r="G160">
            <v>156.22999999999999</v>
          </cell>
          <cell r="H160" t="str">
            <v>-</v>
          </cell>
        </row>
        <row r="161">
          <cell r="A161" t="str">
            <v>1 A 01 730 01</v>
          </cell>
          <cell r="B161" t="str">
            <v>-</v>
          </cell>
          <cell r="C161" t="str">
            <v>Fabr. mourão de concr. esticador seção quad. 15cm</v>
          </cell>
          <cell r="D161" t="str">
            <v>un</v>
          </cell>
          <cell r="E161">
            <v>25.25</v>
          </cell>
          <cell r="F161">
            <v>0</v>
          </cell>
          <cell r="G161">
            <v>25.25</v>
          </cell>
          <cell r="H161" t="str">
            <v>-</v>
          </cell>
        </row>
        <row r="162">
          <cell r="A162" t="str">
            <v>1 A 01 730 02</v>
          </cell>
          <cell r="B162" t="str">
            <v>-</v>
          </cell>
          <cell r="C162" t="str">
            <v>Fabr. mourão de concr esticador seção triang. 15cm</v>
          </cell>
          <cell r="D162" t="str">
            <v>un</v>
          </cell>
          <cell r="E162">
            <v>16.96</v>
          </cell>
          <cell r="F162">
            <v>0</v>
          </cell>
          <cell r="G162">
            <v>16.96</v>
          </cell>
          <cell r="H162" t="str">
            <v>-</v>
          </cell>
        </row>
        <row r="163">
          <cell r="A163" t="str">
            <v>1 A 01 730 50</v>
          </cell>
          <cell r="B163" t="str">
            <v>-</v>
          </cell>
          <cell r="C163" t="str">
            <v>Concreto fck=18MPa p/pré moldados (mourões) AC/BC</v>
          </cell>
          <cell r="D163" t="str">
            <v>m³</v>
          </cell>
          <cell r="E163">
            <v>165.11</v>
          </cell>
          <cell r="F163">
            <v>0</v>
          </cell>
          <cell r="G163">
            <v>165.11</v>
          </cell>
          <cell r="H163" t="str">
            <v>-</v>
          </cell>
        </row>
        <row r="164">
          <cell r="A164" t="str">
            <v>1 A 01 730 51</v>
          </cell>
          <cell r="B164" t="str">
            <v>-</v>
          </cell>
          <cell r="C164" t="str">
            <v>Fabric.Mourão concr.estic.seção quadr.15cm AC/BC</v>
          </cell>
          <cell r="D164" t="str">
            <v>un</v>
          </cell>
          <cell r="E164">
            <v>25.69</v>
          </cell>
          <cell r="F164">
            <v>0</v>
          </cell>
          <cell r="G164">
            <v>25.69</v>
          </cell>
          <cell r="H164" t="str">
            <v>-</v>
          </cell>
        </row>
        <row r="165">
          <cell r="A165" t="str">
            <v>1 A 01 730 52</v>
          </cell>
          <cell r="B165" t="str">
            <v>-</v>
          </cell>
          <cell r="C165" t="str">
            <v>Fabric.Mourão concr.estic.seção triang.15cm AC/BC</v>
          </cell>
          <cell r="D165" t="str">
            <v>un</v>
          </cell>
          <cell r="E165">
            <v>17.18</v>
          </cell>
          <cell r="F165">
            <v>0</v>
          </cell>
          <cell r="G165">
            <v>17.18</v>
          </cell>
          <cell r="H165" t="str">
            <v>-</v>
          </cell>
        </row>
        <row r="166">
          <cell r="A166" t="str">
            <v>1 A 01 735 01</v>
          </cell>
          <cell r="B166" t="str">
            <v>-</v>
          </cell>
          <cell r="C166" t="str">
            <v>Fabr. mourão de concreto suporte seção quad. 11cm</v>
          </cell>
          <cell r="D166" t="str">
            <v>un</v>
          </cell>
          <cell r="E166">
            <v>18.850000000000001</v>
          </cell>
          <cell r="F166">
            <v>0</v>
          </cell>
          <cell r="G166">
            <v>18.850000000000001</v>
          </cell>
          <cell r="H166" t="str">
            <v>-</v>
          </cell>
        </row>
        <row r="167">
          <cell r="A167" t="str">
            <v>1 A 01 735 02</v>
          </cell>
          <cell r="B167" t="str">
            <v>-</v>
          </cell>
          <cell r="C167" t="str">
            <v>Fabr. mourão de concr. suporte seção triang. 11cm</v>
          </cell>
          <cell r="D167" t="str">
            <v>un</v>
          </cell>
          <cell r="E167">
            <v>12.94</v>
          </cell>
          <cell r="F167">
            <v>0</v>
          </cell>
          <cell r="G167">
            <v>12.94</v>
          </cell>
          <cell r="H167" t="str">
            <v>-</v>
          </cell>
        </row>
        <row r="168">
          <cell r="A168" t="str">
            <v>1 A 01 735 51</v>
          </cell>
          <cell r="B168" t="str">
            <v>-</v>
          </cell>
          <cell r="C168" t="str">
            <v>Fabric.Mourão concr.suporte seção quadr.11cm AC/BC</v>
          </cell>
          <cell r="D168" t="str">
            <v>un</v>
          </cell>
          <cell r="E168">
            <v>19.079999999999998</v>
          </cell>
          <cell r="F168">
            <v>0</v>
          </cell>
          <cell r="G168">
            <v>19.079999999999998</v>
          </cell>
          <cell r="H168" t="str">
            <v>-</v>
          </cell>
        </row>
        <row r="169">
          <cell r="A169" t="str">
            <v>1 A 01 735 52</v>
          </cell>
          <cell r="B169" t="str">
            <v>-</v>
          </cell>
          <cell r="C169" t="str">
            <v>Fabric.Mourão concr.suporte sec.triang.11cm AC/BC</v>
          </cell>
          <cell r="D169" t="str">
            <v>un</v>
          </cell>
          <cell r="E169">
            <v>13.05</v>
          </cell>
          <cell r="F169">
            <v>0</v>
          </cell>
          <cell r="G169">
            <v>13.05</v>
          </cell>
          <cell r="H169" t="str">
            <v>-</v>
          </cell>
        </row>
        <row r="170">
          <cell r="A170" t="str">
            <v>1 A 01 739 01</v>
          </cell>
          <cell r="B170" t="str">
            <v>-</v>
          </cell>
          <cell r="C170" t="str">
            <v>Confecção de tubos de concreto D=0,20m</v>
          </cell>
          <cell r="D170" t="str">
            <v>m</v>
          </cell>
          <cell r="E170">
            <v>10.199999999999999</v>
          </cell>
          <cell r="F170">
            <v>0</v>
          </cell>
          <cell r="G170">
            <v>10.199999999999999</v>
          </cell>
          <cell r="H170" t="str">
            <v>-</v>
          </cell>
        </row>
        <row r="171">
          <cell r="A171" t="str">
            <v>1 A 01 739 51</v>
          </cell>
          <cell r="B171" t="str">
            <v>-</v>
          </cell>
          <cell r="C171" t="str">
            <v>Confecção de tubos de concreto D=0,20m AC/BC</v>
          </cell>
          <cell r="D171" t="str">
            <v>m</v>
          </cell>
          <cell r="E171">
            <v>10.47</v>
          </cell>
          <cell r="F171">
            <v>0</v>
          </cell>
          <cell r="G171">
            <v>10.47</v>
          </cell>
          <cell r="H171" t="str">
            <v>-</v>
          </cell>
        </row>
        <row r="172">
          <cell r="A172" t="str">
            <v>1 A 01 740 01</v>
          </cell>
          <cell r="B172" t="str">
            <v>-</v>
          </cell>
          <cell r="C172" t="str">
            <v>Confecção de tubos de concreto perfurado D=0,20m</v>
          </cell>
          <cell r="D172" t="str">
            <v>m</v>
          </cell>
          <cell r="E172">
            <v>10.46</v>
          </cell>
          <cell r="F172">
            <v>0</v>
          </cell>
          <cell r="G172">
            <v>10.46</v>
          </cell>
          <cell r="H172" t="str">
            <v>-</v>
          </cell>
        </row>
        <row r="173">
          <cell r="A173" t="str">
            <v>1 A 01 740 51</v>
          </cell>
          <cell r="B173" t="str">
            <v>-</v>
          </cell>
          <cell r="C173" t="str">
            <v>Confecção tubos concr.perfurado D=0,20m AC/BC</v>
          </cell>
          <cell r="D173" t="str">
            <v>m</v>
          </cell>
          <cell r="E173">
            <v>10.73</v>
          </cell>
          <cell r="F173">
            <v>0</v>
          </cell>
          <cell r="G173">
            <v>10.73</v>
          </cell>
          <cell r="H173" t="str">
            <v>-</v>
          </cell>
        </row>
        <row r="174">
          <cell r="A174" t="str">
            <v>1 A 01 741 01</v>
          </cell>
          <cell r="B174" t="str">
            <v>-</v>
          </cell>
          <cell r="C174" t="str">
            <v>Confecção de tubos de concreto poroso D=0,20m</v>
          </cell>
          <cell r="D174" t="str">
            <v>m</v>
          </cell>
          <cell r="E174">
            <v>10.34</v>
          </cell>
          <cell r="F174">
            <v>0</v>
          </cell>
          <cell r="G174">
            <v>10.34</v>
          </cell>
          <cell r="H174" t="str">
            <v>-</v>
          </cell>
        </row>
        <row r="175">
          <cell r="A175" t="str">
            <v>1 A 01 741 51</v>
          </cell>
          <cell r="B175" t="str">
            <v>-</v>
          </cell>
          <cell r="C175" t="str">
            <v>Confecção de tubos de concr.poroso D=0,20m AC/BC</v>
          </cell>
          <cell r="D175" t="str">
            <v>m</v>
          </cell>
          <cell r="E175">
            <v>10.47</v>
          </cell>
          <cell r="F175">
            <v>0</v>
          </cell>
          <cell r="G175">
            <v>10.47</v>
          </cell>
          <cell r="H175" t="str">
            <v>-</v>
          </cell>
        </row>
        <row r="176">
          <cell r="A176" t="str">
            <v>1 A 01 745 01</v>
          </cell>
          <cell r="B176" t="str">
            <v>-</v>
          </cell>
          <cell r="C176" t="str">
            <v>Confecção de tubos de concreto D=0,30m</v>
          </cell>
          <cell r="D176" t="str">
            <v>m</v>
          </cell>
          <cell r="E176">
            <v>16.41</v>
          </cell>
          <cell r="F176">
            <v>0</v>
          </cell>
          <cell r="G176">
            <v>16.41</v>
          </cell>
          <cell r="H176" t="str">
            <v>-</v>
          </cell>
        </row>
        <row r="177">
          <cell r="A177" t="str">
            <v>1 A 01 745 51</v>
          </cell>
          <cell r="B177" t="str">
            <v>-</v>
          </cell>
          <cell r="C177" t="str">
            <v>Confecção de tubos de concreto D=0,30m AC/BC</v>
          </cell>
          <cell r="D177" t="str">
            <v>m</v>
          </cell>
          <cell r="E177">
            <v>16.899999999999999</v>
          </cell>
          <cell r="F177">
            <v>0</v>
          </cell>
          <cell r="G177">
            <v>16.899999999999999</v>
          </cell>
          <cell r="H177" t="str">
            <v>-</v>
          </cell>
        </row>
        <row r="178">
          <cell r="A178" t="str">
            <v xml:space="preserve">1 A 01 746 01 </v>
          </cell>
          <cell r="B178" t="str">
            <v>-</v>
          </cell>
          <cell r="C178" t="str">
            <v>Confecção de tubos de concreto perfurado D=0,30m</v>
          </cell>
          <cell r="D178" t="str">
            <v>m</v>
          </cell>
          <cell r="E178">
            <v>16.670000000000002</v>
          </cell>
          <cell r="F178">
            <v>0</v>
          </cell>
          <cell r="G178">
            <v>16.670000000000002</v>
          </cell>
          <cell r="H178" t="str">
            <v>-</v>
          </cell>
        </row>
        <row r="179">
          <cell r="A179" t="str">
            <v>1 A 01 746 51</v>
          </cell>
          <cell r="B179" t="str">
            <v>-</v>
          </cell>
          <cell r="C179" t="str">
            <v>Confecção de tubos concr.perfurado D=0,30m AC/BC</v>
          </cell>
          <cell r="D179" t="str">
            <v>m</v>
          </cell>
          <cell r="E179">
            <v>17.16</v>
          </cell>
          <cell r="F179">
            <v>0</v>
          </cell>
          <cell r="G179">
            <v>17.16</v>
          </cell>
          <cell r="H179" t="str">
            <v>-</v>
          </cell>
        </row>
        <row r="180">
          <cell r="A180" t="str">
            <v>1 A 01 747 01</v>
          </cell>
          <cell r="B180" t="str">
            <v>-</v>
          </cell>
          <cell r="C180" t="str">
            <v>Confecção de tubos de concreto poroso D=0,30m</v>
          </cell>
          <cell r="D180" t="str">
            <v>m</v>
          </cell>
          <cell r="E180">
            <v>16.68</v>
          </cell>
          <cell r="F180">
            <v>0</v>
          </cell>
          <cell r="G180">
            <v>16.68</v>
          </cell>
          <cell r="H180" t="str">
            <v>-</v>
          </cell>
        </row>
        <row r="181">
          <cell r="A181" t="str">
            <v>1 A 01 747 51</v>
          </cell>
          <cell r="B181" t="str">
            <v>-</v>
          </cell>
          <cell r="C181" t="str">
            <v>Confecção de tubos concr.poroso D=0,30m AC/BC</v>
          </cell>
          <cell r="D181" t="str">
            <v>m</v>
          </cell>
          <cell r="E181">
            <v>16.91</v>
          </cell>
          <cell r="F181">
            <v>0</v>
          </cell>
          <cell r="G181">
            <v>16.91</v>
          </cell>
          <cell r="H181" t="str">
            <v>-</v>
          </cell>
        </row>
        <row r="182">
          <cell r="A182" t="str">
            <v>1 A 01 751 01</v>
          </cell>
          <cell r="B182" t="str">
            <v>-</v>
          </cell>
          <cell r="C182" t="str">
            <v>Confecção de tubos de concreto D=0,40m</v>
          </cell>
          <cell r="D182" t="str">
            <v>m</v>
          </cell>
          <cell r="E182">
            <v>23.89</v>
          </cell>
          <cell r="F182">
            <v>0</v>
          </cell>
          <cell r="G182">
            <v>23.89</v>
          </cell>
          <cell r="H182" t="str">
            <v>-</v>
          </cell>
        </row>
        <row r="183">
          <cell r="A183" t="str">
            <v>1 A 01 751 51</v>
          </cell>
          <cell r="B183" t="str">
            <v>-</v>
          </cell>
          <cell r="C183" t="str">
            <v>Confecção de tubos de concreto D=0,40m AC/BC</v>
          </cell>
          <cell r="D183" t="str">
            <v>m</v>
          </cell>
          <cell r="E183">
            <v>24.66</v>
          </cell>
          <cell r="F183">
            <v>0</v>
          </cell>
          <cell r="G183">
            <v>24.66</v>
          </cell>
          <cell r="H183" t="str">
            <v>-</v>
          </cell>
        </row>
        <row r="184">
          <cell r="A184" t="str">
            <v>1 A 01 752 01</v>
          </cell>
          <cell r="B184" t="str">
            <v>-</v>
          </cell>
          <cell r="C184" t="str">
            <v>Confecção de tubos de concreto perfurado D=0,40m</v>
          </cell>
          <cell r="D184" t="str">
            <v>m</v>
          </cell>
          <cell r="E184">
            <v>24.15</v>
          </cell>
          <cell r="F184">
            <v>0</v>
          </cell>
          <cell r="G184">
            <v>24.15</v>
          </cell>
          <cell r="H184" t="str">
            <v>-</v>
          </cell>
        </row>
        <row r="185">
          <cell r="A185" t="str">
            <v>1 A 01 752 51</v>
          </cell>
          <cell r="B185" t="str">
            <v>-</v>
          </cell>
          <cell r="C185" t="str">
            <v>Confecção de tubos concr.perfurado D=0,40m AC/BC</v>
          </cell>
          <cell r="D185" t="str">
            <v>m</v>
          </cell>
          <cell r="E185">
            <v>24.92</v>
          </cell>
          <cell r="F185">
            <v>0</v>
          </cell>
          <cell r="G185">
            <v>24.92</v>
          </cell>
          <cell r="H185" t="str">
            <v>-</v>
          </cell>
        </row>
        <row r="186">
          <cell r="A186" t="str">
            <v>1 A 01 753 01</v>
          </cell>
          <cell r="B186" t="str">
            <v>-</v>
          </cell>
          <cell r="C186" t="str">
            <v>Confecção de tubos de concreto poroso D=0,40m</v>
          </cell>
          <cell r="D186" t="str">
            <v>m</v>
          </cell>
          <cell r="E186">
            <v>24.31</v>
          </cell>
          <cell r="F186">
            <v>0</v>
          </cell>
          <cell r="G186">
            <v>24.31</v>
          </cell>
          <cell r="H186" t="str">
            <v>-</v>
          </cell>
        </row>
        <row r="187">
          <cell r="A187" t="str">
            <v>1 A 01 753 51</v>
          </cell>
          <cell r="B187" t="str">
            <v>-</v>
          </cell>
          <cell r="C187" t="str">
            <v>Confecção de tubos concr.poroso D=0,40m AC/BC</v>
          </cell>
          <cell r="D187" t="str">
            <v>m</v>
          </cell>
          <cell r="E187">
            <v>24.68</v>
          </cell>
          <cell r="F187">
            <v>0</v>
          </cell>
          <cell r="G187">
            <v>24.68</v>
          </cell>
          <cell r="H187" t="str">
            <v>-</v>
          </cell>
        </row>
        <row r="188">
          <cell r="A188" t="str">
            <v>1 A 01 755 01</v>
          </cell>
          <cell r="B188" t="str">
            <v>-</v>
          </cell>
          <cell r="C188" t="str">
            <v>Confecção de tubos de concreto armado D=0,60m CA-4</v>
          </cell>
          <cell r="D188" t="str">
            <v>m</v>
          </cell>
          <cell r="E188">
            <v>118.18</v>
          </cell>
          <cell r="F188">
            <v>0</v>
          </cell>
          <cell r="G188">
            <v>118.18</v>
          </cell>
          <cell r="H188" t="str">
            <v>-</v>
          </cell>
        </row>
        <row r="189">
          <cell r="A189" t="str">
            <v>1 A 01 755 51</v>
          </cell>
          <cell r="B189" t="str">
            <v>-</v>
          </cell>
          <cell r="C189" t="str">
            <v xml:space="preserve"> Confecção de tubos concr.armado D=0,60m CA-4 AC/BC</v>
          </cell>
          <cell r="D189" t="str">
            <v>m</v>
          </cell>
          <cell r="E189">
            <v>119.69</v>
          </cell>
          <cell r="F189">
            <v>0</v>
          </cell>
          <cell r="G189">
            <v>119.69</v>
          </cell>
          <cell r="H189" t="str">
            <v>-</v>
          </cell>
        </row>
        <row r="190">
          <cell r="A190" t="str">
            <v>1 A 01 760 01</v>
          </cell>
          <cell r="B190" t="str">
            <v>-</v>
          </cell>
          <cell r="C190" t="str">
            <v>Confecção de tubos de concreto armado D=0,80m CA-4</v>
          </cell>
          <cell r="D190" t="str">
            <v>m</v>
          </cell>
          <cell r="E190">
            <v>179.6</v>
          </cell>
          <cell r="F190">
            <v>0</v>
          </cell>
          <cell r="G190">
            <v>179.6</v>
          </cell>
          <cell r="H190" t="str">
            <v>-</v>
          </cell>
        </row>
        <row r="191">
          <cell r="A191" t="str">
            <v>1 A 01 760 51</v>
          </cell>
          <cell r="B191" t="str">
            <v>-</v>
          </cell>
          <cell r="C191" t="str">
            <v>Confecção de tubos concr.armado D=0,80m CA-4 AC/BC</v>
          </cell>
          <cell r="D191" t="str">
            <v>m</v>
          </cell>
          <cell r="E191">
            <v>182.11</v>
          </cell>
          <cell r="F191">
            <v>0</v>
          </cell>
          <cell r="G191">
            <v>182.11</v>
          </cell>
          <cell r="H191" t="str">
            <v>-</v>
          </cell>
        </row>
        <row r="192">
          <cell r="A192" t="str">
            <v>1 A 01 765 01</v>
          </cell>
          <cell r="B192" t="str">
            <v>-</v>
          </cell>
          <cell r="C192" t="str">
            <v>Confecção de tubos de concreto armado D=1,00m CA-4</v>
          </cell>
          <cell r="D192" t="str">
            <v>m</v>
          </cell>
          <cell r="E192">
            <v>271.69</v>
          </cell>
          <cell r="F192">
            <v>0</v>
          </cell>
          <cell r="G192">
            <v>271.69</v>
          </cell>
          <cell r="H192" t="str">
            <v>-</v>
          </cell>
        </row>
        <row r="193">
          <cell r="A193" t="str">
            <v>1 A 01 765 51</v>
          </cell>
          <cell r="B193" t="str">
            <v>-</v>
          </cell>
          <cell r="C193" t="str">
            <v>Confecção de tubos concr.armado D=1,00m CA-4 AC/BC</v>
          </cell>
          <cell r="D193" t="str">
            <v>m</v>
          </cell>
          <cell r="E193">
            <v>275.44</v>
          </cell>
          <cell r="F193">
            <v>0</v>
          </cell>
          <cell r="G193">
            <v>275.44</v>
          </cell>
          <cell r="H193" t="str">
            <v>-</v>
          </cell>
        </row>
        <row r="194">
          <cell r="A194" t="str">
            <v>1 A 01 770 01</v>
          </cell>
          <cell r="B194" t="str">
            <v>-</v>
          </cell>
          <cell r="C194" t="str">
            <v>Confecção de tubos de concreto armado D=1,20m CA-4</v>
          </cell>
          <cell r="D194" t="str">
            <v>m</v>
          </cell>
          <cell r="E194">
            <v>382.35</v>
          </cell>
          <cell r="F194">
            <v>0</v>
          </cell>
          <cell r="G194">
            <v>382.35</v>
          </cell>
          <cell r="H194" t="str">
            <v>-</v>
          </cell>
        </row>
        <row r="195">
          <cell r="A195" t="str">
            <v>1 A 01 700 51</v>
          </cell>
          <cell r="B195" t="str">
            <v>-</v>
          </cell>
          <cell r="C195" t="str">
            <v>Confecção de tubos concr.armado D=1,20m CA-4 AC/BC</v>
          </cell>
          <cell r="D195" t="str">
            <v>m</v>
          </cell>
          <cell r="E195">
            <v>387.18</v>
          </cell>
          <cell r="F195">
            <v>0</v>
          </cell>
          <cell r="G195">
            <v>387.18</v>
          </cell>
          <cell r="H195" t="str">
            <v>-</v>
          </cell>
        </row>
        <row r="196">
          <cell r="A196" t="str">
            <v>1 A 01 775 01</v>
          </cell>
          <cell r="B196" t="str">
            <v>-</v>
          </cell>
          <cell r="C196" t="str">
            <v>Confecção de tubos de concreto armado D=1,50m CA-4</v>
          </cell>
          <cell r="D196" t="str">
            <v>m</v>
          </cell>
          <cell r="E196">
            <v>608.49</v>
          </cell>
          <cell r="F196">
            <v>0</v>
          </cell>
          <cell r="G196">
            <v>608.49</v>
          </cell>
          <cell r="H196" t="str">
            <v>-</v>
          </cell>
        </row>
        <row r="197">
          <cell r="A197" t="str">
            <v>1 A 01 775 51</v>
          </cell>
          <cell r="B197" t="str">
            <v>-</v>
          </cell>
          <cell r="C197" t="str">
            <v>Confecção de tubos concr.armado D=1,50m CA-4 AC/BC</v>
          </cell>
          <cell r="D197" t="str">
            <v>m</v>
          </cell>
          <cell r="E197">
            <v>614.9</v>
          </cell>
          <cell r="F197">
            <v>0</v>
          </cell>
          <cell r="G197">
            <v>614.9</v>
          </cell>
          <cell r="H197" t="str">
            <v>-</v>
          </cell>
        </row>
        <row r="198">
          <cell r="A198" t="str">
            <v>1 A 01 780 01</v>
          </cell>
          <cell r="B198" t="str">
            <v>-</v>
          </cell>
          <cell r="C198" t="str">
            <v>Obtenção de grama para replantio</v>
          </cell>
          <cell r="D198" t="str">
            <v>m²</v>
          </cell>
          <cell r="E198">
            <v>0.8</v>
          </cell>
          <cell r="F198">
            <v>0</v>
          </cell>
          <cell r="G198">
            <v>0.8</v>
          </cell>
          <cell r="H198" t="str">
            <v>-</v>
          </cell>
        </row>
        <row r="199">
          <cell r="A199" t="str">
            <v>1 A 01 790 01</v>
          </cell>
          <cell r="B199" t="str">
            <v>-</v>
          </cell>
          <cell r="C199" t="str">
            <v>Guia de madeira - 2,5 x 7,0 cm</v>
          </cell>
          <cell r="D199" t="str">
            <v>m</v>
          </cell>
          <cell r="E199">
            <v>1.66</v>
          </cell>
          <cell r="F199">
            <v>0</v>
          </cell>
          <cell r="G199">
            <v>1.66</v>
          </cell>
          <cell r="H199" t="str">
            <v>-</v>
          </cell>
        </row>
        <row r="200">
          <cell r="A200" t="str">
            <v>1 A 01 790 02</v>
          </cell>
          <cell r="B200" t="str">
            <v>-</v>
          </cell>
          <cell r="C200" t="str">
            <v>Guia de madeira - 2,5 x 10,0 cm</v>
          </cell>
          <cell r="D200" t="str">
            <v>m</v>
          </cell>
          <cell r="E200">
            <v>1.88</v>
          </cell>
          <cell r="F200">
            <v>0</v>
          </cell>
          <cell r="G200">
            <v>1.88</v>
          </cell>
          <cell r="H200" t="str">
            <v>-</v>
          </cell>
        </row>
        <row r="201">
          <cell r="A201" t="str">
            <v>1 A 01 800 01</v>
          </cell>
          <cell r="B201" t="str">
            <v>-</v>
          </cell>
          <cell r="C201" t="str">
            <v>Recuperação de chapa para placa de sinalização</v>
          </cell>
          <cell r="D201" t="str">
            <v>m²</v>
          </cell>
          <cell r="E201">
            <v>18.18</v>
          </cell>
          <cell r="F201">
            <v>0</v>
          </cell>
          <cell r="G201">
            <v>18.18</v>
          </cell>
          <cell r="H201" t="str">
            <v>-</v>
          </cell>
        </row>
        <row r="202">
          <cell r="A202" t="str">
            <v>1 A 01 810 01</v>
          </cell>
          <cell r="B202" t="str">
            <v>-</v>
          </cell>
          <cell r="C202" t="str">
            <v>Calha metálica semi-circular D=0,40 m</v>
          </cell>
          <cell r="D202" t="str">
            <v>m</v>
          </cell>
          <cell r="E202">
            <v>146.99</v>
          </cell>
          <cell r="F202">
            <v>0</v>
          </cell>
          <cell r="G202">
            <v>146.99</v>
          </cell>
          <cell r="H202" t="str">
            <v>-</v>
          </cell>
        </row>
        <row r="203">
          <cell r="A203" t="str">
            <v>1 A 01 850 01</v>
          </cell>
          <cell r="B203" t="str">
            <v>-</v>
          </cell>
          <cell r="C203" t="str">
            <v>Confecção de placa de sinalização semi-refletiva</v>
          </cell>
          <cell r="D203" t="str">
            <v>m²</v>
          </cell>
          <cell r="E203">
            <v>147.69</v>
          </cell>
          <cell r="F203">
            <v>0</v>
          </cell>
          <cell r="G203">
            <v>147.69</v>
          </cell>
          <cell r="H203" t="str">
            <v>-</v>
          </cell>
        </row>
        <row r="204">
          <cell r="A204" t="str">
            <v>1 A 01 860 01</v>
          </cell>
          <cell r="B204" t="str">
            <v>-</v>
          </cell>
          <cell r="C204" t="str">
            <v>Confecção de placa de sinalização tot. refletiva</v>
          </cell>
          <cell r="D204" t="str">
            <v>m²</v>
          </cell>
          <cell r="E204">
            <v>199.35</v>
          </cell>
          <cell r="F204">
            <v>0</v>
          </cell>
          <cell r="G204">
            <v>199.35</v>
          </cell>
          <cell r="H204" t="str">
            <v>-</v>
          </cell>
        </row>
        <row r="205">
          <cell r="A205" t="str">
            <v>1 A 01 870 01</v>
          </cell>
          <cell r="B205" t="str">
            <v>-</v>
          </cell>
          <cell r="C205" t="str">
            <v>Confecção de suporte e travessa p/ placa de sinal.</v>
          </cell>
          <cell r="D205" t="str">
            <v>un</v>
          </cell>
          <cell r="E205">
            <v>18.57</v>
          </cell>
          <cell r="F205">
            <v>0</v>
          </cell>
          <cell r="G205">
            <v>18.57</v>
          </cell>
          <cell r="H205" t="str">
            <v>-</v>
          </cell>
        </row>
        <row r="206">
          <cell r="A206" t="str">
            <v>1 A 01 890 01</v>
          </cell>
          <cell r="B206" t="str">
            <v>-</v>
          </cell>
          <cell r="C206" t="str">
            <v>Escavação manual em material de 1a categoria</v>
          </cell>
          <cell r="D206" t="str">
            <v>m³</v>
          </cell>
          <cell r="E206">
            <v>16.68</v>
          </cell>
          <cell r="F206">
            <v>0</v>
          </cell>
          <cell r="G206">
            <v>16.68</v>
          </cell>
          <cell r="H206" t="str">
            <v>-</v>
          </cell>
        </row>
        <row r="207">
          <cell r="A207" t="str">
            <v>1 A 01 891 01</v>
          </cell>
          <cell r="B207" t="str">
            <v>-</v>
          </cell>
          <cell r="C207" t="str">
            <v>Escavação manual de vala em material de 1a cat.</v>
          </cell>
          <cell r="D207" t="str">
            <v>m³</v>
          </cell>
          <cell r="E207">
            <v>19.27</v>
          </cell>
          <cell r="F207">
            <v>0</v>
          </cell>
          <cell r="G207">
            <v>19.27</v>
          </cell>
          <cell r="H207" t="str">
            <v>-</v>
          </cell>
        </row>
        <row r="208">
          <cell r="A208" t="str">
            <v>1 A 01 892 01</v>
          </cell>
          <cell r="B208" t="str">
            <v>-</v>
          </cell>
          <cell r="C208" t="str">
            <v>Escavação mecânica de vala em material de 1a cat.</v>
          </cell>
          <cell r="D208" t="str">
            <v>m³</v>
          </cell>
          <cell r="E208">
            <v>3.09</v>
          </cell>
          <cell r="F208">
            <v>0</v>
          </cell>
          <cell r="G208">
            <v>3.09</v>
          </cell>
          <cell r="H208" t="str">
            <v>-</v>
          </cell>
        </row>
        <row r="209">
          <cell r="A209" t="str">
            <v>1 A 01 893 01</v>
          </cell>
          <cell r="B209" t="str">
            <v>-</v>
          </cell>
          <cell r="C209" t="str">
            <v>Compactação manual</v>
          </cell>
          <cell r="D209" t="str">
            <v>m³</v>
          </cell>
          <cell r="E209">
            <v>8.01</v>
          </cell>
          <cell r="F209">
            <v>0</v>
          </cell>
          <cell r="G209">
            <v>8.01</v>
          </cell>
          <cell r="H209" t="str">
            <v>-</v>
          </cell>
        </row>
        <row r="210">
          <cell r="A210" t="str">
            <v>1 A 01 894 01</v>
          </cell>
          <cell r="B210" t="str">
            <v>-</v>
          </cell>
          <cell r="C210" t="str">
            <v>Lastro de brita</v>
          </cell>
          <cell r="D210" t="str">
            <v>m³</v>
          </cell>
          <cell r="E210">
            <v>30.79</v>
          </cell>
          <cell r="F210">
            <v>0</v>
          </cell>
          <cell r="G210">
            <v>30.79</v>
          </cell>
          <cell r="H210" t="str">
            <v>-</v>
          </cell>
        </row>
        <row r="211">
          <cell r="A211" t="str">
            <v>1 A 01 894 51</v>
          </cell>
          <cell r="B211" t="str">
            <v>-</v>
          </cell>
          <cell r="C211" t="str">
            <v>Lastro de brita BC</v>
          </cell>
          <cell r="D211" t="str">
            <v>m³</v>
          </cell>
          <cell r="E211">
            <v>30.15</v>
          </cell>
          <cell r="F211">
            <v>0</v>
          </cell>
          <cell r="G211">
            <v>30.15</v>
          </cell>
          <cell r="H211" t="str">
            <v>-</v>
          </cell>
        </row>
        <row r="212">
          <cell r="A212" t="str">
            <v>1 A 02 702 00</v>
          </cell>
          <cell r="B212" t="str">
            <v>-</v>
          </cell>
          <cell r="C212" t="str">
            <v>Limpeza e enchim. junta pav. concr.(const e rest)</v>
          </cell>
          <cell r="D212" t="str">
            <v>m</v>
          </cell>
          <cell r="E212">
            <v>4.8</v>
          </cell>
          <cell r="F212">
            <v>0</v>
          </cell>
          <cell r="G212">
            <v>4.8</v>
          </cell>
          <cell r="H212" t="str">
            <v>-</v>
          </cell>
        </row>
        <row r="213">
          <cell r="A213" t="str">
            <v>1 A 99 001 00</v>
          </cell>
          <cell r="B213" t="str">
            <v>-</v>
          </cell>
          <cell r="C213" t="str">
            <v>Mistura areia-asfalto usinada a frio</v>
          </cell>
          <cell r="D213" t="str">
            <v>m³</v>
          </cell>
          <cell r="E213">
            <v>0</v>
          </cell>
          <cell r="F213">
            <v>0</v>
          </cell>
          <cell r="G213">
            <v>0</v>
          </cell>
          <cell r="H213" t="str">
            <v>-</v>
          </cell>
        </row>
        <row r="214">
          <cell r="A214" t="str">
            <v>1 A 99 002 00</v>
          </cell>
          <cell r="B214" t="str">
            <v>-</v>
          </cell>
          <cell r="C214" t="str">
            <v>Mistura areia-asfalto usinada a quente</v>
          </cell>
          <cell r="D214" t="str">
            <v>m³</v>
          </cell>
          <cell r="E214">
            <v>0</v>
          </cell>
          <cell r="F214">
            <v>0</v>
          </cell>
          <cell r="G214">
            <v>0</v>
          </cell>
          <cell r="H214" t="str">
            <v>-</v>
          </cell>
        </row>
        <row r="215">
          <cell r="A215" t="str">
            <v>1 A 99 003 00</v>
          </cell>
          <cell r="B215" t="str">
            <v>-</v>
          </cell>
          <cell r="C215" t="str">
            <v>Mistura betuminosa usinada a frio</v>
          </cell>
          <cell r="D215" t="str">
            <v>m³</v>
          </cell>
          <cell r="E215">
            <v>0</v>
          </cell>
          <cell r="F215">
            <v>0</v>
          </cell>
          <cell r="G215">
            <v>0</v>
          </cell>
          <cell r="H215" t="str">
            <v>-</v>
          </cell>
        </row>
        <row r="216">
          <cell r="A216" t="str">
            <v>1 A 99 004 00</v>
          </cell>
          <cell r="B216" t="str">
            <v>-</v>
          </cell>
          <cell r="C216" t="str">
            <v>Mistura betuminosa usinada a quente</v>
          </cell>
          <cell r="D216" t="str">
            <v>m³</v>
          </cell>
          <cell r="E216">
            <v>0</v>
          </cell>
          <cell r="F216">
            <v>0</v>
          </cell>
          <cell r="G216">
            <v>0</v>
          </cell>
          <cell r="H216" t="str">
            <v>-</v>
          </cell>
        </row>
        <row r="217">
          <cell r="A217" t="str">
            <v>1 A 99 005 00</v>
          </cell>
          <cell r="B217" t="str">
            <v>-</v>
          </cell>
          <cell r="C217" t="str">
            <v>Mistura betuminosa</v>
          </cell>
          <cell r="D217" t="str">
            <v>m³</v>
          </cell>
          <cell r="E217">
            <v>0</v>
          </cell>
          <cell r="F217">
            <v>0</v>
          </cell>
          <cell r="G217">
            <v>0</v>
          </cell>
          <cell r="H217" t="str">
            <v>-</v>
          </cell>
        </row>
        <row r="219">
          <cell r="A219" t="str">
            <v>DNIT - Sistema de Custos Rodoviários</v>
          </cell>
          <cell r="D219" t="str">
            <v>Sicro2</v>
          </cell>
          <cell r="H219" t="str">
            <v>Esp. Técnica</v>
          </cell>
        </row>
        <row r="220">
          <cell r="A220" t="str">
            <v>construção Rodoviária</v>
          </cell>
          <cell r="D220" t="str">
            <v>Minas Gerais</v>
          </cell>
          <cell r="H220" t="str">
            <v>Minas Gerais</v>
          </cell>
        </row>
        <row r="221">
          <cell r="A221" t="str">
            <v>Resumo dos Custos Unitários de Referência: Maio de 2005</v>
          </cell>
          <cell r="D221" t="str">
            <v>RCtR0330</v>
          </cell>
          <cell r="H221" t="str">
            <v>=</v>
          </cell>
        </row>
        <row r="223">
          <cell r="A223" t="str">
            <v>Código</v>
          </cell>
          <cell r="C223" t="str">
            <v>Atividade / Serviço</v>
          </cell>
          <cell r="D223" t="str">
            <v>Unidade</v>
          </cell>
          <cell r="F223" t="str">
            <v>Preço Unitário</v>
          </cell>
          <cell r="H223" t="str">
            <v>Código</v>
          </cell>
        </row>
        <row r="224">
          <cell r="D224" t="str">
            <v>Und</v>
          </cell>
          <cell r="E224" t="str">
            <v>Direto</v>
          </cell>
          <cell r="F224" t="str">
            <v>LDI</v>
          </cell>
          <cell r="G224" t="str">
            <v>Total</v>
          </cell>
        </row>
        <row r="226">
          <cell r="A226" t="str">
            <v>2 S 01 000 00</v>
          </cell>
          <cell r="B226" t="str">
            <v>-</v>
          </cell>
          <cell r="C226" t="str">
            <v>Desm. dest. limpeza áreas c/arv. diam. até 0,15 m</v>
          </cell>
          <cell r="D226" t="str">
            <v>m²</v>
          </cell>
          <cell r="E226">
            <v>0.2</v>
          </cell>
          <cell r="F226">
            <v>0.04</v>
          </cell>
          <cell r="G226">
            <v>0.25</v>
          </cell>
          <cell r="H226" t="str">
            <v>DNER-ES-278/97</v>
          </cell>
        </row>
        <row r="227">
          <cell r="A227" t="str">
            <v>2 S 01 010 00</v>
          </cell>
          <cell r="B227" t="str">
            <v>-</v>
          </cell>
          <cell r="C227" t="str">
            <v>Destocamento de árvores D=0,15 a 0,30 m</v>
          </cell>
          <cell r="D227" t="str">
            <v>und</v>
          </cell>
          <cell r="E227">
            <v>19.420000000000002</v>
          </cell>
          <cell r="F227">
            <v>4.6399999999999997</v>
          </cell>
          <cell r="G227">
            <v>24.07</v>
          </cell>
          <cell r="H227" t="str">
            <v>DNER-ES-278/97</v>
          </cell>
        </row>
        <row r="228">
          <cell r="A228" t="str">
            <v>2 S 01 012 00</v>
          </cell>
          <cell r="B228" t="str">
            <v>-</v>
          </cell>
          <cell r="C228" t="str">
            <v>Destocamento de árvores c/diâm. &gt; 0,30 m</v>
          </cell>
          <cell r="D228" t="str">
            <v>und</v>
          </cell>
          <cell r="E228">
            <v>48.56</v>
          </cell>
          <cell r="F228">
            <v>11.6</v>
          </cell>
          <cell r="G228">
            <v>60.17</v>
          </cell>
          <cell r="H228" t="str">
            <v>DNER-ES-278/97</v>
          </cell>
        </row>
        <row r="229">
          <cell r="A229" t="str">
            <v>2 S 01 100 01</v>
          </cell>
          <cell r="B229" t="str">
            <v>-</v>
          </cell>
          <cell r="C229" t="str">
            <v>Esc. carga transp. mat 1ª cat DMT 50 m</v>
          </cell>
          <cell r="D229" t="str">
            <v>m³</v>
          </cell>
          <cell r="E229">
            <v>1.03</v>
          </cell>
          <cell r="F229">
            <v>0.24</v>
          </cell>
          <cell r="G229">
            <v>1.28</v>
          </cell>
          <cell r="H229" t="str">
            <v>DNER-ES-280/97</v>
          </cell>
        </row>
        <row r="230">
          <cell r="A230" t="str">
            <v>2 S 01 100 02</v>
          </cell>
          <cell r="B230" t="str">
            <v>-</v>
          </cell>
          <cell r="C230" t="str">
            <v>Esc. carga transp. mat 1ª cat DMT 50 a 200m c/m</v>
          </cell>
          <cell r="D230" t="str">
            <v>m³</v>
          </cell>
          <cell r="E230">
            <v>3.41</v>
          </cell>
          <cell r="F230">
            <v>0.81</v>
          </cell>
          <cell r="G230">
            <v>4.22</v>
          </cell>
          <cell r="H230" t="str">
            <v>DNER-ES-280/97</v>
          </cell>
        </row>
        <row r="231">
          <cell r="A231" t="str">
            <v>2 S 01 100 03</v>
          </cell>
          <cell r="B231" t="str">
            <v>-</v>
          </cell>
          <cell r="C231" t="str">
            <v>Esc. carga transp. mat 1ª cat DMT 200 a 400m c/m</v>
          </cell>
          <cell r="D231" t="str">
            <v>m³</v>
          </cell>
          <cell r="E231">
            <v>4.1500000000000004</v>
          </cell>
          <cell r="F231">
            <v>0.99</v>
          </cell>
          <cell r="G231">
            <v>5.14</v>
          </cell>
          <cell r="H231" t="str">
            <v>DNER-ES-280/97</v>
          </cell>
        </row>
        <row r="232">
          <cell r="A232" t="str">
            <v>2 S 01 100 04</v>
          </cell>
          <cell r="B232" t="str">
            <v>-</v>
          </cell>
          <cell r="C232" t="str">
            <v>Esc. carga transp. mat 1ª cat DMT 400 a 600m c/m</v>
          </cell>
          <cell r="D232" t="str">
            <v>m³</v>
          </cell>
          <cell r="E232">
            <v>4.9400000000000004</v>
          </cell>
          <cell r="F232">
            <v>1.18</v>
          </cell>
          <cell r="G232">
            <v>6.12</v>
          </cell>
          <cell r="H232" t="str">
            <v>DNER-ES-280/97</v>
          </cell>
        </row>
        <row r="233">
          <cell r="A233" t="str">
            <v>2 S 01 100 05</v>
          </cell>
          <cell r="B233" t="str">
            <v>-</v>
          </cell>
          <cell r="C233" t="str">
            <v>Esc. carga transp. mat 1ª cat DMT 600 a 800m c/m</v>
          </cell>
          <cell r="D233" t="str">
            <v>m³</v>
          </cell>
          <cell r="E233">
            <v>5.64</v>
          </cell>
          <cell r="F233">
            <v>1.34</v>
          </cell>
          <cell r="G233">
            <v>6.99</v>
          </cell>
          <cell r="H233" t="str">
            <v>DNER-ES-280/97</v>
          </cell>
        </row>
        <row r="234">
          <cell r="A234" t="str">
            <v>2 S 01 100 06</v>
          </cell>
          <cell r="B234" t="str">
            <v>-</v>
          </cell>
          <cell r="C234" t="str">
            <v>Esc. carga transp. mat 1ª cat DMT 800 a 1000m c/m</v>
          </cell>
          <cell r="D234" t="str">
            <v>m³</v>
          </cell>
          <cell r="E234">
            <v>6.52</v>
          </cell>
          <cell r="F234">
            <v>1.55</v>
          </cell>
          <cell r="G234">
            <v>8.07</v>
          </cell>
          <cell r="H234" t="str">
            <v>DNER-ES-280/97</v>
          </cell>
        </row>
        <row r="235">
          <cell r="A235" t="str">
            <v>2 S 01 100 07</v>
          </cell>
          <cell r="B235" t="str">
            <v>-</v>
          </cell>
          <cell r="C235" t="str">
            <v>Esc. carga transp. mat 1ª cat DMT 1000 a 1200m c/m</v>
          </cell>
          <cell r="D235" t="str">
            <v>m³</v>
          </cell>
          <cell r="E235">
            <v>7.44</v>
          </cell>
          <cell r="F235">
            <v>1.77</v>
          </cell>
          <cell r="G235">
            <v>9.2200000000000006</v>
          </cell>
          <cell r="H235" t="str">
            <v>DNER-ES-280/97</v>
          </cell>
        </row>
        <row r="236">
          <cell r="A236" t="str">
            <v>2 S 01 100 08</v>
          </cell>
          <cell r="B236" t="str">
            <v>-</v>
          </cell>
          <cell r="C236" t="str">
            <v>Esc. carga transp. mat 1ª cat DMT 1200 a 1400m c/m</v>
          </cell>
          <cell r="D236" t="str">
            <v>m³</v>
          </cell>
          <cell r="E236">
            <v>8.2899999999999991</v>
          </cell>
          <cell r="F236">
            <v>1.98</v>
          </cell>
          <cell r="G236">
            <v>10.27</v>
          </cell>
          <cell r="H236" t="str">
            <v>DNER-ES-280/97</v>
          </cell>
        </row>
        <row r="237">
          <cell r="A237" t="str">
            <v>2 S 01 100 09</v>
          </cell>
          <cell r="B237" t="str">
            <v>-</v>
          </cell>
          <cell r="C237" t="str">
            <v>Esc. carga tr. mat 1ª c. DMT 50 a 200m c/carreg</v>
          </cell>
          <cell r="D237" t="str">
            <v>m³</v>
          </cell>
          <cell r="E237">
            <v>3.92</v>
          </cell>
          <cell r="F237">
            <v>0.93</v>
          </cell>
          <cell r="G237">
            <v>4.8499999999999996</v>
          </cell>
          <cell r="H237" t="str">
            <v>DNER-ES-280/97</v>
          </cell>
        </row>
        <row r="238">
          <cell r="A238" t="str">
            <v>2 S 01 100 10</v>
          </cell>
          <cell r="B238" t="str">
            <v>-</v>
          </cell>
          <cell r="C238" t="str">
            <v>Esc. carga tr. mat 1ª c. DMT 200 a 400m c/carreg</v>
          </cell>
          <cell r="D238" t="str">
            <v>m³</v>
          </cell>
          <cell r="E238">
            <v>4.26</v>
          </cell>
          <cell r="F238">
            <v>1.01</v>
          </cell>
          <cell r="G238">
            <v>5.28</v>
          </cell>
          <cell r="H238" t="str">
            <v>DNER-ES-280/97</v>
          </cell>
        </row>
        <row r="239">
          <cell r="A239" t="str">
            <v>2 S 01 100 11</v>
          </cell>
          <cell r="B239" t="str">
            <v>-</v>
          </cell>
          <cell r="C239" t="str">
            <v>Esc. carga tr. mat 1ª c. DMT 400 a 600m c/carreg</v>
          </cell>
          <cell r="D239" t="str">
            <v>m³</v>
          </cell>
          <cell r="E239">
            <v>4.4400000000000004</v>
          </cell>
          <cell r="F239">
            <v>1.06</v>
          </cell>
          <cell r="G239">
            <v>5.5</v>
          </cell>
          <cell r="H239" t="str">
            <v>DNER-ES-280/97</v>
          </cell>
        </row>
        <row r="240">
          <cell r="A240" t="str">
            <v>2 S 01 100 12</v>
          </cell>
          <cell r="B240" t="str">
            <v>-</v>
          </cell>
          <cell r="C240" t="str">
            <v>Esc. carga tr. mat 1ª c. DMT 600 a 800m c/carreg</v>
          </cell>
          <cell r="D240" t="str">
            <v>m³</v>
          </cell>
          <cell r="E240">
            <v>4.6500000000000004</v>
          </cell>
          <cell r="F240">
            <v>1.1100000000000001</v>
          </cell>
          <cell r="G240">
            <v>5.76</v>
          </cell>
          <cell r="H240" t="str">
            <v>DNER-ES-280/97</v>
          </cell>
        </row>
        <row r="241">
          <cell r="A241" t="str">
            <v>2 S 01 100 13</v>
          </cell>
          <cell r="B241" t="str">
            <v>-</v>
          </cell>
          <cell r="C241" t="str">
            <v>Esc. carga tr. mat 1ª c. DMT 800 a 1000m c/carreg</v>
          </cell>
          <cell r="D241" t="str">
            <v>m³</v>
          </cell>
          <cell r="E241">
            <v>4.9800000000000004</v>
          </cell>
          <cell r="F241">
            <v>1.19</v>
          </cell>
          <cell r="G241">
            <v>6.17</v>
          </cell>
          <cell r="H241" t="str">
            <v>DNER-ES-280/97</v>
          </cell>
        </row>
        <row r="242">
          <cell r="A242" t="str">
            <v>2 S 01 100 14</v>
          </cell>
          <cell r="B242" t="str">
            <v>-</v>
          </cell>
          <cell r="C242" t="str">
            <v>Esc. carga tr. mat 1ª c. DMT 1000 a 1200m c/carreg</v>
          </cell>
          <cell r="D242" t="str">
            <v>m³</v>
          </cell>
          <cell r="E242">
            <v>5.17</v>
          </cell>
          <cell r="F242">
            <v>1.23</v>
          </cell>
          <cell r="G242">
            <v>6.41</v>
          </cell>
          <cell r="H242" t="str">
            <v>DNER-ES-280/97</v>
          </cell>
        </row>
        <row r="243">
          <cell r="A243" t="str">
            <v>2 S 01 100 15</v>
          </cell>
          <cell r="B243" t="str">
            <v>-</v>
          </cell>
          <cell r="C243" t="str">
            <v>Esc. carga tr. mat 1ª c. DMT 1200 a 1400m c/carreg</v>
          </cell>
          <cell r="D243" t="str">
            <v>m³</v>
          </cell>
          <cell r="E243">
            <v>5.34</v>
          </cell>
          <cell r="F243">
            <v>1.27</v>
          </cell>
          <cell r="G243">
            <v>6.62</v>
          </cell>
          <cell r="H243" t="str">
            <v>DNER-ES-280/97</v>
          </cell>
        </row>
        <row r="244">
          <cell r="A244" t="str">
            <v>2 S 01 100 16</v>
          </cell>
          <cell r="B244" t="str">
            <v>-</v>
          </cell>
          <cell r="C244" t="str">
            <v>Esc. carga tr. mat 1ª c. DMT 1400 a 1600m c/carreg</v>
          </cell>
          <cell r="D244" t="str">
            <v>m³</v>
          </cell>
          <cell r="E244">
            <v>5.6</v>
          </cell>
          <cell r="F244">
            <v>1.34</v>
          </cell>
          <cell r="G244">
            <v>6.94</v>
          </cell>
          <cell r="H244" t="str">
            <v>DNER-ES-280/97</v>
          </cell>
        </row>
        <row r="245">
          <cell r="A245" t="str">
            <v>2 S 01 100 17</v>
          </cell>
          <cell r="B245" t="str">
            <v>-</v>
          </cell>
          <cell r="C245" t="str">
            <v>Esc. carga tr. mat 1ª c. DMT 1600 a 1800m c/carreg</v>
          </cell>
          <cell r="D245" t="str">
            <v>m³</v>
          </cell>
          <cell r="E245">
            <v>5.69</v>
          </cell>
          <cell r="F245">
            <v>1.36</v>
          </cell>
          <cell r="G245">
            <v>7.05</v>
          </cell>
          <cell r="H245" t="str">
            <v>DNER-ES-280/97</v>
          </cell>
        </row>
        <row r="246">
          <cell r="A246" t="str">
            <v>2 S 01 100 18</v>
          </cell>
          <cell r="B246" t="str">
            <v>-</v>
          </cell>
          <cell r="C246" t="str">
            <v>Esc. carga tr. mat 1ª c. DMT 1800 a 2000m c/carreg</v>
          </cell>
          <cell r="D246" t="str">
            <v>m³</v>
          </cell>
          <cell r="E246">
            <v>6.02</v>
          </cell>
          <cell r="F246">
            <v>1.44</v>
          </cell>
          <cell r="G246">
            <v>7.47</v>
          </cell>
          <cell r="H246" t="str">
            <v>DNER-ES-280/97</v>
          </cell>
        </row>
        <row r="247">
          <cell r="A247" t="str">
            <v>2 S 01 100 19</v>
          </cell>
          <cell r="B247" t="str">
            <v>-</v>
          </cell>
          <cell r="C247" t="str">
            <v>Esc. carga tr. mat 1ª c. DMT 2000 a 3000m c/carreg</v>
          </cell>
          <cell r="D247" t="str">
            <v>m³</v>
          </cell>
          <cell r="E247">
            <v>6.71</v>
          </cell>
          <cell r="F247">
            <v>1.6</v>
          </cell>
          <cell r="G247">
            <v>8.31</v>
          </cell>
          <cell r="H247" t="str">
            <v>DNER-ES-280/97</v>
          </cell>
        </row>
        <row r="248">
          <cell r="A248" t="str">
            <v>2 S 01 100 20</v>
          </cell>
          <cell r="B248" t="str">
            <v>-</v>
          </cell>
          <cell r="C248" t="str">
            <v>Esc. carga tr. mat 1ª c. DMT 3000 a 5000m c/carreg</v>
          </cell>
          <cell r="D248" t="str">
            <v>m³</v>
          </cell>
          <cell r="E248">
            <v>8.57</v>
          </cell>
          <cell r="F248">
            <v>2.04</v>
          </cell>
          <cell r="G248">
            <v>10.62</v>
          </cell>
          <cell r="H248" t="str">
            <v>DNER-ES-280/97</v>
          </cell>
        </row>
        <row r="249">
          <cell r="A249" t="str">
            <v>2 S 01 100 21</v>
          </cell>
          <cell r="B249" t="str">
            <v>-</v>
          </cell>
          <cell r="C249" t="str">
            <v>Escavação carga transp. manual mat.1a cat. DT=20m</v>
          </cell>
          <cell r="D249" t="str">
            <v>m³</v>
          </cell>
          <cell r="E249">
            <v>14.05</v>
          </cell>
          <cell r="F249">
            <v>3.35</v>
          </cell>
          <cell r="G249">
            <v>117.41</v>
          </cell>
          <cell r="H249" t="str">
            <v>DNER-ES-280/97</v>
          </cell>
        </row>
        <row r="250">
          <cell r="A250" t="str">
            <v>2 S 01 100 22</v>
          </cell>
          <cell r="B250" t="str">
            <v>-</v>
          </cell>
          <cell r="C250" t="str">
            <v>Esc. carga transp. mat 1ª cat DMT 50 a 200m c/e</v>
          </cell>
          <cell r="D250" t="str">
            <v>m³</v>
          </cell>
          <cell r="E250">
            <v>3.31</v>
          </cell>
          <cell r="F250">
            <v>0.79</v>
          </cell>
          <cell r="G250">
            <v>4.0999999999999996</v>
          </cell>
          <cell r="H250" t="str">
            <v>DNER-ES-280/97</v>
          </cell>
        </row>
        <row r="251">
          <cell r="A251" t="str">
            <v>2 S 01 100 23</v>
          </cell>
          <cell r="B251" t="str">
            <v>-</v>
          </cell>
          <cell r="C251" t="str">
            <v>Esc. carga transp. mat 1ª cat DMT 200 a 400m c/e</v>
          </cell>
          <cell r="D251" t="str">
            <v>m³</v>
          </cell>
          <cell r="E251">
            <v>3.58</v>
          </cell>
          <cell r="F251">
            <v>0.85</v>
          </cell>
          <cell r="G251">
            <v>4.43</v>
          </cell>
          <cell r="H251" t="str">
            <v>DNER-ES-280/97</v>
          </cell>
        </row>
        <row r="252">
          <cell r="A252" t="str">
            <v>2 S 01 100 24</v>
          </cell>
          <cell r="B252" t="str">
            <v>-</v>
          </cell>
          <cell r="C252" t="str">
            <v>Esc. carga transp. mat 1ª cat DMT 400 a 600m c/e</v>
          </cell>
          <cell r="D252" t="str">
            <v>m³</v>
          </cell>
          <cell r="E252">
            <v>3.85</v>
          </cell>
          <cell r="F252">
            <v>0.92</v>
          </cell>
          <cell r="G252">
            <v>4.78</v>
          </cell>
          <cell r="H252" t="str">
            <v>DNER-ES-280/97</v>
          </cell>
        </row>
        <row r="253">
          <cell r="A253" t="str">
            <v>2 S 01 100 25</v>
          </cell>
          <cell r="B253" t="str">
            <v>-</v>
          </cell>
          <cell r="C253" t="str">
            <v>Esc. carga transp. mat 1ª cat DMT 600 a 800m c/e</v>
          </cell>
          <cell r="D253" t="str">
            <v>m³</v>
          </cell>
          <cell r="E253">
            <v>4.1100000000000003</v>
          </cell>
          <cell r="F253">
            <v>0.98</v>
          </cell>
          <cell r="G253">
            <v>5.0999999999999996</v>
          </cell>
          <cell r="H253" t="str">
            <v>DNER-ES-280/97</v>
          </cell>
        </row>
        <row r="254">
          <cell r="A254" t="str">
            <v>2 S 01 100 26</v>
          </cell>
          <cell r="B254" t="str">
            <v>-</v>
          </cell>
          <cell r="C254" t="str">
            <v>Esc. carga transp. mat 1ª cat DMT 800 a 1000m c/e</v>
          </cell>
          <cell r="D254" t="str">
            <v>m³</v>
          </cell>
          <cell r="E254">
            <v>4.34</v>
          </cell>
          <cell r="F254">
            <v>1.03</v>
          </cell>
          <cell r="G254">
            <v>5.38</v>
          </cell>
          <cell r="H254" t="str">
            <v>DNER-ES-280/97</v>
          </cell>
        </row>
        <row r="255">
          <cell r="A255" t="str">
            <v>2 S 01 100 27</v>
          </cell>
          <cell r="B255" t="str">
            <v>-</v>
          </cell>
          <cell r="C255" t="str">
            <v>Esc. carga transp. mat 1ª cat DMT 1000 a 1200m c/e</v>
          </cell>
          <cell r="D255" t="str">
            <v>m³</v>
          </cell>
          <cell r="E255">
            <v>4.57</v>
          </cell>
          <cell r="F255">
            <v>1.0900000000000001</v>
          </cell>
          <cell r="G255">
            <v>5.67</v>
          </cell>
          <cell r="H255" t="str">
            <v>DNER-ES-280/97</v>
          </cell>
        </row>
        <row r="256">
          <cell r="A256" t="str">
            <v>2 S 01 100 28</v>
          </cell>
          <cell r="B256" t="str">
            <v>-</v>
          </cell>
          <cell r="C256" t="str">
            <v>Esc. carga transp. mat 1ª cat DMT 1200 a 1400m c/e</v>
          </cell>
          <cell r="D256" t="str">
            <v>m³</v>
          </cell>
          <cell r="E256">
            <v>4.8</v>
          </cell>
          <cell r="F256">
            <v>1.1399999999999999</v>
          </cell>
          <cell r="G256">
            <v>5.94</v>
          </cell>
          <cell r="H256" t="str">
            <v>DNER-ES-280/97</v>
          </cell>
        </row>
        <row r="257">
          <cell r="A257" t="str">
            <v>2 S 01 100 29</v>
          </cell>
          <cell r="B257" t="str">
            <v>-</v>
          </cell>
          <cell r="C257" t="str">
            <v>Esc. carga transp. mat 1ª cat DMT 1400 a 1600m c/e</v>
          </cell>
          <cell r="D257" t="str">
            <v>m³</v>
          </cell>
          <cell r="E257">
            <v>4.9800000000000004</v>
          </cell>
          <cell r="F257">
            <v>1.19</v>
          </cell>
          <cell r="G257">
            <v>6.17</v>
          </cell>
          <cell r="H257" t="str">
            <v>DNER-ES-280/97</v>
          </cell>
        </row>
        <row r="258">
          <cell r="A258" t="str">
            <v>2 S 01 100 30</v>
          </cell>
          <cell r="B258" t="str">
            <v>-</v>
          </cell>
          <cell r="C258" t="str">
            <v>Esc. carga transp. mat 1ª cat DMT 1600 a 1800m c/e</v>
          </cell>
          <cell r="D258" t="str">
            <v>m³</v>
          </cell>
          <cell r="E258">
            <v>5.0599999999999996</v>
          </cell>
          <cell r="F258">
            <v>1.2</v>
          </cell>
          <cell r="G258">
            <v>6.26</v>
          </cell>
          <cell r="H258" t="str">
            <v>DNER-ES-280/97</v>
          </cell>
        </row>
        <row r="259">
          <cell r="A259" t="str">
            <v>2 S 01 100 31</v>
          </cell>
          <cell r="B259" t="str">
            <v>-</v>
          </cell>
          <cell r="C259" t="str">
            <v>Esc. carga transp. mat 1ª cat DMT 1800 a 2000m c/e</v>
          </cell>
          <cell r="D259" t="str">
            <v>m³</v>
          </cell>
          <cell r="E259">
            <v>5.42</v>
          </cell>
          <cell r="F259">
            <v>1.29</v>
          </cell>
          <cell r="G259">
            <v>6.71</v>
          </cell>
          <cell r="H259" t="str">
            <v>DNER-ES-280/97</v>
          </cell>
        </row>
        <row r="260">
          <cell r="A260" t="str">
            <v>2 S 01 100 32</v>
          </cell>
          <cell r="B260" t="str">
            <v>-</v>
          </cell>
          <cell r="C260" t="str">
            <v>Esc. carga transp. mat 1ª cat DMT 2000 a 3000m c/e</v>
          </cell>
          <cell r="D260" t="str">
            <v>m³</v>
          </cell>
          <cell r="E260">
            <v>6.06</v>
          </cell>
          <cell r="F260">
            <v>1.44</v>
          </cell>
          <cell r="G260">
            <v>7.51</v>
          </cell>
          <cell r="H260" t="str">
            <v>DNER-ES-280/97</v>
          </cell>
        </row>
        <row r="261">
          <cell r="A261" t="str">
            <v>2 S 01 100 33</v>
          </cell>
          <cell r="B261" t="str">
            <v>-</v>
          </cell>
          <cell r="C261" t="str">
            <v>Esc. carga transp. mat 1ª cat DMT 3000 a 5000m c/e</v>
          </cell>
          <cell r="D261" t="str">
            <v>m³</v>
          </cell>
          <cell r="E261">
            <v>8</v>
          </cell>
          <cell r="F261">
            <v>1.91</v>
          </cell>
          <cell r="G261">
            <v>9.91</v>
          </cell>
          <cell r="H261" t="str">
            <v>DNER-ES-280/97</v>
          </cell>
        </row>
        <row r="262">
          <cell r="A262" t="str">
            <v>2 S 01 101 01</v>
          </cell>
          <cell r="B262" t="str">
            <v>-</v>
          </cell>
          <cell r="C262" t="str">
            <v>Esc. carga transp. mat 2ª cat DMT 50m</v>
          </cell>
          <cell r="D262" t="str">
            <v>m³</v>
          </cell>
          <cell r="E262">
            <v>2.2000000000000002</v>
          </cell>
          <cell r="F262">
            <v>0.52</v>
          </cell>
          <cell r="G262">
            <v>2.72</v>
          </cell>
          <cell r="H262" t="str">
            <v>DNER-ES-280/97</v>
          </cell>
        </row>
        <row r="263">
          <cell r="A263" t="str">
            <v>2 S 01 101 02</v>
          </cell>
          <cell r="B263" t="str">
            <v>-</v>
          </cell>
          <cell r="C263" t="str">
            <v>Esc. carga transp. mat 2ª cat DMT 50 a 200m c/m</v>
          </cell>
          <cell r="D263" t="str">
            <v>m³</v>
          </cell>
          <cell r="E263">
            <v>5.88</v>
          </cell>
          <cell r="F263">
            <v>1.4</v>
          </cell>
          <cell r="G263">
            <v>7.29</v>
          </cell>
          <cell r="H263" t="str">
            <v>DNER-ES-280/97</v>
          </cell>
        </row>
        <row r="264">
          <cell r="A264" t="str">
            <v>2 S 01 101 03</v>
          </cell>
          <cell r="B264" t="str">
            <v>-</v>
          </cell>
          <cell r="C264" t="str">
            <v>Esc. carga transp. mat 2ª cat DMT 200 a 400m c/m</v>
          </cell>
          <cell r="D264" t="str">
            <v>m³</v>
          </cell>
          <cell r="E264">
            <v>5.9</v>
          </cell>
          <cell r="F264">
            <v>1.41</v>
          </cell>
          <cell r="G264">
            <v>7.31</v>
          </cell>
          <cell r="H264" t="str">
            <v>DNER-ES-280/97</v>
          </cell>
        </row>
        <row r="265">
          <cell r="A265" t="str">
            <v>2 S 01 101 04</v>
          </cell>
          <cell r="B265" t="str">
            <v>-</v>
          </cell>
          <cell r="C265" t="str">
            <v>Esc. carga transp. mat 2ª cat DMT 400 a 600m c/m</v>
          </cell>
          <cell r="D265" t="str">
            <v>m³</v>
          </cell>
          <cell r="E265">
            <v>7.2</v>
          </cell>
          <cell r="F265">
            <v>1.72</v>
          </cell>
          <cell r="G265">
            <v>8.92</v>
          </cell>
          <cell r="H265" t="str">
            <v>DNER-ES-280/97</v>
          </cell>
        </row>
        <row r="266">
          <cell r="A266" t="str">
            <v>2 S 01 101 05</v>
          </cell>
          <cell r="B266" t="str">
            <v>-</v>
          </cell>
          <cell r="C266" t="str">
            <v>Esc. carga transp. mat 2ª cat DMT 600 a 800m c/m</v>
          </cell>
          <cell r="D266" t="str">
            <v>m³</v>
          </cell>
          <cell r="E266">
            <v>8.49</v>
          </cell>
          <cell r="F266">
            <v>2.0299999999999998</v>
          </cell>
          <cell r="G266">
            <v>10.52</v>
          </cell>
          <cell r="H266" t="str">
            <v>DNER-ES-280/97</v>
          </cell>
        </row>
        <row r="267">
          <cell r="A267" t="str">
            <v>2 S 01 101 06</v>
          </cell>
          <cell r="B267" t="str">
            <v>-</v>
          </cell>
          <cell r="C267" t="str">
            <v>Esc. carga transp. mat 2ª cat DMT 800 a 1000m c/m</v>
          </cell>
          <cell r="D267" t="str">
            <v>m³</v>
          </cell>
          <cell r="E267">
            <v>9.7899999999999991</v>
          </cell>
          <cell r="F267">
            <v>2.34</v>
          </cell>
          <cell r="G267">
            <v>12.13</v>
          </cell>
          <cell r="H267" t="str">
            <v>DNER-ES-280/97</v>
          </cell>
        </row>
        <row r="268">
          <cell r="A268" t="str">
            <v>2 S 01 101 07</v>
          </cell>
          <cell r="B268" t="str">
            <v>-</v>
          </cell>
          <cell r="C268" t="str">
            <v>Esc. carga transp. mat 2ª cat DMT 1000 a 1200m c/m</v>
          </cell>
          <cell r="D268" t="str">
            <v>m³</v>
          </cell>
          <cell r="E268">
            <v>9.8000000000000007</v>
          </cell>
          <cell r="F268">
            <v>2.34</v>
          </cell>
          <cell r="G268">
            <v>12.15</v>
          </cell>
          <cell r="H268" t="str">
            <v>DNER-ES-280/97</v>
          </cell>
        </row>
        <row r="269">
          <cell r="A269" t="str">
            <v>2 S 01 101 08</v>
          </cell>
          <cell r="B269" t="str">
            <v>-</v>
          </cell>
          <cell r="C269" t="str">
            <v>Esc. carga transp. mat 2ª cat DMT 1200 a 1400m c/m</v>
          </cell>
          <cell r="D269" t="str">
            <v>m³</v>
          </cell>
          <cell r="E269">
            <v>11.1</v>
          </cell>
          <cell r="F269">
            <v>2.65</v>
          </cell>
          <cell r="G269">
            <v>13.76</v>
          </cell>
          <cell r="H269" t="str">
            <v>DNER-ES-280/97</v>
          </cell>
        </row>
        <row r="270">
          <cell r="A270" t="str">
            <v>2 S 01 101 09</v>
          </cell>
          <cell r="B270" t="str">
            <v>-</v>
          </cell>
          <cell r="C270" t="str">
            <v>Esc. carga tr. mat 2ª c. DMT 50 a 200m c/carreg</v>
          </cell>
          <cell r="D270" t="str">
            <v>m³</v>
          </cell>
          <cell r="E270">
            <v>6.07</v>
          </cell>
          <cell r="F270">
            <v>1.45</v>
          </cell>
          <cell r="G270">
            <v>7.52</v>
          </cell>
          <cell r="H270" t="str">
            <v>DNER-ES-280/97</v>
          </cell>
        </row>
        <row r="271">
          <cell r="A271" t="str">
            <v>2 S 01 101 10</v>
          </cell>
          <cell r="B271" t="str">
            <v>-</v>
          </cell>
          <cell r="C271" t="str">
            <v>Esc. carga tr. mat 2ª c. DMT 200 a 400m c/carreg</v>
          </cell>
          <cell r="D271" t="str">
            <v>m³</v>
          </cell>
          <cell r="E271">
            <v>6.36</v>
          </cell>
          <cell r="F271">
            <v>1.52</v>
          </cell>
          <cell r="G271">
            <v>7.88</v>
          </cell>
          <cell r="H271" t="str">
            <v>DNER-ES-280/97</v>
          </cell>
        </row>
        <row r="272">
          <cell r="A272" t="str">
            <v>2 S 01 101 11</v>
          </cell>
          <cell r="B272" t="str">
            <v>-</v>
          </cell>
          <cell r="C272" t="str">
            <v>Esc. carga tr. mat 2a c. DMT 400 a 600m c/carreg</v>
          </cell>
          <cell r="D272" t="str">
            <v>m³</v>
          </cell>
          <cell r="E272">
            <v>6.72</v>
          </cell>
          <cell r="F272">
            <v>1.6</v>
          </cell>
          <cell r="G272">
            <v>8.33</v>
          </cell>
          <cell r="H272" t="str">
            <v>DNER-ES-280/97</v>
          </cell>
        </row>
        <row r="273">
          <cell r="A273" t="str">
            <v>2 S 01 101 12</v>
          </cell>
          <cell r="B273" t="str">
            <v>-</v>
          </cell>
          <cell r="C273" t="str">
            <v>Esc. carga tr. mat 2a c. DMT 600 a 800m c/carreg</v>
          </cell>
          <cell r="D273" t="str">
            <v>m³</v>
          </cell>
          <cell r="E273">
            <v>7.06</v>
          </cell>
          <cell r="F273">
            <v>1.68</v>
          </cell>
          <cell r="G273">
            <v>8.75</v>
          </cell>
          <cell r="H273" t="str">
            <v>DNER-ES-280/97</v>
          </cell>
        </row>
        <row r="274">
          <cell r="A274" t="str">
            <v>2 S 01 101 13</v>
          </cell>
          <cell r="B274" t="str">
            <v>-</v>
          </cell>
          <cell r="C274" t="str">
            <v>Esc. carga tr. mat 2a c. DMT 800 a 1000m c/carreg</v>
          </cell>
          <cell r="D274" t="str">
            <v>m³</v>
          </cell>
          <cell r="E274">
            <v>7.27</v>
          </cell>
          <cell r="F274">
            <v>1.73</v>
          </cell>
          <cell r="G274">
            <v>9.01</v>
          </cell>
          <cell r="H274" t="str">
            <v>DNER-ES-280/97</v>
          </cell>
        </row>
        <row r="275">
          <cell r="A275" t="str">
            <v>2 S 01 101 14</v>
          </cell>
          <cell r="B275" t="str">
            <v>-</v>
          </cell>
          <cell r="C275" t="str">
            <v>Esc. carga tr. mat 2a c. DMT 1000 a 1200m c/carreg</v>
          </cell>
          <cell r="D275" t="str">
            <v>m³</v>
          </cell>
          <cell r="E275">
            <v>7.66</v>
          </cell>
          <cell r="F275">
            <v>1.83</v>
          </cell>
          <cell r="G275">
            <v>9.49</v>
          </cell>
          <cell r="H275" t="str">
            <v>DNER-ES-280/97</v>
          </cell>
        </row>
        <row r="276">
          <cell r="A276" t="str">
            <v>2 S 01 101 15</v>
          </cell>
          <cell r="B276" t="str">
            <v>-</v>
          </cell>
          <cell r="C276" t="str">
            <v>Esc. carga tr. mat 2a c. DMT 1200 a 1400m c/carreg</v>
          </cell>
          <cell r="D276" t="str">
            <v>m³</v>
          </cell>
          <cell r="E276">
            <v>7.88</v>
          </cell>
          <cell r="F276">
            <v>1.88</v>
          </cell>
          <cell r="G276">
            <v>9.77</v>
          </cell>
          <cell r="H276" t="str">
            <v>DNER-ES-280/97</v>
          </cell>
        </row>
        <row r="277">
          <cell r="A277" t="str">
            <v>2 S 01 101 16</v>
          </cell>
          <cell r="B277" t="str">
            <v>-</v>
          </cell>
          <cell r="C277" t="str">
            <v>Esc. carga tr. mat 2a c. DMT 1400 a 1600m c/carreg</v>
          </cell>
          <cell r="D277" t="str">
            <v>m³</v>
          </cell>
          <cell r="E277">
            <v>8.1</v>
          </cell>
          <cell r="F277">
            <v>1.93</v>
          </cell>
          <cell r="G277">
            <v>10.029999999999999</v>
          </cell>
          <cell r="H277" t="str">
            <v>DNER-ES-280/97</v>
          </cell>
        </row>
        <row r="278">
          <cell r="A278" t="str">
            <v>2 S 01 101 17</v>
          </cell>
          <cell r="B278" t="str">
            <v>-</v>
          </cell>
          <cell r="C278" t="str">
            <v>Esc. carga tr. mat 2a c. DMT 1600 a 1800m c/carreg</v>
          </cell>
          <cell r="D278" t="str">
            <v>m³</v>
          </cell>
          <cell r="E278">
            <v>8.19</v>
          </cell>
          <cell r="F278">
            <v>1.95</v>
          </cell>
          <cell r="G278">
            <v>10.15</v>
          </cell>
          <cell r="H278" t="str">
            <v>DNER-ES-280/97</v>
          </cell>
        </row>
        <row r="279">
          <cell r="A279" t="str">
            <v>2 S 01 101 18</v>
          </cell>
          <cell r="B279" t="str">
            <v>-</v>
          </cell>
          <cell r="C279" t="str">
            <v>Esc. carga tr. mat 2a c. DMT 1800 a 2000m c/carreg</v>
          </cell>
          <cell r="D279" t="str">
            <v>m³</v>
          </cell>
          <cell r="E279">
            <v>8.59</v>
          </cell>
          <cell r="F279">
            <v>2.0499999999999998</v>
          </cell>
          <cell r="G279">
            <v>10.64</v>
          </cell>
          <cell r="H279" t="str">
            <v>DNER-ES-280/97</v>
          </cell>
        </row>
        <row r="280">
          <cell r="A280" t="str">
            <v>2 S 01 101 19</v>
          </cell>
          <cell r="B280" t="str">
            <v>-</v>
          </cell>
          <cell r="C280" t="str">
            <v>Esc. carga tr. mat 2a c. DMT 2000 a 3000m c/carreg</v>
          </cell>
          <cell r="D280" t="str">
            <v>m³</v>
          </cell>
          <cell r="E280">
            <v>9.36</v>
          </cell>
          <cell r="F280">
            <v>2.23</v>
          </cell>
          <cell r="G280">
            <v>11.6</v>
          </cell>
          <cell r="H280" t="str">
            <v>DNER-ES-280/97</v>
          </cell>
        </row>
        <row r="281">
          <cell r="A281" t="str">
            <v>2 S 01 101 20</v>
          </cell>
          <cell r="B281" t="str">
            <v>-</v>
          </cell>
          <cell r="C281" t="str">
            <v>Esc. carga tr. mat 2a c. DMT 3000 a 5000m c/carreg</v>
          </cell>
          <cell r="D281" t="str">
            <v>m³</v>
          </cell>
          <cell r="E281">
            <v>11.82</v>
          </cell>
          <cell r="F281">
            <v>2.82</v>
          </cell>
          <cell r="G281">
            <v>14.64</v>
          </cell>
          <cell r="H281" t="str">
            <v>DNER-ES-280/97</v>
          </cell>
        </row>
        <row r="282">
          <cell r="A282" t="str">
            <v>2 S 01 101 22</v>
          </cell>
          <cell r="B282" t="str">
            <v>-</v>
          </cell>
          <cell r="C282" t="str">
            <v>Esc. carga transp. mat 2a cat DMT 50 a 200m c/e</v>
          </cell>
          <cell r="D282" t="str">
            <v>m³</v>
          </cell>
          <cell r="E282">
            <v>4.6399999999999997</v>
          </cell>
          <cell r="F282">
            <v>1.1100000000000001</v>
          </cell>
          <cell r="G282">
            <v>5.75</v>
          </cell>
          <cell r="H282" t="str">
            <v>DNER-ES-280/97</v>
          </cell>
        </row>
        <row r="283">
          <cell r="A283" t="str">
            <v>2 S 01 101 23</v>
          </cell>
          <cell r="B283" t="str">
            <v>-</v>
          </cell>
          <cell r="C283" t="str">
            <v>Esc. carga transp. mat 2a cat DMT 200 a 400m c/e</v>
          </cell>
          <cell r="D283" t="str">
            <v>m³</v>
          </cell>
          <cell r="E283">
            <v>4.99</v>
          </cell>
          <cell r="F283">
            <v>1.19</v>
          </cell>
          <cell r="G283">
            <v>6.18</v>
          </cell>
          <cell r="H283" t="str">
            <v>DNER-ES-280/97</v>
          </cell>
        </row>
        <row r="284">
          <cell r="A284" t="str">
            <v>2 S 01 101 24</v>
          </cell>
          <cell r="B284" t="str">
            <v>-</v>
          </cell>
          <cell r="C284" t="str">
            <v>Esc. carga transp. mat 2a cat DMT 400 a 600m c/e</v>
          </cell>
          <cell r="D284" t="str">
            <v>m³</v>
          </cell>
          <cell r="E284">
            <v>5.25</v>
          </cell>
          <cell r="F284">
            <v>1.25</v>
          </cell>
          <cell r="G284">
            <v>6.5</v>
          </cell>
          <cell r="H284" t="str">
            <v>DNER-ES-280/97</v>
          </cell>
        </row>
        <row r="285">
          <cell r="A285" t="str">
            <v>2 S 01 101 25</v>
          </cell>
          <cell r="B285" t="str">
            <v>-</v>
          </cell>
          <cell r="C285" t="str">
            <v>Esc. carga transp. mat 2a cat DMT 600 a 800m c/e</v>
          </cell>
          <cell r="D285" t="str">
            <v>m³</v>
          </cell>
          <cell r="E285">
            <v>5.46</v>
          </cell>
          <cell r="F285">
            <v>1.3</v>
          </cell>
          <cell r="G285">
            <v>6.76</v>
          </cell>
          <cell r="H285" t="str">
            <v>DNER-ES-280/97</v>
          </cell>
        </row>
        <row r="286">
          <cell r="A286" t="str">
            <v>2 S 01 101 26</v>
          </cell>
          <cell r="B286" t="str">
            <v>-</v>
          </cell>
          <cell r="C286" t="str">
            <v>Esc. carga transp. mat 2a cat DMT 800 a 1000m c/e</v>
          </cell>
          <cell r="D286" t="str">
            <v>m³</v>
          </cell>
          <cell r="E286">
            <v>5.92</v>
          </cell>
          <cell r="F286">
            <v>1.41</v>
          </cell>
          <cell r="G286">
            <v>7.34</v>
          </cell>
          <cell r="H286" t="str">
            <v>DNER-ES-280/97</v>
          </cell>
        </row>
        <row r="287">
          <cell r="A287" t="str">
            <v>2 S 01 101 27</v>
          </cell>
          <cell r="B287" t="str">
            <v>-</v>
          </cell>
          <cell r="C287" t="str">
            <v>Esc. carga transp. mat 2a cat DMT 1000 a 1200m c/e</v>
          </cell>
          <cell r="D287" t="str">
            <v>m³</v>
          </cell>
          <cell r="E287">
            <v>6.23</v>
          </cell>
          <cell r="F287">
            <v>1.48</v>
          </cell>
          <cell r="G287">
            <v>7.72</v>
          </cell>
          <cell r="H287" t="str">
            <v>DNER-ES-280/97</v>
          </cell>
        </row>
        <row r="288">
          <cell r="A288" t="str">
            <v>2 S 01 101 28</v>
          </cell>
          <cell r="B288" t="str">
            <v>-</v>
          </cell>
          <cell r="C288" t="str">
            <v>Esc. carga transp. mat 2a cat DMT 1200 a 1400m c/e</v>
          </cell>
          <cell r="D288" t="str">
            <v>m³</v>
          </cell>
          <cell r="E288">
            <v>6.46</v>
          </cell>
          <cell r="F288">
            <v>1.54</v>
          </cell>
          <cell r="G288">
            <v>8.01</v>
          </cell>
          <cell r="H288" t="str">
            <v>DNER-ES-280/97</v>
          </cell>
        </row>
        <row r="289">
          <cell r="A289" t="str">
            <v>2 S 01 101 29</v>
          </cell>
          <cell r="B289" t="str">
            <v>-</v>
          </cell>
          <cell r="C289" t="str">
            <v>Esc. carga transp. mat 2a cat DMT 1400 a 1600m c/e</v>
          </cell>
          <cell r="D289" t="str">
            <v>m³</v>
          </cell>
          <cell r="E289">
            <v>6.64</v>
          </cell>
          <cell r="F289">
            <v>1.58</v>
          </cell>
          <cell r="G289">
            <v>8.23</v>
          </cell>
          <cell r="H289" t="str">
            <v>DNER-ES-280/97</v>
          </cell>
        </row>
        <row r="290">
          <cell r="A290" t="str">
            <v>2 S 01 101 30</v>
          </cell>
          <cell r="B290" t="str">
            <v>-</v>
          </cell>
          <cell r="C290" t="str">
            <v>Esc. carga transp. mat 2a cat DMT 1600 a 1800m c/e</v>
          </cell>
          <cell r="D290" t="str">
            <v>m³</v>
          </cell>
          <cell r="E290">
            <v>6.84</v>
          </cell>
          <cell r="F290">
            <v>1.63</v>
          </cell>
          <cell r="G290">
            <v>8.48</v>
          </cell>
          <cell r="H290" t="str">
            <v>DNER-ES-280/97</v>
          </cell>
        </row>
        <row r="291">
          <cell r="A291" t="str">
            <v>2 S 01 101 31</v>
          </cell>
          <cell r="B291" t="str">
            <v>-</v>
          </cell>
          <cell r="C291" t="str">
            <v>Esc. carga transp. mat 2a cat DMT 1800 a 2000m c/e</v>
          </cell>
          <cell r="D291" t="str">
            <v>m³</v>
          </cell>
          <cell r="E291">
            <v>7.17</v>
          </cell>
          <cell r="F291">
            <v>1.71</v>
          </cell>
          <cell r="G291">
            <v>8.8800000000000008</v>
          </cell>
          <cell r="H291" t="str">
            <v>DNER-ES-280/97</v>
          </cell>
        </row>
        <row r="292">
          <cell r="A292" t="str">
            <v>2 S 01 101 32</v>
          </cell>
          <cell r="B292" t="str">
            <v>-</v>
          </cell>
          <cell r="C292" t="str">
            <v>Esc. carga transp. mat 2a cat DMT 2000 a 3000m c/e</v>
          </cell>
          <cell r="D292" t="str">
            <v>m³</v>
          </cell>
          <cell r="E292">
            <v>7.84</v>
          </cell>
          <cell r="F292">
            <v>1.87</v>
          </cell>
          <cell r="G292">
            <v>9.7200000000000006</v>
          </cell>
          <cell r="H292" t="str">
            <v>DNER-ES-280/97</v>
          </cell>
        </row>
        <row r="293">
          <cell r="A293" t="str">
            <v>2 S 01 101 33</v>
          </cell>
          <cell r="B293" t="str">
            <v>-</v>
          </cell>
          <cell r="C293" t="str">
            <v>Esc. carga transp. mat 2a cat DMT 3000 a 5000m c/e</v>
          </cell>
          <cell r="D293" t="str">
            <v>m³</v>
          </cell>
          <cell r="E293">
            <v>10.199999999999999</v>
          </cell>
          <cell r="F293">
            <v>2.4300000000000002</v>
          </cell>
          <cell r="G293">
            <v>12.64</v>
          </cell>
          <cell r="H293" t="str">
            <v>DNER-ES-280/97</v>
          </cell>
        </row>
        <row r="294">
          <cell r="A294" t="str">
            <v>2 S 01 102 01</v>
          </cell>
          <cell r="B294" t="str">
            <v>-</v>
          </cell>
          <cell r="C294" t="str">
            <v>Esc. carga transp. mat 3a cat DMT até 50m</v>
          </cell>
          <cell r="D294" t="str">
            <v>m³</v>
          </cell>
          <cell r="E294">
            <v>15.07</v>
          </cell>
          <cell r="F294">
            <v>3.6</v>
          </cell>
          <cell r="G294">
            <v>18.670000000000002</v>
          </cell>
          <cell r="H294" t="str">
            <v>DNER-ES-280/97</v>
          </cell>
        </row>
        <row r="295">
          <cell r="A295" t="str">
            <v>2 S 01 102 02</v>
          </cell>
          <cell r="B295" t="str">
            <v>-</v>
          </cell>
          <cell r="C295" t="str">
            <v>Esc. carga transp. mat 3a cat DMT 50 a 200m</v>
          </cell>
          <cell r="D295" t="str">
            <v>m³</v>
          </cell>
          <cell r="E295">
            <v>17.62</v>
          </cell>
          <cell r="F295">
            <v>4.21</v>
          </cell>
          <cell r="G295">
            <v>21.83</v>
          </cell>
          <cell r="H295" t="str">
            <v>DNER-ES-280/97</v>
          </cell>
        </row>
        <row r="296">
          <cell r="A296" t="str">
            <v>2 S 01 102 03</v>
          </cell>
          <cell r="B296" t="str">
            <v>-</v>
          </cell>
          <cell r="C296" t="str">
            <v>Esc. carga transp. mat 3a cat DMT 200 a 400m</v>
          </cell>
          <cell r="D296" t="str">
            <v>m³</v>
          </cell>
          <cell r="E296">
            <v>18.14</v>
          </cell>
          <cell r="F296">
            <v>4.33</v>
          </cell>
          <cell r="G296">
            <v>22.48</v>
          </cell>
          <cell r="H296" t="str">
            <v>DNER-ES-280/97</v>
          </cell>
        </row>
        <row r="297">
          <cell r="A297" t="str">
            <v>2 S 01 102 04</v>
          </cell>
          <cell r="B297" t="str">
            <v>-</v>
          </cell>
          <cell r="C297" t="str">
            <v>Esc. carga transp. mat 3a cat DMT 400 a 600m</v>
          </cell>
          <cell r="D297" t="str">
            <v>m³</v>
          </cell>
          <cell r="E297">
            <v>18.87</v>
          </cell>
          <cell r="F297">
            <v>4.51</v>
          </cell>
          <cell r="G297">
            <v>23.38</v>
          </cell>
          <cell r="H297" t="str">
            <v>DNER-ES-280/97</v>
          </cell>
        </row>
        <row r="298">
          <cell r="A298" t="str">
            <v>2 S 01 102 05</v>
          </cell>
          <cell r="B298" t="str">
            <v>-</v>
          </cell>
          <cell r="C298" t="str">
            <v>Esc. carga transp. mat 3a cat DMT 600 a 800m</v>
          </cell>
          <cell r="D298" t="str">
            <v>m³</v>
          </cell>
          <cell r="E298">
            <v>19.39</v>
          </cell>
          <cell r="F298">
            <v>4.63</v>
          </cell>
          <cell r="G298">
            <v>24.03</v>
          </cell>
          <cell r="H298" t="str">
            <v>DNER-ES-280/97</v>
          </cell>
        </row>
        <row r="299">
          <cell r="A299" t="str">
            <v>2 S 01 102 06</v>
          </cell>
          <cell r="B299" t="str">
            <v>-</v>
          </cell>
          <cell r="C299" t="str">
            <v>Esc. carga transp. mat 3a cat DMT 800 a 1000m</v>
          </cell>
          <cell r="D299" t="str">
            <v>m³</v>
          </cell>
          <cell r="E299">
            <v>19.920000000000002</v>
          </cell>
          <cell r="F299">
            <v>4.76</v>
          </cell>
          <cell r="G299">
            <v>24.68</v>
          </cell>
          <cell r="H299" t="str">
            <v>DNER-ES-280/97</v>
          </cell>
        </row>
        <row r="300">
          <cell r="A300" t="str">
            <v>2 S 01 102 07</v>
          </cell>
          <cell r="B300" t="str">
            <v>-</v>
          </cell>
          <cell r="C300" t="str">
            <v>Esc. carga transp. mat 3a cat DMT 1000 a 1200m</v>
          </cell>
          <cell r="D300" t="str">
            <v>m³</v>
          </cell>
          <cell r="E300">
            <v>20.14</v>
          </cell>
          <cell r="F300">
            <v>4.8099999999999996</v>
          </cell>
          <cell r="G300">
            <v>24.96</v>
          </cell>
          <cell r="H300" t="str">
            <v>DNER-ES-280/97</v>
          </cell>
        </row>
        <row r="301">
          <cell r="A301" t="str">
            <v>2 S 01 102 08</v>
          </cell>
          <cell r="B301" t="str">
            <v>-</v>
          </cell>
          <cell r="C301" t="str">
            <v>Esc. carga transp. mat 3a cat DMT 1200 a 1400m</v>
          </cell>
          <cell r="D301" t="str">
            <v>m³</v>
          </cell>
          <cell r="E301">
            <v>20.14</v>
          </cell>
          <cell r="F301">
            <v>4.8099999999999996</v>
          </cell>
          <cell r="G301">
            <v>24.96</v>
          </cell>
          <cell r="H301" t="str">
            <v>DNER-ES-280/97</v>
          </cell>
        </row>
        <row r="302">
          <cell r="A302" t="str">
            <v>2 S 01 300 01</v>
          </cell>
          <cell r="B302" t="str">
            <v>-</v>
          </cell>
          <cell r="C302" t="str">
            <v>Esc. carga transp. solos moles DMT 0 a 200m</v>
          </cell>
          <cell r="D302" t="str">
            <v>m³</v>
          </cell>
          <cell r="E302">
            <v>9.0500000000000007</v>
          </cell>
          <cell r="F302">
            <v>2.16</v>
          </cell>
          <cell r="G302">
            <v>11.21</v>
          </cell>
          <cell r="H302" t="str">
            <v>DNER-ES-280/97</v>
          </cell>
        </row>
        <row r="303">
          <cell r="A303" t="str">
            <v>2 S 01 300 02</v>
          </cell>
          <cell r="B303" t="str">
            <v>-</v>
          </cell>
          <cell r="C303" t="str">
            <v>Esc. carga transp. solos moles DMT 200 a 400m</v>
          </cell>
          <cell r="D303" t="str">
            <v>m³</v>
          </cell>
          <cell r="E303">
            <v>9.6999999999999993</v>
          </cell>
          <cell r="F303">
            <v>2.3199999999999998</v>
          </cell>
          <cell r="G303">
            <v>12.02</v>
          </cell>
          <cell r="H303" t="str">
            <v>DNER-ES-280/97</v>
          </cell>
        </row>
        <row r="304">
          <cell r="A304" t="str">
            <v>2 S 01 300 03</v>
          </cell>
          <cell r="B304" t="str">
            <v>-</v>
          </cell>
          <cell r="C304" t="str">
            <v>Esc. carga transp. solos moles DMT 400 a 600m</v>
          </cell>
          <cell r="D304" t="str">
            <v>m³</v>
          </cell>
          <cell r="E304">
            <v>9.98</v>
          </cell>
          <cell r="F304">
            <v>2.38</v>
          </cell>
          <cell r="G304">
            <v>12.37</v>
          </cell>
          <cell r="H304" t="str">
            <v>DNER-ES-280/97</v>
          </cell>
        </row>
        <row r="305">
          <cell r="A305" t="str">
            <v>2 S 01 300 04</v>
          </cell>
          <cell r="B305" t="str">
            <v>-</v>
          </cell>
          <cell r="C305" t="str">
            <v>Esc. carga transp. solos moles DMT 600 a 800m</v>
          </cell>
          <cell r="D305" t="str">
            <v>m³</v>
          </cell>
          <cell r="E305">
            <v>10.31</v>
          </cell>
          <cell r="F305">
            <v>2.46</v>
          </cell>
          <cell r="G305">
            <v>12.77</v>
          </cell>
          <cell r="H305" t="str">
            <v>DNER-ES-280/97</v>
          </cell>
        </row>
        <row r="306">
          <cell r="A306" t="str">
            <v>2 S 01 300 05</v>
          </cell>
          <cell r="B306" t="str">
            <v>-</v>
          </cell>
          <cell r="C306" t="str">
            <v>Esc. carga transp. solos moles DMT 800 a 1000m</v>
          </cell>
          <cell r="D306" t="str">
            <v>m³</v>
          </cell>
          <cell r="E306">
            <v>10.96</v>
          </cell>
          <cell r="F306">
            <v>2.61</v>
          </cell>
          <cell r="G306">
            <v>13.58</v>
          </cell>
          <cell r="H306" t="str">
            <v>DNER-ES-280/97</v>
          </cell>
        </row>
        <row r="307">
          <cell r="A307" t="str">
            <v>2 S 01 510 00</v>
          </cell>
          <cell r="B307" t="str">
            <v>-</v>
          </cell>
          <cell r="C307" t="str">
            <v>Compactação de aterros a 95% proctor normal</v>
          </cell>
          <cell r="D307" t="str">
            <v>m³</v>
          </cell>
          <cell r="E307">
            <v>1.39</v>
          </cell>
          <cell r="F307">
            <v>0.33</v>
          </cell>
          <cell r="G307">
            <v>1.73</v>
          </cell>
          <cell r="H307" t="str">
            <v>DNER-ES-282/97</v>
          </cell>
        </row>
        <row r="308">
          <cell r="A308" t="str">
            <v>2 S 01 511 00</v>
          </cell>
          <cell r="B308" t="str">
            <v>-</v>
          </cell>
          <cell r="C308" t="str">
            <v>Compactação de aterros a 100% proctor normal</v>
          </cell>
          <cell r="D308" t="str">
            <v>m³</v>
          </cell>
          <cell r="E308">
            <v>1.63</v>
          </cell>
          <cell r="F308">
            <v>0.38</v>
          </cell>
          <cell r="G308">
            <v>2.0099999999999998</v>
          </cell>
          <cell r="H308" t="str">
            <v>DNER-ES-282/97</v>
          </cell>
        </row>
        <row r="309">
          <cell r="A309" t="str">
            <v>2 S 01 512 01</v>
          </cell>
          <cell r="B309" t="str">
            <v>-</v>
          </cell>
          <cell r="C309" t="str">
            <v>Construção de corpo de aterro em rocha</v>
          </cell>
          <cell r="D309" t="str">
            <v>m³</v>
          </cell>
          <cell r="E309">
            <v>4.71</v>
          </cell>
          <cell r="F309">
            <v>1.1200000000000001</v>
          </cell>
          <cell r="G309">
            <v>5.83</v>
          </cell>
          <cell r="H309" t="str">
            <v>DNER-ES-282/97</v>
          </cell>
        </row>
        <row r="310">
          <cell r="A310" t="str">
            <v>2 S 01 512 02</v>
          </cell>
          <cell r="B310" t="str">
            <v>-</v>
          </cell>
          <cell r="C310" t="str">
            <v>Compactação de camada final de aterro de rocha</v>
          </cell>
          <cell r="D310" t="str">
            <v>m³</v>
          </cell>
          <cell r="E310">
            <v>13.34</v>
          </cell>
          <cell r="F310">
            <v>3.18</v>
          </cell>
          <cell r="G310">
            <v>16.53</v>
          </cell>
          <cell r="H310" t="str">
            <v>DNER-ES-282/97</v>
          </cell>
        </row>
        <row r="311">
          <cell r="A311" t="str">
            <v>2 S 01 512 52</v>
          </cell>
          <cell r="B311" t="str">
            <v>-</v>
          </cell>
          <cell r="C311" t="str">
            <v>Compactação camada final de aterro de rocha BC</v>
          </cell>
          <cell r="D311" t="str">
            <v>m³</v>
          </cell>
          <cell r="E311">
            <v>12.66</v>
          </cell>
          <cell r="F311">
            <v>3.02</v>
          </cell>
          <cell r="G311">
            <v>15.68</v>
          </cell>
          <cell r="H311" t="str">
            <v>DNER-ES-282/97</v>
          </cell>
        </row>
        <row r="312">
          <cell r="A312" t="str">
            <v>2 S 01 513 01</v>
          </cell>
          <cell r="B312" t="str">
            <v>-</v>
          </cell>
          <cell r="C312" t="str">
            <v>Compactação de material de "bota-fora"</v>
          </cell>
          <cell r="D312" t="str">
            <v>m³</v>
          </cell>
          <cell r="E312">
            <v>1.0900000000000001</v>
          </cell>
          <cell r="F312">
            <v>0.26</v>
          </cell>
          <cell r="G312">
            <v>1.35</v>
          </cell>
          <cell r="H312" t="str">
            <v>DNER-ES-282/97</v>
          </cell>
        </row>
        <row r="313">
          <cell r="A313" t="str">
            <v>2 S 02 100 00</v>
          </cell>
          <cell r="B313" t="str">
            <v>-</v>
          </cell>
          <cell r="C313" t="str">
            <v>Reforço do subleito</v>
          </cell>
          <cell r="D313" t="str">
            <v>m³</v>
          </cell>
          <cell r="E313">
            <v>7.32</v>
          </cell>
          <cell r="F313">
            <v>1.75</v>
          </cell>
          <cell r="G313">
            <v>9.07</v>
          </cell>
          <cell r="H313" t="str">
            <v>DNER-ES-300/97</v>
          </cell>
        </row>
        <row r="314">
          <cell r="A314" t="str">
            <v>2 S 02 110 00</v>
          </cell>
          <cell r="B314" t="str">
            <v>-</v>
          </cell>
          <cell r="C314" t="str">
            <v>Regularização do subleito</v>
          </cell>
          <cell r="D314" t="str">
            <v>m²</v>
          </cell>
          <cell r="E314">
            <v>0.42</v>
          </cell>
          <cell r="F314">
            <v>0.1</v>
          </cell>
          <cell r="G314">
            <v>0.52</v>
          </cell>
          <cell r="H314" t="str">
            <v>DNER-ES-299/97</v>
          </cell>
        </row>
        <row r="315">
          <cell r="A315" t="str">
            <v>2 S 02 110 01</v>
          </cell>
          <cell r="B315" t="str">
            <v>-</v>
          </cell>
          <cell r="C315" t="str">
            <v>Regul. subleito c/ fres. corte contr.autom. greide</v>
          </cell>
          <cell r="D315" t="str">
            <v>m²</v>
          </cell>
          <cell r="E315">
            <v>0.57999999999999996</v>
          </cell>
          <cell r="F315">
            <v>0.14000000000000001</v>
          </cell>
          <cell r="G315">
            <v>0.72</v>
          </cell>
          <cell r="H315" t="str">
            <v>-</v>
          </cell>
        </row>
        <row r="316">
          <cell r="A316" t="str">
            <v>2 S 02 200 00</v>
          </cell>
          <cell r="B316" t="str">
            <v>-</v>
          </cell>
          <cell r="C316" t="str">
            <v>Sub-base solo estabilizado granul. s/ mistura</v>
          </cell>
          <cell r="D316" t="str">
            <v>m³</v>
          </cell>
          <cell r="E316">
            <v>7.32</v>
          </cell>
          <cell r="F316">
            <v>1.75</v>
          </cell>
          <cell r="G316">
            <v>9.07</v>
          </cell>
          <cell r="H316" t="str">
            <v>DNER-ES-301/97</v>
          </cell>
        </row>
        <row r="317">
          <cell r="A317" t="str">
            <v>2 S 02 200 01</v>
          </cell>
          <cell r="B317" t="str">
            <v>-</v>
          </cell>
          <cell r="C317" t="str">
            <v>Base solo estabilizado granul. s/ mistura</v>
          </cell>
          <cell r="D317" t="str">
            <v>m³</v>
          </cell>
          <cell r="E317">
            <v>7.32</v>
          </cell>
          <cell r="F317">
            <v>1.75</v>
          </cell>
          <cell r="G317">
            <v>9.07</v>
          </cell>
          <cell r="H317" t="str">
            <v>DNER-ES-303/97</v>
          </cell>
        </row>
        <row r="318">
          <cell r="A318" t="str">
            <v>2 S 02 210 00</v>
          </cell>
          <cell r="B318" t="str">
            <v>-</v>
          </cell>
          <cell r="C318" t="str">
            <v>Sub-base estab. granul. c/ mistura solo na pista</v>
          </cell>
          <cell r="D318" t="str">
            <v>m³</v>
          </cell>
          <cell r="E318">
            <v>7.88</v>
          </cell>
          <cell r="F318">
            <v>1.88</v>
          </cell>
          <cell r="G318">
            <v>9.77</v>
          </cell>
          <cell r="H318" t="str">
            <v>-</v>
          </cell>
        </row>
        <row r="319">
          <cell r="A319" t="str">
            <v>2 S 02 210 01</v>
          </cell>
          <cell r="B319" t="str">
            <v>-</v>
          </cell>
          <cell r="C319" t="str">
            <v>Sub-base estab. granul. c/ mist. solo-areia pista</v>
          </cell>
          <cell r="D319" t="str">
            <v>m³</v>
          </cell>
          <cell r="E319">
            <v>8.8000000000000007</v>
          </cell>
          <cell r="F319">
            <v>2.1</v>
          </cell>
          <cell r="G319">
            <v>10.91</v>
          </cell>
          <cell r="H319" t="str">
            <v>-</v>
          </cell>
        </row>
        <row r="320">
          <cell r="A320" t="str">
            <v>2 S 02 210 02</v>
          </cell>
          <cell r="B320" t="str">
            <v>-</v>
          </cell>
          <cell r="C320" t="str">
            <v>Base estab.granul.c/ mist.solo - areia na pista</v>
          </cell>
          <cell r="D320" t="str">
            <v>m³</v>
          </cell>
          <cell r="E320">
            <v>8.8000000000000007</v>
          </cell>
          <cell r="F320">
            <v>2.1</v>
          </cell>
          <cell r="G320">
            <v>10.91</v>
          </cell>
          <cell r="H320" t="str">
            <v>-</v>
          </cell>
        </row>
        <row r="321">
          <cell r="A321" t="str">
            <v>2 S 02 210 51</v>
          </cell>
          <cell r="B321" t="str">
            <v>-</v>
          </cell>
          <cell r="C321" t="str">
            <v>Sub-base estab.granul.c/mist.soloareia pista AC</v>
          </cell>
          <cell r="D321" t="str">
            <v>m³</v>
          </cell>
          <cell r="E321">
            <v>14.09</v>
          </cell>
          <cell r="F321">
            <v>3.36</v>
          </cell>
          <cell r="G321">
            <v>17.45</v>
          </cell>
          <cell r="H321" t="str">
            <v>-</v>
          </cell>
        </row>
        <row r="322">
          <cell r="A322" t="str">
            <v>2 S 02 210 52</v>
          </cell>
          <cell r="B322" t="str">
            <v>-</v>
          </cell>
          <cell r="C322" t="str">
            <v>Base estab.granul.c/mist.soloareia na pista AC</v>
          </cell>
          <cell r="D322" t="str">
            <v>m³</v>
          </cell>
          <cell r="E322">
            <v>14.09</v>
          </cell>
          <cell r="F322">
            <v>3.36</v>
          </cell>
          <cell r="G322">
            <v>17.45</v>
          </cell>
          <cell r="H322" t="str">
            <v>-</v>
          </cell>
        </row>
        <row r="323">
          <cell r="A323" t="str">
            <v>2 S 02 220 00</v>
          </cell>
          <cell r="B323" t="str">
            <v>-</v>
          </cell>
          <cell r="C323" t="str">
            <v>Base estab.granul.c/ mistura solo - brita</v>
          </cell>
          <cell r="D323" t="str">
            <v>m³</v>
          </cell>
          <cell r="E323">
            <v>25.35</v>
          </cell>
          <cell r="F323">
            <v>6.05</v>
          </cell>
          <cell r="G323">
            <v>31.41</v>
          </cell>
          <cell r="H323" t="str">
            <v>-</v>
          </cell>
        </row>
        <row r="324">
          <cell r="A324" t="str">
            <v>2 S 02 220 50</v>
          </cell>
          <cell r="B324" t="str">
            <v>-</v>
          </cell>
          <cell r="C324" t="str">
            <v>Base estab.granul.c/ mistura solo - brita BC</v>
          </cell>
          <cell r="D324" t="str">
            <v>m³</v>
          </cell>
          <cell r="E324">
            <v>25</v>
          </cell>
          <cell r="F324">
            <v>5.97</v>
          </cell>
          <cell r="G324">
            <v>30.98</v>
          </cell>
          <cell r="H324" t="str">
            <v>-</v>
          </cell>
        </row>
        <row r="325">
          <cell r="A325" t="str">
            <v>2 S 02 230 00</v>
          </cell>
          <cell r="B325" t="str">
            <v>-</v>
          </cell>
          <cell r="C325" t="str">
            <v>Base de brita graduada</v>
          </cell>
          <cell r="D325" t="str">
            <v>m³</v>
          </cell>
          <cell r="E325">
            <v>41.4</v>
          </cell>
          <cell r="F325">
            <v>9.89</v>
          </cell>
          <cell r="G325">
            <v>51.3</v>
          </cell>
          <cell r="H325" t="str">
            <v>EP-P-01</v>
          </cell>
        </row>
        <row r="326">
          <cell r="A326" t="str">
            <v>2 S 02 230 01</v>
          </cell>
          <cell r="B326" t="str">
            <v>-</v>
          </cell>
          <cell r="C326" t="str">
            <v>Base brita grad. c/ dist. agreg. contr. de greide</v>
          </cell>
          <cell r="D326" t="str">
            <v>m³</v>
          </cell>
          <cell r="E326">
            <v>41.92</v>
          </cell>
          <cell r="F326">
            <v>10.02</v>
          </cell>
          <cell r="G326">
            <v>51.94</v>
          </cell>
          <cell r="H326" t="str">
            <v>-</v>
          </cell>
        </row>
        <row r="327">
          <cell r="A327" t="str">
            <v>2 S 02 230 50</v>
          </cell>
          <cell r="B327" t="str">
            <v>-</v>
          </cell>
          <cell r="C327" t="str">
            <v>Base de brita graduada BC</v>
          </cell>
          <cell r="D327" t="str">
            <v>m³</v>
          </cell>
          <cell r="E327">
            <v>40.549999999999997</v>
          </cell>
          <cell r="F327">
            <v>9.69</v>
          </cell>
          <cell r="G327">
            <v>50.24</v>
          </cell>
          <cell r="H327" t="str">
            <v>-</v>
          </cell>
        </row>
        <row r="328">
          <cell r="A328" t="str">
            <v>2 S 02 230 51</v>
          </cell>
          <cell r="B328" t="str">
            <v>-</v>
          </cell>
          <cell r="C328" t="str">
            <v>Base brita grad.c/dist.agreg.contr.de greide BC</v>
          </cell>
          <cell r="D328" t="str">
            <v>m³</v>
          </cell>
          <cell r="E328">
            <v>41.06</v>
          </cell>
          <cell r="F328">
            <v>9.81</v>
          </cell>
          <cell r="G328">
            <v>50.88</v>
          </cell>
          <cell r="H328" t="str">
            <v>-</v>
          </cell>
        </row>
        <row r="329">
          <cell r="A329" t="str">
            <v>2 S 02 231 00</v>
          </cell>
          <cell r="B329" t="str">
            <v>-</v>
          </cell>
          <cell r="C329" t="str">
            <v>Base de macadame hidráulico</v>
          </cell>
          <cell r="D329" t="str">
            <v>m³</v>
          </cell>
          <cell r="E329">
            <v>36.39</v>
          </cell>
          <cell r="F329">
            <v>8.69</v>
          </cell>
          <cell r="G329">
            <v>45.09</v>
          </cell>
          <cell r="H329" t="str">
            <v>-</v>
          </cell>
        </row>
        <row r="330">
          <cell r="A330" t="str">
            <v>2 S 02 231 50</v>
          </cell>
          <cell r="B330" t="str">
            <v>-</v>
          </cell>
          <cell r="C330" t="str">
            <v>Base de macadame hidráulico BC</v>
          </cell>
          <cell r="D330" t="str">
            <v>m³</v>
          </cell>
          <cell r="E330">
            <v>35.590000000000003</v>
          </cell>
          <cell r="F330">
            <v>8.5</v>
          </cell>
          <cell r="G330">
            <v>44.1</v>
          </cell>
          <cell r="H330" t="str">
            <v>-</v>
          </cell>
        </row>
        <row r="331">
          <cell r="A331" t="str">
            <v>2 S 02 241 01</v>
          </cell>
          <cell r="B331" t="str">
            <v>-</v>
          </cell>
          <cell r="C331" t="str">
            <v>Base de solo cimento c/ mistura em usina</v>
          </cell>
          <cell r="D331" t="str">
            <v>m³</v>
          </cell>
          <cell r="E331">
            <v>72.59</v>
          </cell>
          <cell r="F331">
            <v>17.350000000000001</v>
          </cell>
          <cell r="G331">
            <v>89.94</v>
          </cell>
          <cell r="H331" t="str">
            <v>-</v>
          </cell>
        </row>
        <row r="332">
          <cell r="A332" t="str">
            <v>2 S 02 243 01</v>
          </cell>
          <cell r="B332" t="str">
            <v>-</v>
          </cell>
          <cell r="C332" t="str">
            <v>Sub-base de solo melhor. c/ cimento mist. em usina</v>
          </cell>
          <cell r="D332" t="str">
            <v>m³</v>
          </cell>
          <cell r="E332">
            <v>42.86</v>
          </cell>
          <cell r="F332">
            <v>10.24</v>
          </cell>
          <cell r="G332">
            <v>53.1</v>
          </cell>
          <cell r="H332" t="str">
            <v>-</v>
          </cell>
        </row>
        <row r="333">
          <cell r="A333" t="str">
            <v>2 S 02 300 00</v>
          </cell>
          <cell r="B333" t="str">
            <v>-</v>
          </cell>
          <cell r="C333" t="str">
            <v>Imprimação</v>
          </cell>
          <cell r="D333" t="str">
            <v>m²</v>
          </cell>
          <cell r="E333">
            <v>0.12</v>
          </cell>
          <cell r="F333">
            <v>0.03</v>
          </cell>
          <cell r="G333">
            <v>0.16</v>
          </cell>
          <cell r="H333" t="str">
            <v>DNER-ES-306/97</v>
          </cell>
        </row>
        <row r="334">
          <cell r="A334" t="str">
            <v>2 S 02 400 00</v>
          </cell>
          <cell r="B334" t="str">
            <v>-</v>
          </cell>
          <cell r="C334" t="str">
            <v>Pintura de ligação</v>
          </cell>
          <cell r="D334" t="str">
            <v>m²</v>
          </cell>
          <cell r="E334">
            <v>0.09</v>
          </cell>
          <cell r="F334">
            <v>0.02</v>
          </cell>
          <cell r="G334">
            <v>0.11</v>
          </cell>
          <cell r="H334" t="str">
            <v>DNER-ES-307/97</v>
          </cell>
        </row>
        <row r="335">
          <cell r="A335" t="str">
            <v>2 S 02 500 00</v>
          </cell>
          <cell r="B335" t="str">
            <v>-</v>
          </cell>
          <cell r="C335" t="str">
            <v>Tratamento superficial simples c/ cap</v>
          </cell>
          <cell r="D335" t="str">
            <v>m²</v>
          </cell>
          <cell r="E335">
            <v>0.46</v>
          </cell>
          <cell r="F335">
            <v>0.11</v>
          </cell>
          <cell r="G335">
            <v>0.56999999999999995</v>
          </cell>
          <cell r="H335" t="str">
            <v>DNER-ES-308/97</v>
          </cell>
        </row>
        <row r="336">
          <cell r="A336" t="str">
            <v>2 S 02 500 01</v>
          </cell>
          <cell r="B336" t="str">
            <v>-</v>
          </cell>
          <cell r="C336" t="str">
            <v>Tratamento superficial simples c/ emulsão</v>
          </cell>
          <cell r="D336" t="str">
            <v>m²</v>
          </cell>
          <cell r="E336">
            <v>0.43</v>
          </cell>
          <cell r="F336">
            <v>0.1</v>
          </cell>
          <cell r="G336">
            <v>0.53</v>
          </cell>
          <cell r="H336" t="str">
            <v>DNER-ES-308/97</v>
          </cell>
        </row>
        <row r="337">
          <cell r="A337" t="str">
            <v>2 S 02 500 02</v>
          </cell>
          <cell r="B337" t="str">
            <v>-</v>
          </cell>
          <cell r="C337" t="str">
            <v>Tratamento superficial simples c/ banho diluído</v>
          </cell>
          <cell r="D337" t="str">
            <v>m²</v>
          </cell>
          <cell r="E337">
            <v>0.5</v>
          </cell>
          <cell r="F337">
            <v>0.11</v>
          </cell>
          <cell r="G337">
            <v>0.62</v>
          </cell>
          <cell r="H337" t="str">
            <v>DNER-ES-308/97</v>
          </cell>
        </row>
        <row r="338">
          <cell r="A338" t="str">
            <v>2 S 02 500 50</v>
          </cell>
          <cell r="B338" t="str">
            <v>-</v>
          </cell>
          <cell r="C338" t="str">
            <v>Tratamento superficial simples c/cap BC</v>
          </cell>
          <cell r="D338" t="str">
            <v>m²</v>
          </cell>
          <cell r="E338">
            <v>0.46</v>
          </cell>
          <cell r="F338">
            <v>0.11</v>
          </cell>
          <cell r="G338">
            <v>0.56999999999999995</v>
          </cell>
          <cell r="H338" t="str">
            <v>DNER-ES-308/97</v>
          </cell>
        </row>
        <row r="339">
          <cell r="A339" t="str">
            <v>2 S 02 500 51</v>
          </cell>
          <cell r="B339" t="str">
            <v>-</v>
          </cell>
          <cell r="C339" t="str">
            <v>Tratamento superficial simples c/emulsão BC</v>
          </cell>
          <cell r="D339" t="str">
            <v>m²</v>
          </cell>
          <cell r="E339">
            <v>0.43</v>
          </cell>
          <cell r="F339">
            <v>0.1</v>
          </cell>
          <cell r="G339">
            <v>0.53</v>
          </cell>
          <cell r="H339" t="str">
            <v>DNER-ES-308/97</v>
          </cell>
        </row>
        <row r="340">
          <cell r="A340" t="str">
            <v>2 S 02 500 52</v>
          </cell>
          <cell r="B340" t="str">
            <v>-</v>
          </cell>
          <cell r="C340" t="str">
            <v>Tratamento superf.simples c/banho diluído BC</v>
          </cell>
          <cell r="D340" t="str">
            <v>m²</v>
          </cell>
          <cell r="E340">
            <v>0.49</v>
          </cell>
          <cell r="F340">
            <v>0.11</v>
          </cell>
          <cell r="G340">
            <v>0.61</v>
          </cell>
          <cell r="H340" t="str">
            <v>DNER-ES-308/97</v>
          </cell>
        </row>
        <row r="341">
          <cell r="A341" t="str">
            <v>2 S 02 501 00</v>
          </cell>
          <cell r="B341" t="str">
            <v>-</v>
          </cell>
          <cell r="C341" t="str">
            <v>Tratamento superficial duplo c/ cap</v>
          </cell>
          <cell r="D341" t="str">
            <v>m²</v>
          </cell>
          <cell r="E341">
            <v>1.35</v>
          </cell>
          <cell r="F341">
            <v>0.32</v>
          </cell>
          <cell r="G341">
            <v>1.68</v>
          </cell>
          <cell r="H341" t="str">
            <v>DNER-ES-309/97</v>
          </cell>
        </row>
        <row r="342">
          <cell r="A342" t="str">
            <v>2 S 02 501 01</v>
          </cell>
          <cell r="B342" t="str">
            <v>-</v>
          </cell>
          <cell r="C342" t="str">
            <v>Tratamento superficial duplo c/ emulsão</v>
          </cell>
          <cell r="D342" t="str">
            <v>m²</v>
          </cell>
          <cell r="E342">
            <v>1.34</v>
          </cell>
          <cell r="F342">
            <v>0.32</v>
          </cell>
          <cell r="G342">
            <v>1.66</v>
          </cell>
          <cell r="H342" t="str">
            <v>DNER-ES-309/97</v>
          </cell>
        </row>
        <row r="343">
          <cell r="A343" t="str">
            <v>2 S 02 501 02</v>
          </cell>
          <cell r="B343" t="str">
            <v>-</v>
          </cell>
          <cell r="C343" t="str">
            <v>Tratamento superficial duplo c/ banho diluído</v>
          </cell>
          <cell r="D343" t="str">
            <v>m²</v>
          </cell>
          <cell r="E343">
            <v>1.49</v>
          </cell>
          <cell r="F343">
            <v>0.35</v>
          </cell>
          <cell r="G343">
            <v>1.84</v>
          </cell>
          <cell r="H343" t="str">
            <v>DNER-ES-309/97</v>
          </cell>
        </row>
        <row r="344">
          <cell r="A344" t="str">
            <v>2 S 02 501 50</v>
          </cell>
          <cell r="B344" t="str">
            <v>-</v>
          </cell>
          <cell r="C344" t="str">
            <v>Tratamento superficial duplo c/cap BC</v>
          </cell>
          <cell r="D344" t="str">
            <v>m²</v>
          </cell>
          <cell r="E344">
            <v>1.34</v>
          </cell>
          <cell r="F344">
            <v>0.32</v>
          </cell>
          <cell r="G344">
            <v>1.66</v>
          </cell>
          <cell r="H344" t="str">
            <v>DNER-ES-309/97</v>
          </cell>
        </row>
        <row r="345">
          <cell r="A345" t="str">
            <v>2 S 02 501 51</v>
          </cell>
          <cell r="B345" t="str">
            <v>-</v>
          </cell>
          <cell r="C345" t="str">
            <v>Tratamento superficial duplo c/ emulsão BC</v>
          </cell>
          <cell r="D345" t="str">
            <v>m²</v>
          </cell>
          <cell r="E345">
            <v>1.33</v>
          </cell>
          <cell r="F345">
            <v>0.31</v>
          </cell>
          <cell r="G345">
            <v>1.65</v>
          </cell>
          <cell r="H345" t="str">
            <v>DNER-ES-309/97</v>
          </cell>
        </row>
        <row r="346">
          <cell r="A346" t="str">
            <v>2 S 02 501 52</v>
          </cell>
          <cell r="B346" t="str">
            <v>-</v>
          </cell>
          <cell r="C346" t="str">
            <v>Tratamento superficial duplo c/banho diluído BC</v>
          </cell>
          <cell r="D346" t="str">
            <v>m²</v>
          </cell>
          <cell r="E346">
            <v>1.47</v>
          </cell>
          <cell r="F346">
            <v>0.35</v>
          </cell>
          <cell r="G346">
            <v>1.83</v>
          </cell>
          <cell r="H346" t="str">
            <v>DNER-ES-309/97</v>
          </cell>
        </row>
        <row r="347">
          <cell r="A347" t="str">
            <v>2 S 02 502 00</v>
          </cell>
          <cell r="B347" t="str">
            <v>-</v>
          </cell>
          <cell r="C347" t="str">
            <v>Tratamento superficial triplo c/ cap</v>
          </cell>
          <cell r="D347" t="str">
            <v>m²</v>
          </cell>
          <cell r="E347">
            <v>1.91</v>
          </cell>
          <cell r="F347">
            <v>0.45</v>
          </cell>
          <cell r="G347">
            <v>2.37</v>
          </cell>
          <cell r="H347" t="str">
            <v>DNER-ES-310/97</v>
          </cell>
        </row>
        <row r="348">
          <cell r="A348" t="str">
            <v>2 S 02 502 01</v>
          </cell>
          <cell r="B348" t="str">
            <v>-</v>
          </cell>
          <cell r="C348" t="str">
            <v>Tratamento superficial triplo c/ emulsão</v>
          </cell>
          <cell r="D348" t="str">
            <v>m²</v>
          </cell>
          <cell r="E348">
            <v>1.94</v>
          </cell>
          <cell r="F348">
            <v>0.46</v>
          </cell>
          <cell r="G348">
            <v>2.4</v>
          </cell>
          <cell r="H348" t="str">
            <v>DNER-ES-310/97</v>
          </cell>
        </row>
        <row r="349">
          <cell r="A349" t="str">
            <v>2 S 02 502 02</v>
          </cell>
          <cell r="B349" t="str">
            <v>-</v>
          </cell>
          <cell r="C349" t="str">
            <v>Tratamento superficial triplo c/ banho diluído</v>
          </cell>
          <cell r="D349" t="str">
            <v>m²</v>
          </cell>
          <cell r="E349">
            <v>2.11</v>
          </cell>
          <cell r="F349">
            <v>0.5</v>
          </cell>
          <cell r="G349">
            <v>2.61</v>
          </cell>
          <cell r="H349" t="str">
            <v>DNER-ES-310/97</v>
          </cell>
        </row>
        <row r="350">
          <cell r="A350" t="str">
            <v>2 S 02 502 50</v>
          </cell>
          <cell r="B350" t="str">
            <v>-</v>
          </cell>
          <cell r="C350" t="str">
            <v>Tratamento superficial triplo c/ cap BC</v>
          </cell>
          <cell r="D350" t="str">
            <v>m²</v>
          </cell>
          <cell r="E350">
            <v>1.9</v>
          </cell>
          <cell r="F350">
            <v>0.45</v>
          </cell>
          <cell r="G350">
            <v>2.35</v>
          </cell>
          <cell r="H350" t="str">
            <v>DNER-ES-310/97</v>
          </cell>
        </row>
        <row r="351">
          <cell r="A351" t="str">
            <v>2 S 02 502 51</v>
          </cell>
          <cell r="B351" t="str">
            <v>-</v>
          </cell>
          <cell r="C351" t="str">
            <v>Tratamento superficial triplo c/ emulsão BC</v>
          </cell>
          <cell r="D351" t="str">
            <v>m²</v>
          </cell>
          <cell r="E351">
            <v>1.92</v>
          </cell>
          <cell r="F351">
            <v>0.46</v>
          </cell>
          <cell r="G351">
            <v>2.38</v>
          </cell>
          <cell r="H351" t="str">
            <v>DNER-ES-310/97</v>
          </cell>
        </row>
        <row r="352">
          <cell r="A352" t="str">
            <v>2 S 02 502 52</v>
          </cell>
          <cell r="B352" t="str">
            <v>-</v>
          </cell>
          <cell r="C352" t="str">
            <v>Tratamento superficial triplo c/banho diluído BC</v>
          </cell>
          <cell r="D352" t="str">
            <v>m²</v>
          </cell>
          <cell r="E352">
            <v>2.09</v>
          </cell>
          <cell r="F352">
            <v>0.5</v>
          </cell>
          <cell r="G352">
            <v>2.59</v>
          </cell>
          <cell r="H352" t="str">
            <v>DNER-ES-310/97</v>
          </cell>
        </row>
        <row r="353">
          <cell r="A353" t="str">
            <v>2 S 02 530 00</v>
          </cell>
          <cell r="B353" t="str">
            <v>-</v>
          </cell>
          <cell r="C353" t="str">
            <v>Pré-misturado a frio</v>
          </cell>
          <cell r="D353" t="str">
            <v>m³</v>
          </cell>
          <cell r="E353">
            <v>54.99</v>
          </cell>
          <cell r="F353">
            <v>13.14</v>
          </cell>
          <cell r="G353">
            <v>68.14</v>
          </cell>
          <cell r="H353" t="str">
            <v>DNER-ES-317/97</v>
          </cell>
        </row>
        <row r="354">
          <cell r="A354" t="str">
            <v>2 S 02 530 50</v>
          </cell>
          <cell r="B354" t="str">
            <v>-</v>
          </cell>
          <cell r="C354" t="str">
            <v>Pré-misturado a frio AC/BC</v>
          </cell>
          <cell r="D354" t="str">
            <v>m³</v>
          </cell>
          <cell r="E354">
            <v>57.04</v>
          </cell>
          <cell r="F354">
            <v>13.63</v>
          </cell>
          <cell r="G354">
            <v>70.67</v>
          </cell>
          <cell r="H354" t="str">
            <v>DNER-ES-317/97</v>
          </cell>
        </row>
        <row r="355">
          <cell r="A355" t="str">
            <v>2 S 02 531 00</v>
          </cell>
          <cell r="B355" t="str">
            <v>-</v>
          </cell>
          <cell r="C355" t="str">
            <v>Macadame betuminoso por penetração</v>
          </cell>
          <cell r="D355" t="str">
            <v>m³</v>
          </cell>
          <cell r="E355">
            <v>48.57</v>
          </cell>
          <cell r="F355">
            <v>11.61</v>
          </cell>
          <cell r="G355">
            <v>60.18</v>
          </cell>
          <cell r="H355" t="str">
            <v>DNER-ES-311/97</v>
          </cell>
        </row>
        <row r="356">
          <cell r="A356" t="str">
            <v>2 S 02 531 50</v>
          </cell>
          <cell r="B356" t="str">
            <v>-</v>
          </cell>
          <cell r="C356" t="str">
            <v>Macadame betuminoso por penetração BC</v>
          </cell>
          <cell r="D356" t="str">
            <v>m³</v>
          </cell>
          <cell r="E356">
            <v>47.83</v>
          </cell>
          <cell r="F356">
            <v>11.43</v>
          </cell>
          <cell r="G356">
            <v>59.26</v>
          </cell>
          <cell r="H356" t="str">
            <v>DNER-ES-311/97</v>
          </cell>
        </row>
        <row r="357">
          <cell r="A357" t="str">
            <v>2 S 02 532 00</v>
          </cell>
          <cell r="B357" t="str">
            <v>-</v>
          </cell>
          <cell r="C357" t="str">
            <v>Areia-asfalto a quente</v>
          </cell>
          <cell r="D357" t="str">
            <v>t</v>
          </cell>
          <cell r="E357">
            <v>34.79</v>
          </cell>
          <cell r="F357">
            <v>8.31</v>
          </cell>
          <cell r="G357">
            <v>43.11</v>
          </cell>
          <cell r="H357" t="str">
            <v>DNIT 032/2005-ES</v>
          </cell>
        </row>
        <row r="358">
          <cell r="A358" t="str">
            <v>2 S 02 532 50</v>
          </cell>
          <cell r="B358" t="str">
            <v>-</v>
          </cell>
          <cell r="C358" t="str">
            <v>Areia-asfalto a quente AC</v>
          </cell>
          <cell r="D358" t="str">
            <v>t</v>
          </cell>
          <cell r="E358">
            <v>45.66</v>
          </cell>
          <cell r="F358">
            <v>10.91</v>
          </cell>
          <cell r="G358">
            <v>56.57</v>
          </cell>
          <cell r="H358" t="str">
            <v>DNIT 032/2005-ES</v>
          </cell>
        </row>
        <row r="359">
          <cell r="A359" t="str">
            <v>2 S 02 540 01</v>
          </cell>
          <cell r="B359" t="str">
            <v>-</v>
          </cell>
          <cell r="C359" t="str">
            <v>Conc. betuminoso usinado a quente - capa rolamento</v>
          </cell>
          <cell r="D359" t="str">
            <v>t</v>
          </cell>
          <cell r="E359">
            <v>31.75</v>
          </cell>
          <cell r="F359">
            <v>7.58</v>
          </cell>
          <cell r="G359">
            <v>39.340000000000003</v>
          </cell>
          <cell r="H359" t="str">
            <v>DNIT 031/2004-ES</v>
          </cell>
        </row>
        <row r="360">
          <cell r="A360" t="str">
            <v>2 S 02 540 02</v>
          </cell>
          <cell r="B360" t="str">
            <v>-</v>
          </cell>
          <cell r="C360" t="str">
            <v>Concreto betuminoso usinado a quente - "blinder"</v>
          </cell>
          <cell r="D360" t="str">
            <v>t</v>
          </cell>
          <cell r="E360">
            <v>31.2</v>
          </cell>
          <cell r="F360">
            <v>7.45</v>
          </cell>
          <cell r="G360">
            <v>38.659999999999997</v>
          </cell>
          <cell r="H360" t="str">
            <v>DNIT 031/2004-ES</v>
          </cell>
        </row>
        <row r="361">
          <cell r="A361" t="str">
            <v>2 S 02 540 51</v>
          </cell>
          <cell r="B361" t="str">
            <v>-</v>
          </cell>
          <cell r="C361" t="str">
            <v>CBUQ - capa rolamento AC/BC</v>
          </cell>
          <cell r="D361" t="str">
            <v>t</v>
          </cell>
          <cell r="E361">
            <v>33.94</v>
          </cell>
          <cell r="F361">
            <v>8.11</v>
          </cell>
          <cell r="G361">
            <v>42.05</v>
          </cell>
          <cell r="H361" t="str">
            <v>DNIT 031/2004-ES</v>
          </cell>
        </row>
        <row r="362">
          <cell r="A362" t="str">
            <v>2 S 02 540 52</v>
          </cell>
          <cell r="B362" t="str">
            <v>-</v>
          </cell>
          <cell r="C362" t="str">
            <v>CBUQ - "binder" AC/BC</v>
          </cell>
          <cell r="D362" t="str">
            <v>t</v>
          </cell>
          <cell r="E362">
            <v>33.380000000000003</v>
          </cell>
          <cell r="F362">
            <v>7.97</v>
          </cell>
          <cell r="G362">
            <v>41.35</v>
          </cell>
          <cell r="H362" t="str">
            <v>DNIT 031/2004-ES</v>
          </cell>
        </row>
        <row r="363">
          <cell r="A363" t="str">
            <v>2 S 02 603 00</v>
          </cell>
          <cell r="B363" t="str">
            <v>-</v>
          </cell>
          <cell r="C363" t="str">
            <v>Sub-base de concreto rolado</v>
          </cell>
          <cell r="D363" t="str">
            <v>m³</v>
          </cell>
          <cell r="E363">
            <v>68.31</v>
          </cell>
          <cell r="F363">
            <v>16.32</v>
          </cell>
          <cell r="G363">
            <v>84.63</v>
          </cell>
        </row>
        <row r="364">
          <cell r="A364" t="str">
            <v>2 S 02 603 50</v>
          </cell>
          <cell r="B364" t="str">
            <v>-</v>
          </cell>
          <cell r="C364" t="str">
            <v>Sub-base de concreto rolado AC/BC</v>
          </cell>
          <cell r="D364" t="str">
            <v>m³</v>
          </cell>
          <cell r="E364">
            <v>67.45</v>
          </cell>
          <cell r="F364">
            <v>16.12</v>
          </cell>
          <cell r="G364">
            <v>83.57</v>
          </cell>
        </row>
        <row r="365">
          <cell r="A365" t="str">
            <v>2 S 02 604 00</v>
          </cell>
          <cell r="B365" t="str">
            <v>-</v>
          </cell>
          <cell r="C365" t="str">
            <v>Sub-base de concreto de cimento portland</v>
          </cell>
          <cell r="D365" t="str">
            <v>m³</v>
          </cell>
          <cell r="E365">
            <v>112.16</v>
          </cell>
          <cell r="F365">
            <v>26.8</v>
          </cell>
          <cell r="G365">
            <v>138.97</v>
          </cell>
        </row>
        <row r="366">
          <cell r="A366" t="str">
            <v>2 S 02 604 50</v>
          </cell>
          <cell r="B366" t="str">
            <v>-</v>
          </cell>
          <cell r="C366" t="str">
            <v>Sub-base de concreto de cimento portland AC/BC</v>
          </cell>
          <cell r="D366" t="str">
            <v>m³</v>
          </cell>
          <cell r="E366">
            <v>111.31</v>
          </cell>
          <cell r="F366">
            <v>26.6</v>
          </cell>
          <cell r="G366">
            <v>137.91</v>
          </cell>
        </row>
        <row r="367">
          <cell r="A367" t="str">
            <v>2 S 02 606 00</v>
          </cell>
          <cell r="B367" t="str">
            <v>-</v>
          </cell>
          <cell r="C367" t="str">
            <v>Concreto de cimento portland com fôrma deslizante</v>
          </cell>
          <cell r="D367" t="str">
            <v>m³</v>
          </cell>
          <cell r="E367">
            <v>146.22</v>
          </cell>
          <cell r="F367">
            <v>34.94</v>
          </cell>
          <cell r="G367">
            <v>181.17</v>
          </cell>
        </row>
        <row r="368">
          <cell r="A368" t="str">
            <v>2 S 02 606 50</v>
          </cell>
          <cell r="B368" t="str">
            <v>-</v>
          </cell>
          <cell r="C368" t="str">
            <v>Concr.de cimento portl.com fôrma deslizante AC/BC</v>
          </cell>
          <cell r="D368" t="str">
            <v>m³</v>
          </cell>
          <cell r="E368">
            <v>156.04</v>
          </cell>
          <cell r="F368">
            <v>37.29</v>
          </cell>
          <cell r="G368">
            <v>193.34</v>
          </cell>
        </row>
        <row r="369">
          <cell r="A369" t="str">
            <v>2 S 02 607 00</v>
          </cell>
          <cell r="B369" t="str">
            <v>-</v>
          </cell>
          <cell r="C369" t="str">
            <v>Concreto cimento portland c/ equip. pequeno porte</v>
          </cell>
          <cell r="D369" t="str">
            <v>m³</v>
          </cell>
          <cell r="E369">
            <v>221.2</v>
          </cell>
          <cell r="F369">
            <v>52.86</v>
          </cell>
          <cell r="G369">
            <v>274.07</v>
          </cell>
        </row>
        <row r="370">
          <cell r="A370" t="str">
            <v>2 S 02 607 50</v>
          </cell>
          <cell r="B370" t="str">
            <v>-</v>
          </cell>
          <cell r="C370" t="str">
            <v>Concr.cimento portl.c/equip.pequeno porte AC/BC</v>
          </cell>
          <cell r="D370" t="str">
            <v>m³</v>
          </cell>
          <cell r="E370">
            <v>229.32</v>
          </cell>
          <cell r="F370">
            <v>54.8</v>
          </cell>
          <cell r="G370">
            <v>284.13</v>
          </cell>
        </row>
        <row r="371">
          <cell r="A371" t="str">
            <v>2 S 02 700 01</v>
          </cell>
          <cell r="B371" t="str">
            <v>-</v>
          </cell>
          <cell r="C371" t="str">
            <v>Execução pavim. c/ peças pré-moldadas concr.</v>
          </cell>
          <cell r="D371" t="str">
            <v>m²</v>
          </cell>
          <cell r="E371">
            <v>34.06</v>
          </cell>
          <cell r="F371">
            <v>8.14</v>
          </cell>
          <cell r="G371">
            <v>42.2</v>
          </cell>
        </row>
        <row r="372">
          <cell r="A372" t="str">
            <v>2 S 02 700 51</v>
          </cell>
          <cell r="B372" t="str">
            <v>-</v>
          </cell>
          <cell r="C372" t="str">
            <v>Execução pavim.c/peças pré-moldadas concr. AC/BC</v>
          </cell>
          <cell r="D372" t="str">
            <v>m²</v>
          </cell>
          <cell r="E372">
            <v>35.43</v>
          </cell>
          <cell r="F372">
            <v>8.4600000000000009</v>
          </cell>
          <cell r="G372">
            <v>43.9</v>
          </cell>
        </row>
        <row r="373">
          <cell r="A373" t="str">
            <v>2 S 02 702 00</v>
          </cell>
          <cell r="B373" t="str">
            <v>-</v>
          </cell>
          <cell r="C373" t="str">
            <v>Limpeza e enchimento de junta de pavimento de conc</v>
          </cell>
          <cell r="D373" t="str">
            <v>m</v>
          </cell>
          <cell r="E373">
            <v>4.8</v>
          </cell>
          <cell r="F373">
            <v>1.1399999999999999</v>
          </cell>
          <cell r="G373">
            <v>5.94</v>
          </cell>
        </row>
        <row r="374">
          <cell r="A374" t="str">
            <v>2 S 03 000 02</v>
          </cell>
          <cell r="B374" t="str">
            <v>-</v>
          </cell>
          <cell r="C374" t="str">
            <v>Escavação manual de cavas em material 1a cat</v>
          </cell>
          <cell r="D374" t="str">
            <v>m³</v>
          </cell>
          <cell r="E374">
            <v>23.32</v>
          </cell>
          <cell r="F374">
            <v>5.57</v>
          </cell>
          <cell r="G374">
            <v>29.9</v>
          </cell>
        </row>
        <row r="375">
          <cell r="A375" t="str">
            <v>2 S 03 000 03</v>
          </cell>
          <cell r="B375" t="str">
            <v>-</v>
          </cell>
          <cell r="C375" t="str">
            <v>Escavação manual de cavas em material 2a cat</v>
          </cell>
          <cell r="D375" t="str">
            <v>m³</v>
          </cell>
          <cell r="E375">
            <v>31.1</v>
          </cell>
          <cell r="F375">
            <v>7.43</v>
          </cell>
          <cell r="G375">
            <v>38.54</v>
          </cell>
        </row>
        <row r="376">
          <cell r="A376" t="str">
            <v>2 S 03 010 01</v>
          </cell>
          <cell r="B376" t="str">
            <v>-</v>
          </cell>
          <cell r="C376" t="str">
            <v>Escavação em cavas de fundação com esgotamento</v>
          </cell>
          <cell r="D376" t="str">
            <v>m³</v>
          </cell>
          <cell r="E376">
            <v>26.55</v>
          </cell>
          <cell r="F376">
            <v>6.34</v>
          </cell>
          <cell r="G376">
            <v>32.89</v>
          </cell>
        </row>
        <row r="377">
          <cell r="A377" t="str">
            <v>2 S 03 119 01</v>
          </cell>
          <cell r="B377" t="str">
            <v>-</v>
          </cell>
          <cell r="C377" t="str">
            <v>Escoramento com madeira de OAE</v>
          </cell>
          <cell r="D377" t="str">
            <v>m³</v>
          </cell>
          <cell r="E377">
            <v>23.68</v>
          </cell>
          <cell r="F377">
            <v>5.66</v>
          </cell>
          <cell r="G377">
            <v>29.35</v>
          </cell>
        </row>
        <row r="378">
          <cell r="A378" t="str">
            <v>2 S 03 300 01</v>
          </cell>
          <cell r="B378" t="str">
            <v>-</v>
          </cell>
          <cell r="C378" t="str">
            <v>Confecção e lançamento concr. magro em betoneira</v>
          </cell>
          <cell r="D378" t="str">
            <v>m³</v>
          </cell>
          <cell r="E378">
            <v>136.08000000000001</v>
          </cell>
          <cell r="F378">
            <v>32.520000000000003</v>
          </cell>
          <cell r="G378">
            <v>168.61</v>
          </cell>
        </row>
        <row r="379">
          <cell r="A379" t="str">
            <v>2 S 03 300 51</v>
          </cell>
          <cell r="B379" t="str">
            <v>-</v>
          </cell>
          <cell r="C379" t="str">
            <v>Confecção e lanç.de concr.magro em betoneira AC/BC</v>
          </cell>
          <cell r="D379" t="str">
            <v>m³</v>
          </cell>
          <cell r="E379">
            <v>146.4</v>
          </cell>
          <cell r="F379">
            <v>34.99</v>
          </cell>
          <cell r="G379">
            <v>181.39</v>
          </cell>
        </row>
        <row r="380">
          <cell r="A380" t="str">
            <v>2 S 03 321 00</v>
          </cell>
          <cell r="B380" t="str">
            <v>-</v>
          </cell>
          <cell r="C380" t="str">
            <v>Conc.estr.fck=8 MPa-contr.raz.uso ger.conf. e lanç</v>
          </cell>
          <cell r="D380" t="str">
            <v>m³</v>
          </cell>
          <cell r="E380">
            <v>158.27000000000001</v>
          </cell>
          <cell r="F380">
            <v>37.82</v>
          </cell>
          <cell r="G380">
            <v>196.1</v>
          </cell>
          <cell r="H380" t="str">
            <v>DNER-ES-335/97</v>
          </cell>
        </row>
        <row r="381">
          <cell r="A381" t="str">
            <v>2 S 03 321 50</v>
          </cell>
          <cell r="B381" t="str">
            <v>-</v>
          </cell>
          <cell r="C381" t="str">
            <v>Concr.estr.fck=8 MPa-c.raz.uso ger.conf.lanç.AC/BC</v>
          </cell>
          <cell r="D381" t="str">
            <v>m³</v>
          </cell>
          <cell r="E381">
            <v>167.9</v>
          </cell>
          <cell r="F381">
            <v>40.119999999999997</v>
          </cell>
          <cell r="G381">
            <v>208.02</v>
          </cell>
          <cell r="H381" t="str">
            <v>DNER-ES-335/97</v>
          </cell>
        </row>
        <row r="382">
          <cell r="A382" t="str">
            <v>2 S 03 322 00</v>
          </cell>
          <cell r="B382" t="str">
            <v>-</v>
          </cell>
          <cell r="C382" t="str">
            <v>Conc.estr.fck=10 MPa-contr.raz.uso ger.conf.e lanç</v>
          </cell>
          <cell r="D382" t="str">
            <v>m³</v>
          </cell>
          <cell r="E382">
            <v>165.78</v>
          </cell>
          <cell r="F382">
            <v>39.619999999999997</v>
          </cell>
          <cell r="G382">
            <v>205.4</v>
          </cell>
          <cell r="H382" t="str">
            <v>DNER-ES-335/97</v>
          </cell>
        </row>
        <row r="383">
          <cell r="A383" t="str">
            <v>2 S 03 322 50</v>
          </cell>
          <cell r="B383" t="str">
            <v>-</v>
          </cell>
          <cell r="C383" t="str">
            <v>Concr.estr.fck=10MPa-c.raz.uso ger.conf.lanç.AC/BC</v>
          </cell>
          <cell r="D383" t="str">
            <v>m³</v>
          </cell>
          <cell r="E383">
            <v>175.16</v>
          </cell>
          <cell r="F383">
            <v>41.86</v>
          </cell>
          <cell r="G383">
            <v>217.03</v>
          </cell>
          <cell r="H383" t="str">
            <v>DNER-ES-335/97</v>
          </cell>
        </row>
        <row r="384">
          <cell r="A384" t="str">
            <v>2 S 03 323 00</v>
          </cell>
          <cell r="B384" t="str">
            <v>-</v>
          </cell>
          <cell r="C384" t="str">
            <v>Conc.estr.fck=12 MPa-contr.raz.uso ger.conf.e lanç</v>
          </cell>
          <cell r="D384" t="str">
            <v>m³</v>
          </cell>
          <cell r="E384">
            <v>173.94</v>
          </cell>
          <cell r="F384">
            <v>41.57</v>
          </cell>
          <cell r="G384">
            <v>215.51</v>
          </cell>
          <cell r="H384" t="str">
            <v>DNER-ES-335/97</v>
          </cell>
        </row>
        <row r="385">
          <cell r="A385" t="str">
            <v>2 S 03 323 50</v>
          </cell>
          <cell r="B385" t="str">
            <v>-</v>
          </cell>
          <cell r="C385" t="str">
            <v>Concr.estr.fck=12MPa-c.raz.uso ger.conf.lanç.AC/BC</v>
          </cell>
          <cell r="D385" t="str">
            <v>m³</v>
          </cell>
          <cell r="E385">
            <v>183.08</v>
          </cell>
          <cell r="F385">
            <v>43.75</v>
          </cell>
          <cell r="G385">
            <v>226.83</v>
          </cell>
          <cell r="H385" t="str">
            <v>DNER-ES-335/97</v>
          </cell>
        </row>
        <row r="386">
          <cell r="A386" t="str">
            <v>2 S 03 324 00</v>
          </cell>
          <cell r="B386" t="str">
            <v>-</v>
          </cell>
          <cell r="C386" t="str">
            <v>Conc.estr.fck=15 MPa-contr.raz.uso ger.conf.e lanç</v>
          </cell>
          <cell r="D386" t="str">
            <v>m³</v>
          </cell>
          <cell r="E386">
            <v>182.43</v>
          </cell>
          <cell r="F386">
            <v>43.6</v>
          </cell>
          <cell r="G386">
            <v>226.03</v>
          </cell>
          <cell r="H386" t="str">
            <v>DNER-ES-335/97</v>
          </cell>
        </row>
        <row r="387">
          <cell r="A387" t="str">
            <v>2 S 03 324 01</v>
          </cell>
          <cell r="B387" t="str">
            <v>-</v>
          </cell>
          <cell r="C387" t="str">
            <v>Conc.estr.fck=15 MPa-contr.raz.c/adit.conf. e lanç</v>
          </cell>
          <cell r="D387" t="str">
            <v>m³</v>
          </cell>
          <cell r="E387">
            <v>167.69</v>
          </cell>
          <cell r="F387">
            <v>40.08</v>
          </cell>
          <cell r="G387">
            <v>207.77</v>
          </cell>
          <cell r="H387" t="str">
            <v>DNER-ES-335/97</v>
          </cell>
        </row>
        <row r="388">
          <cell r="A388" t="str">
            <v>2 S 03 324 50</v>
          </cell>
          <cell r="B388" t="str">
            <v>-</v>
          </cell>
          <cell r="C388" t="str">
            <v>Concr.estr.fck=15MPa-c.raz.c/adit conf.lanç.AC/BC</v>
          </cell>
          <cell r="D388" t="str">
            <v>m³</v>
          </cell>
          <cell r="E388">
            <v>191.29</v>
          </cell>
          <cell r="F388">
            <v>45.72</v>
          </cell>
          <cell r="G388">
            <v>237.01</v>
          </cell>
          <cell r="H388" t="str">
            <v>DNER-ES-335/97</v>
          </cell>
        </row>
        <row r="389">
          <cell r="A389" t="str">
            <v>2 S 03 324 51</v>
          </cell>
          <cell r="B389" t="str">
            <v>-</v>
          </cell>
          <cell r="C389" t="str">
            <v>Concr.estr.fck=15MPa-c.raz.uso ger conf.lançAC/BC</v>
          </cell>
          <cell r="D389" t="str">
            <v>m³</v>
          </cell>
          <cell r="E389">
            <v>176.96</v>
          </cell>
          <cell r="F389">
            <v>42.29</v>
          </cell>
          <cell r="G389">
            <v>219.26</v>
          </cell>
          <cell r="H389" t="str">
            <v>DNER-ES-335/97</v>
          </cell>
        </row>
        <row r="390">
          <cell r="A390" t="str">
            <v>2 S 03 325 00</v>
          </cell>
          <cell r="B390" t="str">
            <v>-</v>
          </cell>
          <cell r="C390" t="str">
            <v>Conc.estr.fck=18 MPa-contr.raz.uso ger.conf.e lanç</v>
          </cell>
          <cell r="D390" t="str">
            <v>m³</v>
          </cell>
          <cell r="E390">
            <v>190.9</v>
          </cell>
          <cell r="F390">
            <v>45.62</v>
          </cell>
          <cell r="G390">
            <v>236.53</v>
          </cell>
          <cell r="H390" t="str">
            <v>DNER-ES-335/97</v>
          </cell>
        </row>
        <row r="391">
          <cell r="A391" t="str">
            <v>2 S 03 325 01</v>
          </cell>
          <cell r="B391" t="str">
            <v>-</v>
          </cell>
          <cell r="C391" t="str">
            <v>Conc.estr.fck=18 MPa-contr.raz.c/adit.conf. e lanç</v>
          </cell>
          <cell r="D391" t="str">
            <v>m³</v>
          </cell>
          <cell r="E391">
            <v>175.53</v>
          </cell>
          <cell r="F391">
            <v>41.95</v>
          </cell>
          <cell r="G391">
            <v>217.48</v>
          </cell>
          <cell r="H391" t="str">
            <v>DNER-ES-335/97</v>
          </cell>
        </row>
        <row r="392">
          <cell r="A392" t="str">
            <v>2 S 03 325 50</v>
          </cell>
          <cell r="B392" t="str">
            <v>-</v>
          </cell>
          <cell r="C392" t="str">
            <v>Concr.estr.fck=18MPa-c.raz.uso ger.conf.lanç.AC/BC</v>
          </cell>
          <cell r="D392" t="str">
            <v>m³</v>
          </cell>
          <cell r="E392">
            <v>199.5</v>
          </cell>
          <cell r="F392">
            <v>47.68</v>
          </cell>
          <cell r="G392">
            <v>247.18</v>
          </cell>
          <cell r="H392" t="str">
            <v>DNER-ES-335/97</v>
          </cell>
        </row>
        <row r="393">
          <cell r="A393" t="str">
            <v>2 S 03 325 51</v>
          </cell>
          <cell r="B393" t="str">
            <v>-</v>
          </cell>
          <cell r="C393" t="str">
            <v>Concr.estr.fck=18MPa-c.raz.c/adit conf. lanç.AC/BC</v>
          </cell>
          <cell r="D393" t="str">
            <v>m³</v>
          </cell>
          <cell r="E393">
            <v>184.54</v>
          </cell>
          <cell r="F393">
            <v>44.1</v>
          </cell>
          <cell r="G393">
            <v>228.65</v>
          </cell>
          <cell r="H393" t="str">
            <v>DNER-ES-335/97</v>
          </cell>
        </row>
        <row r="394">
          <cell r="A394" t="str">
            <v>2 S 03 326 00</v>
          </cell>
          <cell r="B394" t="str">
            <v>-</v>
          </cell>
          <cell r="C394" t="str">
            <v>Conc.estr.fck=20 MPa-contr.raz.uso ger.conf.e lanç</v>
          </cell>
          <cell r="D394" t="str">
            <v>m³</v>
          </cell>
          <cell r="E394">
            <v>197.76</v>
          </cell>
          <cell r="F394">
            <v>47.26</v>
          </cell>
          <cell r="G394">
            <v>245.03</v>
          </cell>
          <cell r="H394" t="str">
            <v>DNER-ES-335/97</v>
          </cell>
        </row>
        <row r="395">
          <cell r="A395" t="str">
            <v>2 S 03 326 01</v>
          </cell>
          <cell r="B395" t="str">
            <v>-</v>
          </cell>
          <cell r="C395" t="str">
            <v>Conc.estr.fck=20 MPa-contr.raz.c/adit.conf. e lanç</v>
          </cell>
          <cell r="D395" t="str">
            <v>m³</v>
          </cell>
          <cell r="E395">
            <v>182.52</v>
          </cell>
          <cell r="F395">
            <v>43.62</v>
          </cell>
          <cell r="G395">
            <v>226.14</v>
          </cell>
          <cell r="H395" t="str">
            <v>DNER-ES-335/97</v>
          </cell>
        </row>
        <row r="396">
          <cell r="A396" t="str">
            <v>2 S 03 326 50</v>
          </cell>
          <cell r="B396" t="str">
            <v>-</v>
          </cell>
          <cell r="C396" t="str">
            <v>Concr.estr.fck=20MPa-c.raz.uso ger.conf.lanç AC/BC</v>
          </cell>
          <cell r="D396" t="str">
            <v>m³</v>
          </cell>
          <cell r="E396">
            <v>206.14</v>
          </cell>
          <cell r="F396">
            <v>49.26</v>
          </cell>
          <cell r="G396">
            <v>255.41</v>
          </cell>
          <cell r="H396" t="str">
            <v>DNER-ES-335/97</v>
          </cell>
        </row>
        <row r="397">
          <cell r="A397" t="str">
            <v>2 S 03 326 51</v>
          </cell>
          <cell r="B397" t="str">
            <v>-</v>
          </cell>
          <cell r="C397" t="str">
            <v>Concr.estr.fck=20MPa-c.raz.c/adit conf.lanç.AC/BC</v>
          </cell>
          <cell r="D397" t="str">
            <v>m³</v>
          </cell>
          <cell r="E397">
            <v>191.32</v>
          </cell>
          <cell r="F397">
            <v>45.72</v>
          </cell>
          <cell r="G397">
            <v>237.05</v>
          </cell>
          <cell r="H397" t="str">
            <v>DNER-ES-335/97</v>
          </cell>
        </row>
        <row r="398">
          <cell r="A398" t="str">
            <v>2 S 03 327 00</v>
          </cell>
          <cell r="B398" t="str">
            <v>-</v>
          </cell>
          <cell r="C398" t="str">
            <v>Conc.estr.fck=22 MPa-contr.raz.uso ger.conf.e lanç</v>
          </cell>
          <cell r="D398" t="str">
            <v>m³</v>
          </cell>
          <cell r="E398">
            <v>205.91</v>
          </cell>
          <cell r="F398">
            <v>49.21</v>
          </cell>
          <cell r="G398">
            <v>255.13</v>
          </cell>
          <cell r="H398" t="str">
            <v>DNER-ES-335/97</v>
          </cell>
        </row>
        <row r="399">
          <cell r="A399" t="str">
            <v>2 S 03 327 50</v>
          </cell>
          <cell r="B399" t="str">
            <v>-</v>
          </cell>
          <cell r="C399" t="str">
            <v>Concr estr.fck=24MPa-c.raz.uso ger conf.lanç.AC/BC</v>
          </cell>
          <cell r="D399" t="str">
            <v>m³</v>
          </cell>
          <cell r="E399">
            <v>214.04</v>
          </cell>
          <cell r="F399">
            <v>51.15</v>
          </cell>
          <cell r="G399">
            <v>265.2</v>
          </cell>
          <cell r="H399" t="str">
            <v>DNER-ES-335/97</v>
          </cell>
        </row>
        <row r="400">
          <cell r="A400" t="str">
            <v>2 S 03 328 00</v>
          </cell>
          <cell r="B400" t="str">
            <v>-</v>
          </cell>
          <cell r="C400" t="str">
            <v>Conc.estr.fck=24 MPa-contr.raz.uso ger.conf.e lanç</v>
          </cell>
          <cell r="D400" t="str">
            <v>m³</v>
          </cell>
          <cell r="E400">
            <v>214.16</v>
          </cell>
          <cell r="F400">
            <v>51.18</v>
          </cell>
          <cell r="G400">
            <v>265.35000000000002</v>
          </cell>
          <cell r="H400" t="str">
            <v>DNER-ES-335/97</v>
          </cell>
        </row>
        <row r="401">
          <cell r="A401" t="str">
            <v>2 S 03 328 50</v>
          </cell>
          <cell r="B401" t="str">
            <v>-</v>
          </cell>
          <cell r="C401" t="str">
            <v>Concr.estr.fck=25MPa-c.raz.c/adit conf.lanç.AC/BC</v>
          </cell>
          <cell r="D401" t="str">
            <v>m³</v>
          </cell>
          <cell r="E401">
            <v>222.29</v>
          </cell>
          <cell r="F401">
            <v>53.12</v>
          </cell>
          <cell r="G401">
            <v>275.42</v>
          </cell>
          <cell r="H401" t="str">
            <v>DNER-ES-335/97</v>
          </cell>
        </row>
        <row r="402">
          <cell r="A402" t="str">
            <v>2 S 03 329 00</v>
          </cell>
          <cell r="B402" t="str">
            <v>-</v>
          </cell>
          <cell r="C402" t="str">
            <v>Conc.estr.fck=25 MPa-contr.raz.c/adit.conf. e lanç</v>
          </cell>
          <cell r="D402" t="str">
            <v>m³</v>
          </cell>
          <cell r="E402">
            <v>198.24</v>
          </cell>
          <cell r="F402">
            <v>47.37</v>
          </cell>
          <cell r="G402">
            <v>245.61</v>
          </cell>
          <cell r="H402" t="str">
            <v>DNER-ES-335/97</v>
          </cell>
        </row>
        <row r="403">
          <cell r="A403" t="str">
            <v>2 S 03 329 01</v>
          </cell>
          <cell r="B403" t="str">
            <v>-</v>
          </cell>
          <cell r="C403" t="str">
            <v>Conc.estr.fck=26 MPa-contr.raz.uso ger.conf.e lanç</v>
          </cell>
          <cell r="D403" t="str">
            <v>m³</v>
          </cell>
          <cell r="E403">
            <v>221.66</v>
          </cell>
          <cell r="F403">
            <v>52.97</v>
          </cell>
          <cell r="G403">
            <v>274.64</v>
          </cell>
          <cell r="H403" t="str">
            <v>DNER-ES-335/97</v>
          </cell>
        </row>
        <row r="404">
          <cell r="A404" t="str">
            <v>2 S 03 329 02</v>
          </cell>
          <cell r="B404" t="str">
            <v>-</v>
          </cell>
          <cell r="C404" t="str">
            <v>Conc.estr.fck=30 MPa-contr.raz.uso ger.conf.e lanç</v>
          </cell>
          <cell r="D404" t="str">
            <v>m³</v>
          </cell>
          <cell r="E404">
            <v>229.08</v>
          </cell>
          <cell r="F404">
            <v>54.75</v>
          </cell>
          <cell r="G404">
            <v>283.83</v>
          </cell>
          <cell r="H404" t="str">
            <v>DNER-ES-335/97</v>
          </cell>
        </row>
        <row r="405">
          <cell r="A405" t="str">
            <v>2 S 03 329 03</v>
          </cell>
          <cell r="B405" t="str">
            <v>-</v>
          </cell>
          <cell r="C405" t="str">
            <v>Conc.estr.fck=30 MPa-contr.raz. c/adit.conf.e lanç</v>
          </cell>
          <cell r="D405" t="str">
            <v>m³</v>
          </cell>
          <cell r="E405">
            <v>212.58</v>
          </cell>
          <cell r="F405">
            <v>50.8</v>
          </cell>
          <cell r="G405">
            <v>263.39</v>
          </cell>
          <cell r="H405" t="str">
            <v>DNER-ES-335/97</v>
          </cell>
        </row>
        <row r="406">
          <cell r="A406" t="str">
            <v>2 S 03 329 04</v>
          </cell>
          <cell r="B406" t="str">
            <v>-</v>
          </cell>
          <cell r="C406" t="str">
            <v>Conc.estr.fck=35 MPa-contr.raz.c/adit.conf. e lanç</v>
          </cell>
          <cell r="D406" t="str">
            <v>m³</v>
          </cell>
          <cell r="E406">
            <v>226.67</v>
          </cell>
          <cell r="F406">
            <v>54.17</v>
          </cell>
          <cell r="G406">
            <v>280.83999999999997</v>
          </cell>
          <cell r="H406" t="str">
            <v>DNER-ES-335/97</v>
          </cell>
        </row>
        <row r="407">
          <cell r="A407" t="str">
            <v>2 S 03 329 50</v>
          </cell>
          <cell r="B407" t="str">
            <v>-</v>
          </cell>
          <cell r="C407" t="str">
            <v>Concr.estr.fck=26MPa-c.raz.uso ger conf.lanc.AC/BC</v>
          </cell>
          <cell r="D407" t="str">
            <v>m³</v>
          </cell>
          <cell r="E407">
            <v>206.55</v>
          </cell>
          <cell r="F407">
            <v>49.36</v>
          </cell>
          <cell r="G407">
            <v>255.92</v>
          </cell>
          <cell r="H407" t="str">
            <v>DNER-ES-335/97</v>
          </cell>
        </row>
        <row r="408">
          <cell r="A408" t="str">
            <v>2 S 03 329 51</v>
          </cell>
          <cell r="B408" t="str">
            <v>-</v>
          </cell>
          <cell r="C408" t="str">
            <v>Concr.estr.fck=30MPa-c.raz.uso ger.conf.lanc.AC/BC</v>
          </cell>
          <cell r="D408" t="str">
            <v>m³</v>
          </cell>
          <cell r="E408">
            <v>229.52</v>
          </cell>
          <cell r="F408">
            <v>54.85</v>
          </cell>
          <cell r="G408">
            <v>284.37</v>
          </cell>
          <cell r="H408" t="str">
            <v>DNER-ES-335/97</v>
          </cell>
        </row>
        <row r="409">
          <cell r="A409" t="str">
            <v>2 S 03 329 52</v>
          </cell>
          <cell r="B409" t="str">
            <v>-</v>
          </cell>
          <cell r="C409" t="str">
            <v>Concr.estr.fck=30MPa-c.raz.c/adit.conf.lanc.AC/BC</v>
          </cell>
          <cell r="D409" t="str">
            <v>m³</v>
          </cell>
          <cell r="E409">
            <v>236.47</v>
          </cell>
          <cell r="F409">
            <v>56.51</v>
          </cell>
          <cell r="G409">
            <v>292.98</v>
          </cell>
          <cell r="H409" t="str">
            <v>DNER-ES-335/97</v>
          </cell>
        </row>
        <row r="410">
          <cell r="A410" t="str">
            <v>2 S 03 329 53</v>
          </cell>
          <cell r="B410" t="str">
            <v>-</v>
          </cell>
          <cell r="C410" t="str">
            <v>Concr.estr.fck=35MPa-c.raz.uso ger.conf.lanc.AC/BC</v>
          </cell>
          <cell r="D410" t="str">
            <v>m³</v>
          </cell>
          <cell r="E410">
            <v>220.48</v>
          </cell>
          <cell r="F410">
            <v>52.69</v>
          </cell>
          <cell r="G410">
            <v>273.17</v>
          </cell>
          <cell r="H410" t="str">
            <v>DNER-ES-335/97</v>
          </cell>
        </row>
        <row r="411">
          <cell r="A411" t="str">
            <v>2 S 03 329 54</v>
          </cell>
          <cell r="B411" t="str">
            <v>-</v>
          </cell>
          <cell r="C411" t="str">
            <v>Concr.estr.fck=35Mpa-c.raz c/adit.conf.lanc.AC/BC</v>
          </cell>
          <cell r="D411" t="str">
            <v>m³</v>
          </cell>
          <cell r="E411">
            <v>234.05</v>
          </cell>
          <cell r="F411">
            <v>55.93</v>
          </cell>
          <cell r="G411">
            <v>289.99</v>
          </cell>
          <cell r="H411" t="str">
            <v>DNER-ES-335/97</v>
          </cell>
        </row>
        <row r="412">
          <cell r="A412" t="str">
            <v>2 S 03 370 00</v>
          </cell>
          <cell r="B412" t="str">
            <v>-</v>
          </cell>
          <cell r="C412" t="str">
            <v>Forma comum de madeira</v>
          </cell>
          <cell r="D412" t="str">
            <v>m²</v>
          </cell>
          <cell r="E412">
            <v>30.39</v>
          </cell>
          <cell r="F412">
            <v>7.26</v>
          </cell>
          <cell r="G412">
            <v>37.659999999999997</v>
          </cell>
          <cell r="H412" t="str">
            <v>DNER-ES-333/97</v>
          </cell>
        </row>
        <row r="413">
          <cell r="A413" t="str">
            <v>2 S 03 371 01</v>
          </cell>
          <cell r="B413" t="str">
            <v>-</v>
          </cell>
          <cell r="C413" t="str">
            <v>Forma de placa compensada resinada</v>
          </cell>
          <cell r="D413" t="str">
            <v>m²</v>
          </cell>
          <cell r="E413">
            <v>21.9</v>
          </cell>
          <cell r="F413">
            <v>5.23</v>
          </cell>
          <cell r="G413">
            <v>27.13</v>
          </cell>
          <cell r="H413" t="str">
            <v>DNER-ES-333/97</v>
          </cell>
        </row>
        <row r="414">
          <cell r="A414" t="str">
            <v>2 S 03 371 02</v>
          </cell>
          <cell r="B414" t="str">
            <v>-</v>
          </cell>
          <cell r="C414" t="str">
            <v>Forma de placa compensada plastificada</v>
          </cell>
          <cell r="D414" t="str">
            <v>m²</v>
          </cell>
          <cell r="E414">
            <v>24.01</v>
          </cell>
          <cell r="F414">
            <v>5.74</v>
          </cell>
          <cell r="G414">
            <v>29.75</v>
          </cell>
          <cell r="H414" t="str">
            <v>DNER-ES-333/97</v>
          </cell>
        </row>
        <row r="415">
          <cell r="A415" t="str">
            <v>2 S 03 372 01</v>
          </cell>
          <cell r="B415" t="str">
            <v>-</v>
          </cell>
          <cell r="C415" t="str">
            <v>Formas para tubulão</v>
          </cell>
          <cell r="D415" t="str">
            <v>m²</v>
          </cell>
          <cell r="E415">
            <v>14.83</v>
          </cell>
          <cell r="F415">
            <v>3.54</v>
          </cell>
          <cell r="G415">
            <v>18.37</v>
          </cell>
          <cell r="H415" t="str">
            <v>DNER-ES-333/97</v>
          </cell>
        </row>
        <row r="416">
          <cell r="A416" t="str">
            <v>2 S 03 401 01</v>
          </cell>
          <cell r="B416" t="str">
            <v>-</v>
          </cell>
          <cell r="C416" t="str">
            <v>Estaca tipo Franki D=350 mm</v>
          </cell>
          <cell r="D416" t="str">
            <v>m</v>
          </cell>
          <cell r="E416">
            <v>110.41</v>
          </cell>
          <cell r="F416">
            <v>26.38</v>
          </cell>
          <cell r="G416">
            <v>136.80000000000001</v>
          </cell>
          <cell r="H416" t="str">
            <v>EC-OAE-22</v>
          </cell>
        </row>
        <row r="417">
          <cell r="A417" t="str">
            <v>2 S 03 401 02</v>
          </cell>
          <cell r="B417" t="str">
            <v>-</v>
          </cell>
          <cell r="C417" t="str">
            <v>Estaca tipo Franki D=400 mm</v>
          </cell>
          <cell r="D417" t="str">
            <v>m</v>
          </cell>
          <cell r="E417">
            <v>120.22</v>
          </cell>
          <cell r="F417">
            <v>28.73</v>
          </cell>
          <cell r="G417">
            <v>148.94999999999999</v>
          </cell>
          <cell r="H417" t="str">
            <v>EC-OAE-22</v>
          </cell>
        </row>
        <row r="418">
          <cell r="A418" t="str">
            <v>2 S 03 401 03</v>
          </cell>
          <cell r="B418" t="str">
            <v>-</v>
          </cell>
          <cell r="C418" t="str">
            <v>Estaca tipo Franki D=520 mm</v>
          </cell>
          <cell r="D418" t="str">
            <v>m</v>
          </cell>
          <cell r="E418">
            <v>166.79</v>
          </cell>
          <cell r="F418">
            <v>39.86</v>
          </cell>
          <cell r="G418">
            <v>206.66</v>
          </cell>
          <cell r="H418" t="str">
            <v>EC-OAE-22</v>
          </cell>
        </row>
        <row r="419">
          <cell r="A419" t="str">
            <v>2 S 03 401 04</v>
          </cell>
          <cell r="B419" t="str">
            <v>-</v>
          </cell>
          <cell r="C419" t="str">
            <v>Estaca tipo Franki D=600 mm</v>
          </cell>
          <cell r="D419" t="str">
            <v>m</v>
          </cell>
          <cell r="E419">
            <v>209.15</v>
          </cell>
          <cell r="F419">
            <v>49.98</v>
          </cell>
          <cell r="G419">
            <v>259.14</v>
          </cell>
          <cell r="H419" t="str">
            <v>EC-OAE-22</v>
          </cell>
        </row>
        <row r="420">
          <cell r="A420" t="str">
            <v>2 S 03 401 51</v>
          </cell>
          <cell r="B420" t="str">
            <v>-</v>
          </cell>
          <cell r="C420" t="str">
            <v>Estaca tipo Franki D=350 mm AC/BC</v>
          </cell>
          <cell r="D420" t="str">
            <v>m</v>
          </cell>
          <cell r="E420">
            <v>111.3</v>
          </cell>
          <cell r="F420">
            <v>26.6</v>
          </cell>
          <cell r="G420">
            <v>137.9</v>
          </cell>
          <cell r="H420" t="str">
            <v>EC-OAE-22</v>
          </cell>
        </row>
        <row r="421">
          <cell r="A421" t="str">
            <v>2 S 03 401 52</v>
          </cell>
          <cell r="B421" t="str">
            <v>-</v>
          </cell>
          <cell r="C421" t="str">
            <v>Estaca tipo Franki D=400 mm AC/BC</v>
          </cell>
          <cell r="D421" t="str">
            <v>m</v>
          </cell>
          <cell r="E421">
            <v>121.28</v>
          </cell>
          <cell r="F421">
            <v>28.98</v>
          </cell>
          <cell r="G421">
            <v>150.27000000000001</v>
          </cell>
          <cell r="H421" t="str">
            <v>EC-OAE-22</v>
          </cell>
        </row>
        <row r="422">
          <cell r="A422" t="str">
            <v>2 S 03 401 53</v>
          </cell>
          <cell r="B422" t="str">
            <v>-</v>
          </cell>
          <cell r="C422" t="str">
            <v>Estaca tipo Franki D=520 mm AC/BC</v>
          </cell>
          <cell r="D422" t="str">
            <v>m</v>
          </cell>
          <cell r="E422">
            <v>168.66</v>
          </cell>
          <cell r="F422">
            <v>40.299999999999997</v>
          </cell>
          <cell r="G422">
            <v>208.97</v>
          </cell>
          <cell r="H422" t="str">
            <v>EC-OAE-22</v>
          </cell>
        </row>
        <row r="423">
          <cell r="A423" t="str">
            <v>2 S 03 401 54</v>
          </cell>
          <cell r="B423" t="str">
            <v>-</v>
          </cell>
          <cell r="C423" t="str">
            <v>Estaca tipo Franki D=600 mm AC/BC</v>
          </cell>
          <cell r="D423" t="str">
            <v>m</v>
          </cell>
          <cell r="E423">
            <v>211.64</v>
          </cell>
          <cell r="F423">
            <v>50.58</v>
          </cell>
          <cell r="G423">
            <v>262.22000000000003</v>
          </cell>
          <cell r="H423" t="str">
            <v>EC-OAE-22</v>
          </cell>
        </row>
        <row r="424">
          <cell r="A424" t="str">
            <v>2 S 03 402 01</v>
          </cell>
          <cell r="B424" t="str">
            <v>-</v>
          </cell>
          <cell r="C424" t="str">
            <v>Cravação estacas pré-mold. de concreto 30 x 30 cm</v>
          </cell>
          <cell r="D424" t="str">
            <v>m</v>
          </cell>
          <cell r="E424">
            <v>114.46</v>
          </cell>
          <cell r="F424">
            <v>27.35</v>
          </cell>
          <cell r="G424">
            <v>141.81</v>
          </cell>
        </row>
        <row r="425">
          <cell r="A425" t="str">
            <v>2 S 03 402 51</v>
          </cell>
          <cell r="B425" t="str">
            <v>-</v>
          </cell>
          <cell r="C425" t="str">
            <v>Cravação estacas pré-mold. concreto 30x30 cm AC/BC</v>
          </cell>
          <cell r="D425" t="str">
            <v>m</v>
          </cell>
          <cell r="E425">
            <v>115.26</v>
          </cell>
          <cell r="F425">
            <v>27.54</v>
          </cell>
          <cell r="G425">
            <v>142.80000000000001</v>
          </cell>
        </row>
        <row r="426">
          <cell r="A426" t="str">
            <v>2 S 03 404 01</v>
          </cell>
          <cell r="B426" t="str">
            <v>-</v>
          </cell>
          <cell r="C426" t="str">
            <v>Forn. e crav. estacas perfil met. I de 10" simples</v>
          </cell>
          <cell r="D426" t="str">
            <v>m</v>
          </cell>
          <cell r="E426">
            <v>257.24</v>
          </cell>
          <cell r="F426">
            <v>61.48</v>
          </cell>
          <cell r="G426">
            <v>318.72000000000003</v>
          </cell>
        </row>
        <row r="427">
          <cell r="A427" t="str">
            <v>2 S 03 404 04</v>
          </cell>
          <cell r="B427" t="str">
            <v>-</v>
          </cell>
          <cell r="C427" t="str">
            <v>Forn. e crav. estacas perfil met. I de 10" duplo</v>
          </cell>
          <cell r="D427" t="str">
            <v>m</v>
          </cell>
          <cell r="E427">
            <v>416.51</v>
          </cell>
          <cell r="F427">
            <v>99.54</v>
          </cell>
          <cell r="G427">
            <v>516.05999999999995</v>
          </cell>
        </row>
        <row r="428">
          <cell r="A428" t="str">
            <v>2 S 03 404 11</v>
          </cell>
          <cell r="B428" t="str">
            <v>-</v>
          </cell>
          <cell r="C428" t="str">
            <v>Cravação estacas met. trilhos soldados - estrela</v>
          </cell>
          <cell r="D428" t="str">
            <v>m</v>
          </cell>
          <cell r="E428">
            <v>463.98</v>
          </cell>
          <cell r="F428">
            <v>110.89</v>
          </cell>
          <cell r="G428">
            <v>574.87</v>
          </cell>
        </row>
        <row r="429">
          <cell r="A429" t="str">
            <v>2 S 03 410 01</v>
          </cell>
          <cell r="B429" t="str">
            <v>-</v>
          </cell>
          <cell r="C429" t="str">
            <v>Tubulão a céu aberto diâmetro externo = 1,00 m</v>
          </cell>
          <cell r="D429" t="str">
            <v>m</v>
          </cell>
          <cell r="E429">
            <v>741.31</v>
          </cell>
          <cell r="F429">
            <v>177.17</v>
          </cell>
          <cell r="G429">
            <v>918.49</v>
          </cell>
          <cell r="H429" t="str">
            <v>DNER-ES-334/97</v>
          </cell>
        </row>
        <row r="430">
          <cell r="A430" t="str">
            <v>2 S 03 410 11</v>
          </cell>
          <cell r="B430" t="str">
            <v>-</v>
          </cell>
          <cell r="C430" t="str">
            <v>Tubulão a céu aberto diâmetro externo = 1,20 m</v>
          </cell>
          <cell r="D430" t="str">
            <v>m</v>
          </cell>
          <cell r="E430">
            <v>947.19</v>
          </cell>
          <cell r="F430">
            <v>226.37</v>
          </cell>
          <cell r="G430">
            <v>1173.57</v>
          </cell>
          <cell r="H430" t="str">
            <v>DNER-ES-334/97</v>
          </cell>
        </row>
        <row r="431">
          <cell r="A431" t="str">
            <v>2 S 03 410 21</v>
          </cell>
          <cell r="B431" t="str">
            <v>-</v>
          </cell>
          <cell r="C431" t="str">
            <v>Tubulão a céu aberto diâmetro externo = 1,40 m</v>
          </cell>
          <cell r="D431" t="str">
            <v>m</v>
          </cell>
          <cell r="E431">
            <v>1171</v>
          </cell>
          <cell r="F431">
            <v>279.86</v>
          </cell>
          <cell r="G431">
            <v>1450.87</v>
          </cell>
          <cell r="H431" t="str">
            <v>DNER-ES-334/97</v>
          </cell>
        </row>
        <row r="432">
          <cell r="A432" t="str">
            <v>2 S 03 410 31</v>
          </cell>
          <cell r="B432" t="str">
            <v>-</v>
          </cell>
          <cell r="C432" t="str">
            <v>Tubulão a céu aberto diâmetro externo = 1,60 m</v>
          </cell>
          <cell r="D432" t="str">
            <v>m</v>
          </cell>
          <cell r="E432">
            <v>1399.71</v>
          </cell>
          <cell r="F432">
            <v>334.53</v>
          </cell>
          <cell r="G432">
            <v>1734.24</v>
          </cell>
          <cell r="H432" t="str">
            <v>DNER-ES-334/97</v>
          </cell>
        </row>
        <row r="433">
          <cell r="A433" t="str">
            <v>2 S 03 410 41</v>
          </cell>
          <cell r="B433" t="str">
            <v>-</v>
          </cell>
          <cell r="C433" t="str">
            <v>Tubulão a céu aberto diâmetro externo = 1,80 m</v>
          </cell>
          <cell r="D433" t="str">
            <v>m</v>
          </cell>
          <cell r="E433">
            <v>1672.3</v>
          </cell>
          <cell r="F433">
            <v>399.68</v>
          </cell>
          <cell r="G433">
            <v>2071.98</v>
          </cell>
          <cell r="H433" t="str">
            <v>DNER-ES-334/97</v>
          </cell>
        </row>
        <row r="434">
          <cell r="A434" t="str">
            <v>2 S 03 410 51</v>
          </cell>
          <cell r="B434" t="str">
            <v>-</v>
          </cell>
          <cell r="C434" t="str">
            <v>Tubulão a céu aberto diâmetro externo = 2,00 m</v>
          </cell>
          <cell r="D434" t="str">
            <v>m</v>
          </cell>
          <cell r="E434">
            <v>1976.96</v>
          </cell>
          <cell r="F434">
            <v>472.49</v>
          </cell>
          <cell r="G434">
            <v>2449.46</v>
          </cell>
          <cell r="H434" t="str">
            <v>DNER-ES-334/97</v>
          </cell>
        </row>
        <row r="435">
          <cell r="A435" t="str">
            <v>2 S 03 410 61</v>
          </cell>
          <cell r="B435" t="str">
            <v>-</v>
          </cell>
          <cell r="C435" t="str">
            <v>Tubulão a céu aberto diâmetro externo = 2,20 m</v>
          </cell>
          <cell r="D435" t="str">
            <v>m</v>
          </cell>
          <cell r="E435">
            <v>2349.23</v>
          </cell>
          <cell r="F435">
            <v>561.46</v>
          </cell>
          <cell r="G435">
            <v>2910.69</v>
          </cell>
          <cell r="H435" t="str">
            <v>DNER-ES-334/97</v>
          </cell>
        </row>
        <row r="436">
          <cell r="A436" t="str">
            <v>2 S 03 411 11</v>
          </cell>
          <cell r="B436" t="str">
            <v>-</v>
          </cell>
          <cell r="C436" t="str">
            <v>Tub.ar comp.D=1,2 m prof.até 12 m lâmina d'água LF</v>
          </cell>
          <cell r="D436" t="str">
            <v>m</v>
          </cell>
          <cell r="E436">
            <v>1993.4</v>
          </cell>
          <cell r="F436">
            <v>476.42</v>
          </cell>
          <cell r="G436">
            <v>2469.8200000000002</v>
          </cell>
          <cell r="H436" t="str">
            <v>DNER-ES-334/97</v>
          </cell>
        </row>
        <row r="437">
          <cell r="A437" t="str">
            <v>2 S 03 411 12</v>
          </cell>
          <cell r="B437" t="str">
            <v>-</v>
          </cell>
          <cell r="C437" t="str">
            <v>Tub.ar comp.D=1,2 m prof. 12/18 m lâmina d'água LF</v>
          </cell>
          <cell r="D437" t="str">
            <v>m</v>
          </cell>
          <cell r="E437">
            <v>2202.86</v>
          </cell>
          <cell r="F437">
            <v>526.48</v>
          </cell>
          <cell r="G437">
            <v>2739.35</v>
          </cell>
          <cell r="H437" t="str">
            <v>DNER-ES-334/97</v>
          </cell>
        </row>
        <row r="438">
          <cell r="A438" t="str">
            <v>2 S 03 411 13</v>
          </cell>
          <cell r="B438" t="str">
            <v>-</v>
          </cell>
          <cell r="C438" t="str">
            <v>Tub.ar comp.D=1,2 m prof. 18/24 m lâmina d'água LF</v>
          </cell>
          <cell r="D438" t="str">
            <v>m</v>
          </cell>
          <cell r="E438">
            <v>2431.29</v>
          </cell>
          <cell r="F438">
            <v>581.08000000000004</v>
          </cell>
          <cell r="G438">
            <v>3012.37</v>
          </cell>
          <cell r="H438" t="str">
            <v>DNER-ES-334/97</v>
          </cell>
        </row>
        <row r="439">
          <cell r="A439" t="str">
            <v>2 S 03 411 14</v>
          </cell>
          <cell r="B439" t="str">
            <v>-</v>
          </cell>
          <cell r="C439" t="str">
            <v>Tub.ar comp.D=1,2 m prof. 24/27 m lâmina d'água LF</v>
          </cell>
          <cell r="D439" t="str">
            <v>m</v>
          </cell>
          <cell r="E439">
            <v>2767.64</v>
          </cell>
          <cell r="F439">
            <v>661.46</v>
          </cell>
          <cell r="G439">
            <v>3429.11</v>
          </cell>
          <cell r="H439" t="str">
            <v>DNER-ES-334/97</v>
          </cell>
        </row>
        <row r="440">
          <cell r="A440" t="str">
            <v>2 S 03 411 15</v>
          </cell>
          <cell r="B440" t="str">
            <v>-</v>
          </cell>
          <cell r="C440" t="str">
            <v>Tub.ar.comp.D=1,2 m prof. 27/31 m lâmina d'água LF</v>
          </cell>
          <cell r="D440" t="str">
            <v>m</v>
          </cell>
          <cell r="E440">
            <v>3253.02</v>
          </cell>
          <cell r="F440">
            <v>777.47</v>
          </cell>
          <cell r="G440">
            <v>4030.5</v>
          </cell>
          <cell r="H440" t="str">
            <v>DNER-ES-334/97</v>
          </cell>
        </row>
        <row r="441">
          <cell r="A441" t="str">
            <v>2 S 03 411 21</v>
          </cell>
          <cell r="B441" t="str">
            <v>-</v>
          </cell>
          <cell r="C441" t="str">
            <v>Tub.ar.comp.D=1,4 m prof.até 12 m lâmina d'água LF</v>
          </cell>
          <cell r="D441" t="str">
            <v>m</v>
          </cell>
          <cell r="E441">
            <v>2555.09</v>
          </cell>
          <cell r="F441">
            <v>610.66</v>
          </cell>
          <cell r="G441">
            <v>3165.76</v>
          </cell>
          <cell r="H441" t="str">
            <v>DNER-ES-334/97</v>
          </cell>
        </row>
        <row r="442">
          <cell r="A442" t="str">
            <v>2 S 03 411 22</v>
          </cell>
          <cell r="B442" t="str">
            <v>-</v>
          </cell>
          <cell r="C442" t="str">
            <v>Tub.ar comp.D=1,4 m prof. 12/18 m lâmina d'água LF</v>
          </cell>
          <cell r="D442" t="str">
            <v>m</v>
          </cell>
          <cell r="E442">
            <v>2836.51</v>
          </cell>
          <cell r="F442">
            <v>677.92</v>
          </cell>
          <cell r="G442">
            <v>3514.44</v>
          </cell>
          <cell r="H442" t="str">
            <v>DNER-ES-334/97</v>
          </cell>
        </row>
        <row r="443">
          <cell r="A443" t="str">
            <v>2 S 03 411 23</v>
          </cell>
          <cell r="B443" t="str">
            <v>-</v>
          </cell>
          <cell r="C443" t="str">
            <v>Tub.ar comp.D=1,4 m prof. 18/24 m lâmina d'água LF</v>
          </cell>
          <cell r="D443" t="str">
            <v>m</v>
          </cell>
          <cell r="E443">
            <v>3142.81</v>
          </cell>
          <cell r="F443">
            <v>751.13</v>
          </cell>
          <cell r="G443">
            <v>3893.94</v>
          </cell>
          <cell r="H443" t="str">
            <v>DNER-ES-334/97</v>
          </cell>
        </row>
        <row r="444">
          <cell r="A444" t="str">
            <v>2 S 03 411 24</v>
          </cell>
          <cell r="B444" t="str">
            <v>-</v>
          </cell>
          <cell r="C444" t="str">
            <v>Tub.ar comp.D=1,4 m prof. 24/27 m lâmina d'água LF</v>
          </cell>
          <cell r="D444" t="str">
            <v>m</v>
          </cell>
          <cell r="E444">
            <v>3594.12</v>
          </cell>
          <cell r="F444">
            <v>858.99</v>
          </cell>
          <cell r="G444">
            <v>4453.1099999999997</v>
          </cell>
          <cell r="H444" t="str">
            <v>DNER-ES-334/97</v>
          </cell>
        </row>
        <row r="445">
          <cell r="A445" t="str">
            <v>2 S 03 411 25</v>
          </cell>
          <cell r="B445" t="str">
            <v>-</v>
          </cell>
          <cell r="C445" t="str">
            <v>Tub.ar comp.D=1,4 m prof. 27/31 m lâmina d'água LF</v>
          </cell>
          <cell r="D445" t="str">
            <v>m</v>
          </cell>
          <cell r="E445">
            <v>4360.33</v>
          </cell>
          <cell r="F445">
            <v>1042.1199999999999</v>
          </cell>
          <cell r="G445">
            <v>5402.45</v>
          </cell>
          <cell r="H445" t="str">
            <v>DNER-ES-334/97</v>
          </cell>
        </row>
        <row r="446">
          <cell r="A446" t="str">
            <v>2 S 03 411 31</v>
          </cell>
          <cell r="B446" t="str">
            <v>-</v>
          </cell>
          <cell r="C446" t="str">
            <v>Tub.ar comp.D=1,6 m prof.até 12 m lâmina d'água LF</v>
          </cell>
          <cell r="D446" t="str">
            <v>m</v>
          </cell>
          <cell r="E446">
            <v>3218.92</v>
          </cell>
          <cell r="F446">
            <v>769.32</v>
          </cell>
          <cell r="G446">
            <v>3988.25</v>
          </cell>
          <cell r="H446" t="str">
            <v>DNER-ES-334/97</v>
          </cell>
        </row>
        <row r="447">
          <cell r="A447" t="str">
            <v>2 S 03 411 32</v>
          </cell>
          <cell r="B447" t="str">
            <v>-</v>
          </cell>
          <cell r="C447" t="str">
            <v>Tub.ar comp.D=1,6 m prof. 12/18 m lâmina d'água LF</v>
          </cell>
          <cell r="D447" t="str">
            <v>m</v>
          </cell>
          <cell r="E447">
            <v>3590.53</v>
          </cell>
          <cell r="F447">
            <v>858.13</v>
          </cell>
          <cell r="G447">
            <v>4448.67</v>
          </cell>
          <cell r="H447" t="str">
            <v>DNER-ES-334/97</v>
          </cell>
        </row>
        <row r="448">
          <cell r="A448" t="str">
            <v>2 S 03 411 33</v>
          </cell>
          <cell r="B448" t="str">
            <v>-</v>
          </cell>
          <cell r="C448" t="str">
            <v>Tub.ar comp.D=1,6 m prof. 18/24 m lâmina d'água LF</v>
          </cell>
          <cell r="D448" t="str">
            <v>m</v>
          </cell>
          <cell r="E448">
            <v>3995.32</v>
          </cell>
          <cell r="F448">
            <v>954.88</v>
          </cell>
          <cell r="G448">
            <v>4950.2</v>
          </cell>
          <cell r="H448" t="str">
            <v>DNER-ES-334/97</v>
          </cell>
        </row>
        <row r="449">
          <cell r="A449" t="str">
            <v>2 S 03 411 34</v>
          </cell>
          <cell r="B449" t="str">
            <v>-</v>
          </cell>
          <cell r="C449" t="str">
            <v>Tub.ar comp.D=1,6 m prof. 24/27 m lâmina d'água LF</v>
          </cell>
          <cell r="D449" t="str">
            <v>m</v>
          </cell>
          <cell r="E449">
            <v>4591.9799999999996</v>
          </cell>
          <cell r="F449">
            <v>1097.48</v>
          </cell>
          <cell r="G449">
            <v>5689.47</v>
          </cell>
          <cell r="H449" t="str">
            <v>DNER-ES-334/97</v>
          </cell>
        </row>
        <row r="450">
          <cell r="A450" t="str">
            <v>2 S 03 411 35</v>
          </cell>
          <cell r="B450" t="str">
            <v>-</v>
          </cell>
          <cell r="C450" t="str">
            <v>Tub.ar comp.D=1,6 m prof. 27/31 m lâmina d'água LF</v>
          </cell>
          <cell r="D450" t="str">
            <v>m</v>
          </cell>
          <cell r="E450">
            <v>5604.28</v>
          </cell>
          <cell r="F450">
            <v>1339.42</v>
          </cell>
          <cell r="G450">
            <v>6943.7</v>
          </cell>
          <cell r="H450" t="str">
            <v>DNER-ES-334/97</v>
          </cell>
        </row>
        <row r="451">
          <cell r="A451" t="str">
            <v>2 S 03 411 41</v>
          </cell>
          <cell r="B451" t="str">
            <v>-</v>
          </cell>
          <cell r="C451" t="str">
            <v>Tub.ar comp.D=1,8 m prof.até 12 m lâmina d'água LF</v>
          </cell>
          <cell r="D451" t="str">
            <v>m</v>
          </cell>
          <cell r="E451">
            <v>4011.6</v>
          </cell>
          <cell r="F451">
            <v>958.77</v>
          </cell>
          <cell r="G451">
            <v>4970.38</v>
          </cell>
          <cell r="H451" t="str">
            <v>DNER-ES-334/97</v>
          </cell>
        </row>
        <row r="452">
          <cell r="A452" t="str">
            <v>2 S 03 411 42</v>
          </cell>
          <cell r="B452" t="str">
            <v>-</v>
          </cell>
          <cell r="C452" t="str">
            <v>Tub.ar comp.D=1,8 m prof. 12/18 m lâmina d'água LF</v>
          </cell>
          <cell r="D452" t="str">
            <v>m</v>
          </cell>
          <cell r="E452">
            <v>4488.34</v>
          </cell>
          <cell r="F452">
            <v>1072.71</v>
          </cell>
          <cell r="G452">
            <v>5561.06</v>
          </cell>
          <cell r="H452" t="str">
            <v>DNER-ES-334/97</v>
          </cell>
        </row>
        <row r="453">
          <cell r="A453" t="str">
            <v>2 S 03 411 43</v>
          </cell>
          <cell r="B453" t="str">
            <v>-</v>
          </cell>
          <cell r="C453" t="str">
            <v>Tub.ar comp.D=1,8 m prof. 18/24 m lâmina d'água LF</v>
          </cell>
          <cell r="D453" t="str">
            <v>m</v>
          </cell>
          <cell r="E453">
            <v>5011.3999999999996</v>
          </cell>
          <cell r="F453">
            <v>1197.72</v>
          </cell>
          <cell r="G453">
            <v>6219.13</v>
          </cell>
          <cell r="H453" t="str">
            <v>DNER-ES-334/97</v>
          </cell>
        </row>
        <row r="454">
          <cell r="A454" t="str">
            <v>2 S 03 411 44</v>
          </cell>
          <cell r="B454" t="str">
            <v>-</v>
          </cell>
          <cell r="C454" t="str">
            <v>Tub.ar comp.D=1,8 m prof. 24/27 m lâmina d'água LF</v>
          </cell>
          <cell r="D454" t="str">
            <v>m</v>
          </cell>
          <cell r="E454">
            <v>5785.53</v>
          </cell>
          <cell r="F454">
            <v>1382.74</v>
          </cell>
          <cell r="G454">
            <v>7168.28</v>
          </cell>
          <cell r="H454" t="str">
            <v>DNER-ES-334/97</v>
          </cell>
        </row>
        <row r="455">
          <cell r="A455" t="str">
            <v>2 S 03 411 45</v>
          </cell>
          <cell r="B455" t="str">
            <v>-</v>
          </cell>
          <cell r="C455" t="str">
            <v>Tub.ar comp.D=1,8 m prof. 27/31 m lâmina d'água LF</v>
          </cell>
          <cell r="D455" t="str">
            <v>m</v>
          </cell>
          <cell r="E455">
            <v>7093.4</v>
          </cell>
          <cell r="F455">
            <v>1695.32</v>
          </cell>
          <cell r="G455">
            <v>8788.7199999999993</v>
          </cell>
          <cell r="H455" t="str">
            <v>DNER-ES-334/97</v>
          </cell>
        </row>
        <row r="456">
          <cell r="A456" t="str">
            <v>2 S 03 411 51</v>
          </cell>
          <cell r="B456" t="str">
            <v>-</v>
          </cell>
          <cell r="C456" t="str">
            <v>Tub.ar comp.D=2,0 m até 12 m lâmina d'água LF</v>
          </cell>
          <cell r="D456" t="str">
            <v>m</v>
          </cell>
          <cell r="E456">
            <v>4766.1899999999996</v>
          </cell>
          <cell r="F456">
            <v>1139.1199999999999</v>
          </cell>
          <cell r="G456">
            <v>5905.32</v>
          </cell>
          <cell r="H456" t="str">
            <v>DNER-ES-334/97</v>
          </cell>
        </row>
        <row r="457">
          <cell r="A457" t="str">
            <v>2 S 03 411 52</v>
          </cell>
          <cell r="B457" t="str">
            <v>-</v>
          </cell>
          <cell r="C457" t="str">
            <v>Tub.ar comp.D=2,0 m prof. 12/18 m lâmina d'água LF</v>
          </cell>
          <cell r="D457" t="str">
            <v>m</v>
          </cell>
          <cell r="E457">
            <v>5342</v>
          </cell>
          <cell r="F457">
            <v>1276.73</v>
          </cell>
          <cell r="G457">
            <v>6618.74</v>
          </cell>
          <cell r="H457" t="str">
            <v>DNER-ES-334/97</v>
          </cell>
        </row>
        <row r="458">
          <cell r="A458" t="str">
            <v>2 S 03 411 53</v>
          </cell>
          <cell r="B458" t="str">
            <v>-</v>
          </cell>
          <cell r="C458" t="str">
            <v>Tub.ar comp.D=2,0 m prof.18/24 m lâmina d'água LF</v>
          </cell>
          <cell r="D458" t="str">
            <v>m</v>
          </cell>
          <cell r="E458">
            <v>5991.78</v>
          </cell>
          <cell r="F458">
            <v>1432.03</v>
          </cell>
          <cell r="G458">
            <v>7423.81</v>
          </cell>
          <cell r="H458" t="str">
            <v>DNER-ES-334/97</v>
          </cell>
        </row>
        <row r="459">
          <cell r="A459" t="str">
            <v>2 S 03 411 54</v>
          </cell>
          <cell r="B459" t="str">
            <v>-</v>
          </cell>
          <cell r="C459" t="str">
            <v>Tub.ar comp.D=2,0 m prof.24/27 m lâmina d'água LF</v>
          </cell>
          <cell r="D459" t="str">
            <v>m</v>
          </cell>
          <cell r="E459">
            <v>6894.5</v>
          </cell>
          <cell r="F459">
            <v>1647.78</v>
          </cell>
          <cell r="G459">
            <v>8542.2800000000007</v>
          </cell>
          <cell r="H459" t="str">
            <v>DNER-ES-334/97</v>
          </cell>
        </row>
        <row r="460">
          <cell r="A460" t="str">
            <v>2 S 03 411 55</v>
          </cell>
          <cell r="B460" t="str">
            <v>-</v>
          </cell>
          <cell r="C460" t="str">
            <v>Tub.ar comp.D=2,0 m prof.27/31 m lâmina d'água LF</v>
          </cell>
          <cell r="D460" t="str">
            <v>m</v>
          </cell>
          <cell r="E460">
            <v>8463.9500000000007</v>
          </cell>
          <cell r="F460">
            <v>2022.88</v>
          </cell>
          <cell r="G460">
            <v>10486.84</v>
          </cell>
          <cell r="H460" t="str">
            <v>DNER-ES-334/97</v>
          </cell>
        </row>
        <row r="461">
          <cell r="A461" t="str">
            <v>2 S 03 411 61</v>
          </cell>
          <cell r="B461" t="str">
            <v>-</v>
          </cell>
          <cell r="C461" t="str">
            <v>Tub.ar comp.D=2,2 m prof.até 12 m lâmina d'água LF</v>
          </cell>
          <cell r="D461" t="str">
            <v>m</v>
          </cell>
          <cell r="E461">
            <v>5836.08</v>
          </cell>
          <cell r="F461">
            <v>1394.82</v>
          </cell>
          <cell r="G461">
            <v>7230.9</v>
          </cell>
          <cell r="H461" t="str">
            <v>DNER-ES-334/97</v>
          </cell>
        </row>
        <row r="462">
          <cell r="A462" t="str">
            <v>2 S 03 411 62</v>
          </cell>
          <cell r="B462" t="str">
            <v>-</v>
          </cell>
          <cell r="C462" t="str">
            <v>Tub.ar comp.D=2,2 m prof.12/18 m lâmina d'água LF</v>
          </cell>
          <cell r="D462" t="str">
            <v>m</v>
          </cell>
          <cell r="E462">
            <v>6555.67</v>
          </cell>
          <cell r="F462">
            <v>1566.8</v>
          </cell>
          <cell r="G462">
            <v>8122.48</v>
          </cell>
          <cell r="H462" t="str">
            <v>DNER-ES-334/97</v>
          </cell>
        </row>
        <row r="463">
          <cell r="A463" t="str">
            <v>2 S 03 411 63</v>
          </cell>
          <cell r="B463" t="str">
            <v>-</v>
          </cell>
          <cell r="C463" t="str">
            <v>Tub.ar comp.D=2,2 m prof.18/24 m lâmina d'água LF</v>
          </cell>
          <cell r="D463" t="str">
            <v>m</v>
          </cell>
          <cell r="E463">
            <v>7341.13</v>
          </cell>
          <cell r="F463">
            <v>1754.53</v>
          </cell>
          <cell r="G463">
            <v>9095.66</v>
          </cell>
          <cell r="H463" t="str">
            <v>DNER-ES-334/97</v>
          </cell>
        </row>
        <row r="464">
          <cell r="A464" t="str">
            <v>2 S 03 411 64</v>
          </cell>
          <cell r="B464" t="str">
            <v>-</v>
          </cell>
          <cell r="C464" t="str">
            <v>Tub.ar comp.D=2,2 m prof.24/27 m lâmina d'água LF</v>
          </cell>
          <cell r="D464" t="str">
            <v>m</v>
          </cell>
          <cell r="E464">
            <v>8496.82</v>
          </cell>
          <cell r="F464">
            <v>2030.74</v>
          </cell>
          <cell r="G464">
            <v>10527.56</v>
          </cell>
          <cell r="H464" t="str">
            <v>DNER-ES-334/97</v>
          </cell>
        </row>
        <row r="465">
          <cell r="A465" t="str">
            <v>2 S 03 411 65</v>
          </cell>
          <cell r="B465" t="str">
            <v>-</v>
          </cell>
          <cell r="C465" t="str">
            <v>Tub.ar comp.D=2,2 m prof.27/31m lâmina d'água LF</v>
          </cell>
          <cell r="D465" t="str">
            <v>m</v>
          </cell>
          <cell r="E465">
            <v>10119.93</v>
          </cell>
          <cell r="F465">
            <v>2418.66</v>
          </cell>
          <cell r="G465">
            <v>12538.6</v>
          </cell>
          <cell r="H465" t="str">
            <v>DNER-ES-334/97</v>
          </cell>
        </row>
        <row r="466">
          <cell r="A466" t="str">
            <v>2 S 03 412 01</v>
          </cell>
          <cell r="B466" t="str">
            <v>-</v>
          </cell>
          <cell r="C466" t="str">
            <v>Esc.p/alarg. base tub.ar comp.prof. até 12 m LF</v>
          </cell>
          <cell r="D466" t="str">
            <v>m³</v>
          </cell>
          <cell r="E466">
            <v>1048.28</v>
          </cell>
          <cell r="F466">
            <v>250.54</v>
          </cell>
          <cell r="G466">
            <v>1298.82</v>
          </cell>
        </row>
        <row r="467">
          <cell r="A467" t="str">
            <v>2 S 03 412 02</v>
          </cell>
          <cell r="B467" t="str">
            <v>-</v>
          </cell>
          <cell r="C467" t="str">
            <v>Esc.p/alarg. base tub.ar comp.prof.12/18 m LF</v>
          </cell>
          <cell r="D467" t="str">
            <v>m³</v>
          </cell>
          <cell r="E467">
            <v>1230.58</v>
          </cell>
          <cell r="F467">
            <v>294.11</v>
          </cell>
          <cell r="G467">
            <v>1524.7</v>
          </cell>
        </row>
        <row r="468">
          <cell r="A468" t="str">
            <v>2 S 03 412 03</v>
          </cell>
          <cell r="B468" t="str">
            <v>-</v>
          </cell>
          <cell r="C468" t="str">
            <v>Esc.p/alarg. base tub.ar comp.prof.18/24 m LF</v>
          </cell>
          <cell r="D468" t="str">
            <v>m³</v>
          </cell>
          <cell r="E468">
            <v>1429.1</v>
          </cell>
          <cell r="F468">
            <v>341.55</v>
          </cell>
          <cell r="G468">
            <v>1770.66</v>
          </cell>
        </row>
        <row r="469">
          <cell r="A469" t="str">
            <v>2 S 03 411 04</v>
          </cell>
          <cell r="B469" t="str">
            <v>-</v>
          </cell>
          <cell r="C469" t="str">
            <v>Esc.p/alarg. base tub.ar comp.prof.24/27 m LF</v>
          </cell>
          <cell r="D469" t="str">
            <v>m³</v>
          </cell>
          <cell r="E469">
            <v>1721.3</v>
          </cell>
          <cell r="F469">
            <v>411.39</v>
          </cell>
          <cell r="G469">
            <v>2132.69</v>
          </cell>
        </row>
        <row r="470">
          <cell r="A470" t="str">
            <v>2 S 03 411 05</v>
          </cell>
          <cell r="B470" t="str">
            <v>-</v>
          </cell>
          <cell r="C470" t="str">
            <v>Esc.p/alarg. base tub.ar comp.prof.27/31m LF</v>
          </cell>
          <cell r="D470" t="str">
            <v>m³</v>
          </cell>
          <cell r="E470">
            <v>2118.37</v>
          </cell>
          <cell r="F470">
            <v>530.19000000000005</v>
          </cell>
          <cell r="G470">
            <v>2648.56</v>
          </cell>
        </row>
        <row r="471">
          <cell r="A471" t="str">
            <v>2 S 03 411 11</v>
          </cell>
          <cell r="B471" t="str">
            <v>-</v>
          </cell>
          <cell r="C471" t="str">
            <v>Forn.lanç.conc. base tub.ar comp.até 12m LF</v>
          </cell>
          <cell r="D471" t="str">
            <v>m³</v>
          </cell>
          <cell r="E471">
            <v>219.67</v>
          </cell>
          <cell r="F471">
            <v>52.5</v>
          </cell>
          <cell r="G471">
            <v>272.17</v>
          </cell>
          <cell r="H471" t="str">
            <v>DNER-ES-335/97</v>
          </cell>
        </row>
        <row r="472">
          <cell r="A472" t="str">
            <v>2 S 03 411 12</v>
          </cell>
          <cell r="B472" t="str">
            <v>-</v>
          </cell>
          <cell r="C472" t="str">
            <v>Forn.lanc.conc.base tub.ar comp.prof.12/18m LF</v>
          </cell>
          <cell r="D472" t="str">
            <v>m³</v>
          </cell>
          <cell r="E472">
            <v>235.26</v>
          </cell>
          <cell r="F472">
            <v>56.22</v>
          </cell>
          <cell r="G472">
            <v>291.49</v>
          </cell>
          <cell r="H472" t="str">
            <v>DNER-ES-335/97</v>
          </cell>
        </row>
        <row r="473">
          <cell r="A473" t="str">
            <v>2 S 03 411 13</v>
          </cell>
          <cell r="B473" t="str">
            <v>-</v>
          </cell>
          <cell r="C473" t="str">
            <v>Forn.lanç.conc.base tub.ar comp.prof.18/24m LF</v>
          </cell>
          <cell r="D473" t="str">
            <v>m³</v>
          </cell>
          <cell r="E473">
            <v>252.27</v>
          </cell>
          <cell r="F473">
            <v>60.29</v>
          </cell>
          <cell r="G473">
            <v>312.57</v>
          </cell>
          <cell r="H473" t="str">
            <v>DNER-ES-335/97</v>
          </cell>
        </row>
        <row r="474">
          <cell r="A474" t="str">
            <v>2 S 03 411 14</v>
          </cell>
          <cell r="B474" t="str">
            <v>-</v>
          </cell>
          <cell r="C474" t="str">
            <v>Forn.lanç.conc.base tub.ar comp.prof.24/27m LF</v>
          </cell>
          <cell r="D474" t="str">
            <v>m³</v>
          </cell>
          <cell r="E474">
            <v>276.95999999999998</v>
          </cell>
          <cell r="F474">
            <v>66.19</v>
          </cell>
          <cell r="G474">
            <v>343.15</v>
          </cell>
          <cell r="H474" t="str">
            <v>DNER-ES-335/97</v>
          </cell>
        </row>
        <row r="475">
          <cell r="A475" t="str">
            <v>2 S 03 411 15</v>
          </cell>
          <cell r="B475" t="str">
            <v>-</v>
          </cell>
          <cell r="C475" t="str">
            <v>Forn.lanç.conc.base tub.ar comp.prof. 27/31m LF</v>
          </cell>
          <cell r="D475" t="str">
            <v>m³</v>
          </cell>
          <cell r="E475">
            <v>318.41000000000003</v>
          </cell>
          <cell r="F475">
            <v>76.099999999999994</v>
          </cell>
          <cell r="G475">
            <v>394.51</v>
          </cell>
          <cell r="H475" t="str">
            <v>DNER-ES-335/97</v>
          </cell>
        </row>
        <row r="476">
          <cell r="A476" t="str">
            <v>2 S 03 411 61</v>
          </cell>
          <cell r="B476" t="str">
            <v>-</v>
          </cell>
          <cell r="C476" t="str">
            <v>Forn.lanç.c. base tub.ar comp.até 12m LF/AC/BC/PC</v>
          </cell>
          <cell r="D476" t="str">
            <v>m³</v>
          </cell>
          <cell r="E476">
            <v>227.12</v>
          </cell>
          <cell r="F476">
            <v>54.28</v>
          </cell>
          <cell r="G476">
            <v>281.39999999999998</v>
          </cell>
          <cell r="H476" t="str">
            <v>DNER-ES-335/97</v>
          </cell>
        </row>
        <row r="477">
          <cell r="A477" t="str">
            <v>2 S 03 411 62</v>
          </cell>
          <cell r="B477" t="str">
            <v>-</v>
          </cell>
          <cell r="C477" t="str">
            <v>Forn.lanc.c.base tub.ar comp.pr.12/18m LF/AC/BC/PC</v>
          </cell>
          <cell r="D477" t="str">
            <v>m³</v>
          </cell>
          <cell r="E477">
            <v>263.70999999999998</v>
          </cell>
          <cell r="F477">
            <v>63.02</v>
          </cell>
          <cell r="G477">
            <v>326.74</v>
          </cell>
          <cell r="H477" t="str">
            <v>DNER-ES-335/97</v>
          </cell>
        </row>
        <row r="478">
          <cell r="A478" t="str">
            <v>2 S 03 411 63</v>
          </cell>
          <cell r="B478" t="str">
            <v>-</v>
          </cell>
          <cell r="C478" t="str">
            <v>Forn.lanç.c.base tub.ar comp.pr.18/24m LF/AC/BC/PC</v>
          </cell>
          <cell r="D478" t="str">
            <v>m³</v>
          </cell>
          <cell r="E478">
            <v>259.72000000000003</v>
          </cell>
          <cell r="F478">
            <v>62.07</v>
          </cell>
          <cell r="G478">
            <v>321.8</v>
          </cell>
          <cell r="H478" t="str">
            <v>DNER-ES-335/97</v>
          </cell>
        </row>
        <row r="479">
          <cell r="A479" t="str">
            <v>2 S 03 411 64</v>
          </cell>
          <cell r="B479" t="str">
            <v>-</v>
          </cell>
          <cell r="C479" t="str">
            <v>Forn.lanç.c.base tub.ar comp.pr.24/27m LF/AC/BC/PC</v>
          </cell>
          <cell r="D479" t="str">
            <v>m³</v>
          </cell>
          <cell r="E479">
            <v>284.41000000000003</v>
          </cell>
          <cell r="F479">
            <v>67.97</v>
          </cell>
          <cell r="G479">
            <v>352.38</v>
          </cell>
          <cell r="H479" t="str">
            <v>DNER-ES-335/97</v>
          </cell>
        </row>
        <row r="480">
          <cell r="A480" t="str">
            <v>2 S 03 411 65</v>
          </cell>
          <cell r="B480" t="str">
            <v>-</v>
          </cell>
          <cell r="C480" t="str">
            <v>Forn.lanç.c.base tub.ar comp.pr.27/31m LF/AC/BC/PC</v>
          </cell>
          <cell r="D480" t="str">
            <v>m³</v>
          </cell>
          <cell r="E480">
            <v>325.86</v>
          </cell>
          <cell r="F480">
            <v>77.88</v>
          </cell>
          <cell r="G480">
            <v>403.74</v>
          </cell>
          <cell r="H480" t="str">
            <v>DNER-ES-335/97</v>
          </cell>
        </row>
        <row r="481">
          <cell r="A481" t="str">
            <v>2 S 03 415 01</v>
          </cell>
          <cell r="B481" t="str">
            <v>-</v>
          </cell>
          <cell r="C481" t="str">
            <v>Tub.céu aberto diâmetro externo=1,00 m c/AC/BC/PC</v>
          </cell>
          <cell r="D481" t="str">
            <v>m</v>
          </cell>
          <cell r="E481">
            <v>747.73</v>
          </cell>
          <cell r="F481">
            <v>178.7</v>
          </cell>
          <cell r="G481">
            <v>926.44</v>
          </cell>
        </row>
        <row r="482">
          <cell r="A482" t="str">
            <v>2 S 03 415 11</v>
          </cell>
          <cell r="B482" t="str">
            <v>-</v>
          </cell>
          <cell r="C482" t="str">
            <v>Tub.céu aberto diâmetro externo =1,20 m c/AC/BC/PC</v>
          </cell>
          <cell r="D482" t="str">
            <v>m</v>
          </cell>
          <cell r="E482">
            <v>956.5</v>
          </cell>
          <cell r="F482">
            <v>228.6</v>
          </cell>
          <cell r="G482">
            <v>1185.0999999999999</v>
          </cell>
        </row>
        <row r="483">
          <cell r="A483" t="str">
            <v>2 S03 415 21</v>
          </cell>
          <cell r="B483" t="str">
            <v>-</v>
          </cell>
          <cell r="C483" t="str">
            <v>Tub.céu aberto diâmetro externo=1,40 m c/AC/BC/PC</v>
          </cell>
          <cell r="D483" t="str">
            <v>m</v>
          </cell>
          <cell r="E483">
            <v>1183.53</v>
          </cell>
          <cell r="F483">
            <v>282.86</v>
          </cell>
          <cell r="G483">
            <v>1466.4</v>
          </cell>
        </row>
        <row r="484">
          <cell r="A484" t="str">
            <v>2 S 03 415 31</v>
          </cell>
          <cell r="B484" t="str">
            <v>-</v>
          </cell>
          <cell r="C484" t="str">
            <v>Tub.céu aberto diâmetro externo=1,60 m c/AC/BC/PC</v>
          </cell>
          <cell r="D484" t="str">
            <v>m</v>
          </cell>
          <cell r="E484">
            <v>1415.92</v>
          </cell>
          <cell r="F484">
            <v>338.4</v>
          </cell>
          <cell r="G484">
            <v>1754.33</v>
          </cell>
        </row>
        <row r="485">
          <cell r="A485" t="str">
            <v>2 S 03 415 41</v>
          </cell>
          <cell r="B485" t="str">
            <v>-</v>
          </cell>
          <cell r="C485" t="str">
            <v>Tub.céu aberto diâmetro externo=1,80 m c/AC/BC/PC</v>
          </cell>
          <cell r="D485" t="str">
            <v>m</v>
          </cell>
          <cell r="E485">
            <v>1692.98</v>
          </cell>
          <cell r="F485">
            <v>404.62</v>
          </cell>
          <cell r="G485">
            <v>2097.6</v>
          </cell>
        </row>
        <row r="486">
          <cell r="A486" t="str">
            <v>2 S 03 415 51</v>
          </cell>
          <cell r="B486" t="str">
            <v>-</v>
          </cell>
          <cell r="C486" t="str">
            <v>Tub.céu aberto diâmetro externo=2,00 m c/AC/BC/PC</v>
          </cell>
          <cell r="D486" t="str">
            <v>m</v>
          </cell>
          <cell r="E486">
            <v>2002.62</v>
          </cell>
          <cell r="F486">
            <v>478.62</v>
          </cell>
          <cell r="G486">
            <v>2481.25</v>
          </cell>
        </row>
        <row r="487">
          <cell r="A487" t="str">
            <v>2 S 03 415 61</v>
          </cell>
          <cell r="B487" t="str">
            <v>-</v>
          </cell>
          <cell r="C487" t="str">
            <v>Tub.céu aberto diâmetro externo=2,20 m c/AC/BC/PC</v>
          </cell>
          <cell r="D487" t="str">
            <v>m</v>
          </cell>
          <cell r="E487">
            <v>2380.08</v>
          </cell>
          <cell r="F487">
            <v>568.83000000000004</v>
          </cell>
          <cell r="G487">
            <v>2948.92</v>
          </cell>
        </row>
        <row r="488">
          <cell r="A488" t="str">
            <v>2 S 03 416 11</v>
          </cell>
          <cell r="B488" t="str">
            <v>-</v>
          </cell>
          <cell r="C488" t="str">
            <v>Tub.ar comp.D=1,2m prof.12m lâm.d'água LF/AC/BC/PC</v>
          </cell>
          <cell r="D488" t="str">
            <v>m</v>
          </cell>
          <cell r="E488">
            <v>2002.71</v>
          </cell>
          <cell r="F488">
            <v>478.64</v>
          </cell>
          <cell r="G488">
            <v>2481.36</v>
          </cell>
        </row>
        <row r="489">
          <cell r="A489" t="str">
            <v>2 S 03 416 12</v>
          </cell>
          <cell r="B489" t="str">
            <v>-</v>
          </cell>
          <cell r="C489" t="str">
            <v>Tub.ar c.D=1,2m prof.12/18m lâm.d'água LF/AC/BC/PC</v>
          </cell>
          <cell r="D489" t="str">
            <v>m</v>
          </cell>
          <cell r="E489">
            <v>2212.17</v>
          </cell>
          <cell r="F489">
            <v>528.71</v>
          </cell>
          <cell r="G489">
            <v>2740.88</v>
          </cell>
        </row>
        <row r="490">
          <cell r="A490" t="str">
            <v>2 S 03 416 13</v>
          </cell>
          <cell r="B490" t="str">
            <v>-</v>
          </cell>
          <cell r="C490" t="str">
            <v>Tub.ar c.D=1,2m prof.18/24m lâm.d'água LF/AC/BC/PC</v>
          </cell>
          <cell r="D490" t="str">
            <v>m</v>
          </cell>
          <cell r="E490">
            <v>2440.6</v>
          </cell>
          <cell r="F490">
            <v>583.29999999999995</v>
          </cell>
          <cell r="G490">
            <v>3023.91</v>
          </cell>
        </row>
        <row r="491">
          <cell r="A491" t="str">
            <v>2 S 03 416 14</v>
          </cell>
          <cell r="B491" t="str">
            <v>-</v>
          </cell>
          <cell r="C491" t="str">
            <v>Tub.ar c.D=1,2m prof.24/27m lâm.d'água LF/AC/BC/PC</v>
          </cell>
          <cell r="D491" t="str">
            <v>m</v>
          </cell>
          <cell r="E491">
            <v>2776.95</v>
          </cell>
          <cell r="F491">
            <v>663.69</v>
          </cell>
          <cell r="G491">
            <v>3440.65</v>
          </cell>
        </row>
        <row r="492">
          <cell r="A492" t="str">
            <v>2 S 03 416 15</v>
          </cell>
          <cell r="B492" t="str">
            <v>-</v>
          </cell>
          <cell r="C492" t="str">
            <v>Tub.ar.c.D=1,2m prof.27/31m lâm.d'água LF/AC/BC/PC</v>
          </cell>
          <cell r="D492" t="str">
            <v>m</v>
          </cell>
          <cell r="E492">
            <v>3262.33</v>
          </cell>
          <cell r="F492">
            <v>779.69</v>
          </cell>
          <cell r="G492">
            <v>4042.03</v>
          </cell>
        </row>
        <row r="493">
          <cell r="A493" t="str">
            <v>2 S 03 416 21</v>
          </cell>
          <cell r="B493" t="str">
            <v>-</v>
          </cell>
          <cell r="C493" t="str">
            <v>Tub.ar c.D=1,4m prof.até12m lâm.d'água LF/AC/BC/PC</v>
          </cell>
          <cell r="D493" t="str">
            <v>m</v>
          </cell>
          <cell r="E493">
            <v>2567.62</v>
          </cell>
          <cell r="F493">
            <v>613.66</v>
          </cell>
          <cell r="G493">
            <v>3181.29</v>
          </cell>
        </row>
        <row r="494">
          <cell r="A494" t="str">
            <v>2 S 03 416 22</v>
          </cell>
          <cell r="B494" t="str">
            <v>-</v>
          </cell>
          <cell r="C494" t="str">
            <v>Tub.ar c.D=1,4m prof.12/18m lâm.d'água LF/AC/BC/PC</v>
          </cell>
          <cell r="D494" t="str">
            <v>m</v>
          </cell>
          <cell r="E494">
            <v>2849.05</v>
          </cell>
          <cell r="F494">
            <v>680.92</v>
          </cell>
          <cell r="G494">
            <v>3529.97</v>
          </cell>
        </row>
        <row r="495">
          <cell r="A495" t="str">
            <v>2 S 03 416 23</v>
          </cell>
          <cell r="B495" t="str">
            <v>-</v>
          </cell>
          <cell r="C495" t="str">
            <v>Tub.ar c.D=1,4m prof.18/24m lâm.d'água LF/AC/BC/PC</v>
          </cell>
          <cell r="D495" t="str">
            <v>m</v>
          </cell>
          <cell r="E495">
            <v>3155.34</v>
          </cell>
          <cell r="F495">
            <v>754.12</v>
          </cell>
          <cell r="G495">
            <v>3909.47</v>
          </cell>
        </row>
        <row r="496">
          <cell r="A496" t="str">
            <v>2 S 03 416 24</v>
          </cell>
          <cell r="B496" t="str">
            <v>-</v>
          </cell>
          <cell r="C496" t="str">
            <v>Tub.ar c.D=1,4m prof.24/27m lâm.d'água LF/AC/BC/PC</v>
          </cell>
          <cell r="D496" t="str">
            <v>m</v>
          </cell>
          <cell r="E496">
            <v>3606.65</v>
          </cell>
          <cell r="F496">
            <v>861.99</v>
          </cell>
          <cell r="G496">
            <v>4468.6400000000003</v>
          </cell>
        </row>
        <row r="497">
          <cell r="A497" t="str">
            <v>2 S 03 416 25</v>
          </cell>
          <cell r="B497" t="str">
            <v>-</v>
          </cell>
          <cell r="C497" t="str">
            <v>Tub.ar c.D=1,4m prof.27/31m lâm.d'água LF/AC/BC/PC</v>
          </cell>
          <cell r="D497" t="str">
            <v>m</v>
          </cell>
          <cell r="E497">
            <v>4372.87</v>
          </cell>
          <cell r="F497">
            <v>1045.1099999999999</v>
          </cell>
          <cell r="G497">
            <v>5417.98</v>
          </cell>
        </row>
        <row r="498">
          <cell r="A498" t="str">
            <v>2 S 03 416 31</v>
          </cell>
          <cell r="B498" t="str">
            <v>-</v>
          </cell>
          <cell r="C498" t="str">
            <v>Tub.ar c.D=1,6m prof.até12m lâm.d'água LF/AC/BC/PC</v>
          </cell>
          <cell r="D498" t="str">
            <v>m</v>
          </cell>
          <cell r="E498">
            <v>3235.14</v>
          </cell>
          <cell r="F498">
            <v>773.19</v>
          </cell>
          <cell r="G498">
            <v>4008.34</v>
          </cell>
        </row>
        <row r="499">
          <cell r="A499" t="str">
            <v>2 S 03 416 32</v>
          </cell>
          <cell r="B499" t="str">
            <v>-</v>
          </cell>
          <cell r="C499" t="str">
            <v>Tub.ar c.D=1,6m prof.12/18m lâm.d'água LF/AC/BC/PC</v>
          </cell>
          <cell r="D499" t="str">
            <v>m</v>
          </cell>
          <cell r="E499">
            <v>3606.75</v>
          </cell>
          <cell r="F499">
            <v>862.01</v>
          </cell>
          <cell r="G499">
            <v>4468.76</v>
          </cell>
        </row>
        <row r="500">
          <cell r="A500" t="str">
            <v>2 S 03 416 33</v>
          </cell>
          <cell r="B500" t="str">
            <v>-</v>
          </cell>
          <cell r="C500" t="str">
            <v>Tub.ar c.D=1,6m prof.18/24m lâm.d'água LF/AC/BC/PC</v>
          </cell>
          <cell r="D500" t="str">
            <v>m</v>
          </cell>
          <cell r="E500">
            <v>4011.53</v>
          </cell>
          <cell r="F500">
            <v>958.75</v>
          </cell>
          <cell r="G500">
            <v>4970.29</v>
          </cell>
        </row>
        <row r="501">
          <cell r="A501" t="str">
            <v>2 S 03 416 34</v>
          </cell>
          <cell r="B501" t="str">
            <v>-</v>
          </cell>
          <cell r="C501" t="str">
            <v>Tub.ar c.D=1,6m prof.24/27m lâm.d'água LF/AC/BC/PC</v>
          </cell>
          <cell r="D501" t="str">
            <v>m</v>
          </cell>
          <cell r="E501">
            <v>4608.2</v>
          </cell>
          <cell r="F501">
            <v>1101.3599999999999</v>
          </cell>
          <cell r="G501">
            <v>5709.56</v>
          </cell>
        </row>
        <row r="502">
          <cell r="A502" t="str">
            <v>2 S 03 416 35</v>
          </cell>
          <cell r="B502" t="str">
            <v>-</v>
          </cell>
          <cell r="C502" t="str">
            <v>Tub.ar c.D=1,6m prof.27/31m lâm.d'água LF/AC/BC/PC</v>
          </cell>
          <cell r="D502" t="str">
            <v>m</v>
          </cell>
          <cell r="E502">
            <v>5620.49</v>
          </cell>
          <cell r="F502">
            <v>1343.29</v>
          </cell>
          <cell r="G502">
            <v>6963.79</v>
          </cell>
        </row>
        <row r="503">
          <cell r="A503" t="str">
            <v>2 S 03 416 41</v>
          </cell>
          <cell r="B503" t="str">
            <v>-</v>
          </cell>
          <cell r="C503" t="str">
            <v>Tub.ar c.D=1,8m prof.até12m lâm.d'água LF/AC/BC/PC</v>
          </cell>
          <cell r="D503" t="str">
            <v>m</v>
          </cell>
        </row>
        <row r="504">
          <cell r="A504" t="str">
            <v>2 S 03 416 42</v>
          </cell>
          <cell r="B504" t="str">
            <v>-</v>
          </cell>
          <cell r="C504" t="str">
            <v>Tub.ar c.D=1,8m prof.12/18m lâm.d'água LF AC/BC/PC</v>
          </cell>
          <cell r="D504" t="str">
            <v>m</v>
          </cell>
        </row>
        <row r="505">
          <cell r="A505" t="str">
            <v>2 S 03 416 43</v>
          </cell>
          <cell r="B505" t="str">
            <v>-</v>
          </cell>
          <cell r="C505" t="str">
            <v>Tub.ar c.D=1,8m prof.18/24m lâm.d'água LF/AC/BC/PC</v>
          </cell>
          <cell r="D505" t="str">
            <v>m</v>
          </cell>
        </row>
        <row r="506">
          <cell r="A506" t="str">
            <v>2 S 03 416 44</v>
          </cell>
          <cell r="B506" t="str">
            <v>-</v>
          </cell>
          <cell r="C506" t="str">
            <v>Tub.ar c.D=1,8m prof.24/27m lâm.d'água LF/AC/BC/PC</v>
          </cell>
          <cell r="D506" t="str">
            <v>m</v>
          </cell>
        </row>
        <row r="507">
          <cell r="A507" t="str">
            <v>2 S 03 416 45</v>
          </cell>
          <cell r="B507" t="str">
            <v>-</v>
          </cell>
          <cell r="C507" t="str">
            <v>Tub.ar c.D=1,8m prof.27/31m lâm.d'água LF/AC/BC/PC</v>
          </cell>
          <cell r="D507" t="str">
            <v>m</v>
          </cell>
        </row>
        <row r="508">
          <cell r="A508" t="str">
            <v>2 S 03 416 51</v>
          </cell>
          <cell r="B508" t="str">
            <v>-</v>
          </cell>
          <cell r="C508" t="str">
            <v>Tub.ar c.D=2,0m prof.até12m lâm.d'água LF/AC/BC/PC</v>
          </cell>
          <cell r="D508" t="str">
            <v>m</v>
          </cell>
        </row>
        <row r="509">
          <cell r="A509" t="str">
            <v>2 S 03 416 52</v>
          </cell>
          <cell r="B509" t="str">
            <v>-</v>
          </cell>
          <cell r="C509" t="str">
            <v>Tub.ar c.D=2,0m prof.12/18m lâm.d'água LF/AC/BC/PC</v>
          </cell>
          <cell r="D509" t="str">
            <v>m</v>
          </cell>
        </row>
        <row r="510">
          <cell r="A510" t="str">
            <v>2 S 03 416 53</v>
          </cell>
          <cell r="B510" t="str">
            <v>-</v>
          </cell>
          <cell r="C510" t="str">
            <v>Tub.ar c.D=2,0m prof.18/24m lâm.d'água LF/AC/BC/PC</v>
          </cell>
          <cell r="D510" t="str">
            <v>m</v>
          </cell>
        </row>
        <row r="511">
          <cell r="A511" t="str">
            <v>2 S 03 416 54</v>
          </cell>
          <cell r="B511" t="str">
            <v>-</v>
          </cell>
          <cell r="C511" t="str">
            <v>Tub.ar c.D=2,0m prof.24/27m lâm.d'água LF/AC/BC/PC</v>
          </cell>
          <cell r="D511" t="str">
            <v>m</v>
          </cell>
        </row>
        <row r="512">
          <cell r="A512" t="str">
            <v>2 S 03 416 55</v>
          </cell>
          <cell r="B512" t="str">
            <v>-</v>
          </cell>
          <cell r="C512" t="str">
            <v>Tub.ar c.D=2,0m prof.27/31m lâm.d'água LF/AC/BC/PC</v>
          </cell>
          <cell r="D512" t="str">
            <v>m</v>
          </cell>
        </row>
        <row r="513">
          <cell r="A513" t="str">
            <v>2 S 03 416 61</v>
          </cell>
          <cell r="B513" t="str">
            <v>-</v>
          </cell>
          <cell r="C513" t="str">
            <v>Tub.ar c.D=2,2m prof.até12m lâm.d'água LF/AC/BC/PC</v>
          </cell>
          <cell r="D513" t="str">
            <v>m</v>
          </cell>
        </row>
        <row r="514">
          <cell r="A514" t="str">
            <v>2 S 03 416 62</v>
          </cell>
          <cell r="B514" t="str">
            <v>-</v>
          </cell>
          <cell r="C514" t="str">
            <v>Tub.ar c.D=2,2m prof.12/18m lâm.d'água LF/AC/BC/PC</v>
          </cell>
          <cell r="D514" t="str">
            <v>m</v>
          </cell>
        </row>
        <row r="515">
          <cell r="A515" t="str">
            <v>2 S 03 416 63</v>
          </cell>
          <cell r="B515" t="str">
            <v>-</v>
          </cell>
          <cell r="C515" t="str">
            <v>Tub.ar c.D=2,2m prof.18/24m lâm.d'água LF/AC/BC/PC</v>
          </cell>
          <cell r="D515" t="str">
            <v>m</v>
          </cell>
        </row>
        <row r="516">
          <cell r="A516" t="str">
            <v>2 S 03 416 64</v>
          </cell>
          <cell r="B516" t="str">
            <v>-</v>
          </cell>
          <cell r="C516" t="str">
            <v>Tub.ar c.D=2,2m prof.24/27m lâm.d'água LF/AC/BC/PC</v>
          </cell>
          <cell r="D516" t="str">
            <v>m</v>
          </cell>
        </row>
        <row r="517">
          <cell r="A517" t="str">
            <v>2 S 03 416 65</v>
          </cell>
          <cell r="B517" t="str">
            <v>-</v>
          </cell>
          <cell r="C517" t="str">
            <v>Tub.ar c.D=2,2m prof.27/31m lâm.d'água LF/AC/BC/PC</v>
          </cell>
          <cell r="D517" t="str">
            <v>m</v>
          </cell>
        </row>
        <row r="518">
          <cell r="A518" t="str">
            <v>2 S 03 510 00</v>
          </cell>
          <cell r="B518" t="str">
            <v>-</v>
          </cell>
          <cell r="C518" t="str">
            <v>Aparelho Apoio em Neoperene Fretado - forn. e aplic.</v>
          </cell>
          <cell r="D518" t="str">
            <v>kg</v>
          </cell>
          <cell r="H518" t="str">
            <v>EC-OAE-03</v>
          </cell>
        </row>
        <row r="519">
          <cell r="A519" t="str">
            <v>2 S 03 510 50</v>
          </cell>
          <cell r="B519" t="str">
            <v>-</v>
          </cell>
          <cell r="C519" t="str">
            <v>Fabric.guarda-corpo tipo GM,moldado no local AC/BC</v>
          </cell>
          <cell r="D519" t="str">
            <v>kg</v>
          </cell>
        </row>
        <row r="520">
          <cell r="A520" t="str">
            <v>2 S 03 580 01</v>
          </cell>
          <cell r="B520" t="str">
            <v>-</v>
          </cell>
          <cell r="C520" t="str">
            <v>Fornecimento, preparo e colocação formas aço CA 60</v>
          </cell>
          <cell r="D520" t="str">
            <v>kg</v>
          </cell>
          <cell r="H520" t="str">
            <v>DNER-ES-331/97</v>
          </cell>
        </row>
        <row r="521">
          <cell r="A521" t="str">
            <v>2 S 03 580 02</v>
          </cell>
          <cell r="B521" t="str">
            <v>-</v>
          </cell>
          <cell r="C521" t="str">
            <v>Fornecimento, preparo e colocação formas aço CA 50</v>
          </cell>
          <cell r="D521" t="str">
            <v>kg</v>
          </cell>
          <cell r="H521" t="str">
            <v>DNER-ES-331/97</v>
          </cell>
        </row>
        <row r="522">
          <cell r="A522" t="str">
            <v>2 S 03 580 03</v>
          </cell>
          <cell r="B522" t="str">
            <v>-</v>
          </cell>
          <cell r="C522" t="str">
            <v>Fornecimento, preparo e colocação formas aço CA 25</v>
          </cell>
          <cell r="D522" t="str">
            <v>kg</v>
          </cell>
          <cell r="H522" t="str">
            <v>DNER-ES-331/97</v>
          </cell>
        </row>
        <row r="523">
          <cell r="A523" t="str">
            <v>2 S 03 700 01</v>
          </cell>
          <cell r="B523" t="str">
            <v>-</v>
          </cell>
          <cell r="C523" t="str">
            <v>Fabricação guarda-corpo tipo GM, moldado no local</v>
          </cell>
          <cell r="D523" t="str">
            <v>m</v>
          </cell>
        </row>
        <row r="524">
          <cell r="A524" t="str">
            <v>2 S 03 700 51</v>
          </cell>
          <cell r="B524" t="str">
            <v>-</v>
          </cell>
          <cell r="C524" t="str">
            <v>Abertura concretag.bases tubulões céu aberto AC/BC</v>
          </cell>
          <cell r="D524" t="str">
            <v>m</v>
          </cell>
        </row>
        <row r="525">
          <cell r="A525" t="str">
            <v>2 S 03 920 01</v>
          </cell>
          <cell r="B525" t="str">
            <v>-</v>
          </cell>
          <cell r="C525" t="str">
            <v>Abertura concretagem bases tubulões céu aberto</v>
          </cell>
          <cell r="D525" t="str">
            <v>m³</v>
          </cell>
        </row>
        <row r="526">
          <cell r="A526" t="str">
            <v>2 S 03 930 00</v>
          </cell>
          <cell r="B526" t="str">
            <v>-</v>
          </cell>
          <cell r="C526" t="str">
            <v>Junta de cantoneira</v>
          </cell>
          <cell r="D526" t="str">
            <v>m</v>
          </cell>
        </row>
        <row r="527">
          <cell r="A527" t="str">
            <v>2 S 03 940 00</v>
          </cell>
          <cell r="B527" t="str">
            <v>-</v>
          </cell>
          <cell r="C527" t="str">
            <v>Compactação manual</v>
          </cell>
          <cell r="D527" t="str">
            <v>m³</v>
          </cell>
        </row>
        <row r="528">
          <cell r="A528" t="str">
            <v>2 S 03 940 01</v>
          </cell>
          <cell r="B528" t="str">
            <v>-</v>
          </cell>
          <cell r="C528" t="str">
            <v>Reaterro e compactação</v>
          </cell>
          <cell r="D528" t="str">
            <v>m³</v>
          </cell>
          <cell r="H528" t="str">
            <v>EC-D-01</v>
          </cell>
        </row>
        <row r="529">
          <cell r="A529" t="str">
            <v>2 S 03 951 01</v>
          </cell>
          <cell r="B529" t="str">
            <v>-</v>
          </cell>
          <cell r="C529" t="str">
            <v>Pintura com nata de cimento</v>
          </cell>
          <cell r="D529" t="str">
            <v>m²</v>
          </cell>
          <cell r="H529" t="str">
            <v>DNER-ES-330/97</v>
          </cell>
        </row>
        <row r="530">
          <cell r="A530" t="str">
            <v>2 S 03 990 01</v>
          </cell>
          <cell r="B530" t="str">
            <v>-</v>
          </cell>
          <cell r="C530" t="str">
            <v>Confecção e colocação cabo 4 cord de 12,7 mm - MAC</v>
          </cell>
          <cell r="D530" t="str">
            <v>kg</v>
          </cell>
        </row>
        <row r="531">
          <cell r="A531" t="str">
            <v>2 S 03 990 02</v>
          </cell>
          <cell r="B531" t="str">
            <v>-</v>
          </cell>
          <cell r="C531" t="str">
            <v>Confecção e colocação cabo 6 cord de 12,7 mm - MAC</v>
          </cell>
          <cell r="D531" t="str">
            <v>kg</v>
          </cell>
        </row>
        <row r="532">
          <cell r="A532" t="str">
            <v>2 S 03 990 03</v>
          </cell>
          <cell r="B532" t="str">
            <v>-</v>
          </cell>
          <cell r="C532" t="str">
            <v>Confecção e colocação cabo 7 cord de 12,7 mm - MAC</v>
          </cell>
          <cell r="D532" t="str">
            <v>kg</v>
          </cell>
        </row>
        <row r="533">
          <cell r="A533" t="str">
            <v>2 S 03 990 04</v>
          </cell>
          <cell r="B533" t="str">
            <v>-</v>
          </cell>
          <cell r="C533" t="str">
            <v>Confecção e colocação cabo 12 cord de 12,7 mm -MAC</v>
          </cell>
          <cell r="D533" t="str">
            <v>kg</v>
          </cell>
        </row>
        <row r="534">
          <cell r="A534" t="str">
            <v>2 S 03 990 05</v>
          </cell>
          <cell r="B534" t="str">
            <v>-</v>
          </cell>
          <cell r="C534" t="str">
            <v>Confecção e colocação cabo 4 cord. D=12,7mm FREYSS</v>
          </cell>
          <cell r="D534" t="str">
            <v>kg</v>
          </cell>
        </row>
        <row r="535">
          <cell r="A535" t="str">
            <v>2 S 03 990 06</v>
          </cell>
          <cell r="B535" t="str">
            <v>-</v>
          </cell>
          <cell r="C535" t="str">
            <v>Confecção e colocação cabo 6 cord. D=12,7mm FREYSS</v>
          </cell>
          <cell r="D535" t="str">
            <v>kg</v>
          </cell>
        </row>
        <row r="536">
          <cell r="A536" t="str">
            <v>2 S 03 990 07</v>
          </cell>
          <cell r="B536" t="str">
            <v>-</v>
          </cell>
          <cell r="C536" t="str">
            <v>Confecção e colocação cabo 7 cord. D=12,7mm FREYSS</v>
          </cell>
          <cell r="D536" t="str">
            <v>kg</v>
          </cell>
        </row>
        <row r="537">
          <cell r="A537" t="str">
            <v>2 S 03 990 08</v>
          </cell>
          <cell r="B537" t="str">
            <v>-</v>
          </cell>
          <cell r="C537" t="str">
            <v>Confecção e colocação cabo 12cord. D=12,7mm FREYSS</v>
          </cell>
          <cell r="D537" t="str">
            <v>kg</v>
          </cell>
        </row>
        <row r="538">
          <cell r="A538" t="str">
            <v>2 S 03 991 01</v>
          </cell>
          <cell r="B538" t="str">
            <v>-</v>
          </cell>
          <cell r="C538" t="str">
            <v>Dreno de PVC D=75 mm</v>
          </cell>
          <cell r="D538" t="str">
            <v>und</v>
          </cell>
          <cell r="H538" t="str">
            <v>DNIT 015-204-ES</v>
          </cell>
        </row>
        <row r="539">
          <cell r="A539" t="str">
            <v>2 S 03 991 02</v>
          </cell>
          <cell r="B539" t="str">
            <v>-</v>
          </cell>
          <cell r="C539" t="str">
            <v>Dreno de PVC D=100 mm</v>
          </cell>
          <cell r="D539" t="str">
            <v>und</v>
          </cell>
          <cell r="H539" t="str">
            <v>DNIT 015-204-ES</v>
          </cell>
        </row>
        <row r="540">
          <cell r="A540" t="str">
            <v>2 S 03 999 01</v>
          </cell>
          <cell r="B540" t="str">
            <v>-</v>
          </cell>
          <cell r="C540" t="str">
            <v>Protensão e injeção cabo 4 cord. D=12,7 mm - MAC</v>
          </cell>
          <cell r="D540" t="str">
            <v>und</v>
          </cell>
        </row>
        <row r="541">
          <cell r="A541" t="str">
            <v>2 S 03 999 02</v>
          </cell>
          <cell r="B541" t="str">
            <v>-</v>
          </cell>
          <cell r="C541" t="str">
            <v>Protensão e injeção cabo 6 cord. D=12,7 mm - MAC</v>
          </cell>
          <cell r="D541" t="str">
            <v>und</v>
          </cell>
        </row>
        <row r="542">
          <cell r="A542" t="str">
            <v>2 S 03 999 03</v>
          </cell>
          <cell r="B542" t="str">
            <v>-</v>
          </cell>
          <cell r="C542" t="str">
            <v>Protensão e injeção cabo 7 cord. D=12,7 mm - MAC</v>
          </cell>
          <cell r="D542" t="str">
            <v>und</v>
          </cell>
        </row>
        <row r="543">
          <cell r="A543" t="str">
            <v>2 S 03 999 04</v>
          </cell>
          <cell r="B543" t="str">
            <v>-</v>
          </cell>
          <cell r="C543" t="str">
            <v>Protensão e injeção cabo 12 cord. D=12,7 mm - MAC</v>
          </cell>
          <cell r="D543" t="str">
            <v>und</v>
          </cell>
        </row>
        <row r="544">
          <cell r="A544" t="str">
            <v>2 S 03 999 05</v>
          </cell>
          <cell r="B544" t="str">
            <v>-</v>
          </cell>
          <cell r="C544" t="str">
            <v>Protensão e injeção cabo 4 cord. D=12,7mm - FREYSS</v>
          </cell>
          <cell r="D544" t="str">
            <v>und</v>
          </cell>
        </row>
        <row r="545">
          <cell r="A545" t="str">
            <v>2 S 03 999 06</v>
          </cell>
          <cell r="B545" t="str">
            <v>-</v>
          </cell>
          <cell r="C545" t="str">
            <v>Protensão e injeção cabo 6 cord. D=12,7mm - FREYSS</v>
          </cell>
          <cell r="D545" t="str">
            <v>und</v>
          </cell>
        </row>
        <row r="546">
          <cell r="A546" t="str">
            <v>2 S 03 999 07</v>
          </cell>
          <cell r="B546" t="str">
            <v>-</v>
          </cell>
          <cell r="C546" t="str">
            <v>Protensão e injeção cabo 7 cord. D=12,7mm - FREYSS</v>
          </cell>
          <cell r="D546" t="str">
            <v>und</v>
          </cell>
        </row>
        <row r="547">
          <cell r="A547" t="str">
            <v>2 S 03 999 08</v>
          </cell>
          <cell r="B547" t="str">
            <v>-</v>
          </cell>
          <cell r="C547" t="str">
            <v>Protensão e injeção cabo 12 cord. D=12,7mm FREYSS</v>
          </cell>
          <cell r="D547" t="str">
            <v>und</v>
          </cell>
        </row>
        <row r="548">
          <cell r="A548" t="str">
            <v>2 S 04 000 00</v>
          </cell>
          <cell r="B548" t="str">
            <v>-</v>
          </cell>
          <cell r="C548" t="str">
            <v>Escavação manual em material de 1a cat</v>
          </cell>
          <cell r="D548" t="str">
            <v>m³</v>
          </cell>
          <cell r="H548" t="str">
            <v>EC-D-02</v>
          </cell>
        </row>
        <row r="549">
          <cell r="A549" t="str">
            <v>2 S 04 000 01</v>
          </cell>
          <cell r="B549" t="str">
            <v>-</v>
          </cell>
          <cell r="C549" t="str">
            <v>Escavação manual reat.compact.mat.1a cat.</v>
          </cell>
          <cell r="D549" t="str">
            <v>m³</v>
          </cell>
          <cell r="H549" t="str">
            <v>EC-D-02</v>
          </cell>
        </row>
        <row r="550">
          <cell r="A550" t="str">
            <v>2 S 04 001 00</v>
          </cell>
          <cell r="B550" t="str">
            <v>-</v>
          </cell>
          <cell r="C550" t="str">
            <v>Escavação mecânica de vala em mat.1a cat.</v>
          </cell>
          <cell r="D550" t="str">
            <v>m³</v>
          </cell>
          <cell r="H550" t="str">
            <v>EC-D-01</v>
          </cell>
        </row>
        <row r="551">
          <cell r="A551" t="str">
            <v>2 S 04 001 01</v>
          </cell>
          <cell r="B551" t="str">
            <v>-</v>
          </cell>
          <cell r="C551" t="str">
            <v>Escavação mecânica reat. e comp. vala mat.1a cat.</v>
          </cell>
          <cell r="D551" t="str">
            <v>m³</v>
          </cell>
          <cell r="H551" t="str">
            <v>EC-D-03</v>
          </cell>
        </row>
        <row r="552">
          <cell r="A552" t="str">
            <v>2 S 04 002 01</v>
          </cell>
          <cell r="B552" t="str">
            <v>-</v>
          </cell>
          <cell r="C552" t="str">
            <v>Perfuração para dreno sub-horizontal mat. 1a cat.</v>
          </cell>
          <cell r="D552" t="str">
            <v>m</v>
          </cell>
        </row>
        <row r="553">
          <cell r="A553" t="str">
            <v>2 S 04 010 00</v>
          </cell>
          <cell r="B553" t="str">
            <v>-</v>
          </cell>
          <cell r="C553" t="str">
            <v>Escavação manual material 2a categoria</v>
          </cell>
          <cell r="D553" t="str">
            <v>m³</v>
          </cell>
          <cell r="H553" t="str">
            <v>EC-D-02</v>
          </cell>
        </row>
        <row r="554">
          <cell r="A554" t="str">
            <v>2 S 04 010 01</v>
          </cell>
          <cell r="B554" t="str">
            <v>-</v>
          </cell>
          <cell r="C554" t="str">
            <v>Escavação manual reat.compactação em mat.2a cat.</v>
          </cell>
          <cell r="D554" t="str">
            <v>m³</v>
          </cell>
          <cell r="H554" t="str">
            <v>EC-D-02</v>
          </cell>
        </row>
        <row r="555">
          <cell r="A555" t="str">
            <v>2 S 04 011 00</v>
          </cell>
          <cell r="B555" t="str">
            <v>-</v>
          </cell>
          <cell r="C555" t="str">
            <v>Escavação mecânica de vala em mat. 2a categoria</v>
          </cell>
          <cell r="D555" t="str">
            <v>m³</v>
          </cell>
          <cell r="H555" t="str">
            <v>EC-D-01</v>
          </cell>
        </row>
        <row r="556">
          <cell r="A556" t="str">
            <v>2 S 04 011 01</v>
          </cell>
          <cell r="B556" t="str">
            <v>-</v>
          </cell>
          <cell r="C556" t="str">
            <v>Escavação mecânica reat.compact. vala mat.2a cat.</v>
          </cell>
          <cell r="D556" t="str">
            <v>m³</v>
          </cell>
          <cell r="H556" t="str">
            <v>EC-D-03</v>
          </cell>
        </row>
        <row r="557">
          <cell r="A557" t="str">
            <v>2 S 04 012 01</v>
          </cell>
          <cell r="B557" t="str">
            <v>-</v>
          </cell>
          <cell r="C557" t="str">
            <v>Perfuração para dreno sub-horizontal mat 2a cat.</v>
          </cell>
          <cell r="D557" t="str">
            <v>m</v>
          </cell>
        </row>
        <row r="558">
          <cell r="A558" t="str">
            <v>2 S 04 020 00</v>
          </cell>
          <cell r="B558" t="str">
            <v>-</v>
          </cell>
          <cell r="C558" t="str">
            <v>Escavação em vala material de 3a categoria</v>
          </cell>
          <cell r="D558" t="str">
            <v>m³</v>
          </cell>
          <cell r="H558" t="str">
            <v>EC-D-02</v>
          </cell>
        </row>
        <row r="559">
          <cell r="A559" t="str">
            <v>2 S 04 100 01</v>
          </cell>
          <cell r="B559" t="str">
            <v>-</v>
          </cell>
          <cell r="C559" t="str">
            <v>Corpo BSTC D=0,60m</v>
          </cell>
          <cell r="D559" t="str">
            <v>m</v>
          </cell>
          <cell r="H559" t="str">
            <v>DNIT 023/2004-ES</v>
          </cell>
        </row>
        <row r="560">
          <cell r="A560" t="str">
            <v>2 S 04 100 02</v>
          </cell>
          <cell r="B560" t="str">
            <v>-</v>
          </cell>
          <cell r="C560" t="str">
            <v>Corpo BSTC D=0,80m</v>
          </cell>
          <cell r="D560" t="str">
            <v>m</v>
          </cell>
          <cell r="H560" t="str">
            <v>DNIT 023/2004-ES</v>
          </cell>
        </row>
        <row r="561">
          <cell r="A561" t="str">
            <v>2 S 04 100 03</v>
          </cell>
          <cell r="B561" t="str">
            <v>-</v>
          </cell>
          <cell r="C561" t="str">
            <v>Corpo BSTC D=1,00m</v>
          </cell>
          <cell r="D561" t="str">
            <v>m</v>
          </cell>
          <cell r="H561" t="str">
            <v>DNIT 023/2004-ES</v>
          </cell>
        </row>
        <row r="562">
          <cell r="A562" t="str">
            <v>2 S 04 100 04</v>
          </cell>
          <cell r="B562" t="str">
            <v>-</v>
          </cell>
          <cell r="C562" t="str">
            <v>Corpo BSTC D=1,20m</v>
          </cell>
          <cell r="D562" t="str">
            <v>m</v>
          </cell>
          <cell r="H562" t="str">
            <v>DNIT 023/2004-ES</v>
          </cell>
        </row>
        <row r="563">
          <cell r="A563" t="str">
            <v>2 S 04 100 05</v>
          </cell>
          <cell r="B563" t="str">
            <v>-</v>
          </cell>
          <cell r="C563" t="str">
            <v>Corpo BSTC D=1,50m</v>
          </cell>
          <cell r="D563" t="str">
            <v>m</v>
          </cell>
          <cell r="H563" t="str">
            <v>DNIT 023/2004-ES</v>
          </cell>
        </row>
        <row r="564">
          <cell r="A564" t="str">
            <v>2 S 04 100 51</v>
          </cell>
          <cell r="B564" t="str">
            <v>-</v>
          </cell>
          <cell r="C564" t="str">
            <v>Corpo BSTC D=0,60 m AC/BC/PC</v>
          </cell>
          <cell r="D564" t="str">
            <v>m</v>
          </cell>
          <cell r="H564" t="str">
            <v>DNIT 023/2004-ES</v>
          </cell>
        </row>
        <row r="565">
          <cell r="A565" t="str">
            <v>2 S 04 100 52</v>
          </cell>
          <cell r="B565" t="str">
            <v>-</v>
          </cell>
          <cell r="C565" t="str">
            <v>Corpo BSTC D=0,80 m AC/BC/PC</v>
          </cell>
          <cell r="D565" t="str">
            <v>m</v>
          </cell>
          <cell r="H565" t="str">
            <v>DNIT 023/2004-ES</v>
          </cell>
        </row>
        <row r="566">
          <cell r="A566" t="str">
            <v>2 S 04 100 53</v>
          </cell>
          <cell r="B566" t="str">
            <v>-</v>
          </cell>
          <cell r="C566" t="str">
            <v>Corpo BSTC D=1,00 m AC/BC/PC</v>
          </cell>
          <cell r="D566" t="str">
            <v>m</v>
          </cell>
          <cell r="H566" t="str">
            <v>DNIT 023/2004-ES</v>
          </cell>
        </row>
        <row r="567">
          <cell r="A567" t="str">
            <v>2 S 04 100 54</v>
          </cell>
          <cell r="B567" t="str">
            <v>-</v>
          </cell>
          <cell r="C567" t="str">
            <v>Corpo BSTC D=1,20 m AC/BC/PC</v>
          </cell>
          <cell r="D567" t="str">
            <v>m</v>
          </cell>
          <cell r="H567" t="str">
            <v>DNIT 023/2004-ES</v>
          </cell>
        </row>
        <row r="568">
          <cell r="A568" t="str">
            <v>2 S 04 100 55</v>
          </cell>
          <cell r="B568" t="str">
            <v>-</v>
          </cell>
          <cell r="C568" t="str">
            <v>Corpo BSTC D=1,50 m AC/BC/PC</v>
          </cell>
          <cell r="D568" t="str">
            <v>m</v>
          </cell>
          <cell r="H568" t="str">
            <v>DNIT 023/2004-ES</v>
          </cell>
        </row>
        <row r="569">
          <cell r="A569" t="str">
            <v>2 S 04 101 01</v>
          </cell>
          <cell r="B569" t="str">
            <v>-</v>
          </cell>
          <cell r="C569" t="str">
            <v>Boca BSTC D=0,60 m normal</v>
          </cell>
          <cell r="D569" t="str">
            <v>und</v>
          </cell>
          <cell r="H569" t="str">
            <v>DNIT 023/2004-ES</v>
          </cell>
        </row>
        <row r="570">
          <cell r="A570" t="str">
            <v>2 S 04 101 02</v>
          </cell>
          <cell r="B570" t="str">
            <v>-</v>
          </cell>
          <cell r="C570" t="str">
            <v>Boca BSTC D=0,80m normal</v>
          </cell>
          <cell r="D570" t="str">
            <v>und</v>
          </cell>
          <cell r="H570" t="str">
            <v>DNIT 023/2004-ES</v>
          </cell>
        </row>
        <row r="571">
          <cell r="A571" t="str">
            <v>2 S 04 101 03</v>
          </cell>
          <cell r="B571" t="str">
            <v>-</v>
          </cell>
          <cell r="C571" t="str">
            <v>Boca BSTC D=1,00m normal</v>
          </cell>
          <cell r="D571" t="str">
            <v>und</v>
          </cell>
          <cell r="H571" t="str">
            <v>DNIT 023/2004-ES</v>
          </cell>
        </row>
        <row r="572">
          <cell r="A572" t="str">
            <v>2 S 04 101 04</v>
          </cell>
          <cell r="B572" t="str">
            <v>-</v>
          </cell>
          <cell r="C572" t="str">
            <v>Boca BSTC D=1,20m normal</v>
          </cell>
          <cell r="D572" t="str">
            <v>und</v>
          </cell>
          <cell r="H572" t="str">
            <v>DNIT 023/2004-ES</v>
          </cell>
        </row>
        <row r="573">
          <cell r="A573" t="str">
            <v>2 S 04 101 05</v>
          </cell>
          <cell r="B573" t="str">
            <v>-</v>
          </cell>
          <cell r="C573" t="str">
            <v>Boca BSTC D=1,50m normal</v>
          </cell>
          <cell r="D573" t="str">
            <v>und</v>
          </cell>
          <cell r="H573" t="str">
            <v>DNIT 023/2004-ES</v>
          </cell>
        </row>
        <row r="574">
          <cell r="A574" t="str">
            <v>2 S 04 101 06</v>
          </cell>
          <cell r="B574" t="str">
            <v>-</v>
          </cell>
          <cell r="C574" t="str">
            <v>Boca BSTC D=0,60m - esc.=15</v>
          </cell>
          <cell r="D574" t="str">
            <v>und</v>
          </cell>
          <cell r="H574" t="str">
            <v>DNIT 023/2004-ES</v>
          </cell>
        </row>
        <row r="575">
          <cell r="A575" t="str">
            <v>2 S 04 101 07</v>
          </cell>
          <cell r="B575" t="str">
            <v>-</v>
          </cell>
          <cell r="C575" t="str">
            <v>Boca BSTC D=0,80 m - esc.=15</v>
          </cell>
          <cell r="D575" t="str">
            <v>und</v>
          </cell>
          <cell r="H575" t="str">
            <v>DNIT 023/2004-ES</v>
          </cell>
        </row>
        <row r="576">
          <cell r="A576" t="str">
            <v>2 S 04 101 08</v>
          </cell>
          <cell r="B576" t="str">
            <v>-</v>
          </cell>
          <cell r="C576" t="str">
            <v>Boca BSTC D=1,00 m - esc.=15</v>
          </cell>
          <cell r="D576" t="str">
            <v>und</v>
          </cell>
          <cell r="H576" t="str">
            <v>DNIT 023/2004-ES</v>
          </cell>
        </row>
        <row r="577">
          <cell r="A577" t="str">
            <v>2 S 04 101 09</v>
          </cell>
          <cell r="B577" t="str">
            <v>-</v>
          </cell>
          <cell r="C577" t="str">
            <v>Boca BSTC D=1,20 m - esc.=15</v>
          </cell>
          <cell r="D577" t="str">
            <v>und</v>
          </cell>
          <cell r="H577" t="str">
            <v>DNIT 023/2004-ES</v>
          </cell>
        </row>
        <row r="578">
          <cell r="A578" t="str">
            <v>2 S 04 101 10</v>
          </cell>
          <cell r="B578" t="str">
            <v>-</v>
          </cell>
          <cell r="C578" t="str">
            <v>Boca BSTC D=1,50 m - esc.=15</v>
          </cell>
          <cell r="D578" t="str">
            <v>und</v>
          </cell>
          <cell r="H578" t="str">
            <v>DNIT 023/2004-ES</v>
          </cell>
        </row>
        <row r="579">
          <cell r="A579" t="str">
            <v>2 S 04 101 11</v>
          </cell>
          <cell r="B579" t="str">
            <v>-</v>
          </cell>
          <cell r="C579" t="str">
            <v>Boca BSTC D=0,60 m - esc.=30</v>
          </cell>
          <cell r="D579" t="str">
            <v>und</v>
          </cell>
          <cell r="H579" t="str">
            <v>DNIT 023/2004-ES</v>
          </cell>
        </row>
        <row r="580">
          <cell r="A580" t="str">
            <v>2 S 04 101 12</v>
          </cell>
          <cell r="B580" t="str">
            <v>-</v>
          </cell>
          <cell r="C580" t="str">
            <v>Boca BSTC D=0,80 m - esc.=30</v>
          </cell>
          <cell r="D580" t="str">
            <v>und</v>
          </cell>
          <cell r="H580" t="str">
            <v>DNIT 023/2004-ES</v>
          </cell>
        </row>
        <row r="581">
          <cell r="A581" t="str">
            <v>2 S 04 101 13</v>
          </cell>
          <cell r="B581" t="str">
            <v>-</v>
          </cell>
          <cell r="C581" t="str">
            <v>Boca BSTC D=1,00 m - esc.=30</v>
          </cell>
          <cell r="D581" t="str">
            <v>und</v>
          </cell>
          <cell r="H581" t="str">
            <v>DNIT 023/2004-ES</v>
          </cell>
        </row>
        <row r="582">
          <cell r="A582" t="str">
            <v>2 S 04 101 14</v>
          </cell>
          <cell r="B582" t="str">
            <v>-</v>
          </cell>
          <cell r="C582" t="str">
            <v>Boca BSTC D=1,20 m - esc.=30</v>
          </cell>
          <cell r="D582" t="str">
            <v>und</v>
          </cell>
          <cell r="H582" t="str">
            <v>DNIT 023/2004-ES</v>
          </cell>
        </row>
        <row r="583">
          <cell r="A583" t="str">
            <v>2 S 04 101 15</v>
          </cell>
          <cell r="B583" t="str">
            <v>-</v>
          </cell>
          <cell r="C583" t="str">
            <v>Boca BSTC D=1,50 m - esc.=30</v>
          </cell>
          <cell r="D583" t="str">
            <v>und</v>
          </cell>
          <cell r="H583" t="str">
            <v>DNIT 023/2004-ES</v>
          </cell>
        </row>
        <row r="584">
          <cell r="A584" t="str">
            <v>2 S 04 101 16</v>
          </cell>
          <cell r="B584" t="str">
            <v>-</v>
          </cell>
          <cell r="C584" t="str">
            <v>Boca BSTC D=0,60 m - esc.=45</v>
          </cell>
          <cell r="D584" t="str">
            <v>und</v>
          </cell>
          <cell r="H584" t="str">
            <v>DNIT 023/2004-ES</v>
          </cell>
        </row>
        <row r="585">
          <cell r="A585" t="str">
            <v>2 S 04 101 17</v>
          </cell>
          <cell r="B585" t="str">
            <v>-</v>
          </cell>
          <cell r="C585" t="str">
            <v>Boca BSTC D=0,80 m - esc.=45</v>
          </cell>
          <cell r="D585" t="str">
            <v>und</v>
          </cell>
          <cell r="H585" t="str">
            <v>DNIT 023/2004-ES</v>
          </cell>
        </row>
        <row r="586">
          <cell r="A586" t="str">
            <v>2 S 04 101 18</v>
          </cell>
          <cell r="B586" t="str">
            <v>-</v>
          </cell>
          <cell r="C586" t="str">
            <v>Boca BSTC D=1,00 m - esc.=45</v>
          </cell>
          <cell r="D586" t="str">
            <v>und</v>
          </cell>
          <cell r="H586" t="str">
            <v>DNIT 023/2004-ES</v>
          </cell>
        </row>
        <row r="587">
          <cell r="A587" t="str">
            <v>2 S 04 101 19</v>
          </cell>
          <cell r="B587" t="str">
            <v>-</v>
          </cell>
          <cell r="C587" t="str">
            <v>Boca BSTC D=1,20 m - esc.=45</v>
          </cell>
          <cell r="D587" t="str">
            <v>und</v>
          </cell>
          <cell r="H587" t="str">
            <v>DNIT 023/2004-ES</v>
          </cell>
        </row>
        <row r="588">
          <cell r="A588" t="str">
            <v>2 S 04 101 20</v>
          </cell>
          <cell r="B588" t="str">
            <v>-</v>
          </cell>
          <cell r="C588" t="str">
            <v>Boca BSTC D=1,50 m - esc.=45</v>
          </cell>
          <cell r="D588" t="str">
            <v>und</v>
          </cell>
          <cell r="H588" t="str">
            <v>DNIT 023/2004-ES</v>
          </cell>
        </row>
        <row r="589">
          <cell r="A589" t="str">
            <v>2 S 04 101 51</v>
          </cell>
          <cell r="B589" t="str">
            <v>-</v>
          </cell>
          <cell r="C589" t="str">
            <v>Boca BSTC D=0,60 m normal AC/BC/PC</v>
          </cell>
          <cell r="D589" t="str">
            <v>und</v>
          </cell>
          <cell r="H589" t="str">
            <v>DNIT 023/2004-ES</v>
          </cell>
        </row>
        <row r="590">
          <cell r="A590" t="str">
            <v>2 S 04 101 52</v>
          </cell>
          <cell r="B590" t="str">
            <v>-</v>
          </cell>
          <cell r="C590" t="str">
            <v>Boca BSTC D=0,80 m normal AC/BC/PC</v>
          </cell>
          <cell r="D590" t="str">
            <v>und</v>
          </cell>
          <cell r="H590" t="str">
            <v>DNIT 023/2004-ES</v>
          </cell>
        </row>
        <row r="591">
          <cell r="A591" t="str">
            <v>2 S 04 101 53</v>
          </cell>
          <cell r="B591" t="str">
            <v>-</v>
          </cell>
          <cell r="C591" t="str">
            <v>Boca BSTC D=1,00 m normal AC/BC/PC</v>
          </cell>
          <cell r="D591" t="str">
            <v>und</v>
          </cell>
          <cell r="H591" t="str">
            <v>DNIT 023/2004-ES</v>
          </cell>
        </row>
        <row r="592">
          <cell r="A592" t="str">
            <v>2 S 04 101 54</v>
          </cell>
          <cell r="B592" t="str">
            <v>-</v>
          </cell>
          <cell r="C592" t="str">
            <v>Boca BSTC D=1,20 m normal AC/BC/PC</v>
          </cell>
          <cell r="D592" t="str">
            <v>und</v>
          </cell>
          <cell r="H592" t="str">
            <v>DNIT 023/2004-ES</v>
          </cell>
        </row>
        <row r="593">
          <cell r="A593" t="str">
            <v>2 S 04 101 55</v>
          </cell>
          <cell r="B593" t="str">
            <v>-</v>
          </cell>
          <cell r="C593" t="str">
            <v>Boca BSTC D=1,50 m normal AC/BC/PC</v>
          </cell>
          <cell r="D593" t="str">
            <v>und</v>
          </cell>
          <cell r="H593" t="str">
            <v>DNIT 023/2004-ES</v>
          </cell>
        </row>
        <row r="594">
          <cell r="A594" t="str">
            <v>2 S 04 101 56</v>
          </cell>
          <cell r="B594" t="str">
            <v>-</v>
          </cell>
          <cell r="C594" t="str">
            <v>Boca BSTC D=0,60 m - esc=15 AC/BC/PC</v>
          </cell>
          <cell r="D594" t="str">
            <v>und</v>
          </cell>
          <cell r="H594" t="str">
            <v>DNIT 023/2004-ES</v>
          </cell>
        </row>
        <row r="595">
          <cell r="A595" t="str">
            <v>2 S 04 101 57</v>
          </cell>
          <cell r="B595" t="str">
            <v>-</v>
          </cell>
          <cell r="C595" t="str">
            <v>Boca BSTC D=0,80 m - esc=15 AC/BC/PC</v>
          </cell>
          <cell r="D595" t="str">
            <v>und</v>
          </cell>
          <cell r="H595" t="str">
            <v>DNIT 023/2004-ES</v>
          </cell>
        </row>
        <row r="596">
          <cell r="A596" t="str">
            <v>2 S 04 101 58</v>
          </cell>
          <cell r="B596" t="str">
            <v>-</v>
          </cell>
          <cell r="C596" t="str">
            <v>Boca BSTC D=1,00 m - esc=15 AC/BC/PC</v>
          </cell>
          <cell r="D596" t="str">
            <v>und</v>
          </cell>
          <cell r="H596" t="str">
            <v>DNIT 023/2004-ES</v>
          </cell>
        </row>
        <row r="597">
          <cell r="A597" t="str">
            <v>2 S 04 101 59</v>
          </cell>
          <cell r="B597" t="str">
            <v>-</v>
          </cell>
          <cell r="C597" t="str">
            <v>Boca BSTC D=1,20 m - esc=15 AC/BC/PC</v>
          </cell>
          <cell r="D597" t="str">
            <v>und</v>
          </cell>
          <cell r="H597" t="str">
            <v>DNIT 023/2004-ES</v>
          </cell>
        </row>
        <row r="598">
          <cell r="A598" t="str">
            <v>2 S 04 101 60</v>
          </cell>
          <cell r="B598" t="str">
            <v>-</v>
          </cell>
          <cell r="C598" t="str">
            <v>Boca BSTC D=1,50 m - esc=15 AC/BC/PC</v>
          </cell>
          <cell r="D598" t="str">
            <v>und</v>
          </cell>
          <cell r="H598" t="str">
            <v>DNIT 023/2004-ES</v>
          </cell>
        </row>
        <row r="599">
          <cell r="A599" t="str">
            <v>2 S 04 101 61</v>
          </cell>
          <cell r="B599" t="str">
            <v>-</v>
          </cell>
          <cell r="C599" t="str">
            <v>Boca BSTC D=0,60 m - esc=30 AC/BC/PC</v>
          </cell>
          <cell r="D599" t="str">
            <v>und</v>
          </cell>
          <cell r="H599" t="str">
            <v>DNIT 023/2004-ES</v>
          </cell>
        </row>
        <row r="600">
          <cell r="A600" t="str">
            <v>2 S 04 101 62</v>
          </cell>
          <cell r="B600" t="str">
            <v>-</v>
          </cell>
          <cell r="C600" t="str">
            <v>Boca BSTC D=0,80 m - esc=30 AC/BC/PC</v>
          </cell>
          <cell r="D600" t="str">
            <v>und</v>
          </cell>
          <cell r="H600" t="str">
            <v>DNIT 023/2004-ES</v>
          </cell>
        </row>
        <row r="601">
          <cell r="A601" t="str">
            <v>2 S 04 101 63</v>
          </cell>
          <cell r="B601" t="str">
            <v>-</v>
          </cell>
          <cell r="C601" t="str">
            <v>Boca BSTC D=1,00 m - esc=30 AC/BC/PC</v>
          </cell>
          <cell r="D601" t="str">
            <v>und</v>
          </cell>
          <cell r="H601" t="str">
            <v>DNIT 023/2004-ES</v>
          </cell>
        </row>
        <row r="602">
          <cell r="A602" t="str">
            <v>2 S 04 101 64</v>
          </cell>
          <cell r="B602" t="str">
            <v>-</v>
          </cell>
          <cell r="C602" t="str">
            <v>Boca BSTC D=1,20 m - esc=30 AC/BC/PC</v>
          </cell>
          <cell r="D602" t="str">
            <v>und</v>
          </cell>
          <cell r="H602" t="str">
            <v>DNIT 023/2004-ES</v>
          </cell>
        </row>
        <row r="603">
          <cell r="A603" t="str">
            <v>2 S 04 101 65</v>
          </cell>
          <cell r="B603" t="str">
            <v>-</v>
          </cell>
          <cell r="C603" t="str">
            <v>Boca BSTC D=1,50 m - esc=30 AC/BC/PC</v>
          </cell>
          <cell r="D603" t="str">
            <v>und</v>
          </cell>
          <cell r="H603" t="str">
            <v>DNIT 023/2004-ES</v>
          </cell>
        </row>
        <row r="604">
          <cell r="A604" t="str">
            <v>2 S 04 101 66</v>
          </cell>
          <cell r="B604" t="str">
            <v>-</v>
          </cell>
          <cell r="C604" t="str">
            <v>Boca BSTC D=0,60 m - esc=45 AC/BC/PC</v>
          </cell>
          <cell r="D604" t="str">
            <v>und</v>
          </cell>
          <cell r="H604" t="str">
            <v>DNIT 023/2004-ES</v>
          </cell>
        </row>
        <row r="605">
          <cell r="A605" t="str">
            <v>2 S 04 101 67</v>
          </cell>
          <cell r="B605" t="str">
            <v>-</v>
          </cell>
          <cell r="C605" t="str">
            <v>Boca BSTC D=0,80 m - esc=45 AC/BC/PC</v>
          </cell>
          <cell r="D605" t="str">
            <v>und</v>
          </cell>
          <cell r="H605" t="str">
            <v>DNIT 023/2004-ES</v>
          </cell>
        </row>
        <row r="606">
          <cell r="A606" t="str">
            <v>2 S 04 101 68</v>
          </cell>
          <cell r="B606" t="str">
            <v>-</v>
          </cell>
          <cell r="C606" t="str">
            <v>Boca BSTC D=1,00 m - esc=45 AC/BC/PC</v>
          </cell>
          <cell r="D606" t="str">
            <v>und</v>
          </cell>
          <cell r="H606" t="str">
            <v>DNIT 023/2004-ES</v>
          </cell>
        </row>
        <row r="607">
          <cell r="A607" t="str">
            <v>2 S 04 101 69</v>
          </cell>
          <cell r="B607" t="str">
            <v>-</v>
          </cell>
          <cell r="C607" t="str">
            <v>Boca BSTC D=1,20 m - esc=45 AC/BC/PC</v>
          </cell>
          <cell r="D607" t="str">
            <v>und</v>
          </cell>
          <cell r="H607" t="str">
            <v>DNIT 023/2004-ES</v>
          </cell>
        </row>
        <row r="608">
          <cell r="A608" t="str">
            <v>2 S 04 101 70</v>
          </cell>
          <cell r="B608" t="str">
            <v>-</v>
          </cell>
          <cell r="C608" t="str">
            <v>Boca BSTC D=1,50 m - esc=45 AC/BC/PC</v>
          </cell>
          <cell r="D608" t="str">
            <v>und</v>
          </cell>
          <cell r="H608" t="str">
            <v>DNIT 023/2004-ES</v>
          </cell>
        </row>
        <row r="609">
          <cell r="A609" t="str">
            <v>2 S 04 110 01</v>
          </cell>
          <cell r="B609" t="str">
            <v>-</v>
          </cell>
          <cell r="C609" t="str">
            <v>Corpo BDTC D=1,00m</v>
          </cell>
          <cell r="D609" t="str">
            <v>m</v>
          </cell>
          <cell r="H609" t="str">
            <v>DNIT 023/2004-ES</v>
          </cell>
        </row>
        <row r="610">
          <cell r="A610" t="str">
            <v>2 S 04 110 02</v>
          </cell>
          <cell r="B610" t="str">
            <v>-</v>
          </cell>
          <cell r="C610" t="str">
            <v>Corpo BDTC D=1,20m</v>
          </cell>
          <cell r="D610" t="str">
            <v>m</v>
          </cell>
          <cell r="H610" t="str">
            <v>DNIT 023/2004-ES</v>
          </cell>
        </row>
        <row r="611">
          <cell r="A611" t="str">
            <v>2 S 04 110 03</v>
          </cell>
          <cell r="B611" t="str">
            <v>-</v>
          </cell>
          <cell r="C611" t="str">
            <v>Corpo BDTC D=1,50m</v>
          </cell>
          <cell r="D611" t="str">
            <v>m</v>
          </cell>
          <cell r="H611" t="str">
            <v>DNIT 023/2004-ES</v>
          </cell>
        </row>
        <row r="612">
          <cell r="A612" t="str">
            <v>2 S 04 110 51</v>
          </cell>
          <cell r="B612" t="str">
            <v>-</v>
          </cell>
          <cell r="C612" t="str">
            <v>Corpo BDTC D=1,00 m AC/BC/PC</v>
          </cell>
          <cell r="D612" t="str">
            <v>m</v>
          </cell>
          <cell r="H612" t="str">
            <v>DNIT 023/2004-ES</v>
          </cell>
        </row>
        <row r="613">
          <cell r="A613" t="str">
            <v>2 S 04 110 52</v>
          </cell>
          <cell r="B613" t="str">
            <v>-</v>
          </cell>
          <cell r="C613" t="str">
            <v>Corpo BDTC D=1,20 m AC/BC/PC</v>
          </cell>
          <cell r="D613" t="str">
            <v>m</v>
          </cell>
          <cell r="H613" t="str">
            <v>DNIT 023/2004-ES</v>
          </cell>
        </row>
        <row r="614">
          <cell r="A614" t="str">
            <v>2 S 04 110 53</v>
          </cell>
          <cell r="B614" t="str">
            <v>-</v>
          </cell>
          <cell r="C614" t="str">
            <v>Corpo BDTC D=1,50 m AC/BC/PC</v>
          </cell>
          <cell r="D614" t="str">
            <v>m</v>
          </cell>
          <cell r="H614" t="str">
            <v>DNIT 023/2004-ES</v>
          </cell>
        </row>
        <row r="615">
          <cell r="A615" t="str">
            <v>2 S 04 111 01</v>
          </cell>
          <cell r="B615" t="str">
            <v>-</v>
          </cell>
          <cell r="C615" t="str">
            <v>Boca BDTC D=1,00m normal</v>
          </cell>
          <cell r="D615" t="str">
            <v>und</v>
          </cell>
          <cell r="H615" t="str">
            <v>DNIT 023/2004-ES</v>
          </cell>
        </row>
        <row r="616">
          <cell r="A616" t="str">
            <v>2 S 04 111 02</v>
          </cell>
          <cell r="B616" t="str">
            <v>-</v>
          </cell>
          <cell r="C616" t="str">
            <v>Boca BDTC D=1,20m normal</v>
          </cell>
          <cell r="D616" t="str">
            <v>und</v>
          </cell>
          <cell r="H616" t="str">
            <v>DNIT 023/2004-ES</v>
          </cell>
        </row>
        <row r="617">
          <cell r="A617" t="str">
            <v>2 S 04 111 03</v>
          </cell>
          <cell r="B617" t="str">
            <v>-</v>
          </cell>
          <cell r="C617" t="str">
            <v>Boca BDTC D=1,50m normal</v>
          </cell>
          <cell r="D617" t="str">
            <v>und</v>
          </cell>
          <cell r="H617" t="str">
            <v>DNIT 023/2004-ES</v>
          </cell>
        </row>
        <row r="618">
          <cell r="A618" t="str">
            <v>2 S 04 111 05</v>
          </cell>
          <cell r="B618" t="str">
            <v>-</v>
          </cell>
          <cell r="C618" t="str">
            <v>Boca BDTC D=1,00 m - esc.=15</v>
          </cell>
          <cell r="D618" t="str">
            <v>und</v>
          </cell>
          <cell r="H618" t="str">
            <v>DNIT 023/2004-ES</v>
          </cell>
        </row>
        <row r="619">
          <cell r="A619" t="str">
            <v>2 S 04 111 06</v>
          </cell>
          <cell r="B619" t="str">
            <v>-</v>
          </cell>
          <cell r="C619" t="str">
            <v>Boca BDTC D=1,20 m - esc.=15</v>
          </cell>
          <cell r="D619" t="str">
            <v>und</v>
          </cell>
          <cell r="H619" t="str">
            <v>DNIT 023/2004-ES</v>
          </cell>
        </row>
        <row r="620">
          <cell r="A620" t="str">
            <v>2 S 04 111 07</v>
          </cell>
          <cell r="B620" t="str">
            <v>-</v>
          </cell>
          <cell r="C620" t="str">
            <v>Boca BDTC D=1,50 m - esc.=15</v>
          </cell>
          <cell r="D620" t="str">
            <v>und</v>
          </cell>
          <cell r="H620" t="str">
            <v>DNIT 023/2004-ES</v>
          </cell>
        </row>
        <row r="621">
          <cell r="A621" t="str">
            <v>2 S 04 111 08</v>
          </cell>
          <cell r="B621" t="str">
            <v>-</v>
          </cell>
          <cell r="C621" t="str">
            <v>Boca BDTC D=1,00 - esc.=30</v>
          </cell>
          <cell r="D621" t="str">
            <v>und</v>
          </cell>
          <cell r="H621" t="str">
            <v>DNIT 023/2004-ES</v>
          </cell>
        </row>
        <row r="622">
          <cell r="A622" t="str">
            <v>2 S 04 111 09</v>
          </cell>
          <cell r="B622" t="str">
            <v>-</v>
          </cell>
          <cell r="C622" t="str">
            <v>Boca BDTC D=1,20 m - esc.=30</v>
          </cell>
          <cell r="D622" t="str">
            <v>und</v>
          </cell>
          <cell r="H622" t="str">
            <v>DNIT 023/2004-ES</v>
          </cell>
        </row>
        <row r="623">
          <cell r="A623" t="str">
            <v>2 S 04 111 10</v>
          </cell>
          <cell r="B623" t="str">
            <v>-</v>
          </cell>
          <cell r="C623" t="str">
            <v>Boca BDTC D=1,50 m - esc.=30</v>
          </cell>
          <cell r="D623" t="str">
            <v>und</v>
          </cell>
          <cell r="H623" t="str">
            <v>DNIT 023/2004-ES</v>
          </cell>
        </row>
        <row r="624">
          <cell r="A624" t="str">
            <v>2 S 04 111 11</v>
          </cell>
          <cell r="B624" t="str">
            <v>-</v>
          </cell>
          <cell r="C624" t="str">
            <v>Boca BDTC D=1,00 m - esc.=45</v>
          </cell>
          <cell r="D624" t="str">
            <v>und</v>
          </cell>
          <cell r="H624" t="str">
            <v>DNIT 023/2004-ES</v>
          </cell>
        </row>
        <row r="625">
          <cell r="A625" t="str">
            <v>2 S 04 111 12</v>
          </cell>
          <cell r="B625" t="str">
            <v>-</v>
          </cell>
          <cell r="C625" t="str">
            <v>Boca BDTC D=1,20 m - esc.=45</v>
          </cell>
          <cell r="D625" t="str">
            <v>und</v>
          </cell>
          <cell r="H625" t="str">
            <v>DNIT 023/2004-ES</v>
          </cell>
        </row>
        <row r="626">
          <cell r="A626" t="str">
            <v>2 S 04 111 13</v>
          </cell>
          <cell r="B626" t="str">
            <v>-</v>
          </cell>
          <cell r="C626" t="str">
            <v>Boca BDTC D=1,50 m - esc.=45</v>
          </cell>
          <cell r="D626" t="str">
            <v>und</v>
          </cell>
          <cell r="H626" t="str">
            <v>DNIT 023/2004-ES</v>
          </cell>
        </row>
        <row r="627">
          <cell r="A627" t="str">
            <v>2 S 04 111 51</v>
          </cell>
          <cell r="B627" t="str">
            <v>-</v>
          </cell>
          <cell r="C627" t="str">
            <v>Boca BDTC D=1,00 m normal AC/BC/PC</v>
          </cell>
          <cell r="D627" t="str">
            <v>und</v>
          </cell>
          <cell r="H627" t="str">
            <v>DNIT 023/2004-ES</v>
          </cell>
        </row>
        <row r="628">
          <cell r="A628" t="str">
            <v>2 S 04 111 52</v>
          </cell>
          <cell r="B628" t="str">
            <v>-</v>
          </cell>
          <cell r="C628" t="str">
            <v>Boca BDTC D=1,20 m normal AC/BC/PC</v>
          </cell>
          <cell r="D628" t="str">
            <v>und</v>
          </cell>
          <cell r="H628" t="str">
            <v>DNIT 023/2004-ES</v>
          </cell>
        </row>
        <row r="629">
          <cell r="A629" t="str">
            <v>2 S 04 111 53</v>
          </cell>
          <cell r="B629" t="str">
            <v>-</v>
          </cell>
          <cell r="C629" t="str">
            <v>Boca BDTC D=1,50 m normal AC/BC/PC</v>
          </cell>
          <cell r="D629" t="str">
            <v>und</v>
          </cell>
          <cell r="H629" t="str">
            <v>DNIT 023/2004-ES</v>
          </cell>
        </row>
        <row r="630">
          <cell r="A630" t="str">
            <v>2 S 04 111 55</v>
          </cell>
          <cell r="B630" t="str">
            <v>-</v>
          </cell>
          <cell r="C630" t="str">
            <v>Boca BDTC D=1,00 m - esc=15 AC/BC/PC</v>
          </cell>
          <cell r="D630" t="str">
            <v>und</v>
          </cell>
          <cell r="H630" t="str">
            <v>DNIT 023/2004-ES</v>
          </cell>
        </row>
        <row r="631">
          <cell r="A631" t="str">
            <v>2 S 04 111 56</v>
          </cell>
          <cell r="B631" t="str">
            <v>-</v>
          </cell>
          <cell r="C631" t="str">
            <v>Boca BDTC D=1,20 m - esc=15 AC/BC/PC</v>
          </cell>
          <cell r="D631" t="str">
            <v>und</v>
          </cell>
          <cell r="H631" t="str">
            <v>DNIT 023/2004-ES</v>
          </cell>
        </row>
        <row r="632">
          <cell r="A632" t="str">
            <v>2 S 04 111 57</v>
          </cell>
          <cell r="B632" t="str">
            <v>-</v>
          </cell>
          <cell r="C632" t="str">
            <v>Boca BDTC D=1,50 m - esc=15 AC/BC/PC</v>
          </cell>
          <cell r="D632" t="str">
            <v>und</v>
          </cell>
          <cell r="H632" t="str">
            <v>DNIT 023/2004-ES</v>
          </cell>
        </row>
        <row r="633">
          <cell r="A633" t="str">
            <v>2 S 04 111 58</v>
          </cell>
          <cell r="B633" t="str">
            <v>-</v>
          </cell>
          <cell r="C633" t="str">
            <v>Boca BDTC D=1,00 m - esc=30 AC/BC/PC</v>
          </cell>
          <cell r="D633" t="str">
            <v>und</v>
          </cell>
          <cell r="H633" t="str">
            <v>DNIT 023/2004-ES</v>
          </cell>
        </row>
        <row r="634">
          <cell r="A634" t="str">
            <v>2 S 04 111 59</v>
          </cell>
          <cell r="B634" t="str">
            <v>-</v>
          </cell>
          <cell r="C634" t="str">
            <v>Boca BDTC D=1,20 m - esc=30 AC/BC/PC</v>
          </cell>
          <cell r="D634" t="str">
            <v>und</v>
          </cell>
          <cell r="H634" t="str">
            <v>DNIT 023/2004-ES</v>
          </cell>
        </row>
        <row r="635">
          <cell r="A635" t="str">
            <v>2 S 04 111 60</v>
          </cell>
          <cell r="B635" t="str">
            <v>-</v>
          </cell>
          <cell r="C635" t="str">
            <v>Boca BDTC D=1,50 m - esc=30 AC/BC/PC</v>
          </cell>
          <cell r="D635" t="str">
            <v>und</v>
          </cell>
          <cell r="H635" t="str">
            <v>DNIT 023/2004-ES</v>
          </cell>
        </row>
        <row r="636">
          <cell r="A636" t="str">
            <v>2 S 04 111 61</v>
          </cell>
          <cell r="B636" t="str">
            <v>-</v>
          </cell>
          <cell r="C636" t="str">
            <v>Boca BDTC D=1,00 m - esc=45 AC/BC/PC</v>
          </cell>
          <cell r="D636" t="str">
            <v>und</v>
          </cell>
          <cell r="H636" t="str">
            <v>DNIT 023/2004-ES</v>
          </cell>
        </row>
        <row r="637">
          <cell r="A637" t="str">
            <v>2 S 04 111 62</v>
          </cell>
          <cell r="B637" t="str">
            <v>-</v>
          </cell>
          <cell r="C637" t="str">
            <v>Boca BDTC D=1,20 m - esc=45 AC/BC/PC</v>
          </cell>
          <cell r="D637" t="str">
            <v>und</v>
          </cell>
          <cell r="H637" t="str">
            <v>DNIT 023/2004-ES</v>
          </cell>
        </row>
        <row r="638">
          <cell r="A638" t="str">
            <v>2 S 04 111 63</v>
          </cell>
          <cell r="B638" t="str">
            <v>-</v>
          </cell>
          <cell r="C638" t="str">
            <v>Boca BDTC D=1,50 m - esc=45 AC/BC/PC</v>
          </cell>
          <cell r="D638" t="str">
            <v>und</v>
          </cell>
          <cell r="H638" t="str">
            <v>DNIT 023/2004-ES</v>
          </cell>
        </row>
        <row r="639">
          <cell r="A639" t="str">
            <v>2 S 04 120 01</v>
          </cell>
          <cell r="B639" t="str">
            <v>-</v>
          </cell>
          <cell r="C639" t="str">
            <v>Corpo BTTC D=1,00m</v>
          </cell>
          <cell r="D639" t="str">
            <v>m</v>
          </cell>
          <cell r="H639" t="str">
            <v>DNIT 023/2004-ES</v>
          </cell>
        </row>
        <row r="640">
          <cell r="A640" t="str">
            <v>2 S 04 120 02</v>
          </cell>
          <cell r="B640" t="str">
            <v>-</v>
          </cell>
          <cell r="C640" t="str">
            <v>Corpo BTTC D=1,20m</v>
          </cell>
          <cell r="D640" t="str">
            <v>m</v>
          </cell>
          <cell r="H640" t="str">
            <v>DNIT 023/2004-ES</v>
          </cell>
        </row>
        <row r="641">
          <cell r="A641" t="str">
            <v>2 S 04 120 03</v>
          </cell>
          <cell r="B641" t="str">
            <v>-</v>
          </cell>
          <cell r="C641" t="str">
            <v>Corpo BTTC D=1,50m</v>
          </cell>
          <cell r="D641" t="str">
            <v>m</v>
          </cell>
          <cell r="H641" t="str">
            <v>DNIT 023/2004-ES</v>
          </cell>
        </row>
        <row r="642">
          <cell r="A642" t="str">
            <v>2 S 04 120 51</v>
          </cell>
          <cell r="B642" t="str">
            <v>-</v>
          </cell>
          <cell r="C642" t="str">
            <v>Corpo BTTC D=1,00 m AC/BC/PC</v>
          </cell>
          <cell r="D642" t="str">
            <v>m</v>
          </cell>
          <cell r="H642" t="str">
            <v>DNIT 023/2004-ES</v>
          </cell>
        </row>
        <row r="643">
          <cell r="A643" t="str">
            <v>2 S 04 120 52</v>
          </cell>
          <cell r="B643" t="str">
            <v>-</v>
          </cell>
          <cell r="C643" t="str">
            <v>Corpo BTTC D=1,20 m AC/BC/PC</v>
          </cell>
          <cell r="D643" t="str">
            <v>m</v>
          </cell>
          <cell r="H643" t="str">
            <v>DNIT 023/2004-ES</v>
          </cell>
        </row>
        <row r="644">
          <cell r="A644" t="str">
            <v>2 S 04 120 53</v>
          </cell>
          <cell r="B644" t="str">
            <v>-</v>
          </cell>
          <cell r="C644" t="str">
            <v>Corpo BTTC D=1,50 m AC/BC/PC</v>
          </cell>
          <cell r="D644" t="str">
            <v>m</v>
          </cell>
          <cell r="H644" t="str">
            <v>DNIT 023/2004-ES</v>
          </cell>
        </row>
        <row r="645">
          <cell r="A645" t="str">
            <v>2 S 04 121 01</v>
          </cell>
          <cell r="B645" t="str">
            <v>-</v>
          </cell>
          <cell r="C645" t="str">
            <v>Boca BTTC D=1,00m normal</v>
          </cell>
          <cell r="D645" t="str">
            <v>und</v>
          </cell>
          <cell r="H645" t="str">
            <v>DNIT 023/2004-ES</v>
          </cell>
        </row>
        <row r="646">
          <cell r="A646" t="str">
            <v>2 S 04 121 02</v>
          </cell>
          <cell r="B646" t="str">
            <v>-</v>
          </cell>
          <cell r="C646" t="str">
            <v>Boca BTTC D=1,20m normal</v>
          </cell>
          <cell r="D646" t="str">
            <v>und</v>
          </cell>
          <cell r="H646" t="str">
            <v>DNIT 023/2004-ES</v>
          </cell>
        </row>
        <row r="647">
          <cell r="A647" t="str">
            <v>2 S 04 121 03</v>
          </cell>
          <cell r="B647" t="str">
            <v>-</v>
          </cell>
          <cell r="C647" t="str">
            <v>Boca BTTC D=1,50m normal</v>
          </cell>
          <cell r="D647" t="str">
            <v>und</v>
          </cell>
          <cell r="H647" t="str">
            <v>DNIT 023/2004-ES</v>
          </cell>
        </row>
        <row r="648">
          <cell r="A648" t="str">
            <v>2 S 04 121 04</v>
          </cell>
          <cell r="B648" t="str">
            <v>-</v>
          </cell>
          <cell r="C648" t="str">
            <v>Boca BTTC D=1,00 m - esc.=15</v>
          </cell>
          <cell r="D648" t="str">
            <v>und</v>
          </cell>
          <cell r="H648" t="str">
            <v>DNIT 023/2004-ES</v>
          </cell>
        </row>
        <row r="649">
          <cell r="A649" t="str">
            <v>2 S 04 121 05</v>
          </cell>
          <cell r="B649" t="str">
            <v>-</v>
          </cell>
          <cell r="C649" t="str">
            <v>Boca BTTC D=1,20 m - esc.=15</v>
          </cell>
          <cell r="D649" t="str">
            <v>und</v>
          </cell>
          <cell r="H649" t="str">
            <v>DNIT 023/2004-ES</v>
          </cell>
        </row>
        <row r="650">
          <cell r="A650" t="str">
            <v>2 S 04 121 06</v>
          </cell>
          <cell r="B650" t="str">
            <v>-</v>
          </cell>
          <cell r="C650" t="str">
            <v>Boca BTTC D=1,50 m - esc.=15</v>
          </cell>
          <cell r="D650" t="str">
            <v>und</v>
          </cell>
          <cell r="H650" t="str">
            <v>DNIT 023/2004-ES</v>
          </cell>
        </row>
        <row r="651">
          <cell r="A651" t="str">
            <v>2 S 04 121 07</v>
          </cell>
          <cell r="B651" t="str">
            <v>-</v>
          </cell>
          <cell r="C651" t="str">
            <v>Boca BTTC D=1,00 m - esc.=30</v>
          </cell>
          <cell r="D651" t="str">
            <v>und</v>
          </cell>
          <cell r="H651" t="str">
            <v>DNIT 023/2004-ES</v>
          </cell>
        </row>
        <row r="652">
          <cell r="A652" t="str">
            <v>2 S 04 121 08</v>
          </cell>
          <cell r="B652" t="str">
            <v>-</v>
          </cell>
          <cell r="C652" t="str">
            <v>Boca BTTC D=1,20 m - esc.=30</v>
          </cell>
          <cell r="D652" t="str">
            <v>und</v>
          </cell>
          <cell r="H652" t="str">
            <v>DNIT 023/2004-ES</v>
          </cell>
        </row>
        <row r="653">
          <cell r="A653" t="str">
            <v>2 S 04 121 09</v>
          </cell>
          <cell r="B653" t="str">
            <v>-</v>
          </cell>
          <cell r="C653" t="str">
            <v>Boca BTTC D=1,50 m - esc.=30</v>
          </cell>
          <cell r="D653" t="str">
            <v>und</v>
          </cell>
          <cell r="H653" t="str">
            <v>DNIT 023/2004-ES</v>
          </cell>
        </row>
        <row r="654">
          <cell r="A654" t="str">
            <v>2 S 04 121 10</v>
          </cell>
          <cell r="B654" t="str">
            <v>-</v>
          </cell>
          <cell r="C654" t="str">
            <v>Boca BTTC D=1,00 m - esc.=45</v>
          </cell>
          <cell r="D654" t="str">
            <v>und</v>
          </cell>
          <cell r="H654" t="str">
            <v>DNIT 023/2004-ES</v>
          </cell>
        </row>
        <row r="655">
          <cell r="A655" t="str">
            <v>2 S 04 121 11</v>
          </cell>
          <cell r="B655" t="str">
            <v>-</v>
          </cell>
          <cell r="C655" t="str">
            <v>Boca BTTC D=1,20 m - esc.=45</v>
          </cell>
          <cell r="D655" t="str">
            <v>und</v>
          </cell>
          <cell r="H655" t="str">
            <v>DNIT 023/2004-ES</v>
          </cell>
        </row>
        <row r="656">
          <cell r="A656" t="str">
            <v>2 S 04 121 12</v>
          </cell>
          <cell r="B656" t="str">
            <v>-</v>
          </cell>
          <cell r="C656" t="str">
            <v>Boca BTTC D=1,50 m - esc.=45</v>
          </cell>
          <cell r="D656" t="str">
            <v>und</v>
          </cell>
          <cell r="H656" t="str">
            <v>DNIT 023/2004-ES</v>
          </cell>
        </row>
        <row r="657">
          <cell r="A657" t="str">
            <v>2 S 04 121 51</v>
          </cell>
          <cell r="B657" t="str">
            <v>-</v>
          </cell>
          <cell r="C657" t="str">
            <v>Boca BTTC D=1,00 m normal AC/BC/PC</v>
          </cell>
          <cell r="D657" t="str">
            <v>und</v>
          </cell>
          <cell r="H657" t="str">
            <v>DNIT 023/2004-ES</v>
          </cell>
        </row>
        <row r="658">
          <cell r="A658" t="str">
            <v>2 S 04 121 52</v>
          </cell>
          <cell r="B658" t="str">
            <v>-</v>
          </cell>
          <cell r="C658" t="str">
            <v>Boca BTTC D=1,20 m normal AC/BC/PC</v>
          </cell>
          <cell r="D658" t="str">
            <v>und</v>
          </cell>
          <cell r="H658" t="str">
            <v>DNIT 023/2004-ES</v>
          </cell>
        </row>
        <row r="659">
          <cell r="A659" t="str">
            <v>2 S 04 121 53</v>
          </cell>
          <cell r="B659" t="str">
            <v>-</v>
          </cell>
          <cell r="C659" t="str">
            <v>Boca BTTC D=1,50 m normal AC/BC/PC</v>
          </cell>
          <cell r="D659" t="str">
            <v>und</v>
          </cell>
          <cell r="H659" t="str">
            <v>DNIT 023/2004-ES</v>
          </cell>
        </row>
        <row r="660">
          <cell r="A660" t="str">
            <v>2 S 04 121 54</v>
          </cell>
          <cell r="B660" t="str">
            <v>-</v>
          </cell>
          <cell r="C660" t="str">
            <v>Boca BTTC D=1,00 m - esc=15 AC/BC/PC</v>
          </cell>
          <cell r="D660" t="str">
            <v>und</v>
          </cell>
          <cell r="H660" t="str">
            <v>DNIT 023/2004-ES</v>
          </cell>
        </row>
        <row r="661">
          <cell r="A661" t="str">
            <v>2 S 04 121 55</v>
          </cell>
          <cell r="B661" t="str">
            <v>-</v>
          </cell>
          <cell r="C661" t="str">
            <v>Boca BTTC D=1,20 m - esc=15 AC/BC/PC</v>
          </cell>
          <cell r="D661" t="str">
            <v>und</v>
          </cell>
          <cell r="H661" t="str">
            <v>DNIT 023/2004-ES</v>
          </cell>
        </row>
        <row r="662">
          <cell r="A662" t="str">
            <v>2 S 04 121 56</v>
          </cell>
          <cell r="B662" t="str">
            <v>-</v>
          </cell>
          <cell r="C662" t="str">
            <v>Boca BTTC D=1,50 m - esc=15 AC/BC/PC</v>
          </cell>
          <cell r="D662" t="str">
            <v>und</v>
          </cell>
          <cell r="H662" t="str">
            <v>DNIT 023/2004-ES</v>
          </cell>
        </row>
        <row r="663">
          <cell r="A663" t="str">
            <v>2 S 04 121 57</v>
          </cell>
          <cell r="B663" t="str">
            <v>-</v>
          </cell>
          <cell r="C663" t="str">
            <v>Boca BTTC D=1,00 m - esc=30 AC/BC/PC</v>
          </cell>
          <cell r="D663" t="str">
            <v>und</v>
          </cell>
          <cell r="H663" t="str">
            <v>DNIT 023/2004-ES</v>
          </cell>
        </row>
        <row r="664">
          <cell r="A664" t="str">
            <v>2 S 04 121 58</v>
          </cell>
          <cell r="B664" t="str">
            <v>-</v>
          </cell>
          <cell r="C664" t="str">
            <v>Boca BTTC D=1,20 m - esc=30 AC/BC/PC</v>
          </cell>
          <cell r="D664" t="str">
            <v>und</v>
          </cell>
          <cell r="H664" t="str">
            <v>DNIT 023/2004-ES</v>
          </cell>
        </row>
        <row r="665">
          <cell r="A665" t="str">
            <v>2 S 04 121 59</v>
          </cell>
          <cell r="B665" t="str">
            <v>-</v>
          </cell>
          <cell r="C665" t="str">
            <v>Boca BTTC D=1,50 m - esc=30 AC/BC/PC</v>
          </cell>
          <cell r="D665" t="str">
            <v>und</v>
          </cell>
          <cell r="H665" t="str">
            <v>DNIT 023/2004-ES</v>
          </cell>
        </row>
        <row r="666">
          <cell r="A666" t="str">
            <v>2 S 04 121 60</v>
          </cell>
          <cell r="B666" t="str">
            <v>-</v>
          </cell>
          <cell r="C666" t="str">
            <v>Boca BTTC D=1,00 m - esc=45 AC/BC/PC</v>
          </cell>
          <cell r="D666" t="str">
            <v>und</v>
          </cell>
          <cell r="H666" t="str">
            <v>DNIT 023/2004-ES</v>
          </cell>
        </row>
        <row r="667">
          <cell r="A667" t="str">
            <v>2 S 04 121 61</v>
          </cell>
          <cell r="B667" t="str">
            <v>-</v>
          </cell>
          <cell r="C667" t="str">
            <v>Boca BTTC D=1,20 m - esc=45 AC/BC/PC</v>
          </cell>
          <cell r="D667" t="str">
            <v>und</v>
          </cell>
          <cell r="H667" t="str">
            <v>DNIT 023/2004-ES</v>
          </cell>
        </row>
        <row r="668">
          <cell r="A668" t="str">
            <v>2 S 04 121 62</v>
          </cell>
          <cell r="B668" t="str">
            <v>-</v>
          </cell>
          <cell r="C668" t="str">
            <v>Boca BTTC D=1,50 m - esc=45 AC/BC/PC</v>
          </cell>
          <cell r="D668" t="str">
            <v>und</v>
          </cell>
          <cell r="H668" t="str">
            <v>DNIT 023/2004-ES</v>
          </cell>
        </row>
        <row r="669">
          <cell r="A669" t="str">
            <v>2 S 04 200 01</v>
          </cell>
          <cell r="B669" t="str">
            <v>-</v>
          </cell>
          <cell r="C669" t="str">
            <v>Corpo BSCC 1,50 x 1,50 m alt. 0 a 1,00 m</v>
          </cell>
          <cell r="D669" t="str">
            <v>und</v>
          </cell>
          <cell r="H669" t="str">
            <v>DNIT 025/2004-ES</v>
          </cell>
        </row>
        <row r="670">
          <cell r="A670" t="str">
            <v>2 S 04 200 02</v>
          </cell>
          <cell r="B670" t="str">
            <v>-</v>
          </cell>
          <cell r="C670" t="str">
            <v>Corpo BSCC 2,00 x 2,00 m alt. 0 a 1,00 m</v>
          </cell>
          <cell r="D670" t="str">
            <v>und</v>
          </cell>
          <cell r="H670" t="str">
            <v>DNIT 025/2004-ES</v>
          </cell>
        </row>
        <row r="671">
          <cell r="A671" t="str">
            <v>2 S 04 200 03</v>
          </cell>
          <cell r="B671" t="str">
            <v>-</v>
          </cell>
          <cell r="C671" t="str">
            <v>Corpo BSCC 2,50 x 2,50 m alt. 0 a 1,00 m</v>
          </cell>
          <cell r="D671" t="str">
            <v>m</v>
          </cell>
          <cell r="H671" t="str">
            <v>DNIT 025/2004-ES</v>
          </cell>
        </row>
        <row r="672">
          <cell r="A672" t="str">
            <v>2 S 04 200 04</v>
          </cell>
          <cell r="B672" t="str">
            <v>-</v>
          </cell>
          <cell r="C672" t="str">
            <v>Corpo BSCC 3,00 x 3,00 m alt. 0 a 1,00 m</v>
          </cell>
          <cell r="D672" t="str">
            <v>m</v>
          </cell>
          <cell r="H672" t="str">
            <v>DNIT 025/2004-ES</v>
          </cell>
        </row>
        <row r="673">
          <cell r="A673" t="str">
            <v>2 S 04 200 05</v>
          </cell>
          <cell r="B673" t="str">
            <v>-</v>
          </cell>
          <cell r="C673" t="str">
            <v>Corpo BSCC 1,50 x 1,50 m alt. 1,00 a 2,50 m</v>
          </cell>
          <cell r="D673" t="str">
            <v>m</v>
          </cell>
          <cell r="H673" t="str">
            <v>DNIT 025/2004-ES</v>
          </cell>
        </row>
        <row r="674">
          <cell r="A674" t="str">
            <v>2 S 04 200 06</v>
          </cell>
          <cell r="B674" t="str">
            <v>-</v>
          </cell>
          <cell r="C674" t="str">
            <v>Corpo BSCC 2,00 x 2,00 m alt. 1,00 a 2,50 m</v>
          </cell>
          <cell r="D674" t="str">
            <v>m</v>
          </cell>
          <cell r="H674" t="str">
            <v>DNIT 025/2004-ES</v>
          </cell>
        </row>
        <row r="675">
          <cell r="A675" t="str">
            <v>2 S 04 200 07</v>
          </cell>
          <cell r="B675" t="str">
            <v>-</v>
          </cell>
          <cell r="C675" t="str">
            <v>Corpo BSCC 2,50 x 2,50 m alt. 1,00 a 2,50 m</v>
          </cell>
          <cell r="D675" t="str">
            <v>m</v>
          </cell>
          <cell r="H675" t="str">
            <v>DNIT 025/2004-ES</v>
          </cell>
        </row>
        <row r="676">
          <cell r="A676" t="str">
            <v>2 S 04 200 08</v>
          </cell>
          <cell r="B676" t="str">
            <v>-</v>
          </cell>
          <cell r="C676" t="str">
            <v>Corpo BSCC 3,00 x 3,00 m alt. 1,00 a 2,50 m</v>
          </cell>
          <cell r="D676" t="str">
            <v>m</v>
          </cell>
          <cell r="H676" t="str">
            <v>DNIT 025/2004-ES</v>
          </cell>
        </row>
        <row r="677">
          <cell r="A677" t="str">
            <v>2 S 04 200 09</v>
          </cell>
          <cell r="B677" t="str">
            <v>-</v>
          </cell>
          <cell r="C677" t="str">
            <v>Corpo BSCC 1,50 x 1,50 m alt. 2,50 a 5,00 m</v>
          </cell>
          <cell r="D677" t="str">
            <v>m</v>
          </cell>
          <cell r="H677" t="str">
            <v>DNIT 025/2004-ES</v>
          </cell>
        </row>
        <row r="678">
          <cell r="A678" t="str">
            <v>2 S 04 200 10</v>
          </cell>
          <cell r="B678" t="str">
            <v>-</v>
          </cell>
          <cell r="C678" t="str">
            <v>Corpo BSCC 2,00 x 2,00 m alt. 2,50 a 5,00 m</v>
          </cell>
          <cell r="D678" t="str">
            <v>m</v>
          </cell>
          <cell r="H678" t="str">
            <v>DNIT 025/2004-ES</v>
          </cell>
        </row>
        <row r="679">
          <cell r="A679" t="str">
            <v>2 S 04 200 11</v>
          </cell>
          <cell r="B679" t="str">
            <v>-</v>
          </cell>
          <cell r="C679" t="str">
            <v>Corpo BSCC 2,50 x 2,50 m alt. 2,50 a 5,00 m</v>
          </cell>
          <cell r="D679" t="str">
            <v>m</v>
          </cell>
          <cell r="H679" t="str">
            <v>DNIT 025/2004-ES</v>
          </cell>
        </row>
        <row r="680">
          <cell r="A680" t="str">
            <v>2 S 04 200 12</v>
          </cell>
          <cell r="B680" t="str">
            <v>-</v>
          </cell>
          <cell r="C680" t="str">
            <v>Corpo BSCC 3,00 x 3,00 m alt. 2,50 a 5,00 m</v>
          </cell>
          <cell r="D680" t="str">
            <v>m</v>
          </cell>
          <cell r="H680" t="str">
            <v>DNIT 025/2004-ES</v>
          </cell>
        </row>
        <row r="681">
          <cell r="A681" t="str">
            <v>2 S 04 200 13</v>
          </cell>
          <cell r="B681" t="str">
            <v>-</v>
          </cell>
          <cell r="C681" t="str">
            <v>Corpo BSCC 1,50 x 1,50 m alt. 5,00 a 7,50 m</v>
          </cell>
          <cell r="D681" t="str">
            <v>m</v>
          </cell>
          <cell r="H681" t="str">
            <v>DNIT 025/2004-ES</v>
          </cell>
        </row>
        <row r="682">
          <cell r="A682" t="str">
            <v>2 S 04 200 14</v>
          </cell>
          <cell r="B682" t="str">
            <v>-</v>
          </cell>
          <cell r="C682" t="str">
            <v>Corpo BSCC 2,00 x 2,00 m alt. 5,00 a 7,50 m</v>
          </cell>
          <cell r="D682" t="str">
            <v>m</v>
          </cell>
          <cell r="H682" t="str">
            <v>DNIT 025/2004-ES</v>
          </cell>
        </row>
        <row r="683">
          <cell r="A683" t="str">
            <v>2 S 04 200 15</v>
          </cell>
          <cell r="B683" t="str">
            <v>-</v>
          </cell>
          <cell r="C683" t="str">
            <v>Corpo BSCC 2,50 x 2,50 m alt. 5,00 a 7,50 m</v>
          </cell>
          <cell r="D683" t="str">
            <v>m</v>
          </cell>
          <cell r="H683" t="str">
            <v>DNIT 025/2004-ES</v>
          </cell>
        </row>
        <row r="684">
          <cell r="A684" t="str">
            <v>2 S 04 200 16</v>
          </cell>
          <cell r="B684" t="str">
            <v>-</v>
          </cell>
          <cell r="C684" t="str">
            <v>Corpo BSCC 3,00 x 3,00 m alt. 5,00 a 7,50 m</v>
          </cell>
          <cell r="D684" t="str">
            <v>m</v>
          </cell>
          <cell r="H684" t="str">
            <v>DNIT 025/2004-ES</v>
          </cell>
        </row>
        <row r="685">
          <cell r="A685" t="str">
            <v>2 S 04 200 17</v>
          </cell>
          <cell r="B685" t="str">
            <v>-</v>
          </cell>
          <cell r="C685" t="str">
            <v>Corpo BSCC 1,50 x 1,50 m alt. 7,50 a 10,00 m</v>
          </cell>
          <cell r="D685" t="str">
            <v>m</v>
          </cell>
          <cell r="H685" t="str">
            <v>DNIT 025/2004-ES</v>
          </cell>
        </row>
        <row r="686">
          <cell r="A686" t="str">
            <v>2 S 04 200 18</v>
          </cell>
          <cell r="B686" t="str">
            <v>-</v>
          </cell>
          <cell r="C686" t="str">
            <v>Corpo BSCC 2,00 x 2,00 m alt. 7,50 a 10,00 m</v>
          </cell>
          <cell r="D686" t="str">
            <v>m</v>
          </cell>
          <cell r="H686" t="str">
            <v>DNIT 025/2004-ES</v>
          </cell>
        </row>
        <row r="687">
          <cell r="A687" t="str">
            <v>2 S 04 200 19</v>
          </cell>
          <cell r="B687" t="str">
            <v>-</v>
          </cell>
          <cell r="C687" t="str">
            <v>Corpo BSCC 2,50 x 2,50 m alt. 7,50 a 10,00 m</v>
          </cell>
          <cell r="D687" t="str">
            <v>m</v>
          </cell>
          <cell r="H687" t="str">
            <v>DNIT 025/2004-ES</v>
          </cell>
        </row>
        <row r="688">
          <cell r="A688" t="str">
            <v>2 S 04 200 20</v>
          </cell>
          <cell r="B688" t="str">
            <v>-</v>
          </cell>
          <cell r="C688" t="str">
            <v>Corpo BSCC 3,00 x 3,00 m alt. 7,50 a 10,00 m</v>
          </cell>
          <cell r="D688" t="str">
            <v>m</v>
          </cell>
          <cell r="H688" t="str">
            <v>DNIT 025/2004-ES</v>
          </cell>
        </row>
        <row r="689">
          <cell r="A689" t="str">
            <v>2 S 04 200 21</v>
          </cell>
          <cell r="B689" t="str">
            <v>-</v>
          </cell>
          <cell r="C689" t="str">
            <v>Corpo BSCC 1,50 x 1,50 m alt. 10,00 a 12,50 m</v>
          </cell>
          <cell r="D689" t="str">
            <v>m</v>
          </cell>
          <cell r="H689" t="str">
            <v>DNIT 025/2004-ES</v>
          </cell>
        </row>
        <row r="690">
          <cell r="A690" t="str">
            <v>2 S 04 200 22</v>
          </cell>
          <cell r="B690" t="str">
            <v>-</v>
          </cell>
          <cell r="C690" t="str">
            <v>Corpo BSCC 2,00 x 2,00 m alt. 10,00 a 12,50 m</v>
          </cell>
          <cell r="D690" t="str">
            <v>m</v>
          </cell>
          <cell r="H690" t="str">
            <v>DNIT 025/2004-ES</v>
          </cell>
        </row>
        <row r="691">
          <cell r="A691" t="str">
            <v>2 S 04 200 23</v>
          </cell>
          <cell r="B691" t="str">
            <v>-</v>
          </cell>
          <cell r="C691" t="str">
            <v>Corpo BSCC 2,50 x 2,50 m alt. 10,00 a 12,50 m</v>
          </cell>
          <cell r="D691" t="str">
            <v>m</v>
          </cell>
          <cell r="H691" t="str">
            <v>DNIT 025/2004-ES</v>
          </cell>
        </row>
        <row r="692">
          <cell r="A692" t="str">
            <v>2 S 04 200 24</v>
          </cell>
          <cell r="B692" t="str">
            <v>-</v>
          </cell>
          <cell r="C692" t="str">
            <v>Corpo BSCC 3,00 a 3,00 m alt. 10,00 a 12,50 m</v>
          </cell>
          <cell r="D692" t="str">
            <v>m</v>
          </cell>
          <cell r="H692" t="str">
            <v>DNIT 025/2004-ES</v>
          </cell>
        </row>
        <row r="693">
          <cell r="A693" t="str">
            <v>2 S 04 200 25</v>
          </cell>
          <cell r="B693" t="str">
            <v>-</v>
          </cell>
          <cell r="C693" t="str">
            <v>Corpo BSCC 1,50 x 1,50 m alt. 12,50 a 15,00 m</v>
          </cell>
          <cell r="D693" t="str">
            <v>m</v>
          </cell>
          <cell r="H693" t="str">
            <v>DNIT 025/2004-ES</v>
          </cell>
        </row>
        <row r="694">
          <cell r="A694" t="str">
            <v>2 S 04 200 26</v>
          </cell>
          <cell r="B694" t="str">
            <v>-</v>
          </cell>
          <cell r="C694" t="str">
            <v>Corpo BSCC 2,00 a 2,00 m alt. 12,50 a 15,00 m</v>
          </cell>
          <cell r="D694" t="str">
            <v>m</v>
          </cell>
          <cell r="H694" t="str">
            <v>DNIT 025/2004-ES</v>
          </cell>
        </row>
        <row r="695">
          <cell r="A695" t="str">
            <v>2 S 04 200 27</v>
          </cell>
          <cell r="B695" t="str">
            <v>-</v>
          </cell>
          <cell r="C695" t="str">
            <v>Corpo BSCC 2,50 x 2,50 m alt. 12,50 a 15,00 m</v>
          </cell>
          <cell r="D695" t="str">
            <v>m</v>
          </cell>
          <cell r="H695" t="str">
            <v>DNIT 025/2004-ES</v>
          </cell>
        </row>
        <row r="696">
          <cell r="A696" t="str">
            <v>2 S 04 200 28</v>
          </cell>
          <cell r="B696" t="str">
            <v>-</v>
          </cell>
          <cell r="C696" t="str">
            <v>Corpo BSCC 3,00 x 3,00 m alt. 12,50 a 15,00 m</v>
          </cell>
          <cell r="D696" t="str">
            <v>m</v>
          </cell>
          <cell r="H696" t="str">
            <v>DNIT 025/2004-ES</v>
          </cell>
        </row>
        <row r="697">
          <cell r="A697" t="str">
            <v>2 S 04 200 51</v>
          </cell>
          <cell r="B697" t="str">
            <v>-</v>
          </cell>
          <cell r="C697" t="str">
            <v>Corpo BSCC 1,50 x 1,50 m alt. 0 a 1,00 m AC/BC</v>
          </cell>
          <cell r="D697" t="str">
            <v>und</v>
          </cell>
          <cell r="H697" t="str">
            <v>DNIT 025/2004-ES</v>
          </cell>
        </row>
        <row r="698">
          <cell r="A698" t="str">
            <v>2 S 04 200 52</v>
          </cell>
          <cell r="B698" t="str">
            <v>-</v>
          </cell>
          <cell r="C698" t="str">
            <v>Corpo BSCC 2,00 x 2,00 m alt. 0 a 1,00 m AC/BC</v>
          </cell>
          <cell r="D698" t="str">
            <v>und</v>
          </cell>
          <cell r="H698" t="str">
            <v>DNIT 025/2004-ES</v>
          </cell>
        </row>
        <row r="699">
          <cell r="A699" t="str">
            <v>2 S 04 200 53</v>
          </cell>
          <cell r="B699" t="str">
            <v>-</v>
          </cell>
          <cell r="C699" t="str">
            <v>Corpo BSCC 2,50 x 2,50 m alt. 0 a 1,00 m AC/BC</v>
          </cell>
          <cell r="D699" t="str">
            <v>m</v>
          </cell>
          <cell r="H699" t="str">
            <v>DNIT 025/2004-ES</v>
          </cell>
        </row>
        <row r="700">
          <cell r="A700" t="str">
            <v>2 S 04 200 54</v>
          </cell>
          <cell r="B700" t="str">
            <v>-</v>
          </cell>
          <cell r="C700" t="str">
            <v>Corpo BSCC 3,00 x 3,00 m alt. 0 a 1,00 m AC/BC</v>
          </cell>
          <cell r="D700" t="str">
            <v>m</v>
          </cell>
          <cell r="H700" t="str">
            <v>DNIT 025/2004-ES</v>
          </cell>
        </row>
        <row r="701">
          <cell r="A701" t="str">
            <v>2 S 04 200 55</v>
          </cell>
          <cell r="B701" t="str">
            <v>-</v>
          </cell>
          <cell r="C701" t="str">
            <v>Corpo BSCC 1,50 x 1,50 m alt. 1,00 a 2,50 m AC/BC</v>
          </cell>
          <cell r="D701" t="str">
            <v>m</v>
          </cell>
          <cell r="H701" t="str">
            <v>DNIT 025/2004-ES</v>
          </cell>
        </row>
        <row r="702">
          <cell r="A702" t="str">
            <v>2 S 04 200 56</v>
          </cell>
          <cell r="B702" t="str">
            <v>-</v>
          </cell>
          <cell r="C702" t="str">
            <v>Corpo BSCC 2,00 x 2,00 m alt. 1,00 a 2,50 m AC/BC</v>
          </cell>
          <cell r="D702" t="str">
            <v>m</v>
          </cell>
          <cell r="H702" t="str">
            <v>DNIT 025/2004-ES</v>
          </cell>
        </row>
        <row r="703">
          <cell r="A703" t="str">
            <v>2 S 04 200 57</v>
          </cell>
          <cell r="B703" t="str">
            <v>-</v>
          </cell>
          <cell r="C703" t="str">
            <v>Corpo BSCC 2,50 x 2,50 m alt. 1,00 a 2,50 m AC/BC</v>
          </cell>
          <cell r="D703" t="str">
            <v>m</v>
          </cell>
          <cell r="H703" t="str">
            <v>DNIT 025/2004-ES</v>
          </cell>
        </row>
        <row r="704">
          <cell r="A704" t="str">
            <v>2 S 04 200 58</v>
          </cell>
          <cell r="B704" t="str">
            <v>-</v>
          </cell>
          <cell r="C704" t="str">
            <v>Corpo BSCC 3,00 x 3,00 m alt. 1,00 a 2,50 m AC/BC</v>
          </cell>
          <cell r="D704" t="str">
            <v>m</v>
          </cell>
          <cell r="H704" t="str">
            <v>DNIT 025/2004-ES</v>
          </cell>
        </row>
        <row r="705">
          <cell r="A705" t="str">
            <v>2 S 04 200 59</v>
          </cell>
          <cell r="B705" t="str">
            <v>-</v>
          </cell>
          <cell r="C705" t="str">
            <v>Corpo BSCC 1,50 x 1,50 m alt. 2,50 a 5,00 m AC/BC</v>
          </cell>
          <cell r="D705" t="str">
            <v>m</v>
          </cell>
          <cell r="H705" t="str">
            <v>DNIT 025/2004-ES</v>
          </cell>
        </row>
        <row r="706">
          <cell r="A706" t="str">
            <v>2 S 04 200 60</v>
          </cell>
          <cell r="B706" t="str">
            <v>-</v>
          </cell>
          <cell r="C706" t="str">
            <v>Corpo BSCC 2,00 x 2,00 m alt. 2,50 a 5,00 m AC/BC</v>
          </cell>
          <cell r="D706" t="str">
            <v>m</v>
          </cell>
          <cell r="H706" t="str">
            <v>DNIT 025/2004-ES</v>
          </cell>
        </row>
        <row r="707">
          <cell r="A707" t="str">
            <v>2 S 04 200 61</v>
          </cell>
          <cell r="B707" t="str">
            <v>-</v>
          </cell>
          <cell r="C707" t="str">
            <v>Corpo BSCC 2,50 x 2,50 m alt. 2,50 a 5,00 m AC/BC</v>
          </cell>
          <cell r="D707" t="str">
            <v>m</v>
          </cell>
          <cell r="H707" t="str">
            <v>DNIT 025/2004-ES</v>
          </cell>
        </row>
        <row r="708">
          <cell r="A708" t="str">
            <v>2 S 04 200 62</v>
          </cell>
          <cell r="B708" t="str">
            <v>-</v>
          </cell>
          <cell r="C708" t="str">
            <v>Corpo BSCC 3,00 x 3,00 m alt. 2,50 a 5,00 m AC/BC</v>
          </cell>
          <cell r="D708" t="str">
            <v>m</v>
          </cell>
          <cell r="H708" t="str">
            <v>DNIT 025/2004-ES</v>
          </cell>
        </row>
        <row r="709">
          <cell r="A709" t="str">
            <v>2 S 04 200 63</v>
          </cell>
          <cell r="B709" t="str">
            <v>-</v>
          </cell>
          <cell r="C709" t="str">
            <v>Corpo BSCC 1,50 a 1,50 m alt. 5,00 a 7,50 m AC/BC</v>
          </cell>
          <cell r="D709" t="str">
            <v>m</v>
          </cell>
          <cell r="H709" t="str">
            <v>DNIT 025/2004-ES</v>
          </cell>
        </row>
        <row r="710">
          <cell r="A710" t="str">
            <v>2 S 04 200 64</v>
          </cell>
          <cell r="B710" t="str">
            <v>-</v>
          </cell>
          <cell r="C710" t="str">
            <v>Corpo BSCC 2,00 x 2,00 m alt. 5,00 a 7,50 m AC/BC</v>
          </cell>
          <cell r="D710" t="str">
            <v>m</v>
          </cell>
          <cell r="H710" t="str">
            <v>DNIT 025/2004-ES</v>
          </cell>
        </row>
        <row r="711">
          <cell r="A711" t="str">
            <v>2 S 04 200 65</v>
          </cell>
          <cell r="B711" t="str">
            <v>-</v>
          </cell>
          <cell r="C711" t="str">
            <v>Corpo BSCC 2,50 x 2,50 m alt. 5,00 a 7,50 m AC/BC</v>
          </cell>
          <cell r="D711" t="str">
            <v>m</v>
          </cell>
          <cell r="H711" t="str">
            <v>DNIT 025/2004-ES</v>
          </cell>
        </row>
        <row r="712">
          <cell r="A712" t="str">
            <v>2 S 04 200 66</v>
          </cell>
          <cell r="B712" t="str">
            <v>-</v>
          </cell>
          <cell r="C712" t="str">
            <v>Corpo BSCC 3,00 x 3,00 m alt. 5,00 a 7,50 m AC/BC</v>
          </cell>
          <cell r="D712" t="str">
            <v>m</v>
          </cell>
          <cell r="H712" t="str">
            <v>DNIT 025/2004-ES</v>
          </cell>
        </row>
        <row r="713">
          <cell r="A713" t="str">
            <v>2 S 04 200 67</v>
          </cell>
          <cell r="B713" t="str">
            <v>-</v>
          </cell>
          <cell r="C713" t="str">
            <v>Corpo BSCC 1,50 x 1,50 m alt. 7,50 a 10,00 m AC/BC</v>
          </cell>
          <cell r="D713" t="str">
            <v>m</v>
          </cell>
          <cell r="H713" t="str">
            <v>DNIT 025/2004-ES</v>
          </cell>
        </row>
        <row r="714">
          <cell r="A714" t="str">
            <v>2 S 04 200 68</v>
          </cell>
          <cell r="B714" t="str">
            <v>-</v>
          </cell>
          <cell r="C714" t="str">
            <v>Corpo BSCC 2,00 x 2,00 m alt. 7,50 a 10,00 m AC/BC</v>
          </cell>
          <cell r="D714" t="str">
            <v>m</v>
          </cell>
          <cell r="H714" t="str">
            <v>DNIT 025/2004-ES</v>
          </cell>
        </row>
        <row r="715">
          <cell r="A715" t="str">
            <v>2 S 04 200 69</v>
          </cell>
          <cell r="B715" t="str">
            <v>-</v>
          </cell>
          <cell r="C715" t="str">
            <v>Corpo BSCC 2,50 x 2,50 m alt. 7,50 a 10,00 m AC/BC</v>
          </cell>
          <cell r="D715" t="str">
            <v>m</v>
          </cell>
          <cell r="H715" t="str">
            <v>DNIT 025/2004-ES</v>
          </cell>
        </row>
        <row r="716">
          <cell r="A716" t="str">
            <v>2 S 04 200 70</v>
          </cell>
          <cell r="B716" t="str">
            <v>-</v>
          </cell>
          <cell r="C716" t="str">
            <v>Corpo BSCC 3,00 x 3,00 m alt. 7,50 a 10,00 m AC/BC</v>
          </cell>
          <cell r="D716" t="str">
            <v>m</v>
          </cell>
          <cell r="H716" t="str">
            <v>DNIT 025/2004-ES</v>
          </cell>
        </row>
        <row r="717">
          <cell r="A717" t="str">
            <v>2 S 04 200 71</v>
          </cell>
          <cell r="B717" t="str">
            <v>-</v>
          </cell>
          <cell r="C717" t="str">
            <v>Corpo BSCC 1,50 x 1,50 m alt.10,00 a 12,50 m AC/BC</v>
          </cell>
          <cell r="D717" t="str">
            <v>m</v>
          </cell>
          <cell r="H717" t="str">
            <v>DNIT 025/2004-ES</v>
          </cell>
        </row>
        <row r="718">
          <cell r="A718" t="str">
            <v>2 S 04 200 72</v>
          </cell>
          <cell r="B718" t="str">
            <v>-</v>
          </cell>
          <cell r="C718" t="str">
            <v>Corpo BSCC 2,00 a 2,00 m alt.10,00 a 12,50 m AC/BC</v>
          </cell>
          <cell r="D718" t="str">
            <v>m</v>
          </cell>
          <cell r="H718" t="str">
            <v>DNIT 025/2004-ES</v>
          </cell>
        </row>
        <row r="719">
          <cell r="A719" t="str">
            <v>2 S 04 200 73</v>
          </cell>
          <cell r="B719" t="str">
            <v>-</v>
          </cell>
          <cell r="C719" t="str">
            <v>Corpo BSCC 2,50 x 2,50 m alt.10,00 a 12,50 m AC/BC</v>
          </cell>
          <cell r="D719" t="str">
            <v>m</v>
          </cell>
          <cell r="H719" t="str">
            <v>DNIT 025/2004-ES</v>
          </cell>
        </row>
        <row r="720">
          <cell r="A720" t="str">
            <v>2 S 04 200 74</v>
          </cell>
          <cell r="B720" t="str">
            <v>-</v>
          </cell>
          <cell r="C720" t="str">
            <v>Corpo BSCC 3,00 x 3,00 m alt.10,00 a 12,50 m AC/BC</v>
          </cell>
          <cell r="D720" t="str">
            <v>m</v>
          </cell>
          <cell r="H720" t="str">
            <v>DNIT 025/2004-ES</v>
          </cell>
        </row>
        <row r="721">
          <cell r="A721" t="str">
            <v>2 S 04 200 75</v>
          </cell>
          <cell r="B721" t="str">
            <v>-</v>
          </cell>
          <cell r="C721" t="str">
            <v>Corpo BSCC 1,50 x 1,50 m alt.12,50 a 15,00 m AC/BC</v>
          </cell>
          <cell r="D721" t="str">
            <v>m</v>
          </cell>
          <cell r="H721" t="str">
            <v>DNIT 025/2004-ES</v>
          </cell>
        </row>
        <row r="722">
          <cell r="A722" t="str">
            <v>2 S 04 200 76</v>
          </cell>
          <cell r="B722" t="str">
            <v>-</v>
          </cell>
          <cell r="C722" t="str">
            <v>Corpo BSCC 2,00 x 2,00 m alt.12,50 a 15,00 m AC/BC</v>
          </cell>
          <cell r="D722" t="str">
            <v>m</v>
          </cell>
          <cell r="H722" t="str">
            <v>DNIT 025/2004-ES</v>
          </cell>
        </row>
        <row r="723">
          <cell r="A723" t="str">
            <v>2 S 04 200 77</v>
          </cell>
          <cell r="B723" t="str">
            <v>-</v>
          </cell>
          <cell r="C723" t="str">
            <v>Corpo BSCC 2,50 a 2,50 m alt.12,50 a 15,00 m AC/BC</v>
          </cell>
          <cell r="D723" t="str">
            <v>m</v>
          </cell>
          <cell r="H723" t="str">
            <v>DNIT 025/2004-ES</v>
          </cell>
        </row>
        <row r="724">
          <cell r="A724" t="str">
            <v>2 S 04 200 78</v>
          </cell>
          <cell r="B724" t="str">
            <v>-</v>
          </cell>
          <cell r="C724" t="str">
            <v>Corpo BSCC 3,00 x 3,00 m alt.12,50 a 15,00 m AC/BC</v>
          </cell>
          <cell r="D724" t="str">
            <v>m</v>
          </cell>
          <cell r="H724" t="str">
            <v>DNIT 025/2004-ES</v>
          </cell>
        </row>
        <row r="725">
          <cell r="A725" t="str">
            <v>2 S 04 201 01</v>
          </cell>
          <cell r="B725" t="str">
            <v>-</v>
          </cell>
          <cell r="C725" t="str">
            <v>Boca BSCC 1,50 x 1,50 m normal</v>
          </cell>
          <cell r="D725" t="str">
            <v>und</v>
          </cell>
          <cell r="H725" t="str">
            <v>DNIT 025/2004-ES</v>
          </cell>
        </row>
        <row r="726">
          <cell r="A726" t="str">
            <v>2 S 04 201 02</v>
          </cell>
          <cell r="B726" t="str">
            <v>-</v>
          </cell>
          <cell r="C726" t="str">
            <v>Boca BSCC 2,00 x 2,00 m normal</v>
          </cell>
          <cell r="D726" t="str">
            <v>und</v>
          </cell>
          <cell r="H726" t="str">
            <v>DNIT 025/2004-ES</v>
          </cell>
        </row>
        <row r="727">
          <cell r="A727" t="str">
            <v>2 S 04 201 03</v>
          </cell>
          <cell r="B727" t="str">
            <v>-</v>
          </cell>
          <cell r="C727" t="str">
            <v>Boca BSCC 2,50 x 2,50 m normal</v>
          </cell>
          <cell r="D727" t="str">
            <v>und</v>
          </cell>
          <cell r="H727" t="str">
            <v>DNIT 025/2004-ES</v>
          </cell>
        </row>
        <row r="728">
          <cell r="A728" t="str">
            <v>2 S 04 201 04</v>
          </cell>
          <cell r="B728" t="str">
            <v>-</v>
          </cell>
          <cell r="C728" t="str">
            <v>Boca BSCC 3,00 x 3,00 m normal</v>
          </cell>
          <cell r="D728" t="str">
            <v>und</v>
          </cell>
          <cell r="H728" t="str">
            <v>DNIT 025/2004-ES</v>
          </cell>
        </row>
        <row r="729">
          <cell r="A729" t="str">
            <v>2 S 04 201 05</v>
          </cell>
          <cell r="B729" t="str">
            <v>-</v>
          </cell>
          <cell r="C729" t="str">
            <v>Boca BSCC 1,50 x 1,50 m - esc.=15</v>
          </cell>
          <cell r="D729" t="str">
            <v>und</v>
          </cell>
          <cell r="H729" t="str">
            <v>DNIT 025/2004-ES</v>
          </cell>
        </row>
        <row r="730">
          <cell r="A730" t="str">
            <v>2 S 04 201 06</v>
          </cell>
          <cell r="B730" t="str">
            <v>-</v>
          </cell>
          <cell r="C730" t="str">
            <v>Boca BSCC 2,00 x 2,00 m - esc.=15</v>
          </cell>
          <cell r="D730" t="str">
            <v>und</v>
          </cell>
          <cell r="H730" t="str">
            <v>DNIT 025/2004-ES</v>
          </cell>
        </row>
        <row r="731">
          <cell r="A731" t="str">
            <v>2 S 04 201 07</v>
          </cell>
          <cell r="B731" t="str">
            <v>-</v>
          </cell>
          <cell r="C731" t="str">
            <v>Boca BSCC 2,50 x 2,50 m - esc.=15</v>
          </cell>
          <cell r="D731" t="str">
            <v>und</v>
          </cell>
          <cell r="H731" t="str">
            <v>DNIT 025/2004-ES</v>
          </cell>
        </row>
        <row r="732">
          <cell r="A732" t="str">
            <v>2 S 04 201 08</v>
          </cell>
          <cell r="B732" t="str">
            <v>-</v>
          </cell>
          <cell r="C732" t="str">
            <v>Boca BSCC 3,00 x 3,00 m - esc.=15</v>
          </cell>
          <cell r="D732" t="str">
            <v>und</v>
          </cell>
          <cell r="H732" t="str">
            <v>DNIT 025/2004-ES</v>
          </cell>
        </row>
        <row r="733">
          <cell r="A733" t="str">
            <v>2 S 04 201 09</v>
          </cell>
          <cell r="B733" t="str">
            <v>-</v>
          </cell>
          <cell r="C733" t="str">
            <v>Boca BSCC 1,50 x 1,50 m - esc.=30</v>
          </cell>
          <cell r="D733" t="str">
            <v>und</v>
          </cell>
          <cell r="H733" t="str">
            <v>DNIT 025/2004-ES</v>
          </cell>
        </row>
        <row r="734">
          <cell r="A734" t="str">
            <v>2 S 04 201 10</v>
          </cell>
          <cell r="B734" t="str">
            <v>-</v>
          </cell>
          <cell r="C734" t="str">
            <v>Boca BSCC 2,00 x 2,00 m - esc.=30</v>
          </cell>
          <cell r="D734" t="str">
            <v>und</v>
          </cell>
          <cell r="H734" t="str">
            <v>DNIT 025/2004-ES</v>
          </cell>
        </row>
        <row r="735">
          <cell r="A735" t="str">
            <v>2 S 04 201 11</v>
          </cell>
          <cell r="B735" t="str">
            <v>-</v>
          </cell>
          <cell r="C735" t="str">
            <v>Boca BSCC 2,50 x 2,50 m - esc.=30</v>
          </cell>
          <cell r="D735" t="str">
            <v>und</v>
          </cell>
          <cell r="H735" t="str">
            <v>DNIT 025/2004-ES</v>
          </cell>
        </row>
        <row r="736">
          <cell r="A736" t="str">
            <v>2 S 04 201 12</v>
          </cell>
          <cell r="B736" t="str">
            <v>-</v>
          </cell>
          <cell r="C736" t="str">
            <v>Boca BSCC 3,00 x 3,00 m =esc.=30</v>
          </cell>
          <cell r="D736" t="str">
            <v>und</v>
          </cell>
          <cell r="H736" t="str">
            <v>DNIT 025/2004-ES</v>
          </cell>
        </row>
        <row r="737">
          <cell r="A737" t="str">
            <v>2 S 04 201 13</v>
          </cell>
          <cell r="B737" t="str">
            <v>-</v>
          </cell>
          <cell r="C737" t="str">
            <v>Boca BSCC 1,50 x 1,50 m - esc.=45</v>
          </cell>
          <cell r="D737" t="str">
            <v>und</v>
          </cell>
          <cell r="H737" t="str">
            <v>DNIT 025/2004-ES</v>
          </cell>
        </row>
        <row r="738">
          <cell r="A738" t="str">
            <v>2 S 04 201 14</v>
          </cell>
          <cell r="B738" t="str">
            <v>-</v>
          </cell>
          <cell r="C738" t="str">
            <v>Boca BSCC 2,00 x 2,00 m - esc.=45</v>
          </cell>
          <cell r="D738" t="str">
            <v>und</v>
          </cell>
          <cell r="H738" t="str">
            <v>DNIT 025/2004-ES</v>
          </cell>
        </row>
        <row r="739">
          <cell r="A739" t="str">
            <v>2 S 04 201 15</v>
          </cell>
          <cell r="B739" t="str">
            <v>-</v>
          </cell>
          <cell r="C739" t="str">
            <v>Boca BSCC 2,50 x 2,50 m - esc.=45</v>
          </cell>
          <cell r="D739" t="str">
            <v>und</v>
          </cell>
          <cell r="H739" t="str">
            <v>DNIT 025/2004-ES</v>
          </cell>
        </row>
        <row r="740">
          <cell r="A740" t="str">
            <v>2 S 04 201 16</v>
          </cell>
          <cell r="B740" t="str">
            <v>-</v>
          </cell>
          <cell r="C740" t="str">
            <v>Boca BSCC 3,00 x 3,00 m - esc.=45</v>
          </cell>
          <cell r="D740" t="str">
            <v>und</v>
          </cell>
          <cell r="H740" t="str">
            <v>DNIT 025/2004-ES</v>
          </cell>
        </row>
        <row r="741">
          <cell r="A741" t="str">
            <v>2 S 04 201 51</v>
          </cell>
          <cell r="B741" t="str">
            <v>-</v>
          </cell>
          <cell r="C741" t="str">
            <v>Boca BSCC 1,50 x 1,50 m normal AC/BC</v>
          </cell>
          <cell r="D741" t="str">
            <v>und</v>
          </cell>
          <cell r="H741" t="str">
            <v>DNIT 025/2004-ES</v>
          </cell>
        </row>
        <row r="742">
          <cell r="A742" t="str">
            <v>2 S 04 201 52</v>
          </cell>
          <cell r="B742" t="str">
            <v>-</v>
          </cell>
          <cell r="C742" t="str">
            <v>Boca BSCC 2,00 x 2,00 m normal AC/BC</v>
          </cell>
          <cell r="D742" t="str">
            <v>und</v>
          </cell>
          <cell r="H742" t="str">
            <v>DNIT 025/2004-ES</v>
          </cell>
        </row>
        <row r="743">
          <cell r="A743" t="str">
            <v>2 S 04 201 53</v>
          </cell>
          <cell r="B743" t="str">
            <v>-</v>
          </cell>
          <cell r="C743" t="str">
            <v>Boca BSCC 2,50 x 2,50 m normal AC/BC</v>
          </cell>
          <cell r="D743" t="str">
            <v>und</v>
          </cell>
          <cell r="H743" t="str">
            <v>DNIT 025/2004-ES</v>
          </cell>
        </row>
        <row r="744">
          <cell r="A744" t="str">
            <v>2 S 04 201 54</v>
          </cell>
          <cell r="B744" t="str">
            <v>-</v>
          </cell>
          <cell r="C744" t="str">
            <v>Boca BSCC 3,00 x 3,00 m normal AC/BC</v>
          </cell>
          <cell r="D744" t="str">
            <v>und</v>
          </cell>
          <cell r="H744" t="str">
            <v>DNIT 025/2004-ES</v>
          </cell>
        </row>
        <row r="745">
          <cell r="A745" t="str">
            <v>2 S 04 201 55</v>
          </cell>
          <cell r="B745" t="str">
            <v>-</v>
          </cell>
          <cell r="C745" t="str">
            <v>Boca BSCC 1,50 x 1,50 m - esc=15 AC/BC</v>
          </cell>
          <cell r="D745" t="str">
            <v>und</v>
          </cell>
          <cell r="H745" t="str">
            <v>DNIT 025/2004-ES</v>
          </cell>
        </row>
        <row r="746">
          <cell r="A746" t="str">
            <v>2 S 04 201 56</v>
          </cell>
          <cell r="B746" t="str">
            <v>-</v>
          </cell>
          <cell r="C746" t="str">
            <v>Boca BSCC 2,00 x 2,00 m - esc=15 AC/BC</v>
          </cell>
          <cell r="D746" t="str">
            <v>und</v>
          </cell>
          <cell r="H746" t="str">
            <v>DNIT 025/2004-ES</v>
          </cell>
        </row>
        <row r="747">
          <cell r="A747" t="str">
            <v>2 S 04 201 57</v>
          </cell>
          <cell r="B747" t="str">
            <v>-</v>
          </cell>
          <cell r="C747" t="str">
            <v>Boca BSCC 2,50 x 2,50 m - esc=15 AC/BC</v>
          </cell>
          <cell r="D747" t="str">
            <v>und</v>
          </cell>
          <cell r="H747" t="str">
            <v>DNIT 025/2004-ES</v>
          </cell>
        </row>
        <row r="748">
          <cell r="A748" t="str">
            <v>2 S 04 201 58</v>
          </cell>
          <cell r="B748" t="str">
            <v>-</v>
          </cell>
          <cell r="C748" t="str">
            <v>Boca BSCC 3,00 x 3,00 m - esc=15 AC/BC</v>
          </cell>
          <cell r="D748" t="str">
            <v>und</v>
          </cell>
          <cell r="H748" t="str">
            <v>DNIT 025/2004-ES</v>
          </cell>
        </row>
        <row r="749">
          <cell r="A749" t="str">
            <v>2 S 04 201 59</v>
          </cell>
          <cell r="B749" t="str">
            <v>-</v>
          </cell>
          <cell r="C749" t="str">
            <v>Boca BSCC 1,50 x 1,50 m - esc=30 AC/BC</v>
          </cell>
          <cell r="D749" t="str">
            <v>und</v>
          </cell>
          <cell r="H749" t="str">
            <v>DNIT 025/2004-ES</v>
          </cell>
        </row>
        <row r="750">
          <cell r="A750" t="str">
            <v>2 S 04 201 60</v>
          </cell>
          <cell r="B750" t="str">
            <v>-</v>
          </cell>
          <cell r="C750" t="str">
            <v>Boca BSCC 2,00 x 2,00 m - esc=30 AC/BC</v>
          </cell>
          <cell r="D750" t="str">
            <v>und</v>
          </cell>
          <cell r="H750" t="str">
            <v>DNIT 025/2004-ES</v>
          </cell>
        </row>
        <row r="751">
          <cell r="A751" t="str">
            <v>2 S 04 201 61</v>
          </cell>
          <cell r="B751" t="str">
            <v>-</v>
          </cell>
          <cell r="C751" t="str">
            <v>Boca BSCC 2,50 x 2,50 m - esc=30 AC/BC</v>
          </cell>
          <cell r="D751" t="str">
            <v>und</v>
          </cell>
          <cell r="H751" t="str">
            <v>DNIT 025/2004-ES</v>
          </cell>
        </row>
        <row r="752">
          <cell r="A752" t="str">
            <v>2 S 04 201 62</v>
          </cell>
          <cell r="B752" t="str">
            <v>-</v>
          </cell>
          <cell r="C752" t="str">
            <v>Boca BSCC 3,00 x 3,00 m - esc=30 AC/BC</v>
          </cell>
          <cell r="D752" t="str">
            <v>und</v>
          </cell>
          <cell r="H752" t="str">
            <v>DNIT 025/2004-ES</v>
          </cell>
        </row>
        <row r="753">
          <cell r="A753" t="str">
            <v>2 S 04 201 63</v>
          </cell>
          <cell r="B753" t="str">
            <v>-</v>
          </cell>
          <cell r="C753" t="str">
            <v>Boca BSCC 1,50 x 1,50 m - esc=45 AC/BC</v>
          </cell>
          <cell r="D753" t="str">
            <v>und</v>
          </cell>
          <cell r="H753" t="str">
            <v>DNIT 025/2004-ES</v>
          </cell>
        </row>
        <row r="754">
          <cell r="A754" t="str">
            <v>2 S 04 201 64</v>
          </cell>
          <cell r="B754" t="str">
            <v>-</v>
          </cell>
          <cell r="C754" t="str">
            <v>Boca BSCC 2,00 x 2,00 m - esc=45 AC/BC</v>
          </cell>
          <cell r="D754" t="str">
            <v>und</v>
          </cell>
          <cell r="H754" t="str">
            <v>DNIT 025/2004-ES</v>
          </cell>
        </row>
        <row r="755">
          <cell r="A755" t="str">
            <v>2 S 04 201 65</v>
          </cell>
          <cell r="B755" t="str">
            <v>-</v>
          </cell>
          <cell r="C755" t="str">
            <v>Boca BSCC 2,50 x 2,50 m - esc=45 AC/BC</v>
          </cell>
          <cell r="D755" t="str">
            <v>und</v>
          </cell>
          <cell r="H755" t="str">
            <v>DNIT 025/2004-ES</v>
          </cell>
        </row>
        <row r="756">
          <cell r="A756" t="str">
            <v>2 S 04 201 66</v>
          </cell>
          <cell r="B756" t="str">
            <v>-</v>
          </cell>
          <cell r="C756" t="str">
            <v>Boca BSCC 3,00 x 3,00 m - esc=45 AC/BC</v>
          </cell>
          <cell r="D756" t="str">
            <v>und</v>
          </cell>
          <cell r="H756" t="str">
            <v>DNIT 025/2004-ES</v>
          </cell>
        </row>
        <row r="757">
          <cell r="A757" t="str">
            <v>2 S 04 210 01</v>
          </cell>
          <cell r="B757" t="str">
            <v>-</v>
          </cell>
          <cell r="C757" t="str">
            <v>Corpo BDCC 1,50 x 1,50 m alt. 0 a 1,00 m</v>
          </cell>
          <cell r="D757" t="str">
            <v>m</v>
          </cell>
          <cell r="H757" t="str">
            <v>DNIT 025/2004-ES</v>
          </cell>
        </row>
        <row r="758">
          <cell r="A758" t="str">
            <v>2 S 04 210 02</v>
          </cell>
          <cell r="B758" t="str">
            <v>-</v>
          </cell>
          <cell r="C758" t="str">
            <v>Corpo BDCC 2,00 x 2,00 m alt. 0 a 1,00 m</v>
          </cell>
          <cell r="D758" t="str">
            <v>m</v>
          </cell>
          <cell r="H758" t="str">
            <v>DNIT 025/2004-ES</v>
          </cell>
        </row>
        <row r="759">
          <cell r="A759" t="str">
            <v>2 S 04 210 03</v>
          </cell>
          <cell r="B759" t="str">
            <v>-</v>
          </cell>
          <cell r="C759" t="str">
            <v>Corpo BDCC 2,50 x 2,50 m alt. 0 a 1,00 m</v>
          </cell>
          <cell r="D759" t="str">
            <v>m</v>
          </cell>
          <cell r="H759" t="str">
            <v>DNIT 025/2004-ES</v>
          </cell>
        </row>
        <row r="760">
          <cell r="A760" t="str">
            <v>2 S 04 210 04</v>
          </cell>
          <cell r="B760" t="str">
            <v>-</v>
          </cell>
          <cell r="C760" t="str">
            <v>Corpo BDCC 3,00 x 3,00 m alt. 0 a 1,00</v>
          </cell>
          <cell r="D760" t="str">
            <v>m</v>
          </cell>
          <cell r="H760" t="str">
            <v>DNIT 025/2004-ES</v>
          </cell>
        </row>
        <row r="761">
          <cell r="A761" t="str">
            <v>2 S 04 210 05</v>
          </cell>
          <cell r="B761" t="str">
            <v>-</v>
          </cell>
          <cell r="C761" t="str">
            <v>Corpo BDCC 1,50 x 1,50 m alt. 1,00 a 2,50 m</v>
          </cell>
          <cell r="D761" t="str">
            <v>m</v>
          </cell>
          <cell r="H761" t="str">
            <v>DNIT 025/2004-ES</v>
          </cell>
        </row>
        <row r="762">
          <cell r="A762" t="str">
            <v>2 S 04 210 06</v>
          </cell>
          <cell r="B762" t="str">
            <v>-</v>
          </cell>
          <cell r="C762" t="str">
            <v>Corpo BDCC 2,00 x 2,00 m alt. 1,00 a 2,50 m</v>
          </cell>
          <cell r="D762" t="str">
            <v>m</v>
          </cell>
          <cell r="H762" t="str">
            <v>DNIT 025/2004-ES</v>
          </cell>
        </row>
        <row r="763">
          <cell r="A763" t="str">
            <v>2 S 04 210 07</v>
          </cell>
          <cell r="B763" t="str">
            <v>-</v>
          </cell>
          <cell r="C763" t="str">
            <v>Corpo BDCC 2,50 x 2,50 m alt. 1,00 a 2,50 m</v>
          </cell>
          <cell r="D763" t="str">
            <v>m</v>
          </cell>
          <cell r="H763" t="str">
            <v>DNIT 025/2004-ES</v>
          </cell>
        </row>
        <row r="764">
          <cell r="A764" t="str">
            <v>2 S 04 210 08</v>
          </cell>
          <cell r="B764" t="str">
            <v>-</v>
          </cell>
          <cell r="C764" t="str">
            <v>Corpo BDCC 3,00 x 3,00 m alt. 1,00 a 2,50 m</v>
          </cell>
          <cell r="D764" t="str">
            <v>m</v>
          </cell>
          <cell r="H764" t="str">
            <v>DNIT 025/2004-ES</v>
          </cell>
        </row>
        <row r="765">
          <cell r="A765" t="str">
            <v>2 S 04 210 09</v>
          </cell>
          <cell r="B765" t="str">
            <v>-</v>
          </cell>
          <cell r="C765" t="str">
            <v>Corpo BDCC 1,50 x 1,50 m alt. 2,50 a 5,00 m</v>
          </cell>
          <cell r="D765" t="str">
            <v>m</v>
          </cell>
          <cell r="H765" t="str">
            <v>DNIT 025/2004-ES</v>
          </cell>
        </row>
        <row r="766">
          <cell r="A766" t="str">
            <v>2 S 04 210 10</v>
          </cell>
          <cell r="B766" t="str">
            <v>-</v>
          </cell>
          <cell r="C766" t="str">
            <v>Corpo BDCC 2,00 x 2,00 m alt. 2,50 a 5,00 m</v>
          </cell>
          <cell r="D766" t="str">
            <v>m</v>
          </cell>
          <cell r="H766" t="str">
            <v>DNIT 025/2004-ES</v>
          </cell>
        </row>
        <row r="767">
          <cell r="A767" t="str">
            <v>2 S 04 210 11</v>
          </cell>
          <cell r="B767" t="str">
            <v>-</v>
          </cell>
          <cell r="C767" t="str">
            <v>Corpo BDCC 2,50 x 2,50 m alt. 2,50 a 5,00 m</v>
          </cell>
          <cell r="D767" t="str">
            <v>m</v>
          </cell>
          <cell r="H767" t="str">
            <v>DNIT 025/2004-ES</v>
          </cell>
        </row>
        <row r="768">
          <cell r="A768" t="str">
            <v>2 S 04 210 12</v>
          </cell>
          <cell r="B768" t="str">
            <v>-</v>
          </cell>
          <cell r="C768" t="str">
            <v>Corpo BDCC 3,00 x 3,00 m alt. 2,50 a 5,00 m</v>
          </cell>
          <cell r="D768" t="str">
            <v>m</v>
          </cell>
          <cell r="H768" t="str">
            <v>DNIT 025/2004-ES</v>
          </cell>
        </row>
        <row r="769">
          <cell r="A769" t="str">
            <v>2 S 04 210 13</v>
          </cell>
          <cell r="B769" t="str">
            <v>-</v>
          </cell>
          <cell r="C769" t="str">
            <v>Corpo BDCC 1,50 x 1,50 m alt. 5,00 a 7,50 m</v>
          </cell>
          <cell r="D769" t="str">
            <v>m</v>
          </cell>
          <cell r="H769" t="str">
            <v>DNIT 025/2004-ES</v>
          </cell>
        </row>
        <row r="770">
          <cell r="A770" t="str">
            <v>2 S 04 210 14</v>
          </cell>
          <cell r="B770" t="str">
            <v>-</v>
          </cell>
          <cell r="C770" t="str">
            <v>Corpo BDCC 2,00 a 2,00 m alt. 5,00 a 7,50 m</v>
          </cell>
          <cell r="D770" t="str">
            <v>m</v>
          </cell>
          <cell r="H770" t="str">
            <v>DNIT 025/2004-ES</v>
          </cell>
        </row>
        <row r="771">
          <cell r="A771" t="str">
            <v>2 S 04 210 15</v>
          </cell>
          <cell r="B771" t="str">
            <v>-</v>
          </cell>
          <cell r="C771" t="str">
            <v>Corpo BDCC 2,50 x 2,50 m alt. 5,00 a 7,50 m</v>
          </cell>
          <cell r="D771" t="str">
            <v>m</v>
          </cell>
          <cell r="H771" t="str">
            <v>DNIT 025/2004-ES</v>
          </cell>
        </row>
        <row r="772">
          <cell r="A772" t="str">
            <v>2 S 04 210 16</v>
          </cell>
          <cell r="B772" t="str">
            <v>-</v>
          </cell>
          <cell r="C772" t="str">
            <v>Corpo BDCC 3,00 x 3,00 m alt. 5,00 a 7,50 m</v>
          </cell>
          <cell r="D772" t="str">
            <v>m</v>
          </cell>
          <cell r="H772" t="str">
            <v>DNIT 025/2004-ES</v>
          </cell>
        </row>
        <row r="773">
          <cell r="A773" t="str">
            <v>2 S 04 210 17</v>
          </cell>
          <cell r="B773" t="str">
            <v>-</v>
          </cell>
          <cell r="C773" t="str">
            <v>Corpo BDCC 1,50 x 1,50 m alt. 7,50 a 10,00 m</v>
          </cell>
          <cell r="D773" t="str">
            <v>m</v>
          </cell>
          <cell r="H773" t="str">
            <v>DNIT 025/2004-ES</v>
          </cell>
        </row>
        <row r="774">
          <cell r="A774" t="str">
            <v>2 S 04 210 18</v>
          </cell>
          <cell r="B774" t="str">
            <v>-</v>
          </cell>
          <cell r="C774" t="str">
            <v>Corpo BDCC 2,00 x 2,00 m alt. 7,50 a 10,00 m</v>
          </cell>
          <cell r="D774" t="str">
            <v>m</v>
          </cell>
          <cell r="H774" t="str">
            <v>DNIT 025/2004-ES</v>
          </cell>
        </row>
        <row r="775">
          <cell r="A775" t="str">
            <v>2 S 04 210 19</v>
          </cell>
          <cell r="B775" t="str">
            <v>-</v>
          </cell>
          <cell r="C775" t="str">
            <v>Corpo BDCC 2,50 x 2,50 m alt. 7,50 a 10,00 m</v>
          </cell>
          <cell r="D775" t="str">
            <v>m</v>
          </cell>
          <cell r="H775" t="str">
            <v>DNIT 025/2004-ES</v>
          </cell>
        </row>
        <row r="776">
          <cell r="A776" t="str">
            <v>2 S 04 210 20</v>
          </cell>
          <cell r="B776" t="str">
            <v>-</v>
          </cell>
          <cell r="C776" t="str">
            <v>Corpo BDCC 3,00 x 3,00 m alt. 7,50 a 10,00 m</v>
          </cell>
          <cell r="D776" t="str">
            <v>m</v>
          </cell>
          <cell r="H776" t="str">
            <v>DNIT 025/2004-ES</v>
          </cell>
        </row>
        <row r="777">
          <cell r="A777" t="str">
            <v>2 S 04 210 21</v>
          </cell>
          <cell r="B777" t="str">
            <v>-</v>
          </cell>
          <cell r="C777" t="str">
            <v>Corpo BDCC 1,50 x 1,50 m alt. 10,00 a 12,50 m</v>
          </cell>
          <cell r="D777" t="str">
            <v>m</v>
          </cell>
          <cell r="H777" t="str">
            <v>DNIT 025/2004-ES</v>
          </cell>
        </row>
        <row r="778">
          <cell r="A778" t="str">
            <v>2 S 04 210 22</v>
          </cell>
          <cell r="B778" t="str">
            <v>-</v>
          </cell>
          <cell r="C778" t="str">
            <v>Corpo BDCC 2,00 x 2,00 m alt. 10,00 a 12,50 m</v>
          </cell>
          <cell r="D778" t="str">
            <v>m</v>
          </cell>
          <cell r="H778" t="str">
            <v>DNIT 025/2004-ES</v>
          </cell>
        </row>
        <row r="779">
          <cell r="A779" t="str">
            <v>2 S 04 210 23</v>
          </cell>
          <cell r="B779" t="str">
            <v>-</v>
          </cell>
          <cell r="C779" t="str">
            <v>Corpo BDCC 2,50 x 2,50 m alt. 10,00 a 12,50 m</v>
          </cell>
          <cell r="D779" t="str">
            <v>m</v>
          </cell>
          <cell r="H779" t="str">
            <v>DNIT 025/2004-ES</v>
          </cell>
        </row>
        <row r="780">
          <cell r="A780" t="str">
            <v>2 S 04 210 24</v>
          </cell>
          <cell r="B780" t="str">
            <v>-</v>
          </cell>
          <cell r="C780" t="str">
            <v>Corpo BDCC 3,00 x 3,00 m alt. 10,00 a 12,50 m</v>
          </cell>
          <cell r="D780" t="str">
            <v>m</v>
          </cell>
          <cell r="H780" t="str">
            <v>DNIT 025/2004-ES</v>
          </cell>
        </row>
        <row r="781">
          <cell r="A781" t="str">
            <v>2 S 04 210 25</v>
          </cell>
          <cell r="B781" t="str">
            <v>-</v>
          </cell>
          <cell r="C781" t="str">
            <v>Corpo BDCC 1,50 x 1,50 m alt. 12,50 a 15,00 m</v>
          </cell>
          <cell r="D781" t="str">
            <v>m</v>
          </cell>
          <cell r="H781" t="str">
            <v>DNIT 025/2004-ES</v>
          </cell>
        </row>
        <row r="782">
          <cell r="A782" t="str">
            <v>2 S 04 210 26</v>
          </cell>
          <cell r="B782" t="str">
            <v>-</v>
          </cell>
          <cell r="C782" t="str">
            <v>Corpo BDCC 2,00 x 2,00 m alt. 12,50 a 15,00 m</v>
          </cell>
          <cell r="D782" t="str">
            <v>m</v>
          </cell>
          <cell r="H782" t="str">
            <v>DNIT 025/2004-ES</v>
          </cell>
        </row>
        <row r="783">
          <cell r="A783" t="str">
            <v>2 S 04 210 27</v>
          </cell>
          <cell r="B783" t="str">
            <v>-</v>
          </cell>
          <cell r="C783" t="str">
            <v>Corpo BDCC 2,50 x 2,50 m alt. 12,50 a 15,00 m</v>
          </cell>
          <cell r="D783" t="str">
            <v>m</v>
          </cell>
          <cell r="H783" t="str">
            <v>DNIT 025/2004-ES</v>
          </cell>
        </row>
        <row r="784">
          <cell r="A784" t="str">
            <v>2 S 04 210 28</v>
          </cell>
          <cell r="B784" t="str">
            <v>-</v>
          </cell>
          <cell r="C784" t="str">
            <v>Corpo BDCC 3,00 x 3,00 m alt. 12,50 a 15,00 m</v>
          </cell>
          <cell r="D784" t="str">
            <v>m</v>
          </cell>
          <cell r="H784" t="str">
            <v>DNIT 025/2004-ES</v>
          </cell>
        </row>
        <row r="785">
          <cell r="A785" t="str">
            <v>2 S 04 210 51</v>
          </cell>
          <cell r="B785" t="str">
            <v>-</v>
          </cell>
          <cell r="C785" t="str">
            <v>Corpo BDCC 1,50 x 1,50 m alt. 0 a 1,00 m AC/BC</v>
          </cell>
          <cell r="D785" t="str">
            <v>m</v>
          </cell>
          <cell r="H785" t="str">
            <v>DNIT 025/2004-ES</v>
          </cell>
        </row>
        <row r="786">
          <cell r="A786" t="str">
            <v>2 S 04 210 52</v>
          </cell>
          <cell r="B786" t="str">
            <v>-</v>
          </cell>
          <cell r="C786" t="str">
            <v>Corpo BDCC 2,00 x 2,00 m alt. 0 a 1,00 m AC/BC</v>
          </cell>
          <cell r="D786" t="str">
            <v>m</v>
          </cell>
          <cell r="H786" t="str">
            <v>DNIT 025/2004-ES</v>
          </cell>
        </row>
        <row r="787">
          <cell r="A787" t="str">
            <v>2 S 04 210 53</v>
          </cell>
          <cell r="B787" t="str">
            <v>-</v>
          </cell>
          <cell r="C787" t="str">
            <v>Corpo BDCC 2,50 a 2,50 m alt. 0 a 1,00 m AC/BC</v>
          </cell>
          <cell r="D787" t="str">
            <v>m</v>
          </cell>
          <cell r="H787" t="str">
            <v>DNIT 025/2004-ES</v>
          </cell>
        </row>
        <row r="788">
          <cell r="A788" t="str">
            <v>2 S 04 210 54</v>
          </cell>
          <cell r="B788" t="str">
            <v>-</v>
          </cell>
          <cell r="C788" t="str">
            <v>Corpo BDCC 3,00 x 3,00 m alt. 0 a 1,00 m AC/BC</v>
          </cell>
          <cell r="D788" t="str">
            <v>m</v>
          </cell>
          <cell r="H788" t="str">
            <v>DNIT 025/2004-ES</v>
          </cell>
        </row>
        <row r="789">
          <cell r="A789" t="str">
            <v>2 S 04 210 55</v>
          </cell>
          <cell r="B789" t="str">
            <v>-</v>
          </cell>
          <cell r="C789" t="str">
            <v>Corpo BDCC 1,50 x 1,50 m alt. 1,00 a 2,50 m AC/BC</v>
          </cell>
          <cell r="D789" t="str">
            <v>m</v>
          </cell>
          <cell r="H789" t="str">
            <v>DNIT 025/2004-ES</v>
          </cell>
        </row>
        <row r="790">
          <cell r="A790" t="str">
            <v>2 S 04 210 56</v>
          </cell>
          <cell r="B790" t="str">
            <v>-</v>
          </cell>
          <cell r="C790" t="str">
            <v>Corpo BDCC 2,00 x 2,00 m alt. 1,00 a 2,50 m AC/BC</v>
          </cell>
          <cell r="D790" t="str">
            <v>m</v>
          </cell>
          <cell r="H790" t="str">
            <v>DNIT 025/2004-ES</v>
          </cell>
        </row>
        <row r="791">
          <cell r="A791" t="str">
            <v>2 S 04 210 57</v>
          </cell>
          <cell r="B791" t="str">
            <v>-</v>
          </cell>
          <cell r="C791" t="str">
            <v>Corpo BDCC 2,50 x 2,50 m alt. 1,00 a 2,50 m AC/BC</v>
          </cell>
          <cell r="D791" t="str">
            <v>m</v>
          </cell>
          <cell r="H791" t="str">
            <v>DNIT 025/2004-ES</v>
          </cell>
        </row>
        <row r="792">
          <cell r="A792" t="str">
            <v>2 S 04 210 58</v>
          </cell>
          <cell r="B792" t="str">
            <v>-</v>
          </cell>
          <cell r="C792" t="str">
            <v>Corpo BDCC 3,00 x 3,00 m alt. 1,00 a 2,50 m AC/BC</v>
          </cell>
          <cell r="D792" t="str">
            <v>m</v>
          </cell>
          <cell r="H792" t="str">
            <v>DNIT 025/2004-ES</v>
          </cell>
        </row>
        <row r="793">
          <cell r="A793" t="str">
            <v>2 S 04 210 59</v>
          </cell>
          <cell r="B793" t="str">
            <v>-</v>
          </cell>
          <cell r="C793" t="str">
            <v>Corpo BDCC 1,50 x 1,50 m alt. 2,50 a 5,00 m AC/BC</v>
          </cell>
          <cell r="D793" t="str">
            <v>m</v>
          </cell>
          <cell r="H793" t="str">
            <v>DNIT 025/2004-ES</v>
          </cell>
        </row>
        <row r="794">
          <cell r="A794" t="str">
            <v>2 S 04 210 60</v>
          </cell>
          <cell r="B794" t="str">
            <v>-</v>
          </cell>
          <cell r="C794" t="str">
            <v>Corpo BDCC 2,00 x 2,00 m alt. 2,50 a 5,00 m AC/BC</v>
          </cell>
          <cell r="D794" t="str">
            <v>m</v>
          </cell>
          <cell r="H794" t="str">
            <v>DNIT 025/2004-ES</v>
          </cell>
        </row>
        <row r="795">
          <cell r="A795" t="str">
            <v>2 S 04 210 61</v>
          </cell>
          <cell r="B795" t="str">
            <v>-</v>
          </cell>
          <cell r="C795" t="str">
            <v>Corpo BDCC 2,50 x 2,50 m alt. 2,50 a 5,00 m AC/BC</v>
          </cell>
          <cell r="D795" t="str">
            <v>m</v>
          </cell>
          <cell r="H795" t="str">
            <v>DNIT 025/2004-ES</v>
          </cell>
        </row>
        <row r="796">
          <cell r="A796" t="str">
            <v>2 S 04 210 62</v>
          </cell>
          <cell r="B796" t="str">
            <v>-</v>
          </cell>
          <cell r="C796" t="str">
            <v>Corpo BDCC 3,00 x 3,00 m alt. 2,50 a 5,00 m AC/BC</v>
          </cell>
          <cell r="D796" t="str">
            <v>m</v>
          </cell>
          <cell r="H796" t="str">
            <v>DNIT 025/2004-ES</v>
          </cell>
        </row>
        <row r="797">
          <cell r="A797" t="str">
            <v>2 S 04 210 63</v>
          </cell>
          <cell r="B797" t="str">
            <v>-</v>
          </cell>
          <cell r="C797" t="str">
            <v>Corpo BDCC 1,50 x 1,50 m alt. 5,00 a 7,50 m AC/BC</v>
          </cell>
          <cell r="D797" t="str">
            <v>m</v>
          </cell>
          <cell r="H797" t="str">
            <v>DNIT 025/2004-ES</v>
          </cell>
        </row>
        <row r="798">
          <cell r="A798" t="str">
            <v>2 S 04 210 64</v>
          </cell>
          <cell r="B798" t="str">
            <v>-</v>
          </cell>
          <cell r="C798" t="str">
            <v>Corpo BDCC 2,00 x 2,00 m alt. 5,00 a 7,50 m AC/BC</v>
          </cell>
          <cell r="D798" t="str">
            <v>m</v>
          </cell>
          <cell r="H798" t="str">
            <v>DNIT 025/2004-ES</v>
          </cell>
        </row>
        <row r="799">
          <cell r="A799" t="str">
            <v>2 S 04 210 65</v>
          </cell>
          <cell r="B799" t="str">
            <v>-</v>
          </cell>
          <cell r="C799" t="str">
            <v>Corpo BDCC 2,50 x 2,50 m alt. 5,00 a 7,50 m AC/BC</v>
          </cell>
          <cell r="D799" t="str">
            <v>m</v>
          </cell>
          <cell r="H799" t="str">
            <v>DNIT 025/2004-ES</v>
          </cell>
        </row>
        <row r="800">
          <cell r="A800" t="str">
            <v>2 S 04 210 66</v>
          </cell>
          <cell r="B800" t="str">
            <v>-</v>
          </cell>
          <cell r="C800" t="str">
            <v>Corpo BDCC 3,00 x 3,00 m alt. 5,00 a 7,50 m AC/BC</v>
          </cell>
          <cell r="D800" t="str">
            <v>m</v>
          </cell>
          <cell r="H800" t="str">
            <v>DNIT 025/2004-ES</v>
          </cell>
        </row>
        <row r="801">
          <cell r="A801" t="str">
            <v>2 S 04 210 67</v>
          </cell>
          <cell r="B801" t="str">
            <v>-</v>
          </cell>
          <cell r="C801" t="str">
            <v>Corpo BDCC 1,50 x 1,50 m alt. 7,50 a 10,00 m AC/BC</v>
          </cell>
          <cell r="D801" t="str">
            <v>m</v>
          </cell>
          <cell r="H801" t="str">
            <v>DNIT 025/2004-ES</v>
          </cell>
        </row>
        <row r="802">
          <cell r="A802" t="str">
            <v>2 S 04 210 68</v>
          </cell>
          <cell r="B802" t="str">
            <v>-</v>
          </cell>
          <cell r="C802" t="str">
            <v>Corpo BDCC 2,00 x 2,00 m alt. 7,50 a 10,00 m AC/BC</v>
          </cell>
          <cell r="D802" t="str">
            <v>m</v>
          </cell>
          <cell r="H802" t="str">
            <v>DNIT 025/2004-ES</v>
          </cell>
        </row>
        <row r="803">
          <cell r="A803" t="str">
            <v>2 S 04 210 69</v>
          </cell>
          <cell r="B803" t="str">
            <v>-</v>
          </cell>
          <cell r="C803" t="str">
            <v>Corpo BDCC 2,50 x 2,50 m alt. 7,50 a 10,00 m AC/BC</v>
          </cell>
          <cell r="D803" t="str">
            <v>m</v>
          </cell>
          <cell r="H803" t="str">
            <v>DNIT 025/2004-ES</v>
          </cell>
        </row>
        <row r="804">
          <cell r="A804" t="str">
            <v>2 S 04 210 70</v>
          </cell>
          <cell r="B804" t="str">
            <v>-</v>
          </cell>
          <cell r="C804" t="str">
            <v>Corpo BDCC 3,00 x 3,00 m alt. 7,50 a 10,00 m AC/BC</v>
          </cell>
          <cell r="D804" t="str">
            <v>m</v>
          </cell>
          <cell r="H804" t="str">
            <v>DNIT 025/2004-ES</v>
          </cell>
        </row>
        <row r="805">
          <cell r="A805" t="str">
            <v>2 S 04 210 71</v>
          </cell>
          <cell r="B805" t="str">
            <v>-</v>
          </cell>
          <cell r="C805" t="str">
            <v>Corpo BDCC 1,50 x 1,50 m alt.10,00 a 12,50 m AC/BC</v>
          </cell>
          <cell r="D805" t="str">
            <v>m</v>
          </cell>
          <cell r="H805" t="str">
            <v>DNIT 025/2004-ES</v>
          </cell>
        </row>
        <row r="806">
          <cell r="A806" t="str">
            <v>2 S 04 210 72</v>
          </cell>
          <cell r="B806" t="str">
            <v>-</v>
          </cell>
          <cell r="C806" t="str">
            <v>Corpo BDCC 2,00 x 2,00 m alt.10,00 a 12,50 m AC/BC</v>
          </cell>
          <cell r="D806" t="str">
            <v>m</v>
          </cell>
          <cell r="H806" t="str">
            <v>DNIT 025/2004-ES</v>
          </cell>
        </row>
        <row r="807">
          <cell r="A807" t="str">
            <v>2 S 04 210 73</v>
          </cell>
          <cell r="B807" t="str">
            <v>-</v>
          </cell>
          <cell r="C807" t="str">
            <v>Corpo BDCC 2,50 x 2,50 m alt.10,00 a 12,50 m AC/BC</v>
          </cell>
          <cell r="D807" t="str">
            <v>m</v>
          </cell>
          <cell r="H807" t="str">
            <v>DNIT 025/2004-ES</v>
          </cell>
        </row>
        <row r="808">
          <cell r="A808" t="str">
            <v>2 S 04 210 74</v>
          </cell>
          <cell r="B808" t="str">
            <v>-</v>
          </cell>
          <cell r="C808" t="str">
            <v>Corpo BDCC 3,00 x 3,00 m alt.10,00 a 12,50 m AC/BC</v>
          </cell>
          <cell r="D808" t="str">
            <v>m</v>
          </cell>
          <cell r="H808" t="str">
            <v>DNIT 025/2004-ES</v>
          </cell>
        </row>
        <row r="809">
          <cell r="A809" t="str">
            <v>2 S 04 210 75</v>
          </cell>
          <cell r="B809" t="str">
            <v>-</v>
          </cell>
          <cell r="C809" t="str">
            <v>Corpo BDCC 1,50 x 1,50 m alt.12,50 a 15,00 m AC/BC</v>
          </cell>
          <cell r="D809" t="str">
            <v>m</v>
          </cell>
          <cell r="H809" t="str">
            <v>DNIT 025/2004-ES</v>
          </cell>
        </row>
        <row r="810">
          <cell r="A810" t="str">
            <v>2 S 04 210 76</v>
          </cell>
          <cell r="B810" t="str">
            <v>-</v>
          </cell>
          <cell r="C810" t="str">
            <v>Corpo BDCC 2,00 x 2,00 m alt.12,50 a 15,00 m AC/BC</v>
          </cell>
          <cell r="D810" t="str">
            <v>m</v>
          </cell>
          <cell r="H810" t="str">
            <v>DNIT 025/2004-ES</v>
          </cell>
        </row>
        <row r="811">
          <cell r="A811" t="str">
            <v>2 S 04 210 77</v>
          </cell>
          <cell r="B811" t="str">
            <v>-</v>
          </cell>
          <cell r="C811" t="str">
            <v>Corpo BDCC 2,50 x 2,50 m alt.12,50 a 15,00 m AC/BC</v>
          </cell>
          <cell r="D811" t="str">
            <v>m</v>
          </cell>
          <cell r="H811" t="str">
            <v>DNIT 025/2004-ES</v>
          </cell>
        </row>
        <row r="812">
          <cell r="A812" t="str">
            <v>2 S 04 210 78</v>
          </cell>
          <cell r="B812" t="str">
            <v>-</v>
          </cell>
          <cell r="C812" t="str">
            <v>Corpo BDCC 3,00 x 3,00 m alt.12,50 a 15,00 m AC/BC</v>
          </cell>
          <cell r="D812" t="str">
            <v>m</v>
          </cell>
          <cell r="H812" t="str">
            <v>DNIT 025/2004-ES</v>
          </cell>
        </row>
        <row r="813">
          <cell r="A813" t="str">
            <v>2 S 04 211 01</v>
          </cell>
          <cell r="B813" t="str">
            <v>-</v>
          </cell>
          <cell r="C813" t="str">
            <v>Boca BDCC 1,50 x 1,50 m normal</v>
          </cell>
          <cell r="D813" t="str">
            <v>und</v>
          </cell>
          <cell r="H813" t="str">
            <v>DNIT 025/2004-ES</v>
          </cell>
        </row>
        <row r="814">
          <cell r="A814" t="str">
            <v>2 S 04 211 02</v>
          </cell>
          <cell r="B814" t="str">
            <v>-</v>
          </cell>
          <cell r="C814" t="str">
            <v>Boca BDCC 2,00 x 2,00 m normal</v>
          </cell>
          <cell r="D814" t="str">
            <v>und</v>
          </cell>
          <cell r="H814" t="str">
            <v>DNIT 025/2004-ES</v>
          </cell>
        </row>
        <row r="815">
          <cell r="A815" t="str">
            <v>2 S 04 211 03</v>
          </cell>
          <cell r="B815" t="str">
            <v>-</v>
          </cell>
          <cell r="C815" t="str">
            <v>Boca BDCC 2,50 x 2,50 m normal</v>
          </cell>
          <cell r="D815" t="str">
            <v>und</v>
          </cell>
          <cell r="H815" t="str">
            <v>DNIT 025/2004-ES</v>
          </cell>
        </row>
        <row r="816">
          <cell r="A816" t="str">
            <v>2 S 04 211 04</v>
          </cell>
          <cell r="B816" t="str">
            <v>-</v>
          </cell>
          <cell r="C816" t="str">
            <v>Boca BDCC 3,00 x 3,00 m normal</v>
          </cell>
          <cell r="D816" t="str">
            <v>und</v>
          </cell>
          <cell r="H816" t="str">
            <v>DNIT 025/2004-ES</v>
          </cell>
        </row>
        <row r="817">
          <cell r="A817" t="str">
            <v>2 S 04 211 05</v>
          </cell>
          <cell r="B817" t="str">
            <v>-</v>
          </cell>
          <cell r="C817" t="str">
            <v>Boca BDCC 1,50 x 1,50 m esc.=15</v>
          </cell>
          <cell r="D817" t="str">
            <v>und</v>
          </cell>
          <cell r="H817" t="str">
            <v>DNIT 025/2004-ES</v>
          </cell>
        </row>
        <row r="818">
          <cell r="A818" t="str">
            <v>2 S 04 211 06</v>
          </cell>
          <cell r="B818" t="str">
            <v>-</v>
          </cell>
          <cell r="C818" t="str">
            <v>Boca BDCC 2,00 x 2,00 m esc=15</v>
          </cell>
          <cell r="D818" t="str">
            <v>und</v>
          </cell>
          <cell r="H818" t="str">
            <v>DNIT 025/2004-ES</v>
          </cell>
        </row>
        <row r="819">
          <cell r="A819" t="str">
            <v>2 S 04 211 07</v>
          </cell>
          <cell r="B819" t="str">
            <v>-</v>
          </cell>
          <cell r="C819" t="str">
            <v>Boca BDCC 2,50 x 2,50 m esc=15</v>
          </cell>
          <cell r="D819" t="str">
            <v>und</v>
          </cell>
          <cell r="H819" t="str">
            <v>DNIT 025/2004-ES</v>
          </cell>
        </row>
        <row r="820">
          <cell r="A820" t="str">
            <v>2 S 04 211 08</v>
          </cell>
          <cell r="B820" t="str">
            <v>-</v>
          </cell>
          <cell r="C820" t="str">
            <v>Boca BDCC 3,00 x 3,00 m esc=15</v>
          </cell>
          <cell r="D820" t="str">
            <v>und</v>
          </cell>
          <cell r="H820" t="str">
            <v>DNIT 025/2004-ES</v>
          </cell>
        </row>
        <row r="821">
          <cell r="A821" t="str">
            <v>2 S 04 211 09</v>
          </cell>
          <cell r="B821" t="str">
            <v>-</v>
          </cell>
          <cell r="C821" t="str">
            <v>Boca BDCC 1,50 x 1,50 m - esc.=30</v>
          </cell>
          <cell r="D821" t="str">
            <v>und</v>
          </cell>
          <cell r="H821" t="str">
            <v>DNIT 025/2004-ES</v>
          </cell>
        </row>
        <row r="822">
          <cell r="A822" t="str">
            <v>2 S 04 211 10</v>
          </cell>
          <cell r="B822" t="str">
            <v>-</v>
          </cell>
          <cell r="C822" t="str">
            <v>Boca BDCC 2,00 x 2,00 m esc=30</v>
          </cell>
          <cell r="D822" t="str">
            <v>und</v>
          </cell>
          <cell r="H822" t="str">
            <v>DNIT 025/2004-ES</v>
          </cell>
        </row>
        <row r="823">
          <cell r="A823" t="str">
            <v>2 S 04 211 11</v>
          </cell>
          <cell r="B823" t="str">
            <v>-</v>
          </cell>
          <cell r="C823" t="str">
            <v>Boca BDCC 2,50 x 2,50 m esc.=30</v>
          </cell>
          <cell r="D823" t="str">
            <v>und</v>
          </cell>
          <cell r="H823" t="str">
            <v>DNIT 025/2004-ES</v>
          </cell>
        </row>
        <row r="824">
          <cell r="A824" t="str">
            <v>2 S 04 211 12</v>
          </cell>
          <cell r="B824" t="str">
            <v>-</v>
          </cell>
          <cell r="C824" t="str">
            <v>Boca BDCC 3,00 x 3,00 m esc=30</v>
          </cell>
          <cell r="D824" t="str">
            <v>und</v>
          </cell>
          <cell r="H824" t="str">
            <v>DNIT 025/2004-ES</v>
          </cell>
        </row>
        <row r="825">
          <cell r="A825" t="str">
            <v>2 S 04 211 13</v>
          </cell>
          <cell r="B825" t="str">
            <v>-</v>
          </cell>
          <cell r="C825" t="str">
            <v>Boca BDCC 1,50 x 1,50 m esc=45</v>
          </cell>
          <cell r="D825" t="str">
            <v>Und</v>
          </cell>
          <cell r="H825" t="str">
            <v>DNIT 025/2004-ES</v>
          </cell>
        </row>
        <row r="826">
          <cell r="A826" t="str">
            <v>2 S 04 211 14</v>
          </cell>
          <cell r="B826" t="str">
            <v>-</v>
          </cell>
          <cell r="C826" t="str">
            <v>Boca BDCC 2,00 x 2,00 m esc=45</v>
          </cell>
          <cell r="D826" t="str">
            <v>Und</v>
          </cell>
          <cell r="H826" t="str">
            <v>DNIT 025/2004-ES</v>
          </cell>
        </row>
        <row r="827">
          <cell r="A827" t="str">
            <v>2 S 04 211 15</v>
          </cell>
          <cell r="B827" t="str">
            <v>-</v>
          </cell>
          <cell r="C827" t="str">
            <v>Boca BDCC 2,50 x 2,50 m esc=45</v>
          </cell>
          <cell r="D827" t="str">
            <v>Und</v>
          </cell>
          <cell r="H827" t="str">
            <v>DNIT 025/2004-ES</v>
          </cell>
        </row>
        <row r="828">
          <cell r="A828" t="str">
            <v>2 S 04 211 16</v>
          </cell>
          <cell r="B828" t="str">
            <v>-</v>
          </cell>
          <cell r="C828" t="str">
            <v>Boca BDCC 3,00x3,00m - esc=45</v>
          </cell>
          <cell r="D828" t="str">
            <v>Und</v>
          </cell>
          <cell r="H828" t="str">
            <v>DNIT 025/2004-ES</v>
          </cell>
        </row>
        <row r="829">
          <cell r="A829" t="str">
            <v>2 S 04 211 51</v>
          </cell>
          <cell r="B829" t="str">
            <v>-</v>
          </cell>
          <cell r="C829" t="str">
            <v>Boca BDCC 1,50 x 1,50 m normal AC/BC</v>
          </cell>
          <cell r="D829" t="str">
            <v>Und</v>
          </cell>
          <cell r="H829" t="str">
            <v>DNIT 025/2004-ES</v>
          </cell>
        </row>
        <row r="830">
          <cell r="A830" t="str">
            <v>2 S 04 211 52</v>
          </cell>
          <cell r="B830" t="str">
            <v>-</v>
          </cell>
          <cell r="C830" t="str">
            <v>Boca BDCC 2,00 x 2,00 m normal AC/BC</v>
          </cell>
          <cell r="D830" t="str">
            <v>Und</v>
          </cell>
          <cell r="H830" t="str">
            <v>DNIT 025/2004-ES</v>
          </cell>
        </row>
        <row r="831">
          <cell r="A831" t="str">
            <v>2 S 04 211 53</v>
          </cell>
          <cell r="B831" t="str">
            <v>-</v>
          </cell>
          <cell r="C831" t="str">
            <v>Boca BDCC 2,50 x 2,50 m normal AC/BC</v>
          </cell>
          <cell r="D831" t="str">
            <v>Und</v>
          </cell>
          <cell r="H831" t="str">
            <v>DNIT 025/2004-ES</v>
          </cell>
        </row>
        <row r="832">
          <cell r="A832" t="str">
            <v>2 S 04 211 54</v>
          </cell>
          <cell r="B832" t="str">
            <v>-</v>
          </cell>
          <cell r="C832" t="str">
            <v>Boca BDCC 3,00 x 3,00 m normal AC/BC</v>
          </cell>
          <cell r="D832" t="str">
            <v>Und</v>
          </cell>
          <cell r="H832" t="str">
            <v>DNIT 025/2004-ES</v>
          </cell>
        </row>
        <row r="833">
          <cell r="A833" t="str">
            <v>2 S 04 211 55</v>
          </cell>
          <cell r="B833" t="str">
            <v>-</v>
          </cell>
          <cell r="C833" t="str">
            <v>Boca BDCC 1,50 x 1,50 m esc=15 AC/BC</v>
          </cell>
          <cell r="D833" t="str">
            <v>Und</v>
          </cell>
          <cell r="H833" t="str">
            <v>DNIT 025/2004-ES</v>
          </cell>
        </row>
        <row r="834">
          <cell r="A834" t="str">
            <v>2 S 04 211 56</v>
          </cell>
          <cell r="B834" t="str">
            <v>-</v>
          </cell>
          <cell r="C834" t="str">
            <v>Boca BDCC 2,00 x 2,00 m esc=15 AC/BC</v>
          </cell>
          <cell r="D834" t="str">
            <v>Und</v>
          </cell>
          <cell r="H834" t="str">
            <v>DNIT 025/2004-ES</v>
          </cell>
        </row>
        <row r="835">
          <cell r="A835" t="str">
            <v>2 S 04 211 57</v>
          </cell>
          <cell r="B835" t="str">
            <v>-</v>
          </cell>
          <cell r="C835" t="str">
            <v>Boca BDCC 2,50 x 2,50 m esc=15 AC/BC</v>
          </cell>
          <cell r="D835" t="str">
            <v>Und</v>
          </cell>
          <cell r="H835" t="str">
            <v>DNIT 025/2004-ES</v>
          </cell>
        </row>
        <row r="836">
          <cell r="A836" t="str">
            <v>2 S 04 211 58</v>
          </cell>
          <cell r="B836" t="str">
            <v>-</v>
          </cell>
          <cell r="C836" t="str">
            <v>Boca BDCC 3,00 x 3,00 m esc=15 AC/BC</v>
          </cell>
          <cell r="D836" t="str">
            <v>Und</v>
          </cell>
          <cell r="H836" t="str">
            <v>DNIT 025/2004-ES</v>
          </cell>
        </row>
        <row r="837">
          <cell r="A837" t="str">
            <v>2 S 04 211 59</v>
          </cell>
          <cell r="B837" t="str">
            <v>-</v>
          </cell>
          <cell r="C837" t="str">
            <v>Boca BDCC 1,50 x 1,50 m esc=30 AC/BC</v>
          </cell>
          <cell r="D837" t="str">
            <v>Und</v>
          </cell>
          <cell r="H837" t="str">
            <v>DNIT 025/2004-ES</v>
          </cell>
        </row>
        <row r="838">
          <cell r="A838" t="str">
            <v>2 S 04 211 60</v>
          </cell>
          <cell r="B838" t="str">
            <v>-</v>
          </cell>
          <cell r="C838" t="str">
            <v>Boca BDCC 2,00 x 2,00 m esc=30 AC/BC</v>
          </cell>
          <cell r="D838" t="str">
            <v>Und</v>
          </cell>
          <cell r="H838" t="str">
            <v>DNIT 025/2004-ES</v>
          </cell>
        </row>
        <row r="839">
          <cell r="A839" t="str">
            <v>2 S 04 211 61</v>
          </cell>
          <cell r="B839" t="str">
            <v>-</v>
          </cell>
          <cell r="C839" t="str">
            <v>Boca BDCC 2,50 x 2,50 m - esc=30 AC/BC</v>
          </cell>
          <cell r="D839" t="str">
            <v>Und</v>
          </cell>
          <cell r="H839" t="str">
            <v>DNIT 025/2004-ES</v>
          </cell>
        </row>
        <row r="840">
          <cell r="A840" t="str">
            <v>2 S 04 211 62</v>
          </cell>
          <cell r="B840" t="str">
            <v>-</v>
          </cell>
          <cell r="C840" t="str">
            <v>Boca BDCC 3,00 x 3,00 m - esc=30 AC/BC</v>
          </cell>
          <cell r="D840" t="str">
            <v>Und</v>
          </cell>
          <cell r="H840" t="str">
            <v>DNIT 025/2004-ES</v>
          </cell>
        </row>
        <row r="841">
          <cell r="A841" t="str">
            <v>2 S 04 211 63</v>
          </cell>
          <cell r="B841" t="str">
            <v>-</v>
          </cell>
          <cell r="C841" t="str">
            <v>Boca BDCC 1,50 x 1,50 m - esc=45 AC/BC</v>
          </cell>
          <cell r="D841" t="str">
            <v>Und</v>
          </cell>
          <cell r="H841" t="str">
            <v>DNIT 025/2004-ES</v>
          </cell>
        </row>
        <row r="842">
          <cell r="A842" t="str">
            <v>2 S 04 211 64</v>
          </cell>
          <cell r="B842" t="str">
            <v>-</v>
          </cell>
          <cell r="C842" t="str">
            <v>Boca BDCC 2,00 x 2,00 m - esc=45 AC/BC</v>
          </cell>
          <cell r="D842" t="str">
            <v>Und</v>
          </cell>
          <cell r="H842" t="str">
            <v>DNIT 025/2004-ES</v>
          </cell>
        </row>
        <row r="843">
          <cell r="A843" t="str">
            <v>2 S 04 211 65</v>
          </cell>
          <cell r="B843" t="str">
            <v>-</v>
          </cell>
          <cell r="C843" t="str">
            <v>Boca BDCC 2,50 x 2,50 m - esc=45 AC/BC</v>
          </cell>
          <cell r="D843" t="str">
            <v>Und</v>
          </cell>
          <cell r="H843" t="str">
            <v>DNIT 025/2004-ES</v>
          </cell>
        </row>
        <row r="844">
          <cell r="A844" t="str">
            <v>2 S 04 211 66</v>
          </cell>
          <cell r="B844" t="str">
            <v>-</v>
          </cell>
          <cell r="C844" t="str">
            <v>Boca BDCC 3,00 x 3,00 m - esc=45 AC/BC</v>
          </cell>
          <cell r="D844" t="str">
            <v>Und</v>
          </cell>
          <cell r="H844" t="str">
            <v>DNIT 025/2004-ES</v>
          </cell>
        </row>
        <row r="845">
          <cell r="A845" t="str">
            <v>2 S 04 220 01</v>
          </cell>
          <cell r="B845" t="str">
            <v>-</v>
          </cell>
          <cell r="C845" t="str">
            <v>Corpo BTCC 1,50 x 1,50 m alt. 0 a 1,00 m</v>
          </cell>
          <cell r="D845" t="str">
            <v>m</v>
          </cell>
          <cell r="H845" t="str">
            <v>DNIT 025/2004-ES</v>
          </cell>
        </row>
        <row r="846">
          <cell r="A846" t="str">
            <v>2 S 04 220 02</v>
          </cell>
          <cell r="B846" t="str">
            <v>-</v>
          </cell>
          <cell r="C846" t="str">
            <v>Corpo BTCC 2,00 x 2,00 m alt. 0 a 1,00 m</v>
          </cell>
          <cell r="D846" t="str">
            <v>m</v>
          </cell>
          <cell r="H846" t="str">
            <v>DNIT 025/2004-ES</v>
          </cell>
        </row>
        <row r="847">
          <cell r="A847" t="str">
            <v>2 S 04 220 03</v>
          </cell>
          <cell r="B847" t="str">
            <v>-</v>
          </cell>
          <cell r="C847" t="str">
            <v>Corpo BTCC 2,50 x 2,50 m alt. 0 a 1,00 m</v>
          </cell>
          <cell r="D847" t="str">
            <v>m</v>
          </cell>
          <cell r="H847" t="str">
            <v>DNIT 025/2004-ES</v>
          </cell>
        </row>
        <row r="848">
          <cell r="A848" t="str">
            <v>2 S 04 220 04</v>
          </cell>
          <cell r="B848" t="str">
            <v>-</v>
          </cell>
          <cell r="C848" t="str">
            <v>Corpo BTCC 3,00 x 3,00 m alt. 0 a 1,00 m</v>
          </cell>
          <cell r="D848" t="str">
            <v>m</v>
          </cell>
          <cell r="H848" t="str">
            <v>DNIT 025/2004-ES</v>
          </cell>
        </row>
        <row r="849">
          <cell r="A849" t="str">
            <v>2 S 04 220 05</v>
          </cell>
          <cell r="B849" t="str">
            <v>-</v>
          </cell>
          <cell r="C849" t="str">
            <v>Corpo BTCC 1,50 x 1,50 m alt. 1,00 a 2,50 m</v>
          </cell>
          <cell r="D849" t="str">
            <v>m</v>
          </cell>
          <cell r="H849" t="str">
            <v>DNIT 025/2004-ES</v>
          </cell>
        </row>
        <row r="850">
          <cell r="A850" t="str">
            <v>2 S 04 220 06</v>
          </cell>
          <cell r="B850" t="str">
            <v>-</v>
          </cell>
          <cell r="C850" t="str">
            <v>Corpo BTCC 2,00 x 2,00 m alt. 1,00 a 2,50 m</v>
          </cell>
          <cell r="D850" t="str">
            <v>m</v>
          </cell>
          <cell r="H850" t="str">
            <v>DNIT 025/2004-ES</v>
          </cell>
        </row>
        <row r="851">
          <cell r="A851" t="str">
            <v>2 S 04 220 07</v>
          </cell>
          <cell r="B851" t="str">
            <v>-</v>
          </cell>
          <cell r="C851" t="str">
            <v>Corpo BTCC 2,50 a 2,50 m alt. 1,00 a 2,50 m</v>
          </cell>
          <cell r="D851" t="str">
            <v>m</v>
          </cell>
          <cell r="H851" t="str">
            <v>DNIT 025/2004-ES</v>
          </cell>
        </row>
        <row r="852">
          <cell r="A852" t="str">
            <v>2 S 04 220 08</v>
          </cell>
          <cell r="B852" t="str">
            <v>-</v>
          </cell>
          <cell r="C852" t="str">
            <v>Corpo BTCC 3,00 x 3,00 m alt. 1,00 a 2,50 m</v>
          </cell>
          <cell r="D852" t="str">
            <v>m</v>
          </cell>
          <cell r="H852" t="str">
            <v>DNIT 025/2004-ES</v>
          </cell>
        </row>
        <row r="853">
          <cell r="A853" t="str">
            <v>2 S 04 220 09</v>
          </cell>
          <cell r="B853" t="str">
            <v>-</v>
          </cell>
          <cell r="C853" t="str">
            <v>Corpo BTCC 1,50 x 1,50 m alt. 2,50 a 5,00 m</v>
          </cell>
          <cell r="D853" t="str">
            <v>m</v>
          </cell>
          <cell r="H853" t="str">
            <v>DNIT 025/2004-ES</v>
          </cell>
        </row>
        <row r="854">
          <cell r="A854" t="str">
            <v>2 S 04 220 10</v>
          </cell>
          <cell r="B854" t="str">
            <v>-</v>
          </cell>
          <cell r="C854" t="str">
            <v>Corpo BTCC 2,00 x 2,00 m alt. 2,50 a 5,00 m</v>
          </cell>
          <cell r="D854" t="str">
            <v>m</v>
          </cell>
          <cell r="H854" t="str">
            <v>DNIT 025/2004-ES</v>
          </cell>
        </row>
        <row r="855">
          <cell r="A855" t="str">
            <v>2 S 04 220 11</v>
          </cell>
          <cell r="B855" t="str">
            <v>-</v>
          </cell>
          <cell r="C855" t="str">
            <v>Corpo BTCC 2,50 x 2,50 m alt. 2,50 a 5,00 m</v>
          </cell>
          <cell r="D855" t="str">
            <v>m</v>
          </cell>
          <cell r="H855" t="str">
            <v>DNIT 025/2004-ES</v>
          </cell>
        </row>
        <row r="856">
          <cell r="A856" t="str">
            <v>2 S 04 220 12</v>
          </cell>
          <cell r="B856" t="str">
            <v>-</v>
          </cell>
          <cell r="C856" t="str">
            <v>Corpo BTCC 3,00 x 3,00 m alt. 2,50 a 5,00 m</v>
          </cell>
          <cell r="D856" t="str">
            <v>m</v>
          </cell>
          <cell r="H856" t="str">
            <v>DNIT 025/2004-ES</v>
          </cell>
        </row>
        <row r="857">
          <cell r="A857" t="str">
            <v>2 S 04 220 13</v>
          </cell>
          <cell r="B857" t="str">
            <v>-</v>
          </cell>
          <cell r="C857" t="str">
            <v>Corpo BTCC 1,50 x 1,50 m alt. 5,00 a 7,50 m</v>
          </cell>
          <cell r="D857" t="str">
            <v>m</v>
          </cell>
          <cell r="H857" t="str">
            <v>DNIT 025/2004-ES</v>
          </cell>
        </row>
        <row r="858">
          <cell r="A858" t="str">
            <v>2 S 04 220 14</v>
          </cell>
          <cell r="B858" t="str">
            <v>-</v>
          </cell>
          <cell r="C858" t="str">
            <v>Corpo BTCC 2,00 x 2,00 m alt. 5,00 a 7,50 m</v>
          </cell>
          <cell r="D858" t="str">
            <v>m</v>
          </cell>
          <cell r="H858" t="str">
            <v>DNIT 025/2004-ES</v>
          </cell>
        </row>
        <row r="859">
          <cell r="A859" t="str">
            <v>2 S 04 220 15</v>
          </cell>
          <cell r="B859" t="str">
            <v>-</v>
          </cell>
          <cell r="C859" t="str">
            <v>Corpo BTCC 2,50 x 2,50 m alt. 5,00 a 7,50 m</v>
          </cell>
          <cell r="D859" t="str">
            <v>m</v>
          </cell>
          <cell r="H859" t="str">
            <v>DNIT 025/2004-ES</v>
          </cell>
        </row>
        <row r="860">
          <cell r="A860" t="str">
            <v>2 S 04 220 16</v>
          </cell>
          <cell r="B860" t="str">
            <v>-</v>
          </cell>
          <cell r="C860" t="str">
            <v>Corpo BTCC 3,00 x 3,00 m alt. 5,00 a 7,50 m</v>
          </cell>
          <cell r="D860" t="str">
            <v>m</v>
          </cell>
          <cell r="H860" t="str">
            <v>DNIT 025/2004-ES</v>
          </cell>
        </row>
        <row r="861">
          <cell r="A861" t="str">
            <v>2 S 04 220 17</v>
          </cell>
          <cell r="B861" t="str">
            <v>-</v>
          </cell>
          <cell r="C861" t="str">
            <v>Corpo BTCC 1,50 x 1,50 m alt. 7,50 a 10,00 m</v>
          </cell>
          <cell r="D861" t="str">
            <v>m</v>
          </cell>
          <cell r="H861" t="str">
            <v>DNIT 025/2004-ES</v>
          </cell>
        </row>
        <row r="862">
          <cell r="A862" t="str">
            <v>2 S 04 220 18</v>
          </cell>
          <cell r="B862" t="str">
            <v>-</v>
          </cell>
          <cell r="C862" t="str">
            <v>Corpo BTCC 2,00 x 2,00 m alt. 7,50 m a 10,00 m</v>
          </cell>
          <cell r="D862" t="str">
            <v>m</v>
          </cell>
          <cell r="H862" t="str">
            <v>DNIT 025/2004-ES</v>
          </cell>
        </row>
        <row r="863">
          <cell r="A863" t="str">
            <v>2 S 04 220 19</v>
          </cell>
          <cell r="B863" t="str">
            <v>-</v>
          </cell>
          <cell r="C863" t="str">
            <v>Corpo BTCC 2,50 x 2,50 m alt. 7,50 a 10,00 m</v>
          </cell>
          <cell r="D863" t="str">
            <v>m</v>
          </cell>
          <cell r="H863" t="str">
            <v>DNIT 025/2004-ES</v>
          </cell>
        </row>
        <row r="864">
          <cell r="A864" t="str">
            <v>2 S 04 220 20</v>
          </cell>
          <cell r="B864" t="str">
            <v>-</v>
          </cell>
          <cell r="C864" t="str">
            <v>Corpo BTCC 3,00 x 3,00 m alt 7,50 a 10,00 m</v>
          </cell>
          <cell r="D864" t="str">
            <v>m</v>
          </cell>
          <cell r="H864" t="str">
            <v>DNIT 025/2004-ES</v>
          </cell>
        </row>
        <row r="865">
          <cell r="A865" t="str">
            <v>2 S 04 220 21</v>
          </cell>
          <cell r="B865" t="str">
            <v>-</v>
          </cell>
          <cell r="C865" t="str">
            <v>Corpo BTCC 1,50 x 1,50 m alt. 10,00 a 12,50 m</v>
          </cell>
          <cell r="D865" t="str">
            <v>m</v>
          </cell>
          <cell r="H865" t="str">
            <v>DNIT 025/2004-ES</v>
          </cell>
        </row>
        <row r="866">
          <cell r="A866" t="str">
            <v>2 S 04 220 22</v>
          </cell>
          <cell r="B866" t="str">
            <v>-</v>
          </cell>
          <cell r="C866" t="str">
            <v>Corpo BTCC 2,00 x 2,00 m alt. 10,00 a 12,50 m</v>
          </cell>
          <cell r="D866" t="str">
            <v>m</v>
          </cell>
          <cell r="H866" t="str">
            <v>DNIT 025/2004-ES</v>
          </cell>
        </row>
        <row r="867">
          <cell r="A867" t="str">
            <v>2 S 04 220 23</v>
          </cell>
          <cell r="B867" t="str">
            <v>-</v>
          </cell>
          <cell r="C867" t="str">
            <v>Corpo BTCC 2,50 x 2,50 m alt. 10,00 a 12,50 m</v>
          </cell>
          <cell r="D867" t="str">
            <v>m</v>
          </cell>
          <cell r="H867" t="str">
            <v>DNIT 025/2004-ES</v>
          </cell>
        </row>
        <row r="868">
          <cell r="A868" t="str">
            <v>2 S 04 220 24</v>
          </cell>
          <cell r="B868" t="str">
            <v>-</v>
          </cell>
          <cell r="C868" t="str">
            <v>Corpo BTCC 3,00 x 3,00 m alt. 10,00 a 12,50 m</v>
          </cell>
          <cell r="D868" t="str">
            <v>m</v>
          </cell>
          <cell r="H868" t="str">
            <v>DNIT 025/2004-ES</v>
          </cell>
        </row>
        <row r="869">
          <cell r="A869" t="str">
            <v>2 S 04 220 25</v>
          </cell>
          <cell r="B869" t="str">
            <v>-</v>
          </cell>
          <cell r="C869" t="str">
            <v>Corpo BTCC 1,50 x 1,50 m alt. 12,50 a 15,00 m</v>
          </cell>
          <cell r="D869" t="str">
            <v>m</v>
          </cell>
          <cell r="H869" t="str">
            <v>DNIT 025/2004-ES</v>
          </cell>
        </row>
        <row r="870">
          <cell r="A870" t="str">
            <v>2 S 04 220 26</v>
          </cell>
          <cell r="B870" t="str">
            <v>-</v>
          </cell>
          <cell r="C870" t="str">
            <v>Corpo BTCC 2,00 x 2,00 m alt. 12,50 a 15,00 m</v>
          </cell>
          <cell r="D870" t="str">
            <v>m</v>
          </cell>
          <cell r="H870" t="str">
            <v>DNIT 025/2004-ES</v>
          </cell>
        </row>
        <row r="871">
          <cell r="A871" t="str">
            <v>2 S 04 220 27</v>
          </cell>
          <cell r="B871" t="str">
            <v>-</v>
          </cell>
          <cell r="C871" t="str">
            <v>Corpo BTCC 2,50 x 2,50 m alt. 12,50 a 15,00 m</v>
          </cell>
          <cell r="D871" t="str">
            <v>m</v>
          </cell>
          <cell r="H871" t="str">
            <v>DNIT 025/2004-ES</v>
          </cell>
        </row>
        <row r="872">
          <cell r="A872" t="str">
            <v>2 S 04 220 28</v>
          </cell>
          <cell r="B872" t="str">
            <v>-</v>
          </cell>
          <cell r="C872" t="str">
            <v>Corpo BTCC 3,00 x 3,00 m alt. 12,50 a 15,00 m</v>
          </cell>
          <cell r="D872" t="str">
            <v>m</v>
          </cell>
          <cell r="H872" t="str">
            <v>DNIT 025/2004-ES</v>
          </cell>
        </row>
        <row r="873">
          <cell r="A873" t="str">
            <v>2 S 04 220 51</v>
          </cell>
          <cell r="B873" t="str">
            <v>-</v>
          </cell>
          <cell r="C873" t="str">
            <v>Corpo BTCC 1,50 x 1,50 m alt. 0 a 1,00 m AC/BC</v>
          </cell>
          <cell r="D873" t="str">
            <v>m</v>
          </cell>
          <cell r="H873" t="str">
            <v>DNIT 025/2004-ES</v>
          </cell>
        </row>
        <row r="874">
          <cell r="A874" t="str">
            <v>2 S 04 220 52</v>
          </cell>
          <cell r="B874" t="str">
            <v>-</v>
          </cell>
          <cell r="C874" t="str">
            <v>Corpo BTCC 2,00 x 2,00 m alt. 0 a 1,00 m AC/BC</v>
          </cell>
          <cell r="D874" t="str">
            <v>m</v>
          </cell>
          <cell r="H874" t="str">
            <v>DNIT 025/2004-ES</v>
          </cell>
        </row>
        <row r="875">
          <cell r="A875" t="str">
            <v>2 S 04 220 53</v>
          </cell>
          <cell r="B875" t="str">
            <v>-</v>
          </cell>
          <cell r="C875" t="str">
            <v>Corpo BTCC 2,50 x 2,50 m alt. 0 a 1,00 m AC/BC</v>
          </cell>
          <cell r="D875" t="str">
            <v>m</v>
          </cell>
          <cell r="H875" t="str">
            <v>DNIT 025/2004-ES</v>
          </cell>
        </row>
        <row r="876">
          <cell r="A876" t="str">
            <v>2 S 04 220 54</v>
          </cell>
          <cell r="B876" t="str">
            <v>-</v>
          </cell>
          <cell r="C876" t="str">
            <v>Corpo BTCC 3,00 x 3,00 m alt. 0 a 1,00 m AC/BC</v>
          </cell>
          <cell r="D876" t="str">
            <v>m</v>
          </cell>
          <cell r="H876" t="str">
            <v>DNIT 025/2004-ES</v>
          </cell>
        </row>
        <row r="877">
          <cell r="A877" t="str">
            <v>2 S 04 220 55</v>
          </cell>
          <cell r="B877" t="str">
            <v>-</v>
          </cell>
          <cell r="C877" t="str">
            <v>Corpo BTCC 1,50 x 1,50 m alt. 1,00 a 2,50 m AC/BC</v>
          </cell>
          <cell r="D877" t="str">
            <v>m</v>
          </cell>
          <cell r="H877" t="str">
            <v>DNIT 025/2004-ES</v>
          </cell>
        </row>
        <row r="878">
          <cell r="A878" t="str">
            <v>2 S 04 220 56</v>
          </cell>
          <cell r="B878" t="str">
            <v>-</v>
          </cell>
          <cell r="C878" t="str">
            <v>Corpo BTCC 2,00 x 2,00 m alt. 1,00 a 2,50 m AC/BC</v>
          </cell>
          <cell r="D878" t="str">
            <v>m</v>
          </cell>
          <cell r="H878" t="str">
            <v>DNIT 025/2004-ES</v>
          </cell>
        </row>
        <row r="879">
          <cell r="A879" t="str">
            <v>2 S 04 220 57</v>
          </cell>
          <cell r="B879" t="str">
            <v>-</v>
          </cell>
          <cell r="C879" t="str">
            <v>Corpo BTCC 2,50 x 2,50 m alt. 1,00 a 2,50 m AC/BC</v>
          </cell>
          <cell r="D879" t="str">
            <v>m</v>
          </cell>
          <cell r="H879" t="str">
            <v>DNIT 025/2004-ES</v>
          </cell>
        </row>
        <row r="880">
          <cell r="A880" t="str">
            <v>2 S 04 220 58</v>
          </cell>
          <cell r="B880" t="str">
            <v>-</v>
          </cell>
          <cell r="C880" t="str">
            <v>Corpo BTCC 3,00 x 3,00 m alt. 1,00 a 2,50 m AC/BC</v>
          </cell>
          <cell r="D880" t="str">
            <v>m</v>
          </cell>
          <cell r="H880" t="str">
            <v>DNIT 025/2004-ES</v>
          </cell>
        </row>
        <row r="881">
          <cell r="A881" t="str">
            <v>2 S 04 220 59</v>
          </cell>
          <cell r="B881" t="str">
            <v>-</v>
          </cell>
          <cell r="C881" t="str">
            <v>Corpo BTCC 1,50 x 1,50 m alt. 2,50 a 5,00 m AC/BC</v>
          </cell>
          <cell r="D881" t="str">
            <v>m</v>
          </cell>
          <cell r="H881" t="str">
            <v>DNIT 025/2004-ES</v>
          </cell>
        </row>
        <row r="882">
          <cell r="A882" t="str">
            <v>2 S 04 220 60</v>
          </cell>
          <cell r="B882" t="str">
            <v>-</v>
          </cell>
          <cell r="C882" t="str">
            <v>Corpo BTCC 2,00 x 2,00 m alt. 2,50 a 5,00 m AC/BC</v>
          </cell>
          <cell r="D882" t="str">
            <v>m</v>
          </cell>
          <cell r="H882" t="str">
            <v>DNIT 025/2004-ES</v>
          </cell>
        </row>
        <row r="883">
          <cell r="A883" t="str">
            <v>2 S 04 220 61</v>
          </cell>
          <cell r="B883" t="str">
            <v>-</v>
          </cell>
          <cell r="C883" t="str">
            <v>Corpo BTCC 2,50 x 2,50 m alt. 2,50 a 5,00 m AC/BC</v>
          </cell>
          <cell r="D883" t="str">
            <v>m</v>
          </cell>
          <cell r="H883" t="str">
            <v>DNIT 025/2004-ES</v>
          </cell>
        </row>
        <row r="884">
          <cell r="A884" t="str">
            <v>2 S 04 220 62</v>
          </cell>
          <cell r="B884" t="str">
            <v>-</v>
          </cell>
          <cell r="C884" t="str">
            <v>Corpo BTCC 3,00 x 3,00 m alt. 2,50 a 5,00 m AC/BC</v>
          </cell>
          <cell r="D884" t="str">
            <v>m</v>
          </cell>
          <cell r="H884" t="str">
            <v>DNIT 025/2004-ES</v>
          </cell>
        </row>
        <row r="885">
          <cell r="A885" t="str">
            <v>2 S 04 220 63</v>
          </cell>
          <cell r="B885" t="str">
            <v>-</v>
          </cell>
          <cell r="C885" t="str">
            <v>Corpo BTCC 1,50 x 1,50 m alt. 5,00 a 7,50 m AC/BC</v>
          </cell>
          <cell r="D885" t="str">
            <v>m</v>
          </cell>
          <cell r="H885" t="str">
            <v>DNIT 025/2004-ES</v>
          </cell>
        </row>
        <row r="886">
          <cell r="A886" t="str">
            <v>2 S 04 220 64</v>
          </cell>
          <cell r="B886" t="str">
            <v>-</v>
          </cell>
          <cell r="C886" t="str">
            <v>Corpo BTCC 2,00 x 2,00 m alt. 5,00 a 7,50 m AC/BC</v>
          </cell>
          <cell r="D886" t="str">
            <v>m</v>
          </cell>
          <cell r="H886" t="str">
            <v>DNIT 025/2004-ES</v>
          </cell>
        </row>
        <row r="887">
          <cell r="A887" t="str">
            <v>2 S 04 220 65</v>
          </cell>
          <cell r="B887" t="str">
            <v>-</v>
          </cell>
          <cell r="C887" t="str">
            <v>Corpo BTCC 2,50 x 2,50 m alt. 5,00 a 7,50 m AC/BC</v>
          </cell>
          <cell r="D887" t="str">
            <v>m</v>
          </cell>
          <cell r="H887" t="str">
            <v>DNIT 025/2004-ES</v>
          </cell>
        </row>
        <row r="888">
          <cell r="A888" t="str">
            <v>2 S 04 220 66</v>
          </cell>
          <cell r="B888" t="str">
            <v>-</v>
          </cell>
          <cell r="C888" t="str">
            <v>Corpo BTCC 3,00 x 3,00 m alt. 5,00 a 7,50 m AC/BC</v>
          </cell>
          <cell r="D888" t="str">
            <v>m</v>
          </cell>
          <cell r="H888" t="str">
            <v>DNIT 025/2004-ES</v>
          </cell>
        </row>
        <row r="889">
          <cell r="A889" t="str">
            <v>2 S 04 220 67</v>
          </cell>
          <cell r="B889" t="str">
            <v>-</v>
          </cell>
          <cell r="C889" t="str">
            <v>Corpo BTCC 1,50 x 1,50 m alt. 7,50 a 10,00 m AC/BC</v>
          </cell>
          <cell r="D889" t="str">
            <v>m</v>
          </cell>
          <cell r="H889" t="str">
            <v>DNIT 025/2004-ES</v>
          </cell>
        </row>
        <row r="890">
          <cell r="A890" t="str">
            <v>2 S 04 220 68</v>
          </cell>
          <cell r="B890" t="str">
            <v>-</v>
          </cell>
          <cell r="C890" t="str">
            <v>Corpo BTCC 2,00 x 2,00 m alt. 7,50 a 10,00 m AC/BC</v>
          </cell>
          <cell r="D890" t="str">
            <v>m</v>
          </cell>
          <cell r="H890" t="str">
            <v>DNIT 025/2004-ES</v>
          </cell>
        </row>
        <row r="891">
          <cell r="A891" t="str">
            <v>2 S 04 220 69</v>
          </cell>
          <cell r="B891" t="str">
            <v>-</v>
          </cell>
          <cell r="C891" t="str">
            <v>Corpo BTCC 2,50 x 2,50 m alt. 7,50 a 10,00 m AC/BC</v>
          </cell>
          <cell r="D891" t="str">
            <v>m</v>
          </cell>
          <cell r="H891" t="str">
            <v>DNIT 025/2004-ES</v>
          </cell>
        </row>
        <row r="892">
          <cell r="A892" t="str">
            <v>2 S 04 220 70</v>
          </cell>
          <cell r="B892" t="str">
            <v>-</v>
          </cell>
          <cell r="C892" t="str">
            <v>Corpo BTCC 3,00 x 3,00 m alt. 7,50 a 10,00 m AC/BC</v>
          </cell>
          <cell r="D892" t="str">
            <v>m</v>
          </cell>
          <cell r="H892" t="str">
            <v>DNIT 025/2004-ES</v>
          </cell>
        </row>
        <row r="893">
          <cell r="A893" t="str">
            <v>2 S 04 220 71</v>
          </cell>
          <cell r="B893" t="str">
            <v>-</v>
          </cell>
          <cell r="C893" t="str">
            <v>Corpo BTCC 1,50 x 1,50 m alt.10,00 a 12,50 m AC/BC</v>
          </cell>
          <cell r="D893" t="str">
            <v>m</v>
          </cell>
          <cell r="H893" t="str">
            <v>DNIT 025/2004-ES</v>
          </cell>
        </row>
        <row r="894">
          <cell r="A894" t="str">
            <v>2 S 04 220 72</v>
          </cell>
          <cell r="B894" t="str">
            <v>-</v>
          </cell>
          <cell r="C894" t="str">
            <v>Corpo BTCC 2,00 x 2,00 m alt.10,00 a 12,50 m AC/BC</v>
          </cell>
          <cell r="D894" t="str">
            <v>m</v>
          </cell>
          <cell r="H894" t="str">
            <v>DNIT 025/2004-ES</v>
          </cell>
        </row>
        <row r="895">
          <cell r="A895" t="str">
            <v>2 S 04 220 73</v>
          </cell>
          <cell r="B895" t="str">
            <v>-</v>
          </cell>
          <cell r="C895" t="str">
            <v>Corpo BTCC 2,50 x 2,50 m alt.10,00 a 12,50 m AC/BC</v>
          </cell>
          <cell r="D895" t="str">
            <v>m</v>
          </cell>
          <cell r="H895" t="str">
            <v>DNIT 025/2004-ES</v>
          </cell>
        </row>
        <row r="896">
          <cell r="A896" t="str">
            <v>2 S 04 220 74</v>
          </cell>
          <cell r="B896" t="str">
            <v>-</v>
          </cell>
          <cell r="C896" t="str">
            <v>Corpo BTCC 3,00 x 3,00 m alt.10,00 a 12,50 m AC/BC</v>
          </cell>
          <cell r="D896" t="str">
            <v>m</v>
          </cell>
          <cell r="H896" t="str">
            <v>DNIT 025/2004-ES</v>
          </cell>
        </row>
        <row r="897">
          <cell r="A897" t="str">
            <v>2 S 04 220 75</v>
          </cell>
          <cell r="B897" t="str">
            <v>-</v>
          </cell>
          <cell r="C897" t="str">
            <v>Corpo BTCC 1,50 x 1,50 m alt.12,50 a 15,00 m AC/BC</v>
          </cell>
          <cell r="D897" t="str">
            <v>m</v>
          </cell>
          <cell r="H897" t="str">
            <v>DNIT 025/2004-ES</v>
          </cell>
        </row>
        <row r="898">
          <cell r="A898" t="str">
            <v>2 S 04 220 76</v>
          </cell>
          <cell r="B898" t="str">
            <v>-</v>
          </cell>
          <cell r="C898" t="str">
            <v>Corpo BTCC 2,00 x 2,00 m alt.12,50 a 15,00 m AC/BC</v>
          </cell>
          <cell r="D898" t="str">
            <v>m</v>
          </cell>
          <cell r="H898" t="str">
            <v>DNIT 025/2004-ES</v>
          </cell>
        </row>
        <row r="899">
          <cell r="A899" t="str">
            <v>2 S 04 220 77</v>
          </cell>
          <cell r="B899" t="str">
            <v>-</v>
          </cell>
          <cell r="C899" t="str">
            <v>Corpo BTCC 2,50 x 2,50 m alt.12,50 a 15,00 m AC/BC</v>
          </cell>
          <cell r="D899" t="str">
            <v>m</v>
          </cell>
          <cell r="H899" t="str">
            <v>DNIT 025/2004-ES</v>
          </cell>
        </row>
        <row r="900">
          <cell r="A900" t="str">
            <v>2 S 04 220 78</v>
          </cell>
          <cell r="B900" t="str">
            <v>-</v>
          </cell>
          <cell r="C900" t="str">
            <v>Corpo BTCC 3,00 x 3,00 m alt.12,50 a 15,00 m AC/BC</v>
          </cell>
          <cell r="D900" t="str">
            <v>m</v>
          </cell>
          <cell r="H900" t="str">
            <v>DNIT 025/2004-ES</v>
          </cell>
        </row>
        <row r="901">
          <cell r="A901" t="str">
            <v>2 S 04 221 01</v>
          </cell>
          <cell r="B901" t="str">
            <v>-</v>
          </cell>
          <cell r="C901" t="str">
            <v>Boca BTCC 1,50 x 1,50 m normal</v>
          </cell>
          <cell r="D901" t="str">
            <v>und</v>
          </cell>
          <cell r="H901" t="str">
            <v>DNIT 025/2004-ES</v>
          </cell>
        </row>
        <row r="902">
          <cell r="A902" t="str">
            <v>2 S 04 221 02</v>
          </cell>
          <cell r="B902" t="str">
            <v>-</v>
          </cell>
          <cell r="C902" t="str">
            <v>Boca BTCC 2,00 x 2,00 m normal</v>
          </cell>
          <cell r="D902" t="str">
            <v>und</v>
          </cell>
          <cell r="H902" t="str">
            <v>DNIT 025/2004-ES</v>
          </cell>
        </row>
        <row r="903">
          <cell r="A903" t="str">
            <v>2 S 04 221 03</v>
          </cell>
          <cell r="B903" t="str">
            <v>-</v>
          </cell>
          <cell r="C903" t="str">
            <v>Boca BTCC 2,50 x 2,50 m normal</v>
          </cell>
          <cell r="D903" t="str">
            <v>und</v>
          </cell>
          <cell r="H903" t="str">
            <v>DNIT 025/2004-ES</v>
          </cell>
        </row>
        <row r="904">
          <cell r="A904" t="str">
            <v>2 S 04 221 04</v>
          </cell>
          <cell r="B904" t="str">
            <v>-</v>
          </cell>
          <cell r="C904" t="str">
            <v>Boca BTCC 3,00 x 3,00 m normal</v>
          </cell>
          <cell r="D904" t="str">
            <v>und</v>
          </cell>
          <cell r="H904" t="str">
            <v>DNIT 025/2004-ES</v>
          </cell>
        </row>
        <row r="905">
          <cell r="A905" t="str">
            <v>2 S 04 221 05</v>
          </cell>
          <cell r="B905" t="str">
            <v>-</v>
          </cell>
          <cell r="C905" t="str">
            <v>Boca BTCC 1,50 x 1,50 m esc=15</v>
          </cell>
          <cell r="D905" t="str">
            <v>und</v>
          </cell>
          <cell r="H905" t="str">
            <v>DNIT 025/2004-ES</v>
          </cell>
        </row>
        <row r="906">
          <cell r="A906" t="str">
            <v>2 S 04 221 06</v>
          </cell>
          <cell r="B906" t="str">
            <v>-</v>
          </cell>
          <cell r="C906" t="str">
            <v>Boca BTCC 2,00 x 2,00 m esc=15</v>
          </cell>
          <cell r="D906" t="str">
            <v>und</v>
          </cell>
          <cell r="H906" t="str">
            <v>DNIT 025/2004-ES</v>
          </cell>
        </row>
        <row r="907">
          <cell r="A907" t="str">
            <v>2 S 04 221 07</v>
          </cell>
          <cell r="B907" t="str">
            <v>-</v>
          </cell>
          <cell r="C907" t="str">
            <v>Boca BTCC 2,50 x 2,50 m esc=15</v>
          </cell>
          <cell r="D907" t="str">
            <v>und</v>
          </cell>
          <cell r="H907" t="str">
            <v>DNIT 025/2004-ES</v>
          </cell>
        </row>
        <row r="908">
          <cell r="A908" t="str">
            <v>2 S 04 221 08</v>
          </cell>
          <cell r="B908" t="str">
            <v>-</v>
          </cell>
          <cell r="C908" t="str">
            <v>Boca BTCC 3,00 x 3,00 m esc=15</v>
          </cell>
          <cell r="D908" t="str">
            <v>und</v>
          </cell>
          <cell r="H908" t="str">
            <v>DNIT 025/2004-ES</v>
          </cell>
        </row>
        <row r="909">
          <cell r="A909" t="str">
            <v>2 S 04 221 09</v>
          </cell>
          <cell r="B909" t="str">
            <v>-</v>
          </cell>
          <cell r="C909" t="str">
            <v>Boca BTCC 1,50 x 1,50 m esc=30</v>
          </cell>
          <cell r="D909" t="str">
            <v>und</v>
          </cell>
          <cell r="H909" t="str">
            <v>DNIT 025/2004-ES</v>
          </cell>
        </row>
        <row r="910">
          <cell r="A910" t="str">
            <v>2 S 04 221 10</v>
          </cell>
          <cell r="B910" t="str">
            <v>-</v>
          </cell>
          <cell r="C910" t="str">
            <v>Boca BTCC 2,00 x 2,00 m exc.=30</v>
          </cell>
          <cell r="D910" t="str">
            <v>und</v>
          </cell>
          <cell r="H910" t="str">
            <v>DNIT 025/2004-ES</v>
          </cell>
        </row>
        <row r="911">
          <cell r="A911" t="str">
            <v>2 S 04 221 11</v>
          </cell>
          <cell r="B911" t="str">
            <v>-</v>
          </cell>
          <cell r="C911" t="str">
            <v>Boca BTCC 2,50 x 2,50 m esc=30</v>
          </cell>
          <cell r="D911" t="str">
            <v>und</v>
          </cell>
          <cell r="H911" t="str">
            <v>DNIT 025/2004-ES</v>
          </cell>
        </row>
        <row r="912">
          <cell r="A912" t="str">
            <v>2 S 04 221 12</v>
          </cell>
          <cell r="B912" t="str">
            <v>-</v>
          </cell>
          <cell r="C912" t="str">
            <v>Boca BTCC 3,00 x 3,00 m esc=30</v>
          </cell>
          <cell r="D912" t="str">
            <v>und</v>
          </cell>
          <cell r="H912" t="str">
            <v>DNIT 025/2004-ES</v>
          </cell>
        </row>
        <row r="913">
          <cell r="A913" t="str">
            <v>2 S 04 221 13</v>
          </cell>
          <cell r="B913" t="str">
            <v>-</v>
          </cell>
          <cell r="C913" t="str">
            <v>Boca BTCC 1,50 x 1,50 m esc.=45</v>
          </cell>
          <cell r="D913" t="str">
            <v>und</v>
          </cell>
          <cell r="H913" t="str">
            <v>DNIT 025/2004-ES</v>
          </cell>
        </row>
        <row r="914">
          <cell r="A914" t="str">
            <v>2 S 04 221 14</v>
          </cell>
          <cell r="B914" t="str">
            <v>-</v>
          </cell>
          <cell r="C914" t="str">
            <v>Boca BTCC 2,00 x 2,00 m esc=45</v>
          </cell>
          <cell r="D914" t="str">
            <v>und</v>
          </cell>
          <cell r="H914" t="str">
            <v>DNIT 025/2004-ES</v>
          </cell>
        </row>
        <row r="915">
          <cell r="A915" t="str">
            <v>2 S 04 221 15</v>
          </cell>
          <cell r="B915" t="str">
            <v>-</v>
          </cell>
          <cell r="C915" t="str">
            <v>Boca BTCC 2,50 x 2,50 m esc=45</v>
          </cell>
          <cell r="D915" t="str">
            <v>und</v>
          </cell>
          <cell r="H915" t="str">
            <v>DNIT 025/2004-ES</v>
          </cell>
        </row>
        <row r="916">
          <cell r="A916" t="str">
            <v>2 S 04 221 16</v>
          </cell>
          <cell r="B916" t="str">
            <v>-</v>
          </cell>
          <cell r="C916" t="str">
            <v>Boca BTCC 3,00 x 3,00 m esc=45</v>
          </cell>
          <cell r="D916" t="str">
            <v>und</v>
          </cell>
          <cell r="H916" t="str">
            <v>DNIT 025/2004-ES</v>
          </cell>
        </row>
        <row r="917">
          <cell r="A917" t="str">
            <v>2 S 04 221 51</v>
          </cell>
          <cell r="B917" t="str">
            <v>-</v>
          </cell>
          <cell r="C917" t="str">
            <v>Boca BTCC 1,50 x 1,50 m normal AC/BC</v>
          </cell>
          <cell r="D917" t="str">
            <v>und</v>
          </cell>
          <cell r="H917" t="str">
            <v>DNIT 025/2004-ES</v>
          </cell>
        </row>
        <row r="918">
          <cell r="A918" t="str">
            <v>2 S 04 221 52</v>
          </cell>
          <cell r="B918" t="str">
            <v>-</v>
          </cell>
          <cell r="C918" t="str">
            <v>Boca BTCC 2,00 x 2,00 m normal AC/BC</v>
          </cell>
          <cell r="D918" t="str">
            <v>und</v>
          </cell>
          <cell r="H918" t="str">
            <v>DNIT 025/2004-ES</v>
          </cell>
        </row>
        <row r="919">
          <cell r="A919" t="str">
            <v>2 S 04 221 53</v>
          </cell>
          <cell r="B919" t="str">
            <v>-</v>
          </cell>
          <cell r="C919" t="str">
            <v>Boca BTCC 2,50 x 2,50 m normal AC/BC</v>
          </cell>
          <cell r="D919" t="str">
            <v>und</v>
          </cell>
          <cell r="H919" t="str">
            <v>DNIT 025/2004-ES</v>
          </cell>
        </row>
        <row r="920">
          <cell r="A920" t="str">
            <v>2 S 04 221 54</v>
          </cell>
          <cell r="B920" t="str">
            <v>-</v>
          </cell>
          <cell r="C920" t="str">
            <v>Boca BTCC 3,00 x 3,00 m normal AC/BC</v>
          </cell>
          <cell r="D920" t="str">
            <v>und</v>
          </cell>
          <cell r="H920" t="str">
            <v>DNIT 025/2004-ES</v>
          </cell>
        </row>
        <row r="921">
          <cell r="A921" t="str">
            <v>2 S 04 221 55</v>
          </cell>
          <cell r="B921" t="str">
            <v>-</v>
          </cell>
          <cell r="C921" t="str">
            <v>Boca BTCC 1,50 x 1,50 m - esc=15 AC/BC</v>
          </cell>
          <cell r="D921" t="str">
            <v>und</v>
          </cell>
          <cell r="H921" t="str">
            <v>DNIT 025/2004-ES</v>
          </cell>
        </row>
        <row r="922">
          <cell r="A922" t="str">
            <v>2 S 04 221 56</v>
          </cell>
          <cell r="B922" t="str">
            <v>-</v>
          </cell>
          <cell r="C922" t="str">
            <v>Boca BTCC 2,00 x 2,00 m - esc=15 AC/BC</v>
          </cell>
          <cell r="D922" t="str">
            <v>und</v>
          </cell>
          <cell r="H922" t="str">
            <v>DNIT 025/2004-ES</v>
          </cell>
        </row>
        <row r="923">
          <cell r="A923" t="str">
            <v>2 S 04 221 57</v>
          </cell>
          <cell r="B923" t="str">
            <v>-</v>
          </cell>
          <cell r="C923" t="str">
            <v>Boca BTCC 2,50 x 2,50 m - esc=15 AC/BC</v>
          </cell>
          <cell r="D923" t="str">
            <v>und</v>
          </cell>
          <cell r="H923" t="str">
            <v>DNIT 025/2004-ES</v>
          </cell>
        </row>
        <row r="924">
          <cell r="A924" t="str">
            <v>2 S 04 221 58</v>
          </cell>
          <cell r="B924" t="str">
            <v>-</v>
          </cell>
          <cell r="C924" t="str">
            <v>Boca BTCC 3,00 x 3,00 m - esc=15 AC/BC</v>
          </cell>
          <cell r="D924" t="str">
            <v>und</v>
          </cell>
          <cell r="H924" t="str">
            <v>DNIT 025/2004-ES</v>
          </cell>
        </row>
        <row r="925">
          <cell r="A925" t="str">
            <v>2 S 04 221 59</v>
          </cell>
          <cell r="B925" t="str">
            <v>-</v>
          </cell>
          <cell r="C925" t="str">
            <v>Boca BTCC 1,50 x 1,50 m - esc=30 AC/BC</v>
          </cell>
          <cell r="D925" t="str">
            <v>und</v>
          </cell>
          <cell r="H925" t="str">
            <v>DNIT 025/2004-ES</v>
          </cell>
        </row>
        <row r="926">
          <cell r="A926" t="str">
            <v>2 S 04 221 60</v>
          </cell>
          <cell r="B926" t="str">
            <v>-</v>
          </cell>
          <cell r="C926" t="str">
            <v>Boca BTCC 2,00 x 2,00 m - esc=30 AC/BC</v>
          </cell>
          <cell r="D926" t="str">
            <v>und</v>
          </cell>
          <cell r="H926" t="str">
            <v>DNIT 025/2004-ES</v>
          </cell>
        </row>
        <row r="927">
          <cell r="A927" t="str">
            <v>2 S 04 221 61</v>
          </cell>
          <cell r="B927" t="str">
            <v>-</v>
          </cell>
          <cell r="C927" t="str">
            <v>Boca BTCC 2,50 x 2,50 m - esc=30 AC/BC</v>
          </cell>
          <cell r="D927" t="str">
            <v>und</v>
          </cell>
          <cell r="H927" t="str">
            <v>DNIT 025/2004-ES</v>
          </cell>
        </row>
        <row r="928">
          <cell r="A928" t="str">
            <v>2 S 04 221 62</v>
          </cell>
          <cell r="B928" t="str">
            <v>-</v>
          </cell>
          <cell r="C928" t="str">
            <v>Boca BTCC 3,00 x 3,00 m - esc=30 AC/BC</v>
          </cell>
          <cell r="D928" t="str">
            <v>und</v>
          </cell>
          <cell r="H928" t="str">
            <v>DNIT 025/2004-ES</v>
          </cell>
        </row>
        <row r="929">
          <cell r="A929" t="str">
            <v>2 S 04 221 63</v>
          </cell>
          <cell r="B929" t="str">
            <v>-</v>
          </cell>
          <cell r="C929" t="str">
            <v>Boca BTCC 1,50 x 1,50 m - esc=45 AC/BC</v>
          </cell>
          <cell r="D929" t="str">
            <v>und</v>
          </cell>
          <cell r="H929" t="str">
            <v>DNIT 025/2004-ES</v>
          </cell>
        </row>
        <row r="930">
          <cell r="A930" t="str">
            <v>2 S 04 221 64</v>
          </cell>
          <cell r="B930" t="str">
            <v>-</v>
          </cell>
          <cell r="C930" t="str">
            <v>Boca BTCC 2,00 x 2,00 m - esc=45 AC/BC</v>
          </cell>
          <cell r="D930" t="str">
            <v>und</v>
          </cell>
          <cell r="H930" t="str">
            <v>DNIT 025/2004-ES</v>
          </cell>
        </row>
        <row r="931">
          <cell r="A931" t="str">
            <v>2 S 04 221 65</v>
          </cell>
          <cell r="B931" t="str">
            <v>-</v>
          </cell>
          <cell r="C931" t="str">
            <v>Boca BTCC 2,50 x 2,50 m - esc=45 AC/BC</v>
          </cell>
          <cell r="D931" t="str">
            <v>und</v>
          </cell>
          <cell r="H931" t="str">
            <v>DNIT 025/2004-ES</v>
          </cell>
        </row>
        <row r="932">
          <cell r="A932" t="str">
            <v>2 S 04 221 66</v>
          </cell>
          <cell r="B932" t="str">
            <v>-</v>
          </cell>
          <cell r="C932" t="str">
            <v>Boca BTCC 3,00 x 3,00 m - esc = 45 AC/BC</v>
          </cell>
          <cell r="D932" t="str">
            <v>und</v>
          </cell>
          <cell r="H932" t="str">
            <v>DNIT 025/2004-ES</v>
          </cell>
        </row>
        <row r="933">
          <cell r="A933" t="str">
            <v>2 S 04 300 16</v>
          </cell>
          <cell r="B933" t="str">
            <v>-</v>
          </cell>
          <cell r="C933" t="str">
            <v>Bueiro met. chapas múltiplas D=1,60 m galv.</v>
          </cell>
          <cell r="D933" t="str">
            <v>m</v>
          </cell>
        </row>
        <row r="934">
          <cell r="A934" t="str">
            <v>2 S 04 300 20</v>
          </cell>
          <cell r="B934" t="str">
            <v>-</v>
          </cell>
          <cell r="C934" t="str">
            <v>Bueiro met.chapas múltiplas D=2,00 m galv.</v>
          </cell>
          <cell r="D934" t="str">
            <v>m</v>
          </cell>
        </row>
        <row r="935">
          <cell r="A935" t="str">
            <v>2 S 04 300 66</v>
          </cell>
          <cell r="B935" t="str">
            <v>-</v>
          </cell>
          <cell r="C935" t="str">
            <v>Bueiro met.chapas múltiplas D=1,60 m galvan.BC</v>
          </cell>
          <cell r="D935" t="str">
            <v>m</v>
          </cell>
        </row>
        <row r="936">
          <cell r="A936" t="str">
            <v>2 S 04 300 70</v>
          </cell>
          <cell r="B936" t="str">
            <v>-</v>
          </cell>
          <cell r="C936" t="str">
            <v>Bueiro met.chapas múltiplas D=2,00 m galvan.BC</v>
          </cell>
          <cell r="D936" t="str">
            <v>m</v>
          </cell>
        </row>
        <row r="937">
          <cell r="A937" t="str">
            <v>2 S 04 301 16</v>
          </cell>
          <cell r="B937" t="str">
            <v>-</v>
          </cell>
          <cell r="C937" t="str">
            <v>Bueiro met. chapas múltiplas D=1,60 m rev. epoxy</v>
          </cell>
          <cell r="D937" t="str">
            <v>m</v>
          </cell>
        </row>
        <row r="938">
          <cell r="A938" t="str">
            <v>2 S 04 301 20</v>
          </cell>
          <cell r="B938" t="str">
            <v>-</v>
          </cell>
          <cell r="C938" t="str">
            <v>Bueiro met. chapa múltipla D=2,00 m rev. epoxy</v>
          </cell>
          <cell r="D938" t="str">
            <v>m</v>
          </cell>
        </row>
        <row r="939">
          <cell r="A939" t="str">
            <v>2 S 04 301 66</v>
          </cell>
          <cell r="B939" t="str">
            <v>-</v>
          </cell>
          <cell r="C939" t="str">
            <v>Bueiro met.chapas múlt. D=1,60 m rev. c/epoxy BC</v>
          </cell>
          <cell r="D939" t="str">
            <v>m</v>
          </cell>
        </row>
        <row r="940">
          <cell r="A940" t="str">
            <v>2 S 04 301 70</v>
          </cell>
          <cell r="B940" t="str">
            <v>-</v>
          </cell>
          <cell r="C940" t="str">
            <v>Bueiro met.chapas múlt. D=2,00 m rev. c/epoxy BC</v>
          </cell>
          <cell r="D940" t="str">
            <v>m</v>
          </cell>
        </row>
        <row r="941">
          <cell r="A941" t="str">
            <v>2 S 04 310 12</v>
          </cell>
          <cell r="B941" t="str">
            <v>-</v>
          </cell>
          <cell r="C941" t="str">
            <v>Bueiro met.s/interrupção traf. D=1,20m galv.</v>
          </cell>
          <cell r="D941" t="str">
            <v>m</v>
          </cell>
          <cell r="H941" t="str">
            <v>DNIT 024/2004-ES</v>
          </cell>
        </row>
        <row r="942">
          <cell r="A942" t="str">
            <v>2 S 04 310 16</v>
          </cell>
          <cell r="B942" t="str">
            <v>-</v>
          </cell>
          <cell r="C942" t="str">
            <v>Bueiro met.s/ interrupção tráf. D=1,60m galv.</v>
          </cell>
          <cell r="D942" t="str">
            <v>m</v>
          </cell>
          <cell r="H942" t="str">
            <v>DNIT 024/2004-ES</v>
          </cell>
        </row>
        <row r="943">
          <cell r="A943" t="str">
            <v>2 S 04 310 20</v>
          </cell>
          <cell r="B943" t="str">
            <v>-</v>
          </cell>
          <cell r="C943" t="str">
            <v>Bueiro met.s/ interrupção tráf. D=2,00m galv.</v>
          </cell>
          <cell r="D943" t="str">
            <v>m</v>
          </cell>
          <cell r="H943" t="str">
            <v>DNIT 024/2004-ES</v>
          </cell>
        </row>
        <row r="944">
          <cell r="A944" t="str">
            <v>2 S 04 311 12</v>
          </cell>
          <cell r="B944" t="str">
            <v>-</v>
          </cell>
          <cell r="C944" t="str">
            <v>Bueiro met.s/interrupção traf. D=1,20m epoxy</v>
          </cell>
          <cell r="D944" t="str">
            <v>m</v>
          </cell>
          <cell r="H944" t="str">
            <v>DNIT 024/2004-ES</v>
          </cell>
        </row>
        <row r="945">
          <cell r="A945" t="str">
            <v>2 S 04 311 16</v>
          </cell>
          <cell r="B945" t="str">
            <v>-</v>
          </cell>
          <cell r="C945" t="str">
            <v>Bueiro met.s/interrupção tráf.D=1,60 m rev.epoxy</v>
          </cell>
          <cell r="D945" t="str">
            <v>m</v>
          </cell>
          <cell r="H945" t="str">
            <v>DNIT 024/2004-ES</v>
          </cell>
        </row>
        <row r="946">
          <cell r="A946" t="str">
            <v>2 S 04 311 20</v>
          </cell>
          <cell r="B946" t="str">
            <v>-</v>
          </cell>
          <cell r="C946" t="str">
            <v>Bueiro met.s/interrupção traf.D=2,00 m rev.epoxy</v>
          </cell>
          <cell r="D946" t="str">
            <v>m</v>
          </cell>
          <cell r="H946" t="str">
            <v>DNIT 024/2004-ES</v>
          </cell>
        </row>
        <row r="947">
          <cell r="A947" t="str">
            <v>2 S 04 400 01</v>
          </cell>
          <cell r="B947" t="str">
            <v>-</v>
          </cell>
          <cell r="C947" t="str">
            <v>Valeta prot.cortes c/revest. vegetal - VPC 01</v>
          </cell>
          <cell r="D947" t="str">
            <v>m</v>
          </cell>
          <cell r="H947" t="str">
            <v>DNIT 018/2004-ES</v>
          </cell>
        </row>
        <row r="948">
          <cell r="A948" t="str">
            <v>2 S 04 400 02</v>
          </cell>
          <cell r="B948" t="str">
            <v>-</v>
          </cell>
          <cell r="C948" t="str">
            <v>Valeta prot.cortes c/revest. vegetal - VPC 02</v>
          </cell>
          <cell r="D948" t="str">
            <v>m</v>
          </cell>
          <cell r="H948" t="str">
            <v>DNIT 018/2004-ES</v>
          </cell>
        </row>
        <row r="949">
          <cell r="A949" t="str">
            <v>2 S 04 400 03</v>
          </cell>
          <cell r="B949" t="str">
            <v>-</v>
          </cell>
          <cell r="C949" t="str">
            <v>Valeta prot.cortes c/revest.concreto - VPC 03</v>
          </cell>
          <cell r="D949" t="str">
            <v>m</v>
          </cell>
          <cell r="H949" t="str">
            <v>DNIT 018/2004-ES</v>
          </cell>
        </row>
        <row r="950">
          <cell r="A950" t="str">
            <v>2 S 04 400 04</v>
          </cell>
          <cell r="B950" t="str">
            <v>-</v>
          </cell>
          <cell r="C950" t="str">
            <v>Valeta prot.cortes c/revest.concreto - VPC 04</v>
          </cell>
          <cell r="D950" t="str">
            <v>m</v>
          </cell>
          <cell r="H950" t="str">
            <v>DNIT 018/2004-ES</v>
          </cell>
        </row>
        <row r="951">
          <cell r="A951" t="str">
            <v>2 S 04 400 53</v>
          </cell>
          <cell r="B951" t="str">
            <v>-</v>
          </cell>
          <cell r="C951" t="str">
            <v>Valeta prot.de cortes c/revest.concr.VPC 03 AC/BC</v>
          </cell>
          <cell r="D951" t="str">
            <v>m</v>
          </cell>
          <cell r="H951" t="str">
            <v>DNIT 018/2004-ES</v>
          </cell>
        </row>
        <row r="952">
          <cell r="A952" t="str">
            <v>2 S 04 400 54</v>
          </cell>
          <cell r="B952" t="str">
            <v>-</v>
          </cell>
          <cell r="C952" t="str">
            <v>Valeta prot.de cortes c/revest.concr.VPC 04 AC/BC</v>
          </cell>
          <cell r="D952" t="str">
            <v>m</v>
          </cell>
          <cell r="H952" t="str">
            <v>DNIT 018/2004-ES</v>
          </cell>
        </row>
        <row r="953">
          <cell r="A953" t="str">
            <v>2 S 04 401 01</v>
          </cell>
          <cell r="B953" t="str">
            <v>-</v>
          </cell>
          <cell r="C953" t="str">
            <v>Valeta prot.aterros c/revest. vegetal - VPA 01</v>
          </cell>
          <cell r="D953" t="str">
            <v>m</v>
          </cell>
          <cell r="H953" t="str">
            <v>DNIT 018/2004-ES</v>
          </cell>
        </row>
        <row r="954">
          <cell r="A954" t="str">
            <v>2 S 04 401 02</v>
          </cell>
          <cell r="B954" t="str">
            <v>-</v>
          </cell>
          <cell r="C954" t="str">
            <v>Valeta prot.aterros c/revest. vegetal - VPA 02</v>
          </cell>
          <cell r="D954" t="str">
            <v>m</v>
          </cell>
          <cell r="H954" t="str">
            <v>DNIT 018/2004-ES</v>
          </cell>
        </row>
        <row r="955">
          <cell r="A955" t="str">
            <v>2 S 04 401 03</v>
          </cell>
          <cell r="B955" t="str">
            <v>-</v>
          </cell>
          <cell r="C955" t="str">
            <v>Valeta prot.aterro c/revest. concreto - VPA 03</v>
          </cell>
          <cell r="D955" t="str">
            <v>m</v>
          </cell>
          <cell r="H955" t="str">
            <v>DNIT 018/2004-ES</v>
          </cell>
        </row>
        <row r="956">
          <cell r="A956" t="str">
            <v>2 S 04 401 04</v>
          </cell>
          <cell r="B956" t="str">
            <v>-</v>
          </cell>
          <cell r="C956" t="str">
            <v>Valeta prot.aterro c/revest. concreto - VPA 04</v>
          </cell>
          <cell r="D956" t="str">
            <v>m</v>
          </cell>
          <cell r="H956" t="str">
            <v>DNIT 018/2004-ES</v>
          </cell>
        </row>
        <row r="957">
          <cell r="A957" t="str">
            <v>2 S 04 401 05</v>
          </cell>
          <cell r="B957" t="str">
            <v>-</v>
          </cell>
          <cell r="C957" t="str">
            <v>Valeta prot.corte/aterro s/rev. - VPC 05/VPA 05</v>
          </cell>
          <cell r="D957" t="str">
            <v>m</v>
          </cell>
          <cell r="H957" t="str">
            <v>DNIT 018/2004-ES</v>
          </cell>
        </row>
        <row r="958">
          <cell r="A958" t="str">
            <v>2 S 04 401 06</v>
          </cell>
          <cell r="B958" t="str">
            <v>-</v>
          </cell>
          <cell r="C958" t="str">
            <v>Valeta prot.corte/aterro s/rev. - VPC 06/VPA 06</v>
          </cell>
          <cell r="D958" t="str">
            <v>m</v>
          </cell>
          <cell r="H958" t="str">
            <v>DNIT 018/2004-ES</v>
          </cell>
        </row>
        <row r="959">
          <cell r="A959" t="str">
            <v>2 S 04 401 53</v>
          </cell>
          <cell r="B959" t="str">
            <v>-</v>
          </cell>
          <cell r="C959" t="str">
            <v>Valeta prot.de aterro c/revest.concr.VPA 03 AC/BC</v>
          </cell>
          <cell r="D959" t="str">
            <v>m</v>
          </cell>
          <cell r="H959" t="str">
            <v>DNIT 018/2004-ES</v>
          </cell>
        </row>
        <row r="960">
          <cell r="A960" t="str">
            <v>2 S 04 401 54</v>
          </cell>
          <cell r="B960" t="str">
            <v>-</v>
          </cell>
          <cell r="C960" t="str">
            <v>Valeta prot.de aterro c/revest.concr.VPA 04 AC/BC</v>
          </cell>
          <cell r="D960" t="str">
            <v>m</v>
          </cell>
          <cell r="H960" t="str">
            <v>DNIT 018/2004-ES</v>
          </cell>
        </row>
        <row r="961">
          <cell r="A961" t="str">
            <v>2 S 04 500 01</v>
          </cell>
          <cell r="B961" t="str">
            <v>-</v>
          </cell>
          <cell r="C961" t="str">
            <v>Dreno longitudinal prof. p/corte em solo - DPS 01</v>
          </cell>
          <cell r="D961" t="str">
            <v>m</v>
          </cell>
          <cell r="H961" t="str">
            <v>DNIT 015/2004-ES</v>
          </cell>
        </row>
        <row r="962">
          <cell r="A962" t="str">
            <v>2 S 04 500 02</v>
          </cell>
          <cell r="B962" t="str">
            <v>-</v>
          </cell>
          <cell r="C962" t="str">
            <v>Dreno longitudinal prof. p/corte em solo - DPS 02</v>
          </cell>
          <cell r="D962" t="str">
            <v>m</v>
          </cell>
          <cell r="H962" t="str">
            <v>DNIT 015/2004-ES</v>
          </cell>
        </row>
        <row r="963">
          <cell r="A963" t="str">
            <v>2 S 04 500 03</v>
          </cell>
          <cell r="B963" t="str">
            <v>-</v>
          </cell>
          <cell r="C963" t="str">
            <v>Dreno longitudinal prof. p/corte em solo - DPS 03</v>
          </cell>
          <cell r="D963" t="str">
            <v>m</v>
          </cell>
          <cell r="H963" t="str">
            <v>DNIT 015/2004-ES</v>
          </cell>
        </row>
        <row r="964">
          <cell r="A964" t="str">
            <v>2 S 04 500 04</v>
          </cell>
          <cell r="B964" t="str">
            <v>-</v>
          </cell>
          <cell r="C964" t="str">
            <v>Dreno longitudinal prof. p/corte em solo - DPS 04</v>
          </cell>
          <cell r="D964" t="str">
            <v>m</v>
          </cell>
          <cell r="H964" t="str">
            <v>DNIT 015/2004-ES</v>
          </cell>
        </row>
        <row r="965">
          <cell r="A965" t="str">
            <v>2 S 04 500 05</v>
          </cell>
          <cell r="B965" t="str">
            <v>-</v>
          </cell>
          <cell r="C965" t="str">
            <v>Dreno longitudinal prof. p/corte em solo - DPS 05</v>
          </cell>
          <cell r="D965" t="str">
            <v>m</v>
          </cell>
          <cell r="H965" t="str">
            <v>DNIT 015/2004-ES</v>
          </cell>
        </row>
        <row r="966">
          <cell r="A966" t="str">
            <v>2 S 04 500 06</v>
          </cell>
          <cell r="B966" t="str">
            <v>-</v>
          </cell>
          <cell r="C966" t="str">
            <v>Dreno longitudinal prof. p/corte em solo - DPS 06</v>
          </cell>
          <cell r="D966" t="str">
            <v>m</v>
          </cell>
          <cell r="H966" t="str">
            <v>DNIT 015/2004-ES</v>
          </cell>
        </row>
        <row r="967">
          <cell r="A967" t="str">
            <v>2 S 04 500 07</v>
          </cell>
          <cell r="B967" t="str">
            <v>-</v>
          </cell>
          <cell r="C967" t="str">
            <v>Dreno longitudinal prof. p/corte em solo - DPS 07</v>
          </cell>
          <cell r="D967" t="str">
            <v>m</v>
          </cell>
          <cell r="H967" t="str">
            <v>DNIT 015/2004-ES</v>
          </cell>
        </row>
        <row r="968">
          <cell r="A968" t="str">
            <v>2 S 04 500 08</v>
          </cell>
          <cell r="B968" t="str">
            <v>-</v>
          </cell>
          <cell r="C968" t="str">
            <v>Dreno longitudinal prof. p/corte em solo - DPS 08</v>
          </cell>
          <cell r="D968" t="str">
            <v>m</v>
          </cell>
          <cell r="H968" t="str">
            <v>DNIT 015/2004-ES</v>
          </cell>
        </row>
        <row r="969">
          <cell r="A969" t="str">
            <v>2 S 04 500 51</v>
          </cell>
          <cell r="B969" t="str">
            <v>-</v>
          </cell>
          <cell r="C969" t="str">
            <v>Dreno longit. prof.p/corte em solo - DPS 01 AC/BC</v>
          </cell>
          <cell r="D969" t="str">
            <v>m</v>
          </cell>
          <cell r="H969" t="str">
            <v>DNIT 015/2004-ES</v>
          </cell>
        </row>
        <row r="970">
          <cell r="A970" t="str">
            <v>2 S 04 500 52</v>
          </cell>
          <cell r="B970" t="str">
            <v>-</v>
          </cell>
          <cell r="C970" t="str">
            <v>Dreno longit.prof. p/corte em solo - DPS 02 AC/BC</v>
          </cell>
          <cell r="D970" t="str">
            <v>m</v>
          </cell>
          <cell r="H970" t="str">
            <v>DNIT 015/2004-ES</v>
          </cell>
        </row>
        <row r="971">
          <cell r="A971" t="str">
            <v>2 S 04 500 53</v>
          </cell>
          <cell r="B971" t="str">
            <v>-</v>
          </cell>
          <cell r="C971" t="str">
            <v>Dreno longit.prof. p/corte em solo - DPS 03 AC/BC</v>
          </cell>
          <cell r="D971" t="str">
            <v>m</v>
          </cell>
          <cell r="H971" t="str">
            <v>DNIT 015/2004-ES</v>
          </cell>
        </row>
        <row r="972">
          <cell r="A972" t="str">
            <v xml:space="preserve">2 S 04 500 54 </v>
          </cell>
          <cell r="B972" t="str">
            <v>-</v>
          </cell>
          <cell r="C972" t="str">
            <v>Dreno longit.prof. p/corte em solo - DPS 04 AC/BC</v>
          </cell>
          <cell r="D972" t="str">
            <v>m</v>
          </cell>
          <cell r="H972" t="str">
            <v>DNIT 015/2004-ES</v>
          </cell>
        </row>
        <row r="973">
          <cell r="A973" t="str">
            <v>2 S 04 500 55</v>
          </cell>
          <cell r="B973" t="str">
            <v>-</v>
          </cell>
          <cell r="C973" t="str">
            <v>Dreno longit.prof. p/corte em solo - DPS 05 AC/BC</v>
          </cell>
          <cell r="D973" t="str">
            <v>m</v>
          </cell>
          <cell r="H973" t="str">
            <v>DNIT 015/2004-ES</v>
          </cell>
        </row>
        <row r="974">
          <cell r="A974" t="str">
            <v>2 S 04 500 56</v>
          </cell>
          <cell r="B974" t="str">
            <v>-</v>
          </cell>
          <cell r="C974" t="str">
            <v>Dreno longit.prof. p/corte em solo - DPS 06 AC/BC</v>
          </cell>
          <cell r="D974" t="str">
            <v>m</v>
          </cell>
          <cell r="H974" t="str">
            <v>DNIT 015/2004-ES</v>
          </cell>
        </row>
        <row r="975">
          <cell r="A975" t="str">
            <v>2 S 04 500 57</v>
          </cell>
          <cell r="B975" t="str">
            <v>-</v>
          </cell>
          <cell r="C975" t="str">
            <v>Dreno longit.prof. p/corte em solo - DPS 07 AC/BC</v>
          </cell>
          <cell r="D975" t="str">
            <v>m</v>
          </cell>
          <cell r="H975" t="str">
            <v>DNIT 015/2004-ES</v>
          </cell>
        </row>
        <row r="976">
          <cell r="A976" t="str">
            <v>2 S 04 500 58</v>
          </cell>
          <cell r="B976" t="str">
            <v>-</v>
          </cell>
          <cell r="C976" t="str">
            <v>Dreno longit.prof. p/corte em solo - DPS 08 AC/BC</v>
          </cell>
          <cell r="D976" t="str">
            <v>m</v>
          </cell>
          <cell r="H976" t="str">
            <v>DNIT 015/2004-ES</v>
          </cell>
        </row>
        <row r="977">
          <cell r="A977" t="str">
            <v>2 S 04 501 01</v>
          </cell>
          <cell r="B977" t="str">
            <v>-</v>
          </cell>
          <cell r="C977" t="str">
            <v>Dreno longitudinal prof. p/corte em rocha - DPR 01</v>
          </cell>
          <cell r="D977" t="str">
            <v>m</v>
          </cell>
          <cell r="H977" t="str">
            <v>DNIT 015/2004-ES</v>
          </cell>
        </row>
        <row r="978">
          <cell r="A978" t="str">
            <v>2 S 04 501 02</v>
          </cell>
          <cell r="B978" t="str">
            <v>-</v>
          </cell>
          <cell r="C978" t="str">
            <v>Dreno longitudinal prof. p/corte em rocha - DPR 02</v>
          </cell>
          <cell r="D978" t="str">
            <v>m</v>
          </cell>
          <cell r="H978" t="str">
            <v>DNIT 015/2004-ES</v>
          </cell>
        </row>
        <row r="979">
          <cell r="A979" t="str">
            <v>2 S 04 501 03</v>
          </cell>
          <cell r="B979" t="str">
            <v>-</v>
          </cell>
          <cell r="C979" t="str">
            <v>Dreno longitudinal prof. p/corte em rocha - DPR 03</v>
          </cell>
          <cell r="D979" t="str">
            <v>m</v>
          </cell>
          <cell r="H979" t="str">
            <v>DNIT 015/2004-ES</v>
          </cell>
        </row>
        <row r="980">
          <cell r="A980" t="str">
            <v>2 S 04 501 04</v>
          </cell>
          <cell r="B980" t="str">
            <v>-</v>
          </cell>
          <cell r="C980" t="str">
            <v>Dreno longitudinal prof. p/corte em rocha - DPR 04</v>
          </cell>
          <cell r="D980" t="str">
            <v>m</v>
          </cell>
          <cell r="H980" t="str">
            <v>DNIT 015/2004-ES</v>
          </cell>
        </row>
        <row r="981">
          <cell r="A981" t="str">
            <v>2 S 04 501 05</v>
          </cell>
          <cell r="B981" t="str">
            <v>-</v>
          </cell>
          <cell r="C981" t="str">
            <v>Dreno longitudinal prof. p/corte em rocha - DPR 05</v>
          </cell>
          <cell r="D981" t="str">
            <v>m</v>
          </cell>
          <cell r="H981" t="str">
            <v>DNIT 015/2004-ES</v>
          </cell>
        </row>
        <row r="982">
          <cell r="A982" t="str">
            <v>2 S 04 501 51</v>
          </cell>
          <cell r="B982" t="str">
            <v>-</v>
          </cell>
          <cell r="C982" t="str">
            <v>Dreno longit.prof. p/corte em rocha - DPR 01 AC/BC</v>
          </cell>
          <cell r="D982" t="str">
            <v>m</v>
          </cell>
          <cell r="H982" t="str">
            <v>DNIT 015/2004-ES</v>
          </cell>
        </row>
        <row r="983">
          <cell r="A983" t="str">
            <v>2 S 04 501 52</v>
          </cell>
          <cell r="B983" t="str">
            <v>-</v>
          </cell>
          <cell r="C983" t="str">
            <v>Dreno longit.prof. p/corte em rocha - DPR 02 AC/BC</v>
          </cell>
          <cell r="D983" t="str">
            <v>m</v>
          </cell>
          <cell r="H983" t="str">
            <v>DNIT 015/2004-ES</v>
          </cell>
        </row>
        <row r="984">
          <cell r="A984" t="str">
            <v>2 S 04 501 53</v>
          </cell>
          <cell r="B984" t="str">
            <v>-</v>
          </cell>
          <cell r="C984" t="str">
            <v>Dreno longit.prof. p/corte em rocha - DPR 03 BC</v>
          </cell>
          <cell r="D984" t="str">
            <v>m</v>
          </cell>
          <cell r="H984" t="str">
            <v>DNIT 015/2004-ES</v>
          </cell>
        </row>
        <row r="985">
          <cell r="A985" t="str">
            <v>2 S 04 501 54</v>
          </cell>
          <cell r="B985" t="str">
            <v>-</v>
          </cell>
          <cell r="C985" t="str">
            <v>Dreno longit.prof. p/corte em rocha - DPR 04 BC</v>
          </cell>
          <cell r="D985" t="str">
            <v>m</v>
          </cell>
          <cell r="H985" t="str">
            <v>DNIT 015/2004-ES</v>
          </cell>
        </row>
        <row r="986">
          <cell r="A986" t="str">
            <v>2 S 04 501 55</v>
          </cell>
          <cell r="B986" t="str">
            <v>-</v>
          </cell>
          <cell r="C986" t="str">
            <v>Dreno longit.prof. p/corte em rocha - DPR 05 AC/BC</v>
          </cell>
          <cell r="D986" t="str">
            <v>m</v>
          </cell>
          <cell r="H986" t="str">
            <v>DNIT 015/2004-ES</v>
          </cell>
        </row>
        <row r="987">
          <cell r="A987" t="str">
            <v>2 S 04 502 01</v>
          </cell>
          <cell r="B987" t="str">
            <v>-</v>
          </cell>
          <cell r="C987" t="str">
            <v>Boca saída p/dreno longitudinal prof. BSD 01</v>
          </cell>
          <cell r="D987" t="str">
            <v>m</v>
          </cell>
          <cell r="H987" t="str">
            <v>DNIT 015/2004-ES</v>
          </cell>
        </row>
        <row r="988">
          <cell r="A988" t="str">
            <v>2 S 04 502 02</v>
          </cell>
          <cell r="B988" t="str">
            <v>-</v>
          </cell>
          <cell r="C988" t="str">
            <v>Boca saída p/dreno longitudinal prof. BSD 02</v>
          </cell>
          <cell r="D988" t="str">
            <v>m</v>
          </cell>
          <cell r="H988" t="str">
            <v>DNIT 015/2004-ES</v>
          </cell>
        </row>
        <row r="989">
          <cell r="A989" t="str">
            <v>2 S 04 502 51</v>
          </cell>
          <cell r="B989" t="str">
            <v>-</v>
          </cell>
          <cell r="C989" t="str">
            <v>Boca de saída p/dreno longit. prof. - BSD 01 AC/BC</v>
          </cell>
          <cell r="D989" t="str">
            <v>m</v>
          </cell>
          <cell r="H989" t="str">
            <v>DNIT 015/2004-ES</v>
          </cell>
        </row>
        <row r="990">
          <cell r="A990" t="str">
            <v>2 S 04 502 52</v>
          </cell>
          <cell r="B990" t="str">
            <v>-</v>
          </cell>
          <cell r="C990" t="str">
            <v>Boca de saída p/dreno longit. prof. - BSD 02 AC/BC</v>
          </cell>
          <cell r="D990" t="str">
            <v>m</v>
          </cell>
          <cell r="H990" t="str">
            <v>DNIT 015/2004-ES</v>
          </cell>
        </row>
        <row r="991">
          <cell r="A991" t="str">
            <v>2 S 04 510 01</v>
          </cell>
          <cell r="B991" t="str">
            <v>-</v>
          </cell>
          <cell r="C991" t="str">
            <v>Dreno sub-superficial - DSS 01</v>
          </cell>
          <cell r="D991" t="str">
            <v>m</v>
          </cell>
          <cell r="H991" t="str">
            <v>DNIT 016/2004-ES</v>
          </cell>
        </row>
        <row r="992">
          <cell r="A992" t="str">
            <v>2 S 04 510 02</v>
          </cell>
          <cell r="B992" t="str">
            <v>-</v>
          </cell>
          <cell r="C992" t="str">
            <v>Dreno sub-superficial - DSS 02</v>
          </cell>
          <cell r="D992" t="str">
            <v>m</v>
          </cell>
          <cell r="H992" t="str">
            <v>DNIT 016/2004-ES</v>
          </cell>
        </row>
        <row r="993">
          <cell r="A993" t="str">
            <v>2 S 04 510 03</v>
          </cell>
          <cell r="B993" t="str">
            <v>-</v>
          </cell>
          <cell r="C993" t="str">
            <v>Dreno sub-superficial - DSS 03</v>
          </cell>
          <cell r="D993" t="str">
            <v>m</v>
          </cell>
          <cell r="H993" t="str">
            <v>DNIT 016/2004-ES</v>
          </cell>
        </row>
        <row r="994">
          <cell r="A994" t="str">
            <v>2 S 04 510 04</v>
          </cell>
          <cell r="B994" t="str">
            <v>-</v>
          </cell>
          <cell r="C994" t="str">
            <v>Dreno sub-superficial - DSS 04</v>
          </cell>
          <cell r="D994" t="str">
            <v>m</v>
          </cell>
          <cell r="H994" t="str">
            <v>DNIT 016/2004-ES</v>
          </cell>
        </row>
        <row r="995">
          <cell r="A995" t="str">
            <v>2 S 04 510 51</v>
          </cell>
          <cell r="B995" t="str">
            <v>-</v>
          </cell>
          <cell r="C995" t="str">
            <v>Dreno sub-superficial - DSS 01 AC</v>
          </cell>
          <cell r="D995" t="str">
            <v>m</v>
          </cell>
          <cell r="H995" t="str">
            <v>DNIT 016/2004-ES</v>
          </cell>
        </row>
        <row r="996">
          <cell r="A996" t="str">
            <v>2 S 04 510 52</v>
          </cell>
          <cell r="B996" t="str">
            <v>-</v>
          </cell>
          <cell r="C996" t="str">
            <v>Dreno sub-superficial - DSS 02 BC</v>
          </cell>
          <cell r="D996" t="str">
            <v>m</v>
          </cell>
          <cell r="H996" t="str">
            <v>DNIT 016/2004-ES</v>
          </cell>
        </row>
        <row r="997">
          <cell r="A997" t="str">
            <v>2 S 04 510 53</v>
          </cell>
          <cell r="B997" t="str">
            <v>-</v>
          </cell>
          <cell r="C997" t="str">
            <v>Dreno sub-superficial - DSS 03 BC</v>
          </cell>
          <cell r="D997" t="str">
            <v>m</v>
          </cell>
          <cell r="H997" t="str">
            <v>DNIT 016/2004-ES</v>
          </cell>
        </row>
        <row r="998">
          <cell r="A998" t="str">
            <v>2 S 04 510 54</v>
          </cell>
          <cell r="B998" t="str">
            <v>-</v>
          </cell>
          <cell r="C998" t="str">
            <v>Dreno sub-superficial - DSS 04 BC</v>
          </cell>
          <cell r="D998" t="str">
            <v>m</v>
          </cell>
          <cell r="H998" t="str">
            <v>DNIT 016/2004-ES</v>
          </cell>
        </row>
        <row r="999">
          <cell r="A999" t="str">
            <v>2 S 04 511 01</v>
          </cell>
          <cell r="B999" t="str">
            <v>-</v>
          </cell>
          <cell r="C999" t="str">
            <v>Boca saída p/dreno sub-superficial - BSD 03</v>
          </cell>
          <cell r="D999" t="str">
            <v>m</v>
          </cell>
          <cell r="H999" t="str">
            <v>DNIT 016/2004-ES</v>
          </cell>
        </row>
        <row r="1000">
          <cell r="A1000" t="str">
            <v>2 S 04 511 51</v>
          </cell>
          <cell r="B1000" t="str">
            <v>-</v>
          </cell>
          <cell r="C1000" t="str">
            <v>Boca de saída p/dreno sub-superficial-BSD 03 AC/BC</v>
          </cell>
          <cell r="D1000" t="str">
            <v>Und</v>
          </cell>
          <cell r="H1000" t="str">
            <v>DNIT 016/2004-ES</v>
          </cell>
        </row>
        <row r="1001">
          <cell r="A1001" t="str">
            <v>2 S 04 520 01</v>
          </cell>
          <cell r="B1001" t="str">
            <v>-</v>
          </cell>
          <cell r="C1001" t="str">
            <v>Dreno sub-horizontal - DSH 01</v>
          </cell>
          <cell r="D1001" t="str">
            <v>m</v>
          </cell>
          <cell r="H1001" t="str">
            <v>DNIT 017/2004-ES</v>
          </cell>
        </row>
        <row r="1002">
          <cell r="A1002" t="str">
            <v>2 S 04 520 51</v>
          </cell>
          <cell r="B1002" t="str">
            <v>-</v>
          </cell>
          <cell r="C1002" t="str">
            <v>Dreno sub-horizontal - DSH 01</v>
          </cell>
          <cell r="D1002" t="str">
            <v>m</v>
          </cell>
          <cell r="H1002" t="str">
            <v>DNIT 017/2004-ES</v>
          </cell>
        </row>
        <row r="1003">
          <cell r="A1003" t="str">
            <v>2 S 04 521 01</v>
          </cell>
          <cell r="B1003" t="str">
            <v>-</v>
          </cell>
          <cell r="C1003" t="str">
            <v>Boca saída p/dreno sub-horizontal - BSD 04</v>
          </cell>
          <cell r="D1003" t="str">
            <v>Und</v>
          </cell>
          <cell r="H1003" t="str">
            <v>DNIT 017/2004-ES</v>
          </cell>
        </row>
        <row r="1004">
          <cell r="A1004" t="str">
            <v>2 S 04 521 51</v>
          </cell>
          <cell r="B1004" t="str">
            <v>-</v>
          </cell>
          <cell r="C1004" t="str">
            <v>Boca de saída p/dreno sub-superficial-BSD 04 AC/BC</v>
          </cell>
          <cell r="D1004" t="str">
            <v>Und</v>
          </cell>
          <cell r="H1004" t="str">
            <v>DNIT 017/2004-ES</v>
          </cell>
        </row>
        <row r="1005">
          <cell r="A1005" t="str">
            <v>2 S 04 900 01</v>
          </cell>
          <cell r="B1005" t="str">
            <v>-</v>
          </cell>
          <cell r="C1005" t="str">
            <v>Sarjeta triangular de concreto - STC 01</v>
          </cell>
          <cell r="D1005" t="str">
            <v>m</v>
          </cell>
          <cell r="H1005" t="str">
            <v>DNIT 018/2004-ES</v>
          </cell>
        </row>
        <row r="1006">
          <cell r="A1006" t="str">
            <v>2 S 04 900 02</v>
          </cell>
          <cell r="B1006" t="str">
            <v>-</v>
          </cell>
          <cell r="C1006" t="str">
            <v>Sarjeta triangular de concreto - STC 02</v>
          </cell>
          <cell r="D1006" t="str">
            <v>m</v>
          </cell>
          <cell r="H1006" t="str">
            <v>DNIT 018/2004-ES</v>
          </cell>
        </row>
        <row r="1007">
          <cell r="A1007" t="str">
            <v>2 S 04 900 03</v>
          </cell>
          <cell r="B1007" t="str">
            <v>-</v>
          </cell>
          <cell r="C1007" t="str">
            <v>Sarjeta triangular de concreto - STC 03</v>
          </cell>
          <cell r="D1007" t="str">
            <v>m</v>
          </cell>
          <cell r="H1007" t="str">
            <v>DNIT 018/2004-ES</v>
          </cell>
        </row>
        <row r="1008">
          <cell r="A1008" t="str">
            <v>2 S 04 900 04</v>
          </cell>
          <cell r="B1008" t="str">
            <v>-</v>
          </cell>
          <cell r="C1008" t="str">
            <v>Sarjeta triangular de concreto - STC 04</v>
          </cell>
          <cell r="D1008" t="str">
            <v>m</v>
          </cell>
          <cell r="H1008" t="str">
            <v>DNIT 018/2004-ES</v>
          </cell>
        </row>
        <row r="1009">
          <cell r="A1009" t="str">
            <v>2 S 04 900 05</v>
          </cell>
          <cell r="B1009" t="str">
            <v>-</v>
          </cell>
          <cell r="C1009" t="str">
            <v>Sarjeta triangular de concreto - STC 05</v>
          </cell>
          <cell r="D1009" t="str">
            <v>m</v>
          </cell>
          <cell r="H1009" t="str">
            <v>DNIT 018/2004-ES</v>
          </cell>
        </row>
        <row r="1010">
          <cell r="A1010" t="str">
            <v>2 S 04 900 06</v>
          </cell>
          <cell r="B1010" t="str">
            <v>-</v>
          </cell>
          <cell r="C1010" t="str">
            <v>Sarjeta triangular de concreto - STC 06</v>
          </cell>
          <cell r="D1010" t="str">
            <v>m</v>
          </cell>
          <cell r="H1010" t="str">
            <v>DNIT 018/2004-ES</v>
          </cell>
        </row>
        <row r="1011">
          <cell r="A1011" t="str">
            <v>2 S 04 900 07</v>
          </cell>
          <cell r="B1011" t="str">
            <v>-</v>
          </cell>
          <cell r="C1011" t="str">
            <v>Sarjeta triangular de concreto - STC 07</v>
          </cell>
          <cell r="D1011" t="str">
            <v>m</v>
          </cell>
          <cell r="H1011" t="str">
            <v>DNIT 018/2004-ES</v>
          </cell>
        </row>
        <row r="1012">
          <cell r="A1012" t="str">
            <v>2 S 04 900 08</v>
          </cell>
          <cell r="B1012" t="str">
            <v>-</v>
          </cell>
          <cell r="C1012" t="str">
            <v>Sarjeta triangular de concreto - STC 08</v>
          </cell>
          <cell r="D1012" t="str">
            <v>m</v>
          </cell>
          <cell r="H1012" t="str">
            <v>DNIT 018/2004-ES</v>
          </cell>
        </row>
        <row r="1013">
          <cell r="A1013" t="str">
            <v>2 S 04 900 21</v>
          </cell>
          <cell r="B1013" t="str">
            <v>-</v>
          </cell>
          <cell r="C1013" t="str">
            <v>Sarjeta canteiro central concreto - SCC 01</v>
          </cell>
          <cell r="D1013" t="str">
            <v>m</v>
          </cell>
          <cell r="H1013" t="str">
            <v>DNIT 018/2004-ES</v>
          </cell>
        </row>
        <row r="1014">
          <cell r="A1014" t="str">
            <v>2 S 04 900 22</v>
          </cell>
          <cell r="B1014" t="str">
            <v>-</v>
          </cell>
          <cell r="C1014" t="str">
            <v>Sarjeta canteiro central concreto - SCC 02</v>
          </cell>
          <cell r="D1014" t="str">
            <v>m</v>
          </cell>
          <cell r="H1014" t="str">
            <v>DNIT 018/2004-ES</v>
          </cell>
        </row>
        <row r="1015">
          <cell r="A1015" t="str">
            <v>2 S 04 900 31</v>
          </cell>
          <cell r="B1015" t="str">
            <v>-</v>
          </cell>
          <cell r="C1015" t="str">
            <v>Sarjeta triangular de grama - STG 01</v>
          </cell>
          <cell r="D1015" t="str">
            <v>m</v>
          </cell>
          <cell r="H1015" t="str">
            <v>DNIT 018/2004-ES</v>
          </cell>
        </row>
        <row r="1016">
          <cell r="A1016" t="str">
            <v>2 S 04 900 32</v>
          </cell>
          <cell r="B1016" t="str">
            <v>-</v>
          </cell>
          <cell r="C1016" t="str">
            <v>Sarjeta triangular de grama - STG 02</v>
          </cell>
          <cell r="D1016" t="str">
            <v>m</v>
          </cell>
          <cell r="H1016" t="str">
            <v>DNIT 018/2004-ES</v>
          </cell>
        </row>
        <row r="1017">
          <cell r="A1017" t="str">
            <v>2 S 04 900 33</v>
          </cell>
          <cell r="B1017" t="str">
            <v>-</v>
          </cell>
          <cell r="C1017" t="str">
            <v>Sarjeta triangular de grama - STG 03</v>
          </cell>
          <cell r="D1017" t="str">
            <v>m</v>
          </cell>
          <cell r="H1017" t="str">
            <v>DNIT 018/2004-ES</v>
          </cell>
        </row>
        <row r="1018">
          <cell r="A1018" t="str">
            <v>2 S 04 900 34</v>
          </cell>
          <cell r="B1018" t="str">
            <v>-</v>
          </cell>
          <cell r="C1018" t="str">
            <v>Sarjeta triangular de grama - STG 04</v>
          </cell>
          <cell r="D1018" t="str">
            <v>m</v>
          </cell>
          <cell r="H1018" t="str">
            <v>DNIT 018/2004-ES</v>
          </cell>
        </row>
        <row r="1019">
          <cell r="A1019" t="str">
            <v>2 S 04 900 41</v>
          </cell>
          <cell r="B1019" t="str">
            <v>-</v>
          </cell>
          <cell r="C1019" t="str">
            <v>Sarjeta triangular não revestida - STT 01</v>
          </cell>
          <cell r="D1019" t="str">
            <v>m</v>
          </cell>
          <cell r="H1019" t="str">
            <v>DNIT 018/2004-ES</v>
          </cell>
        </row>
        <row r="1020">
          <cell r="A1020" t="str">
            <v>2 S 04 900 42</v>
          </cell>
          <cell r="B1020" t="str">
            <v>-</v>
          </cell>
          <cell r="C1020" t="str">
            <v>Sarjeta triangular não revestida - STT 02</v>
          </cell>
          <cell r="D1020" t="str">
            <v>m</v>
          </cell>
          <cell r="H1020" t="str">
            <v>DNIT 018/2004-ES</v>
          </cell>
        </row>
        <row r="1021">
          <cell r="A1021" t="str">
            <v>2 S 04 900 43</v>
          </cell>
          <cell r="B1021" t="str">
            <v>-</v>
          </cell>
          <cell r="C1021" t="str">
            <v>Sarjeta triangular não revestida - STT 03</v>
          </cell>
          <cell r="D1021" t="str">
            <v>m</v>
          </cell>
          <cell r="H1021" t="str">
            <v>DNIT 018/2004-ES</v>
          </cell>
        </row>
        <row r="1022">
          <cell r="A1022" t="str">
            <v>2 S 04 900 44</v>
          </cell>
          <cell r="B1022" t="str">
            <v>-</v>
          </cell>
          <cell r="C1022" t="str">
            <v>Sarjeta triangular não revestida - STT 04</v>
          </cell>
          <cell r="D1022" t="str">
            <v>m</v>
          </cell>
          <cell r="H1022" t="str">
            <v>DNIT 018/2004-ES</v>
          </cell>
        </row>
        <row r="1023">
          <cell r="A1023" t="str">
            <v>2 S 04 900 51</v>
          </cell>
          <cell r="B1023" t="str">
            <v>-</v>
          </cell>
          <cell r="C1023" t="str">
            <v>Sarjeta triangular de concreto - STC 01 AC/BC</v>
          </cell>
          <cell r="D1023" t="str">
            <v>m</v>
          </cell>
          <cell r="H1023" t="str">
            <v>DNIT 018/2004-ES</v>
          </cell>
        </row>
        <row r="1024">
          <cell r="A1024" t="str">
            <v>2 S 04 900 52</v>
          </cell>
          <cell r="B1024" t="str">
            <v>-</v>
          </cell>
          <cell r="C1024" t="str">
            <v>Sarjeta triangular de concreto - STC 02 AC/BC</v>
          </cell>
          <cell r="D1024" t="str">
            <v>m</v>
          </cell>
          <cell r="H1024" t="str">
            <v>DNIT 018/2004-ES</v>
          </cell>
        </row>
        <row r="1025">
          <cell r="A1025" t="str">
            <v>2 S 04 900 53</v>
          </cell>
          <cell r="B1025" t="str">
            <v>-</v>
          </cell>
          <cell r="C1025" t="str">
            <v>Sarjeta triangular de concreto - STC 03 AC/BC</v>
          </cell>
          <cell r="D1025" t="str">
            <v>m</v>
          </cell>
          <cell r="H1025" t="str">
            <v>DNIT 018/2004-ES</v>
          </cell>
        </row>
        <row r="1026">
          <cell r="A1026" t="str">
            <v>2 S 04 900 54</v>
          </cell>
          <cell r="B1026" t="str">
            <v>-</v>
          </cell>
          <cell r="C1026" t="str">
            <v>Sarjeta triangular de concreto - STC 04 AC/BC</v>
          </cell>
          <cell r="D1026" t="str">
            <v>m</v>
          </cell>
          <cell r="H1026" t="str">
            <v>DNIT 018/2004-ES</v>
          </cell>
        </row>
        <row r="1027">
          <cell r="A1027" t="str">
            <v>2 S 04 900 55</v>
          </cell>
          <cell r="B1027" t="str">
            <v>-</v>
          </cell>
          <cell r="C1027" t="str">
            <v>Sarjeta triangular de concreto - STC 05 AC/BC</v>
          </cell>
          <cell r="D1027" t="str">
            <v>m</v>
          </cell>
          <cell r="H1027" t="str">
            <v>DNIT 018/2004-ES</v>
          </cell>
        </row>
        <row r="1028">
          <cell r="A1028" t="str">
            <v>2 S 04 900 56</v>
          </cell>
          <cell r="B1028" t="str">
            <v>-</v>
          </cell>
          <cell r="C1028" t="str">
            <v>Sarjeta triangular de concreto - STC 06 AC/BC</v>
          </cell>
          <cell r="D1028" t="str">
            <v>m</v>
          </cell>
          <cell r="H1028" t="str">
            <v>DNIT 018/2004-ES</v>
          </cell>
        </row>
        <row r="1029">
          <cell r="A1029" t="str">
            <v>2 S 04 900 57</v>
          </cell>
          <cell r="B1029" t="str">
            <v>-</v>
          </cell>
          <cell r="C1029" t="str">
            <v>Sarjeta triangular de concreto - STC 07 AC/BC</v>
          </cell>
          <cell r="D1029" t="str">
            <v>m</v>
          </cell>
          <cell r="H1029" t="str">
            <v>DNIT 018/2004-ES</v>
          </cell>
        </row>
        <row r="1030">
          <cell r="A1030" t="str">
            <v>2 S 04 900 58</v>
          </cell>
          <cell r="B1030" t="str">
            <v>-</v>
          </cell>
          <cell r="C1030" t="str">
            <v>Sarjeta triangular de concreto - STC 08 AC/BC</v>
          </cell>
          <cell r="D1030" t="str">
            <v>m</v>
          </cell>
          <cell r="H1030" t="str">
            <v>DNIT 018/2004-ES</v>
          </cell>
        </row>
        <row r="1031">
          <cell r="A1031" t="str">
            <v>2 S 04 900 71</v>
          </cell>
          <cell r="B1031" t="str">
            <v>-</v>
          </cell>
          <cell r="C1031" t="str">
            <v>Sarjeta canteiro central concreto - SCC 01 AC/BC</v>
          </cell>
          <cell r="D1031" t="str">
            <v>m</v>
          </cell>
          <cell r="H1031" t="str">
            <v>DNIT 018/2004-ES</v>
          </cell>
        </row>
        <row r="1032">
          <cell r="A1032" t="str">
            <v>2 S 04 900 72</v>
          </cell>
          <cell r="B1032" t="str">
            <v>-</v>
          </cell>
          <cell r="C1032" t="str">
            <v>Sarjeta canteiro central concreto - SCC 02 AC/BC</v>
          </cell>
          <cell r="D1032" t="str">
            <v>m</v>
          </cell>
          <cell r="H1032" t="str">
            <v>DNIT 018/2004-ES</v>
          </cell>
        </row>
        <row r="1033">
          <cell r="A1033" t="str">
            <v>2 S 04 901 01</v>
          </cell>
          <cell r="B1033" t="str">
            <v>-</v>
          </cell>
          <cell r="C1033" t="str">
            <v>Sarjeta trapezoidal de concreto - SZC 01</v>
          </cell>
          <cell r="D1033" t="str">
            <v>m</v>
          </cell>
          <cell r="H1033" t="str">
            <v>DNIT 018/2004-ES</v>
          </cell>
        </row>
        <row r="1034">
          <cell r="A1034" t="str">
            <v>2 S 04 901 02</v>
          </cell>
          <cell r="B1034" t="str">
            <v>-</v>
          </cell>
          <cell r="C1034" t="str">
            <v>Sarjeta trapezoidal de concreto - SZC 02</v>
          </cell>
          <cell r="D1034" t="str">
            <v>m</v>
          </cell>
          <cell r="H1034" t="str">
            <v>DNIT 018/2004-ES</v>
          </cell>
        </row>
        <row r="1035">
          <cell r="A1035" t="str">
            <v>2 S 04 901 21</v>
          </cell>
          <cell r="B1035" t="str">
            <v>-</v>
          </cell>
          <cell r="C1035" t="str">
            <v>Sarjeta de canteiro central de concreto - SCC 03</v>
          </cell>
          <cell r="D1035" t="str">
            <v>m</v>
          </cell>
          <cell r="H1035" t="str">
            <v>DNIT 018/2004-ES</v>
          </cell>
        </row>
        <row r="1036">
          <cell r="A1036" t="str">
            <v>2 S 04 901 22</v>
          </cell>
          <cell r="B1036" t="str">
            <v>-</v>
          </cell>
          <cell r="C1036" t="str">
            <v>Sarjeta de canteiro central de cocnreto - SCC 04</v>
          </cell>
          <cell r="D1036" t="str">
            <v>m</v>
          </cell>
          <cell r="H1036" t="str">
            <v>DNIT 018/2004-ES</v>
          </cell>
        </row>
        <row r="1037">
          <cell r="A1037" t="str">
            <v>2 S 04 901 31</v>
          </cell>
          <cell r="B1037" t="str">
            <v>-</v>
          </cell>
          <cell r="C1037" t="str">
            <v>Sarjeta trapezoidal de grama - SZG 01</v>
          </cell>
          <cell r="D1037" t="str">
            <v>m</v>
          </cell>
          <cell r="H1037" t="str">
            <v>DNIT 018/2004-ES</v>
          </cell>
        </row>
        <row r="1038">
          <cell r="A1038" t="str">
            <v>2 S 04 901 32</v>
          </cell>
          <cell r="B1038" t="str">
            <v>-</v>
          </cell>
          <cell r="C1038" t="str">
            <v>Sarjeta trapezoidal de grama - SZG 02</v>
          </cell>
          <cell r="D1038" t="str">
            <v>m</v>
          </cell>
          <cell r="H1038" t="str">
            <v>DNIT 018/2004-ES</v>
          </cell>
        </row>
        <row r="1039">
          <cell r="A1039" t="str">
            <v>2 S 04 901 41</v>
          </cell>
          <cell r="B1039" t="str">
            <v>-</v>
          </cell>
          <cell r="C1039" t="str">
            <v>Sarjeta trapezoidal não revestida - SZT 01</v>
          </cell>
          <cell r="D1039" t="str">
            <v>m</v>
          </cell>
          <cell r="H1039" t="str">
            <v>DNIT 018/2004-ES</v>
          </cell>
        </row>
        <row r="1040">
          <cell r="A1040" t="str">
            <v>2 S 04 901 42</v>
          </cell>
          <cell r="B1040" t="str">
            <v>-</v>
          </cell>
          <cell r="C1040" t="str">
            <v>Sarjeta trapezoidal não revestida - SZT 02</v>
          </cell>
          <cell r="D1040" t="str">
            <v>m</v>
          </cell>
          <cell r="H1040" t="str">
            <v>DNIT 018/2004-ES</v>
          </cell>
        </row>
        <row r="1041">
          <cell r="A1041" t="str">
            <v>2 S 04 901 51</v>
          </cell>
          <cell r="B1041" t="str">
            <v>-</v>
          </cell>
          <cell r="C1041" t="str">
            <v>Sarjeta trapezoidal de concreto - SZC 01 AC/BC</v>
          </cell>
          <cell r="D1041" t="str">
            <v>m</v>
          </cell>
          <cell r="H1041" t="str">
            <v>DNIT 018/2004-ES</v>
          </cell>
        </row>
        <row r="1042">
          <cell r="A1042" t="str">
            <v>2 S 04 901 52</v>
          </cell>
          <cell r="B1042" t="str">
            <v>-</v>
          </cell>
          <cell r="C1042" t="str">
            <v>Sarjeta trapezoidal de concreto - SZC 02 AC/BC</v>
          </cell>
          <cell r="D1042" t="str">
            <v>m</v>
          </cell>
          <cell r="H1042" t="str">
            <v>DNIT 018/2004-ES</v>
          </cell>
        </row>
        <row r="1043">
          <cell r="A1043" t="str">
            <v>2 S 04 901 71</v>
          </cell>
          <cell r="B1043" t="str">
            <v>-</v>
          </cell>
          <cell r="C1043" t="str">
            <v>Sarjeta canteiro central concreto - SCC 03 AC/BC</v>
          </cell>
          <cell r="D1043" t="str">
            <v>m</v>
          </cell>
          <cell r="H1043" t="str">
            <v>DNIT 018/2004-ES</v>
          </cell>
        </row>
        <row r="1044">
          <cell r="A1044" t="str">
            <v>2 S 04 901 72</v>
          </cell>
          <cell r="B1044" t="str">
            <v>-</v>
          </cell>
          <cell r="C1044" t="str">
            <v>Sarjeta canteiro central concreto - SCC 04 AC/BC</v>
          </cell>
          <cell r="D1044" t="str">
            <v>m</v>
          </cell>
          <cell r="H1044" t="str">
            <v>DNIT 018/2004-ES</v>
          </cell>
        </row>
        <row r="1045">
          <cell r="A1045" t="str">
            <v>2 S 04 910 01</v>
          </cell>
          <cell r="B1045" t="str">
            <v>-</v>
          </cell>
          <cell r="C1045" t="str">
            <v>Meio fio de concreto - MFC 01</v>
          </cell>
          <cell r="D1045" t="str">
            <v>m</v>
          </cell>
          <cell r="H1045" t="str">
            <v>DNIT 020/2004-ES</v>
          </cell>
        </row>
        <row r="1046">
          <cell r="A1046" t="str">
            <v>2 S 04 910 02</v>
          </cell>
          <cell r="B1046" t="str">
            <v>-</v>
          </cell>
          <cell r="C1046" t="str">
            <v>Meio fio de concreto - MFC 02</v>
          </cell>
          <cell r="D1046" t="str">
            <v>m</v>
          </cell>
          <cell r="H1046" t="str">
            <v>DNIT 020/2004-ES</v>
          </cell>
        </row>
        <row r="1047">
          <cell r="A1047" t="str">
            <v>2 S 04 910 03</v>
          </cell>
          <cell r="B1047" t="str">
            <v>-</v>
          </cell>
          <cell r="C1047" t="str">
            <v>Meio fio de concreto - MFC 03</v>
          </cell>
          <cell r="D1047" t="str">
            <v>m</v>
          </cell>
          <cell r="H1047" t="str">
            <v>DNIT 020/2004-ES</v>
          </cell>
        </row>
        <row r="1048">
          <cell r="A1048" t="str">
            <v>2 S 04 910 04</v>
          </cell>
          <cell r="B1048" t="str">
            <v>-</v>
          </cell>
          <cell r="C1048" t="str">
            <v>Meio fio de concreto - MFC 04</v>
          </cell>
          <cell r="D1048" t="str">
            <v>m</v>
          </cell>
          <cell r="H1048" t="str">
            <v>DNIT 020/2004-ES</v>
          </cell>
        </row>
        <row r="1049">
          <cell r="A1049" t="str">
            <v>2 S 04 910 05</v>
          </cell>
          <cell r="B1049" t="str">
            <v>-</v>
          </cell>
          <cell r="C1049" t="str">
            <v>Meio fio de concreto - MFC 05</v>
          </cell>
          <cell r="D1049" t="str">
            <v>m</v>
          </cell>
          <cell r="H1049" t="str">
            <v>DNIT 020/2004-ES</v>
          </cell>
        </row>
        <row r="1050">
          <cell r="A1050" t="str">
            <v>2 S 04 910 06</v>
          </cell>
          <cell r="B1050" t="str">
            <v>-</v>
          </cell>
          <cell r="C1050" t="str">
            <v>Meio fio de concreto - MFC 06</v>
          </cell>
          <cell r="D1050" t="str">
            <v>m</v>
          </cell>
          <cell r="H1050" t="str">
            <v>DNIT 020/2004-ES</v>
          </cell>
        </row>
        <row r="1051">
          <cell r="A1051" t="str">
            <v>2 S 04 910 07</v>
          </cell>
          <cell r="B1051" t="str">
            <v>-</v>
          </cell>
          <cell r="C1051" t="str">
            <v>Meio fio de concreto - MFC 07</v>
          </cell>
          <cell r="D1051" t="str">
            <v>m</v>
          </cell>
          <cell r="H1051" t="str">
            <v>DNIT 020/2004-ES</v>
          </cell>
        </row>
        <row r="1052">
          <cell r="A1052" t="str">
            <v>2 S 04 910 08</v>
          </cell>
          <cell r="B1052" t="str">
            <v>-</v>
          </cell>
          <cell r="C1052" t="str">
            <v>Meio fio de concreto - MFC 08</v>
          </cell>
          <cell r="D1052" t="str">
            <v>m</v>
          </cell>
          <cell r="H1052" t="str">
            <v>DNIT 020/2004-ES</v>
          </cell>
        </row>
        <row r="1053">
          <cell r="A1053" t="str">
            <v>2 S 04 910 51</v>
          </cell>
          <cell r="B1053" t="str">
            <v>-</v>
          </cell>
          <cell r="C1053" t="str">
            <v>Meio-fio de concreto - MFC 01 AC/BC</v>
          </cell>
          <cell r="D1053" t="str">
            <v>m</v>
          </cell>
          <cell r="H1053" t="str">
            <v>DNIT 020/2004-ES</v>
          </cell>
        </row>
        <row r="1054">
          <cell r="A1054" t="str">
            <v>2 S 04 910 52</v>
          </cell>
          <cell r="B1054" t="str">
            <v>-</v>
          </cell>
          <cell r="C1054" t="str">
            <v>Meio-fio de concreto - MFC 02 AC/BC</v>
          </cell>
          <cell r="D1054" t="str">
            <v>m</v>
          </cell>
          <cell r="H1054" t="str">
            <v>DNIT 020/2004-ES</v>
          </cell>
        </row>
        <row r="1055">
          <cell r="A1055" t="str">
            <v>2 S 04 910 53</v>
          </cell>
          <cell r="B1055" t="str">
            <v>-</v>
          </cell>
          <cell r="C1055" t="str">
            <v>Meio-fio de concreto - MFC 03 AC/BC</v>
          </cell>
          <cell r="D1055" t="str">
            <v>m</v>
          </cell>
          <cell r="H1055" t="str">
            <v>DNIT 020/2004-ES</v>
          </cell>
        </row>
        <row r="1056">
          <cell r="A1056" t="str">
            <v>2 S 04 910 54</v>
          </cell>
          <cell r="B1056" t="str">
            <v>-</v>
          </cell>
          <cell r="C1056" t="str">
            <v>Meio-fio de concreto - MFC 04 AC/BC</v>
          </cell>
          <cell r="D1056" t="str">
            <v>m</v>
          </cell>
          <cell r="H1056" t="str">
            <v>DNIT 020/2004-ES</v>
          </cell>
        </row>
        <row r="1057">
          <cell r="A1057" t="str">
            <v>2 S 04 910 55</v>
          </cell>
          <cell r="B1057" t="str">
            <v>-</v>
          </cell>
          <cell r="C1057" t="str">
            <v>Meio-fio de concreto - MFC 05 AC/BC</v>
          </cell>
          <cell r="D1057" t="str">
            <v>m</v>
          </cell>
          <cell r="H1057" t="str">
            <v>DNIT 020/2004-ES</v>
          </cell>
        </row>
        <row r="1058">
          <cell r="A1058" t="str">
            <v>2 S 04 910 56</v>
          </cell>
          <cell r="B1058" t="str">
            <v>-</v>
          </cell>
          <cell r="C1058" t="str">
            <v>Meio-fio de concreto - MFC 06 AC/BC</v>
          </cell>
          <cell r="D1058" t="str">
            <v>m</v>
          </cell>
          <cell r="H1058" t="str">
            <v>DNIT 020/2004-ES</v>
          </cell>
        </row>
        <row r="1059">
          <cell r="A1059" t="str">
            <v>2 S 04 910 57</v>
          </cell>
          <cell r="B1059" t="str">
            <v>-</v>
          </cell>
          <cell r="C1059" t="str">
            <v>Meio-fio de concreto - MFC 07 AC/BC</v>
          </cell>
          <cell r="D1059" t="str">
            <v>m</v>
          </cell>
          <cell r="H1059" t="str">
            <v>DNIT 020/2004-ES</v>
          </cell>
        </row>
        <row r="1060">
          <cell r="A1060" t="str">
            <v>2 S 04 910 58</v>
          </cell>
          <cell r="B1060" t="str">
            <v>-</v>
          </cell>
          <cell r="C1060" t="str">
            <v>Meio-fio de concreto - MFC 08 AC/BC</v>
          </cell>
          <cell r="D1060" t="str">
            <v>m</v>
          </cell>
          <cell r="H1060" t="str">
            <v>DNIT 020/2004-ES</v>
          </cell>
        </row>
        <row r="1061">
          <cell r="A1061" t="str">
            <v>2 S 04 930 01</v>
          </cell>
          <cell r="B1061" t="str">
            <v>-</v>
          </cell>
          <cell r="C1061" t="str">
            <v>Caixa coletora de sarjeta - CCS 01</v>
          </cell>
          <cell r="D1061" t="str">
            <v>und</v>
          </cell>
          <cell r="H1061" t="str">
            <v>DNIT 026/2004-ES</v>
          </cell>
        </row>
        <row r="1062">
          <cell r="A1062" t="str">
            <v>2 S 04 930 02</v>
          </cell>
          <cell r="B1062" t="str">
            <v>-</v>
          </cell>
          <cell r="C1062" t="str">
            <v>Caixa coletora de sarjeta - CCS 02</v>
          </cell>
          <cell r="D1062" t="str">
            <v>und</v>
          </cell>
          <cell r="H1062" t="str">
            <v>DNIT 026/2004-ES</v>
          </cell>
        </row>
        <row r="1063">
          <cell r="A1063" t="str">
            <v>2 S 04 930 03</v>
          </cell>
          <cell r="B1063" t="str">
            <v>-</v>
          </cell>
          <cell r="C1063" t="str">
            <v>Caixa coletora de sarjeta - CCS 03</v>
          </cell>
          <cell r="D1063" t="str">
            <v>und</v>
          </cell>
          <cell r="H1063" t="str">
            <v>DNIT 026/2004-ES</v>
          </cell>
        </row>
        <row r="1064">
          <cell r="A1064" t="str">
            <v>2 S 04 930 04</v>
          </cell>
          <cell r="B1064" t="str">
            <v>-</v>
          </cell>
          <cell r="C1064" t="str">
            <v>Caixa coletora de sarjeta - CCS 04</v>
          </cell>
          <cell r="D1064" t="str">
            <v>und</v>
          </cell>
          <cell r="H1064" t="str">
            <v>DNIT 026/2004-ES</v>
          </cell>
        </row>
        <row r="1065">
          <cell r="A1065" t="str">
            <v>2 S 04 930 05</v>
          </cell>
          <cell r="B1065" t="str">
            <v>-</v>
          </cell>
          <cell r="C1065" t="str">
            <v>Caixa coletora de sarjeta - CCS 05</v>
          </cell>
          <cell r="D1065" t="str">
            <v>und</v>
          </cell>
          <cell r="H1065" t="str">
            <v>DNIT 026/2004-ES</v>
          </cell>
        </row>
        <row r="1066">
          <cell r="A1066" t="str">
            <v>2 S 04 930 06</v>
          </cell>
          <cell r="B1066" t="str">
            <v>-</v>
          </cell>
          <cell r="C1066" t="str">
            <v>Caixa coletora de sarjeta - CCS 06</v>
          </cell>
          <cell r="D1066" t="str">
            <v>und</v>
          </cell>
          <cell r="H1066" t="str">
            <v>DNIT 026/2004-ES</v>
          </cell>
        </row>
        <row r="1067">
          <cell r="A1067" t="str">
            <v>2 S 04 930 07</v>
          </cell>
          <cell r="B1067" t="str">
            <v>-</v>
          </cell>
          <cell r="C1067" t="str">
            <v>Caixa coletora de sarjeta - CCS 07</v>
          </cell>
          <cell r="D1067" t="str">
            <v>und</v>
          </cell>
          <cell r="H1067" t="str">
            <v>DNIT 026/2004-ES</v>
          </cell>
        </row>
        <row r="1068">
          <cell r="A1068" t="str">
            <v>2 S 04 930 08</v>
          </cell>
          <cell r="B1068" t="str">
            <v>-</v>
          </cell>
          <cell r="C1068" t="str">
            <v>Caixa coletora de sarjeta - CCS 08</v>
          </cell>
          <cell r="D1068" t="str">
            <v>und</v>
          </cell>
          <cell r="H1068" t="str">
            <v>DNIT 026/2004-ES</v>
          </cell>
        </row>
        <row r="1069">
          <cell r="A1069" t="str">
            <v>2 S 04 930 09</v>
          </cell>
          <cell r="B1069" t="str">
            <v>-</v>
          </cell>
          <cell r="C1069" t="str">
            <v>Caixa coletora de sarjeta - CCS 09</v>
          </cell>
          <cell r="D1069" t="str">
            <v>und</v>
          </cell>
          <cell r="H1069" t="str">
            <v>DNIT 026/2004-ES</v>
          </cell>
        </row>
        <row r="1070">
          <cell r="A1070" t="str">
            <v>2 S 04 930 10</v>
          </cell>
          <cell r="B1070" t="str">
            <v>-</v>
          </cell>
          <cell r="C1070" t="str">
            <v>Caixa coletora de sarjeta - CCS 10</v>
          </cell>
          <cell r="D1070" t="str">
            <v>und</v>
          </cell>
          <cell r="H1070" t="str">
            <v>DNIT 026/2004-ES</v>
          </cell>
        </row>
        <row r="1071">
          <cell r="A1071" t="str">
            <v>2 S 04 930 11</v>
          </cell>
          <cell r="B1071" t="str">
            <v>-</v>
          </cell>
          <cell r="C1071" t="str">
            <v>Caixa coletora de sarjeta - CCS 11</v>
          </cell>
          <cell r="D1071" t="str">
            <v>und</v>
          </cell>
          <cell r="H1071" t="str">
            <v>DNIT 026/2004-ES</v>
          </cell>
        </row>
        <row r="1072">
          <cell r="A1072" t="str">
            <v>2 S 04 930 12</v>
          </cell>
          <cell r="B1072" t="str">
            <v>-</v>
          </cell>
          <cell r="C1072" t="str">
            <v>Caixa coletora de sarjeta - CCS 12</v>
          </cell>
          <cell r="D1072" t="str">
            <v>und</v>
          </cell>
          <cell r="H1072" t="str">
            <v>DNIT 026/2004-ES</v>
          </cell>
        </row>
        <row r="1073">
          <cell r="A1073" t="str">
            <v>2 S 04 930 13</v>
          </cell>
          <cell r="B1073" t="str">
            <v>-</v>
          </cell>
          <cell r="C1073" t="str">
            <v>Caixa coletora de sarjeta - CCS 13</v>
          </cell>
          <cell r="D1073" t="str">
            <v>und</v>
          </cell>
          <cell r="H1073" t="str">
            <v>DNIT 026/2004-ES</v>
          </cell>
        </row>
        <row r="1074">
          <cell r="A1074" t="str">
            <v>2 S 04 930 14</v>
          </cell>
          <cell r="B1074" t="str">
            <v>-</v>
          </cell>
          <cell r="C1074" t="str">
            <v>Caixa coletora de sarjeta - CCS14</v>
          </cell>
          <cell r="D1074" t="str">
            <v>und</v>
          </cell>
          <cell r="H1074" t="str">
            <v>DNIT 026/2004-ES</v>
          </cell>
        </row>
        <row r="1075">
          <cell r="A1075" t="str">
            <v>2 S 04 930 15</v>
          </cell>
          <cell r="B1075" t="str">
            <v>-</v>
          </cell>
          <cell r="C1075" t="str">
            <v>Caixa coletora de sarjeta - CCS 15</v>
          </cell>
          <cell r="D1075" t="str">
            <v>und</v>
          </cell>
          <cell r="H1075" t="str">
            <v>DNIT 026/2004-ES</v>
          </cell>
        </row>
        <row r="1076">
          <cell r="A1076" t="str">
            <v>2 S 04 930 16</v>
          </cell>
          <cell r="B1076" t="str">
            <v>-</v>
          </cell>
          <cell r="C1076" t="str">
            <v>Caixa coletora de sarjeta - CCS 16</v>
          </cell>
          <cell r="D1076" t="str">
            <v>und</v>
          </cell>
          <cell r="H1076" t="str">
            <v>DNIT 026/2004-ES</v>
          </cell>
        </row>
        <row r="1077">
          <cell r="A1077" t="str">
            <v>2 S 04 930 17</v>
          </cell>
          <cell r="B1077" t="str">
            <v>-</v>
          </cell>
          <cell r="C1077" t="str">
            <v>Caixa coletora de sarjeta - CCS 17</v>
          </cell>
          <cell r="D1077" t="str">
            <v>und</v>
          </cell>
          <cell r="H1077" t="str">
            <v>DNIT 026/2004-ES</v>
          </cell>
        </row>
        <row r="1078">
          <cell r="A1078" t="str">
            <v>2 S 04 930 18</v>
          </cell>
          <cell r="B1078" t="str">
            <v>-</v>
          </cell>
          <cell r="C1078" t="str">
            <v>Caixa coletora de sarjeta - CCS 18</v>
          </cell>
          <cell r="D1078" t="str">
            <v>und</v>
          </cell>
          <cell r="H1078" t="str">
            <v>DNIT 026/2004-ES</v>
          </cell>
        </row>
        <row r="1079">
          <cell r="A1079" t="str">
            <v>2 S 04 930 19</v>
          </cell>
          <cell r="B1079" t="str">
            <v>-</v>
          </cell>
          <cell r="C1079" t="str">
            <v>Caixa coletora de sarjeta - CCS 19</v>
          </cell>
          <cell r="D1079" t="str">
            <v>und</v>
          </cell>
          <cell r="H1079" t="str">
            <v>DNIT 026/2004-ES</v>
          </cell>
        </row>
        <row r="1080">
          <cell r="A1080" t="str">
            <v>2 S 04 930 20</v>
          </cell>
          <cell r="B1080" t="str">
            <v>-</v>
          </cell>
          <cell r="C1080" t="str">
            <v>Caixa coletora de sarjeta - CCS 20</v>
          </cell>
          <cell r="D1080" t="str">
            <v>und</v>
          </cell>
          <cell r="H1080" t="str">
            <v>DNIT 026/2004-ES</v>
          </cell>
        </row>
        <row r="1081">
          <cell r="A1081" t="str">
            <v>2 S 04 930 51</v>
          </cell>
          <cell r="B1081" t="str">
            <v>-</v>
          </cell>
          <cell r="C1081" t="str">
            <v>Caixa coletora de sarjeta - CCS 01 AC/BC</v>
          </cell>
          <cell r="D1081" t="str">
            <v>und</v>
          </cell>
          <cell r="H1081" t="str">
            <v>DNIT 026/2004-ES</v>
          </cell>
        </row>
        <row r="1082">
          <cell r="A1082" t="str">
            <v>2 S 04 930 52</v>
          </cell>
          <cell r="B1082" t="str">
            <v>-</v>
          </cell>
          <cell r="C1082" t="str">
            <v>Caixa coletora de sarjeta - CCS 02 AC/BC</v>
          </cell>
          <cell r="D1082" t="str">
            <v>und</v>
          </cell>
          <cell r="H1082" t="str">
            <v>DNIT 026/2004-ES</v>
          </cell>
        </row>
        <row r="1083">
          <cell r="A1083" t="str">
            <v>2 S 04 930 53</v>
          </cell>
          <cell r="B1083" t="str">
            <v>-</v>
          </cell>
          <cell r="C1083" t="str">
            <v>Caixa coletora de sarjeta - CCS 03 AC/BC</v>
          </cell>
          <cell r="D1083" t="str">
            <v>und</v>
          </cell>
          <cell r="H1083" t="str">
            <v>DNIT 026/2004-ES</v>
          </cell>
        </row>
        <row r="1084">
          <cell r="A1084" t="str">
            <v>2 S 04 930 54</v>
          </cell>
          <cell r="B1084" t="str">
            <v>-</v>
          </cell>
          <cell r="C1084" t="str">
            <v>Caixa coletora de sarjeta - CCS 04 AC/BC</v>
          </cell>
          <cell r="D1084" t="str">
            <v>und</v>
          </cell>
          <cell r="H1084" t="str">
            <v>DNIT 026/2004-ES</v>
          </cell>
        </row>
        <row r="1085">
          <cell r="A1085" t="str">
            <v>2 S 04 930 55</v>
          </cell>
          <cell r="B1085" t="str">
            <v>-</v>
          </cell>
          <cell r="C1085" t="str">
            <v>Caixa coletora de sarjeta - CCS 05 AC/BC</v>
          </cell>
          <cell r="D1085" t="str">
            <v>und</v>
          </cell>
          <cell r="H1085" t="str">
            <v>DNIT 026/2004-ES</v>
          </cell>
        </row>
        <row r="1086">
          <cell r="A1086" t="str">
            <v>2 S 04 930 56</v>
          </cell>
          <cell r="B1086" t="str">
            <v>-</v>
          </cell>
          <cell r="C1086" t="str">
            <v>Caixa coletora de sarjeta - CCS 06 AC/BC</v>
          </cell>
          <cell r="D1086" t="str">
            <v>und</v>
          </cell>
          <cell r="H1086" t="str">
            <v>DNIT 026/2004-ES</v>
          </cell>
        </row>
        <row r="1087">
          <cell r="A1087" t="str">
            <v>2 S 04 930 57</v>
          </cell>
          <cell r="B1087" t="str">
            <v>-</v>
          </cell>
          <cell r="C1087" t="str">
            <v>Caixa coletora de sarjeta - CCS 07 AC/BC</v>
          </cell>
          <cell r="D1087" t="str">
            <v>und</v>
          </cell>
          <cell r="H1087" t="str">
            <v>DNIT 026/2004-ES</v>
          </cell>
        </row>
        <row r="1088">
          <cell r="A1088" t="str">
            <v>2 S 04 930 58</v>
          </cell>
          <cell r="B1088" t="str">
            <v>-</v>
          </cell>
          <cell r="C1088" t="str">
            <v>Caixa coletora de sarjeta - CCS 08 AC/BC</v>
          </cell>
          <cell r="D1088" t="str">
            <v>und</v>
          </cell>
          <cell r="H1088" t="str">
            <v>DNIT 026/2004-ES</v>
          </cell>
        </row>
        <row r="1089">
          <cell r="A1089" t="str">
            <v>2 S 04 930 59</v>
          </cell>
          <cell r="B1089" t="str">
            <v>-</v>
          </cell>
          <cell r="C1089" t="str">
            <v>Caixa coletora de sarjeta - CCS 09 AC/BC</v>
          </cell>
          <cell r="D1089" t="str">
            <v>und</v>
          </cell>
          <cell r="H1089" t="str">
            <v>DNIT 026/2004-ES</v>
          </cell>
        </row>
        <row r="1090">
          <cell r="A1090" t="str">
            <v>2 S 04 930 60</v>
          </cell>
          <cell r="B1090" t="str">
            <v>-</v>
          </cell>
          <cell r="C1090" t="str">
            <v>Caixa coletora de sarjeta - CCS 10 AC/BC</v>
          </cell>
          <cell r="D1090" t="str">
            <v>und</v>
          </cell>
          <cell r="H1090" t="str">
            <v>DNIT 026/2004-ES</v>
          </cell>
        </row>
        <row r="1091">
          <cell r="A1091" t="str">
            <v>2 S 04 930 61</v>
          </cell>
          <cell r="B1091" t="str">
            <v>-</v>
          </cell>
          <cell r="C1091" t="str">
            <v>Caixa coletora de sarjeta - CCS 11 AC/BC</v>
          </cell>
          <cell r="D1091" t="str">
            <v>und</v>
          </cell>
          <cell r="H1091" t="str">
            <v>DNIT 026/2004-ES</v>
          </cell>
        </row>
        <row r="1092">
          <cell r="A1092" t="str">
            <v>2 S 04 930 62</v>
          </cell>
          <cell r="B1092" t="str">
            <v>-</v>
          </cell>
          <cell r="C1092" t="str">
            <v>Caixa coletora de sarjeta - CCS 12 AC/BC</v>
          </cell>
          <cell r="D1092" t="str">
            <v>und</v>
          </cell>
          <cell r="H1092" t="str">
            <v>DNIT 026/2004-ES</v>
          </cell>
        </row>
        <row r="1093">
          <cell r="A1093" t="str">
            <v>2 S 04 930 63</v>
          </cell>
          <cell r="B1093" t="str">
            <v>-</v>
          </cell>
          <cell r="C1093" t="str">
            <v>Caixa coletora de sarjeta - CCS 13 AC/BC</v>
          </cell>
          <cell r="D1093" t="str">
            <v>und</v>
          </cell>
          <cell r="H1093" t="str">
            <v>DNIT 026/2004-ES</v>
          </cell>
        </row>
        <row r="1094">
          <cell r="A1094" t="str">
            <v>2 S 04 930 64</v>
          </cell>
          <cell r="B1094" t="str">
            <v>-</v>
          </cell>
          <cell r="C1094" t="str">
            <v>Caixa coletora de sarjeta - CCS 14 AC/BC</v>
          </cell>
          <cell r="D1094" t="str">
            <v>und</v>
          </cell>
          <cell r="H1094" t="str">
            <v>DNIT 026/2004-ES</v>
          </cell>
        </row>
        <row r="1095">
          <cell r="A1095" t="str">
            <v>2 S 04 930 65</v>
          </cell>
          <cell r="B1095" t="str">
            <v>-</v>
          </cell>
          <cell r="C1095" t="str">
            <v>Caixa coletora de sarjeta - CCS 15 AC/BC</v>
          </cell>
          <cell r="D1095" t="str">
            <v>und</v>
          </cell>
          <cell r="H1095" t="str">
            <v>DNIT 026/2004-ES</v>
          </cell>
        </row>
        <row r="1096">
          <cell r="A1096" t="str">
            <v>2 S 04 930 66</v>
          </cell>
          <cell r="B1096" t="str">
            <v>-</v>
          </cell>
          <cell r="C1096" t="str">
            <v>Caixa coletora de sarjeta - CCS 16 AC/BC</v>
          </cell>
          <cell r="D1096" t="str">
            <v>und</v>
          </cell>
          <cell r="H1096" t="str">
            <v>DNIT 026/2004-ES</v>
          </cell>
        </row>
        <row r="1097">
          <cell r="A1097" t="str">
            <v>2 S 04 930 67</v>
          </cell>
          <cell r="B1097" t="str">
            <v>-</v>
          </cell>
          <cell r="C1097" t="str">
            <v>Caixa coletora de sarjeta - CCS 17 AC/BC</v>
          </cell>
          <cell r="D1097" t="str">
            <v>und</v>
          </cell>
          <cell r="H1097" t="str">
            <v>DNIT 026/2004-ES</v>
          </cell>
        </row>
        <row r="1098">
          <cell r="A1098" t="str">
            <v>2 S 04 930 68</v>
          </cell>
          <cell r="B1098" t="str">
            <v>-</v>
          </cell>
          <cell r="C1098" t="str">
            <v>Caixa coletora de sarjeta - CCS 18 AC/BC</v>
          </cell>
          <cell r="D1098" t="str">
            <v>und</v>
          </cell>
          <cell r="H1098" t="str">
            <v>DNIT 026/2004-ES</v>
          </cell>
        </row>
        <row r="1099">
          <cell r="A1099" t="str">
            <v>2 S 04 930 69</v>
          </cell>
          <cell r="B1099" t="str">
            <v>-</v>
          </cell>
          <cell r="C1099" t="str">
            <v>Caixa coletora de sarjeta - CCS 19 AC/BC</v>
          </cell>
          <cell r="D1099" t="str">
            <v>und</v>
          </cell>
          <cell r="H1099" t="str">
            <v>DNIT 026/2004-ES</v>
          </cell>
        </row>
        <row r="1100">
          <cell r="A1100" t="str">
            <v>2 S 04 930 70</v>
          </cell>
          <cell r="B1100" t="str">
            <v>-</v>
          </cell>
          <cell r="C1100" t="str">
            <v>Caixa coletora de sarjeta - CCS 20 AC/BC</v>
          </cell>
          <cell r="D1100" t="str">
            <v>und</v>
          </cell>
          <cell r="H1100" t="str">
            <v>DNIT 026/2004-ES</v>
          </cell>
        </row>
        <row r="1101">
          <cell r="A1101" t="str">
            <v>2 S 04 931 01</v>
          </cell>
          <cell r="B1101" t="str">
            <v>-</v>
          </cell>
          <cell r="C1101" t="str">
            <v>Caixa coletora de talvegue - CCT 01</v>
          </cell>
          <cell r="D1101" t="str">
            <v>und</v>
          </cell>
          <cell r="H1101" t="str">
            <v>DNIT 026/2004-ES</v>
          </cell>
        </row>
        <row r="1102">
          <cell r="A1102" t="str">
            <v>2 S 04 931 02</v>
          </cell>
          <cell r="B1102" t="str">
            <v>-</v>
          </cell>
          <cell r="C1102" t="str">
            <v>Caixa coletora de talvegue - CCT 02</v>
          </cell>
          <cell r="D1102" t="str">
            <v>und</v>
          </cell>
          <cell r="H1102" t="str">
            <v>DNIT 026/2004-ES</v>
          </cell>
        </row>
        <row r="1103">
          <cell r="A1103" t="str">
            <v>2 S 04 931 03</v>
          </cell>
          <cell r="B1103" t="str">
            <v>-</v>
          </cell>
          <cell r="C1103" t="str">
            <v>Caixa coletora de talvegue - CCT 03</v>
          </cell>
          <cell r="D1103" t="str">
            <v>und</v>
          </cell>
          <cell r="H1103" t="str">
            <v>DNIT 026/2004-ES</v>
          </cell>
        </row>
        <row r="1104">
          <cell r="A1104" t="str">
            <v>2 S 04 931 04</v>
          </cell>
          <cell r="B1104" t="str">
            <v>-</v>
          </cell>
          <cell r="C1104" t="str">
            <v>Caixa coletora de talvegue - CCT 04</v>
          </cell>
          <cell r="D1104" t="str">
            <v>und</v>
          </cell>
          <cell r="H1104" t="str">
            <v>DNIT 026/2004-ES</v>
          </cell>
        </row>
        <row r="1105">
          <cell r="A1105" t="str">
            <v>2 S 04 931 05</v>
          </cell>
          <cell r="B1105" t="str">
            <v>-</v>
          </cell>
          <cell r="C1105" t="str">
            <v>Caixa coletora de talvegue - CCT 05</v>
          </cell>
          <cell r="D1105" t="str">
            <v>und</v>
          </cell>
          <cell r="H1105" t="str">
            <v>DNIT 026/2004-ES</v>
          </cell>
        </row>
        <row r="1106">
          <cell r="A1106" t="str">
            <v>2 S 04 931 06</v>
          </cell>
          <cell r="B1106" t="str">
            <v>-</v>
          </cell>
          <cell r="C1106" t="str">
            <v>Caixa coletora de talvegue - CCT 06</v>
          </cell>
          <cell r="D1106" t="str">
            <v>und</v>
          </cell>
          <cell r="H1106" t="str">
            <v>DNIT 026/2004-ES</v>
          </cell>
        </row>
        <row r="1107">
          <cell r="A1107" t="str">
            <v>2 S 04 931 07</v>
          </cell>
          <cell r="B1107" t="str">
            <v>-</v>
          </cell>
          <cell r="C1107" t="str">
            <v>Caixa coletora de talvegue - CCT 07</v>
          </cell>
          <cell r="D1107" t="str">
            <v>und</v>
          </cell>
          <cell r="H1107" t="str">
            <v>DNIT 026/2004-ES</v>
          </cell>
        </row>
        <row r="1108">
          <cell r="A1108" t="str">
            <v>2 S 04 931 08</v>
          </cell>
          <cell r="B1108" t="str">
            <v>-</v>
          </cell>
          <cell r="C1108" t="str">
            <v>Caixa coletora de talvegue - CCT 08</v>
          </cell>
          <cell r="D1108" t="str">
            <v>und</v>
          </cell>
          <cell r="H1108" t="str">
            <v>DNIT 026/2004-ES</v>
          </cell>
        </row>
        <row r="1109">
          <cell r="A1109" t="str">
            <v>2 S 04 931 09</v>
          </cell>
          <cell r="B1109" t="str">
            <v>-</v>
          </cell>
          <cell r="C1109" t="str">
            <v>Caixa coletora de talvegue - CCT 09</v>
          </cell>
          <cell r="D1109" t="str">
            <v>und</v>
          </cell>
          <cell r="H1109" t="str">
            <v>DNIT 026/2004-ES</v>
          </cell>
        </row>
        <row r="1110">
          <cell r="A1110" t="str">
            <v>2 S 04 931 10</v>
          </cell>
          <cell r="B1110" t="str">
            <v>-</v>
          </cell>
          <cell r="C1110" t="str">
            <v>Caixa coletora de talvegue - CCT 10</v>
          </cell>
          <cell r="D1110" t="str">
            <v>und</v>
          </cell>
          <cell r="H1110" t="str">
            <v>DNIT 026/2004-ES</v>
          </cell>
        </row>
        <row r="1111">
          <cell r="A1111" t="str">
            <v>2 S 04 931 11</v>
          </cell>
          <cell r="B1111" t="str">
            <v>-</v>
          </cell>
          <cell r="C1111" t="str">
            <v>Caixa coletora de talvegue - CCT 11</v>
          </cell>
          <cell r="D1111" t="str">
            <v>und</v>
          </cell>
          <cell r="H1111" t="str">
            <v>DNIT 026/2004-ES</v>
          </cell>
        </row>
        <row r="1112">
          <cell r="A1112" t="str">
            <v>2 S 04 931 12</v>
          </cell>
          <cell r="B1112" t="str">
            <v>-</v>
          </cell>
          <cell r="C1112" t="str">
            <v>Caixa coletora de talvegue - CCT 12</v>
          </cell>
          <cell r="D1112" t="str">
            <v>und</v>
          </cell>
          <cell r="H1112" t="str">
            <v>DNIT 026/2004-ES</v>
          </cell>
        </row>
        <row r="1113">
          <cell r="A1113" t="str">
            <v>2 S 04 931 13</v>
          </cell>
          <cell r="B1113" t="str">
            <v>-</v>
          </cell>
          <cell r="C1113" t="str">
            <v>Caixa coletora de talvegue - CCT 13</v>
          </cell>
          <cell r="D1113" t="str">
            <v>und</v>
          </cell>
          <cell r="H1113" t="str">
            <v>DNIT 026/2004-ES</v>
          </cell>
        </row>
        <row r="1114">
          <cell r="A1114" t="str">
            <v>2 S 04 931 14</v>
          </cell>
          <cell r="B1114" t="str">
            <v>-</v>
          </cell>
          <cell r="C1114" t="str">
            <v>Caixa coletora de talvegue - CCT 14</v>
          </cell>
          <cell r="D1114" t="str">
            <v>und</v>
          </cell>
          <cell r="H1114" t="str">
            <v>DNIT 026/2004-ES</v>
          </cell>
        </row>
        <row r="1115">
          <cell r="A1115" t="str">
            <v>2 S 04 931 15</v>
          </cell>
          <cell r="B1115" t="str">
            <v>-</v>
          </cell>
          <cell r="C1115" t="str">
            <v>Caixa coletora de talvegue - CCT 15</v>
          </cell>
          <cell r="D1115" t="str">
            <v>und</v>
          </cell>
          <cell r="H1115" t="str">
            <v>DNIT 026/2004-ES</v>
          </cell>
        </row>
        <row r="1116">
          <cell r="A1116" t="str">
            <v>2 S 04 931 16</v>
          </cell>
          <cell r="B1116" t="str">
            <v>-</v>
          </cell>
          <cell r="C1116" t="str">
            <v>Caixa coletora de talvegue - CCT 16</v>
          </cell>
          <cell r="D1116" t="str">
            <v>und</v>
          </cell>
          <cell r="H1116" t="str">
            <v>DNIT 026/2004-ES</v>
          </cell>
        </row>
        <row r="1117">
          <cell r="A1117" t="str">
            <v>2 S 04 931 17</v>
          </cell>
          <cell r="B1117" t="str">
            <v>-</v>
          </cell>
          <cell r="C1117" t="str">
            <v>Caixa coletora de talvegue - CCT 17</v>
          </cell>
          <cell r="D1117" t="str">
            <v>und</v>
          </cell>
          <cell r="H1117" t="str">
            <v>DNIT 026/2004-ES</v>
          </cell>
        </row>
        <row r="1118">
          <cell r="A1118" t="str">
            <v>2 S 04 931 18</v>
          </cell>
          <cell r="B1118" t="str">
            <v>-</v>
          </cell>
          <cell r="C1118" t="str">
            <v>Caixa coletora de talvegue - CCT 18</v>
          </cell>
          <cell r="D1118" t="str">
            <v>und</v>
          </cell>
          <cell r="H1118" t="str">
            <v>DNIT 026/2004-ES</v>
          </cell>
        </row>
        <row r="1119">
          <cell r="A1119" t="str">
            <v>2 S 04 931 19</v>
          </cell>
          <cell r="B1119" t="str">
            <v>-</v>
          </cell>
          <cell r="C1119" t="str">
            <v>Caixa coletora de talvegue - CCT 19</v>
          </cell>
          <cell r="D1119" t="str">
            <v>und</v>
          </cell>
          <cell r="H1119" t="str">
            <v>DNIT 026/2004-ES</v>
          </cell>
        </row>
        <row r="1120">
          <cell r="A1120" t="str">
            <v>2 S 04 931 20</v>
          </cell>
          <cell r="B1120" t="str">
            <v>-</v>
          </cell>
          <cell r="C1120" t="str">
            <v>Caixa coletora de talvegue - CCT 20</v>
          </cell>
          <cell r="D1120" t="str">
            <v>und</v>
          </cell>
          <cell r="H1120" t="str">
            <v>DNIT 026/2004-ES</v>
          </cell>
        </row>
        <row r="1121">
          <cell r="A1121" t="str">
            <v>2 S 04 931 51</v>
          </cell>
          <cell r="B1121" t="str">
            <v>-</v>
          </cell>
          <cell r="C1121" t="str">
            <v>Caixa coletora de talvegue - CCT 01 AC/BC</v>
          </cell>
          <cell r="D1121" t="str">
            <v>und</v>
          </cell>
          <cell r="H1121" t="str">
            <v>DNIT 026/2004-ES</v>
          </cell>
        </row>
        <row r="1122">
          <cell r="A1122" t="str">
            <v>2 S 04 931 52</v>
          </cell>
          <cell r="B1122" t="str">
            <v>-</v>
          </cell>
          <cell r="C1122" t="str">
            <v>Caixa coletora de talvegue - CCT 02 AC/BC</v>
          </cell>
          <cell r="D1122" t="str">
            <v>und</v>
          </cell>
          <cell r="H1122" t="str">
            <v>DNIT 026/2004-ES</v>
          </cell>
        </row>
        <row r="1123">
          <cell r="A1123" t="str">
            <v>2 S 04 931 53</v>
          </cell>
          <cell r="B1123" t="str">
            <v>-</v>
          </cell>
          <cell r="C1123" t="str">
            <v>Caixa coletora de talvegue - CCT 03 AC/BC</v>
          </cell>
          <cell r="D1123" t="str">
            <v>und</v>
          </cell>
          <cell r="H1123" t="str">
            <v>DNIT 026/2004-ES</v>
          </cell>
        </row>
        <row r="1124">
          <cell r="A1124" t="str">
            <v>2 S 04 931 54</v>
          </cell>
          <cell r="B1124" t="str">
            <v>-</v>
          </cell>
          <cell r="C1124" t="str">
            <v>Caixa coletora de talvegue - CCT 04 AC/BC</v>
          </cell>
          <cell r="D1124" t="str">
            <v>und</v>
          </cell>
          <cell r="H1124" t="str">
            <v>DNIT 026/2004-ES</v>
          </cell>
        </row>
        <row r="1125">
          <cell r="A1125" t="str">
            <v>2 S 04 931 55</v>
          </cell>
          <cell r="B1125" t="str">
            <v>-</v>
          </cell>
          <cell r="C1125" t="str">
            <v>Caixa coletora de talvegue - CCT 05 AC/BC</v>
          </cell>
          <cell r="D1125" t="str">
            <v>und</v>
          </cell>
          <cell r="H1125" t="str">
            <v>DNIT 026/2004-ES</v>
          </cell>
        </row>
        <row r="1126">
          <cell r="A1126" t="str">
            <v>2 S 04 931 56</v>
          </cell>
          <cell r="B1126" t="str">
            <v>-</v>
          </cell>
          <cell r="C1126" t="str">
            <v>Caixa coletora de talvegue - CCT 06 AC/BC</v>
          </cell>
          <cell r="D1126" t="str">
            <v>und</v>
          </cell>
          <cell r="H1126" t="str">
            <v>DNIT 026/2004-ES</v>
          </cell>
        </row>
        <row r="1127">
          <cell r="A1127" t="str">
            <v>2 S 04 931 57</v>
          </cell>
          <cell r="B1127" t="str">
            <v>-</v>
          </cell>
          <cell r="C1127" t="str">
            <v>Caixa coletora de talvegue - CCT 07 AC/BC</v>
          </cell>
          <cell r="D1127" t="str">
            <v>und</v>
          </cell>
          <cell r="H1127" t="str">
            <v>DNIT 026/2004-ES</v>
          </cell>
        </row>
        <row r="1128">
          <cell r="A1128" t="str">
            <v>2 S 04 931 58</v>
          </cell>
          <cell r="B1128" t="str">
            <v>-</v>
          </cell>
          <cell r="C1128" t="str">
            <v>Caixa coletora de talvegue - CCT 08 AC/BC</v>
          </cell>
          <cell r="D1128" t="str">
            <v>und</v>
          </cell>
          <cell r="H1128" t="str">
            <v>DNIT 026/2004-ES</v>
          </cell>
        </row>
        <row r="1129">
          <cell r="A1129" t="str">
            <v>2 S 04 931 59</v>
          </cell>
          <cell r="B1129" t="str">
            <v>-</v>
          </cell>
          <cell r="C1129" t="str">
            <v>Caixa coletora de talvegue - CCT 09 AC/BC</v>
          </cell>
          <cell r="D1129" t="str">
            <v>und</v>
          </cell>
          <cell r="H1129" t="str">
            <v>DNIT 026/2004-ES</v>
          </cell>
        </row>
        <row r="1130">
          <cell r="A1130" t="str">
            <v>2 S 04 931 60</v>
          </cell>
          <cell r="B1130" t="str">
            <v>-</v>
          </cell>
          <cell r="C1130" t="str">
            <v>Caixa coletora de talvegue - CCT 10 AC/BC</v>
          </cell>
          <cell r="D1130" t="str">
            <v>und</v>
          </cell>
          <cell r="H1130" t="str">
            <v>DNIT 026/2004-ES</v>
          </cell>
        </row>
        <row r="1131">
          <cell r="A1131" t="str">
            <v>2 S 04 931 61</v>
          </cell>
          <cell r="B1131" t="str">
            <v>-</v>
          </cell>
          <cell r="C1131" t="str">
            <v>Caixa coletora de talvegue - CCT 11 AC/BC</v>
          </cell>
          <cell r="D1131" t="str">
            <v>und</v>
          </cell>
          <cell r="H1131" t="str">
            <v>DNIT 026/2004-ES</v>
          </cell>
        </row>
        <row r="1132">
          <cell r="A1132" t="str">
            <v>2 S 04 931 62</v>
          </cell>
          <cell r="B1132" t="str">
            <v>-</v>
          </cell>
          <cell r="C1132" t="str">
            <v>Caixa coletora de talvegue - CCT 12 AC/BC</v>
          </cell>
          <cell r="D1132" t="str">
            <v>und</v>
          </cell>
          <cell r="H1132" t="str">
            <v>DNIT 026/2004-ES</v>
          </cell>
        </row>
        <row r="1133">
          <cell r="A1133" t="str">
            <v>2 S 04 931 63</v>
          </cell>
          <cell r="B1133" t="str">
            <v>-</v>
          </cell>
          <cell r="C1133" t="str">
            <v>Caixa coletora de talvegue - CCT 13 AC/BC</v>
          </cell>
          <cell r="D1133" t="str">
            <v>und</v>
          </cell>
          <cell r="H1133" t="str">
            <v>DNIT 026/2004-ES</v>
          </cell>
        </row>
        <row r="1134">
          <cell r="A1134" t="str">
            <v>2 S 04 931 64</v>
          </cell>
          <cell r="B1134" t="str">
            <v>-</v>
          </cell>
          <cell r="C1134" t="str">
            <v>Caixa coletora de talvegue - CCT 14 AC/BC</v>
          </cell>
          <cell r="D1134" t="str">
            <v>und</v>
          </cell>
          <cell r="H1134" t="str">
            <v>DNIT 026/2004-ES</v>
          </cell>
        </row>
        <row r="1135">
          <cell r="A1135" t="str">
            <v>2 S 04 931 65</v>
          </cell>
          <cell r="B1135" t="str">
            <v>-</v>
          </cell>
          <cell r="C1135" t="str">
            <v>Caixa coletora de talvegue - CCT 15 AC/BC</v>
          </cell>
          <cell r="D1135" t="str">
            <v>und</v>
          </cell>
          <cell r="H1135" t="str">
            <v>DNIT 026/2004-ES</v>
          </cell>
        </row>
        <row r="1136">
          <cell r="A1136" t="str">
            <v>2 S 04 931 66</v>
          </cell>
          <cell r="B1136" t="str">
            <v>-</v>
          </cell>
          <cell r="C1136" t="str">
            <v>Caixa coletora de talvegue - CCT 16 AC/BC</v>
          </cell>
          <cell r="D1136" t="str">
            <v>und</v>
          </cell>
          <cell r="H1136" t="str">
            <v>DNIT 026/2004-ES</v>
          </cell>
        </row>
        <row r="1137">
          <cell r="A1137" t="str">
            <v>2 S 04 931 67</v>
          </cell>
          <cell r="B1137" t="str">
            <v>-</v>
          </cell>
          <cell r="C1137" t="str">
            <v>Caixa coleotra de talvegue - CCT 17 AC/BC</v>
          </cell>
          <cell r="D1137" t="str">
            <v>und</v>
          </cell>
          <cell r="H1137" t="str">
            <v>DNIT 026/2004-ES</v>
          </cell>
        </row>
        <row r="1138">
          <cell r="A1138" t="str">
            <v>2 S 04 931 68</v>
          </cell>
          <cell r="B1138" t="str">
            <v>-</v>
          </cell>
          <cell r="C1138" t="str">
            <v>Caixa coletora de talvegue - CCT 18 AC/BC</v>
          </cell>
          <cell r="D1138" t="str">
            <v>und</v>
          </cell>
          <cell r="H1138" t="str">
            <v>DNIT 026/2004-ES</v>
          </cell>
        </row>
        <row r="1139">
          <cell r="A1139" t="str">
            <v>2 S 04 931 69</v>
          </cell>
          <cell r="B1139" t="str">
            <v>-</v>
          </cell>
          <cell r="C1139" t="str">
            <v>Caixa coletora de talvegue - CCT 19 AC/BC</v>
          </cell>
          <cell r="D1139" t="str">
            <v>und</v>
          </cell>
          <cell r="H1139" t="str">
            <v>DNIT 026/2004-ES</v>
          </cell>
        </row>
        <row r="1140">
          <cell r="A1140" t="str">
            <v>2 S 04 931 70</v>
          </cell>
          <cell r="B1140" t="str">
            <v>-</v>
          </cell>
          <cell r="C1140" t="str">
            <v>Caixa coletora de talvegue - CCT 20 AC/BC</v>
          </cell>
          <cell r="D1140" t="str">
            <v>und</v>
          </cell>
          <cell r="H1140" t="str">
            <v>DNIT 026/2004-ES</v>
          </cell>
        </row>
        <row r="1141">
          <cell r="A1141" t="str">
            <v>2 S 04 940 01</v>
          </cell>
          <cell r="B1141" t="str">
            <v>-</v>
          </cell>
          <cell r="C1141" t="str">
            <v>Descida d'água tipo rap. - calha concr. - DAR 01</v>
          </cell>
          <cell r="D1141" t="str">
            <v>m</v>
          </cell>
          <cell r="H1141" t="str">
            <v>DNIT 021/2004-ES</v>
          </cell>
        </row>
        <row r="1142">
          <cell r="A1142" t="str">
            <v>2 S 04 940 02</v>
          </cell>
          <cell r="B1142" t="str">
            <v>-</v>
          </cell>
          <cell r="C1142" t="str">
            <v>Descida d'água tipo rap. - canal retang.- DAR 02</v>
          </cell>
          <cell r="D1142" t="str">
            <v>m</v>
          </cell>
          <cell r="H1142" t="str">
            <v>DNIT 021/2004-ES</v>
          </cell>
        </row>
        <row r="1143">
          <cell r="A1143" t="str">
            <v>2 S 04 940 03</v>
          </cell>
          <cell r="B1143" t="str">
            <v>-</v>
          </cell>
          <cell r="C1143" t="str">
            <v>Descida d'água tipo rap. - canal retang.- DAR 03</v>
          </cell>
          <cell r="D1143" t="str">
            <v>m</v>
          </cell>
          <cell r="H1143" t="str">
            <v>DNIT 021/2004-ES</v>
          </cell>
        </row>
        <row r="1144">
          <cell r="A1144" t="str">
            <v>2 S 04 940 04</v>
          </cell>
          <cell r="B1144" t="str">
            <v>-</v>
          </cell>
          <cell r="C1144" t="str">
            <v>Descida d'água tipo rap. - calha metálica - DAR 04</v>
          </cell>
          <cell r="D1144" t="str">
            <v>m</v>
          </cell>
          <cell r="H1144" t="str">
            <v>DNIT 021/2004-ES</v>
          </cell>
        </row>
        <row r="1145">
          <cell r="A1145" t="str">
            <v>2 S 04 940 51</v>
          </cell>
          <cell r="B1145" t="str">
            <v>-</v>
          </cell>
          <cell r="C1145" t="str">
            <v>Descida d'água tipo rap.calha concreto-DAR 01AC/BC</v>
          </cell>
          <cell r="D1145" t="str">
            <v>m</v>
          </cell>
          <cell r="H1145" t="str">
            <v>DNIT 021/2004-ES</v>
          </cell>
        </row>
        <row r="1146">
          <cell r="A1146" t="str">
            <v>2 S 04 940 52</v>
          </cell>
          <cell r="B1146" t="str">
            <v>-</v>
          </cell>
          <cell r="C1146" t="str">
            <v>Descida d'água tipo rap.canal retang.-DAR 02 AC/BC</v>
          </cell>
          <cell r="D1146" t="str">
            <v>m</v>
          </cell>
          <cell r="H1146" t="str">
            <v>DNIT 021/2004-ES</v>
          </cell>
        </row>
        <row r="1147">
          <cell r="A1147" t="str">
            <v>2 S 04 940 53</v>
          </cell>
          <cell r="B1147" t="str">
            <v>-</v>
          </cell>
          <cell r="C1147" t="str">
            <v>Descida d'água tipo rap.canal retang.-DAR 03 AC/BC</v>
          </cell>
          <cell r="D1147" t="str">
            <v>m</v>
          </cell>
          <cell r="H1147" t="str">
            <v>DNIT 021/2004-ES</v>
          </cell>
        </row>
        <row r="1148">
          <cell r="A1148" t="str">
            <v>2 S 04 940 54</v>
          </cell>
          <cell r="B1148" t="str">
            <v>-</v>
          </cell>
          <cell r="C1148" t="str">
            <v>Descida d'água tipo rap.calha metál.-DAR 04 AC/BC</v>
          </cell>
          <cell r="D1148" t="str">
            <v>m</v>
          </cell>
          <cell r="H1148" t="str">
            <v>DNIT 021/2004-ES</v>
          </cell>
        </row>
        <row r="1149">
          <cell r="A1149" t="str">
            <v>2 S 04 941 01</v>
          </cell>
          <cell r="B1149" t="str">
            <v>-</v>
          </cell>
          <cell r="C1149" t="str">
            <v>Descida d'água aterros em degraus - DAD 01</v>
          </cell>
          <cell r="D1149" t="str">
            <v>m</v>
          </cell>
          <cell r="H1149" t="str">
            <v>DNIT 021/2004-ES</v>
          </cell>
        </row>
        <row r="1150">
          <cell r="A1150" t="str">
            <v>2 S 04 941 02</v>
          </cell>
          <cell r="B1150" t="str">
            <v>-</v>
          </cell>
          <cell r="C1150" t="str">
            <v>Descida d'água aterros em degraus - arm - DAD 02</v>
          </cell>
          <cell r="D1150" t="str">
            <v>m</v>
          </cell>
          <cell r="H1150" t="str">
            <v>DNIT 021/2004-ES</v>
          </cell>
        </row>
        <row r="1151">
          <cell r="A1151" t="str">
            <v>2 S 04 941 03</v>
          </cell>
          <cell r="B1151" t="str">
            <v>-</v>
          </cell>
          <cell r="C1151" t="str">
            <v>Descida d'água aterros em degraus - DAD 03</v>
          </cell>
          <cell r="D1151" t="str">
            <v>m</v>
          </cell>
          <cell r="H1151" t="str">
            <v>DNIT 021/2004-ES</v>
          </cell>
        </row>
        <row r="1152">
          <cell r="A1152" t="str">
            <v>2 S 04 941 04</v>
          </cell>
          <cell r="B1152" t="str">
            <v>-</v>
          </cell>
          <cell r="C1152" t="str">
            <v>Descida d'água aterros em degraus - arm - DAD 04</v>
          </cell>
          <cell r="D1152" t="str">
            <v>m</v>
          </cell>
          <cell r="H1152" t="str">
            <v>DNIT 021/2004-ES</v>
          </cell>
        </row>
        <row r="1153">
          <cell r="A1153" t="str">
            <v>2 S 04 941 05</v>
          </cell>
          <cell r="B1153" t="str">
            <v>-</v>
          </cell>
          <cell r="C1153" t="str">
            <v>Descida d'água aterros em degraus - DAD 05</v>
          </cell>
          <cell r="D1153" t="str">
            <v>m</v>
          </cell>
          <cell r="H1153" t="str">
            <v>DNIT 021/2004-ES</v>
          </cell>
        </row>
        <row r="1154">
          <cell r="A1154" t="str">
            <v>2 S 04 941 06</v>
          </cell>
          <cell r="B1154" t="str">
            <v>-</v>
          </cell>
          <cell r="C1154" t="str">
            <v>Descida d'água aterros em degraus - arm - DAD 06</v>
          </cell>
          <cell r="D1154" t="str">
            <v>m</v>
          </cell>
          <cell r="H1154" t="str">
            <v>DNIT 021/2004-ES</v>
          </cell>
        </row>
        <row r="1155">
          <cell r="A1155" t="str">
            <v>2 S 04 941 07</v>
          </cell>
          <cell r="B1155" t="str">
            <v>-</v>
          </cell>
          <cell r="C1155" t="str">
            <v>Descida d'água aterros em degraus - DAD 07</v>
          </cell>
          <cell r="D1155" t="str">
            <v>m</v>
          </cell>
          <cell r="H1155" t="str">
            <v>DNIT 021/2004-ES</v>
          </cell>
        </row>
        <row r="1156">
          <cell r="A1156" t="str">
            <v>2 S 04 941 08</v>
          </cell>
          <cell r="B1156" t="str">
            <v>-</v>
          </cell>
          <cell r="C1156" t="str">
            <v>Descida d'água aterros em degraus - arm - DAD 08</v>
          </cell>
          <cell r="D1156" t="str">
            <v>m</v>
          </cell>
          <cell r="H1156" t="str">
            <v>DNIT 021/2004-ES</v>
          </cell>
        </row>
        <row r="1157">
          <cell r="A1157" t="str">
            <v>2 S 04 941 09</v>
          </cell>
          <cell r="B1157" t="str">
            <v>-</v>
          </cell>
          <cell r="C1157" t="str">
            <v>Descida d'água aterros em degraus - DAD 09</v>
          </cell>
          <cell r="D1157" t="str">
            <v>m</v>
          </cell>
          <cell r="H1157" t="str">
            <v>DNIT 021/2004-ES</v>
          </cell>
        </row>
        <row r="1158">
          <cell r="A1158" t="str">
            <v>2 S 04 941 10</v>
          </cell>
          <cell r="B1158" t="str">
            <v>-</v>
          </cell>
          <cell r="C1158" t="str">
            <v>Descida d'água aterros em degraus - arm - DAD 10</v>
          </cell>
          <cell r="D1158" t="str">
            <v>m</v>
          </cell>
          <cell r="H1158" t="str">
            <v>DNIT 021/2004-ES</v>
          </cell>
        </row>
        <row r="1159">
          <cell r="A1159" t="str">
            <v>2 S 04 941 11</v>
          </cell>
          <cell r="B1159" t="str">
            <v>-</v>
          </cell>
          <cell r="C1159" t="str">
            <v>Descida d'água aterros em degraus - DAD 11</v>
          </cell>
          <cell r="D1159" t="str">
            <v>m</v>
          </cell>
          <cell r="H1159" t="str">
            <v>DNIT 021/2004-ES</v>
          </cell>
        </row>
        <row r="1160">
          <cell r="A1160" t="str">
            <v>2 S 04 941 12</v>
          </cell>
          <cell r="B1160" t="str">
            <v>-</v>
          </cell>
          <cell r="C1160" t="str">
            <v>Descida d'água aterros em degraus - arm - dad 12</v>
          </cell>
          <cell r="D1160" t="str">
            <v>m</v>
          </cell>
          <cell r="H1160" t="str">
            <v>DNIT 021/2004-ES</v>
          </cell>
        </row>
        <row r="1161">
          <cell r="A1161" t="str">
            <v>2 S 04 941 13</v>
          </cell>
          <cell r="B1161" t="str">
            <v>-</v>
          </cell>
          <cell r="C1161" t="str">
            <v>Descida d'água aterros em degraus - DAD 13</v>
          </cell>
          <cell r="D1161" t="str">
            <v>m</v>
          </cell>
          <cell r="H1161" t="str">
            <v>DNIT 021/2004-ES</v>
          </cell>
        </row>
        <row r="1162">
          <cell r="A1162" t="str">
            <v>2 S 04 941 14</v>
          </cell>
          <cell r="B1162" t="str">
            <v>-</v>
          </cell>
          <cell r="C1162" t="str">
            <v>Descida d'água aterros em degraus - arm - DAD 14</v>
          </cell>
          <cell r="D1162" t="str">
            <v>m</v>
          </cell>
          <cell r="H1162" t="str">
            <v>DNIT 021/2004-ES</v>
          </cell>
        </row>
        <row r="1163">
          <cell r="A1163" t="str">
            <v>2 S 04 941 15</v>
          </cell>
          <cell r="B1163" t="str">
            <v>-</v>
          </cell>
          <cell r="C1163" t="str">
            <v>Descida d'água aterros em degraus - DAD 15</v>
          </cell>
          <cell r="D1163" t="str">
            <v>m</v>
          </cell>
          <cell r="H1163" t="str">
            <v>DNIT 021/2004-ES</v>
          </cell>
        </row>
        <row r="1164">
          <cell r="A1164" t="str">
            <v>2 S 04 941 16</v>
          </cell>
          <cell r="B1164" t="str">
            <v>-</v>
          </cell>
          <cell r="C1164" t="str">
            <v>Descida d'água aterros em degraus - arm - DAD 16</v>
          </cell>
          <cell r="D1164" t="str">
            <v>m</v>
          </cell>
          <cell r="H1164" t="str">
            <v>DNIT 021/2004-ES</v>
          </cell>
        </row>
        <row r="1165">
          <cell r="A1165" t="str">
            <v>2 S 04 941 17</v>
          </cell>
          <cell r="B1165" t="str">
            <v>-</v>
          </cell>
          <cell r="C1165" t="str">
            <v>Descida d'água aterros em degraus - DAD 17</v>
          </cell>
          <cell r="D1165" t="str">
            <v>m</v>
          </cell>
          <cell r="H1165" t="str">
            <v>DNIT 021/2004-ES</v>
          </cell>
        </row>
        <row r="1166">
          <cell r="A1166" t="str">
            <v>2 S 04 941 18</v>
          </cell>
          <cell r="B1166" t="str">
            <v>-</v>
          </cell>
          <cell r="C1166" t="str">
            <v>Descida d'água aterros em degraus - arm - DAD 18</v>
          </cell>
          <cell r="D1166" t="str">
            <v>m</v>
          </cell>
          <cell r="H1166" t="str">
            <v>DNIT 021/2004-ES</v>
          </cell>
        </row>
        <row r="1167">
          <cell r="A1167" t="str">
            <v>2 S 04 941 31</v>
          </cell>
          <cell r="B1167" t="str">
            <v>-</v>
          </cell>
          <cell r="C1167" t="str">
            <v>Descida d'água cortes em degraus - DCD 01</v>
          </cell>
          <cell r="D1167" t="str">
            <v>m</v>
          </cell>
          <cell r="H1167" t="str">
            <v>DNIT 021/2004-ES</v>
          </cell>
        </row>
        <row r="1168">
          <cell r="A1168" t="str">
            <v>2 S 04 941 32</v>
          </cell>
          <cell r="B1168" t="str">
            <v>-</v>
          </cell>
          <cell r="C1168" t="str">
            <v>Descida d'água cortes em degraus - arm - DCD 02</v>
          </cell>
          <cell r="D1168" t="str">
            <v>m</v>
          </cell>
          <cell r="H1168" t="str">
            <v>DNIT 021/2004-ES</v>
          </cell>
        </row>
        <row r="1169">
          <cell r="A1169" t="str">
            <v>2 S 04 941 33</v>
          </cell>
          <cell r="B1169" t="str">
            <v>-</v>
          </cell>
          <cell r="C1169" t="str">
            <v>Descida d'água cortes em degraus - DCD 03</v>
          </cell>
          <cell r="D1169" t="str">
            <v>m</v>
          </cell>
          <cell r="H1169" t="str">
            <v>DNIT 021/2004-ES</v>
          </cell>
        </row>
        <row r="1170">
          <cell r="A1170" t="str">
            <v>2 S 04 941 34</v>
          </cell>
          <cell r="B1170" t="str">
            <v>-</v>
          </cell>
          <cell r="C1170" t="str">
            <v>Descida d'água cortes em degraus - arm - DCD 04</v>
          </cell>
          <cell r="D1170" t="str">
            <v>m</v>
          </cell>
          <cell r="H1170" t="str">
            <v>DNIT 021/2004-ES</v>
          </cell>
        </row>
        <row r="1171">
          <cell r="A1171" t="str">
            <v>2 S 04 941 51</v>
          </cell>
          <cell r="B1171" t="str">
            <v>-</v>
          </cell>
          <cell r="C1171" t="str">
            <v>Descida d'água aterros em degraus - DAD 01 AC/BC</v>
          </cell>
          <cell r="D1171" t="str">
            <v>m</v>
          </cell>
          <cell r="H1171" t="str">
            <v>DNIT 021/2004-ES</v>
          </cell>
        </row>
        <row r="1172">
          <cell r="A1172" t="str">
            <v>2 S 04 941 52</v>
          </cell>
          <cell r="B1172" t="str">
            <v>-</v>
          </cell>
          <cell r="C1172" t="str">
            <v>Descida d'água aterros em degraus arm-DAD 02 AC/BC</v>
          </cell>
          <cell r="D1172" t="str">
            <v>m</v>
          </cell>
          <cell r="H1172" t="str">
            <v>DNIT 021/2004-ES</v>
          </cell>
        </row>
        <row r="1173">
          <cell r="A1173" t="str">
            <v>2 S 04 941 53</v>
          </cell>
          <cell r="B1173" t="str">
            <v>-</v>
          </cell>
          <cell r="C1173" t="str">
            <v>Descida d'água aterros em degraus - DAD 03 AC/BC</v>
          </cell>
          <cell r="D1173" t="str">
            <v>m</v>
          </cell>
          <cell r="H1173" t="str">
            <v>DNIT 021/2004-ES</v>
          </cell>
        </row>
        <row r="1174">
          <cell r="A1174" t="str">
            <v>2 S 04 941 54</v>
          </cell>
          <cell r="B1174" t="str">
            <v>-</v>
          </cell>
          <cell r="C1174" t="str">
            <v>Descida d'água aterros em degraus arm-DAD 04 AC/BC</v>
          </cell>
          <cell r="D1174" t="str">
            <v>m</v>
          </cell>
          <cell r="H1174" t="str">
            <v>DNIT 021/2004-ES</v>
          </cell>
        </row>
        <row r="1175">
          <cell r="A1175" t="str">
            <v>2 S 04 941 55</v>
          </cell>
          <cell r="B1175" t="str">
            <v>-</v>
          </cell>
          <cell r="C1175" t="str">
            <v>Descida d'água aterros em degraus-DAD 05 AC/BC</v>
          </cell>
          <cell r="D1175" t="str">
            <v>m</v>
          </cell>
          <cell r="H1175" t="str">
            <v>DNIT 021/2004-ES</v>
          </cell>
        </row>
        <row r="1176">
          <cell r="A1176" t="str">
            <v>2 S 04 941 56</v>
          </cell>
          <cell r="B1176" t="str">
            <v>-</v>
          </cell>
          <cell r="C1176" t="str">
            <v>Descida d'água aterros em degraus - DAD 06 AC/BC</v>
          </cell>
          <cell r="D1176" t="str">
            <v>m</v>
          </cell>
          <cell r="H1176" t="str">
            <v>DNIT 021/2004-ES</v>
          </cell>
        </row>
        <row r="1177">
          <cell r="A1177" t="str">
            <v>2 S 04 941 57</v>
          </cell>
          <cell r="B1177" t="str">
            <v>-</v>
          </cell>
          <cell r="C1177" t="str">
            <v>Descida d'água aterros em degraus - DAD 07 AC/BC</v>
          </cell>
          <cell r="D1177" t="str">
            <v>m</v>
          </cell>
          <cell r="H1177" t="str">
            <v>DNIT 021/2004-ES</v>
          </cell>
        </row>
        <row r="1178">
          <cell r="A1178" t="str">
            <v>2 S 04 941 58</v>
          </cell>
          <cell r="B1178" t="str">
            <v>-</v>
          </cell>
          <cell r="C1178" t="str">
            <v>Descida d'água aterros em degraus arm-DAD 08 AC/BC</v>
          </cell>
          <cell r="D1178" t="str">
            <v>m</v>
          </cell>
          <cell r="H1178" t="str">
            <v>DNIT 021/2004-ES</v>
          </cell>
        </row>
        <row r="1179">
          <cell r="A1179" t="str">
            <v>2 S 04 941 59</v>
          </cell>
          <cell r="B1179" t="str">
            <v>-</v>
          </cell>
          <cell r="C1179" t="str">
            <v>Descida d'água aterros em degraus - DAD 09 AC/BC</v>
          </cell>
          <cell r="D1179" t="str">
            <v>m</v>
          </cell>
          <cell r="H1179" t="str">
            <v>DNIT 021/2004-ES</v>
          </cell>
        </row>
        <row r="1180">
          <cell r="A1180" t="str">
            <v>2 S 04 941 60</v>
          </cell>
          <cell r="B1180" t="str">
            <v>-</v>
          </cell>
          <cell r="C1180" t="str">
            <v>Descida d'água aterros em degraus arm-DAD 10 AC/BC</v>
          </cell>
          <cell r="D1180" t="str">
            <v>m</v>
          </cell>
          <cell r="H1180" t="str">
            <v>DNIT 021/2004-ES</v>
          </cell>
        </row>
        <row r="1181">
          <cell r="A1181" t="str">
            <v>2 S 04 941 61</v>
          </cell>
          <cell r="B1181" t="str">
            <v>-</v>
          </cell>
          <cell r="C1181" t="str">
            <v>Descida d'água aterros em degraus - DAD 11 AC/BC</v>
          </cell>
          <cell r="D1181" t="str">
            <v>m</v>
          </cell>
          <cell r="H1181" t="str">
            <v>DNIT 021/2004-ES</v>
          </cell>
        </row>
        <row r="1182">
          <cell r="A1182" t="str">
            <v>2 S 04 941 62</v>
          </cell>
          <cell r="B1182" t="str">
            <v>-</v>
          </cell>
          <cell r="C1182" t="str">
            <v>Descida d'água aterros em degraus arm-DAD 12 AC/BC</v>
          </cell>
          <cell r="D1182" t="str">
            <v>m</v>
          </cell>
          <cell r="H1182" t="str">
            <v>DNIT 021/2004-ES</v>
          </cell>
        </row>
        <row r="1183">
          <cell r="A1183" t="str">
            <v>2 S 04 941 63</v>
          </cell>
          <cell r="B1183" t="str">
            <v>-</v>
          </cell>
          <cell r="C1183" t="str">
            <v>Descida d'água aterros em degraus - DAD 13 AC/BC</v>
          </cell>
          <cell r="D1183" t="str">
            <v>m</v>
          </cell>
          <cell r="H1183" t="str">
            <v>DNIT 021/2004-ES</v>
          </cell>
        </row>
        <row r="1184">
          <cell r="A1184" t="str">
            <v>2 S 04 941 64</v>
          </cell>
          <cell r="B1184" t="str">
            <v>-</v>
          </cell>
          <cell r="C1184" t="str">
            <v>Descida d'água aterros em degraus arm-DAD 14 AC/BC</v>
          </cell>
          <cell r="D1184" t="str">
            <v>m</v>
          </cell>
          <cell r="H1184" t="str">
            <v>DNIT 021/2004-ES</v>
          </cell>
        </row>
        <row r="1185">
          <cell r="A1185" t="str">
            <v>2 S 04 941 65</v>
          </cell>
          <cell r="B1185" t="str">
            <v>-</v>
          </cell>
          <cell r="C1185" t="str">
            <v>Descida d'água aterros em degraus - DAD 15 AC/BC</v>
          </cell>
          <cell r="D1185" t="str">
            <v>m</v>
          </cell>
          <cell r="H1185" t="str">
            <v>DNIT 021/2004-ES</v>
          </cell>
        </row>
        <row r="1186">
          <cell r="A1186" t="str">
            <v>2 S 04 941 66</v>
          </cell>
          <cell r="B1186" t="str">
            <v>-</v>
          </cell>
          <cell r="C1186" t="str">
            <v>Descida d'água aterros em degraus arm-DAD 16 AC/BC</v>
          </cell>
          <cell r="D1186" t="str">
            <v>m</v>
          </cell>
          <cell r="H1186" t="str">
            <v>DNIT 021/2004-ES</v>
          </cell>
        </row>
        <row r="1187">
          <cell r="A1187" t="str">
            <v>2 S 04 941 67</v>
          </cell>
          <cell r="B1187" t="str">
            <v>-</v>
          </cell>
          <cell r="C1187" t="str">
            <v>Descida d'água aterros em degraus - DAD 17 AC/BC</v>
          </cell>
          <cell r="D1187" t="str">
            <v>m</v>
          </cell>
          <cell r="H1187" t="str">
            <v>DNIT 021/2004-ES</v>
          </cell>
        </row>
        <row r="1188">
          <cell r="A1188" t="str">
            <v>2 S 04 941 68</v>
          </cell>
          <cell r="B1188" t="str">
            <v>-</v>
          </cell>
          <cell r="C1188" t="str">
            <v>Descida d'água aterros em degraus arm-DAD 18 AC/BC</v>
          </cell>
          <cell r="D1188" t="str">
            <v>m</v>
          </cell>
          <cell r="H1188" t="str">
            <v>DNIT 021/2004-ES</v>
          </cell>
        </row>
        <row r="1189">
          <cell r="A1189" t="str">
            <v>2 S 04 941 81</v>
          </cell>
          <cell r="B1189" t="str">
            <v>-</v>
          </cell>
          <cell r="C1189" t="str">
            <v>Descida d'água cortes em degraus - DCD 01 AC/BC</v>
          </cell>
          <cell r="D1189" t="str">
            <v>m</v>
          </cell>
          <cell r="H1189" t="str">
            <v>DNIT 021/2004-ES</v>
          </cell>
        </row>
        <row r="1190">
          <cell r="A1190" t="str">
            <v>2 S 04 941 82</v>
          </cell>
          <cell r="B1190" t="str">
            <v>-</v>
          </cell>
          <cell r="C1190" t="str">
            <v>Descida d'água cortes em degraus arm-DCD 02 AC/BC</v>
          </cell>
          <cell r="D1190" t="str">
            <v>m</v>
          </cell>
          <cell r="H1190" t="str">
            <v>DNIT 021/2004-ES</v>
          </cell>
        </row>
        <row r="1191">
          <cell r="A1191" t="str">
            <v>2 S 04 941 83</v>
          </cell>
          <cell r="B1191" t="str">
            <v>-</v>
          </cell>
          <cell r="C1191" t="str">
            <v>Descida d'água cortes em degraus - DCD 03 AC/BC</v>
          </cell>
          <cell r="D1191" t="str">
            <v>m</v>
          </cell>
          <cell r="H1191" t="str">
            <v>DNIT 021/2004-ES</v>
          </cell>
        </row>
        <row r="1192">
          <cell r="A1192" t="str">
            <v>2 S 04 941 84</v>
          </cell>
          <cell r="B1192" t="str">
            <v>-</v>
          </cell>
          <cell r="C1192" t="str">
            <v>Descida d'água cortes em degraus arm-DCD 04 AC/BC</v>
          </cell>
          <cell r="D1192" t="str">
            <v>m</v>
          </cell>
          <cell r="H1192" t="str">
            <v>DNIT 021/2004-ES</v>
          </cell>
        </row>
        <row r="1193">
          <cell r="A1193" t="str">
            <v>2 S 04 942 01</v>
          </cell>
          <cell r="B1193" t="str">
            <v>-</v>
          </cell>
          <cell r="C1193" t="str">
            <v>Entrada d'água - EDA 01</v>
          </cell>
          <cell r="D1193" t="str">
            <v>und</v>
          </cell>
          <cell r="H1193" t="str">
            <v>DNIT 021/2004-ES</v>
          </cell>
        </row>
        <row r="1194">
          <cell r="A1194" t="str">
            <v>2 S 04 942 02</v>
          </cell>
          <cell r="B1194" t="str">
            <v>-</v>
          </cell>
          <cell r="C1194" t="str">
            <v>Entrada d'água - EDA 02</v>
          </cell>
          <cell r="D1194" t="str">
            <v>und</v>
          </cell>
          <cell r="H1194" t="str">
            <v>DNIT 021/2004-ES</v>
          </cell>
        </row>
        <row r="1195">
          <cell r="A1195" t="str">
            <v>2 S 04 942 51</v>
          </cell>
          <cell r="B1195" t="str">
            <v>-</v>
          </cell>
          <cell r="C1195" t="str">
            <v>Entrada d'água - EDA 01 AC/BC</v>
          </cell>
          <cell r="D1195" t="str">
            <v>und</v>
          </cell>
          <cell r="H1195" t="str">
            <v>DNIT 021/2004-ES</v>
          </cell>
        </row>
        <row r="1196">
          <cell r="A1196" t="str">
            <v>2 S 04 942 52</v>
          </cell>
          <cell r="B1196" t="str">
            <v>-</v>
          </cell>
          <cell r="C1196" t="str">
            <v>Entrada d'água - EDA 02 AC/BC</v>
          </cell>
          <cell r="D1196" t="str">
            <v>und</v>
          </cell>
          <cell r="H1196" t="str">
            <v>DNIT 021/2004-ES</v>
          </cell>
        </row>
        <row r="1197">
          <cell r="A1197" t="str">
            <v>2 S 04 950 01</v>
          </cell>
          <cell r="B1197" t="str">
            <v>-</v>
          </cell>
          <cell r="C1197" t="str">
            <v>Dissipador de energia - DES 01</v>
          </cell>
          <cell r="D1197" t="str">
            <v>und</v>
          </cell>
          <cell r="H1197" t="str">
            <v>DNIT 022/2004-ES</v>
          </cell>
        </row>
        <row r="1198">
          <cell r="A1198" t="str">
            <v>2 S 04 950 02</v>
          </cell>
          <cell r="B1198" t="str">
            <v>-</v>
          </cell>
          <cell r="C1198" t="str">
            <v>Dissipador de energia - DES 02</v>
          </cell>
          <cell r="D1198" t="str">
            <v>und</v>
          </cell>
          <cell r="H1198" t="str">
            <v>DNIT 022/2004-ES</v>
          </cell>
        </row>
        <row r="1199">
          <cell r="A1199" t="str">
            <v>2 S 04 950 03</v>
          </cell>
          <cell r="B1199" t="str">
            <v>-</v>
          </cell>
          <cell r="C1199" t="str">
            <v>Dissipador de energia - DES 03</v>
          </cell>
          <cell r="D1199" t="str">
            <v>und</v>
          </cell>
          <cell r="H1199" t="str">
            <v>DNIT 022/2004-ES</v>
          </cell>
        </row>
        <row r="1200">
          <cell r="A1200" t="str">
            <v>2 S 04 950 04</v>
          </cell>
          <cell r="B1200" t="str">
            <v>-</v>
          </cell>
          <cell r="C1200" t="str">
            <v>Dissipador de energia - DES04</v>
          </cell>
          <cell r="D1200" t="str">
            <v>und</v>
          </cell>
          <cell r="H1200" t="str">
            <v>DNIT 022/2004-ES</v>
          </cell>
        </row>
        <row r="1201">
          <cell r="A1201" t="str">
            <v>2 S 04 950 21</v>
          </cell>
          <cell r="B1201" t="str">
            <v>-</v>
          </cell>
          <cell r="C1201" t="str">
            <v>Dissipador de energia - DEB 01</v>
          </cell>
          <cell r="D1201" t="str">
            <v>und</v>
          </cell>
          <cell r="H1201" t="str">
            <v>DNIT 022/2004-ES</v>
          </cell>
        </row>
        <row r="1202">
          <cell r="A1202" t="str">
            <v>2 S 04 950 22</v>
          </cell>
          <cell r="B1202" t="str">
            <v>-</v>
          </cell>
          <cell r="C1202" t="str">
            <v>Dissipador de energia - DEB 02</v>
          </cell>
          <cell r="D1202" t="str">
            <v>und</v>
          </cell>
          <cell r="H1202" t="str">
            <v>DNIT 022/2004-ES</v>
          </cell>
        </row>
        <row r="1203">
          <cell r="A1203" t="str">
            <v>2 S 04 950 23</v>
          </cell>
          <cell r="B1203" t="str">
            <v>-</v>
          </cell>
          <cell r="C1203" t="str">
            <v>Dissipador de energia - DEB 03</v>
          </cell>
          <cell r="D1203" t="str">
            <v>und</v>
          </cell>
          <cell r="H1203" t="str">
            <v>DNIT 022/2004-ES</v>
          </cell>
        </row>
        <row r="1204">
          <cell r="A1204" t="str">
            <v>2 S 04 950 24</v>
          </cell>
          <cell r="B1204" t="str">
            <v>-</v>
          </cell>
          <cell r="C1204" t="str">
            <v>Dissipador de energia - DEB 04</v>
          </cell>
          <cell r="D1204" t="str">
            <v>und</v>
          </cell>
          <cell r="H1204" t="str">
            <v>DNIT 022/2004-ES</v>
          </cell>
        </row>
        <row r="1205">
          <cell r="A1205" t="str">
            <v>2 S 04 950 25</v>
          </cell>
          <cell r="B1205" t="str">
            <v>-</v>
          </cell>
          <cell r="C1205" t="str">
            <v>Dissipador de energia - DEB 05</v>
          </cell>
          <cell r="D1205" t="str">
            <v>und</v>
          </cell>
          <cell r="H1205" t="str">
            <v>DNIT 022/2004-ES</v>
          </cell>
        </row>
        <row r="1206">
          <cell r="A1206" t="str">
            <v>2 S 04 950 26</v>
          </cell>
          <cell r="B1206" t="str">
            <v>-</v>
          </cell>
          <cell r="C1206" t="str">
            <v>Dissipador de energia - DEB 06</v>
          </cell>
          <cell r="D1206" t="str">
            <v>und</v>
          </cell>
          <cell r="H1206" t="str">
            <v>DNIT 022/2004-ES</v>
          </cell>
        </row>
        <row r="1207">
          <cell r="A1207" t="str">
            <v>2 S 04 950 27</v>
          </cell>
          <cell r="B1207" t="str">
            <v>-</v>
          </cell>
          <cell r="C1207" t="str">
            <v>Dissipador de energia - DEB 07</v>
          </cell>
          <cell r="D1207" t="str">
            <v>und</v>
          </cell>
          <cell r="H1207" t="str">
            <v>DNIT 022/2004-ES</v>
          </cell>
        </row>
        <row r="1208">
          <cell r="A1208" t="str">
            <v>2 S 04 950 28</v>
          </cell>
          <cell r="B1208" t="str">
            <v>-</v>
          </cell>
          <cell r="C1208" t="str">
            <v>Dissipador de energia - DEB 08</v>
          </cell>
          <cell r="D1208" t="str">
            <v>und</v>
          </cell>
          <cell r="H1208" t="str">
            <v>DNIT 022/2004-ES</v>
          </cell>
        </row>
        <row r="1209">
          <cell r="A1209" t="str">
            <v>2 S 04 950 29</v>
          </cell>
          <cell r="B1209" t="str">
            <v>-</v>
          </cell>
          <cell r="C1209" t="str">
            <v>Dissipador de energia - DEB 09</v>
          </cell>
          <cell r="D1209" t="str">
            <v>und</v>
          </cell>
          <cell r="H1209" t="str">
            <v>DNIT 022/2004-ES</v>
          </cell>
        </row>
        <row r="1210">
          <cell r="A1210" t="str">
            <v>2 S 04 950 30</v>
          </cell>
          <cell r="B1210" t="str">
            <v>-</v>
          </cell>
          <cell r="C1210" t="str">
            <v>Dissipador de energia - DEB 10</v>
          </cell>
          <cell r="D1210" t="str">
            <v>und</v>
          </cell>
          <cell r="H1210" t="str">
            <v>DNIT 022/2004-ES</v>
          </cell>
        </row>
        <row r="1211">
          <cell r="A1211" t="str">
            <v>2 S 04 950 31</v>
          </cell>
          <cell r="B1211" t="str">
            <v>-</v>
          </cell>
          <cell r="C1211" t="str">
            <v>Dissipador de energia - DEB 11</v>
          </cell>
          <cell r="D1211" t="str">
            <v>und</v>
          </cell>
          <cell r="H1211" t="str">
            <v>DNIT 022/2004-ES</v>
          </cell>
        </row>
        <row r="1212">
          <cell r="A1212" t="str">
            <v>2 S 04 950 32</v>
          </cell>
          <cell r="B1212" t="str">
            <v>-</v>
          </cell>
          <cell r="C1212" t="str">
            <v>Dissipador de energia - DEB 12</v>
          </cell>
          <cell r="D1212" t="str">
            <v>und</v>
          </cell>
          <cell r="H1212" t="str">
            <v>DNIT 022/2004-ES</v>
          </cell>
        </row>
        <row r="1213">
          <cell r="A1213" t="str">
            <v>2 S 04 950 51</v>
          </cell>
          <cell r="B1213" t="str">
            <v>-</v>
          </cell>
          <cell r="C1213" t="str">
            <v>Dissipador de energia - DED 01</v>
          </cell>
          <cell r="D1213" t="str">
            <v>und</v>
          </cell>
          <cell r="H1213" t="str">
            <v>DNIT 022/2004-ES</v>
          </cell>
        </row>
        <row r="1214">
          <cell r="A1214" t="str">
            <v>2 S 04 950 61</v>
          </cell>
          <cell r="B1214" t="str">
            <v>-</v>
          </cell>
          <cell r="C1214" t="str">
            <v>Dissipador de energia - DES 01 AC/PC</v>
          </cell>
          <cell r="D1214" t="str">
            <v>und</v>
          </cell>
          <cell r="H1214" t="str">
            <v>DNIT 022/2004-ES</v>
          </cell>
        </row>
        <row r="1215">
          <cell r="A1215" t="str">
            <v>2 S 04 950 62</v>
          </cell>
          <cell r="B1215" t="str">
            <v>-</v>
          </cell>
          <cell r="C1215" t="str">
            <v>Dissipador de energia - DES 02 AC/PC</v>
          </cell>
          <cell r="D1215" t="str">
            <v>und</v>
          </cell>
          <cell r="H1215" t="str">
            <v>DNIT 022/2004-ES</v>
          </cell>
        </row>
        <row r="1216">
          <cell r="A1216" t="str">
            <v>2 S 04 950 63</v>
          </cell>
          <cell r="B1216" t="str">
            <v>-</v>
          </cell>
          <cell r="C1216" t="str">
            <v>Dissipador de energia - DES 03 AC/PC</v>
          </cell>
          <cell r="D1216" t="str">
            <v>und</v>
          </cell>
          <cell r="H1216" t="str">
            <v>DNIT 022/2004-ES</v>
          </cell>
        </row>
        <row r="1217">
          <cell r="A1217" t="str">
            <v>2 S 04 950 64</v>
          </cell>
          <cell r="B1217" t="str">
            <v>-</v>
          </cell>
          <cell r="C1217" t="str">
            <v>Dissipador de energia - DES 04 AC/PC</v>
          </cell>
          <cell r="D1217" t="str">
            <v>und</v>
          </cell>
          <cell r="H1217" t="str">
            <v>DNIT 022/2004-ES</v>
          </cell>
        </row>
        <row r="1218">
          <cell r="A1218" t="str">
            <v>2 S 04 950 71</v>
          </cell>
          <cell r="B1218" t="str">
            <v>-</v>
          </cell>
          <cell r="C1218" t="str">
            <v>Dissipador de energia - DEB 01 AC/BC/PC</v>
          </cell>
          <cell r="D1218" t="str">
            <v>und</v>
          </cell>
          <cell r="H1218" t="str">
            <v>DNIT 022/2004-ES</v>
          </cell>
        </row>
        <row r="1219">
          <cell r="A1219" t="str">
            <v>2 S 04 950 72</v>
          </cell>
          <cell r="B1219" t="str">
            <v>-</v>
          </cell>
          <cell r="C1219" t="str">
            <v>Dissipador de energia - DEB 02 AC/BC/PC</v>
          </cell>
          <cell r="D1219" t="str">
            <v>und</v>
          </cell>
          <cell r="H1219" t="str">
            <v>DNIT 022/2004-ES</v>
          </cell>
        </row>
        <row r="1220">
          <cell r="A1220" t="str">
            <v>2 S 04 950 73</v>
          </cell>
          <cell r="B1220" t="str">
            <v>-</v>
          </cell>
          <cell r="C1220" t="str">
            <v>Dissipador de energia - DEB 03 AC/BC/PC</v>
          </cell>
          <cell r="D1220" t="str">
            <v>und</v>
          </cell>
          <cell r="H1220" t="str">
            <v>DNIT 022/2004-ES</v>
          </cell>
        </row>
        <row r="1221">
          <cell r="A1221" t="str">
            <v>2 S 04 950 74</v>
          </cell>
          <cell r="B1221" t="str">
            <v>-</v>
          </cell>
          <cell r="C1221" t="str">
            <v>Dissipador de energia - DEB 04 AC/BC/PC</v>
          </cell>
          <cell r="D1221" t="str">
            <v>und</v>
          </cell>
          <cell r="H1221" t="str">
            <v>DNIT 022/2004-ES</v>
          </cell>
        </row>
        <row r="1222">
          <cell r="A1222" t="str">
            <v>2 S 04 950 75</v>
          </cell>
          <cell r="B1222" t="str">
            <v>-</v>
          </cell>
          <cell r="C1222" t="str">
            <v>Dissipador de energia - DEB 05 AC/BC/PC</v>
          </cell>
          <cell r="D1222" t="str">
            <v>und</v>
          </cell>
          <cell r="H1222" t="str">
            <v>DNIT 022/2004-ES</v>
          </cell>
        </row>
        <row r="1223">
          <cell r="A1223" t="str">
            <v>2 S 04 950 76</v>
          </cell>
          <cell r="B1223" t="str">
            <v>-</v>
          </cell>
          <cell r="C1223" t="str">
            <v>Dissipador de energia - DEB 06 AC/BC/PC</v>
          </cell>
          <cell r="D1223" t="str">
            <v>und</v>
          </cell>
          <cell r="H1223" t="str">
            <v>DNIT 022/2004-ES</v>
          </cell>
        </row>
        <row r="1224">
          <cell r="A1224" t="str">
            <v>2 S 04 950 77</v>
          </cell>
          <cell r="B1224" t="str">
            <v>-</v>
          </cell>
          <cell r="C1224" t="str">
            <v>Dissipador de energia - DEB 07 AC/BC/PC</v>
          </cell>
          <cell r="D1224" t="str">
            <v>und</v>
          </cell>
          <cell r="H1224" t="str">
            <v>DNIT 022/2004-ES</v>
          </cell>
        </row>
        <row r="1225">
          <cell r="A1225" t="str">
            <v>2 S 04 950 78</v>
          </cell>
          <cell r="B1225" t="str">
            <v>-</v>
          </cell>
          <cell r="C1225" t="str">
            <v>Dissipador de energia - DEB 08 AC/BC/PC</v>
          </cell>
          <cell r="D1225" t="str">
            <v>und</v>
          </cell>
          <cell r="H1225" t="str">
            <v>DNIT 022/2004-ES</v>
          </cell>
        </row>
        <row r="1226">
          <cell r="A1226" t="str">
            <v>2 S 04 950 79</v>
          </cell>
          <cell r="B1226" t="str">
            <v>-</v>
          </cell>
          <cell r="C1226" t="str">
            <v>Dissipador de energia - DEB 09 AC/BC/PC</v>
          </cell>
          <cell r="D1226" t="str">
            <v>und</v>
          </cell>
          <cell r="H1226" t="str">
            <v>DNIT 022/2004-ES</v>
          </cell>
        </row>
        <row r="1227">
          <cell r="A1227" t="str">
            <v>2 S 04 950 80</v>
          </cell>
          <cell r="B1227" t="str">
            <v>-</v>
          </cell>
          <cell r="C1227" t="str">
            <v>Dissipador de energia - DEB 10 AC/BC/PC</v>
          </cell>
          <cell r="D1227" t="str">
            <v>und</v>
          </cell>
          <cell r="H1227" t="str">
            <v>DNIT 022/2004-ES</v>
          </cell>
        </row>
        <row r="1228">
          <cell r="A1228" t="str">
            <v>2 S 04 950 81</v>
          </cell>
          <cell r="B1228" t="str">
            <v>-</v>
          </cell>
          <cell r="C1228" t="str">
            <v>Dissipador de energia - DEB 11 AC/BC/PC</v>
          </cell>
          <cell r="D1228" t="str">
            <v>und</v>
          </cell>
          <cell r="H1228" t="str">
            <v>DNIT 022/2004-ES</v>
          </cell>
        </row>
        <row r="1229">
          <cell r="A1229" t="str">
            <v>2 S 04 950 82</v>
          </cell>
          <cell r="B1229" t="str">
            <v>-</v>
          </cell>
          <cell r="C1229" t="str">
            <v>Dissipador de energia - DEB 12 AC/BC/PC</v>
          </cell>
          <cell r="D1229" t="str">
            <v>und</v>
          </cell>
          <cell r="H1229" t="str">
            <v>DNIT 022/2004-ES</v>
          </cell>
        </row>
        <row r="1230">
          <cell r="A1230" t="str">
            <v>2 S 04 950 99</v>
          </cell>
          <cell r="B1230" t="str">
            <v>-</v>
          </cell>
          <cell r="C1230" t="str">
            <v>Dissipador de energia - DED 01 AC/BC</v>
          </cell>
          <cell r="D1230" t="str">
            <v>und</v>
          </cell>
          <cell r="H1230" t="str">
            <v>DNIT 022/2004-ES</v>
          </cell>
        </row>
        <row r="1231">
          <cell r="A1231" t="str">
            <v>2 S 04 960 01</v>
          </cell>
          <cell r="B1231" t="str">
            <v>-</v>
          </cell>
          <cell r="C1231" t="str">
            <v>Boca de lobo simples grelha concr. - BLS 01</v>
          </cell>
          <cell r="D1231" t="str">
            <v>und</v>
          </cell>
          <cell r="H1231" t="str">
            <v>DNIT 030/2004-ES</v>
          </cell>
        </row>
        <row r="1232">
          <cell r="A1232" t="str">
            <v>2 S 04 960 02</v>
          </cell>
          <cell r="B1232" t="str">
            <v>-</v>
          </cell>
          <cell r="C1232" t="str">
            <v>Boca de lobo simples grelha concr. - BLS 02</v>
          </cell>
          <cell r="D1232" t="str">
            <v>und</v>
          </cell>
          <cell r="H1232" t="str">
            <v>DNIT 030/2004-ES</v>
          </cell>
        </row>
        <row r="1233">
          <cell r="A1233" t="str">
            <v>2 S 04 960 03</v>
          </cell>
          <cell r="B1233" t="str">
            <v>-</v>
          </cell>
          <cell r="C1233" t="str">
            <v>Boca de lobo simples grelha concr. - BLS 03</v>
          </cell>
          <cell r="D1233" t="str">
            <v>und</v>
          </cell>
          <cell r="H1233" t="str">
            <v>DNIT 030/2004-ES</v>
          </cell>
        </row>
        <row r="1234">
          <cell r="A1234" t="str">
            <v>2 S 04 960 04</v>
          </cell>
          <cell r="B1234" t="str">
            <v>-</v>
          </cell>
          <cell r="C1234" t="str">
            <v>Boca de lobo simples grelha concr. - BLS 04</v>
          </cell>
          <cell r="D1234" t="str">
            <v>und</v>
          </cell>
          <cell r="H1234" t="str">
            <v>DNIT 030/2004-ES</v>
          </cell>
        </row>
        <row r="1235">
          <cell r="A1235" t="str">
            <v>2 S 04 960 05</v>
          </cell>
          <cell r="B1235" t="str">
            <v>-</v>
          </cell>
          <cell r="C1235" t="str">
            <v>Boca de lobo simples grelha concr. - BLS 05</v>
          </cell>
          <cell r="D1235" t="str">
            <v>und</v>
          </cell>
          <cell r="H1235" t="str">
            <v>DNIT 030/2004-ES</v>
          </cell>
        </row>
        <row r="1236">
          <cell r="A1236" t="str">
            <v>2 S 04 960 06</v>
          </cell>
          <cell r="B1236" t="str">
            <v>-</v>
          </cell>
          <cell r="C1236" t="str">
            <v>Boca de lobo simples grelha concr. - BLS 06</v>
          </cell>
          <cell r="D1236" t="str">
            <v>und</v>
          </cell>
          <cell r="H1236" t="str">
            <v>DNIT 030/2004-ES</v>
          </cell>
        </row>
        <row r="1237">
          <cell r="A1237" t="str">
            <v>2 S 04 960 07</v>
          </cell>
          <cell r="B1237" t="str">
            <v>-</v>
          </cell>
          <cell r="C1237" t="str">
            <v>Boca de lobo simples grelha concr. - BLS 07</v>
          </cell>
          <cell r="D1237" t="str">
            <v>und</v>
          </cell>
          <cell r="H1237" t="str">
            <v>DNIT 030/2004-ES</v>
          </cell>
        </row>
        <row r="1238">
          <cell r="A1238" t="str">
            <v>2 S 04 960 51</v>
          </cell>
          <cell r="B1238" t="str">
            <v>-</v>
          </cell>
          <cell r="C1238" t="str">
            <v>Boca de lobo simples grelha concr. BLS 01 AC/BC</v>
          </cell>
          <cell r="D1238" t="str">
            <v>und</v>
          </cell>
          <cell r="H1238" t="str">
            <v>DNIT 030/2004-ES</v>
          </cell>
        </row>
        <row r="1239">
          <cell r="A1239" t="str">
            <v>2 S 04 960 52</v>
          </cell>
          <cell r="B1239" t="str">
            <v>-</v>
          </cell>
          <cell r="C1239" t="str">
            <v>Boca de lobo simples grelha concr. BLS 02 AC/BC</v>
          </cell>
          <cell r="D1239" t="str">
            <v>und</v>
          </cell>
          <cell r="H1239" t="str">
            <v>DNIT 030/2004-ES</v>
          </cell>
        </row>
        <row r="1240">
          <cell r="A1240" t="str">
            <v>2 S 04 960 53</v>
          </cell>
          <cell r="B1240" t="str">
            <v>-</v>
          </cell>
          <cell r="C1240" t="str">
            <v>Boca de lobo simples grelha concr. BLS 03 AC/BC</v>
          </cell>
          <cell r="D1240" t="str">
            <v>und</v>
          </cell>
          <cell r="H1240" t="str">
            <v>DNIT 030/2004-ES</v>
          </cell>
        </row>
        <row r="1241">
          <cell r="A1241" t="str">
            <v>2 S 04 960 54</v>
          </cell>
          <cell r="B1241" t="str">
            <v>-</v>
          </cell>
          <cell r="C1241" t="str">
            <v>Boca de lobo simples grelha concr. BLS 04 AC/BC</v>
          </cell>
          <cell r="D1241" t="str">
            <v>und</v>
          </cell>
          <cell r="H1241" t="str">
            <v>DNIT 030/2004-ES</v>
          </cell>
        </row>
        <row r="1242">
          <cell r="A1242" t="str">
            <v>2 S 04 960 55</v>
          </cell>
          <cell r="B1242" t="str">
            <v>-</v>
          </cell>
          <cell r="C1242" t="str">
            <v>Boca de lobo simples grelha concr. BLS 05 AC/BC</v>
          </cell>
          <cell r="D1242" t="str">
            <v>und</v>
          </cell>
          <cell r="H1242" t="str">
            <v>DNIT 030/2004-ES</v>
          </cell>
        </row>
        <row r="1243">
          <cell r="A1243" t="str">
            <v>2 S 04 960 56</v>
          </cell>
          <cell r="B1243" t="str">
            <v>-</v>
          </cell>
          <cell r="C1243" t="str">
            <v>Boca de lobo simples grelha concr. BLS 06 AC/BC</v>
          </cell>
          <cell r="D1243" t="str">
            <v>und</v>
          </cell>
          <cell r="H1243" t="str">
            <v>DNIT 030/2004-ES</v>
          </cell>
        </row>
        <row r="1244">
          <cell r="A1244" t="str">
            <v>2 S 04 960 57</v>
          </cell>
          <cell r="B1244" t="str">
            <v>-</v>
          </cell>
          <cell r="C1244" t="str">
            <v>Boca de lobo simples grelha concr. BLS 07 AC/BC</v>
          </cell>
          <cell r="D1244" t="str">
            <v>und</v>
          </cell>
          <cell r="H1244" t="str">
            <v>DNIT 030/2004-ES</v>
          </cell>
        </row>
        <row r="1245">
          <cell r="A1245" t="str">
            <v>2 S 04 961 01</v>
          </cell>
          <cell r="B1245" t="str">
            <v>-</v>
          </cell>
          <cell r="C1245" t="str">
            <v>Boca de lobo dupla com grelha de concreto - BLD 01</v>
          </cell>
          <cell r="D1245" t="str">
            <v>und</v>
          </cell>
          <cell r="H1245" t="str">
            <v>DNIT 030/2004-ES</v>
          </cell>
        </row>
        <row r="1246">
          <cell r="A1246" t="str">
            <v>2 S 04 961 02</v>
          </cell>
          <cell r="B1246" t="str">
            <v>-</v>
          </cell>
          <cell r="C1246" t="str">
            <v>Boca de lobo dupla com grelha de concreto - BLD 02</v>
          </cell>
          <cell r="D1246" t="str">
            <v>und</v>
          </cell>
          <cell r="H1246" t="str">
            <v>DNIT 030/2004-ES</v>
          </cell>
        </row>
        <row r="1247">
          <cell r="A1247" t="str">
            <v>2 S 04 961 03</v>
          </cell>
          <cell r="B1247" t="str">
            <v>-</v>
          </cell>
          <cell r="C1247" t="str">
            <v>Boca de lobo dupla com grelha de concreto - BLD 03</v>
          </cell>
          <cell r="D1247" t="str">
            <v>und</v>
          </cell>
          <cell r="H1247" t="str">
            <v>DNIT 030/2004-ES</v>
          </cell>
        </row>
        <row r="1248">
          <cell r="A1248" t="str">
            <v>2 S 04 961 04</v>
          </cell>
          <cell r="B1248" t="str">
            <v>-</v>
          </cell>
          <cell r="C1248" t="str">
            <v>Boca de lobo dupla com grelha de concreto - BLD 04</v>
          </cell>
          <cell r="D1248" t="str">
            <v>und</v>
          </cell>
          <cell r="H1248" t="str">
            <v>DNIT 030/2004-ES</v>
          </cell>
        </row>
        <row r="1249">
          <cell r="A1249" t="str">
            <v>2 S 04 961 05</v>
          </cell>
          <cell r="B1249" t="str">
            <v>-</v>
          </cell>
          <cell r="C1249" t="str">
            <v>Boca de lobo dupla com grelha de concreto - BLD 05</v>
          </cell>
          <cell r="D1249" t="str">
            <v>und</v>
          </cell>
          <cell r="H1249" t="str">
            <v>DNIT 030/2004-ES</v>
          </cell>
        </row>
        <row r="1250">
          <cell r="A1250" t="str">
            <v>2 S 04 961 06</v>
          </cell>
          <cell r="B1250" t="str">
            <v>-</v>
          </cell>
          <cell r="C1250" t="str">
            <v>Boca de lobo dupla com grelha de concreto - BLD 06</v>
          </cell>
          <cell r="D1250" t="str">
            <v>und</v>
          </cell>
          <cell r="H1250" t="str">
            <v>DNIT 030/2004-ES</v>
          </cell>
        </row>
        <row r="1251">
          <cell r="A1251" t="str">
            <v>2 S 04 961 07</v>
          </cell>
          <cell r="B1251" t="str">
            <v>-</v>
          </cell>
          <cell r="C1251" t="str">
            <v>Boca de lobo dupla com grelha de concreto - BLD 07</v>
          </cell>
          <cell r="D1251" t="str">
            <v>und</v>
          </cell>
          <cell r="H1251" t="str">
            <v>DNIT 030/2004-ES</v>
          </cell>
        </row>
        <row r="1252">
          <cell r="A1252" t="str">
            <v>2 S 04 961 51</v>
          </cell>
          <cell r="B1252" t="str">
            <v>-</v>
          </cell>
          <cell r="C1252" t="str">
            <v>Boca de lobo dupla grelha concr. BLD 01 AC/BC</v>
          </cell>
          <cell r="D1252" t="str">
            <v>und</v>
          </cell>
          <cell r="H1252" t="str">
            <v>DNIT 030/2004-ES</v>
          </cell>
        </row>
        <row r="1253">
          <cell r="A1253" t="str">
            <v>2 S 04 961 52</v>
          </cell>
          <cell r="B1253" t="str">
            <v>-</v>
          </cell>
          <cell r="C1253" t="str">
            <v>Boca de lobo dupla grelha concr. BLD 02 AC/BC</v>
          </cell>
          <cell r="D1253" t="str">
            <v>und</v>
          </cell>
          <cell r="H1253" t="str">
            <v>DNIT 030/2004-ES</v>
          </cell>
        </row>
        <row r="1254">
          <cell r="A1254" t="str">
            <v>2 S 04 961 53</v>
          </cell>
          <cell r="B1254" t="str">
            <v>-</v>
          </cell>
          <cell r="C1254" t="str">
            <v>Boca de lobo dupla grelha concr. BLD 03 AC/BC</v>
          </cell>
          <cell r="D1254" t="str">
            <v>und</v>
          </cell>
          <cell r="H1254" t="str">
            <v>DNIT 030/2004-ES</v>
          </cell>
        </row>
        <row r="1255">
          <cell r="A1255" t="str">
            <v>2 S 04 961 54</v>
          </cell>
          <cell r="B1255" t="str">
            <v>-</v>
          </cell>
          <cell r="C1255" t="str">
            <v>Boca de lobo dupla grelha concr. BLD 04 AC/BC</v>
          </cell>
          <cell r="D1255" t="str">
            <v>und</v>
          </cell>
          <cell r="H1255" t="str">
            <v>DNIT 030/2004-ES</v>
          </cell>
        </row>
        <row r="1256">
          <cell r="A1256" t="str">
            <v>2 S 04 961 55</v>
          </cell>
          <cell r="B1256" t="str">
            <v>-</v>
          </cell>
          <cell r="C1256" t="str">
            <v>Boca de lobo dupla grelha concr. BLD 05 AC/BC</v>
          </cell>
          <cell r="D1256" t="str">
            <v>und</v>
          </cell>
          <cell r="H1256" t="str">
            <v>DNIT 030/2004-ES</v>
          </cell>
        </row>
        <row r="1257">
          <cell r="A1257" t="str">
            <v>2 S 04 961 56</v>
          </cell>
          <cell r="B1257" t="str">
            <v>-</v>
          </cell>
          <cell r="C1257" t="str">
            <v>Boca de lobo dupla grelha concr. BLD 06 AC/BC</v>
          </cell>
          <cell r="D1257" t="str">
            <v>und</v>
          </cell>
          <cell r="H1257" t="str">
            <v>DNIT 030/2004-ES</v>
          </cell>
        </row>
        <row r="1258">
          <cell r="A1258" t="str">
            <v>2 S 04 961 57</v>
          </cell>
          <cell r="B1258" t="str">
            <v>-</v>
          </cell>
          <cell r="C1258" t="str">
            <v>Boca de lobo dupla grelha concr. BLD 07 AC/BC</v>
          </cell>
          <cell r="D1258" t="str">
            <v>und</v>
          </cell>
          <cell r="H1258" t="str">
            <v>DNIT 030/2004-ES</v>
          </cell>
        </row>
        <row r="1259">
          <cell r="A1259" t="str">
            <v>2 S 04 962 01</v>
          </cell>
          <cell r="B1259" t="str">
            <v>-</v>
          </cell>
          <cell r="C1259" t="str">
            <v>Caixa de ligação e passagem - CLP 01</v>
          </cell>
          <cell r="D1259" t="str">
            <v>und</v>
          </cell>
          <cell r="H1259" t="str">
            <v>DNIT 030/2004-ES</v>
          </cell>
        </row>
        <row r="1260">
          <cell r="A1260" t="str">
            <v>2 S 04 962 02</v>
          </cell>
          <cell r="B1260" t="str">
            <v>-</v>
          </cell>
          <cell r="C1260" t="str">
            <v>Caixa de ligação e passagem - CLP 02</v>
          </cell>
          <cell r="D1260" t="str">
            <v>und</v>
          </cell>
          <cell r="H1260" t="str">
            <v>DNIT 030/2004-ES</v>
          </cell>
        </row>
        <row r="1261">
          <cell r="A1261" t="str">
            <v>2 S 04 962 03</v>
          </cell>
          <cell r="B1261" t="str">
            <v>-</v>
          </cell>
          <cell r="C1261" t="str">
            <v>Caixa de ligação e passagem - CLP 03</v>
          </cell>
          <cell r="D1261" t="str">
            <v>und</v>
          </cell>
          <cell r="H1261" t="str">
            <v>DNIT 030/2004-ES</v>
          </cell>
        </row>
        <row r="1262">
          <cell r="A1262" t="str">
            <v>2 S 04 962 04</v>
          </cell>
          <cell r="B1262" t="str">
            <v>-</v>
          </cell>
          <cell r="C1262" t="str">
            <v>Caixa de ligação e passagem - CLP 04</v>
          </cell>
          <cell r="D1262" t="str">
            <v>und</v>
          </cell>
          <cell r="H1262" t="str">
            <v>DNIT 030/2004-ES</v>
          </cell>
        </row>
        <row r="1263">
          <cell r="A1263" t="str">
            <v>2 S 04 962 05</v>
          </cell>
          <cell r="B1263" t="str">
            <v>-</v>
          </cell>
          <cell r="C1263" t="str">
            <v>Caixa de ligação e passagem - CLP 05</v>
          </cell>
          <cell r="D1263" t="str">
            <v>und</v>
          </cell>
          <cell r="H1263" t="str">
            <v>DNIT 030/2004-ES</v>
          </cell>
        </row>
        <row r="1264">
          <cell r="A1264" t="str">
            <v>2 S 04 962 06</v>
          </cell>
          <cell r="B1264" t="str">
            <v>-</v>
          </cell>
          <cell r="C1264" t="str">
            <v>Caixa de ligação e passagem - CLP 06</v>
          </cell>
          <cell r="D1264" t="str">
            <v>und</v>
          </cell>
          <cell r="H1264" t="str">
            <v>DNIT 030/2004-ES</v>
          </cell>
        </row>
        <row r="1265">
          <cell r="A1265" t="str">
            <v>2 S 04 962 07</v>
          </cell>
          <cell r="B1265" t="str">
            <v>-</v>
          </cell>
          <cell r="C1265" t="str">
            <v>Caixa de ligação e passagem - CLP 07</v>
          </cell>
          <cell r="D1265" t="str">
            <v>und</v>
          </cell>
          <cell r="H1265" t="str">
            <v>DNIT 030/2004-ES</v>
          </cell>
        </row>
        <row r="1266">
          <cell r="A1266" t="str">
            <v>2 S 04 962 08</v>
          </cell>
          <cell r="B1266" t="str">
            <v>-</v>
          </cell>
          <cell r="C1266" t="str">
            <v>Caixa de ligação e passagem - CLP 08</v>
          </cell>
          <cell r="D1266" t="str">
            <v>und</v>
          </cell>
          <cell r="H1266" t="str">
            <v>DNIT 030/2004-ES</v>
          </cell>
        </row>
        <row r="1267">
          <cell r="A1267" t="str">
            <v>2 S 04 962 09</v>
          </cell>
          <cell r="B1267" t="str">
            <v>-</v>
          </cell>
          <cell r="C1267" t="str">
            <v>Caixa de ligação e passagem - CLP 09</v>
          </cell>
          <cell r="D1267" t="str">
            <v>und</v>
          </cell>
          <cell r="H1267" t="str">
            <v>DNIT 030/2004-ES</v>
          </cell>
        </row>
        <row r="1268">
          <cell r="A1268" t="str">
            <v>2 S 04 962 10</v>
          </cell>
          <cell r="B1268" t="str">
            <v>-</v>
          </cell>
          <cell r="C1268" t="str">
            <v>Caixa de ligação e passagem - CLP 10</v>
          </cell>
          <cell r="D1268" t="str">
            <v>und</v>
          </cell>
          <cell r="H1268" t="str">
            <v>DNIT 030/2004-ES</v>
          </cell>
        </row>
        <row r="1269">
          <cell r="A1269" t="str">
            <v>2 S 04 962 11</v>
          </cell>
          <cell r="B1269" t="str">
            <v>-</v>
          </cell>
          <cell r="C1269" t="str">
            <v>Caixa de ligação e passagem - CLP 11</v>
          </cell>
          <cell r="D1269" t="str">
            <v>und</v>
          </cell>
          <cell r="H1269" t="str">
            <v>DNIT 030/2004-ES</v>
          </cell>
        </row>
        <row r="1270">
          <cell r="A1270" t="str">
            <v>2 S 04 962 12</v>
          </cell>
          <cell r="B1270" t="str">
            <v>-</v>
          </cell>
          <cell r="C1270" t="str">
            <v>Caixa de ligação e passagem - CLP 12</v>
          </cell>
          <cell r="D1270" t="str">
            <v>und</v>
          </cell>
          <cell r="H1270" t="str">
            <v>DNIT 030/2004-ES</v>
          </cell>
        </row>
        <row r="1271">
          <cell r="A1271" t="str">
            <v>2 S 04 962 13</v>
          </cell>
          <cell r="B1271" t="str">
            <v>-</v>
          </cell>
          <cell r="C1271" t="str">
            <v>Caixa de ligação e passagem - CLP 13</v>
          </cell>
          <cell r="D1271" t="str">
            <v>und</v>
          </cell>
          <cell r="H1271" t="str">
            <v>DNIT 030/2004-ES</v>
          </cell>
        </row>
        <row r="1272">
          <cell r="A1272" t="str">
            <v>2 S 04 962 14</v>
          </cell>
          <cell r="B1272" t="str">
            <v>-</v>
          </cell>
          <cell r="C1272" t="str">
            <v>Caixa de ligação e passagem - CLP 14</v>
          </cell>
          <cell r="D1272" t="str">
            <v>und</v>
          </cell>
          <cell r="H1272" t="str">
            <v>DNIT 030/2004-ES</v>
          </cell>
        </row>
        <row r="1273">
          <cell r="A1273" t="str">
            <v>2 S 04 962 15</v>
          </cell>
          <cell r="B1273" t="str">
            <v>-</v>
          </cell>
          <cell r="C1273" t="str">
            <v>Caixa de ligação e passagem - CLP 15</v>
          </cell>
          <cell r="D1273" t="str">
            <v>und</v>
          </cell>
          <cell r="H1273" t="str">
            <v>DNIT 030/2004-ES</v>
          </cell>
        </row>
        <row r="1274">
          <cell r="A1274" t="str">
            <v>2 S 04 962 16</v>
          </cell>
          <cell r="B1274" t="str">
            <v>-</v>
          </cell>
          <cell r="C1274" t="str">
            <v>Caixa de ligação e passagem - CLP 16</v>
          </cell>
          <cell r="D1274" t="str">
            <v>und</v>
          </cell>
          <cell r="H1274" t="str">
            <v>DNIT 030/2004-ES</v>
          </cell>
        </row>
        <row r="1275">
          <cell r="A1275" t="str">
            <v>2 S 04 962 17</v>
          </cell>
          <cell r="B1275" t="str">
            <v>-</v>
          </cell>
          <cell r="C1275" t="str">
            <v>Caixa de ligação e passagem - CLP 17</v>
          </cell>
          <cell r="D1275" t="str">
            <v>und</v>
          </cell>
          <cell r="H1275" t="str">
            <v>DNIT 030/2004-ES</v>
          </cell>
        </row>
        <row r="1276">
          <cell r="A1276" t="str">
            <v>2 S 04 962 18</v>
          </cell>
          <cell r="B1276" t="str">
            <v>-</v>
          </cell>
          <cell r="C1276" t="str">
            <v>Caixa de ligação e passagem - CLP 18</v>
          </cell>
          <cell r="D1276" t="str">
            <v>und</v>
          </cell>
          <cell r="H1276" t="str">
            <v>DNIT 030/2004-ES</v>
          </cell>
        </row>
        <row r="1277">
          <cell r="A1277" t="str">
            <v>2 S 04 962 51</v>
          </cell>
          <cell r="B1277" t="str">
            <v>-</v>
          </cell>
          <cell r="C1277" t="str">
            <v>Caixa de ligação e passagem - CLP 01 AC/BC</v>
          </cell>
          <cell r="D1277" t="str">
            <v>und</v>
          </cell>
          <cell r="H1277" t="str">
            <v>DNIT 030/2004-ES</v>
          </cell>
        </row>
        <row r="1278">
          <cell r="A1278" t="str">
            <v>2 S 04 962 52</v>
          </cell>
          <cell r="B1278" t="str">
            <v>-</v>
          </cell>
          <cell r="C1278" t="str">
            <v>Caixa de ligação e passagem - CLP 02 AC/BC</v>
          </cell>
          <cell r="D1278" t="str">
            <v>und</v>
          </cell>
          <cell r="H1278" t="str">
            <v>DNIT 030/2004-ES</v>
          </cell>
        </row>
        <row r="1279">
          <cell r="A1279" t="str">
            <v>2 S 04 962 53</v>
          </cell>
          <cell r="B1279" t="str">
            <v>-</v>
          </cell>
          <cell r="C1279" t="str">
            <v>Caixa de ligação e passagem - CLP 03 AC/BC</v>
          </cell>
          <cell r="D1279" t="str">
            <v>und</v>
          </cell>
          <cell r="H1279" t="str">
            <v>DNIT 030/2004-ES</v>
          </cell>
        </row>
        <row r="1280">
          <cell r="A1280" t="str">
            <v>2 S 04 962 54</v>
          </cell>
          <cell r="B1280" t="str">
            <v>-</v>
          </cell>
          <cell r="C1280" t="str">
            <v>Caixa de ligação e passagem - CLP 04 AC/BC</v>
          </cell>
          <cell r="D1280" t="str">
            <v>und</v>
          </cell>
          <cell r="H1280" t="str">
            <v>DNIT 030/2004-ES</v>
          </cell>
        </row>
        <row r="1281">
          <cell r="A1281" t="str">
            <v>2 S 04 962 55</v>
          </cell>
          <cell r="B1281" t="str">
            <v>-</v>
          </cell>
          <cell r="C1281" t="str">
            <v>Caixa de ligação e passagem - CLP 05 AC/BC</v>
          </cell>
          <cell r="D1281" t="str">
            <v>und</v>
          </cell>
          <cell r="H1281" t="str">
            <v>DNIT 030/2004-ES</v>
          </cell>
        </row>
        <row r="1282">
          <cell r="A1282" t="str">
            <v>2 S 04 962 56</v>
          </cell>
          <cell r="B1282" t="str">
            <v>-</v>
          </cell>
          <cell r="C1282" t="str">
            <v>Caixa de ligação e passagem - CLP 06 AC/BC</v>
          </cell>
          <cell r="D1282" t="str">
            <v>und</v>
          </cell>
          <cell r="H1282" t="str">
            <v>DNIT 030/2004-ES</v>
          </cell>
        </row>
        <row r="1283">
          <cell r="A1283" t="str">
            <v>2 S 04 962 57</v>
          </cell>
          <cell r="B1283" t="str">
            <v>-</v>
          </cell>
          <cell r="C1283" t="str">
            <v>Caixa de ligação e passagem - CLP 07 AC/BC</v>
          </cell>
          <cell r="D1283" t="str">
            <v>und</v>
          </cell>
          <cell r="H1283" t="str">
            <v>DNIT 030/2004-ES</v>
          </cell>
        </row>
        <row r="1284">
          <cell r="A1284" t="str">
            <v>2 S 04 962 58</v>
          </cell>
          <cell r="B1284" t="str">
            <v>-</v>
          </cell>
          <cell r="C1284" t="str">
            <v>Caixa de ligação e passagem - CLP 08 AC/BC</v>
          </cell>
          <cell r="D1284" t="str">
            <v>und</v>
          </cell>
          <cell r="H1284" t="str">
            <v>DNIT 030/2004-ES</v>
          </cell>
        </row>
        <row r="1285">
          <cell r="A1285" t="str">
            <v>2 S 04 962 59</v>
          </cell>
          <cell r="B1285" t="str">
            <v>-</v>
          </cell>
          <cell r="C1285" t="str">
            <v>Caixa de ligação e passagem - CLP 09 AC/BC</v>
          </cell>
          <cell r="D1285" t="str">
            <v>und</v>
          </cell>
          <cell r="H1285" t="str">
            <v>DNIT 030/2004-ES</v>
          </cell>
        </row>
        <row r="1286">
          <cell r="A1286" t="str">
            <v>2 S 04 962 60</v>
          </cell>
          <cell r="B1286" t="str">
            <v>-</v>
          </cell>
          <cell r="C1286" t="str">
            <v>Caixa de ligação e passagem - CLP 10 AC/BC</v>
          </cell>
          <cell r="D1286" t="str">
            <v>und</v>
          </cell>
          <cell r="H1286" t="str">
            <v>DNIT 030/2004-ES</v>
          </cell>
        </row>
        <row r="1287">
          <cell r="A1287" t="str">
            <v>2 S 04 962 61</v>
          </cell>
          <cell r="B1287" t="str">
            <v>-</v>
          </cell>
          <cell r="C1287" t="str">
            <v>Caixa de ligação e passagem - CLP 11 AC/BC</v>
          </cell>
          <cell r="D1287" t="str">
            <v>und</v>
          </cell>
          <cell r="H1287" t="str">
            <v>DNIT 030/2004-ES</v>
          </cell>
        </row>
        <row r="1288">
          <cell r="A1288" t="str">
            <v>2 S 04 962 62</v>
          </cell>
          <cell r="B1288" t="str">
            <v>-</v>
          </cell>
          <cell r="C1288" t="str">
            <v>Caixa de ligação e passagem - CLP 12 AC/BC</v>
          </cell>
          <cell r="D1288" t="str">
            <v>und</v>
          </cell>
          <cell r="H1288" t="str">
            <v>DNIT 030/2004-ES</v>
          </cell>
        </row>
        <row r="1289">
          <cell r="A1289" t="str">
            <v>2 S 04 962 63</v>
          </cell>
          <cell r="B1289" t="str">
            <v>-</v>
          </cell>
          <cell r="C1289" t="str">
            <v>Caixa de ligação e passagem - CLP 13 AC/BC</v>
          </cell>
          <cell r="D1289" t="str">
            <v>und</v>
          </cell>
          <cell r="H1289" t="str">
            <v>DNIT 030/2004-ES</v>
          </cell>
        </row>
        <row r="1290">
          <cell r="A1290" t="str">
            <v>2 S 04 962 64</v>
          </cell>
          <cell r="B1290" t="str">
            <v>-</v>
          </cell>
          <cell r="C1290" t="str">
            <v>Caixa de ligação e passagem - CLP 14 AC/BC</v>
          </cell>
          <cell r="D1290" t="str">
            <v>und</v>
          </cell>
          <cell r="H1290" t="str">
            <v>DNIT 030/2004-ES</v>
          </cell>
        </row>
        <row r="1291">
          <cell r="A1291" t="str">
            <v>2 S 04 962 65</v>
          </cell>
          <cell r="B1291" t="str">
            <v>-</v>
          </cell>
          <cell r="C1291" t="str">
            <v>Caixa de ligação e passagem - CLP 15 AC/BC</v>
          </cell>
          <cell r="D1291" t="str">
            <v>und</v>
          </cell>
          <cell r="H1291" t="str">
            <v>DNIT 030/2004-ES</v>
          </cell>
        </row>
        <row r="1292">
          <cell r="A1292" t="str">
            <v>2 S 04 962 66</v>
          </cell>
          <cell r="B1292" t="str">
            <v>-</v>
          </cell>
          <cell r="C1292" t="str">
            <v>Caixa de ligação e passagem - CLP 16 AC/BC</v>
          </cell>
          <cell r="D1292" t="str">
            <v>und</v>
          </cell>
          <cell r="H1292" t="str">
            <v>DNIT 030/2004-ES</v>
          </cell>
        </row>
        <row r="1293">
          <cell r="A1293" t="str">
            <v>2 S 04 962 67</v>
          </cell>
          <cell r="B1293" t="str">
            <v>-</v>
          </cell>
          <cell r="C1293" t="str">
            <v>Caixa de ligação e passagem - CLP 17 AC/BC</v>
          </cell>
          <cell r="D1293" t="str">
            <v>und</v>
          </cell>
          <cell r="H1293" t="str">
            <v>DNIT 030/2004-ES</v>
          </cell>
        </row>
        <row r="1294">
          <cell r="A1294" t="str">
            <v>2 S 04 962 68</v>
          </cell>
          <cell r="B1294" t="str">
            <v>-</v>
          </cell>
          <cell r="C1294" t="str">
            <v>Caixa de ligação e passagem - CLP 18 AC/BC</v>
          </cell>
          <cell r="D1294" t="str">
            <v>und</v>
          </cell>
          <cell r="H1294" t="str">
            <v>DNIT 030/2004-ES</v>
          </cell>
        </row>
        <row r="1295">
          <cell r="A1295" t="str">
            <v>2 S 04 963 01</v>
          </cell>
          <cell r="B1295" t="str">
            <v>-</v>
          </cell>
          <cell r="C1295" t="str">
            <v>Poço de visita - PVI 01</v>
          </cell>
          <cell r="D1295" t="str">
            <v>und</v>
          </cell>
          <cell r="H1295" t="str">
            <v>DNIT 030/2004-ES</v>
          </cell>
        </row>
        <row r="1296">
          <cell r="A1296" t="str">
            <v>2 S 04 963 02</v>
          </cell>
          <cell r="B1296" t="str">
            <v>-</v>
          </cell>
          <cell r="C1296" t="str">
            <v>Poço de visita - PVI 02</v>
          </cell>
          <cell r="D1296" t="str">
            <v>und</v>
          </cell>
          <cell r="H1296" t="str">
            <v>DNIT 030/2004-ES</v>
          </cell>
        </row>
        <row r="1297">
          <cell r="A1297" t="str">
            <v>2 S 04 963 03</v>
          </cell>
          <cell r="B1297" t="str">
            <v>-</v>
          </cell>
          <cell r="C1297" t="str">
            <v>Poço de visita - PVI 03</v>
          </cell>
          <cell r="D1297" t="str">
            <v>und</v>
          </cell>
          <cell r="H1297" t="str">
            <v>DNIT 030/2004-ES</v>
          </cell>
        </row>
        <row r="1298">
          <cell r="A1298" t="str">
            <v>2 S 04 963 04</v>
          </cell>
          <cell r="B1298" t="str">
            <v>-</v>
          </cell>
          <cell r="C1298" t="str">
            <v>Poço de visita - PVI 04</v>
          </cell>
          <cell r="D1298" t="str">
            <v>und</v>
          </cell>
          <cell r="H1298" t="str">
            <v>DNIT 030/2004-ES</v>
          </cell>
        </row>
        <row r="1299">
          <cell r="A1299" t="str">
            <v>2 S 04 963 05</v>
          </cell>
          <cell r="B1299" t="str">
            <v>-</v>
          </cell>
          <cell r="C1299" t="str">
            <v>Poço de visita - PVI 05</v>
          </cell>
          <cell r="D1299" t="str">
            <v>und</v>
          </cell>
          <cell r="H1299" t="str">
            <v>DNIT 030/2004-ES</v>
          </cell>
        </row>
        <row r="1300">
          <cell r="A1300" t="str">
            <v>2 S 04 963 06</v>
          </cell>
          <cell r="B1300" t="str">
            <v>-</v>
          </cell>
          <cell r="C1300" t="str">
            <v>Poço de visita - PVI 06</v>
          </cell>
          <cell r="D1300" t="str">
            <v>und</v>
          </cell>
          <cell r="H1300" t="str">
            <v>DNIT 030/2004-ES</v>
          </cell>
        </row>
        <row r="1301">
          <cell r="A1301" t="str">
            <v>2 S 04 963 07</v>
          </cell>
          <cell r="B1301" t="str">
            <v>-</v>
          </cell>
          <cell r="C1301" t="str">
            <v>Poço de visita - PVI 07</v>
          </cell>
          <cell r="D1301" t="str">
            <v>und</v>
          </cell>
          <cell r="H1301" t="str">
            <v>DNIT 030/2004-ES</v>
          </cell>
        </row>
        <row r="1302">
          <cell r="A1302" t="str">
            <v>2 S 04 963 08</v>
          </cell>
          <cell r="B1302" t="str">
            <v>-</v>
          </cell>
          <cell r="C1302" t="str">
            <v>Poço de visita - PVI 08</v>
          </cell>
          <cell r="D1302" t="str">
            <v>und</v>
          </cell>
          <cell r="H1302" t="str">
            <v>DNIT 030/2004-ES</v>
          </cell>
        </row>
        <row r="1303">
          <cell r="A1303" t="str">
            <v>2 S 04 963 09</v>
          </cell>
          <cell r="B1303" t="str">
            <v>-</v>
          </cell>
          <cell r="C1303" t="str">
            <v>Poço de visita - PVI 09</v>
          </cell>
          <cell r="D1303" t="str">
            <v>und</v>
          </cell>
          <cell r="H1303" t="str">
            <v>DNIT 030/2004-ES</v>
          </cell>
        </row>
        <row r="1304">
          <cell r="A1304" t="str">
            <v>2 S 04 963 10</v>
          </cell>
          <cell r="B1304" t="str">
            <v>-</v>
          </cell>
          <cell r="C1304" t="str">
            <v>Poço de visita - PVI 10</v>
          </cell>
          <cell r="D1304" t="str">
            <v>und</v>
          </cell>
          <cell r="H1304" t="str">
            <v>DNIT 030/2004-ES</v>
          </cell>
        </row>
        <row r="1305">
          <cell r="A1305" t="str">
            <v>2 S 04 963 11</v>
          </cell>
          <cell r="B1305" t="str">
            <v>-</v>
          </cell>
          <cell r="C1305" t="str">
            <v>Poço de visita - PVI 11</v>
          </cell>
          <cell r="D1305" t="str">
            <v>und</v>
          </cell>
          <cell r="H1305" t="str">
            <v>DNIT 030/2004-ES</v>
          </cell>
        </row>
        <row r="1306">
          <cell r="A1306" t="str">
            <v>2 S 04 963 12</v>
          </cell>
          <cell r="B1306" t="str">
            <v>-</v>
          </cell>
          <cell r="C1306" t="str">
            <v>Poço de visita - PVI 12</v>
          </cell>
          <cell r="D1306" t="str">
            <v>und</v>
          </cell>
          <cell r="H1306" t="str">
            <v>DNIT 030/2004-ES</v>
          </cell>
        </row>
        <row r="1307">
          <cell r="A1307" t="str">
            <v>2 S 04 963 13</v>
          </cell>
          <cell r="B1307" t="str">
            <v>-</v>
          </cell>
          <cell r="C1307" t="str">
            <v>Poço de visita - PVI 13</v>
          </cell>
          <cell r="D1307" t="str">
            <v>und</v>
          </cell>
          <cell r="H1307" t="str">
            <v>DNIT 030/2004-ES</v>
          </cell>
        </row>
        <row r="1308">
          <cell r="A1308" t="str">
            <v>2 S 04 963 14</v>
          </cell>
          <cell r="B1308" t="str">
            <v>-</v>
          </cell>
          <cell r="C1308" t="str">
            <v>Poço de visita - PVI 14</v>
          </cell>
          <cell r="D1308" t="str">
            <v>und</v>
          </cell>
          <cell r="H1308" t="str">
            <v>DNIT 030/2004-ES</v>
          </cell>
        </row>
        <row r="1309">
          <cell r="A1309" t="str">
            <v>2 S 04 963 15</v>
          </cell>
          <cell r="B1309" t="str">
            <v>-</v>
          </cell>
          <cell r="C1309" t="str">
            <v>Poço de visita - PVI 15</v>
          </cell>
          <cell r="D1309" t="str">
            <v>und</v>
          </cell>
          <cell r="H1309" t="str">
            <v>DNIT 030/2004-ES</v>
          </cell>
        </row>
        <row r="1310">
          <cell r="A1310" t="str">
            <v>2 S 04 963 16</v>
          </cell>
          <cell r="B1310" t="str">
            <v>-</v>
          </cell>
          <cell r="C1310" t="str">
            <v>Poço de visita - PVI 16</v>
          </cell>
          <cell r="D1310" t="str">
            <v>und</v>
          </cell>
          <cell r="H1310" t="str">
            <v>DNIT 030/2004-ES</v>
          </cell>
        </row>
        <row r="1311">
          <cell r="A1311" t="str">
            <v>2 S 04 963 17</v>
          </cell>
          <cell r="B1311" t="str">
            <v>-</v>
          </cell>
          <cell r="C1311" t="str">
            <v>Poço de visita - PVI 17</v>
          </cell>
          <cell r="D1311" t="str">
            <v>und</v>
          </cell>
          <cell r="H1311" t="str">
            <v>DNIT 030/2004-ES</v>
          </cell>
        </row>
        <row r="1312">
          <cell r="A1312" t="str">
            <v>2 S 04 963 18</v>
          </cell>
          <cell r="B1312" t="str">
            <v>-</v>
          </cell>
          <cell r="C1312" t="str">
            <v>Poço de visita - PVI 18</v>
          </cell>
          <cell r="D1312" t="str">
            <v>und</v>
          </cell>
          <cell r="H1312" t="str">
            <v>DNIT 030/2004-ES</v>
          </cell>
        </row>
        <row r="1313">
          <cell r="A1313" t="str">
            <v>2 S 04 963 31</v>
          </cell>
          <cell r="B1313" t="str">
            <v>-</v>
          </cell>
          <cell r="C1313" t="str">
            <v>Chaminé dos poços de visita - CPV 01</v>
          </cell>
          <cell r="D1313" t="str">
            <v>und</v>
          </cell>
          <cell r="H1313" t="str">
            <v>DNIT 030/2004-ES</v>
          </cell>
        </row>
        <row r="1314">
          <cell r="A1314" t="str">
            <v>2 S 04 963 32</v>
          </cell>
          <cell r="B1314" t="str">
            <v>-</v>
          </cell>
          <cell r="C1314" t="str">
            <v>Chaminé dos poços de visita - CPV 02</v>
          </cell>
          <cell r="D1314" t="str">
            <v>und</v>
          </cell>
          <cell r="H1314" t="str">
            <v>DNIT 030/2004-ES</v>
          </cell>
        </row>
        <row r="1315">
          <cell r="A1315" t="str">
            <v>2 S 04 963 33</v>
          </cell>
          <cell r="B1315" t="str">
            <v>-</v>
          </cell>
          <cell r="C1315" t="str">
            <v>Chaminé dos poços de visita - CPV 03</v>
          </cell>
          <cell r="D1315" t="str">
            <v>und</v>
          </cell>
          <cell r="H1315" t="str">
            <v>DNIT 030/2004-ES</v>
          </cell>
        </row>
        <row r="1316">
          <cell r="A1316" t="str">
            <v>2 S 04 963 34</v>
          </cell>
          <cell r="B1316" t="str">
            <v>-</v>
          </cell>
          <cell r="C1316" t="str">
            <v>Chaminé dos poços de visita - CPV 04</v>
          </cell>
          <cell r="D1316" t="str">
            <v>und</v>
          </cell>
          <cell r="H1316" t="str">
            <v>DNIT 030/2004-ES</v>
          </cell>
        </row>
        <row r="1317">
          <cell r="A1317" t="str">
            <v>2 S 04 963 35</v>
          </cell>
          <cell r="B1317" t="str">
            <v>-</v>
          </cell>
          <cell r="C1317" t="str">
            <v>Chaminé dos poços de visita - CPV 05</v>
          </cell>
          <cell r="D1317" t="str">
            <v>und</v>
          </cell>
          <cell r="H1317" t="str">
            <v>DNIT 030/2004-ES</v>
          </cell>
        </row>
        <row r="1318">
          <cell r="A1318" t="str">
            <v>2 S 04 963 36</v>
          </cell>
          <cell r="B1318" t="str">
            <v>-</v>
          </cell>
          <cell r="C1318" t="str">
            <v>Chaminé dos poços de visita - CPV 06</v>
          </cell>
          <cell r="D1318" t="str">
            <v>und</v>
          </cell>
          <cell r="H1318" t="str">
            <v>DNIT 030/2004-ES</v>
          </cell>
        </row>
        <row r="1319">
          <cell r="A1319" t="str">
            <v>2 S 04 963 37</v>
          </cell>
          <cell r="B1319" t="str">
            <v>-</v>
          </cell>
          <cell r="C1319" t="str">
            <v>Chaminé dos poços de visita - CPV 07</v>
          </cell>
          <cell r="D1319" t="str">
            <v>und</v>
          </cell>
          <cell r="H1319" t="str">
            <v>DNIT 030/2004-ES</v>
          </cell>
        </row>
        <row r="1320">
          <cell r="A1320" t="str">
            <v>2 S 04 963 51</v>
          </cell>
          <cell r="B1320" t="str">
            <v>-</v>
          </cell>
          <cell r="C1320" t="str">
            <v>Poço de visita - PVI 01 AC/BC</v>
          </cell>
          <cell r="D1320" t="str">
            <v>und</v>
          </cell>
          <cell r="H1320" t="str">
            <v>DNIT 030/2004-ES</v>
          </cell>
        </row>
        <row r="1321">
          <cell r="A1321" t="str">
            <v>2 S 04 963 52</v>
          </cell>
          <cell r="B1321" t="str">
            <v>-</v>
          </cell>
          <cell r="C1321" t="str">
            <v>Poço de visita - PVI 02 AC/BC</v>
          </cell>
          <cell r="D1321" t="str">
            <v>und</v>
          </cell>
          <cell r="H1321" t="str">
            <v>DNIT 030/2004-ES</v>
          </cell>
        </row>
        <row r="1322">
          <cell r="A1322" t="str">
            <v>2 S 04 963 53</v>
          </cell>
          <cell r="B1322" t="str">
            <v>-</v>
          </cell>
          <cell r="C1322" t="str">
            <v>Poço de visita - PVI 03 AC/BC</v>
          </cell>
          <cell r="D1322" t="str">
            <v>und</v>
          </cell>
          <cell r="H1322" t="str">
            <v>DNIT 030/2004-ES</v>
          </cell>
        </row>
        <row r="1323">
          <cell r="A1323" t="str">
            <v>2 S 04 963 54</v>
          </cell>
          <cell r="B1323" t="str">
            <v>-</v>
          </cell>
          <cell r="C1323" t="str">
            <v>Poço de visita - PVI 04 AC/BC</v>
          </cell>
          <cell r="D1323" t="str">
            <v>und</v>
          </cell>
          <cell r="H1323" t="str">
            <v>DNIT 030/2004-ES</v>
          </cell>
        </row>
        <row r="1324">
          <cell r="A1324" t="str">
            <v>2 S 04 963 55</v>
          </cell>
          <cell r="B1324" t="str">
            <v>-</v>
          </cell>
          <cell r="C1324" t="str">
            <v>Poço de visita - PVI 05 AC/BC</v>
          </cell>
          <cell r="D1324" t="str">
            <v>und</v>
          </cell>
          <cell r="H1324" t="str">
            <v>DNIT 030/2004-ES</v>
          </cell>
        </row>
        <row r="1325">
          <cell r="A1325" t="str">
            <v>2 S 04 963 56</v>
          </cell>
          <cell r="B1325" t="str">
            <v>-</v>
          </cell>
          <cell r="C1325" t="str">
            <v>Poço de visita - PVI 06 AC/BC</v>
          </cell>
          <cell r="D1325" t="str">
            <v>und</v>
          </cell>
          <cell r="H1325" t="str">
            <v>DNIT 030/2004-ES</v>
          </cell>
        </row>
        <row r="1326">
          <cell r="A1326" t="str">
            <v>2 S 04 963 57</v>
          </cell>
          <cell r="B1326" t="str">
            <v>-</v>
          </cell>
          <cell r="C1326" t="str">
            <v>Poço de visita - PVI 07 AC/BC</v>
          </cell>
          <cell r="D1326" t="str">
            <v>und</v>
          </cell>
          <cell r="H1326" t="str">
            <v>DNIT 030/2004-ES</v>
          </cell>
        </row>
        <row r="1327">
          <cell r="A1327" t="str">
            <v>2 S 04 963 58</v>
          </cell>
          <cell r="B1327" t="str">
            <v>-</v>
          </cell>
          <cell r="C1327" t="str">
            <v>Poço de visita - PVI 08 AC/BC</v>
          </cell>
          <cell r="D1327" t="str">
            <v>und</v>
          </cell>
          <cell r="H1327" t="str">
            <v>DNIT 030/2004-ES</v>
          </cell>
        </row>
        <row r="1328">
          <cell r="A1328" t="str">
            <v>2 S 04 963 59</v>
          </cell>
          <cell r="B1328" t="str">
            <v>-</v>
          </cell>
          <cell r="C1328" t="str">
            <v>Poço de visita - PVI 09 AC/BC</v>
          </cell>
          <cell r="D1328" t="str">
            <v>und</v>
          </cell>
          <cell r="H1328" t="str">
            <v>DNIT 030/2004-ES</v>
          </cell>
        </row>
        <row r="1329">
          <cell r="A1329" t="str">
            <v>2 S 04 963 60</v>
          </cell>
          <cell r="B1329" t="str">
            <v>-</v>
          </cell>
          <cell r="C1329" t="str">
            <v>Poço de visita - PVI 10 AC/BC</v>
          </cell>
          <cell r="D1329" t="str">
            <v>und</v>
          </cell>
          <cell r="H1329" t="str">
            <v>DNIT 030/2004-ES</v>
          </cell>
        </row>
        <row r="1330">
          <cell r="A1330" t="str">
            <v>2 S 04 963 61</v>
          </cell>
          <cell r="B1330" t="str">
            <v>-</v>
          </cell>
          <cell r="C1330" t="str">
            <v>Poço de visita - PVI 11 AC/BC</v>
          </cell>
          <cell r="D1330" t="str">
            <v>und</v>
          </cell>
          <cell r="H1330" t="str">
            <v>DNIT 030/2004-ES</v>
          </cell>
        </row>
        <row r="1331">
          <cell r="A1331" t="str">
            <v>2 S 04 963 62</v>
          </cell>
          <cell r="B1331" t="str">
            <v>-</v>
          </cell>
          <cell r="C1331" t="str">
            <v>Poço de visita - PVI 12 AC/BC</v>
          </cell>
          <cell r="D1331" t="str">
            <v>und</v>
          </cell>
          <cell r="H1331" t="str">
            <v>DNIT 030/2004-ES</v>
          </cell>
        </row>
        <row r="1332">
          <cell r="A1332" t="str">
            <v>2 S 04 963 63</v>
          </cell>
          <cell r="B1332" t="str">
            <v>-</v>
          </cell>
          <cell r="C1332" t="str">
            <v>Poço de visita - PVI 13 AC/BC</v>
          </cell>
          <cell r="D1332" t="str">
            <v>und</v>
          </cell>
          <cell r="H1332" t="str">
            <v>DNIT 030/2004-ES</v>
          </cell>
        </row>
        <row r="1333">
          <cell r="A1333" t="str">
            <v>2 S 04 963 64</v>
          </cell>
          <cell r="B1333" t="str">
            <v>-</v>
          </cell>
          <cell r="C1333" t="str">
            <v>Poço de visita - PVI 14 AC/BC</v>
          </cell>
          <cell r="D1333" t="str">
            <v>und</v>
          </cell>
          <cell r="H1333" t="str">
            <v>DNIT 030/2004-ES</v>
          </cell>
        </row>
        <row r="1334">
          <cell r="A1334" t="str">
            <v>2 S 04 963 65</v>
          </cell>
          <cell r="B1334" t="str">
            <v>-</v>
          </cell>
          <cell r="C1334" t="str">
            <v>Poço de visita - PVI 15 AC/BC</v>
          </cell>
          <cell r="D1334" t="str">
            <v>und</v>
          </cell>
          <cell r="H1334" t="str">
            <v>DNIT 030/2004-ES</v>
          </cell>
        </row>
        <row r="1335">
          <cell r="A1335" t="str">
            <v>2 S 04 963 66</v>
          </cell>
          <cell r="B1335" t="str">
            <v>-</v>
          </cell>
          <cell r="C1335" t="str">
            <v>Poço de visita - PVI 16 AC/BC</v>
          </cell>
          <cell r="D1335" t="str">
            <v>und</v>
          </cell>
          <cell r="H1335" t="str">
            <v>DNIT 030/2004-ES</v>
          </cell>
        </row>
        <row r="1336">
          <cell r="A1336" t="str">
            <v>2 S 04 963 67</v>
          </cell>
          <cell r="B1336" t="str">
            <v>-</v>
          </cell>
          <cell r="C1336" t="str">
            <v>Poço de visita - PVI 17 AC/BC</v>
          </cell>
          <cell r="D1336" t="str">
            <v>und</v>
          </cell>
          <cell r="H1336" t="str">
            <v>DNIT 030/2004-ES</v>
          </cell>
        </row>
        <row r="1337">
          <cell r="A1337" t="str">
            <v>2 S 04 963 68</v>
          </cell>
          <cell r="B1337" t="str">
            <v>-</v>
          </cell>
          <cell r="C1337" t="str">
            <v>Poço de visita - PVI 18 AC/BC</v>
          </cell>
          <cell r="D1337" t="str">
            <v>und</v>
          </cell>
          <cell r="H1337" t="str">
            <v>DNIT 030/2004-ES</v>
          </cell>
        </row>
        <row r="1338">
          <cell r="A1338" t="str">
            <v>2 S 04 963 81</v>
          </cell>
          <cell r="B1338" t="str">
            <v>-</v>
          </cell>
          <cell r="C1338" t="str">
            <v>Chaminé dos poços de visita - CPV 01 AC/BC</v>
          </cell>
          <cell r="D1338" t="str">
            <v>und</v>
          </cell>
          <cell r="H1338" t="str">
            <v>DNIT 030/2004-ES</v>
          </cell>
        </row>
        <row r="1339">
          <cell r="A1339" t="str">
            <v>2 S 04 963 82</v>
          </cell>
          <cell r="B1339" t="str">
            <v>-</v>
          </cell>
          <cell r="C1339" t="str">
            <v>Chaminé dos poços de visita - CPV 02 AC/BC</v>
          </cell>
          <cell r="D1339" t="str">
            <v>und</v>
          </cell>
          <cell r="H1339" t="str">
            <v>DNIT 030/2004-ES</v>
          </cell>
        </row>
        <row r="1340">
          <cell r="A1340" t="str">
            <v>2 S 04 963 83</v>
          </cell>
          <cell r="B1340" t="str">
            <v>-</v>
          </cell>
          <cell r="C1340" t="str">
            <v>Chaminé dos poços de visita - CPV 03 AC/BC</v>
          </cell>
          <cell r="D1340" t="str">
            <v>und</v>
          </cell>
          <cell r="H1340" t="str">
            <v>DNIT 030/2004-ES</v>
          </cell>
        </row>
        <row r="1341">
          <cell r="A1341" t="str">
            <v>2 S 04 963 84</v>
          </cell>
          <cell r="B1341" t="str">
            <v>-</v>
          </cell>
          <cell r="C1341" t="str">
            <v>Chaminé dos poços de visita - CPV 04 AC/BC</v>
          </cell>
          <cell r="D1341" t="str">
            <v>und</v>
          </cell>
          <cell r="H1341" t="str">
            <v>DNIT 030/2004-ES</v>
          </cell>
        </row>
        <row r="1342">
          <cell r="A1342" t="str">
            <v>2 S 04 963 85</v>
          </cell>
          <cell r="B1342" t="str">
            <v>-</v>
          </cell>
          <cell r="C1342" t="str">
            <v>Chaminé dos poços de visita - CPV 05 AC/BC</v>
          </cell>
          <cell r="D1342" t="str">
            <v>und</v>
          </cell>
          <cell r="H1342" t="str">
            <v>DNIT 030/2004-ES</v>
          </cell>
        </row>
        <row r="1343">
          <cell r="A1343" t="str">
            <v>2 S 04 963 86</v>
          </cell>
          <cell r="B1343" t="str">
            <v>-</v>
          </cell>
          <cell r="C1343" t="str">
            <v>Chaminé dos poços de visita - CPV 06 AC/BC</v>
          </cell>
          <cell r="D1343" t="str">
            <v>und</v>
          </cell>
          <cell r="H1343" t="str">
            <v>DNIT 030/2004-ES</v>
          </cell>
        </row>
        <row r="1344">
          <cell r="A1344" t="str">
            <v>2 S 04 963 87</v>
          </cell>
          <cell r="B1344" t="str">
            <v>-</v>
          </cell>
          <cell r="C1344" t="str">
            <v>Chaminé dos poços de visita - CPV 07 AC/BC</v>
          </cell>
          <cell r="D1344" t="str">
            <v>und</v>
          </cell>
          <cell r="H1344" t="str">
            <v>DNIT 030/2004-ES</v>
          </cell>
        </row>
        <row r="1345">
          <cell r="A1345" t="str">
            <v>2 S 04 964 01</v>
          </cell>
          <cell r="B1345" t="str">
            <v>-</v>
          </cell>
          <cell r="C1345" t="str">
            <v>Tubulação de drenagem urbana - D=0,40 m s/ berço</v>
          </cell>
          <cell r="D1345" t="str">
            <v>m</v>
          </cell>
          <cell r="H1345" t="str">
            <v>DNIT 030/2004-ES</v>
          </cell>
        </row>
        <row r="1346">
          <cell r="A1346" t="str">
            <v>2 S 04 964 02</v>
          </cell>
          <cell r="B1346" t="str">
            <v>-</v>
          </cell>
          <cell r="C1346" t="str">
            <v>Tubulação de drenagem urbana - D=0,60 m s/ berço</v>
          </cell>
          <cell r="D1346" t="str">
            <v>m</v>
          </cell>
          <cell r="H1346" t="str">
            <v>DNIT 030/2004-ES</v>
          </cell>
        </row>
        <row r="1347">
          <cell r="A1347" t="str">
            <v>2 S 04 964 03</v>
          </cell>
          <cell r="B1347" t="str">
            <v>-</v>
          </cell>
          <cell r="C1347" t="str">
            <v>Tubulação de drenagem urbana - D=0,80 m s/ berço</v>
          </cell>
          <cell r="D1347" t="str">
            <v>m</v>
          </cell>
          <cell r="H1347" t="str">
            <v>DNIT 030/2004-ES</v>
          </cell>
        </row>
        <row r="1348">
          <cell r="A1348" t="str">
            <v>2 S 04 964 04</v>
          </cell>
          <cell r="B1348" t="str">
            <v>-</v>
          </cell>
          <cell r="C1348" t="str">
            <v>Tubulação de drenagem urbana - D=1,00 m s/ berço</v>
          </cell>
          <cell r="D1348" t="str">
            <v>m</v>
          </cell>
          <cell r="H1348" t="str">
            <v>DNIT 030/2004-ES</v>
          </cell>
        </row>
        <row r="1349">
          <cell r="A1349" t="str">
            <v>2 S 04 964 05</v>
          </cell>
          <cell r="B1349" t="str">
            <v>-</v>
          </cell>
          <cell r="C1349" t="str">
            <v>Tubulação de drenagem urbana - D=1,20 m s/ berço</v>
          </cell>
          <cell r="D1349" t="str">
            <v>m</v>
          </cell>
          <cell r="H1349" t="str">
            <v>DNIT 030/2004-ES</v>
          </cell>
        </row>
        <row r="1350">
          <cell r="A1350" t="str">
            <v>2 S 04 964 06</v>
          </cell>
          <cell r="B1350" t="str">
            <v>-</v>
          </cell>
          <cell r="C1350" t="str">
            <v>Tubulação de drenagem urbana - D=1,50 m s/ berço</v>
          </cell>
          <cell r="D1350" t="str">
            <v>m</v>
          </cell>
          <cell r="H1350" t="str">
            <v>DNIT 030/2004-ES</v>
          </cell>
        </row>
        <row r="1351">
          <cell r="A1351" t="str">
            <v>2 S 04 964 51</v>
          </cell>
          <cell r="B1351" t="str">
            <v>-</v>
          </cell>
          <cell r="C1351" t="str">
            <v>Tubulação de drenagem urbana-D=0,40m s/berço AC/BC</v>
          </cell>
          <cell r="D1351" t="str">
            <v>m</v>
          </cell>
          <cell r="H1351" t="str">
            <v>DNIT 030/2004-ES</v>
          </cell>
        </row>
        <row r="1352">
          <cell r="A1352" t="str">
            <v>2 S 04 964 52</v>
          </cell>
          <cell r="B1352" t="str">
            <v>-</v>
          </cell>
          <cell r="C1352" t="str">
            <v>Tubulação de drenagem urbana-D=0,60m s/berço AC/BC</v>
          </cell>
          <cell r="D1352" t="str">
            <v>m</v>
          </cell>
          <cell r="H1352" t="str">
            <v>DNIT 030/2004-ES</v>
          </cell>
        </row>
        <row r="1353">
          <cell r="A1353" t="str">
            <v>2 S 04 964 53</v>
          </cell>
          <cell r="B1353" t="str">
            <v>-</v>
          </cell>
          <cell r="C1353" t="str">
            <v>Tubulação de drenagem urbana-D=0,80m s/berço AC/BC</v>
          </cell>
          <cell r="D1353" t="str">
            <v>m</v>
          </cell>
          <cell r="H1353" t="str">
            <v>DNIT 030/2004-ES</v>
          </cell>
        </row>
        <row r="1354">
          <cell r="A1354" t="str">
            <v>2 S 04 964 54</v>
          </cell>
          <cell r="B1354" t="str">
            <v>-</v>
          </cell>
          <cell r="C1354" t="str">
            <v>Tubulação de drenagem urbana-D=1,00m s/berço AC/BC</v>
          </cell>
          <cell r="D1354" t="str">
            <v>m</v>
          </cell>
          <cell r="H1354" t="str">
            <v>DNIT 030/2004-ES</v>
          </cell>
        </row>
        <row r="1355">
          <cell r="A1355" t="str">
            <v>2 S 04 964 55</v>
          </cell>
          <cell r="B1355" t="str">
            <v>-</v>
          </cell>
          <cell r="C1355" t="str">
            <v>Tubulação de drenagem urbana-D=1,20m s/berço AC/BC</v>
          </cell>
          <cell r="D1355" t="str">
            <v>m</v>
          </cell>
          <cell r="H1355" t="str">
            <v>DNIT 030/2004-ES</v>
          </cell>
        </row>
        <row r="1356">
          <cell r="A1356" t="str">
            <v>2 S 04 964 56</v>
          </cell>
          <cell r="B1356" t="str">
            <v>-</v>
          </cell>
          <cell r="C1356" t="str">
            <v>Tubulação de drenagem urbana-D=1,50m s/berço AC/BC</v>
          </cell>
          <cell r="D1356" t="str">
            <v>m</v>
          </cell>
          <cell r="H1356" t="str">
            <v>DNIT 030/2004-ES</v>
          </cell>
        </row>
        <row r="1357">
          <cell r="A1357" t="str">
            <v>2 S 04 990 01</v>
          </cell>
          <cell r="B1357" t="str">
            <v>-</v>
          </cell>
          <cell r="C1357" t="str">
            <v>Transposição de segmento de sarjetas - TSS 01</v>
          </cell>
          <cell r="D1357" t="str">
            <v>m</v>
          </cell>
          <cell r="H1357" t="str">
            <v>DNIT 019/2004-ES</v>
          </cell>
        </row>
        <row r="1358">
          <cell r="A1358" t="str">
            <v>2 S 04 990 02</v>
          </cell>
          <cell r="B1358" t="str">
            <v>-</v>
          </cell>
          <cell r="C1358" t="str">
            <v>Transposição de segmento de sarjetas - TSS 02</v>
          </cell>
          <cell r="D1358" t="str">
            <v>m</v>
          </cell>
          <cell r="H1358" t="str">
            <v>DNIT 019/2004-ES</v>
          </cell>
        </row>
        <row r="1359">
          <cell r="A1359" t="str">
            <v>2 S 04 990 03</v>
          </cell>
          <cell r="B1359" t="str">
            <v>-</v>
          </cell>
          <cell r="C1359" t="str">
            <v>Transposição de segmento de sarjetas - TSS 03</v>
          </cell>
          <cell r="D1359" t="str">
            <v>m</v>
          </cell>
          <cell r="H1359" t="str">
            <v>DNIT 019/2004-ES</v>
          </cell>
        </row>
        <row r="1360">
          <cell r="A1360" t="str">
            <v>2 S 04 990 04</v>
          </cell>
          <cell r="B1360" t="str">
            <v>-</v>
          </cell>
          <cell r="C1360" t="str">
            <v>Transposição de segmento de sarjetas - TSS 04</v>
          </cell>
          <cell r="D1360" t="str">
            <v>m</v>
          </cell>
          <cell r="H1360" t="str">
            <v>DNIT 019/2004-ES</v>
          </cell>
        </row>
        <row r="1361">
          <cell r="A1361" t="str">
            <v>2 S 04 990 05</v>
          </cell>
          <cell r="B1361" t="str">
            <v>-</v>
          </cell>
          <cell r="C1361" t="str">
            <v>Transposição de segmento de sarjetas - TSS 05</v>
          </cell>
          <cell r="D1361" t="str">
            <v>m</v>
          </cell>
          <cell r="H1361" t="str">
            <v>DNIT 019/2004-ES</v>
          </cell>
        </row>
        <row r="1362">
          <cell r="A1362" t="str">
            <v>2 S 04 990 06</v>
          </cell>
          <cell r="B1362" t="str">
            <v>-</v>
          </cell>
          <cell r="C1362" t="str">
            <v>Transposição de segmento de sarjetas - TSS 06</v>
          </cell>
          <cell r="D1362" t="str">
            <v>m</v>
          </cell>
          <cell r="H1362" t="str">
            <v>DNIT 019/2004-ES</v>
          </cell>
        </row>
        <row r="1363">
          <cell r="A1363" t="str">
            <v>2 S 04 990 51</v>
          </cell>
          <cell r="B1363" t="str">
            <v>-</v>
          </cell>
          <cell r="C1363" t="str">
            <v>Transposição de segmentos de sarjetas-TSS 01 AC/BC</v>
          </cell>
          <cell r="D1363" t="str">
            <v>m</v>
          </cell>
          <cell r="H1363" t="str">
            <v>DNIT 019/2004-ES</v>
          </cell>
        </row>
        <row r="1364">
          <cell r="A1364" t="str">
            <v>2 S 04 990 52</v>
          </cell>
          <cell r="B1364" t="str">
            <v>-</v>
          </cell>
          <cell r="C1364" t="str">
            <v>Transposição de segmentos de sarjetas-TSS 02 AC/BC</v>
          </cell>
          <cell r="D1364" t="str">
            <v>m</v>
          </cell>
          <cell r="H1364" t="str">
            <v>DNIT 019/2004-ES</v>
          </cell>
        </row>
        <row r="1365">
          <cell r="A1365" t="str">
            <v>2 S 04 990 53</v>
          </cell>
          <cell r="B1365" t="str">
            <v>-</v>
          </cell>
          <cell r="C1365" t="str">
            <v>Transposição de segmento de sarjetas-TSS 03 AC/BC</v>
          </cell>
          <cell r="D1365" t="str">
            <v>m</v>
          </cell>
          <cell r="H1365" t="str">
            <v>DNIT 019/2004-ES</v>
          </cell>
        </row>
        <row r="1366">
          <cell r="A1366" t="str">
            <v>2 S 04 990 54</v>
          </cell>
          <cell r="B1366" t="str">
            <v>-</v>
          </cell>
          <cell r="C1366" t="str">
            <v>Transposição de segmento de sarjetas-TSS 04 AC/BC</v>
          </cell>
          <cell r="D1366" t="str">
            <v>m</v>
          </cell>
          <cell r="H1366" t="str">
            <v>DNIT 019/2004-ES</v>
          </cell>
        </row>
        <row r="1367">
          <cell r="A1367" t="str">
            <v>2 S 04 990 55</v>
          </cell>
          <cell r="B1367" t="str">
            <v>-</v>
          </cell>
          <cell r="C1367" t="str">
            <v>Transposição de segmento de sarjetas-TSS 05 AC/BC</v>
          </cell>
          <cell r="D1367" t="str">
            <v>m</v>
          </cell>
          <cell r="H1367" t="str">
            <v>DNIT 019/2004-ES</v>
          </cell>
        </row>
        <row r="1368">
          <cell r="A1368" t="str">
            <v>2 S 04 990 56</v>
          </cell>
          <cell r="B1368" t="str">
            <v>-</v>
          </cell>
          <cell r="C1368" t="str">
            <v>Transposição de segmento de sarjetas-TSS 06 AC/BC</v>
          </cell>
          <cell r="D1368" t="str">
            <v>m</v>
          </cell>
          <cell r="H1368" t="str">
            <v>DNIT 019/2004-ES</v>
          </cell>
        </row>
        <row r="1369">
          <cell r="A1369" t="str">
            <v>2 S 04 991 01</v>
          </cell>
          <cell r="B1369" t="str">
            <v>-</v>
          </cell>
          <cell r="C1369" t="str">
            <v>Tampa concr. p/caixa colet. (4 nervuras) - TCC 01</v>
          </cell>
          <cell r="D1369" t="str">
            <v>und</v>
          </cell>
          <cell r="H1369" t="str">
            <v>DNIT 026/2004-ES</v>
          </cell>
        </row>
        <row r="1370">
          <cell r="A1370" t="str">
            <v>2 S 04 991 02</v>
          </cell>
          <cell r="B1370" t="str">
            <v>-</v>
          </cell>
          <cell r="C1370" t="str">
            <v>Tampa de ferro p/ caixa coletora - TCC 02</v>
          </cell>
          <cell r="D1370" t="str">
            <v>und</v>
          </cell>
          <cell r="H1370" t="str">
            <v>DNIT 026/2004-ES</v>
          </cell>
        </row>
        <row r="1371">
          <cell r="A1371" t="str">
            <v>2 S 04 991 51</v>
          </cell>
          <cell r="B1371" t="str">
            <v>-</v>
          </cell>
          <cell r="C1371" t="str">
            <v>Tampa concr.p/caixa colet(4 nervuras)-TCC 01 AC/BC</v>
          </cell>
          <cell r="D1371" t="str">
            <v>und</v>
          </cell>
          <cell r="H1371" t="str">
            <v>DNIT 026/2004-ES</v>
          </cell>
        </row>
        <row r="1372">
          <cell r="A1372" t="str">
            <v>2 S 04 999 03</v>
          </cell>
          <cell r="B1372" t="str">
            <v>-</v>
          </cell>
          <cell r="C1372" t="str">
            <v>Escoramento de bueiros celulares</v>
          </cell>
          <cell r="D1372" t="str">
            <v>m³</v>
          </cell>
        </row>
        <row r="1373">
          <cell r="A1373" t="str">
            <v>2 S 04 999 06</v>
          </cell>
          <cell r="B1373" t="str">
            <v>-</v>
          </cell>
          <cell r="C1373" t="str">
            <v>Solo local / selo de argila apiloado</v>
          </cell>
          <cell r="D1373" t="str">
            <v>m³</v>
          </cell>
        </row>
        <row r="1374">
          <cell r="A1374" t="str">
            <v>2 S 04 999 07</v>
          </cell>
          <cell r="B1374" t="str">
            <v>-</v>
          </cell>
          <cell r="C1374" t="str">
            <v>Lastro de brita</v>
          </cell>
          <cell r="D1374" t="str">
            <v>m³</v>
          </cell>
        </row>
        <row r="1375">
          <cell r="A1375" t="str">
            <v>2 S 04 999 57</v>
          </cell>
          <cell r="B1375" t="str">
            <v>-</v>
          </cell>
          <cell r="C1375" t="str">
            <v>Lastro de brita BC</v>
          </cell>
          <cell r="D1375" t="str">
            <v>m³</v>
          </cell>
        </row>
        <row r="1376">
          <cell r="A1376" t="str">
            <v>2 S 05 000 06</v>
          </cell>
          <cell r="B1376" t="str">
            <v>-</v>
          </cell>
          <cell r="C1376" t="str">
            <v>Calha metálica semi-circular D=0,40 m</v>
          </cell>
          <cell r="D1376" t="str">
            <v>m</v>
          </cell>
        </row>
        <row r="1377">
          <cell r="A1377" t="str">
            <v>2 S 05 000 09</v>
          </cell>
          <cell r="B1377" t="str">
            <v>-</v>
          </cell>
          <cell r="C1377" t="str">
            <v>Dentes para bueiros simples D=0,60 m</v>
          </cell>
          <cell r="D1377" t="str">
            <v>und</v>
          </cell>
        </row>
        <row r="1378">
          <cell r="A1378" t="str">
            <v>2 S 05 000 10</v>
          </cell>
          <cell r="B1378" t="str">
            <v>-</v>
          </cell>
          <cell r="C1378" t="str">
            <v>Dentes para bueiros simples D=0,80 m</v>
          </cell>
          <cell r="D1378" t="str">
            <v>und</v>
          </cell>
        </row>
        <row r="1379">
          <cell r="A1379" t="str">
            <v>2 S 05 000 11</v>
          </cell>
          <cell r="B1379" t="str">
            <v>-</v>
          </cell>
          <cell r="C1379" t="str">
            <v>Dentes para bueiros simples D=1,00 m</v>
          </cell>
          <cell r="D1379" t="str">
            <v>und</v>
          </cell>
        </row>
        <row r="1380">
          <cell r="A1380" t="str">
            <v>2 S 05 000 12</v>
          </cell>
          <cell r="B1380" t="str">
            <v>-</v>
          </cell>
          <cell r="C1380" t="str">
            <v>Dentes para bueiros simples D=1,20 m</v>
          </cell>
          <cell r="D1380" t="str">
            <v>und</v>
          </cell>
        </row>
        <row r="1381">
          <cell r="A1381" t="str">
            <v>2 S 05 000 13</v>
          </cell>
          <cell r="B1381" t="str">
            <v>-</v>
          </cell>
          <cell r="C1381" t="str">
            <v>Dentes para bueiros simples D=1,50 m</v>
          </cell>
          <cell r="D1381" t="str">
            <v>und</v>
          </cell>
        </row>
        <row r="1382">
          <cell r="A1382" t="str">
            <v>2 S 05 000 14</v>
          </cell>
          <cell r="B1382" t="str">
            <v>-</v>
          </cell>
          <cell r="C1382" t="str">
            <v>Dentes para bueiros duplos D=1,00 m</v>
          </cell>
          <cell r="D1382" t="str">
            <v>und</v>
          </cell>
        </row>
        <row r="1383">
          <cell r="A1383" t="str">
            <v>2 S 05 000 15</v>
          </cell>
          <cell r="B1383" t="str">
            <v>-</v>
          </cell>
          <cell r="C1383" t="str">
            <v>Dentes para bueiros duplos D=1,20 m</v>
          </cell>
          <cell r="D1383" t="str">
            <v>und</v>
          </cell>
        </row>
        <row r="1384">
          <cell r="A1384" t="str">
            <v>2 S 05 000 16</v>
          </cell>
          <cell r="B1384" t="str">
            <v>-</v>
          </cell>
          <cell r="C1384" t="str">
            <v>Dentes para bueiros duplos D=1,50 m</v>
          </cell>
          <cell r="D1384" t="str">
            <v>und</v>
          </cell>
        </row>
        <row r="1385">
          <cell r="A1385" t="str">
            <v>2 S 05 000 17</v>
          </cell>
          <cell r="B1385" t="str">
            <v>-</v>
          </cell>
          <cell r="C1385" t="str">
            <v>Dentes para bueiros triplos D=1,00 m</v>
          </cell>
          <cell r="D1385" t="str">
            <v>und</v>
          </cell>
        </row>
        <row r="1386">
          <cell r="A1386" t="str">
            <v>2 S 05 000 18</v>
          </cell>
          <cell r="B1386" t="str">
            <v>-</v>
          </cell>
          <cell r="C1386" t="str">
            <v>Dentes para bueiros triplos D=1,20</v>
          </cell>
          <cell r="D1386" t="str">
            <v>und</v>
          </cell>
        </row>
        <row r="1387">
          <cell r="A1387" t="str">
            <v>2 S 05 000 19</v>
          </cell>
          <cell r="B1387" t="str">
            <v>-</v>
          </cell>
          <cell r="C1387" t="str">
            <v>Dentes para bueiros triplos D=1,50 m</v>
          </cell>
          <cell r="D1387" t="str">
            <v>und</v>
          </cell>
        </row>
        <row r="1388">
          <cell r="A1388" t="str">
            <v>2 S 05 000 59</v>
          </cell>
          <cell r="B1388" t="str">
            <v>-</v>
          </cell>
          <cell r="C1388" t="str">
            <v>Dentes para bueiros simples D=0,60 m AC/BC/PC</v>
          </cell>
          <cell r="D1388" t="str">
            <v>und</v>
          </cell>
        </row>
        <row r="1389">
          <cell r="A1389" t="str">
            <v>2 S 05 000 60</v>
          </cell>
          <cell r="B1389" t="str">
            <v>-</v>
          </cell>
          <cell r="C1389" t="str">
            <v>Dentes para bueiros simples D=0,80 m AC/BC/PC</v>
          </cell>
          <cell r="D1389" t="str">
            <v>und</v>
          </cell>
        </row>
        <row r="1390">
          <cell r="A1390" t="str">
            <v>2 S 05 000 61</v>
          </cell>
          <cell r="B1390" t="str">
            <v>-</v>
          </cell>
          <cell r="C1390" t="str">
            <v>Dentes para bueiros simples D=1,00 m AC/BC/PC</v>
          </cell>
          <cell r="D1390" t="str">
            <v>und</v>
          </cell>
        </row>
        <row r="1391">
          <cell r="A1391" t="str">
            <v>2 S 05 000 62</v>
          </cell>
          <cell r="B1391" t="str">
            <v>-</v>
          </cell>
          <cell r="C1391" t="str">
            <v>Dentes para bueiros simples D=1,20 m AC/BC/PC</v>
          </cell>
          <cell r="D1391" t="str">
            <v>und</v>
          </cell>
        </row>
        <row r="1392">
          <cell r="A1392" t="str">
            <v>2 S 05 000 63</v>
          </cell>
          <cell r="B1392" t="str">
            <v>-</v>
          </cell>
          <cell r="C1392" t="str">
            <v>Dentes para bueiros simples D=1,50 m AC/BC/PC</v>
          </cell>
          <cell r="D1392" t="str">
            <v>und</v>
          </cell>
        </row>
        <row r="1393">
          <cell r="A1393" t="str">
            <v>2 S 05 000 64</v>
          </cell>
          <cell r="B1393" t="str">
            <v>-</v>
          </cell>
          <cell r="C1393" t="str">
            <v>Dentes para bueiros duplos D=1,00 m AC/BC/PC</v>
          </cell>
          <cell r="D1393" t="str">
            <v>und</v>
          </cell>
        </row>
        <row r="1394">
          <cell r="A1394" t="str">
            <v>2 S 05 000 65</v>
          </cell>
          <cell r="B1394" t="str">
            <v>-</v>
          </cell>
          <cell r="C1394" t="str">
            <v>Dentes para bueiros duplos D=1,20 m AC/BC/PC</v>
          </cell>
          <cell r="D1394" t="str">
            <v>und</v>
          </cell>
        </row>
        <row r="1395">
          <cell r="A1395" t="str">
            <v>2 S 05 000 66</v>
          </cell>
          <cell r="B1395" t="str">
            <v>-</v>
          </cell>
          <cell r="C1395" t="str">
            <v>Dentes para bueiros duplos D=1,50 m AC/BC/PC</v>
          </cell>
          <cell r="D1395" t="str">
            <v>und</v>
          </cell>
        </row>
        <row r="1396">
          <cell r="A1396" t="str">
            <v>2 S 05 000 67</v>
          </cell>
          <cell r="B1396" t="str">
            <v>-</v>
          </cell>
          <cell r="C1396" t="str">
            <v>Dentes para bueiros triplos D=1,00 m AC/BC/PC</v>
          </cell>
          <cell r="D1396" t="str">
            <v>und</v>
          </cell>
        </row>
        <row r="1397">
          <cell r="A1397" t="str">
            <v>2 S 05 000 68</v>
          </cell>
          <cell r="B1397" t="str">
            <v>-</v>
          </cell>
          <cell r="C1397" t="str">
            <v>Dentes para bueiros triplos D=1,20 AC/BC/PC</v>
          </cell>
          <cell r="D1397" t="str">
            <v>und</v>
          </cell>
        </row>
        <row r="1398">
          <cell r="A1398" t="str">
            <v>2 S 05 000 69</v>
          </cell>
          <cell r="B1398" t="str">
            <v>-</v>
          </cell>
          <cell r="C1398" t="str">
            <v>Dentes para bueiros triplos D=1,50 m AC/BC/PC</v>
          </cell>
          <cell r="D1398" t="str">
            <v>und</v>
          </cell>
        </row>
        <row r="1399">
          <cell r="A1399" t="str">
            <v>2 S 05 100 00</v>
          </cell>
          <cell r="B1399" t="str">
            <v>-</v>
          </cell>
          <cell r="C1399" t="str">
            <v>Enleivamento</v>
          </cell>
          <cell r="D1399" t="str">
            <v>m²</v>
          </cell>
          <cell r="H1399" t="str">
            <v>DNER-ES-341/97</v>
          </cell>
        </row>
        <row r="1400">
          <cell r="A1400" t="str">
            <v>2 S 05 102 00</v>
          </cell>
          <cell r="B1400" t="str">
            <v>-</v>
          </cell>
          <cell r="C1400" t="str">
            <v>Hidrossemeadura</v>
          </cell>
          <cell r="D1400" t="str">
            <v>m²</v>
          </cell>
          <cell r="H1400" t="str">
            <v>DNER-ES-341/97</v>
          </cell>
        </row>
        <row r="1401">
          <cell r="A1401" t="str">
            <v>2 S 05 300 01</v>
          </cell>
          <cell r="B1401" t="str">
            <v>-</v>
          </cell>
          <cell r="C1401" t="str">
            <v>Alvenaria de pedra arrumada</v>
          </cell>
          <cell r="D1401" t="str">
            <v>m³</v>
          </cell>
        </row>
        <row r="1402">
          <cell r="A1402" t="str">
            <v>2 S 05 300 02</v>
          </cell>
          <cell r="B1402" t="str">
            <v>-</v>
          </cell>
          <cell r="C1402" t="str">
            <v>Enrocamento de pedra jogada</v>
          </cell>
          <cell r="D1402" t="str">
            <v>m³</v>
          </cell>
        </row>
        <row r="1403">
          <cell r="A1403" t="str">
            <v>2 S 05 301 00</v>
          </cell>
          <cell r="B1403" t="str">
            <v>-</v>
          </cell>
          <cell r="C1403" t="str">
            <v>Alvenaria de pedra argamassada</v>
          </cell>
          <cell r="D1403" t="str">
            <v>m³</v>
          </cell>
        </row>
        <row r="1404">
          <cell r="A1404" t="str">
            <v>2 S 05 301 01</v>
          </cell>
          <cell r="B1404" t="str">
            <v>-</v>
          </cell>
          <cell r="C1404" t="str">
            <v>Alvenaria tijolos de 20 cm de espessura</v>
          </cell>
          <cell r="D1404" t="str">
            <v>m²</v>
          </cell>
        </row>
        <row r="1405">
          <cell r="A1405" t="str">
            <v>2 S 05 301 50</v>
          </cell>
          <cell r="B1405" t="str">
            <v>-</v>
          </cell>
          <cell r="C1405" t="str">
            <v>Alvenaria de pedra argamassada AC/BC/PC</v>
          </cell>
          <cell r="D1405" t="str">
            <v>m³</v>
          </cell>
        </row>
        <row r="1406">
          <cell r="A1406" t="str">
            <v>2 S 05 301 51</v>
          </cell>
          <cell r="B1406" t="str">
            <v>-</v>
          </cell>
          <cell r="C1406" t="str">
            <v>Alvenaria tijolos de 0,20 cm de espessura AC</v>
          </cell>
          <cell r="D1406" t="str">
            <v>m²</v>
          </cell>
        </row>
        <row r="1407">
          <cell r="A1407" t="str">
            <v>2 S 05 302 01</v>
          </cell>
          <cell r="B1407" t="str">
            <v>-</v>
          </cell>
          <cell r="C1407" t="str">
            <v>Muro gabião tipo caixa</v>
          </cell>
          <cell r="D1407" t="str">
            <v>m³</v>
          </cell>
        </row>
        <row r="1408">
          <cell r="A1408" t="str">
            <v>2 S 05 303 01</v>
          </cell>
          <cell r="B1408" t="str">
            <v>-</v>
          </cell>
          <cell r="C1408" t="str">
            <v>Terra armada - ECE - greide 0,0&lt;h&lt;6,00m</v>
          </cell>
          <cell r="D1408" t="str">
            <v>m²</v>
          </cell>
        </row>
        <row r="1409">
          <cell r="A1409" t="str">
            <v>2 S 05 303 02</v>
          </cell>
          <cell r="B1409" t="str">
            <v>-</v>
          </cell>
          <cell r="C1409" t="str">
            <v>Terra armada - ECE - greide 6,0&lt;h&lt;9,00m</v>
          </cell>
          <cell r="D1409" t="str">
            <v>m²</v>
          </cell>
        </row>
        <row r="1410">
          <cell r="A1410" t="str">
            <v>2 S 05 303 03</v>
          </cell>
          <cell r="B1410" t="str">
            <v>-</v>
          </cell>
          <cell r="C1410" t="str">
            <v>Terra armada - ECE - greide 9,0&lt;h&lt;12,00m</v>
          </cell>
          <cell r="D1410" t="str">
            <v>m²</v>
          </cell>
        </row>
        <row r="1411">
          <cell r="A1411" t="str">
            <v>2 S 05 303 04</v>
          </cell>
          <cell r="B1411" t="str">
            <v>-</v>
          </cell>
          <cell r="C1411" t="str">
            <v>Terra armada - ECE - pé de talude 0,0&lt;h&lt;6,00m</v>
          </cell>
          <cell r="D1411" t="str">
            <v>m²</v>
          </cell>
        </row>
        <row r="1412">
          <cell r="A1412" t="str">
            <v>2 S 05 303 05</v>
          </cell>
          <cell r="B1412" t="str">
            <v>-</v>
          </cell>
          <cell r="C1412" t="str">
            <v>Terra armada - ECE - pé de talude 6,0&lt;h&lt;9,00m</v>
          </cell>
          <cell r="D1412" t="str">
            <v>m²</v>
          </cell>
        </row>
        <row r="1413">
          <cell r="A1413" t="str">
            <v>2 S 05 303 06</v>
          </cell>
          <cell r="B1413" t="str">
            <v>-</v>
          </cell>
          <cell r="C1413" t="str">
            <v>Terra armada - ECE - pé de talude 9,0&lt;h&lt;12,00m</v>
          </cell>
          <cell r="D1413" t="str">
            <v>m²</v>
          </cell>
        </row>
        <row r="1414">
          <cell r="A1414" t="str">
            <v>2 S 05 303 07</v>
          </cell>
          <cell r="B1414" t="str">
            <v>-</v>
          </cell>
          <cell r="C1414" t="str">
            <v>Terra armada - ECE - encontro portante 0,0&lt;h&lt;6,00m</v>
          </cell>
          <cell r="D1414" t="str">
            <v>m²</v>
          </cell>
        </row>
        <row r="1415">
          <cell r="A1415" t="str">
            <v>2 S 05 303 08</v>
          </cell>
          <cell r="B1415" t="str">
            <v>-</v>
          </cell>
          <cell r="C1415" t="str">
            <v>Terra armada - ECE - encontro portante 6,0&lt;h&lt;9,00m</v>
          </cell>
          <cell r="D1415" t="str">
            <v>m²</v>
          </cell>
        </row>
        <row r="1416">
          <cell r="A1416" t="str">
            <v>2 S 05 303 09</v>
          </cell>
          <cell r="B1416" t="str">
            <v>-</v>
          </cell>
          <cell r="C1416" t="str">
            <v>Escamas de concreto armado para terra armada</v>
          </cell>
          <cell r="D1416" t="str">
            <v>m³</v>
          </cell>
        </row>
        <row r="1417">
          <cell r="A1417" t="str">
            <v>2 S 05 303 10</v>
          </cell>
          <cell r="B1417" t="str">
            <v>-</v>
          </cell>
          <cell r="C1417" t="str">
            <v>Concr. soleira e arremates de maciço terra armada</v>
          </cell>
          <cell r="D1417" t="str">
            <v>m³</v>
          </cell>
        </row>
        <row r="1418">
          <cell r="A1418" t="str">
            <v>2 S 05 303 11</v>
          </cell>
          <cell r="B1418" t="str">
            <v>-</v>
          </cell>
          <cell r="C1418" t="str">
            <v>Montagem de maciço terra armada</v>
          </cell>
          <cell r="D1418" t="str">
            <v>m²</v>
          </cell>
        </row>
        <row r="1419">
          <cell r="A1419" t="str">
            <v>2 S 05 303 59</v>
          </cell>
          <cell r="B1419" t="str">
            <v>-</v>
          </cell>
          <cell r="C1419" t="str">
            <v>Escamas de concr.armado para terra armada AC/BC</v>
          </cell>
          <cell r="D1419" t="str">
            <v>m³</v>
          </cell>
        </row>
        <row r="1420">
          <cell r="A1420" t="str">
            <v>2 S 05 303 60</v>
          </cell>
          <cell r="B1420" t="str">
            <v>-</v>
          </cell>
          <cell r="C1420" t="str">
            <v>Concr.soleira/arremates de maciço terra arm.AC/BC</v>
          </cell>
          <cell r="D1420" t="str">
            <v>m³</v>
          </cell>
        </row>
        <row r="1421">
          <cell r="A1421" t="str">
            <v>2 S 05 340 01</v>
          </cell>
          <cell r="B1421" t="str">
            <v>-</v>
          </cell>
          <cell r="C1421" t="str">
            <v>Execução cortina atirantada conc.armado fck=15 MPa</v>
          </cell>
          <cell r="D1421" t="str">
            <v>m²</v>
          </cell>
        </row>
        <row r="1422">
          <cell r="A1422" t="str">
            <v>2 S 05 340 51</v>
          </cell>
          <cell r="B1422" t="str">
            <v>-</v>
          </cell>
          <cell r="C1422" t="str">
            <v>Exec.cortina atirantada concr.arm.fck=15 MPa AC/BC</v>
          </cell>
          <cell r="D1422" t="str">
            <v>m³</v>
          </cell>
        </row>
        <row r="1423">
          <cell r="A1423" t="str">
            <v>2 S 05 900 01</v>
          </cell>
          <cell r="B1423" t="str">
            <v>-</v>
          </cell>
          <cell r="C1423" t="str">
            <v>Tirante protendido p/ cort. aço st 85/105 D= 32mm</v>
          </cell>
          <cell r="D1423" t="str">
            <v>m</v>
          </cell>
        </row>
        <row r="1424">
          <cell r="A1424" t="str">
            <v>2 S 06 210 01</v>
          </cell>
          <cell r="B1424" t="str">
            <v>-</v>
          </cell>
          <cell r="C1424" t="str">
            <v>Pórtico metálico</v>
          </cell>
          <cell r="D1424" t="str">
            <v>und</v>
          </cell>
        </row>
        <row r="1425">
          <cell r="A1425" t="str">
            <v>2 S 06 210 51</v>
          </cell>
          <cell r="B1425" t="str">
            <v>-</v>
          </cell>
          <cell r="C1425" t="str">
            <v>Pórtico metálico AC/BC</v>
          </cell>
          <cell r="D1425" t="str">
            <v>und</v>
          </cell>
        </row>
        <row r="1426">
          <cell r="A1426" t="str">
            <v>2 S 06 400 01</v>
          </cell>
          <cell r="B1426" t="str">
            <v>-</v>
          </cell>
          <cell r="C1426" t="str">
            <v>Cerca arame farp. c/ mourão concr. seção quadrada</v>
          </cell>
          <cell r="D1426" t="str">
            <v>m</v>
          </cell>
        </row>
        <row r="1427">
          <cell r="A1427" t="str">
            <v>2 S 06 400 02</v>
          </cell>
          <cell r="B1427" t="str">
            <v>-</v>
          </cell>
          <cell r="C1427" t="str">
            <v>Cerca arame farp. c/ mourão concr. seção triang.</v>
          </cell>
          <cell r="D1427" t="str">
            <v>m</v>
          </cell>
        </row>
        <row r="1428">
          <cell r="A1428" t="str">
            <v>2 S 06 400 51</v>
          </cell>
          <cell r="B1428" t="str">
            <v>-</v>
          </cell>
          <cell r="C1428" t="str">
            <v>Cerca arame farp.c/mourão concr.seção quadr.AC/BC</v>
          </cell>
          <cell r="D1428" t="str">
            <v>m</v>
          </cell>
        </row>
        <row r="1429">
          <cell r="A1429" t="str">
            <v>2 S 06 400 52</v>
          </cell>
          <cell r="B1429" t="str">
            <v>-</v>
          </cell>
          <cell r="C1429" t="str">
            <v>Cerca arame farp.c/mourão concr.seção triang.AC/BC</v>
          </cell>
          <cell r="D1429" t="str">
            <v>m</v>
          </cell>
        </row>
        <row r="1430">
          <cell r="A1430" t="str">
            <v>2 S 06 410 00</v>
          </cell>
          <cell r="B1430" t="str">
            <v>-</v>
          </cell>
          <cell r="C1430" t="str">
            <v>Cercas de arame farpado com suportes de madeira</v>
          </cell>
          <cell r="D1430" t="str">
            <v>m</v>
          </cell>
        </row>
        <row r="1431">
          <cell r="A1431" t="str">
            <v>2 S 09 001 05</v>
          </cell>
          <cell r="B1431" t="str">
            <v>-</v>
          </cell>
          <cell r="C1431" t="str">
            <v>Transporte local em rodov. não pav. (const.)</v>
          </cell>
          <cell r="D1431" t="str">
            <v>tkm</v>
          </cell>
        </row>
        <row r="1432">
          <cell r="A1432" t="str">
            <v>2 S 09 001 40</v>
          </cell>
          <cell r="B1432" t="str">
            <v>-</v>
          </cell>
          <cell r="C1432" t="str">
            <v>Transporte local c/ carroceria em rodovia não pav.</v>
          </cell>
          <cell r="D1432" t="str">
            <v>tkm</v>
          </cell>
        </row>
        <row r="1433">
          <cell r="A1433" t="str">
            <v>2 S 09 001 90</v>
          </cell>
          <cell r="B1433" t="str">
            <v>-</v>
          </cell>
          <cell r="C1433" t="str">
            <v>Transporte comercial c/ carr. rodov. não pav.</v>
          </cell>
          <cell r="D1433" t="str">
            <v>tkm</v>
          </cell>
        </row>
        <row r="1434">
          <cell r="A1434" t="str">
            <v>2 S 09 001 91</v>
          </cell>
          <cell r="B1434" t="str">
            <v>-</v>
          </cell>
          <cell r="C1434" t="str">
            <v>Transporte comercial c/ basc. 10m3 rod. não pav.</v>
          </cell>
          <cell r="D1434" t="str">
            <v>tkm</v>
          </cell>
        </row>
        <row r="1435">
          <cell r="A1435" t="str">
            <v>2 S 09 002 05</v>
          </cell>
          <cell r="B1435" t="str">
            <v>-</v>
          </cell>
          <cell r="C1435" t="str">
            <v>Transporte local em rodov. pavim. (const.)</v>
          </cell>
          <cell r="D1435" t="str">
            <v>tkm</v>
          </cell>
        </row>
        <row r="1436">
          <cell r="A1436" t="str">
            <v>2 S 09 002 40</v>
          </cell>
          <cell r="B1436" t="str">
            <v>-</v>
          </cell>
          <cell r="C1436" t="str">
            <v>Transporte local c/ carroceria em rodov. pavim.</v>
          </cell>
          <cell r="D1436" t="str">
            <v>tkm</v>
          </cell>
        </row>
        <row r="1437">
          <cell r="A1437" t="str">
            <v>2 S 09 002 90</v>
          </cell>
          <cell r="B1437" t="str">
            <v>-</v>
          </cell>
          <cell r="C1437" t="str">
            <v>Transporte comerc. c/ carr. rodov. pavim.</v>
          </cell>
          <cell r="D1437" t="str">
            <v>tkm</v>
          </cell>
        </row>
        <row r="1438">
          <cell r="A1438" t="str">
            <v>2 S 09 002 91</v>
          </cell>
          <cell r="B1438" t="str">
            <v>-</v>
          </cell>
          <cell r="C1438" t="str">
            <v>Transporte comercial c/ basc. 10m3 rod. pav.</v>
          </cell>
          <cell r="D1438" t="str">
            <v>tkm</v>
          </cell>
        </row>
        <row r="1440">
          <cell r="A1440" t="str">
            <v>DNIT - Sistema de Custos Rodoviários</v>
          </cell>
          <cell r="D1440" t="str">
            <v>Sicro2</v>
          </cell>
        </row>
        <row r="1441">
          <cell r="A1441" t="str">
            <v xml:space="preserve">Conservação Rodoviária </v>
          </cell>
          <cell r="D1441" t="str">
            <v>Minas Gerais</v>
          </cell>
        </row>
        <row r="1442">
          <cell r="A1442" t="str">
            <v>Resumo dos Custos Unitários de Referência: Maio de 2005</v>
          </cell>
          <cell r="D1442" t="str">
            <v>RCtR0330</v>
          </cell>
        </row>
        <row r="1444">
          <cell r="A1444" t="str">
            <v>Código</v>
          </cell>
          <cell r="C1444" t="str">
            <v>Atividade / Serviço</v>
          </cell>
          <cell r="D1444" t="str">
            <v>Unidade</v>
          </cell>
          <cell r="F1444" t="str">
            <v>Preço Unitário</v>
          </cell>
        </row>
        <row r="1445">
          <cell r="D1445" t="str">
            <v>Und</v>
          </cell>
          <cell r="E1445" t="str">
            <v>Direto</v>
          </cell>
          <cell r="F1445" t="str">
            <v>LDI</v>
          </cell>
          <cell r="G1445" t="str">
            <v>Total</v>
          </cell>
        </row>
        <row r="1447">
          <cell r="A1447" t="str">
            <v>3 S 01 200 00</v>
          </cell>
          <cell r="B1447" t="str">
            <v>-</v>
          </cell>
          <cell r="C1447" t="str">
            <v>Escavação e carga mat. jazida (consv)</v>
          </cell>
          <cell r="D1447" t="str">
            <v>m³</v>
          </cell>
        </row>
        <row r="1448">
          <cell r="A1448" t="str">
            <v>3 S 01 401 00</v>
          </cell>
          <cell r="B1448" t="str">
            <v>-</v>
          </cell>
          <cell r="C1448" t="str">
            <v>Recomposição de revestimento primário</v>
          </cell>
          <cell r="D1448" t="str">
            <v>m³</v>
          </cell>
        </row>
        <row r="1449">
          <cell r="A1449" t="str">
            <v>3 S 01 930 00</v>
          </cell>
          <cell r="B1449" t="str">
            <v>-</v>
          </cell>
          <cell r="C1449" t="str">
            <v>Regularização mecânica da faixa de domínio</v>
          </cell>
          <cell r="D1449" t="str">
            <v>m³</v>
          </cell>
        </row>
        <row r="1450">
          <cell r="A1450" t="str">
            <v>3 S 02 200 00</v>
          </cell>
          <cell r="B1450" t="str">
            <v>-</v>
          </cell>
          <cell r="C1450" t="str">
            <v>Solo p/ base de remendo profundo</v>
          </cell>
          <cell r="D1450" t="str">
            <v>m³</v>
          </cell>
        </row>
        <row r="1451">
          <cell r="A1451" t="str">
            <v>3 S 02 200 01</v>
          </cell>
          <cell r="B1451" t="str">
            <v>-</v>
          </cell>
          <cell r="C1451" t="str">
            <v>Recomposição de camada granular do pavimento</v>
          </cell>
          <cell r="D1451" t="str">
            <v>m³</v>
          </cell>
        </row>
        <row r="1452">
          <cell r="A1452" t="str">
            <v>3 S 02 220 00</v>
          </cell>
          <cell r="B1452" t="str">
            <v>-</v>
          </cell>
          <cell r="C1452" t="str">
            <v>Solo brita p/ base de rem. profundo</v>
          </cell>
          <cell r="D1452" t="str">
            <v>m³</v>
          </cell>
        </row>
        <row r="1453">
          <cell r="A1453" t="str">
            <v>3 S 02 220 50</v>
          </cell>
          <cell r="B1453" t="str">
            <v>-</v>
          </cell>
          <cell r="C1453" t="str">
            <v>Solo brita p/ base de remendo profundo BC</v>
          </cell>
          <cell r="D1453" t="str">
            <v>m³</v>
          </cell>
        </row>
        <row r="1454">
          <cell r="A1454" t="str">
            <v>3 S 02 230 00</v>
          </cell>
          <cell r="B1454" t="str">
            <v>-</v>
          </cell>
          <cell r="C1454" t="str">
            <v>Brita para base de remendo profundo</v>
          </cell>
          <cell r="D1454" t="str">
            <v>m³</v>
          </cell>
        </row>
        <row r="1455">
          <cell r="A1455" t="str">
            <v>3 S 02 230 50</v>
          </cell>
          <cell r="B1455" t="str">
            <v>-</v>
          </cell>
          <cell r="C1455" t="str">
            <v>Brita para base de remendo profundo BC</v>
          </cell>
          <cell r="D1455" t="str">
            <v>m³</v>
          </cell>
        </row>
        <row r="1456">
          <cell r="A1456" t="str">
            <v>3 S 02 241 00</v>
          </cell>
          <cell r="B1456" t="str">
            <v>-</v>
          </cell>
          <cell r="C1456" t="str">
            <v>Solo melhorado c/ cimento p/ base rem. profundo</v>
          </cell>
          <cell r="D1456" t="str">
            <v>m³</v>
          </cell>
        </row>
        <row r="1457">
          <cell r="A1457" t="str">
            <v>3 S 02 300 00</v>
          </cell>
          <cell r="B1457" t="str">
            <v>-</v>
          </cell>
          <cell r="C1457" t="str">
            <v>Imprimação</v>
          </cell>
          <cell r="D1457" t="str">
            <v>m³</v>
          </cell>
        </row>
        <row r="1458">
          <cell r="A1458" t="str">
            <v>3 S 02 400 00</v>
          </cell>
          <cell r="B1458" t="str">
            <v>-</v>
          </cell>
          <cell r="C1458" t="str">
            <v>Pintura de ligação</v>
          </cell>
          <cell r="D1458" t="str">
            <v>m³</v>
          </cell>
        </row>
        <row r="1459">
          <cell r="A1459" t="str">
            <v>3 S 02 500 00</v>
          </cell>
          <cell r="B1459" t="str">
            <v>-</v>
          </cell>
          <cell r="C1459" t="str">
            <v>Capa selante com pedrisco</v>
          </cell>
          <cell r="D1459" t="str">
            <v>m³</v>
          </cell>
        </row>
        <row r="1460">
          <cell r="A1460" t="str">
            <v>3 S 02 500 01</v>
          </cell>
          <cell r="B1460" t="str">
            <v>-</v>
          </cell>
          <cell r="C1460" t="str">
            <v>Capa selante com areia</v>
          </cell>
          <cell r="D1460" t="str">
            <v>m³</v>
          </cell>
        </row>
        <row r="1461">
          <cell r="A1461" t="str">
            <v>3 S 02 500 02</v>
          </cell>
          <cell r="B1461" t="str">
            <v>-</v>
          </cell>
          <cell r="C1461" t="str">
            <v>Tratamento superficial simples com CAP</v>
          </cell>
          <cell r="D1461" t="str">
            <v>m²</v>
          </cell>
        </row>
        <row r="1462">
          <cell r="A1462" t="str">
            <v>3 S 02 500 03</v>
          </cell>
          <cell r="B1462" t="str">
            <v>-</v>
          </cell>
          <cell r="C1462" t="str">
            <v>Tratamento superficial simples com emulsão</v>
          </cell>
          <cell r="D1462" t="str">
            <v>m²</v>
          </cell>
        </row>
        <row r="1463">
          <cell r="A1463" t="str">
            <v>3 S 02 500 04</v>
          </cell>
          <cell r="B1463" t="str">
            <v>-</v>
          </cell>
          <cell r="C1463" t="str">
            <v>Tratamento superficial simples c/ banho diluído</v>
          </cell>
          <cell r="D1463" t="str">
            <v>m²</v>
          </cell>
        </row>
        <row r="1464">
          <cell r="A1464" t="str">
            <v>3 S 02 500 50</v>
          </cell>
          <cell r="B1464" t="str">
            <v>-</v>
          </cell>
          <cell r="C1464" t="str">
            <v>Capa selante com pedrisco BC</v>
          </cell>
          <cell r="D1464" t="str">
            <v>m²</v>
          </cell>
        </row>
        <row r="1465">
          <cell r="A1465" t="str">
            <v>3 S 02 500 51</v>
          </cell>
          <cell r="B1465" t="str">
            <v>-</v>
          </cell>
          <cell r="C1465" t="str">
            <v>Capa selante com areia AC</v>
          </cell>
          <cell r="D1465" t="str">
            <v>m²</v>
          </cell>
        </row>
        <row r="1466">
          <cell r="A1466" t="str">
            <v>3 S 02 500 52</v>
          </cell>
          <cell r="B1466" t="str">
            <v>-</v>
          </cell>
          <cell r="C1466" t="str">
            <v>Tratamento superficial simples com CAP BC</v>
          </cell>
          <cell r="D1466" t="str">
            <v>m²</v>
          </cell>
        </row>
        <row r="1467">
          <cell r="A1467" t="str">
            <v>3 S 02 500 53</v>
          </cell>
          <cell r="B1467" t="str">
            <v>-</v>
          </cell>
          <cell r="C1467" t="str">
            <v>Tratamento superficial simples com emulsão BC</v>
          </cell>
          <cell r="D1467" t="str">
            <v>m²</v>
          </cell>
        </row>
        <row r="1468">
          <cell r="A1468" t="str">
            <v>3 S 02 500 54</v>
          </cell>
          <cell r="B1468" t="str">
            <v>-</v>
          </cell>
          <cell r="C1468" t="str">
            <v>Tratam.superficial simples c/banho diluído BC</v>
          </cell>
          <cell r="D1468" t="str">
            <v>m²</v>
          </cell>
        </row>
        <row r="1469">
          <cell r="A1469" t="str">
            <v>3 S 02 501 00</v>
          </cell>
          <cell r="B1469" t="str">
            <v>-</v>
          </cell>
          <cell r="C1469" t="str">
            <v>Tratamento superficial duplo c/ CAP</v>
          </cell>
          <cell r="D1469" t="str">
            <v>m²</v>
          </cell>
        </row>
        <row r="1470">
          <cell r="A1470" t="str">
            <v>3 S 02 501 01</v>
          </cell>
          <cell r="B1470" t="str">
            <v>-</v>
          </cell>
          <cell r="C1470" t="str">
            <v>Tratamento superficial duplo com emulsão</v>
          </cell>
          <cell r="D1470" t="str">
            <v>m²</v>
          </cell>
        </row>
        <row r="1471">
          <cell r="A1471" t="str">
            <v>3 S 02 501 02</v>
          </cell>
          <cell r="B1471" t="str">
            <v>-</v>
          </cell>
          <cell r="C1471" t="str">
            <v>Tratamento superficial duplo com banho diluído</v>
          </cell>
          <cell r="D1471" t="str">
            <v>m²</v>
          </cell>
        </row>
        <row r="1472">
          <cell r="A1472" t="str">
            <v>3 S 02 501 50</v>
          </cell>
          <cell r="B1472" t="str">
            <v>-</v>
          </cell>
          <cell r="C1472" t="str">
            <v>Tratamento superficial duplo c/ CAP BC</v>
          </cell>
          <cell r="D1472" t="str">
            <v>m²</v>
          </cell>
        </row>
        <row r="1473">
          <cell r="A1473" t="str">
            <v>3 S 02 501 51</v>
          </cell>
          <cell r="B1473" t="str">
            <v>-</v>
          </cell>
          <cell r="C1473" t="str">
            <v>Tratamento superficial duplo com emulsão BC</v>
          </cell>
          <cell r="D1473" t="str">
            <v>m²</v>
          </cell>
        </row>
        <row r="1474">
          <cell r="A1474" t="str">
            <v>3 S 02 501 52</v>
          </cell>
          <cell r="B1474" t="str">
            <v>-</v>
          </cell>
          <cell r="C1474" t="str">
            <v>Tratam.superficial duplo com banho diluído BC</v>
          </cell>
          <cell r="D1474" t="str">
            <v>m²</v>
          </cell>
        </row>
        <row r="1475">
          <cell r="A1475" t="str">
            <v>3 S 02 502 00</v>
          </cell>
          <cell r="B1475" t="str">
            <v>-</v>
          </cell>
          <cell r="C1475" t="str">
            <v>Tratamento superficial triplo com c.a.p.</v>
          </cell>
          <cell r="D1475" t="str">
            <v>m²</v>
          </cell>
        </row>
        <row r="1476">
          <cell r="A1476" t="str">
            <v>3 S 02 502 01</v>
          </cell>
          <cell r="B1476" t="str">
            <v>-</v>
          </cell>
          <cell r="C1476" t="str">
            <v>Tratamento superficial triplo com emulsão</v>
          </cell>
          <cell r="D1476" t="str">
            <v>m²</v>
          </cell>
        </row>
        <row r="1477">
          <cell r="A1477" t="str">
            <v>3 S 02 502 02</v>
          </cell>
          <cell r="B1477" t="str">
            <v>-</v>
          </cell>
          <cell r="C1477" t="str">
            <v>Tratamento superficial triplo com banho diluído</v>
          </cell>
          <cell r="D1477" t="str">
            <v>m²</v>
          </cell>
        </row>
        <row r="1478">
          <cell r="A1478" t="str">
            <v>3 S 02 502 50</v>
          </cell>
          <cell r="B1478" t="str">
            <v>-</v>
          </cell>
          <cell r="C1478" t="str">
            <v>Tratamento superficial triplo com CAP BC</v>
          </cell>
          <cell r="D1478" t="str">
            <v>m²</v>
          </cell>
        </row>
        <row r="1479">
          <cell r="A1479" t="str">
            <v>3 S 02 502 51</v>
          </cell>
          <cell r="B1479" t="str">
            <v>-</v>
          </cell>
          <cell r="C1479" t="str">
            <v>Tratamento superficial triplo com emulsão BC</v>
          </cell>
          <cell r="D1479" t="str">
            <v>m²</v>
          </cell>
        </row>
        <row r="1480">
          <cell r="A1480" t="str">
            <v>3 S 02 502 52</v>
          </cell>
          <cell r="B1480" t="str">
            <v>-</v>
          </cell>
          <cell r="C1480" t="str">
            <v>Tratam.superficial triplo com banho diluído BC</v>
          </cell>
          <cell r="D1480" t="str">
            <v>m²</v>
          </cell>
        </row>
        <row r="1481">
          <cell r="A1481" t="str">
            <v>3 S 02 510 00</v>
          </cell>
          <cell r="B1481" t="str">
            <v>-</v>
          </cell>
          <cell r="C1481" t="str">
            <v>Lama asfáltica fina (granulometrias I e II )</v>
          </cell>
          <cell r="D1481" t="str">
            <v>m²</v>
          </cell>
        </row>
        <row r="1482">
          <cell r="A1482" t="str">
            <v>3 S 02 510 01</v>
          </cell>
          <cell r="B1482" t="str">
            <v>-</v>
          </cell>
          <cell r="C1482" t="str">
            <v>Lama asfáltica grossa (granulometrias III e IV)</v>
          </cell>
          <cell r="D1482" t="str">
            <v>m²</v>
          </cell>
        </row>
        <row r="1483">
          <cell r="A1483" t="str">
            <v>3 S 02 510 50</v>
          </cell>
          <cell r="B1483" t="str">
            <v>-</v>
          </cell>
          <cell r="C1483" t="str">
            <v>Lama asfáltica fina (granulometrias I e II ) AC/BC</v>
          </cell>
          <cell r="D1483" t="str">
            <v>m²</v>
          </cell>
        </row>
        <row r="1484">
          <cell r="A1484" t="str">
            <v>3 S 02 510 51</v>
          </cell>
          <cell r="B1484" t="str">
            <v>-</v>
          </cell>
          <cell r="C1484" t="str">
            <v>Lama asfált.grossa (granulometrias III e IV)AC/BC</v>
          </cell>
          <cell r="D1484" t="str">
            <v>m²</v>
          </cell>
        </row>
        <row r="1485">
          <cell r="A1485" t="str">
            <v>3 S 02 520 00</v>
          </cell>
          <cell r="B1485" t="str">
            <v>-</v>
          </cell>
          <cell r="C1485" t="str">
            <v>Mistura areia-asfalto em betoneira</v>
          </cell>
          <cell r="D1485" t="str">
            <v>m³</v>
          </cell>
        </row>
        <row r="1486">
          <cell r="A1486" t="str">
            <v>3 S 02 520 01</v>
          </cell>
          <cell r="B1486" t="str">
            <v>-</v>
          </cell>
          <cell r="C1486" t="str">
            <v>Mistura areia-asfalto usinada a frio</v>
          </cell>
          <cell r="D1486" t="str">
            <v>m³</v>
          </cell>
        </row>
        <row r="1487">
          <cell r="A1487" t="str">
            <v>3 S 02 520 02</v>
          </cell>
          <cell r="B1487" t="str">
            <v>-</v>
          </cell>
          <cell r="C1487" t="str">
            <v>Rec.do rev. com areia asfalto a frio</v>
          </cell>
          <cell r="D1487" t="str">
            <v>m³</v>
          </cell>
        </row>
        <row r="1488">
          <cell r="A1488" t="str">
            <v>3 S 02 520 50</v>
          </cell>
          <cell r="B1488" t="str">
            <v>-</v>
          </cell>
          <cell r="C1488" t="str">
            <v>Mistura areia-asfalto em betoneira AC</v>
          </cell>
          <cell r="D1488" t="str">
            <v>m³</v>
          </cell>
        </row>
        <row r="1489">
          <cell r="A1489" t="str">
            <v>3 S 02 520 51</v>
          </cell>
          <cell r="B1489" t="str">
            <v>-</v>
          </cell>
          <cell r="C1489" t="str">
            <v>Mistura areia-asfalto usinada a frio AC</v>
          </cell>
          <cell r="D1489" t="str">
            <v>m³</v>
          </cell>
        </row>
        <row r="1490">
          <cell r="A1490" t="str">
            <v>3 S 02 521 00</v>
          </cell>
          <cell r="B1490" t="str">
            <v>-</v>
          </cell>
          <cell r="C1490" t="str">
            <v>Mistura areia-asfalto usinada a quente</v>
          </cell>
          <cell r="D1490" t="str">
            <v>m³</v>
          </cell>
        </row>
        <row r="1491">
          <cell r="A1491" t="str">
            <v>3 S 02 521 01</v>
          </cell>
          <cell r="B1491" t="str">
            <v>-</v>
          </cell>
          <cell r="C1491" t="str">
            <v>Rec. do rev. com areia asfalto a quente</v>
          </cell>
          <cell r="D1491" t="str">
            <v>m³</v>
          </cell>
        </row>
        <row r="1492">
          <cell r="A1492" t="str">
            <v>3 S 02 521 50</v>
          </cell>
          <cell r="B1492" t="str">
            <v>-</v>
          </cell>
          <cell r="C1492" t="str">
            <v>Mistura areia-asfalto usinada a quente AC</v>
          </cell>
          <cell r="D1492" t="str">
            <v>m³</v>
          </cell>
        </row>
        <row r="1493">
          <cell r="A1493" t="str">
            <v>3 S 02 530 00</v>
          </cell>
          <cell r="B1493" t="str">
            <v>-</v>
          </cell>
          <cell r="C1493" t="str">
            <v>Mistura betuminosa em betoneira</v>
          </cell>
          <cell r="D1493" t="str">
            <v>m³</v>
          </cell>
        </row>
        <row r="1494">
          <cell r="A1494" t="str">
            <v>3 S 02 530 01</v>
          </cell>
          <cell r="B1494" t="str">
            <v>-</v>
          </cell>
          <cell r="C1494" t="str">
            <v>Mistura betuminosa usinada a frio</v>
          </cell>
          <cell r="D1494" t="str">
            <v>m³</v>
          </cell>
        </row>
        <row r="1495">
          <cell r="A1495" t="str">
            <v>3 S 02 530 02</v>
          </cell>
          <cell r="B1495" t="str">
            <v>-</v>
          </cell>
          <cell r="C1495" t="str">
            <v>Rec.do rev. com mistura betuminosa a frio</v>
          </cell>
          <cell r="D1495" t="str">
            <v>m³</v>
          </cell>
        </row>
        <row r="1496">
          <cell r="A1496" t="str">
            <v>3 S 02 530 50</v>
          </cell>
          <cell r="B1496" t="str">
            <v>-</v>
          </cell>
          <cell r="C1496" t="str">
            <v>Mistura betuminosa em betoneira AC/BC</v>
          </cell>
          <cell r="D1496" t="str">
            <v>m³</v>
          </cell>
        </row>
        <row r="1497">
          <cell r="A1497" t="str">
            <v>3 S 02 530 51</v>
          </cell>
          <cell r="B1497" t="str">
            <v>-</v>
          </cell>
          <cell r="C1497" t="str">
            <v>Mistura betuminosa usinada a frio AC/BC</v>
          </cell>
          <cell r="D1497" t="str">
            <v>m³</v>
          </cell>
        </row>
        <row r="1498">
          <cell r="A1498" t="str">
            <v>3 S 02 540 00</v>
          </cell>
          <cell r="B1498" t="str">
            <v>-</v>
          </cell>
          <cell r="C1498" t="str">
            <v>Mistura betuminosa usinada a quente</v>
          </cell>
          <cell r="D1498" t="str">
            <v>m³</v>
          </cell>
        </row>
        <row r="1499">
          <cell r="A1499" t="str">
            <v>3 S 02 540 01</v>
          </cell>
          <cell r="B1499" t="str">
            <v>-</v>
          </cell>
          <cell r="C1499" t="str">
            <v>Rec.do rev.com mistura betuminosa a quente</v>
          </cell>
          <cell r="D1499" t="str">
            <v>m³</v>
          </cell>
        </row>
        <row r="1500">
          <cell r="A1500" t="str">
            <v>3 S 02 540 50</v>
          </cell>
          <cell r="B1500" t="str">
            <v>-</v>
          </cell>
          <cell r="C1500" t="str">
            <v>Mistura betuminosa usinada a quente AC/BC</v>
          </cell>
          <cell r="D1500" t="str">
            <v>m³</v>
          </cell>
        </row>
        <row r="1501">
          <cell r="A1501" t="str">
            <v>3 S 02 601 00</v>
          </cell>
          <cell r="B1501" t="str">
            <v>-</v>
          </cell>
          <cell r="C1501" t="str">
            <v>Recomposição de placa de concreto</v>
          </cell>
          <cell r="D1501" t="str">
            <v>m³</v>
          </cell>
        </row>
        <row r="1502">
          <cell r="A1502" t="str">
            <v>3 S 02 601 50</v>
          </cell>
          <cell r="B1502" t="str">
            <v>-</v>
          </cell>
          <cell r="C1502" t="str">
            <v>Recomposição de placa de concreto AC/BC</v>
          </cell>
          <cell r="D1502" t="str">
            <v>m³</v>
          </cell>
        </row>
        <row r="1503">
          <cell r="A1503" t="str">
            <v>3 S 02 900 00</v>
          </cell>
          <cell r="B1503" t="str">
            <v>-</v>
          </cell>
          <cell r="C1503" t="str">
            <v>Remoção mecanizada de revestimento betuminoso</v>
          </cell>
          <cell r="D1503" t="str">
            <v>m³</v>
          </cell>
          <cell r="H1503" t="str">
            <v>DNER-ES-321/97</v>
          </cell>
        </row>
        <row r="1504">
          <cell r="A1504" t="str">
            <v>3 S 02 901 00</v>
          </cell>
          <cell r="B1504" t="str">
            <v>-</v>
          </cell>
          <cell r="C1504" t="str">
            <v>Remoção manual de revestimento betuminoso</v>
          </cell>
          <cell r="D1504" t="str">
            <v>m³</v>
          </cell>
          <cell r="H1504" t="str">
            <v>DNER-ES-321/97</v>
          </cell>
        </row>
        <row r="1505">
          <cell r="A1505" t="str">
            <v>3 S 02 902 00</v>
          </cell>
          <cell r="B1505" t="str">
            <v>-</v>
          </cell>
          <cell r="C1505" t="str">
            <v>Remoção mecanizada da camada granular do pavimento</v>
          </cell>
          <cell r="D1505" t="str">
            <v>m³</v>
          </cell>
          <cell r="H1505" t="str">
            <v>DNER-ES-321/97</v>
          </cell>
        </row>
        <row r="1506">
          <cell r="A1506" t="str">
            <v>3 S 02 903 00</v>
          </cell>
          <cell r="B1506" t="str">
            <v>-</v>
          </cell>
          <cell r="C1506" t="str">
            <v>Remoção manual da camada granular do pavimento</v>
          </cell>
          <cell r="D1506" t="str">
            <v>m³</v>
          </cell>
          <cell r="H1506" t="str">
            <v>DNER-ES-321/97</v>
          </cell>
        </row>
        <row r="1507">
          <cell r="A1507" t="str">
            <v>3 S 02 999 00</v>
          </cell>
          <cell r="B1507" t="str">
            <v>-</v>
          </cell>
          <cell r="C1507" t="str">
            <v>Peneiramento</v>
          </cell>
          <cell r="D1507" t="str">
            <v>m³</v>
          </cell>
        </row>
        <row r="1508">
          <cell r="A1508" t="str">
            <v>3 S 03 310 00</v>
          </cell>
          <cell r="B1508" t="str">
            <v>-</v>
          </cell>
          <cell r="C1508" t="str">
            <v>Concreto ciclópico</v>
          </cell>
          <cell r="D1508" t="str">
            <v>m³</v>
          </cell>
        </row>
        <row r="1509">
          <cell r="A1509" t="str">
            <v>3 S 03 310 50</v>
          </cell>
          <cell r="B1509" t="str">
            <v>-</v>
          </cell>
          <cell r="C1509" t="str">
            <v>Concreto ciclópico AC/BC/PC</v>
          </cell>
          <cell r="D1509" t="str">
            <v>m³</v>
          </cell>
        </row>
        <row r="1510">
          <cell r="A1510" t="str">
            <v>3 S 03 329 00</v>
          </cell>
          <cell r="B1510" t="str">
            <v>-</v>
          </cell>
          <cell r="C1510" t="str">
            <v>Concreto de cimento (confecção e lançamento)</v>
          </cell>
          <cell r="D1510" t="str">
            <v>m³</v>
          </cell>
        </row>
        <row r="1511">
          <cell r="A1511" t="str">
            <v>3 S 03 329 01</v>
          </cell>
          <cell r="B1511" t="str">
            <v>-</v>
          </cell>
          <cell r="C1511" t="str">
            <v>Concreto de cimento(confecção manual e lançamento)</v>
          </cell>
          <cell r="D1511" t="str">
            <v>m³</v>
          </cell>
        </row>
        <row r="1512">
          <cell r="A1512" t="str">
            <v>3 S 03 329 50</v>
          </cell>
          <cell r="B1512" t="str">
            <v>-</v>
          </cell>
          <cell r="C1512" t="str">
            <v>Concreto de cimento (confecção e lançamento) AC/BC</v>
          </cell>
          <cell r="D1512" t="str">
            <v>m³</v>
          </cell>
        </row>
        <row r="1513">
          <cell r="A1513" t="str">
            <v>3 S 03 329 51</v>
          </cell>
          <cell r="B1513" t="str">
            <v>-</v>
          </cell>
          <cell r="C1513" t="str">
            <v>Concr.de cimento (conf.manual lançamento) AC/BC</v>
          </cell>
          <cell r="D1513" t="str">
            <v>m³</v>
          </cell>
        </row>
        <row r="1514">
          <cell r="A1514" t="str">
            <v>3 S 03 340 02</v>
          </cell>
          <cell r="B1514" t="str">
            <v>-</v>
          </cell>
          <cell r="C1514" t="str">
            <v>Argamassa cimento areia 1-6</v>
          </cell>
          <cell r="D1514" t="str">
            <v>m³</v>
          </cell>
        </row>
        <row r="1515">
          <cell r="A1515" t="str">
            <v>3 S 03 340 03</v>
          </cell>
          <cell r="B1515" t="str">
            <v>-</v>
          </cell>
          <cell r="C1515" t="str">
            <v>Argamassa cimento solo 1:10</v>
          </cell>
          <cell r="D1515" t="str">
            <v>m³</v>
          </cell>
        </row>
        <row r="1516">
          <cell r="A1516" t="str">
            <v>3 S 03 340 52</v>
          </cell>
          <cell r="B1516" t="str">
            <v>-</v>
          </cell>
          <cell r="C1516" t="str">
            <v>Argamassa cimento areia 1-6 AC</v>
          </cell>
          <cell r="D1516" t="str">
            <v>m³</v>
          </cell>
        </row>
        <row r="1517">
          <cell r="A1517" t="str">
            <v>3 S 03 353 00</v>
          </cell>
          <cell r="B1517" t="str">
            <v>-</v>
          </cell>
          <cell r="C1517" t="str">
            <v>Dobragem e colocação de armadura</v>
          </cell>
          <cell r="D1517" t="str">
            <v>Kg</v>
          </cell>
        </row>
        <row r="1518">
          <cell r="A1518" t="str">
            <v>3 S 03 370 00</v>
          </cell>
          <cell r="B1518" t="str">
            <v>-</v>
          </cell>
          <cell r="C1518" t="str">
            <v>Forma comum de madeira</v>
          </cell>
          <cell r="D1518" t="str">
            <v>m²</v>
          </cell>
        </row>
        <row r="1519">
          <cell r="A1519" t="str">
            <v>3 S 03 940 01</v>
          </cell>
          <cell r="B1519" t="str">
            <v>-</v>
          </cell>
          <cell r="C1519" t="str">
            <v>Reaterro e compactação p/ bueiro</v>
          </cell>
          <cell r="D1519" t="str">
            <v>m³</v>
          </cell>
        </row>
        <row r="1520">
          <cell r="A1520" t="str">
            <v>3 S 03 940 02</v>
          </cell>
          <cell r="B1520" t="str">
            <v>-</v>
          </cell>
          <cell r="C1520" t="str">
            <v>Reaterro apiloado</v>
          </cell>
          <cell r="D1520" t="str">
            <v>m³</v>
          </cell>
        </row>
        <row r="1521">
          <cell r="A1521" t="str">
            <v>3 S 03 950 00</v>
          </cell>
          <cell r="B1521" t="str">
            <v>-</v>
          </cell>
          <cell r="C1521" t="str">
            <v>Limpeza de ponte</v>
          </cell>
          <cell r="D1521" t="str">
            <v>m</v>
          </cell>
        </row>
        <row r="1522">
          <cell r="A1522" t="str">
            <v>3 S 04 000 00</v>
          </cell>
          <cell r="B1522" t="str">
            <v>-</v>
          </cell>
          <cell r="C1522" t="str">
            <v>Escavação manual em material de 1a categoria</v>
          </cell>
          <cell r="D1522" t="str">
            <v>m³</v>
          </cell>
        </row>
        <row r="1523">
          <cell r="A1523" t="str">
            <v>3 S 04 000 01</v>
          </cell>
          <cell r="B1523" t="str">
            <v>-</v>
          </cell>
          <cell r="C1523" t="str">
            <v>Escavação manual em material de 2a categoria</v>
          </cell>
          <cell r="D1523" t="str">
            <v>m³</v>
          </cell>
        </row>
        <row r="1524">
          <cell r="A1524" t="str">
            <v>3 S 04 001 00</v>
          </cell>
          <cell r="B1524" t="str">
            <v>-</v>
          </cell>
          <cell r="C1524" t="str">
            <v>Escavação mecaniz. de vala em mater. de 1a cat.</v>
          </cell>
          <cell r="D1524" t="str">
            <v>m³</v>
          </cell>
        </row>
        <row r="1525">
          <cell r="A1525" t="str">
            <v>3 S 04 010 00</v>
          </cell>
          <cell r="B1525" t="str">
            <v>-</v>
          </cell>
          <cell r="C1525" t="str">
            <v>Escavação mecaniz.de vala em material de 2a cat.</v>
          </cell>
          <cell r="D1525" t="str">
            <v>m³</v>
          </cell>
        </row>
        <row r="1526">
          <cell r="A1526" t="str">
            <v>3 S 04 020 00</v>
          </cell>
          <cell r="B1526" t="str">
            <v>-</v>
          </cell>
          <cell r="C1526" t="str">
            <v>Escavação e carga de material de 3a cat. em valas</v>
          </cell>
          <cell r="D1526" t="str">
            <v>m³</v>
          </cell>
        </row>
        <row r="1527">
          <cell r="A1527" t="str">
            <v>3 S 04 300 16</v>
          </cell>
          <cell r="B1527" t="str">
            <v>-</v>
          </cell>
          <cell r="C1527" t="str">
            <v>Bueiro met. chapa múltipla D=1,60m galv.</v>
          </cell>
          <cell r="D1527" t="str">
            <v>m</v>
          </cell>
        </row>
        <row r="1528">
          <cell r="A1528" t="str">
            <v>3 S 04 300 20</v>
          </cell>
          <cell r="B1528" t="str">
            <v>-</v>
          </cell>
          <cell r="C1528" t="str">
            <v>Bueiro met. chapa múltipla D=2,00m galv.</v>
          </cell>
          <cell r="D1528" t="str">
            <v>m</v>
          </cell>
        </row>
        <row r="1529">
          <cell r="A1529" t="str">
            <v>3 S 04 300 66</v>
          </cell>
          <cell r="B1529" t="str">
            <v>-</v>
          </cell>
          <cell r="C1529" t="str">
            <v>Bueiro met. chapa múltipla D=1,60m galvan. BC</v>
          </cell>
          <cell r="D1529" t="str">
            <v>m</v>
          </cell>
        </row>
        <row r="1530">
          <cell r="A1530" t="str">
            <v>3 S 04 300 70</v>
          </cell>
          <cell r="B1530" t="str">
            <v>-</v>
          </cell>
          <cell r="C1530" t="str">
            <v>Bueiro met. chapa múltipla D=2,00m galvan. BC</v>
          </cell>
          <cell r="D1530" t="str">
            <v>m</v>
          </cell>
        </row>
        <row r="1531">
          <cell r="A1531" t="str">
            <v>3 S 04 301 16</v>
          </cell>
          <cell r="B1531" t="str">
            <v>-</v>
          </cell>
          <cell r="C1531" t="str">
            <v>Bueiro met.chapas múlt. D=1,60 m rev. epoxy</v>
          </cell>
          <cell r="D1531" t="str">
            <v>m</v>
          </cell>
        </row>
        <row r="1532">
          <cell r="A1532" t="str">
            <v>3 S 04 301 20</v>
          </cell>
          <cell r="B1532" t="str">
            <v>-</v>
          </cell>
          <cell r="C1532" t="str">
            <v>Bueiro met. chapas múlt. D=2,00 m rev. epoxy</v>
          </cell>
          <cell r="D1532" t="str">
            <v>m</v>
          </cell>
        </row>
        <row r="1533">
          <cell r="A1533" t="str">
            <v>3 S 04 301 66</v>
          </cell>
          <cell r="B1533" t="str">
            <v>-</v>
          </cell>
          <cell r="C1533" t="str">
            <v>Bueiro met. chapas múlt. D=1,60 m rev. Epoxy BC</v>
          </cell>
          <cell r="D1533" t="str">
            <v>m</v>
          </cell>
        </row>
        <row r="1534">
          <cell r="A1534" t="str">
            <v>3 S 04 301 70</v>
          </cell>
          <cell r="B1534" t="str">
            <v>-</v>
          </cell>
          <cell r="C1534" t="str">
            <v>Bueiro met. chapas múlt. D=2,00 m rev. epoxy BC</v>
          </cell>
          <cell r="D1534" t="str">
            <v>m</v>
          </cell>
        </row>
        <row r="1535">
          <cell r="A1535" t="str">
            <v>3 S 04 310 12</v>
          </cell>
          <cell r="B1535" t="str">
            <v>-</v>
          </cell>
          <cell r="C1535" t="str">
            <v>Bueiro met. s/interrupção tráf. D=1,20 m galv.</v>
          </cell>
          <cell r="D1535" t="str">
            <v>m</v>
          </cell>
        </row>
        <row r="1536">
          <cell r="A1536" t="str">
            <v>3 S 04 310 16</v>
          </cell>
          <cell r="B1536" t="str">
            <v>-</v>
          </cell>
          <cell r="C1536" t="str">
            <v>Bueiro met. s/interrupção tráf. D=1,60 m galv.</v>
          </cell>
          <cell r="D1536" t="str">
            <v>m</v>
          </cell>
        </row>
        <row r="1537">
          <cell r="A1537" t="str">
            <v>3 S 04 310 20</v>
          </cell>
          <cell r="B1537" t="str">
            <v>-</v>
          </cell>
          <cell r="C1537" t="str">
            <v>Bueiro met. s/interrupção tráf. D=2,00 m galv.</v>
          </cell>
          <cell r="D1537" t="str">
            <v>m</v>
          </cell>
        </row>
        <row r="1538">
          <cell r="A1538" t="str">
            <v>3 S 04 311 12</v>
          </cell>
          <cell r="B1538" t="str">
            <v>-</v>
          </cell>
          <cell r="C1538" t="str">
            <v>Bueiro met.s/interrupção tráf. D=1,20 m rev. epoxy</v>
          </cell>
          <cell r="D1538" t="str">
            <v>m</v>
          </cell>
        </row>
        <row r="1539">
          <cell r="A1539" t="str">
            <v>3 S 04 311 16</v>
          </cell>
          <cell r="B1539" t="str">
            <v>-</v>
          </cell>
          <cell r="C1539" t="str">
            <v>Bueiro met.s/interrupção tráf. D=1,60 m rev. epoxy</v>
          </cell>
          <cell r="D1539" t="str">
            <v>m</v>
          </cell>
        </row>
        <row r="1540">
          <cell r="A1540" t="str">
            <v>3 S 04 311 20</v>
          </cell>
          <cell r="B1540" t="str">
            <v>-</v>
          </cell>
          <cell r="C1540" t="str">
            <v>Bueiro met.s/interrupção tráf. D=2,00 m rev. epoxy</v>
          </cell>
          <cell r="D1540" t="str">
            <v>m</v>
          </cell>
        </row>
        <row r="1541">
          <cell r="A1541" t="str">
            <v>3 S 04 590 00</v>
          </cell>
          <cell r="B1541" t="str">
            <v>-</v>
          </cell>
          <cell r="C1541" t="str">
            <v>Assentamento de dreno profundo</v>
          </cell>
          <cell r="D1541" t="str">
            <v>m</v>
          </cell>
        </row>
        <row r="1542">
          <cell r="A1542" t="str">
            <v>3 S 04 590 50</v>
          </cell>
          <cell r="B1542" t="str">
            <v>-</v>
          </cell>
          <cell r="C1542" t="str">
            <v>Assentamento de dreno profundo AC/BC</v>
          </cell>
          <cell r="D1542" t="str">
            <v>m</v>
          </cell>
        </row>
        <row r="1543">
          <cell r="A1543" t="str">
            <v>3 S 04 999 08</v>
          </cell>
          <cell r="B1543" t="str">
            <v>-</v>
          </cell>
          <cell r="C1543" t="str">
            <v>Selo de argila apiloado com solo local</v>
          </cell>
          <cell r="D1543" t="str">
            <v>m³</v>
          </cell>
        </row>
        <row r="1544">
          <cell r="A1544" t="str">
            <v>3 S 05 000 00</v>
          </cell>
          <cell r="B1544" t="str">
            <v>-</v>
          </cell>
          <cell r="C1544" t="str">
            <v>Enrocamento de pedra arrumada</v>
          </cell>
          <cell r="D1544" t="str">
            <v>m³</v>
          </cell>
        </row>
        <row r="1545">
          <cell r="A1545" t="str">
            <v>3 S 05 001 00</v>
          </cell>
          <cell r="B1545" t="str">
            <v>-</v>
          </cell>
          <cell r="C1545" t="str">
            <v>Enrocamento de pedra jogada</v>
          </cell>
          <cell r="D1545" t="str">
            <v>m³</v>
          </cell>
        </row>
        <row r="1546">
          <cell r="A1546" t="str">
            <v>3 S 05 101 01</v>
          </cell>
          <cell r="B1546" t="str">
            <v>-</v>
          </cell>
          <cell r="C1546" t="str">
            <v>Revestimento vegetal com mudas</v>
          </cell>
          <cell r="D1546" t="str">
            <v>m²</v>
          </cell>
        </row>
        <row r="1547">
          <cell r="A1547" t="str">
            <v>3 S 05 101 02</v>
          </cell>
          <cell r="B1547" t="str">
            <v>-</v>
          </cell>
          <cell r="C1547" t="str">
            <v>Revestimento vegetal com grama em leivas</v>
          </cell>
          <cell r="D1547" t="str">
            <v>m²</v>
          </cell>
        </row>
        <row r="1548">
          <cell r="A1548" t="str">
            <v>3 S 08 001 00</v>
          </cell>
          <cell r="B1548" t="str">
            <v>-</v>
          </cell>
          <cell r="C1548" t="str">
            <v>Reconformação da plataforma</v>
          </cell>
          <cell r="D1548" t="str">
            <v>ha</v>
          </cell>
        </row>
        <row r="1549">
          <cell r="A1549" t="str">
            <v>3 S 08 100 00</v>
          </cell>
          <cell r="B1549" t="str">
            <v>-</v>
          </cell>
          <cell r="C1549" t="str">
            <v>Tapa buraco</v>
          </cell>
          <cell r="D1549" t="str">
            <v>m³</v>
          </cell>
        </row>
        <row r="1550">
          <cell r="A1550" t="str">
            <v>3 S 08 101 01</v>
          </cell>
          <cell r="B1550" t="str">
            <v>-</v>
          </cell>
          <cell r="C1550" t="str">
            <v>Remendo profundo com demolição manual</v>
          </cell>
          <cell r="D1550" t="str">
            <v>m³</v>
          </cell>
        </row>
        <row r="1551">
          <cell r="A1551" t="str">
            <v>3 S 08 101 02</v>
          </cell>
          <cell r="B1551" t="str">
            <v>-</v>
          </cell>
          <cell r="C1551" t="str">
            <v>Remendo profundo com demolição mecanizada</v>
          </cell>
          <cell r="D1551" t="str">
            <v>m³</v>
          </cell>
        </row>
        <row r="1552">
          <cell r="A1552" t="str">
            <v>3 S 08 102 00</v>
          </cell>
          <cell r="B1552" t="str">
            <v>-</v>
          </cell>
          <cell r="C1552" t="str">
            <v>Limpeza ench. juntas pav. concr. a quente (consv)</v>
          </cell>
          <cell r="D1552" t="str">
            <v>m</v>
          </cell>
        </row>
        <row r="1553">
          <cell r="A1553" t="str">
            <v>3 S 08 102 01</v>
          </cell>
          <cell r="B1553" t="str">
            <v>-</v>
          </cell>
          <cell r="C1553" t="str">
            <v>Limpeza ench. juntas pav. concr. a frio (consv)</v>
          </cell>
          <cell r="D1553" t="str">
            <v>m</v>
          </cell>
        </row>
        <row r="1554">
          <cell r="A1554" t="str">
            <v>3 S 08 102 51</v>
          </cell>
          <cell r="B1554" t="str">
            <v>-</v>
          </cell>
          <cell r="C1554" t="str">
            <v>Limpeza ench.juntas pav.concr.a frio(consv) AC</v>
          </cell>
          <cell r="D1554" t="str">
            <v>m</v>
          </cell>
        </row>
        <row r="1555">
          <cell r="A1555" t="str">
            <v>3 S 08 103 00</v>
          </cell>
          <cell r="B1555" t="str">
            <v>-</v>
          </cell>
          <cell r="C1555" t="str">
            <v>Selagem de trinca</v>
          </cell>
          <cell r="D1555" t="str">
            <v>I</v>
          </cell>
        </row>
        <row r="1556">
          <cell r="A1556" t="str">
            <v>3 S 08 103 50</v>
          </cell>
          <cell r="B1556" t="str">
            <v>-</v>
          </cell>
          <cell r="C1556" t="str">
            <v>Selagem de trinca AC</v>
          </cell>
          <cell r="D1556" t="str">
            <v>I</v>
          </cell>
        </row>
        <row r="1557">
          <cell r="A1557" t="str">
            <v>3 S 08 104 01</v>
          </cell>
          <cell r="B1557" t="str">
            <v>-</v>
          </cell>
          <cell r="C1557" t="str">
            <v>Combate à exsudação com areia</v>
          </cell>
          <cell r="D1557" t="str">
            <v>m²</v>
          </cell>
        </row>
        <row r="1558">
          <cell r="A1558" t="str">
            <v>3 S 08 104 02</v>
          </cell>
          <cell r="B1558" t="str">
            <v>-</v>
          </cell>
          <cell r="C1558" t="str">
            <v>Combate à exsudação com pedrisco</v>
          </cell>
          <cell r="D1558" t="str">
            <v>m²</v>
          </cell>
        </row>
        <row r="1559">
          <cell r="A1559" t="str">
            <v>3 S 08 104 51</v>
          </cell>
          <cell r="B1559" t="str">
            <v>-</v>
          </cell>
          <cell r="C1559" t="str">
            <v>Combate à exsudação com areia AC</v>
          </cell>
          <cell r="D1559" t="str">
            <v>m²</v>
          </cell>
        </row>
        <row r="1560">
          <cell r="A1560" t="str">
            <v>3 S 08 104 52</v>
          </cell>
          <cell r="B1560" t="str">
            <v>-</v>
          </cell>
          <cell r="C1560" t="str">
            <v>Combate à exsudação com pedrisco BC</v>
          </cell>
          <cell r="D1560" t="str">
            <v>m²</v>
          </cell>
        </row>
        <row r="1561">
          <cell r="A1561" t="str">
            <v>3 S 08 109 00</v>
          </cell>
          <cell r="B1561" t="str">
            <v>-</v>
          </cell>
          <cell r="C1561" t="str">
            <v>Correção de defeitos com mistura betuminosa</v>
          </cell>
          <cell r="D1561" t="str">
            <v>m³</v>
          </cell>
        </row>
        <row r="1562">
          <cell r="A1562" t="str">
            <v>3 S 08 109 12</v>
          </cell>
          <cell r="B1562" t="str">
            <v>-</v>
          </cell>
          <cell r="C1562" t="str">
            <v>Correção de defeitos por fresagem descontínua</v>
          </cell>
          <cell r="D1562" t="str">
            <v>m³</v>
          </cell>
        </row>
        <row r="1563">
          <cell r="A1563" t="str">
            <v>3 S 08 110 00</v>
          </cell>
          <cell r="B1563" t="str">
            <v>-</v>
          </cell>
          <cell r="C1563" t="str">
            <v>Correção de defeitos por penetração</v>
          </cell>
          <cell r="D1563" t="str">
            <v>m²</v>
          </cell>
        </row>
        <row r="1564">
          <cell r="A1564" t="str">
            <v>3 S 08 110 50</v>
          </cell>
          <cell r="B1564" t="str">
            <v>-</v>
          </cell>
          <cell r="C1564" t="str">
            <v>Correção de defeitos por penetração BC</v>
          </cell>
          <cell r="D1564" t="str">
            <v>m²</v>
          </cell>
        </row>
        <row r="1565">
          <cell r="A1565" t="str">
            <v>3 S 08 200 00</v>
          </cell>
          <cell r="B1565" t="str">
            <v>-</v>
          </cell>
          <cell r="C1565" t="str">
            <v>Recomp. de guarda corpo</v>
          </cell>
          <cell r="D1565" t="str">
            <v>m</v>
          </cell>
        </row>
        <row r="1566">
          <cell r="A1566" t="str">
            <v>3 S 08 200 01</v>
          </cell>
          <cell r="B1566" t="str">
            <v>-</v>
          </cell>
          <cell r="C1566" t="str">
            <v>Recomposição de sarjeta em alvenaria de tijolo</v>
          </cell>
          <cell r="D1566" t="str">
            <v>m²</v>
          </cell>
        </row>
        <row r="1567">
          <cell r="A1567" t="str">
            <v>3 S 08 200 50</v>
          </cell>
          <cell r="B1567" t="str">
            <v>-</v>
          </cell>
          <cell r="C1567" t="str">
            <v>Recomp. de guarda corpo AC/BC</v>
          </cell>
          <cell r="D1567" t="str">
            <v>m</v>
          </cell>
        </row>
        <row r="1568">
          <cell r="A1568" t="str">
            <v>3 S 08 200 51</v>
          </cell>
          <cell r="B1568" t="str">
            <v>-</v>
          </cell>
          <cell r="C1568" t="str">
            <v>Recomp.de sarjeta em alvenaria de tijolo AC</v>
          </cell>
          <cell r="D1568" t="str">
            <v>m²</v>
          </cell>
        </row>
        <row r="1569">
          <cell r="A1569" t="str">
            <v>3 S 08 300 01</v>
          </cell>
          <cell r="B1569" t="str">
            <v>-</v>
          </cell>
          <cell r="C1569" t="str">
            <v>Limpeza de sarjeta e meio fio</v>
          </cell>
          <cell r="D1569" t="str">
            <v>m</v>
          </cell>
        </row>
        <row r="1570">
          <cell r="A1570" t="str">
            <v>3 S 08 301 01</v>
          </cell>
          <cell r="B1570" t="str">
            <v>-</v>
          </cell>
          <cell r="C1570" t="str">
            <v>Limpeza de valeta de corte</v>
          </cell>
          <cell r="D1570" t="str">
            <v>m</v>
          </cell>
        </row>
        <row r="1571">
          <cell r="A1571" t="str">
            <v>3 S 08 301 02</v>
          </cell>
          <cell r="B1571" t="str">
            <v>-</v>
          </cell>
          <cell r="C1571" t="str">
            <v>Limpeza de vala de drenagem</v>
          </cell>
          <cell r="D1571" t="str">
            <v>m</v>
          </cell>
        </row>
        <row r="1572">
          <cell r="A1572" t="str">
            <v>3 S 08 301 03</v>
          </cell>
          <cell r="B1572" t="str">
            <v>-</v>
          </cell>
          <cell r="C1572" t="str">
            <v>Limpeza de descida d'água</v>
          </cell>
          <cell r="D1572" t="str">
            <v>m</v>
          </cell>
        </row>
        <row r="1573">
          <cell r="A1573" t="str">
            <v>3 S 08 302 01</v>
          </cell>
          <cell r="B1573" t="str">
            <v>-</v>
          </cell>
          <cell r="C1573" t="str">
            <v>Limpeza de bueiro</v>
          </cell>
          <cell r="D1573" t="str">
            <v>m³</v>
          </cell>
        </row>
        <row r="1574">
          <cell r="A1574" t="str">
            <v>3 S 08 302 02</v>
          </cell>
          <cell r="B1574" t="str">
            <v>-</v>
          </cell>
          <cell r="C1574" t="str">
            <v>Desobstrução de bueiro</v>
          </cell>
          <cell r="D1574" t="str">
            <v>m³</v>
          </cell>
        </row>
        <row r="1575">
          <cell r="A1575" t="str">
            <v>3 S 08 302 03</v>
          </cell>
          <cell r="B1575" t="str">
            <v>-</v>
          </cell>
          <cell r="C1575" t="str">
            <v>Assentamento de tubo D=0,60 m</v>
          </cell>
          <cell r="D1575" t="str">
            <v>m</v>
          </cell>
        </row>
        <row r="1576">
          <cell r="A1576" t="str">
            <v>3 S 08 302 04</v>
          </cell>
          <cell r="B1576" t="str">
            <v>-</v>
          </cell>
          <cell r="C1576" t="str">
            <v>Assentamento de tubo D=0,80 m</v>
          </cell>
          <cell r="D1576" t="str">
            <v>m</v>
          </cell>
        </row>
        <row r="1577">
          <cell r="A1577" t="str">
            <v>3 S 08 302 05</v>
          </cell>
          <cell r="B1577" t="str">
            <v>-</v>
          </cell>
          <cell r="C1577" t="str">
            <v>Assentamento de tubo D=1,0 m</v>
          </cell>
          <cell r="D1577" t="str">
            <v>m</v>
          </cell>
        </row>
        <row r="1578">
          <cell r="A1578" t="str">
            <v>3 S 08 302 06</v>
          </cell>
          <cell r="B1578" t="str">
            <v>-</v>
          </cell>
          <cell r="C1578" t="str">
            <v>Assentamento de tubo D=1,20 m</v>
          </cell>
          <cell r="D1578" t="str">
            <v>m</v>
          </cell>
        </row>
        <row r="1579">
          <cell r="A1579" t="str">
            <v>3 S 08 302 53</v>
          </cell>
          <cell r="B1579" t="str">
            <v>-</v>
          </cell>
          <cell r="C1579" t="str">
            <v>Assentamento de tubo D=0,60 m AC/BC</v>
          </cell>
          <cell r="D1579" t="str">
            <v>m</v>
          </cell>
        </row>
        <row r="1580">
          <cell r="A1580" t="str">
            <v>3 S 08 302 54</v>
          </cell>
          <cell r="B1580" t="str">
            <v>-</v>
          </cell>
          <cell r="C1580" t="str">
            <v>Assentamento de tubo D=0,80 m AC/BC</v>
          </cell>
          <cell r="D1580" t="str">
            <v>m</v>
          </cell>
        </row>
        <row r="1581">
          <cell r="A1581" t="str">
            <v>3 S 08 302 55</v>
          </cell>
          <cell r="B1581" t="str">
            <v>-</v>
          </cell>
          <cell r="C1581" t="str">
            <v>Assentamento de tubo D=1,0 m AC/BC</v>
          </cell>
          <cell r="D1581" t="str">
            <v>m</v>
          </cell>
        </row>
        <row r="1582">
          <cell r="A1582" t="str">
            <v>3 S 08 302 56</v>
          </cell>
          <cell r="B1582" t="str">
            <v>-</v>
          </cell>
          <cell r="C1582" t="str">
            <v>Assentamento de tubo D=1,20 m AC/BC</v>
          </cell>
          <cell r="D1582" t="str">
            <v>m</v>
          </cell>
        </row>
        <row r="1583">
          <cell r="A1583" t="str">
            <v>3 S 08 400 00</v>
          </cell>
          <cell r="B1583" t="str">
            <v>-</v>
          </cell>
          <cell r="C1583" t="str">
            <v>Limpeza de placa de sinalização</v>
          </cell>
          <cell r="D1583" t="str">
            <v>m²</v>
          </cell>
        </row>
        <row r="1584">
          <cell r="A1584" t="str">
            <v>3 S 08 400 01</v>
          </cell>
          <cell r="B1584" t="str">
            <v>-</v>
          </cell>
          <cell r="C1584" t="str">
            <v>Recomposição placa de sinalização</v>
          </cell>
          <cell r="D1584" t="str">
            <v>m²</v>
          </cell>
        </row>
        <row r="1585">
          <cell r="A1585" t="str">
            <v>3 S 08 400 02</v>
          </cell>
          <cell r="B1585" t="str">
            <v>-</v>
          </cell>
          <cell r="C1585" t="str">
            <v>Substituição de balizador</v>
          </cell>
          <cell r="D1585" t="str">
            <v>und</v>
          </cell>
        </row>
        <row r="1586">
          <cell r="A1586" t="str">
            <v>3 S 08 400 52</v>
          </cell>
          <cell r="B1586" t="str">
            <v>-</v>
          </cell>
          <cell r="C1586" t="str">
            <v>Substituição de balizador AC/BC</v>
          </cell>
          <cell r="D1586" t="str">
            <v>und</v>
          </cell>
        </row>
        <row r="1587">
          <cell r="A1587" t="str">
            <v>3 S 08 401 00</v>
          </cell>
          <cell r="B1587" t="str">
            <v>-</v>
          </cell>
          <cell r="C1587" t="str">
            <v>Recomposição de defensa metálica</v>
          </cell>
          <cell r="D1587" t="str">
            <v>m</v>
          </cell>
        </row>
        <row r="1588">
          <cell r="A1588" t="str">
            <v>3 S 08 402 00</v>
          </cell>
          <cell r="B1588" t="str">
            <v>-</v>
          </cell>
          <cell r="C1588" t="str">
            <v>Caiação</v>
          </cell>
          <cell r="D1588" t="str">
            <v>m²</v>
          </cell>
        </row>
        <row r="1589">
          <cell r="A1589" t="str">
            <v>3 S 08 403 00</v>
          </cell>
          <cell r="B1589" t="str">
            <v>-</v>
          </cell>
          <cell r="C1589" t="str">
            <v>Renovação manual de sinalização horizontal</v>
          </cell>
          <cell r="D1589" t="str">
            <v>m²</v>
          </cell>
        </row>
        <row r="1590">
          <cell r="A1590" t="str">
            <v>3 S 08 404 00</v>
          </cell>
          <cell r="B1590" t="str">
            <v>-</v>
          </cell>
          <cell r="C1590" t="str">
            <v>Recomp. tot. cerca c/ mourão de conc. secção quad.</v>
          </cell>
          <cell r="D1590" t="str">
            <v>m</v>
          </cell>
        </row>
        <row r="1591">
          <cell r="A1591" t="str">
            <v>3 S 08 404 01</v>
          </cell>
          <cell r="B1591" t="str">
            <v>-</v>
          </cell>
          <cell r="C1591" t="str">
            <v>Recomp. parc. cerca de conc. seção quad. - mourão</v>
          </cell>
          <cell r="D1591" t="str">
            <v>m</v>
          </cell>
        </row>
        <row r="1592">
          <cell r="A1592" t="str">
            <v>3 S 08 404 02</v>
          </cell>
          <cell r="B1592" t="str">
            <v>-</v>
          </cell>
          <cell r="C1592" t="str">
            <v>Recomp. parc. cerca c/ mourão de concr.-arame</v>
          </cell>
          <cell r="D1592" t="str">
            <v>m</v>
          </cell>
        </row>
        <row r="1593">
          <cell r="A1593" t="str">
            <v>3 S 08 404 03</v>
          </cell>
          <cell r="B1593" t="str">
            <v>-</v>
          </cell>
          <cell r="C1593" t="str">
            <v>Recomp. tot. cerca c/ mourão concr. seção triang.</v>
          </cell>
          <cell r="D1593" t="str">
            <v>m</v>
          </cell>
        </row>
        <row r="1594">
          <cell r="A1594" t="str">
            <v>3 S 08 404 04</v>
          </cell>
          <cell r="B1594" t="str">
            <v>-</v>
          </cell>
          <cell r="C1594" t="str">
            <v>Recomp. parc. cerca c/ mourão concr. seção triang.</v>
          </cell>
          <cell r="D1594" t="str">
            <v>m</v>
          </cell>
        </row>
        <row r="1595">
          <cell r="A1595" t="str">
            <v>3 S 08 404 50</v>
          </cell>
          <cell r="B1595" t="str">
            <v>-</v>
          </cell>
          <cell r="C1595" t="str">
            <v>Recomp.tot.cerca c/mourão conc.seção quad. AC/BC</v>
          </cell>
          <cell r="D1595" t="str">
            <v>m</v>
          </cell>
        </row>
        <row r="1596">
          <cell r="A1596" t="str">
            <v>3 S 08 404 51</v>
          </cell>
          <cell r="B1596" t="str">
            <v>-</v>
          </cell>
          <cell r="C1596" t="str">
            <v>Recomp.parc.cerca mourão conc.seção quadrada AC/BC</v>
          </cell>
          <cell r="D1596" t="str">
            <v>m</v>
          </cell>
        </row>
        <row r="1597">
          <cell r="A1597" t="str">
            <v>3 S 08 404 53</v>
          </cell>
          <cell r="B1597" t="str">
            <v>-</v>
          </cell>
          <cell r="C1597" t="str">
            <v>Recomp.tot.cerca c/mourão conc.seção triang. AC/BC</v>
          </cell>
          <cell r="D1597" t="str">
            <v>m</v>
          </cell>
        </row>
        <row r="1598">
          <cell r="A1598" t="str">
            <v>3 S 08 404 54</v>
          </cell>
          <cell r="B1598" t="str">
            <v>-</v>
          </cell>
          <cell r="C1598" t="str">
            <v>Recomp.parc.cerca c/mourão conc.seção triang.AC/BC</v>
          </cell>
          <cell r="D1598" t="str">
            <v>m</v>
          </cell>
        </row>
        <row r="1599">
          <cell r="A1599" t="str">
            <v>3 S 08 414 00</v>
          </cell>
          <cell r="B1599" t="str">
            <v>-</v>
          </cell>
          <cell r="C1599" t="str">
            <v>Recomposição total de cerca com mourão de madeira</v>
          </cell>
          <cell r="D1599" t="str">
            <v>m</v>
          </cell>
        </row>
        <row r="1600">
          <cell r="A1600" t="str">
            <v>3 S 08 414 01</v>
          </cell>
          <cell r="B1600" t="str">
            <v>-</v>
          </cell>
          <cell r="C1600" t="str">
            <v>Recomposição parcial cerca de madeira - mourão</v>
          </cell>
          <cell r="D1600" t="str">
            <v>m</v>
          </cell>
        </row>
        <row r="1601">
          <cell r="A1601" t="str">
            <v>3 S 08 414 02</v>
          </cell>
          <cell r="B1601" t="str">
            <v>-</v>
          </cell>
          <cell r="C1601" t="str">
            <v>Recomp. parcial cerca c/ mourão de madeira - arame</v>
          </cell>
          <cell r="D1601" t="str">
            <v>m</v>
          </cell>
        </row>
        <row r="1602">
          <cell r="A1602" t="str">
            <v>3 S 08 500 00</v>
          </cell>
          <cell r="B1602" t="str">
            <v>-</v>
          </cell>
          <cell r="C1602" t="str">
            <v>Recomposição manual de aterro</v>
          </cell>
          <cell r="D1602" t="str">
            <v>m³</v>
          </cell>
        </row>
        <row r="1603">
          <cell r="A1603" t="str">
            <v>3 S 08 501 00</v>
          </cell>
          <cell r="B1603" t="str">
            <v>-</v>
          </cell>
          <cell r="C1603" t="str">
            <v>Recomposição mecanizada de aterro</v>
          </cell>
          <cell r="D1603" t="str">
            <v>m³</v>
          </cell>
        </row>
        <row r="1604">
          <cell r="A1604" t="str">
            <v>3 S 08 510 00</v>
          </cell>
          <cell r="B1604" t="str">
            <v>-</v>
          </cell>
          <cell r="C1604" t="str">
            <v>Remoção manual de barreira em solo</v>
          </cell>
          <cell r="D1604" t="str">
            <v>m³</v>
          </cell>
        </row>
        <row r="1605">
          <cell r="A1605" t="str">
            <v>3 S 08 510 01</v>
          </cell>
          <cell r="B1605" t="str">
            <v>-</v>
          </cell>
          <cell r="C1605" t="str">
            <v>Remoção manual de barreira em rocha</v>
          </cell>
          <cell r="D1605" t="str">
            <v>m³</v>
          </cell>
        </row>
        <row r="1606">
          <cell r="A1606" t="str">
            <v>3 S 08 511 00</v>
          </cell>
          <cell r="B1606" t="str">
            <v>-</v>
          </cell>
          <cell r="C1606" t="str">
            <v>Remoção mecanizada de barreira - solo</v>
          </cell>
          <cell r="D1606" t="str">
            <v>m³</v>
          </cell>
        </row>
        <row r="1607">
          <cell r="A1607" t="str">
            <v>3 S 08 512 00</v>
          </cell>
          <cell r="B1607" t="str">
            <v>-</v>
          </cell>
          <cell r="C1607" t="str">
            <v>Remoção mecanizada de barreira - rocha</v>
          </cell>
          <cell r="D1607" t="str">
            <v>m³</v>
          </cell>
        </row>
        <row r="1608">
          <cell r="A1608" t="str">
            <v>3 S 08 513 00</v>
          </cell>
          <cell r="B1608" t="str">
            <v>-</v>
          </cell>
          <cell r="C1608" t="str">
            <v>Remoção de matacões</v>
          </cell>
          <cell r="D1608" t="str">
            <v>m³</v>
          </cell>
        </row>
        <row r="1609">
          <cell r="A1609" t="str">
            <v>3 S 08 900 00</v>
          </cell>
          <cell r="B1609" t="str">
            <v>-</v>
          </cell>
          <cell r="C1609" t="str">
            <v>Roçada manual</v>
          </cell>
          <cell r="D1609" t="str">
            <v>ha</v>
          </cell>
        </row>
        <row r="1610">
          <cell r="A1610" t="str">
            <v>3 S 08 900 01</v>
          </cell>
          <cell r="B1610" t="str">
            <v>-</v>
          </cell>
          <cell r="C1610" t="str">
            <v>Roçada de capim colonião</v>
          </cell>
          <cell r="D1610" t="str">
            <v>ha</v>
          </cell>
        </row>
        <row r="1611">
          <cell r="A1611" t="str">
            <v>3 S 08 901 00</v>
          </cell>
          <cell r="B1611" t="str">
            <v>-</v>
          </cell>
          <cell r="C1611" t="str">
            <v>Roçada mecanizada</v>
          </cell>
          <cell r="D1611" t="str">
            <v>ha</v>
          </cell>
        </row>
        <row r="1612">
          <cell r="A1612" t="str">
            <v>3 S 08 901 01</v>
          </cell>
          <cell r="B1612" t="str">
            <v>-</v>
          </cell>
          <cell r="C1612" t="str">
            <v>Corte e limpeza de áreas gramadas</v>
          </cell>
          <cell r="D1612" t="str">
            <v>m²</v>
          </cell>
        </row>
        <row r="1613">
          <cell r="A1613" t="str">
            <v>3 S 08 910 00</v>
          </cell>
          <cell r="B1613" t="str">
            <v>-</v>
          </cell>
          <cell r="C1613" t="str">
            <v>Capina manual</v>
          </cell>
          <cell r="D1613" t="str">
            <v>m²</v>
          </cell>
        </row>
        <row r="1614">
          <cell r="A1614" t="str">
            <v>3 S 09 001 00</v>
          </cell>
          <cell r="B1614" t="str">
            <v>-</v>
          </cell>
          <cell r="C1614" t="str">
            <v>Transporte local c/ basc. 5m3 em rodov. não pav.</v>
          </cell>
          <cell r="D1614" t="str">
            <v>tkm</v>
          </cell>
        </row>
        <row r="1615">
          <cell r="A1615" t="str">
            <v>3 S 09 001 06</v>
          </cell>
          <cell r="B1615" t="str">
            <v>-</v>
          </cell>
          <cell r="C1615" t="str">
            <v>Transporte local c/ basc. 10m3 em rodov. não pav.</v>
          </cell>
          <cell r="D1615" t="str">
            <v>tkm</v>
          </cell>
        </row>
        <row r="1616">
          <cell r="A1616" t="str">
            <v>3 S 09 001 41</v>
          </cell>
          <cell r="B1616" t="str">
            <v>-</v>
          </cell>
          <cell r="C1616" t="str">
            <v>Transp. local c/ carroceria 4t em rodov. não pav.</v>
          </cell>
          <cell r="D1616" t="str">
            <v>tkm</v>
          </cell>
        </row>
        <row r="1617">
          <cell r="A1617" t="str">
            <v>3 S 09 001 90</v>
          </cell>
          <cell r="B1617" t="str">
            <v>-</v>
          </cell>
          <cell r="C1617" t="str">
            <v>Transporte comercial c/ carroc. rodov. não pav.</v>
          </cell>
          <cell r="D1617" t="str">
            <v>tkm</v>
          </cell>
        </row>
        <row r="1618">
          <cell r="A1618" t="str">
            <v>3 S 09 001 91</v>
          </cell>
          <cell r="B1618" t="str">
            <v>-</v>
          </cell>
          <cell r="C1618" t="str">
            <v>Transporte comercial c/ basc. 10m3 rod. não pav.</v>
          </cell>
          <cell r="D1618" t="str">
            <v>tkm</v>
          </cell>
        </row>
        <row r="1619">
          <cell r="A1619" t="str">
            <v>3 S 09 002 00</v>
          </cell>
          <cell r="B1619" t="str">
            <v>-</v>
          </cell>
          <cell r="C1619" t="str">
            <v>Transporte local basc. 5m3 em rodov. pav.</v>
          </cell>
          <cell r="D1619" t="str">
            <v>tkm</v>
          </cell>
        </row>
        <row r="1620">
          <cell r="A1620" t="str">
            <v>3 S 09 002 03</v>
          </cell>
          <cell r="B1620" t="str">
            <v>-</v>
          </cell>
          <cell r="C1620" t="str">
            <v>Transporte local de material para remendos</v>
          </cell>
          <cell r="D1620" t="str">
            <v>tkm</v>
          </cell>
        </row>
        <row r="1621">
          <cell r="A1621" t="str">
            <v>3 S 09 002 06</v>
          </cell>
          <cell r="B1621" t="str">
            <v>-</v>
          </cell>
          <cell r="C1621" t="str">
            <v>Transporte local c/ basc. 10m3 em rodov. pav.</v>
          </cell>
          <cell r="D1621" t="str">
            <v>tkm</v>
          </cell>
        </row>
        <row r="1622">
          <cell r="A1622" t="str">
            <v>3 S 09 002 41</v>
          </cell>
          <cell r="B1622" t="str">
            <v>-</v>
          </cell>
          <cell r="C1622" t="str">
            <v>Transp. local c/ carroceria 4t em rodov. pav.</v>
          </cell>
          <cell r="D1622" t="str">
            <v>tkm</v>
          </cell>
        </row>
        <row r="1623">
          <cell r="A1623" t="str">
            <v>3 S 09 002 90</v>
          </cell>
          <cell r="B1623" t="str">
            <v>-</v>
          </cell>
          <cell r="C1623" t="str">
            <v>Transporte comercial c/ carroceria rodov. pav.</v>
          </cell>
          <cell r="D1623" t="str">
            <v>tkm</v>
          </cell>
        </row>
        <row r="1624">
          <cell r="A1624" t="str">
            <v>3 S 09 002 91</v>
          </cell>
          <cell r="B1624" t="str">
            <v>-</v>
          </cell>
          <cell r="C1624" t="str">
            <v>Transporte comercial c/ basc. 10m3 rod. pav.</v>
          </cell>
          <cell r="D1624" t="str">
            <v>tkm</v>
          </cell>
        </row>
        <row r="1625">
          <cell r="A1625" t="str">
            <v>3 S 09 102 00</v>
          </cell>
          <cell r="B1625" t="str">
            <v>-</v>
          </cell>
          <cell r="C1625" t="str">
            <v>Transporte local material betuminoso</v>
          </cell>
          <cell r="D1625" t="str">
            <v>tkm</v>
          </cell>
        </row>
        <row r="1626">
          <cell r="A1626" t="str">
            <v>3 S 09 201 70</v>
          </cell>
          <cell r="B1626" t="str">
            <v>-</v>
          </cell>
          <cell r="C1626" t="str">
            <v>Transp. local água c/ cam. tanque rodov. não pav.</v>
          </cell>
          <cell r="D1626" t="str">
            <v>tkm</v>
          </cell>
        </row>
        <row r="1627">
          <cell r="A1627" t="str">
            <v>3 S 09 202 70</v>
          </cell>
          <cell r="B1627" t="str">
            <v>-</v>
          </cell>
          <cell r="C1627" t="str">
            <v>Transp. local água c/ cam. tanque em rodov. pav.</v>
          </cell>
          <cell r="D1627" t="str">
            <v>tkm</v>
          </cell>
        </row>
        <row r="1629">
          <cell r="A1629" t="str">
            <v>DNIT - Sistema de Custos Rodoviários</v>
          </cell>
          <cell r="D1629" t="str">
            <v>Sicro2</v>
          </cell>
        </row>
        <row r="1630">
          <cell r="A1630" t="str">
            <v>Sinalização Rodoviária</v>
          </cell>
          <cell r="D1630" t="str">
            <v>Minas Gerais</v>
          </cell>
        </row>
        <row r="1631">
          <cell r="A1631" t="str">
            <v>Resumo dos Custos Unitários de Referência: Maio de 2005</v>
          </cell>
          <cell r="D1631" t="str">
            <v>RCtR0330</v>
          </cell>
        </row>
        <row r="1633">
          <cell r="A1633" t="str">
            <v>Código</v>
          </cell>
          <cell r="C1633" t="str">
            <v>Atividade / Serviço</v>
          </cell>
          <cell r="D1633" t="str">
            <v>Unidade</v>
          </cell>
          <cell r="F1633" t="str">
            <v>Preço Unitário</v>
          </cell>
        </row>
        <row r="1634">
          <cell r="D1634" t="str">
            <v>Und</v>
          </cell>
          <cell r="E1634" t="str">
            <v>Direto</v>
          </cell>
          <cell r="F1634" t="str">
            <v>LDI</v>
          </cell>
          <cell r="G1634" t="str">
            <v>Total</v>
          </cell>
        </row>
        <row r="1636">
          <cell r="A1636" t="str">
            <v>4 S 03 300 01</v>
          </cell>
          <cell r="B1636" t="str">
            <v>-</v>
          </cell>
          <cell r="C1636" t="str">
            <v>Confecção e lanç. de concreto magro em betoneira</v>
          </cell>
          <cell r="D1636" t="str">
            <v>m³</v>
          </cell>
        </row>
        <row r="1637">
          <cell r="A1637" t="str">
            <v>4 S 03 300 51</v>
          </cell>
          <cell r="B1637" t="str">
            <v>-</v>
          </cell>
          <cell r="C1637" t="str">
            <v>Conf.lançamento de concreto magro em beton.AC/BC</v>
          </cell>
          <cell r="D1637" t="str">
            <v>m³</v>
          </cell>
        </row>
        <row r="1638">
          <cell r="A1638" t="str">
            <v>4 S 03 323 01</v>
          </cell>
          <cell r="B1638" t="str">
            <v>-</v>
          </cell>
          <cell r="C1638" t="str">
            <v>Conc.estr.fck=22 MPa contr.raz.uso ger.conf.e lanç</v>
          </cell>
          <cell r="D1638" t="str">
            <v>m³</v>
          </cell>
        </row>
        <row r="1639">
          <cell r="A1639" t="str">
            <v>4 S 03 323 51</v>
          </cell>
          <cell r="B1639" t="str">
            <v>-</v>
          </cell>
          <cell r="C1639" t="str">
            <v>Concr.estr.fck=22MPa c.raz.uso ger.conf.lanç.AC/BC</v>
          </cell>
          <cell r="D1639" t="str">
            <v>m³</v>
          </cell>
        </row>
        <row r="1640">
          <cell r="A1640" t="str">
            <v>4 S 03 353 00</v>
          </cell>
          <cell r="B1640" t="str">
            <v>-</v>
          </cell>
          <cell r="C1640" t="str">
            <v>Fornecimento, preparo colocação aço CA-50</v>
          </cell>
          <cell r="D1640" t="str">
            <v>Kg</v>
          </cell>
        </row>
        <row r="1641">
          <cell r="A1641" t="str">
            <v>4 S 03 370 00</v>
          </cell>
          <cell r="B1641" t="str">
            <v>-</v>
          </cell>
          <cell r="C1641" t="str">
            <v>Forma comum de madeira</v>
          </cell>
          <cell r="D1641" t="str">
            <v>m²</v>
          </cell>
        </row>
        <row r="1642">
          <cell r="A1642" t="str">
            <v>4 S 06 000 01</v>
          </cell>
          <cell r="B1642" t="str">
            <v>-</v>
          </cell>
          <cell r="C1642" t="str">
            <v>Defensa maleável simples (forn./ impl.)</v>
          </cell>
          <cell r="D1642" t="str">
            <v>m</v>
          </cell>
        </row>
        <row r="1643">
          <cell r="A1643" t="str">
            <v>4 S 06 000 02</v>
          </cell>
          <cell r="B1643" t="str">
            <v>-</v>
          </cell>
          <cell r="C1643" t="str">
            <v>Ancoragem de defensa maleável simples (forn/ impl)</v>
          </cell>
          <cell r="D1643" t="str">
            <v>m</v>
          </cell>
        </row>
        <row r="1644">
          <cell r="A1644" t="str">
            <v>4 S 06 000 11</v>
          </cell>
          <cell r="B1644" t="str">
            <v>-</v>
          </cell>
          <cell r="C1644" t="str">
            <v>Defensa maleável dupla (forn./ impl.)</v>
          </cell>
          <cell r="D1644" t="str">
            <v>m</v>
          </cell>
        </row>
        <row r="1645">
          <cell r="A1645" t="str">
            <v>4 S 06 000 12</v>
          </cell>
          <cell r="B1645" t="str">
            <v>-</v>
          </cell>
          <cell r="C1645" t="str">
            <v>Ancoragem de defensa maleável dupla (forn./ impl.)</v>
          </cell>
          <cell r="D1645" t="str">
            <v>m</v>
          </cell>
        </row>
        <row r="1646">
          <cell r="A1646" t="str">
            <v>4 S 06 010 01</v>
          </cell>
          <cell r="B1646" t="str">
            <v>-</v>
          </cell>
          <cell r="C1646" t="str">
            <v>Defensa semi-maleável simples (forn./ impl.)</v>
          </cell>
          <cell r="D1646" t="str">
            <v>m</v>
          </cell>
          <cell r="H1646" t="str">
            <v>DNER-ES-144/85</v>
          </cell>
        </row>
        <row r="1647">
          <cell r="A1647" t="str">
            <v>4 S 06 010 02</v>
          </cell>
          <cell r="B1647" t="str">
            <v>-</v>
          </cell>
          <cell r="C1647" t="str">
            <v>Ancoragem defensa semi-maleável simples (forn/imp)</v>
          </cell>
          <cell r="D1647" t="str">
            <v>m</v>
          </cell>
        </row>
        <row r="1648">
          <cell r="A1648" t="str">
            <v>4 S 06 010 11</v>
          </cell>
          <cell r="B1648" t="str">
            <v>-</v>
          </cell>
          <cell r="C1648" t="str">
            <v>Defensa semi-maleável dupla (forn./ impl.)</v>
          </cell>
          <cell r="D1648" t="str">
            <v>m</v>
          </cell>
        </row>
        <row r="1649">
          <cell r="A1649" t="str">
            <v>4 S 06 010 12</v>
          </cell>
          <cell r="B1649" t="str">
            <v>-</v>
          </cell>
          <cell r="C1649" t="str">
            <v>Ancoragem defensa semi-maleável dupla (forn/ impl)</v>
          </cell>
          <cell r="D1649" t="str">
            <v>m</v>
          </cell>
        </row>
        <row r="1650">
          <cell r="A1650" t="str">
            <v>4 S 06 030 11</v>
          </cell>
          <cell r="B1650" t="str">
            <v>-</v>
          </cell>
          <cell r="C1650" t="str">
            <v>Barreira de segurança dupla DNER PRO 176/86</v>
          </cell>
          <cell r="D1650" t="str">
            <v>m</v>
          </cell>
          <cell r="H1650" t="str">
            <v>DNER-ES-335/97</v>
          </cell>
        </row>
        <row r="1651">
          <cell r="A1651" t="str">
            <v>4 S 06 030 61</v>
          </cell>
          <cell r="B1651" t="str">
            <v>-</v>
          </cell>
          <cell r="C1651" t="str">
            <v>Barreira de segurança dupla DNER PRO 176/86 AC/BC</v>
          </cell>
          <cell r="D1651" t="str">
            <v>m</v>
          </cell>
          <cell r="H1651" t="str">
            <v>DNER-ES-335/97</v>
          </cell>
        </row>
        <row r="1652">
          <cell r="A1652" t="str">
            <v>4 S 06 100 11</v>
          </cell>
          <cell r="B1652" t="str">
            <v>-</v>
          </cell>
          <cell r="C1652" t="str">
            <v>Pintura de faixa - tinta base acrílica - 1 ano</v>
          </cell>
          <cell r="D1652" t="str">
            <v>m²</v>
          </cell>
        </row>
        <row r="1653">
          <cell r="A1653" t="str">
            <v>4 S 06 100 12</v>
          </cell>
          <cell r="B1653" t="str">
            <v>-</v>
          </cell>
          <cell r="C1653" t="str">
            <v>Pint. setas e zebrado - tinta base acrílica -1 ano</v>
          </cell>
          <cell r="D1653" t="str">
            <v>m²</v>
          </cell>
        </row>
        <row r="1654">
          <cell r="A1654" t="str">
            <v>4 S 06 100 13</v>
          </cell>
          <cell r="B1654" t="str">
            <v>-</v>
          </cell>
          <cell r="C1654" t="str">
            <v>Pintura faixa-tinta b.acrílica emuls. água - 1 ano</v>
          </cell>
          <cell r="D1654" t="str">
            <v>m²</v>
          </cell>
        </row>
        <row r="1655">
          <cell r="A1655" t="str">
            <v>4 S 06 100 14</v>
          </cell>
          <cell r="B1655" t="str">
            <v>-</v>
          </cell>
          <cell r="C1655" t="str">
            <v>Pint. setas/zebrado-tinta b.acríl. emuls. água-1a.</v>
          </cell>
          <cell r="D1655" t="str">
            <v>m²</v>
          </cell>
        </row>
        <row r="1656">
          <cell r="A1656" t="str">
            <v>4 S 06 100 21</v>
          </cell>
          <cell r="B1656" t="str">
            <v>-</v>
          </cell>
          <cell r="C1656" t="str">
            <v>Pintura faixa - tinta base acrílica p/ 2 anos</v>
          </cell>
          <cell r="D1656" t="str">
            <v>m²</v>
          </cell>
        </row>
        <row r="1657">
          <cell r="A1657" t="str">
            <v>4 S 06 100 22</v>
          </cell>
          <cell r="B1657" t="str">
            <v>-</v>
          </cell>
          <cell r="C1657" t="str">
            <v>Pintura setas e zebrado - tinta b.acrílica -2 anos</v>
          </cell>
          <cell r="D1657" t="str">
            <v>m²</v>
          </cell>
        </row>
        <row r="1658">
          <cell r="A1658" t="str">
            <v>4 S 06 100 31</v>
          </cell>
          <cell r="B1658" t="str">
            <v>-</v>
          </cell>
          <cell r="C1658" t="str">
            <v>Pintura faixa-tinta b.acrílica emuls. água -2 anos</v>
          </cell>
          <cell r="D1658" t="str">
            <v>m²</v>
          </cell>
        </row>
        <row r="1659">
          <cell r="A1659" t="str">
            <v>4 S 06 100 32</v>
          </cell>
          <cell r="B1659" t="str">
            <v>-</v>
          </cell>
          <cell r="C1659" t="str">
            <v>Pint. setas/zebrado-tinta b.acríl. emuls. água-2a.</v>
          </cell>
          <cell r="D1659" t="str">
            <v>m²</v>
          </cell>
        </row>
        <row r="1660">
          <cell r="A1660" t="str">
            <v>4 S 06 110 01</v>
          </cell>
          <cell r="B1660" t="str">
            <v>-</v>
          </cell>
          <cell r="C1660" t="str">
            <v>Pintura faixa c/termoplástico-3 anos (p/ aspersão)</v>
          </cell>
          <cell r="D1660" t="str">
            <v>m²</v>
          </cell>
          <cell r="H1660" t="str">
            <v>DNER-ES-339/97</v>
          </cell>
        </row>
        <row r="1661">
          <cell r="A1661" t="str">
            <v>4 S 06 110 02</v>
          </cell>
          <cell r="B1661" t="str">
            <v>-</v>
          </cell>
          <cell r="C1661" t="str">
            <v>Pintura setas e zebrado term.-3 anos (p/ aspersão)</v>
          </cell>
          <cell r="D1661" t="str">
            <v>m²</v>
          </cell>
          <cell r="H1661" t="str">
            <v>DNER-ES-339/97</v>
          </cell>
        </row>
        <row r="1662">
          <cell r="A1662" t="str">
            <v>4 S 06 110 03</v>
          </cell>
          <cell r="B1662" t="str">
            <v>-</v>
          </cell>
          <cell r="C1662" t="str">
            <v>Pintura setas e zebrado term.-5 anos (p/ extrusão)</v>
          </cell>
          <cell r="D1662" t="str">
            <v>m²</v>
          </cell>
          <cell r="H1662" t="str">
            <v>DNER-ES-339/97</v>
          </cell>
        </row>
        <row r="1663">
          <cell r="A1663" t="str">
            <v>4 S 06 120 01</v>
          </cell>
          <cell r="B1663" t="str">
            <v>-</v>
          </cell>
          <cell r="C1663" t="str">
            <v>Forn. e colocação de tacha reflet. monodirecional</v>
          </cell>
          <cell r="D1663" t="str">
            <v>und</v>
          </cell>
          <cell r="H1663" t="str">
            <v>DNER-ES-339/97</v>
          </cell>
        </row>
        <row r="1664">
          <cell r="A1664" t="str">
            <v>4 S 06 120 11</v>
          </cell>
          <cell r="B1664" t="str">
            <v>-</v>
          </cell>
          <cell r="C1664" t="str">
            <v>Forn. e colocação de tachão reflet. monodirecional</v>
          </cell>
          <cell r="D1664" t="str">
            <v>und</v>
          </cell>
        </row>
        <row r="1665">
          <cell r="A1665" t="str">
            <v>4 S 06 121 01</v>
          </cell>
          <cell r="B1665" t="str">
            <v>-</v>
          </cell>
          <cell r="C1665" t="str">
            <v>Forn. e colocação de tacha reflet. bidirecional</v>
          </cell>
          <cell r="D1665" t="str">
            <v>und</v>
          </cell>
          <cell r="H1665" t="str">
            <v>DNER-ES-339/97</v>
          </cell>
        </row>
        <row r="1666">
          <cell r="A1666" t="str">
            <v>4 S 06 121 11</v>
          </cell>
          <cell r="B1666" t="str">
            <v>-</v>
          </cell>
          <cell r="C1666" t="str">
            <v>Forn. e colocação de tachão reflet. bidirecional</v>
          </cell>
          <cell r="D1666" t="str">
            <v>und</v>
          </cell>
          <cell r="H1666" t="str">
            <v>DNER-ES-339/97</v>
          </cell>
        </row>
        <row r="1667">
          <cell r="A1667" t="str">
            <v>4 S 06 200 01</v>
          </cell>
          <cell r="B1667" t="str">
            <v>-</v>
          </cell>
          <cell r="C1667" t="str">
            <v>Forn. e implantação placa sinaliz. semi-refletiva</v>
          </cell>
          <cell r="D1667" t="str">
            <v>m²</v>
          </cell>
        </row>
        <row r="1668">
          <cell r="A1668" t="str">
            <v>4 S 06 200 02</v>
          </cell>
          <cell r="B1668" t="str">
            <v>-</v>
          </cell>
          <cell r="C1668" t="str">
            <v>Forn. e implantação placa sinaliz. tot.refletiva</v>
          </cell>
          <cell r="D1668" t="str">
            <v>m²</v>
          </cell>
          <cell r="H1668" t="str">
            <v>DNER-ES-340/97</v>
          </cell>
        </row>
        <row r="1669">
          <cell r="A1669" t="str">
            <v>4 S 06 200 91</v>
          </cell>
          <cell r="B1669" t="str">
            <v>-</v>
          </cell>
          <cell r="C1669" t="str">
            <v>Remoção de placa de sinalização</v>
          </cell>
          <cell r="D1669" t="str">
            <v>m²</v>
          </cell>
        </row>
        <row r="1670">
          <cell r="A1670" t="str">
            <v>4 S 06 200 92</v>
          </cell>
          <cell r="B1670" t="str">
            <v>-</v>
          </cell>
          <cell r="C1670" t="str">
            <v>Recuperação de chapa p/placa de sinalização</v>
          </cell>
          <cell r="D1670" t="str">
            <v>m²</v>
          </cell>
        </row>
        <row r="1671">
          <cell r="A1671" t="str">
            <v>4 S 06 202 01</v>
          </cell>
          <cell r="B1671" t="str">
            <v>-</v>
          </cell>
          <cell r="C1671" t="str">
            <v>Confecção de placa sinalização semi-refletiva</v>
          </cell>
          <cell r="D1671" t="str">
            <v>m²</v>
          </cell>
        </row>
        <row r="1672">
          <cell r="A1672" t="str">
            <v>4 S 06 202 11</v>
          </cell>
          <cell r="B1672" t="str">
            <v>-</v>
          </cell>
          <cell r="C1672" t="str">
            <v>Confecção placa sinalização tot.refletiva</v>
          </cell>
          <cell r="D1672" t="str">
            <v>m²</v>
          </cell>
        </row>
        <row r="1673">
          <cell r="A1673" t="str">
            <v>4 S 06 202 21</v>
          </cell>
          <cell r="B1673" t="str">
            <v>-</v>
          </cell>
          <cell r="C1673" t="str">
            <v>Conf.placa sinal.semi-refletiva chapa recuperada</v>
          </cell>
          <cell r="D1673" t="str">
            <v>m²</v>
          </cell>
        </row>
        <row r="1674">
          <cell r="A1674" t="str">
            <v>4 S 06 202 31</v>
          </cell>
          <cell r="B1674" t="str">
            <v>-</v>
          </cell>
          <cell r="C1674" t="str">
            <v>Conf.placa sinal.tot.refletiva - chapa recuperada</v>
          </cell>
          <cell r="D1674" t="str">
            <v>m²</v>
          </cell>
        </row>
        <row r="1675">
          <cell r="A1675" t="str">
            <v>4 S 06 203 01</v>
          </cell>
          <cell r="B1675" t="str">
            <v>-</v>
          </cell>
          <cell r="C1675" t="str">
            <v>Confecção suporte e travessa p/placa sinaliz.</v>
          </cell>
          <cell r="D1675" t="str">
            <v>und</v>
          </cell>
        </row>
        <row r="1676">
          <cell r="A1676" t="str">
            <v>4 S 06 230 01</v>
          </cell>
          <cell r="B1676" t="str">
            <v>-</v>
          </cell>
          <cell r="C1676" t="str">
            <v>Forn. e implantação de balizador de concreto</v>
          </cell>
          <cell r="D1676" t="str">
            <v>und</v>
          </cell>
        </row>
        <row r="1677">
          <cell r="A1677" t="str">
            <v>4 S 06 230 51</v>
          </cell>
          <cell r="B1677" t="str">
            <v>-</v>
          </cell>
          <cell r="C1677" t="str">
            <v>Forn. e implantação de balizador de concreto AC/BC</v>
          </cell>
          <cell r="D1677" t="str">
            <v>und</v>
          </cell>
        </row>
        <row r="1678">
          <cell r="A1678" t="str">
            <v>4 S 08 100 11</v>
          </cell>
          <cell r="B1678" t="str">
            <v>-</v>
          </cell>
          <cell r="C1678" t="str">
            <v>Manut./recomp. sinal.-pint.faixa-tinta acril.-1ano</v>
          </cell>
          <cell r="D1678" t="str">
            <v>m²</v>
          </cell>
        </row>
        <row r="1679">
          <cell r="A1679" t="str">
            <v>4 S 08 100 13</v>
          </cell>
          <cell r="B1679" t="str">
            <v>-</v>
          </cell>
          <cell r="C1679" t="str">
            <v>Manut/recomp.sinal-pint.faixa-tin.acril em água-1a</v>
          </cell>
          <cell r="D1679" t="str">
            <v>m²</v>
          </cell>
        </row>
        <row r="1680">
          <cell r="A1680" t="str">
            <v>4 S 08 100 21</v>
          </cell>
          <cell r="B1680" t="str">
            <v>-</v>
          </cell>
          <cell r="C1680" t="str">
            <v>Manut./recomp. sinal.-pint.faixa-tinta acril-2anos</v>
          </cell>
          <cell r="D1680" t="str">
            <v>m²</v>
          </cell>
        </row>
        <row r="1681">
          <cell r="A1681" t="str">
            <v>4 S 08 100 23</v>
          </cell>
          <cell r="B1681" t="str">
            <v>-</v>
          </cell>
          <cell r="C1681" t="str">
            <v>Manut/recomp.sinal-pint.faixa-tin.acril em água-2a</v>
          </cell>
          <cell r="D1681" t="str">
            <v>m²</v>
          </cell>
        </row>
        <row r="1682">
          <cell r="A1682" t="str">
            <v>4 S 08 110 01</v>
          </cell>
          <cell r="B1682" t="str">
            <v>-</v>
          </cell>
          <cell r="C1682" t="str">
            <v>Man/recomp.sin-pint.faixa-c/termopl-3a(p/aspersão)</v>
          </cell>
          <cell r="D1682" t="str">
            <v>m²</v>
          </cell>
        </row>
        <row r="1683">
          <cell r="A1683" t="str">
            <v>4 S 09 001 90</v>
          </cell>
          <cell r="B1683" t="str">
            <v>-</v>
          </cell>
          <cell r="C1683" t="str">
            <v>Transporte comercial c/ carroc 15t rodov. não pav.</v>
          </cell>
          <cell r="D1683" t="str">
            <v>tkm</v>
          </cell>
        </row>
        <row r="1684">
          <cell r="A1684" t="str">
            <v>4 S 09 001 91</v>
          </cell>
          <cell r="B1684" t="str">
            <v>-</v>
          </cell>
          <cell r="C1684" t="str">
            <v>Transporte comercial c/ basc. 10m3 rod. não pav.</v>
          </cell>
          <cell r="D1684" t="str">
            <v>tkm</v>
          </cell>
        </row>
        <row r="1685">
          <cell r="A1685" t="str">
            <v>4 S 09 002 00</v>
          </cell>
          <cell r="B1685" t="str">
            <v>-</v>
          </cell>
          <cell r="C1685" t="str">
            <v>Transporte local c/ basc. 5 m3 rodov. pav.</v>
          </cell>
          <cell r="D1685" t="str">
            <v>tkm</v>
          </cell>
        </row>
        <row r="1686">
          <cell r="A1686" t="str">
            <v>4 S 09 002 41</v>
          </cell>
          <cell r="B1686" t="str">
            <v>-</v>
          </cell>
          <cell r="C1686" t="str">
            <v>Transporte local c/ carroceria 4t rodov. pav.</v>
          </cell>
          <cell r="D1686" t="str">
            <v>tkm</v>
          </cell>
        </row>
        <row r="1687">
          <cell r="A1687" t="str">
            <v>4 S 09 002 90</v>
          </cell>
          <cell r="B1687" t="str">
            <v>-</v>
          </cell>
          <cell r="C1687" t="str">
            <v>Transporte comercial c/ carroc 15t rodov. pav.</v>
          </cell>
          <cell r="D1687" t="str">
            <v>tkm</v>
          </cell>
        </row>
        <row r="1688">
          <cell r="A1688" t="str">
            <v>4 S 09 002 91</v>
          </cell>
          <cell r="B1688" t="str">
            <v>-</v>
          </cell>
          <cell r="C1688" t="str">
            <v>Transporte comercial c/ basc. 10m3 rod. pav.</v>
          </cell>
          <cell r="D1688" t="str">
            <v>tkm</v>
          </cell>
        </row>
        <row r="1689">
          <cell r="A1689" t="str">
            <v>4 S 09 202 70</v>
          </cell>
          <cell r="B1689" t="str">
            <v>-</v>
          </cell>
          <cell r="C1689" t="str">
            <v>Transp. local de água c/ cam. tanque rodov. pav.</v>
          </cell>
          <cell r="D1689" t="str">
            <v>tkm</v>
          </cell>
        </row>
        <row r="1691">
          <cell r="A1691" t="str">
            <v>DNIT - Sistema de Custos Rodoviários</v>
          </cell>
          <cell r="D1691" t="str">
            <v>Sicro2</v>
          </cell>
        </row>
        <row r="1692">
          <cell r="A1692" t="str">
            <v>Restauração Rodoviária</v>
          </cell>
          <cell r="D1692" t="str">
            <v>Minas Gerais</v>
          </cell>
        </row>
        <row r="1693">
          <cell r="A1693" t="str">
            <v>Resumo dos Custos Unitários de Referência: Maio de 2005</v>
          </cell>
          <cell r="D1693" t="str">
            <v>RCtR0330</v>
          </cell>
        </row>
        <row r="1695">
          <cell r="A1695" t="str">
            <v>Código</v>
          </cell>
          <cell r="C1695" t="str">
            <v>Atividade / Serviço</v>
          </cell>
          <cell r="D1695" t="str">
            <v>Unidade</v>
          </cell>
          <cell r="F1695" t="str">
            <v>Preço Unitário</v>
          </cell>
        </row>
        <row r="1696">
          <cell r="D1696" t="str">
            <v>Und</v>
          </cell>
          <cell r="E1696" t="str">
            <v>Direto</v>
          </cell>
          <cell r="F1696" t="str">
            <v>LDI</v>
          </cell>
          <cell r="G1696" t="str">
            <v>Total</v>
          </cell>
        </row>
        <row r="1698">
          <cell r="A1698" t="str">
            <v>5 S 01 000 00</v>
          </cell>
          <cell r="B1698" t="str">
            <v>-</v>
          </cell>
          <cell r="C1698" t="str">
            <v>Desm. dest. e limp. áreas c/ arv. diam. até 0,15m</v>
          </cell>
          <cell r="D1698" t="str">
            <v>m²</v>
          </cell>
          <cell r="H1698" t="str">
            <v>DNER-ES-278/97</v>
          </cell>
        </row>
        <row r="1699">
          <cell r="A1699" t="str">
            <v>5 S 01 010 00</v>
          </cell>
          <cell r="B1699" t="str">
            <v>-</v>
          </cell>
          <cell r="C1699" t="str">
            <v>Destocamento de árvores c/ diâm. 0,15 a 030m</v>
          </cell>
          <cell r="D1699" t="str">
            <v>und</v>
          </cell>
        </row>
        <row r="1700">
          <cell r="A1700" t="str">
            <v>5 S 01 011 00</v>
          </cell>
          <cell r="B1700" t="str">
            <v>-</v>
          </cell>
          <cell r="C1700" t="str">
            <v>Destocamento de árvores c/ diâm. &gt; 0,30m</v>
          </cell>
          <cell r="D1700" t="str">
            <v>und</v>
          </cell>
        </row>
        <row r="1701">
          <cell r="A1701" t="str">
            <v>5 S 01 100 01</v>
          </cell>
          <cell r="B1701" t="str">
            <v>-</v>
          </cell>
          <cell r="C1701" t="str">
            <v>Esc. carga transp. mat 1a cat DMT 50m</v>
          </cell>
          <cell r="D1701" t="str">
            <v>m³</v>
          </cell>
          <cell r="H1701" t="str">
            <v>DNER-ES-280/97</v>
          </cell>
        </row>
        <row r="1702">
          <cell r="A1702" t="str">
            <v>5 S 01 100 09</v>
          </cell>
          <cell r="B1702" t="str">
            <v>-</v>
          </cell>
          <cell r="C1702" t="str">
            <v>Esc. carga tr. mat 1a c. DMT 50 a 200m c/carreg</v>
          </cell>
          <cell r="D1702" t="str">
            <v>m³</v>
          </cell>
          <cell r="H1702" t="str">
            <v>DNER-ES-280/97</v>
          </cell>
        </row>
        <row r="1703">
          <cell r="A1703" t="str">
            <v>5 S 01 100 10</v>
          </cell>
          <cell r="B1703" t="str">
            <v>-</v>
          </cell>
          <cell r="C1703" t="str">
            <v>Esc. carga tr. mat 1a c. DMT 200 a 400m c/carreg</v>
          </cell>
          <cell r="D1703" t="str">
            <v>m³</v>
          </cell>
          <cell r="H1703" t="str">
            <v>DNER-ES-280/97</v>
          </cell>
        </row>
        <row r="1704">
          <cell r="A1704" t="str">
            <v>5 S 01 100 11</v>
          </cell>
          <cell r="B1704" t="str">
            <v>-</v>
          </cell>
          <cell r="C1704" t="str">
            <v>Esc. carga tr. mat 1a c. DMT 400 a 600m c/carreg</v>
          </cell>
          <cell r="D1704" t="str">
            <v>m³</v>
          </cell>
          <cell r="H1704" t="str">
            <v>DNER-ES-280/97</v>
          </cell>
        </row>
        <row r="1705">
          <cell r="A1705" t="str">
            <v>5 S 01 100 12</v>
          </cell>
          <cell r="B1705" t="str">
            <v>-</v>
          </cell>
          <cell r="C1705" t="str">
            <v>Esc. carga tr. mat 1a c. DMT 600 a 800m c/carreg</v>
          </cell>
          <cell r="D1705" t="str">
            <v>m³</v>
          </cell>
          <cell r="H1705" t="str">
            <v>DNER-ES-280/97</v>
          </cell>
        </row>
        <row r="1706">
          <cell r="A1706" t="str">
            <v>5 S 01 100 13</v>
          </cell>
          <cell r="B1706" t="str">
            <v>-</v>
          </cell>
          <cell r="C1706" t="str">
            <v>Esc. carga tr. mat 1a c. DMT 800 a 1000m c/carreg</v>
          </cell>
          <cell r="D1706" t="str">
            <v>m³</v>
          </cell>
          <cell r="H1706" t="str">
            <v>DNER-ES-280/97</v>
          </cell>
        </row>
        <row r="1707">
          <cell r="A1707" t="str">
            <v>5 S 01 100 14</v>
          </cell>
          <cell r="B1707" t="str">
            <v>-</v>
          </cell>
          <cell r="C1707" t="str">
            <v>Esc. carga tr. mat 1a c. DMT 1000 a 1200m c/carreg</v>
          </cell>
          <cell r="D1707" t="str">
            <v>m³</v>
          </cell>
          <cell r="H1707" t="str">
            <v>DNER-ES-280/97</v>
          </cell>
        </row>
        <row r="1708">
          <cell r="A1708" t="str">
            <v>5 S 01 100 15</v>
          </cell>
          <cell r="B1708" t="str">
            <v>-</v>
          </cell>
          <cell r="C1708" t="str">
            <v>Esc. carga tr. mat 1a c. DMT 1200 a 1400m c/carreg</v>
          </cell>
          <cell r="D1708" t="str">
            <v>m³</v>
          </cell>
          <cell r="H1708" t="str">
            <v>DNER-ES-280/97</v>
          </cell>
        </row>
        <row r="1709">
          <cell r="A1709" t="str">
            <v>5 S 01 100 16</v>
          </cell>
          <cell r="B1709" t="str">
            <v>-</v>
          </cell>
          <cell r="C1709" t="str">
            <v>Esc. carga tr. mat 1a c. DMT 1400 a 1600m c/carreg</v>
          </cell>
          <cell r="D1709" t="str">
            <v>m³</v>
          </cell>
          <cell r="H1709" t="str">
            <v>DNER-ES-280/97</v>
          </cell>
        </row>
        <row r="1710">
          <cell r="A1710" t="str">
            <v>5 S 01 100 17</v>
          </cell>
          <cell r="B1710" t="str">
            <v>-</v>
          </cell>
          <cell r="C1710" t="str">
            <v>Esc. carga tr. mat 1a c. DMT 1600 a 1800m c/carreg</v>
          </cell>
          <cell r="D1710" t="str">
            <v>m³</v>
          </cell>
          <cell r="H1710" t="str">
            <v>DNER-ES-280/97</v>
          </cell>
        </row>
        <row r="1711">
          <cell r="A1711" t="str">
            <v>5 S 01 100 18</v>
          </cell>
          <cell r="B1711" t="str">
            <v>-</v>
          </cell>
          <cell r="C1711" t="str">
            <v>Esc. carga tr. mat 1a c. DMT 1800 a 2000m c/carreg</v>
          </cell>
          <cell r="D1711" t="str">
            <v>m³</v>
          </cell>
          <cell r="H1711" t="str">
            <v>DNER-ES-280/97</v>
          </cell>
        </row>
        <row r="1712">
          <cell r="A1712" t="str">
            <v>5 S 01 100 19</v>
          </cell>
          <cell r="B1712" t="str">
            <v>-</v>
          </cell>
          <cell r="C1712" t="str">
            <v>Esc. carga tr. mat 1a c. DMT 2000 a 3000m c/carreg</v>
          </cell>
          <cell r="D1712" t="str">
            <v>m³</v>
          </cell>
          <cell r="H1712" t="str">
            <v>DNER-ES-280/97</v>
          </cell>
        </row>
        <row r="1713">
          <cell r="A1713" t="str">
            <v>5 S 01 100 20</v>
          </cell>
          <cell r="B1713" t="str">
            <v>-</v>
          </cell>
          <cell r="C1713" t="str">
            <v>Esc. carga tr. mat 1a c. DMT 3000 a 5000m c/carreg</v>
          </cell>
          <cell r="D1713" t="str">
            <v>m³</v>
          </cell>
          <cell r="H1713" t="str">
            <v>DNER-ES-280/97</v>
          </cell>
        </row>
        <row r="1714">
          <cell r="A1714" t="str">
            <v>5 S 01 100 22</v>
          </cell>
          <cell r="B1714" t="str">
            <v>-</v>
          </cell>
          <cell r="C1714" t="str">
            <v>Esc. carga transp. mat 1a cat DMT 50 a 200m c/e</v>
          </cell>
          <cell r="D1714" t="str">
            <v>m³</v>
          </cell>
          <cell r="H1714" t="str">
            <v>DNER-ES-280/97</v>
          </cell>
        </row>
        <row r="1715">
          <cell r="A1715" t="str">
            <v>5 S 01 100 23</v>
          </cell>
          <cell r="B1715" t="str">
            <v>-</v>
          </cell>
          <cell r="C1715" t="str">
            <v>Esc. carga transp. mat 1a cat DMT 200 a 400m c/e</v>
          </cell>
          <cell r="D1715" t="str">
            <v>m³</v>
          </cell>
          <cell r="H1715" t="str">
            <v>DNER-ES-280/97</v>
          </cell>
        </row>
        <row r="1716">
          <cell r="A1716" t="str">
            <v>5 S 01 100 24</v>
          </cell>
          <cell r="B1716" t="str">
            <v>-</v>
          </cell>
          <cell r="C1716" t="str">
            <v>Esc. carga transp. mat 1a cat DMT 400 a 600m c/e</v>
          </cell>
          <cell r="D1716" t="str">
            <v>m³</v>
          </cell>
          <cell r="H1716" t="str">
            <v>DNER-ES-280/97</v>
          </cell>
        </row>
        <row r="1717">
          <cell r="A1717" t="str">
            <v>5 S 01 100 25</v>
          </cell>
          <cell r="B1717" t="str">
            <v>-</v>
          </cell>
          <cell r="C1717" t="str">
            <v>Esc. carga transp. mat 1a cat DMT 600 a 800m c/e</v>
          </cell>
          <cell r="D1717" t="str">
            <v>m³</v>
          </cell>
          <cell r="H1717" t="str">
            <v>DNER-ES-280/97</v>
          </cell>
        </row>
        <row r="1718">
          <cell r="A1718" t="str">
            <v>5 S 01 100 26</v>
          </cell>
          <cell r="B1718" t="str">
            <v>-</v>
          </cell>
          <cell r="C1718" t="str">
            <v>Esc. carga transp. mat 1a cat DMT 800 a 1000m c/e</v>
          </cell>
          <cell r="D1718" t="str">
            <v>m³</v>
          </cell>
          <cell r="H1718" t="str">
            <v>DNER-ES-280/97</v>
          </cell>
        </row>
        <row r="1719">
          <cell r="A1719" t="str">
            <v>5 S 01 100 27</v>
          </cell>
          <cell r="B1719" t="str">
            <v>-</v>
          </cell>
          <cell r="C1719" t="str">
            <v>Esc. carga transp. mat 1a cat DMT 1000 a 1200m c/e</v>
          </cell>
          <cell r="D1719" t="str">
            <v>m³</v>
          </cell>
          <cell r="H1719" t="str">
            <v>DNER-ES-280/97</v>
          </cell>
        </row>
        <row r="1720">
          <cell r="A1720" t="str">
            <v>5 S 01 100 28</v>
          </cell>
          <cell r="B1720" t="str">
            <v>-</v>
          </cell>
          <cell r="C1720" t="str">
            <v>Esc. carga transp. mat 1a cat DMT 1200 a 1400m c/e</v>
          </cell>
          <cell r="D1720" t="str">
            <v>m³</v>
          </cell>
          <cell r="H1720" t="str">
            <v>DNER-ES-280/97</v>
          </cell>
        </row>
        <row r="1721">
          <cell r="A1721" t="str">
            <v>5 S 01 100 29</v>
          </cell>
          <cell r="B1721" t="str">
            <v>-</v>
          </cell>
          <cell r="C1721" t="str">
            <v>Esc. carga transp. mat 1a cat DMT 1400 a 1600m c/e</v>
          </cell>
          <cell r="D1721" t="str">
            <v>m³</v>
          </cell>
          <cell r="H1721" t="str">
            <v>DNER-ES-280/97</v>
          </cell>
        </row>
        <row r="1722">
          <cell r="A1722" t="str">
            <v>5 S 01 100 30</v>
          </cell>
          <cell r="B1722" t="str">
            <v>-</v>
          </cell>
          <cell r="C1722" t="str">
            <v>Esc. carga transp .mat 1a cat DMT 1600 a 1800m c/e</v>
          </cell>
          <cell r="D1722" t="str">
            <v>m³</v>
          </cell>
          <cell r="H1722" t="str">
            <v>DNER-ES-280/97</v>
          </cell>
        </row>
        <row r="1723">
          <cell r="A1723" t="str">
            <v>5 S 01 100 31</v>
          </cell>
          <cell r="B1723" t="str">
            <v>-</v>
          </cell>
          <cell r="C1723" t="str">
            <v>Esc. carga transp. mat 1a cat DMT 1800 a 2000m c/e</v>
          </cell>
          <cell r="D1723" t="str">
            <v>m³</v>
          </cell>
          <cell r="H1723" t="str">
            <v>DNER-ES-280/97</v>
          </cell>
        </row>
        <row r="1724">
          <cell r="A1724" t="str">
            <v>5 S 01 100 32</v>
          </cell>
          <cell r="B1724" t="str">
            <v>-</v>
          </cell>
          <cell r="C1724" t="str">
            <v>Esc. carga transp. mat 1a cat DMT 2000 a 3000m c/e</v>
          </cell>
          <cell r="D1724" t="str">
            <v>m³</v>
          </cell>
          <cell r="H1724" t="str">
            <v>DNER-ES-280/97</v>
          </cell>
        </row>
        <row r="1725">
          <cell r="A1725" t="str">
            <v>5 S 01 100 33</v>
          </cell>
          <cell r="B1725" t="str">
            <v>-</v>
          </cell>
          <cell r="C1725" t="str">
            <v>Esc. carga transp. mat 1a cat DMT 3000 a 5000m c/e</v>
          </cell>
          <cell r="D1725" t="str">
            <v>m³</v>
          </cell>
          <cell r="H1725" t="str">
            <v>DNER-ES-280/97</v>
          </cell>
        </row>
        <row r="1726">
          <cell r="A1726" t="str">
            <v>5 S 01 101 01</v>
          </cell>
          <cell r="B1726" t="str">
            <v>-</v>
          </cell>
          <cell r="C1726" t="str">
            <v>Esc. carga transp. mat 2a cat DMT 50m</v>
          </cell>
          <cell r="D1726" t="str">
            <v>m³</v>
          </cell>
          <cell r="H1726" t="str">
            <v>DNER-ES-280/97</v>
          </cell>
        </row>
        <row r="1727">
          <cell r="A1727" t="str">
            <v>5 S 01 101 09</v>
          </cell>
          <cell r="B1727" t="str">
            <v>-</v>
          </cell>
          <cell r="C1727" t="str">
            <v>Esc. carga tr. mat 2a c. DMT 50 a 200m c/carreg</v>
          </cell>
          <cell r="D1727" t="str">
            <v>m³</v>
          </cell>
          <cell r="H1727" t="str">
            <v>DNER-ES-280/97</v>
          </cell>
        </row>
        <row r="1728">
          <cell r="A1728" t="str">
            <v>5 S 01 101 10</v>
          </cell>
          <cell r="B1728" t="str">
            <v>-</v>
          </cell>
          <cell r="C1728" t="str">
            <v>Esc. carga tr. mat 2a c. DMT 200 a 400m c/carreg</v>
          </cell>
          <cell r="D1728" t="str">
            <v>m³</v>
          </cell>
          <cell r="H1728" t="str">
            <v>DNER-ES-280/97</v>
          </cell>
        </row>
        <row r="1729">
          <cell r="A1729" t="str">
            <v>5 S 01 101 11</v>
          </cell>
          <cell r="B1729" t="str">
            <v>-</v>
          </cell>
          <cell r="C1729" t="str">
            <v>Esc. carga tr. mat 2a c. DMT 400 a 600m c/carreg</v>
          </cell>
          <cell r="D1729" t="str">
            <v>m³</v>
          </cell>
          <cell r="H1729" t="str">
            <v>DNER-ES-280/97</v>
          </cell>
        </row>
        <row r="1730">
          <cell r="A1730" t="str">
            <v>5 S 01 101 12</v>
          </cell>
          <cell r="B1730" t="str">
            <v>-</v>
          </cell>
          <cell r="C1730" t="str">
            <v>Esc. carga tr. mat 2a c. DMT 600 a 800m c/carreg</v>
          </cell>
          <cell r="D1730" t="str">
            <v>m³</v>
          </cell>
          <cell r="H1730" t="str">
            <v>DNER-ES-280/97</v>
          </cell>
        </row>
        <row r="1731">
          <cell r="A1731" t="str">
            <v>5 S 01 101 13</v>
          </cell>
          <cell r="B1731" t="str">
            <v>-</v>
          </cell>
          <cell r="C1731" t="str">
            <v>Esc. carga tr. mat 2a c. DMT 800 a 1000m c/carreg</v>
          </cell>
          <cell r="D1731" t="str">
            <v>m³</v>
          </cell>
          <cell r="H1731" t="str">
            <v>DNER-ES-280/97</v>
          </cell>
        </row>
        <row r="1732">
          <cell r="A1732" t="str">
            <v>5 S 01 101 14</v>
          </cell>
          <cell r="B1732" t="str">
            <v>-</v>
          </cell>
          <cell r="C1732" t="str">
            <v>Esc. carga tr. mat 2a c. DMT 1000 a 1200m c/carreg</v>
          </cell>
          <cell r="D1732" t="str">
            <v>m³</v>
          </cell>
          <cell r="H1732" t="str">
            <v>DNER-ES-280/97</v>
          </cell>
        </row>
        <row r="1733">
          <cell r="A1733" t="str">
            <v>5 S 01 101 15</v>
          </cell>
          <cell r="B1733" t="str">
            <v>-</v>
          </cell>
          <cell r="C1733" t="str">
            <v>Esc. carga tr. mat 2a c. DMT 1200 a 1400m c/carreg</v>
          </cell>
          <cell r="D1733" t="str">
            <v>m³</v>
          </cell>
          <cell r="H1733" t="str">
            <v>DNER-ES-280/97</v>
          </cell>
        </row>
        <row r="1734">
          <cell r="A1734" t="str">
            <v>5 S 01 101 16</v>
          </cell>
          <cell r="B1734" t="str">
            <v>-</v>
          </cell>
          <cell r="C1734" t="str">
            <v>Esc. carga tr. mat 2a c. DMT 1400 a 1600m c/carreg</v>
          </cell>
          <cell r="D1734" t="str">
            <v>m³</v>
          </cell>
          <cell r="H1734" t="str">
            <v>DNER-ES-280/97</v>
          </cell>
        </row>
        <row r="1735">
          <cell r="A1735" t="str">
            <v>5 S 01 101 17</v>
          </cell>
          <cell r="B1735" t="str">
            <v>-</v>
          </cell>
          <cell r="C1735" t="str">
            <v>Esc. carga tr. mat 2a c. DMT 1600 a 1800m c/carreg</v>
          </cell>
          <cell r="D1735" t="str">
            <v>m³</v>
          </cell>
          <cell r="H1735" t="str">
            <v>DNER-ES-280/97</v>
          </cell>
        </row>
        <row r="1736">
          <cell r="A1736" t="str">
            <v>5 S 01 101 18</v>
          </cell>
          <cell r="B1736" t="str">
            <v>-</v>
          </cell>
          <cell r="C1736" t="str">
            <v>Esc. carga tr. mat 2a c. DMT 1800 a 2000m c/carreg</v>
          </cell>
          <cell r="D1736" t="str">
            <v>m³</v>
          </cell>
          <cell r="H1736" t="str">
            <v>DNER-ES-280/97</v>
          </cell>
        </row>
        <row r="1737">
          <cell r="A1737" t="str">
            <v>5 S 01 101 19</v>
          </cell>
          <cell r="B1737" t="str">
            <v>-</v>
          </cell>
          <cell r="C1737" t="str">
            <v>Esc. carga tr. mat 2a c. DMT 2000 a 3000m c/carreg</v>
          </cell>
          <cell r="D1737" t="str">
            <v>m³</v>
          </cell>
          <cell r="H1737" t="str">
            <v>DNER-ES-280/97</v>
          </cell>
        </row>
        <row r="1738">
          <cell r="A1738" t="str">
            <v>5 S 01 101 20</v>
          </cell>
          <cell r="B1738" t="str">
            <v>-</v>
          </cell>
          <cell r="C1738" t="str">
            <v>Esc. carga tr. mat 2a c. DMT 3000 a 5000m c/carreg</v>
          </cell>
          <cell r="D1738" t="str">
            <v>m³</v>
          </cell>
          <cell r="H1738" t="str">
            <v>DNER-ES-280/97</v>
          </cell>
        </row>
        <row r="1739">
          <cell r="A1739" t="str">
            <v>5 S 01 101 22</v>
          </cell>
          <cell r="B1739" t="str">
            <v>-</v>
          </cell>
          <cell r="C1739" t="str">
            <v>Esc. carga transp. mat 2a cat DMT 50 a 200m c/e</v>
          </cell>
          <cell r="D1739" t="str">
            <v>m³</v>
          </cell>
          <cell r="H1739" t="str">
            <v>DNER-ES-280/97</v>
          </cell>
        </row>
        <row r="1740">
          <cell r="A1740" t="str">
            <v>5 S 01 101 23</v>
          </cell>
          <cell r="B1740" t="str">
            <v>-</v>
          </cell>
          <cell r="C1740" t="str">
            <v>Esc. carga transp. mat 2a cat DMT 200 a 400m c/e</v>
          </cell>
          <cell r="D1740" t="str">
            <v>m³</v>
          </cell>
          <cell r="H1740" t="str">
            <v>DNER-ES-280/97</v>
          </cell>
        </row>
        <row r="1741">
          <cell r="A1741" t="str">
            <v>5 S 01 101 24</v>
          </cell>
          <cell r="B1741" t="str">
            <v>-</v>
          </cell>
          <cell r="C1741" t="str">
            <v>Esc. carga transp. mat 2a cat DMT 400 a 600m c/e</v>
          </cell>
          <cell r="D1741" t="str">
            <v>m³</v>
          </cell>
          <cell r="H1741" t="str">
            <v>DNER-ES-280/97</v>
          </cell>
        </row>
        <row r="1742">
          <cell r="A1742" t="str">
            <v>5 S 01 101 25</v>
          </cell>
          <cell r="B1742" t="str">
            <v>-</v>
          </cell>
          <cell r="C1742" t="str">
            <v>Esc. carga transp. mat 2a cat DMT 600 a 800m c/e</v>
          </cell>
          <cell r="D1742" t="str">
            <v>m³</v>
          </cell>
          <cell r="H1742" t="str">
            <v>DNER-ES-280/97</v>
          </cell>
        </row>
        <row r="1743">
          <cell r="A1743" t="str">
            <v>5 S 01 101 26</v>
          </cell>
          <cell r="B1743" t="str">
            <v>-</v>
          </cell>
          <cell r="C1743" t="str">
            <v>Esc. carga transp. mat 2a cat DMT 800 a 1000m c/e</v>
          </cell>
          <cell r="D1743" t="str">
            <v>m³</v>
          </cell>
          <cell r="H1743" t="str">
            <v>DNER-ES-280/97</v>
          </cell>
        </row>
        <row r="1744">
          <cell r="A1744" t="str">
            <v>5 S 01 101 27</v>
          </cell>
          <cell r="B1744" t="str">
            <v>-</v>
          </cell>
          <cell r="C1744" t="str">
            <v>Esc. carga transp. mat 2a cat DMT 1000 a 1200m c/e</v>
          </cell>
          <cell r="D1744" t="str">
            <v>m³</v>
          </cell>
          <cell r="H1744" t="str">
            <v>DNER-ES-280/97</v>
          </cell>
        </row>
        <row r="1745">
          <cell r="A1745" t="str">
            <v>5 S 01 101 28</v>
          </cell>
          <cell r="B1745" t="str">
            <v>-</v>
          </cell>
          <cell r="C1745" t="str">
            <v>Esc. carga transp. mat 2a cat DMT 1200 a 1400m c/e</v>
          </cell>
          <cell r="D1745" t="str">
            <v>m³</v>
          </cell>
          <cell r="H1745" t="str">
            <v>DNER-ES-280/97</v>
          </cell>
        </row>
        <row r="1746">
          <cell r="A1746" t="str">
            <v>5 S 01 101 29</v>
          </cell>
          <cell r="B1746" t="str">
            <v>-</v>
          </cell>
          <cell r="C1746" t="str">
            <v>Esc. carga transp. mat 2a cat DMT 1400 a 1600m c/e</v>
          </cell>
          <cell r="D1746" t="str">
            <v>m³</v>
          </cell>
          <cell r="H1746" t="str">
            <v>DNER-ES-280/97</v>
          </cell>
        </row>
        <row r="1747">
          <cell r="A1747" t="str">
            <v>5 S 01 101 30</v>
          </cell>
          <cell r="B1747" t="str">
            <v>-</v>
          </cell>
          <cell r="C1747" t="str">
            <v>Esc. carga transp. mat 2a cat DMT 1600 a 1800m c/e</v>
          </cell>
          <cell r="D1747" t="str">
            <v>m³</v>
          </cell>
          <cell r="H1747" t="str">
            <v>DNER-ES-280/97</v>
          </cell>
        </row>
        <row r="1748">
          <cell r="A1748" t="str">
            <v>5 S 01 101 31</v>
          </cell>
          <cell r="B1748" t="str">
            <v>-</v>
          </cell>
          <cell r="C1748" t="str">
            <v>Esc. carga transp. mat 2a cat DMT 1800 a 2000m c/e</v>
          </cell>
          <cell r="D1748" t="str">
            <v>m³</v>
          </cell>
          <cell r="H1748" t="str">
            <v>DNER-ES-280/97</v>
          </cell>
        </row>
        <row r="1749">
          <cell r="A1749" t="str">
            <v>5 S 01 101 32</v>
          </cell>
          <cell r="B1749" t="str">
            <v>-</v>
          </cell>
          <cell r="C1749" t="str">
            <v>Esc. carga transp. mat 2a cat DMT 2000 a 3000m c/e</v>
          </cell>
          <cell r="D1749" t="str">
            <v>m³</v>
          </cell>
          <cell r="H1749" t="str">
            <v>DNER-ES-280/97</v>
          </cell>
        </row>
        <row r="1750">
          <cell r="A1750" t="str">
            <v>5 S 01 101 33</v>
          </cell>
          <cell r="B1750" t="str">
            <v>-</v>
          </cell>
          <cell r="C1750" t="str">
            <v>Esc. carga transp. mat 2a cat DMT 3000 a 5000m c/e</v>
          </cell>
          <cell r="D1750" t="str">
            <v>m³</v>
          </cell>
          <cell r="H1750" t="str">
            <v>DNER-ES-280/97</v>
          </cell>
        </row>
        <row r="1751">
          <cell r="A1751" t="str">
            <v>5 S 01 102 01</v>
          </cell>
          <cell r="B1751" t="str">
            <v>-</v>
          </cell>
          <cell r="C1751" t="str">
            <v>Esc. carga transp. mat 3a cat DMT até 50m</v>
          </cell>
          <cell r="D1751" t="str">
            <v>m³</v>
          </cell>
          <cell r="H1751" t="str">
            <v>DNER-ES-280/97</v>
          </cell>
        </row>
        <row r="1752">
          <cell r="A1752" t="str">
            <v>5 S 01 102 02</v>
          </cell>
          <cell r="B1752" t="str">
            <v>-</v>
          </cell>
          <cell r="C1752" t="str">
            <v>Esc. carga transp. mat 3a cat DMT 50 a 200m</v>
          </cell>
          <cell r="D1752" t="str">
            <v>m³</v>
          </cell>
          <cell r="H1752" t="str">
            <v>DNER-ES-280/97</v>
          </cell>
        </row>
        <row r="1753">
          <cell r="A1753" t="str">
            <v>5 S 01 102 03</v>
          </cell>
          <cell r="B1753" t="str">
            <v>-</v>
          </cell>
          <cell r="C1753" t="str">
            <v>Esc. carga transp. mat 3a cat DMT 200 a 400m</v>
          </cell>
          <cell r="D1753" t="str">
            <v>m³</v>
          </cell>
          <cell r="H1753" t="str">
            <v>DNER-ES-280/97</v>
          </cell>
        </row>
        <row r="1754">
          <cell r="A1754" t="str">
            <v>5 S 01 102 04</v>
          </cell>
          <cell r="B1754" t="str">
            <v>-</v>
          </cell>
          <cell r="C1754" t="str">
            <v>Esc. carga transp. mat 3a cat DMT 400 a 600m</v>
          </cell>
          <cell r="D1754" t="str">
            <v>m³</v>
          </cell>
          <cell r="H1754" t="str">
            <v>DNER-ES-280/97</v>
          </cell>
        </row>
        <row r="1755">
          <cell r="A1755" t="str">
            <v>5 S 01 102 05</v>
          </cell>
          <cell r="B1755" t="str">
            <v>-</v>
          </cell>
          <cell r="C1755" t="str">
            <v>Esc. carga transp. mat 3a cat DMT 600 a 800m</v>
          </cell>
          <cell r="D1755" t="str">
            <v>m³</v>
          </cell>
          <cell r="H1755" t="str">
            <v>DNER-ES-280/97</v>
          </cell>
        </row>
        <row r="1756">
          <cell r="A1756" t="str">
            <v>5 S 01 102 06</v>
          </cell>
          <cell r="B1756" t="str">
            <v>-</v>
          </cell>
          <cell r="C1756" t="str">
            <v>Esc. carga transp. mat 3a cat DMT 800 a 1000m</v>
          </cell>
          <cell r="D1756" t="str">
            <v>m³</v>
          </cell>
          <cell r="H1756" t="str">
            <v>DNER-ES-280/97</v>
          </cell>
        </row>
        <row r="1757">
          <cell r="A1757" t="str">
            <v>5 S 01 102 07</v>
          </cell>
          <cell r="B1757" t="str">
            <v>-</v>
          </cell>
          <cell r="C1757" t="str">
            <v>Esc. carga transp. mat 3a cat DMT 1000 a 1200m</v>
          </cell>
          <cell r="D1757" t="str">
            <v>m³</v>
          </cell>
          <cell r="H1757" t="str">
            <v>DNER-ES-280/97</v>
          </cell>
        </row>
        <row r="1758">
          <cell r="A1758" t="str">
            <v>5 S 01 510 00</v>
          </cell>
          <cell r="B1758" t="str">
            <v>-</v>
          </cell>
          <cell r="C1758" t="str">
            <v>Compactação de aterros a 95% proctor normal</v>
          </cell>
          <cell r="D1758" t="str">
            <v>m³</v>
          </cell>
        </row>
        <row r="1759">
          <cell r="A1759" t="str">
            <v>5 S 01 511 00</v>
          </cell>
          <cell r="B1759" t="str">
            <v>-</v>
          </cell>
          <cell r="C1759" t="str">
            <v>Compactação de aterros a 100% proctor normal</v>
          </cell>
          <cell r="D1759" t="str">
            <v>m³</v>
          </cell>
        </row>
        <row r="1760">
          <cell r="A1760" t="str">
            <v>5 S 01 513 01</v>
          </cell>
          <cell r="B1760" t="str">
            <v>-</v>
          </cell>
          <cell r="C1760" t="str">
            <v>Compactação de material de "bota-fora"</v>
          </cell>
          <cell r="D1760" t="str">
            <v>m³</v>
          </cell>
        </row>
        <row r="1761">
          <cell r="A1761" t="str">
            <v>5 S 02 100 00</v>
          </cell>
          <cell r="B1761" t="str">
            <v>-</v>
          </cell>
          <cell r="C1761" t="str">
            <v>Reforço do subleito</v>
          </cell>
          <cell r="D1761" t="str">
            <v>m³</v>
          </cell>
        </row>
        <row r="1762">
          <cell r="A1762" t="str">
            <v>5 S 02 110 00</v>
          </cell>
          <cell r="B1762" t="str">
            <v>-</v>
          </cell>
          <cell r="C1762" t="str">
            <v>Regularização do subleito</v>
          </cell>
          <cell r="D1762" t="str">
            <v>m²</v>
          </cell>
          <cell r="H1762" t="str">
            <v>DNER-ES-299/97</v>
          </cell>
        </row>
        <row r="1763">
          <cell r="A1763" t="str">
            <v>5 S 02 110 01</v>
          </cell>
          <cell r="B1763" t="str">
            <v>-</v>
          </cell>
          <cell r="C1763" t="str">
            <v>Regul. subleito c/ fresa. corte contr. aut. greide</v>
          </cell>
          <cell r="D1763" t="str">
            <v>m²</v>
          </cell>
        </row>
        <row r="1764">
          <cell r="A1764" t="str">
            <v>5 S 02 200 00</v>
          </cell>
          <cell r="B1764" t="str">
            <v>-</v>
          </cell>
          <cell r="C1764" t="str">
            <v>Sub-base solo estabilizado granul. s/ mistura</v>
          </cell>
          <cell r="D1764" t="str">
            <v>m³</v>
          </cell>
          <cell r="H1764" t="str">
            <v>DNER-ES/301/97</v>
          </cell>
        </row>
        <row r="1765">
          <cell r="A1765" t="str">
            <v>5 S 02 200 01</v>
          </cell>
          <cell r="B1765" t="str">
            <v>-</v>
          </cell>
          <cell r="C1765" t="str">
            <v>Base solo estabilizado granul. s/ mistura</v>
          </cell>
          <cell r="D1765" t="str">
            <v>m³</v>
          </cell>
        </row>
        <row r="1766">
          <cell r="A1766" t="str">
            <v>5 S 02 201 00</v>
          </cell>
          <cell r="B1766" t="str">
            <v>-</v>
          </cell>
          <cell r="C1766" t="str">
            <v>Recomposição camada de base s/ adição de material</v>
          </cell>
          <cell r="D1766" t="str">
            <v>m²</v>
          </cell>
        </row>
        <row r="1767">
          <cell r="A1767" t="str">
            <v>5 S 02 210 00</v>
          </cell>
          <cell r="B1767" t="str">
            <v>-</v>
          </cell>
          <cell r="C1767" t="str">
            <v>Sub-base estabiliz. granul. c/ mist. solo na pista</v>
          </cell>
          <cell r="D1767" t="str">
            <v>m³</v>
          </cell>
        </row>
        <row r="1768">
          <cell r="A1768" t="str">
            <v>5 S 02 210 01</v>
          </cell>
          <cell r="B1768" t="str">
            <v>-</v>
          </cell>
          <cell r="C1768" t="str">
            <v>Sub-base estab. granul.c/mist. solo-areia na pista</v>
          </cell>
          <cell r="D1768" t="str">
            <v>m³</v>
          </cell>
        </row>
        <row r="1769">
          <cell r="A1769" t="str">
            <v>5 S 02 210 02</v>
          </cell>
          <cell r="B1769" t="str">
            <v>-</v>
          </cell>
          <cell r="C1769" t="str">
            <v>Base estabiliz.granul.c/ mist. solo areia na pista</v>
          </cell>
          <cell r="D1769" t="str">
            <v>m³</v>
          </cell>
        </row>
        <row r="1770">
          <cell r="A1770" t="str">
            <v>5 S 02 210 51</v>
          </cell>
          <cell r="B1770" t="str">
            <v>-</v>
          </cell>
          <cell r="C1770" t="str">
            <v>Sub-base est.gran.c/mist.solo-areia na pista AC</v>
          </cell>
          <cell r="D1770" t="str">
            <v>m³</v>
          </cell>
        </row>
        <row r="1771">
          <cell r="A1771" t="str">
            <v>5 S 02 210 52</v>
          </cell>
          <cell r="B1771" t="str">
            <v>-</v>
          </cell>
          <cell r="C1771" t="str">
            <v>Base estab.gran.c/mist.solo areia na pista AC</v>
          </cell>
          <cell r="D1771" t="str">
            <v>m³</v>
          </cell>
        </row>
        <row r="1772">
          <cell r="A1772" t="str">
            <v>5 S 02 220 00</v>
          </cell>
          <cell r="B1772" t="str">
            <v>-</v>
          </cell>
          <cell r="C1772" t="str">
            <v>Base estabilizada granul. c/ mistura solo-brita</v>
          </cell>
          <cell r="D1772" t="str">
            <v>m³</v>
          </cell>
        </row>
        <row r="1773">
          <cell r="A1773" t="str">
            <v>5 S 02 220 50</v>
          </cell>
          <cell r="B1773" t="str">
            <v>-</v>
          </cell>
          <cell r="C1773" t="str">
            <v>Base estabilizada granul.c/mist. solo-brita BC</v>
          </cell>
          <cell r="D1773" t="str">
            <v>m³</v>
          </cell>
        </row>
        <row r="1774">
          <cell r="A1774" t="str">
            <v>5 S 02 230 00</v>
          </cell>
          <cell r="B1774" t="str">
            <v>-</v>
          </cell>
          <cell r="C1774" t="str">
            <v>Base de brita graduada</v>
          </cell>
          <cell r="D1774" t="str">
            <v>m³</v>
          </cell>
        </row>
        <row r="1775">
          <cell r="A1775" t="str">
            <v>5 S 02 230 01</v>
          </cell>
          <cell r="B1775" t="str">
            <v>-</v>
          </cell>
          <cell r="C1775" t="str">
            <v>Base brita grad.c/distr.agreg. contr. autom.greide</v>
          </cell>
          <cell r="D1775" t="str">
            <v>m³</v>
          </cell>
        </row>
        <row r="1776">
          <cell r="A1776" t="str">
            <v>5 S 02 230 50</v>
          </cell>
          <cell r="B1776" t="str">
            <v>-</v>
          </cell>
          <cell r="C1776" t="str">
            <v>Base de brita graduada BC</v>
          </cell>
          <cell r="D1776" t="str">
            <v>m³</v>
          </cell>
        </row>
        <row r="1777">
          <cell r="A1777" t="str">
            <v>5 S 02 230 51</v>
          </cell>
          <cell r="B1777" t="str">
            <v>-</v>
          </cell>
          <cell r="C1777" t="str">
            <v>Base brita grad.c/dist.agreg.contr.aut.greide BC</v>
          </cell>
          <cell r="D1777" t="str">
            <v>m³</v>
          </cell>
        </row>
        <row r="1778">
          <cell r="A1778" t="str">
            <v>5 S 02 231 00</v>
          </cell>
          <cell r="B1778" t="str">
            <v>-</v>
          </cell>
          <cell r="C1778" t="str">
            <v>Base de macadame hidraúlico</v>
          </cell>
          <cell r="D1778" t="str">
            <v>m³</v>
          </cell>
        </row>
        <row r="1779">
          <cell r="A1779" t="str">
            <v>5 S 02 231 50</v>
          </cell>
          <cell r="B1779" t="str">
            <v>-</v>
          </cell>
          <cell r="C1779" t="str">
            <v>Base de macadame hidraúlico BC</v>
          </cell>
          <cell r="D1779" t="str">
            <v>m³</v>
          </cell>
        </row>
        <row r="1780">
          <cell r="A1780" t="str">
            <v>5 S 02 240 11</v>
          </cell>
          <cell r="B1780" t="str">
            <v>-</v>
          </cell>
          <cell r="C1780" t="str">
            <v>Recomposição camada de base c/ adição de cimento</v>
          </cell>
          <cell r="D1780" t="str">
            <v>m³</v>
          </cell>
        </row>
        <row r="1781">
          <cell r="A1781" t="str">
            <v>5 S 02 241 01</v>
          </cell>
          <cell r="B1781" t="str">
            <v>-</v>
          </cell>
          <cell r="C1781" t="str">
            <v>Base de solo cimento com mistura em usina</v>
          </cell>
          <cell r="D1781" t="str">
            <v>m³</v>
          </cell>
        </row>
        <row r="1782">
          <cell r="A1782" t="str">
            <v>5 S 02 243 01</v>
          </cell>
          <cell r="B1782" t="str">
            <v>-</v>
          </cell>
          <cell r="C1782" t="str">
            <v>Sub-base solo melhorado c/cimento c/mist. em usina</v>
          </cell>
          <cell r="D1782" t="str">
            <v>m³</v>
          </cell>
        </row>
        <row r="1783">
          <cell r="A1783" t="str">
            <v>5 S 02 249 11</v>
          </cell>
          <cell r="B1783" t="str">
            <v>-</v>
          </cell>
          <cell r="C1783" t="str">
            <v>Recomp. base c/ demol. do rev. e incorp. à base</v>
          </cell>
          <cell r="D1783" t="str">
            <v>m³</v>
          </cell>
        </row>
        <row r="1784">
          <cell r="A1784" t="str">
            <v>5 S 02 300 00</v>
          </cell>
          <cell r="B1784" t="str">
            <v>-</v>
          </cell>
          <cell r="C1784" t="str">
            <v>Imprimação</v>
          </cell>
          <cell r="D1784" t="str">
            <v>m²</v>
          </cell>
          <cell r="H1784" t="str">
            <v>DNER-ES-306/97</v>
          </cell>
        </row>
        <row r="1785">
          <cell r="A1785" t="str">
            <v>5 S 02 400 00</v>
          </cell>
          <cell r="B1785" t="str">
            <v>-</v>
          </cell>
          <cell r="C1785" t="str">
            <v>Pintura de ligação</v>
          </cell>
          <cell r="D1785" t="str">
            <v>m²</v>
          </cell>
          <cell r="H1785" t="str">
            <v>DNER-ES-307/97</v>
          </cell>
        </row>
        <row r="1786">
          <cell r="A1786" t="str">
            <v>5 S 02 500 00</v>
          </cell>
          <cell r="B1786" t="str">
            <v>-</v>
          </cell>
          <cell r="C1786" t="str">
            <v>Tratamento superficial simples c/ CAP</v>
          </cell>
          <cell r="D1786" t="str">
            <v>m²</v>
          </cell>
        </row>
        <row r="1787">
          <cell r="A1787" t="str">
            <v>5 S 02 500 01</v>
          </cell>
          <cell r="B1787" t="str">
            <v>-</v>
          </cell>
          <cell r="C1787" t="str">
            <v>Tratamento superficial simples c/ emulsão</v>
          </cell>
          <cell r="D1787" t="str">
            <v>m²</v>
          </cell>
        </row>
        <row r="1788">
          <cell r="A1788" t="str">
            <v>5 S 02 500 02</v>
          </cell>
          <cell r="B1788" t="str">
            <v>-</v>
          </cell>
          <cell r="C1788" t="str">
            <v>Tratamento superficial simples c/ banho diluído</v>
          </cell>
          <cell r="D1788" t="str">
            <v>m²</v>
          </cell>
        </row>
        <row r="1789">
          <cell r="A1789" t="str">
            <v>5 S 02 500 50</v>
          </cell>
          <cell r="B1789" t="str">
            <v>-</v>
          </cell>
          <cell r="C1789" t="str">
            <v>Tratamento superficial simples c/ CAP BC</v>
          </cell>
          <cell r="D1789" t="str">
            <v>m²</v>
          </cell>
        </row>
        <row r="1790">
          <cell r="A1790" t="str">
            <v>5 S 02 500 51</v>
          </cell>
          <cell r="B1790" t="str">
            <v>-</v>
          </cell>
          <cell r="C1790" t="str">
            <v>Tratamento superficial simples c/ emulsão BC</v>
          </cell>
          <cell r="D1790" t="str">
            <v>m²</v>
          </cell>
        </row>
        <row r="1791">
          <cell r="A1791" t="str">
            <v>5 S 02 500 52</v>
          </cell>
          <cell r="B1791" t="str">
            <v>-</v>
          </cell>
          <cell r="C1791" t="str">
            <v>Tratamento superficial simples c/banho diluído BC</v>
          </cell>
          <cell r="D1791" t="str">
            <v>m²</v>
          </cell>
        </row>
        <row r="1792">
          <cell r="A1792" t="str">
            <v>5 S 02 501 00</v>
          </cell>
          <cell r="B1792" t="str">
            <v>-</v>
          </cell>
          <cell r="C1792" t="str">
            <v>Tratamento superficial duplo c/ CAP</v>
          </cell>
          <cell r="D1792" t="str">
            <v>m²</v>
          </cell>
        </row>
        <row r="1793">
          <cell r="A1793" t="str">
            <v>5 S 02 501 01</v>
          </cell>
          <cell r="B1793" t="str">
            <v>-</v>
          </cell>
          <cell r="C1793" t="str">
            <v>Tratamento superficial duplo c/ emulsão</v>
          </cell>
          <cell r="D1793" t="str">
            <v>m²</v>
          </cell>
        </row>
        <row r="1794">
          <cell r="A1794" t="str">
            <v>5 S 02 501 02</v>
          </cell>
          <cell r="B1794" t="str">
            <v>-</v>
          </cell>
          <cell r="C1794" t="str">
            <v>Tratamento superficial duplo c/ banho diluído</v>
          </cell>
          <cell r="D1794" t="str">
            <v>m²</v>
          </cell>
        </row>
        <row r="1795">
          <cell r="A1795" t="str">
            <v>5 S 02 501 50</v>
          </cell>
          <cell r="B1795" t="str">
            <v>-</v>
          </cell>
          <cell r="C1795" t="str">
            <v>Tratamento superficial duplo c/ CAP BC</v>
          </cell>
          <cell r="D1795" t="str">
            <v>m²</v>
          </cell>
        </row>
        <row r="1796">
          <cell r="A1796" t="str">
            <v>5 S 02 501 51</v>
          </cell>
          <cell r="B1796" t="str">
            <v>-</v>
          </cell>
          <cell r="C1796" t="str">
            <v>Tratamento superficial duplo c/ emulsão BC</v>
          </cell>
          <cell r="D1796" t="str">
            <v>m²</v>
          </cell>
        </row>
        <row r="1797">
          <cell r="A1797" t="str">
            <v>5 S 02 501 52</v>
          </cell>
          <cell r="B1797" t="str">
            <v>-</v>
          </cell>
          <cell r="C1797" t="str">
            <v>Tratamento superficial duplo c/banho diluído BC</v>
          </cell>
          <cell r="D1797" t="str">
            <v>m²</v>
          </cell>
        </row>
        <row r="1798">
          <cell r="A1798" t="str">
            <v>5 S 02 502 00</v>
          </cell>
          <cell r="B1798" t="str">
            <v>-</v>
          </cell>
          <cell r="C1798" t="str">
            <v>Tratamento superficial triplo c/ CAP</v>
          </cell>
          <cell r="D1798" t="str">
            <v>m²</v>
          </cell>
        </row>
        <row r="1799">
          <cell r="A1799" t="str">
            <v>5 S 02 502 01</v>
          </cell>
          <cell r="B1799" t="str">
            <v>-</v>
          </cell>
          <cell r="C1799" t="str">
            <v>Tratamento superficial triplo c/ emulsão</v>
          </cell>
          <cell r="D1799" t="str">
            <v>m²</v>
          </cell>
        </row>
        <row r="1800">
          <cell r="A1800" t="str">
            <v>5 S 02 502 02</v>
          </cell>
          <cell r="B1800" t="str">
            <v>-</v>
          </cell>
          <cell r="C1800" t="str">
            <v>Tratamento superficial triplo c/ banho diluído</v>
          </cell>
          <cell r="D1800" t="str">
            <v>m²</v>
          </cell>
        </row>
        <row r="1801">
          <cell r="A1801" t="str">
            <v>5 S 02 502 50</v>
          </cell>
          <cell r="B1801" t="str">
            <v>-</v>
          </cell>
          <cell r="C1801" t="str">
            <v>Tratamento superficial triplo c/ CAP BC</v>
          </cell>
          <cell r="D1801" t="str">
            <v>m²</v>
          </cell>
        </row>
        <row r="1802">
          <cell r="A1802" t="str">
            <v>5 S 02 502 51</v>
          </cell>
          <cell r="B1802" t="str">
            <v>-</v>
          </cell>
          <cell r="C1802" t="str">
            <v>Tratamento superficial triplo c/ emulsão BC</v>
          </cell>
          <cell r="D1802" t="str">
            <v>m²</v>
          </cell>
        </row>
        <row r="1803">
          <cell r="A1803" t="str">
            <v>5 S 02 502 52</v>
          </cell>
          <cell r="B1803" t="str">
            <v>-</v>
          </cell>
          <cell r="C1803" t="str">
            <v>Tratamento superficial triplo c/ banho diluído BC</v>
          </cell>
          <cell r="D1803" t="str">
            <v>m²</v>
          </cell>
        </row>
        <row r="1804">
          <cell r="A1804" t="str">
            <v>5 S 02 511 01</v>
          </cell>
          <cell r="B1804" t="str">
            <v>-</v>
          </cell>
          <cell r="C1804" t="str">
            <v>Micro-revestimento a frio - Microflex 0,8cm</v>
          </cell>
          <cell r="D1804" t="str">
            <v>m²</v>
          </cell>
        </row>
        <row r="1805">
          <cell r="A1805" t="str">
            <v>5 S 02 511 02</v>
          </cell>
          <cell r="B1805" t="str">
            <v>-</v>
          </cell>
          <cell r="C1805" t="str">
            <v>Micro-revestimento a frio - Microflex 1,5 cm</v>
          </cell>
          <cell r="D1805" t="str">
            <v>m²</v>
          </cell>
        </row>
        <row r="1806">
          <cell r="A1806" t="str">
            <v>5 S 02 511 03</v>
          </cell>
          <cell r="B1806" t="str">
            <v>-</v>
          </cell>
          <cell r="C1806" t="str">
            <v>Micro-revestimento a frio - Microflex 2,0 cm</v>
          </cell>
          <cell r="D1806" t="str">
            <v>m²</v>
          </cell>
        </row>
        <row r="1807">
          <cell r="A1807" t="str">
            <v>5 S 02 511 04</v>
          </cell>
          <cell r="B1807" t="str">
            <v>-</v>
          </cell>
          <cell r="C1807" t="str">
            <v>Micro-revestimento a frio - Microflex - 2,5 cm</v>
          </cell>
          <cell r="D1807" t="str">
            <v>m²</v>
          </cell>
        </row>
        <row r="1808">
          <cell r="A1808" t="str">
            <v>5 S 02 511 51</v>
          </cell>
          <cell r="B1808" t="str">
            <v>-</v>
          </cell>
          <cell r="C1808" t="str">
            <v>Micro-revestimento a frio - Microflex 0,8cm BC</v>
          </cell>
          <cell r="D1808" t="str">
            <v>m²</v>
          </cell>
        </row>
        <row r="1809">
          <cell r="A1809" t="str">
            <v>5 S 02 511 52</v>
          </cell>
          <cell r="B1809" t="str">
            <v>-</v>
          </cell>
          <cell r="C1809" t="str">
            <v>Micro-revestimento a frio - Microflex 1,5 cm BC</v>
          </cell>
          <cell r="D1809" t="str">
            <v>m²</v>
          </cell>
        </row>
        <row r="1810">
          <cell r="A1810" t="str">
            <v>5 S 02 511 53</v>
          </cell>
          <cell r="B1810" t="str">
            <v>-</v>
          </cell>
          <cell r="C1810" t="str">
            <v>Micro-revestimento a frio - Microflex 2,0 cm BC</v>
          </cell>
          <cell r="D1810" t="str">
            <v>m²</v>
          </cell>
        </row>
        <row r="1811">
          <cell r="A1811" t="str">
            <v>5 S 02 511 54</v>
          </cell>
          <cell r="B1811" t="str">
            <v>-</v>
          </cell>
          <cell r="C1811" t="str">
            <v>Micro-revestimento a frio-Microflex-2,5 cm BC</v>
          </cell>
          <cell r="D1811" t="str">
            <v>m²</v>
          </cell>
        </row>
        <row r="1812">
          <cell r="A1812" t="str">
            <v>5 S 02 512 01</v>
          </cell>
          <cell r="B1812" t="str">
            <v>-</v>
          </cell>
          <cell r="C1812" t="str">
            <v>Lama asfáltica fina (granulometrias I e II)</v>
          </cell>
          <cell r="D1812" t="str">
            <v>m²</v>
          </cell>
        </row>
        <row r="1813">
          <cell r="A1813" t="str">
            <v>5 S 02 512 02</v>
          </cell>
          <cell r="B1813" t="str">
            <v>-</v>
          </cell>
          <cell r="C1813" t="str">
            <v>Lama asfáltica grossa (granulometrias III e IV)</v>
          </cell>
          <cell r="D1813" t="str">
            <v>m²</v>
          </cell>
        </row>
        <row r="1814">
          <cell r="A1814" t="str">
            <v>5 S 02 512 51</v>
          </cell>
          <cell r="B1814" t="str">
            <v>-</v>
          </cell>
          <cell r="C1814" t="str">
            <v>Lama asfáltica fina (granulometrias I e II) AC/BC</v>
          </cell>
          <cell r="D1814" t="str">
            <v>m²</v>
          </cell>
        </row>
        <row r="1815">
          <cell r="A1815" t="str">
            <v>5 S 02 512 52</v>
          </cell>
          <cell r="B1815" t="str">
            <v>-</v>
          </cell>
          <cell r="C1815" t="str">
            <v>Lama asfált.grossa (granulometrias III e IV) AC/BC</v>
          </cell>
          <cell r="D1815" t="str">
            <v>m²</v>
          </cell>
        </row>
        <row r="1816">
          <cell r="A1816" t="str">
            <v>5 S 02 530 00</v>
          </cell>
          <cell r="B1816" t="str">
            <v>-</v>
          </cell>
          <cell r="C1816" t="str">
            <v>Pré-misturado a frio</v>
          </cell>
          <cell r="D1816" t="str">
            <v>m³</v>
          </cell>
        </row>
        <row r="1817">
          <cell r="A1817" t="str">
            <v>5 S 02 530 50</v>
          </cell>
          <cell r="B1817" t="str">
            <v>-</v>
          </cell>
          <cell r="C1817" t="str">
            <v>Pré-misturado a frio AC/BC</v>
          </cell>
          <cell r="D1817" t="str">
            <v>m³</v>
          </cell>
        </row>
        <row r="1818">
          <cell r="A1818" t="str">
            <v>5 S 02 531 00</v>
          </cell>
          <cell r="B1818" t="str">
            <v>-</v>
          </cell>
          <cell r="C1818" t="str">
            <v>Macadame betuminoso por penetração</v>
          </cell>
          <cell r="D1818" t="str">
            <v>m³</v>
          </cell>
        </row>
        <row r="1819">
          <cell r="A1819" t="str">
            <v>5 S 02 531 50</v>
          </cell>
          <cell r="B1819" t="str">
            <v>-</v>
          </cell>
          <cell r="C1819" t="str">
            <v>Macadame betuminoso por penetração BC</v>
          </cell>
          <cell r="D1819" t="str">
            <v>m³</v>
          </cell>
        </row>
        <row r="1820">
          <cell r="A1820" t="str">
            <v>5 S 02 532 00</v>
          </cell>
          <cell r="B1820" t="str">
            <v>-</v>
          </cell>
          <cell r="C1820" t="str">
            <v>Areia-asfalto a quente</v>
          </cell>
          <cell r="D1820" t="str">
            <v>t</v>
          </cell>
        </row>
        <row r="1821">
          <cell r="A1821" t="str">
            <v>5 S 02 532 50</v>
          </cell>
          <cell r="B1821" t="str">
            <v>-</v>
          </cell>
          <cell r="C1821" t="str">
            <v>Areia-asfalto a quente AC</v>
          </cell>
          <cell r="D1821" t="str">
            <v>t</v>
          </cell>
        </row>
        <row r="1822">
          <cell r="A1822" t="str">
            <v>5 S 02 540 01</v>
          </cell>
          <cell r="B1822" t="str">
            <v>-</v>
          </cell>
          <cell r="C1822" t="str">
            <v>Conc. betumin.usinado a quente - capa de rolamento</v>
          </cell>
          <cell r="D1822" t="str">
            <v>t</v>
          </cell>
        </row>
        <row r="1823">
          <cell r="A1823" t="str">
            <v>5 S 02 540 02</v>
          </cell>
          <cell r="B1823" t="str">
            <v>-</v>
          </cell>
          <cell r="C1823" t="str">
            <v>Concreto betuminoso usinado a quente - binder</v>
          </cell>
          <cell r="D1823" t="str">
            <v>t</v>
          </cell>
        </row>
        <row r="1824">
          <cell r="A1824" t="str">
            <v>5 S 02 540 12</v>
          </cell>
          <cell r="B1824" t="str">
            <v>-</v>
          </cell>
          <cell r="C1824" t="str">
            <v>CBUQ reciclado em usina fixa</v>
          </cell>
          <cell r="D1824" t="str">
            <v>t</v>
          </cell>
        </row>
        <row r="1825">
          <cell r="A1825" t="str">
            <v>5 S 02 540 51</v>
          </cell>
          <cell r="B1825" t="str">
            <v>-</v>
          </cell>
          <cell r="C1825" t="str">
            <v>CBUQ -capa de rolamento AC/BC</v>
          </cell>
          <cell r="D1825" t="str">
            <v>t</v>
          </cell>
        </row>
        <row r="1826">
          <cell r="A1826" t="str">
            <v>5 S 02 540 52</v>
          </cell>
          <cell r="B1826" t="str">
            <v>-</v>
          </cell>
          <cell r="C1826" t="str">
            <v>CBUQ -binder AC/BC</v>
          </cell>
          <cell r="D1826" t="str">
            <v>t</v>
          </cell>
        </row>
        <row r="1827">
          <cell r="A1827" t="str">
            <v>5 S 02 540 62</v>
          </cell>
          <cell r="B1827" t="str">
            <v>-</v>
          </cell>
          <cell r="C1827" t="str">
            <v>CBUQ reciclado em usina fixa AC/BC</v>
          </cell>
          <cell r="D1827" t="str">
            <v>t</v>
          </cell>
        </row>
        <row r="1828">
          <cell r="A1828" t="str">
            <v>5 S 02 600 00</v>
          </cell>
          <cell r="B1828" t="str">
            <v>-</v>
          </cell>
          <cell r="C1828" t="str">
            <v>Manta sintét. p/ recap.asfál.- fornec. e aplicação</v>
          </cell>
          <cell r="D1828" t="str">
            <v>m²</v>
          </cell>
        </row>
        <row r="1829">
          <cell r="A1829" t="str">
            <v>5 S 02 607 00</v>
          </cell>
          <cell r="B1829" t="str">
            <v>-</v>
          </cell>
          <cell r="C1829" t="str">
            <v>Concreto cimento portland c/ equip. pequeno porte</v>
          </cell>
          <cell r="D1829" t="str">
            <v>m³</v>
          </cell>
        </row>
        <row r="1830">
          <cell r="A1830" t="str">
            <v>5 S 02 607 50</v>
          </cell>
          <cell r="B1830" t="str">
            <v>-</v>
          </cell>
          <cell r="C1830" t="str">
            <v>Concr.cimento portland c/equip.pequeno porte AC/BC</v>
          </cell>
          <cell r="D1830" t="str">
            <v>m³</v>
          </cell>
        </row>
        <row r="1831">
          <cell r="A1831" t="str">
            <v>5 S 02 702 00</v>
          </cell>
          <cell r="B1831" t="str">
            <v>-</v>
          </cell>
          <cell r="C1831" t="str">
            <v>Limpeza e enchimento de junta de pavimento de conc</v>
          </cell>
          <cell r="D1831" t="str">
            <v>m</v>
          </cell>
        </row>
        <row r="1832">
          <cell r="A1832" t="str">
            <v>5 S 02 905 00</v>
          </cell>
          <cell r="B1832" t="str">
            <v>-</v>
          </cell>
          <cell r="C1832" t="str">
            <v>Remoção mecanizada de revestimento betuminoso</v>
          </cell>
          <cell r="D1832" t="str">
            <v>m³</v>
          </cell>
          <cell r="H1832" t="str">
            <v>DNER-ES-321/97</v>
          </cell>
        </row>
        <row r="1833">
          <cell r="A1833" t="str">
            <v>5 S 02 905 01</v>
          </cell>
          <cell r="B1833" t="str">
            <v>-</v>
          </cell>
          <cell r="C1833" t="str">
            <v>Remoção manual de revestimento betuminoso</v>
          </cell>
          <cell r="D1833" t="str">
            <v>m³</v>
          </cell>
          <cell r="H1833" t="str">
            <v>DNER-ES-321/97</v>
          </cell>
        </row>
        <row r="1834">
          <cell r="A1834" t="str">
            <v>5 S 02 906 00</v>
          </cell>
          <cell r="B1834" t="str">
            <v>-</v>
          </cell>
          <cell r="C1834" t="str">
            <v>Remoção mecanizada da camada granular pavimento</v>
          </cell>
          <cell r="D1834" t="str">
            <v>m³</v>
          </cell>
          <cell r="H1834" t="str">
            <v>DNER-ES-321/97</v>
          </cell>
        </row>
        <row r="1835">
          <cell r="A1835" t="str">
            <v>5 S 02 906 01</v>
          </cell>
          <cell r="B1835" t="str">
            <v>-</v>
          </cell>
          <cell r="C1835" t="str">
            <v>Remoção manual da camada granular do pavimento</v>
          </cell>
          <cell r="D1835" t="str">
            <v>m³</v>
          </cell>
          <cell r="H1835" t="str">
            <v>DNER-ES-321/97</v>
          </cell>
        </row>
        <row r="1836">
          <cell r="A1836" t="str">
            <v>5 S 02 907 00</v>
          </cell>
          <cell r="B1836" t="str">
            <v>-</v>
          </cell>
          <cell r="C1836" t="str">
            <v>Remoção mecanizada material de baixa capac.suporte</v>
          </cell>
          <cell r="D1836" t="str">
            <v>m³</v>
          </cell>
          <cell r="H1836" t="str">
            <v>DNER-ES-321/97</v>
          </cell>
        </row>
        <row r="1837">
          <cell r="A1837" t="str">
            <v>5 S 02 907 01</v>
          </cell>
          <cell r="B1837" t="str">
            <v>-</v>
          </cell>
          <cell r="C1837" t="str">
            <v>Remoção manual de material de baixa capac.suporte</v>
          </cell>
          <cell r="D1837" t="str">
            <v>m³</v>
          </cell>
          <cell r="H1837" t="str">
            <v>DNER-ES-321/97</v>
          </cell>
        </row>
        <row r="1838">
          <cell r="A1838" t="str">
            <v>5 S 02 908 00</v>
          </cell>
          <cell r="B1838" t="str">
            <v>-</v>
          </cell>
          <cell r="C1838" t="str">
            <v>Arrancamento e remoção de paralelepípedos</v>
          </cell>
          <cell r="D1838" t="str">
            <v>m²</v>
          </cell>
        </row>
        <row r="1839">
          <cell r="A1839" t="str">
            <v>5 S 02 909 00</v>
          </cell>
          <cell r="B1839" t="str">
            <v>-</v>
          </cell>
          <cell r="C1839" t="str">
            <v>Arrancamento e remoção de meios-fios</v>
          </cell>
          <cell r="D1839" t="str">
            <v>m³</v>
          </cell>
        </row>
        <row r="1840">
          <cell r="A1840" t="str">
            <v>5 S 02 990 11</v>
          </cell>
          <cell r="B1840" t="str">
            <v>-</v>
          </cell>
          <cell r="C1840" t="str">
            <v>Fresagem contínua do revest. betuminoso</v>
          </cell>
          <cell r="D1840" t="str">
            <v>m³</v>
          </cell>
        </row>
        <row r="1841">
          <cell r="A1841" t="str">
            <v>5 S 02 990 12</v>
          </cell>
          <cell r="B1841" t="str">
            <v>-</v>
          </cell>
          <cell r="C1841" t="str">
            <v>Fresagem descontínua revest. betuminoso</v>
          </cell>
          <cell r="D1841" t="str">
            <v>m³</v>
          </cell>
        </row>
        <row r="1842">
          <cell r="A1842" t="str">
            <v>5 S 04 300 16</v>
          </cell>
          <cell r="B1842" t="str">
            <v>-</v>
          </cell>
          <cell r="C1842" t="str">
            <v>Bueiro met. chapas múltiplas D=1,60m galv.</v>
          </cell>
          <cell r="D1842" t="str">
            <v>m</v>
          </cell>
        </row>
        <row r="1843">
          <cell r="A1843" t="str">
            <v>5 S 04 300 20</v>
          </cell>
          <cell r="B1843" t="str">
            <v>-</v>
          </cell>
          <cell r="C1843" t="str">
            <v>Bueiro met. chapas múltiplas D=2,00m galv.</v>
          </cell>
          <cell r="D1843" t="str">
            <v>m</v>
          </cell>
        </row>
        <row r="1844">
          <cell r="A1844" t="str">
            <v>5 S 04 300 66</v>
          </cell>
          <cell r="B1844" t="str">
            <v>-</v>
          </cell>
          <cell r="C1844" t="str">
            <v>Bueiro met. chapas múltiplas D=1,60m galv. BC</v>
          </cell>
          <cell r="D1844" t="str">
            <v>m</v>
          </cell>
        </row>
        <row r="1845">
          <cell r="A1845" t="str">
            <v>5 S 04 300 70</v>
          </cell>
          <cell r="B1845" t="str">
            <v>-</v>
          </cell>
          <cell r="C1845" t="str">
            <v>Bueiro met. chapas múltiplas D=2,00m galv. BC</v>
          </cell>
          <cell r="D1845" t="str">
            <v>m</v>
          </cell>
        </row>
        <row r="1846">
          <cell r="A1846" t="str">
            <v>5 S 04 301 16</v>
          </cell>
          <cell r="B1846" t="str">
            <v>-</v>
          </cell>
          <cell r="C1846" t="str">
            <v>Bueiro met. chapas múltiplas D=1,60m rev. epoxy</v>
          </cell>
          <cell r="D1846" t="str">
            <v>m</v>
          </cell>
        </row>
        <row r="1847">
          <cell r="A1847" t="str">
            <v>5 S 04 301 20</v>
          </cell>
          <cell r="B1847" t="str">
            <v>-</v>
          </cell>
          <cell r="C1847" t="str">
            <v>Bueiro met. chapas múltiplas D=2,00m rev. epoxy</v>
          </cell>
          <cell r="D1847" t="str">
            <v>m</v>
          </cell>
        </row>
        <row r="1848">
          <cell r="A1848" t="str">
            <v>5 S 04 301 66</v>
          </cell>
          <cell r="B1848" t="str">
            <v>-</v>
          </cell>
          <cell r="C1848" t="str">
            <v>Bueiro met. chapas múlt. D=1,60m rev. epoxy BC</v>
          </cell>
          <cell r="D1848" t="str">
            <v>m</v>
          </cell>
        </row>
        <row r="1849">
          <cell r="A1849" t="str">
            <v>5 S 04 301 70</v>
          </cell>
          <cell r="B1849" t="str">
            <v>-</v>
          </cell>
          <cell r="C1849" t="str">
            <v>Bueiro met. chapas múlt. D=2,00m rev. epoxy BC</v>
          </cell>
          <cell r="D1849" t="str">
            <v>m</v>
          </cell>
        </row>
        <row r="1850">
          <cell r="A1850" t="str">
            <v>5 S 04 310 12</v>
          </cell>
          <cell r="B1850" t="str">
            <v>-</v>
          </cell>
          <cell r="C1850" t="str">
            <v>Bueiro met. s/interrupção traf. D=1,20m galv.</v>
          </cell>
          <cell r="D1850" t="str">
            <v>m</v>
          </cell>
        </row>
        <row r="1851">
          <cell r="A1851" t="str">
            <v>5 S 04 310 16</v>
          </cell>
          <cell r="B1851" t="str">
            <v>-</v>
          </cell>
          <cell r="C1851" t="str">
            <v>Bueiro met. s/ interrup. de tráf. D=1,60m galv.</v>
          </cell>
          <cell r="D1851" t="str">
            <v>m</v>
          </cell>
        </row>
        <row r="1852">
          <cell r="A1852" t="str">
            <v>5 S 04 310 20</v>
          </cell>
          <cell r="B1852" t="str">
            <v>-</v>
          </cell>
          <cell r="C1852" t="str">
            <v>Bueiro met. s/ interrup. de tráf. D=2,00m galv.</v>
          </cell>
          <cell r="D1852" t="str">
            <v>m</v>
          </cell>
        </row>
        <row r="1853">
          <cell r="A1853" t="str">
            <v>5 S 04 311 12</v>
          </cell>
          <cell r="B1853" t="str">
            <v>-</v>
          </cell>
          <cell r="C1853" t="str">
            <v>Bueiro met. s/interrupção traf. D=1,20m rev. epoxy</v>
          </cell>
          <cell r="D1853" t="str">
            <v>m</v>
          </cell>
        </row>
        <row r="1854">
          <cell r="A1854" t="str">
            <v>5 S 04 311 16</v>
          </cell>
          <cell r="B1854" t="str">
            <v>-</v>
          </cell>
          <cell r="C1854" t="str">
            <v>Bueiro met.s/interrupção traf. D=1,60 m rev.epoxy</v>
          </cell>
          <cell r="D1854" t="str">
            <v>m</v>
          </cell>
        </row>
        <row r="1855">
          <cell r="A1855" t="str">
            <v>5 S 04 311 20</v>
          </cell>
          <cell r="B1855" t="str">
            <v>-</v>
          </cell>
          <cell r="C1855" t="str">
            <v>Bueiro met.s/interrupção tráf. D=2,00 m rev. epoxy</v>
          </cell>
          <cell r="D1855" t="str">
            <v>m</v>
          </cell>
        </row>
        <row r="1856">
          <cell r="A1856" t="str">
            <v>5 S 04 999 01</v>
          </cell>
          <cell r="B1856" t="str">
            <v>-</v>
          </cell>
          <cell r="C1856" t="str">
            <v>Remoção de bueiros existentes</v>
          </cell>
          <cell r="D1856" t="str">
            <v>m</v>
          </cell>
        </row>
        <row r="1857">
          <cell r="A1857" t="str">
            <v>5 S 04 999 04</v>
          </cell>
          <cell r="B1857" t="str">
            <v>-</v>
          </cell>
          <cell r="C1857" t="str">
            <v>Restauração de disp. danif. com concr. fck=12 MPa</v>
          </cell>
          <cell r="D1857" t="str">
            <v>m³</v>
          </cell>
        </row>
        <row r="1858">
          <cell r="A1858" t="str">
            <v>5 S 04 999 07</v>
          </cell>
          <cell r="B1858" t="str">
            <v>-</v>
          </cell>
          <cell r="C1858" t="str">
            <v>Demolição de dispositivos de concreto simples</v>
          </cell>
          <cell r="D1858" t="str">
            <v>m³</v>
          </cell>
        </row>
        <row r="1859">
          <cell r="A1859" t="str">
            <v>5 S 04 999 08</v>
          </cell>
          <cell r="B1859" t="str">
            <v>-</v>
          </cell>
          <cell r="C1859" t="str">
            <v>Demolição de dispositivos de concreto armado</v>
          </cell>
          <cell r="D1859" t="str">
            <v>m³</v>
          </cell>
        </row>
        <row r="1860">
          <cell r="A1860" t="str">
            <v>5 S 04 999 54</v>
          </cell>
          <cell r="B1860" t="str">
            <v>-</v>
          </cell>
          <cell r="C1860" t="str">
            <v>Restaur.de disp.danif.com concr. fck=12 MPa AC/BC</v>
          </cell>
          <cell r="D1860" t="str">
            <v>m³</v>
          </cell>
        </row>
        <row r="1861">
          <cell r="A1861" t="str">
            <v>5 S 05 100 00</v>
          </cell>
          <cell r="B1861" t="str">
            <v>-</v>
          </cell>
          <cell r="C1861" t="str">
            <v>Enleivamento</v>
          </cell>
          <cell r="D1861" t="str">
            <v>m²</v>
          </cell>
        </row>
        <row r="1862">
          <cell r="A1862" t="str">
            <v>5 S 05 102 00</v>
          </cell>
          <cell r="B1862" t="str">
            <v>-</v>
          </cell>
          <cell r="C1862" t="str">
            <v>Hidrossemeadura</v>
          </cell>
          <cell r="D1862" t="str">
            <v>m²</v>
          </cell>
        </row>
        <row r="1863">
          <cell r="A1863" t="str">
            <v>5 S 05 300 01</v>
          </cell>
          <cell r="B1863" t="str">
            <v>-</v>
          </cell>
          <cell r="C1863" t="str">
            <v>Alvenaria de pedra arrumada</v>
          </cell>
          <cell r="D1863" t="str">
            <v>m³</v>
          </cell>
        </row>
        <row r="1864">
          <cell r="A1864" t="str">
            <v>5 S 05 300 02</v>
          </cell>
          <cell r="B1864" t="str">
            <v>-</v>
          </cell>
          <cell r="C1864" t="str">
            <v>Enrocamento de pedra jogada</v>
          </cell>
          <cell r="D1864" t="str">
            <v>m³</v>
          </cell>
        </row>
        <row r="1865">
          <cell r="A1865" t="str">
            <v>5 S 05 301 00</v>
          </cell>
          <cell r="B1865" t="str">
            <v>-</v>
          </cell>
          <cell r="C1865" t="str">
            <v>Alvenaria de pedra argamassada</v>
          </cell>
          <cell r="D1865" t="str">
            <v>m³</v>
          </cell>
        </row>
        <row r="1866">
          <cell r="A1866" t="str">
            <v>5 S 05 301 50</v>
          </cell>
          <cell r="B1866" t="str">
            <v>-</v>
          </cell>
          <cell r="C1866" t="str">
            <v>Alvenaria de pedra argamassada AC/PC</v>
          </cell>
          <cell r="D1866" t="str">
            <v>m³</v>
          </cell>
        </row>
        <row r="1867">
          <cell r="A1867" t="str">
            <v>5 S 05 302 01</v>
          </cell>
          <cell r="B1867" t="str">
            <v>-</v>
          </cell>
          <cell r="C1867" t="str">
            <v>Muro de gabião tipo caixa</v>
          </cell>
          <cell r="D1867" t="str">
            <v>m³</v>
          </cell>
        </row>
        <row r="1868">
          <cell r="A1868" t="str">
            <v>5 S 05 303 01</v>
          </cell>
          <cell r="B1868" t="str">
            <v>-</v>
          </cell>
          <cell r="C1868" t="str">
            <v>Terra armada - ECE - greide 0,0&lt;h&lt;6,00m</v>
          </cell>
          <cell r="D1868" t="str">
            <v>m²</v>
          </cell>
        </row>
        <row r="1869">
          <cell r="A1869" t="str">
            <v>5 S 05 303 02</v>
          </cell>
          <cell r="B1869" t="str">
            <v>-</v>
          </cell>
          <cell r="C1869" t="str">
            <v>Terra armada - ECE - greide 6,0&lt;h&lt;9,00</v>
          </cell>
          <cell r="D1869" t="str">
            <v>m²</v>
          </cell>
        </row>
        <row r="1870">
          <cell r="A1870" t="str">
            <v>5 S 05 303 03</v>
          </cell>
          <cell r="B1870" t="str">
            <v>-</v>
          </cell>
          <cell r="C1870" t="str">
            <v>Terra armada - ECE - greide 9,0&lt;h&lt;12,00m</v>
          </cell>
          <cell r="D1870" t="str">
            <v>m²</v>
          </cell>
        </row>
        <row r="1871">
          <cell r="A1871" t="str">
            <v>5 S 05 303 04</v>
          </cell>
          <cell r="B1871" t="str">
            <v>-</v>
          </cell>
          <cell r="C1871" t="str">
            <v>Terra armada - ECE - pé de talude 0,0&lt;h&lt;6,00m</v>
          </cell>
          <cell r="D1871" t="str">
            <v>m²</v>
          </cell>
        </row>
        <row r="1872">
          <cell r="A1872" t="str">
            <v>5 S 05 303 05</v>
          </cell>
          <cell r="B1872" t="str">
            <v>-</v>
          </cell>
          <cell r="C1872" t="str">
            <v>Terra armada - ECE - pé de talude 6,0&lt;h&lt;9,00m</v>
          </cell>
          <cell r="D1872" t="str">
            <v>m²</v>
          </cell>
        </row>
        <row r="1873">
          <cell r="A1873" t="str">
            <v>5 S 05 303 06</v>
          </cell>
          <cell r="B1873" t="str">
            <v>-</v>
          </cell>
          <cell r="C1873" t="str">
            <v>Terra armada - ECE - pé de talude 9,0&lt;h&lt;12,00m</v>
          </cell>
          <cell r="D1873" t="str">
            <v>m²</v>
          </cell>
        </row>
        <row r="1874">
          <cell r="A1874" t="str">
            <v>5 S 05 303 07</v>
          </cell>
          <cell r="B1874" t="str">
            <v>-</v>
          </cell>
          <cell r="C1874" t="str">
            <v>Terra armada - ECE - encontro portante 0,0&lt;h&lt;6,0m</v>
          </cell>
          <cell r="D1874" t="str">
            <v>m²</v>
          </cell>
        </row>
        <row r="1875">
          <cell r="A1875" t="str">
            <v>5 S 05 303 08</v>
          </cell>
          <cell r="B1875" t="str">
            <v>-</v>
          </cell>
          <cell r="C1875" t="str">
            <v>Terra armada - ECE - encontro portante 6,0&lt;h&lt;9,00m</v>
          </cell>
          <cell r="D1875" t="str">
            <v>m²</v>
          </cell>
        </row>
        <row r="1876">
          <cell r="A1876" t="str">
            <v>5 S 05 303 09</v>
          </cell>
          <cell r="B1876" t="str">
            <v>-</v>
          </cell>
          <cell r="C1876" t="str">
            <v>Escamas de concreto armado para terra armada</v>
          </cell>
          <cell r="D1876" t="str">
            <v>m³</v>
          </cell>
        </row>
        <row r="1877">
          <cell r="A1877" t="str">
            <v>5 S 05 303 10</v>
          </cell>
          <cell r="B1877" t="str">
            <v>-</v>
          </cell>
          <cell r="C1877" t="str">
            <v>Conc. de soleira e arrem. de maciço de terra arm.</v>
          </cell>
          <cell r="D1877" t="str">
            <v>m³</v>
          </cell>
        </row>
        <row r="1878">
          <cell r="A1878" t="str">
            <v>5 S 05 303 11</v>
          </cell>
          <cell r="B1878" t="str">
            <v>-</v>
          </cell>
          <cell r="C1878" t="str">
            <v>Montagem de maciço terra armada</v>
          </cell>
          <cell r="D1878" t="str">
            <v>m²</v>
          </cell>
        </row>
        <row r="1879">
          <cell r="A1879" t="str">
            <v>5 S 05 303 59</v>
          </cell>
          <cell r="B1879" t="str">
            <v>-</v>
          </cell>
          <cell r="C1879" t="str">
            <v>Escamas de concreto armado para terra armada AC/BC</v>
          </cell>
          <cell r="D1879" t="str">
            <v>m³</v>
          </cell>
        </row>
        <row r="1880">
          <cell r="A1880" t="str">
            <v>5 S 05 303 60</v>
          </cell>
          <cell r="B1880" t="str">
            <v>-</v>
          </cell>
          <cell r="C1880" t="str">
            <v>Concr. soleira arremate de maciço terra arm. AC/BC</v>
          </cell>
          <cell r="D1880" t="str">
            <v>m³</v>
          </cell>
        </row>
        <row r="1881">
          <cell r="A1881" t="str">
            <v>5 S 05 340 01</v>
          </cell>
          <cell r="B1881" t="str">
            <v>-</v>
          </cell>
          <cell r="C1881" t="str">
            <v>Execução cortina atirantada conc.armado fck=15 MPa</v>
          </cell>
          <cell r="D1881" t="str">
            <v>m³</v>
          </cell>
        </row>
        <row r="1882">
          <cell r="A1882" t="str">
            <v>5 S 05 340 51</v>
          </cell>
          <cell r="B1882" t="str">
            <v>-</v>
          </cell>
          <cell r="C1882" t="str">
            <v>Exec.cortina atirant.concr.armado fck=15 MPa AC/BC</v>
          </cell>
          <cell r="D1882" t="str">
            <v>m³</v>
          </cell>
        </row>
        <row r="1883">
          <cell r="A1883" t="str">
            <v>5 S 05 900 01</v>
          </cell>
          <cell r="B1883" t="str">
            <v>-</v>
          </cell>
          <cell r="C1883" t="str">
            <v>Execução tirante protendido cortina atirantada</v>
          </cell>
          <cell r="D1883" t="str">
            <v>m</v>
          </cell>
        </row>
        <row r="1884">
          <cell r="A1884" t="str">
            <v>5 S 06 400 01</v>
          </cell>
          <cell r="B1884" t="str">
            <v>-</v>
          </cell>
          <cell r="C1884" t="str">
            <v>Cercas arame farp. c/ mourão conc. seção quadr.</v>
          </cell>
          <cell r="D1884" t="str">
            <v>m</v>
          </cell>
        </row>
        <row r="1885">
          <cell r="A1885" t="str">
            <v>5 S 06 400 02</v>
          </cell>
          <cell r="B1885" t="str">
            <v>-</v>
          </cell>
          <cell r="C1885" t="str">
            <v>Cerca arame farp. c/ mourão de conc. seção triang</v>
          </cell>
          <cell r="D1885" t="str">
            <v>m</v>
          </cell>
        </row>
        <row r="1886">
          <cell r="A1886" t="str">
            <v>5 S 06 400 51</v>
          </cell>
          <cell r="B1886" t="str">
            <v>-</v>
          </cell>
          <cell r="C1886" t="str">
            <v>Cercas arame farp. c/mourão conc.seção quadr.AC/BC</v>
          </cell>
          <cell r="D1886" t="str">
            <v>m</v>
          </cell>
        </row>
        <row r="1887">
          <cell r="A1887" t="str">
            <v>5 S 06 400 52</v>
          </cell>
          <cell r="B1887" t="str">
            <v>-</v>
          </cell>
          <cell r="C1887" t="str">
            <v>Cerca arame farp. c/mourão concr.sec. triang.AC/BC</v>
          </cell>
          <cell r="D1887" t="str">
            <v>m</v>
          </cell>
        </row>
        <row r="1888">
          <cell r="A1888" t="str">
            <v>5 S 06 410 00</v>
          </cell>
          <cell r="B1888" t="str">
            <v>-</v>
          </cell>
          <cell r="C1888" t="str">
            <v>Cercas arame farpado com suporte madeira</v>
          </cell>
          <cell r="D1888" t="str">
            <v>m</v>
          </cell>
        </row>
        <row r="1889">
          <cell r="A1889" t="str">
            <v>5 S 09 001 07</v>
          </cell>
          <cell r="B1889" t="str">
            <v>-</v>
          </cell>
          <cell r="C1889" t="str">
            <v>Transporte local em rodov. não pavim.</v>
          </cell>
          <cell r="D1889" t="str">
            <v>tkm</v>
          </cell>
        </row>
        <row r="1890">
          <cell r="A1890" t="str">
            <v>5 S 09 001 90</v>
          </cell>
          <cell r="B1890" t="str">
            <v>-</v>
          </cell>
          <cell r="C1890" t="str">
            <v>Transporte comercial c/ carroc. rodov. não pav.</v>
          </cell>
          <cell r="D1890" t="str">
            <v>tkm</v>
          </cell>
        </row>
        <row r="1891">
          <cell r="A1891" t="str">
            <v>5 S 09 001 91</v>
          </cell>
          <cell r="B1891" t="str">
            <v>-</v>
          </cell>
          <cell r="C1891" t="str">
            <v>Transporte comercial c/ basc. 10m3 rod. não pav.</v>
          </cell>
          <cell r="D1891" t="str">
            <v>tkm</v>
          </cell>
        </row>
        <row r="1892">
          <cell r="A1892" t="str">
            <v>5 S 09 002 07</v>
          </cell>
          <cell r="B1892" t="str">
            <v>-</v>
          </cell>
          <cell r="C1892" t="str">
            <v>Transporte local em rodov. pavim.</v>
          </cell>
          <cell r="D1892" t="str">
            <v>tkm</v>
          </cell>
        </row>
        <row r="1893">
          <cell r="A1893" t="str">
            <v>5 S 09 002 90</v>
          </cell>
          <cell r="B1893" t="str">
            <v>-</v>
          </cell>
          <cell r="C1893" t="str">
            <v>Transporte comercial c/ carroceria rodov. pav.</v>
          </cell>
          <cell r="D1893" t="str">
            <v>tkm</v>
          </cell>
        </row>
        <row r="1894">
          <cell r="A1894" t="str">
            <v>5 S 09 002 91</v>
          </cell>
          <cell r="B1894" t="str">
            <v>-</v>
          </cell>
          <cell r="C1894" t="str">
            <v>Transporte comercial c/ basc. 10m3 rod. pav.</v>
          </cell>
          <cell r="D1894" t="str">
            <v>tkm</v>
          </cell>
        </row>
        <row r="1896">
          <cell r="A1896" t="str">
            <v>DNIT - Sistema de Custos Rodoviários</v>
          </cell>
          <cell r="D1896" t="str">
            <v>Sicro2</v>
          </cell>
        </row>
        <row r="1897">
          <cell r="A1897" t="str">
            <v>Outros</v>
          </cell>
          <cell r="D1897" t="str">
            <v>Minas Gerais</v>
          </cell>
        </row>
        <row r="1898">
          <cell r="A1898" t="str">
            <v>Resumo dos Custos Unitários de Referência: Maio de 2005</v>
          </cell>
          <cell r="D1898" t="str">
            <v>RCtR0330</v>
          </cell>
        </row>
        <row r="1900">
          <cell r="C1900" t="str">
            <v>FORNECIMENTO DE MATERIAL BETUMINOSO</v>
          </cell>
        </row>
        <row r="1901">
          <cell r="B1901" t="str">
            <v>-</v>
          </cell>
          <cell r="C1901" t="str">
            <v>Fornecimento de CAP-20 Com 4,5% de Polímero</v>
          </cell>
          <cell r="D1901" t="str">
            <v>t</v>
          </cell>
          <cell r="H1901" t="str">
            <v>EC-P-01</v>
          </cell>
        </row>
        <row r="1902">
          <cell r="B1902" t="str">
            <v>-</v>
          </cell>
          <cell r="C1902" t="str">
            <v>Fornecimento de Asfalto Diluido Tipo CM-30</v>
          </cell>
          <cell r="D1902" t="str">
            <v>t</v>
          </cell>
          <cell r="H1902" t="str">
            <v>EC-P-01</v>
          </cell>
        </row>
        <row r="1903">
          <cell r="B1903" t="str">
            <v>-</v>
          </cell>
          <cell r="C1903" t="str">
            <v>Fornecimeto de Emulsão Asfáltica RR-C</v>
          </cell>
          <cell r="D1903" t="str">
            <v>t</v>
          </cell>
          <cell r="H1903" t="str">
            <v>EC-P-01</v>
          </cell>
        </row>
        <row r="1905">
          <cell r="C1905" t="str">
            <v>TRANSPORTE DE MATERIAL BETUMINOSO</v>
          </cell>
        </row>
        <row r="1906">
          <cell r="B1906" t="str">
            <v>-</v>
          </cell>
          <cell r="C1906" t="str">
            <v>Transporte de CAP-20 Com 4,5% de Polímero</v>
          </cell>
          <cell r="D1906" t="str">
            <v>t</v>
          </cell>
          <cell r="H1906" t="str">
            <v>EC-P-01</v>
          </cell>
        </row>
        <row r="1907">
          <cell r="B1907" t="str">
            <v>-</v>
          </cell>
          <cell r="C1907" t="str">
            <v>Transporte Comercial de Asfalto Diluido Tipo CM-30</v>
          </cell>
          <cell r="D1907" t="str">
            <v>t</v>
          </cell>
          <cell r="H1907" t="str">
            <v>EC-P-01</v>
          </cell>
        </row>
        <row r="1908">
          <cell r="B1908" t="str">
            <v>-</v>
          </cell>
          <cell r="C1908" t="str">
            <v>Transporte Comercial de Emulsão Asfáltica RR-2C</v>
          </cell>
          <cell r="D1908" t="str">
            <v>t</v>
          </cell>
          <cell r="H1908" t="str">
            <v>EC-P-01</v>
          </cell>
        </row>
        <row r="1910">
          <cell r="C1910" t="str">
            <v>TUBULÃO AR COMPRIMIDO</v>
          </cell>
        </row>
        <row r="1911">
          <cell r="A1911" t="str">
            <v>2 S 10 100 01</v>
          </cell>
          <cell r="B1911" t="str">
            <v>-</v>
          </cell>
          <cell r="C1911" t="str">
            <v>Escavação AR Comprimido 1ª Categoria</v>
          </cell>
          <cell r="D1911" t="str">
            <v>m³</v>
          </cell>
        </row>
        <row r="1912">
          <cell r="A1912" t="str">
            <v>2 S 10 100 02</v>
          </cell>
          <cell r="B1912" t="str">
            <v>-</v>
          </cell>
          <cell r="C1912" t="str">
            <v>Concreto 25 MPA Inclusive Forma para Camisa</v>
          </cell>
          <cell r="D1912" t="str">
            <v>m³</v>
          </cell>
          <cell r="H1912" t="str">
            <v>DNER-ES-335/97</v>
          </cell>
        </row>
        <row r="1913">
          <cell r="A1913" t="str">
            <v>2 S 10 100 03</v>
          </cell>
          <cell r="B1913" t="str">
            <v>-</v>
          </cell>
          <cell r="C1913" t="str">
            <v>Ferragem</v>
          </cell>
          <cell r="D1913" t="str">
            <v>Kg</v>
          </cell>
          <cell r="H1913" t="str">
            <v>DNER-ES-331/97</v>
          </cell>
        </row>
        <row r="1915">
          <cell r="C1915" t="str">
            <v>TRAVESSA DE APOIO 1 E 2 - CORTINAS</v>
          </cell>
        </row>
        <row r="1916">
          <cell r="A1916" t="str">
            <v>2 S 10 200 01</v>
          </cell>
          <cell r="B1916" t="str">
            <v>-</v>
          </cell>
          <cell r="C1916" t="str">
            <v>Cimbramento</v>
          </cell>
          <cell r="D1916" t="str">
            <v>m³</v>
          </cell>
        </row>
        <row r="1917">
          <cell r="A1917" t="str">
            <v>2 S 10 200 02</v>
          </cell>
          <cell r="B1917" t="str">
            <v>-</v>
          </cell>
          <cell r="C1917" t="str">
            <v>Ferragem para Toda Obra</v>
          </cell>
          <cell r="D1917" t="str">
            <v>Kg</v>
          </cell>
          <cell r="H1917" t="str">
            <v>DNER-ES-331/97</v>
          </cell>
        </row>
        <row r="1918">
          <cell r="A1918" t="str">
            <v>2 S 10 200 03</v>
          </cell>
          <cell r="B1918" t="str">
            <v>-</v>
          </cell>
          <cell r="C1918" t="str">
            <v>Concreto 25 MPA</v>
          </cell>
          <cell r="D1918" t="str">
            <v>m³</v>
          </cell>
          <cell r="H1918" t="str">
            <v>DNER-ES-335/97</v>
          </cell>
        </row>
        <row r="1919">
          <cell r="A1919" t="str">
            <v>2 S 10 200 04</v>
          </cell>
          <cell r="B1919" t="str">
            <v>-</v>
          </cell>
          <cell r="C1919" t="str">
            <v>Forma</v>
          </cell>
          <cell r="D1919" t="str">
            <v>m²</v>
          </cell>
          <cell r="H1919" t="str">
            <v>DNER-ES-333/97</v>
          </cell>
        </row>
        <row r="1920">
          <cell r="A1920" t="str">
            <v>2 S 10 200 05</v>
          </cell>
          <cell r="B1920" t="str">
            <v>-</v>
          </cell>
          <cell r="C1920" t="str">
            <v>Aparelho de Apoio Inclusive Calços</v>
          </cell>
          <cell r="D1920" t="str">
            <v>dm³</v>
          </cell>
        </row>
        <row r="1922">
          <cell r="C1922" t="str">
            <v>LAJE</v>
          </cell>
        </row>
        <row r="1923">
          <cell r="A1923" t="str">
            <v>2 S 10 300 01</v>
          </cell>
          <cell r="B1923" t="str">
            <v>-</v>
          </cell>
          <cell r="C1923" t="str">
            <v>Concreto 25 MPA</v>
          </cell>
          <cell r="D1923" t="str">
            <v>m³</v>
          </cell>
          <cell r="H1923" t="str">
            <v>DNER-ES-335/97</v>
          </cell>
        </row>
        <row r="1924">
          <cell r="A1924" t="str">
            <v>2 S 10 300 02</v>
          </cell>
          <cell r="B1924" t="str">
            <v>-</v>
          </cell>
          <cell r="C1924" t="str">
            <v>Forma Inclusive Pré-Laje</v>
          </cell>
          <cell r="D1924" t="str">
            <v>m²</v>
          </cell>
          <cell r="H1924" t="str">
            <v>DNER-ES-333/97</v>
          </cell>
        </row>
        <row r="1926">
          <cell r="C1926" t="str">
            <v>GUARDA-RODA</v>
          </cell>
        </row>
        <row r="1927">
          <cell r="A1927" t="str">
            <v>2 S 10 400 01</v>
          </cell>
          <cell r="B1927" t="str">
            <v>-</v>
          </cell>
          <cell r="C1927" t="str">
            <v>Concreto 25 MPA</v>
          </cell>
          <cell r="D1927" t="str">
            <v>m³</v>
          </cell>
          <cell r="H1927" t="str">
            <v>DNER-ES-335/97</v>
          </cell>
        </row>
        <row r="1928">
          <cell r="A1928" t="str">
            <v>2 S 10 400 02</v>
          </cell>
          <cell r="B1928" t="str">
            <v>-</v>
          </cell>
          <cell r="C1928" t="str">
            <v>Forma</v>
          </cell>
          <cell r="D1928" t="str">
            <v>m²</v>
          </cell>
          <cell r="H1928" t="str">
            <v>DNER-ES-333/97</v>
          </cell>
        </row>
        <row r="1930">
          <cell r="C1930" t="str">
            <v>OUTROS ITENS</v>
          </cell>
        </row>
        <row r="1931">
          <cell r="A1931" t="str">
            <v>2 S 10 500 01</v>
          </cell>
          <cell r="B1931" t="str">
            <v>-</v>
          </cell>
          <cell r="C1931" t="str">
            <v>Guarda-Corpo Metálico</v>
          </cell>
          <cell r="D1931" t="str">
            <v>Kg</v>
          </cell>
        </row>
        <row r="1932">
          <cell r="A1932" t="str">
            <v>2 S 10 500 02</v>
          </cell>
          <cell r="B1932" t="str">
            <v>-</v>
          </cell>
          <cell r="C1932" t="str">
            <v>Dreno PVC Diâmetro 100</v>
          </cell>
          <cell r="D1932" t="str">
            <v>Pç</v>
          </cell>
        </row>
        <row r="1933">
          <cell r="A1933" t="str">
            <v>2 S 10 500 03</v>
          </cell>
          <cell r="B1933" t="str">
            <v>-</v>
          </cell>
          <cell r="C1933" t="str">
            <v>Gabião</v>
          </cell>
          <cell r="D1933" t="str">
            <v>m³</v>
          </cell>
        </row>
        <row r="1934">
          <cell r="A1934" t="str">
            <v>2 S 10 500 04</v>
          </cell>
          <cell r="B1934" t="str">
            <v>-</v>
          </cell>
          <cell r="C1934" t="str">
            <v>Reaterro Gabião</v>
          </cell>
          <cell r="D1934" t="str">
            <v>m³</v>
          </cell>
        </row>
        <row r="1935">
          <cell r="A1935" t="str">
            <v>2 S 10 500 05</v>
          </cell>
          <cell r="B1935" t="str">
            <v>-</v>
          </cell>
          <cell r="C1935" t="str">
            <v>Vigas Metálicas e Outras Peças</v>
          </cell>
          <cell r="D1935" t="str">
            <v>Kg</v>
          </cell>
        </row>
        <row r="1936">
          <cell r="A1936" t="str">
            <v>2 S 10 500 06</v>
          </cell>
          <cell r="B1936" t="str">
            <v>-</v>
          </cell>
          <cell r="C1936" t="str">
            <v>Lançamento de Viga</v>
          </cell>
          <cell r="D1936" t="str">
            <v>Pç</v>
          </cell>
        </row>
        <row r="1938">
          <cell r="C1938" t="str">
            <v>MEIO AMBIENTE (RECUPERAÇÃO DE PASSIVO AMBIENTAL)</v>
          </cell>
        </row>
        <row r="1939">
          <cell r="B1939" t="str">
            <v>-</v>
          </cell>
          <cell r="C1939" t="str">
            <v>Plantio de Árvores</v>
          </cell>
          <cell r="D1939" t="str">
            <v>und</v>
          </cell>
        </row>
        <row r="1941">
          <cell r="C1941" t="str">
            <v>DESPESAS COM MOBILIZAÇÃO/DESMOBILIZAÇÃO E INSTALAÇÃO DE CANTEIRO</v>
          </cell>
        </row>
        <row r="1942">
          <cell r="A1942" t="str">
            <v>1 A 99 100 00</v>
          </cell>
          <cell r="B1942" t="str">
            <v>-</v>
          </cell>
          <cell r="C1942" t="str">
            <v>Despesas Com Inst. de Canteiro e Acampamento</v>
          </cell>
          <cell r="D1942" t="str">
            <v>VB</v>
          </cell>
        </row>
        <row r="1943">
          <cell r="A1943" t="str">
            <v>1 A 99 200 00</v>
          </cell>
          <cell r="B1943" t="str">
            <v>-</v>
          </cell>
          <cell r="C1943" t="str">
            <v>Despesas com Mobilização e Desmobilização</v>
          </cell>
          <cell r="D1943" t="str">
            <v>VB</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sumo B"/>
      <sheetName val="Q RESUMO A"/>
      <sheetName val="P A T O"/>
      <sheetName val="Quadro qdade 2 anos"/>
      <sheetName val="Transporte"/>
      <sheetName val="Material Betuminoso"/>
      <sheetName val="Mobilização"/>
      <sheetName val="Inst. e Canteiro"/>
      <sheetName val="Cronograma"/>
      <sheetName val="comp cust transp equip"/>
      <sheetName val="Croqui L. Material"/>
      <sheetName val="Quadro qdade anual (não imp.)"/>
      <sheetName val="Ind corr transp matbet"/>
      <sheetName val="Adequação AGO 2002"/>
      <sheetName val="COMPARATIVO"/>
      <sheetName val="26ª MED"/>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ai03"/>
      <sheetName val="BEC0403"/>
      <sheetName val="Bso0503"/>
      <sheetName val="Ins0503_especif."/>
      <sheetName val="q8"/>
      <sheetName val="RESUMO_AUT1"/>
    </sheetNames>
    <sheetDataSet>
      <sheetData sheetId="0">
        <row r="2">
          <cell r="A2" t="str">
            <v>010000</v>
          </cell>
          <cell r="B2" t="str">
            <v>CANTEIRO DE OBRAS</v>
          </cell>
        </row>
        <row r="4">
          <cell r="A4" t="str">
            <v>020000</v>
          </cell>
          <cell r="B4" t="str">
            <v>SERVICOS TECNICOS</v>
          </cell>
        </row>
        <row r="5">
          <cell r="A5" t="str">
            <v>020101</v>
          </cell>
          <cell r="B5" t="str">
            <v>DETALHAMENTO DE PROJETO</v>
          </cell>
          <cell r="C5" t="str">
            <v>M</v>
          </cell>
          <cell r="D5">
            <v>3.99</v>
          </cell>
        </row>
        <row r="7">
          <cell r="A7" t="str">
            <v>020200</v>
          </cell>
          <cell r="B7" t="str">
            <v>LOCACAO E CADASTRO</v>
          </cell>
        </row>
        <row r="8">
          <cell r="A8" t="str">
            <v>020201</v>
          </cell>
          <cell r="B8" t="str">
            <v>LOCACAO DE REDES DE ESGOTO</v>
          </cell>
          <cell r="C8" t="str">
            <v>M</v>
          </cell>
          <cell r="D8">
            <v>0.25</v>
          </cell>
        </row>
        <row r="9">
          <cell r="A9" t="str">
            <v>020202</v>
          </cell>
          <cell r="B9" t="str">
            <v>LOCACAO DE ADUTORAS, COLETORES  TRONCOS E INTERCEPTORES</v>
          </cell>
          <cell r="C9" t="str">
            <v>M</v>
          </cell>
          <cell r="D9">
            <v>0.43</v>
          </cell>
        </row>
        <row r="10">
          <cell r="A10" t="str">
            <v>020204</v>
          </cell>
          <cell r="B10" t="str">
            <v>LOCACAO E ACOMPANHAMENTO TOPOGRAFICO DE OBRAS ESPECIAIS</v>
          </cell>
          <cell r="C10" t="str">
            <v>DIA</v>
          </cell>
          <cell r="D10">
            <v>275.64</v>
          </cell>
        </row>
        <row r="11">
          <cell r="A11" t="str">
            <v>020205</v>
          </cell>
          <cell r="B11" t="str">
            <v>CADASTRO DE REDES</v>
          </cell>
          <cell r="C11" t="str">
            <v>M</v>
          </cell>
          <cell r="D11">
            <v>0.71</v>
          </cell>
        </row>
        <row r="12">
          <cell r="A12" t="str">
            <v>020206</v>
          </cell>
          <cell r="B12" t="str">
            <v xml:space="preserve">CADASTRO DE ADUTORAS, COLETORES TRONCOS E INTERCEPTORES </v>
          </cell>
          <cell r="C12" t="str">
            <v>M</v>
          </cell>
          <cell r="D12">
            <v>1.62</v>
          </cell>
        </row>
        <row r="13">
          <cell r="A13" t="str">
            <v>020207</v>
          </cell>
          <cell r="B13" t="str">
            <v>CADASTRO DE LIGACOES</v>
          </cell>
          <cell r="C13" t="str">
            <v>UN</v>
          </cell>
          <cell r="D13">
            <v>5.61</v>
          </cell>
        </row>
        <row r="15">
          <cell r="A15" t="str">
            <v>030000</v>
          </cell>
          <cell r="B15" t="str">
            <v>SERVICOS PRELIMINARES</v>
          </cell>
        </row>
        <row r="16">
          <cell r="A16" t="str">
            <v>030100</v>
          </cell>
          <cell r="B16" t="str">
            <v>TRANSITO E SEGURANCA</v>
          </cell>
        </row>
        <row r="17">
          <cell r="A17" t="str">
            <v>030101</v>
          </cell>
          <cell r="B17" t="str">
            <v>SINALIZACAO DE TRANSITO</v>
          </cell>
          <cell r="C17" t="str">
            <v>M</v>
          </cell>
          <cell r="D17">
            <v>1.17</v>
          </cell>
        </row>
        <row r="18">
          <cell r="A18" t="str">
            <v>030102</v>
          </cell>
          <cell r="B18" t="str">
            <v>TAPUME CONTINUO EM CHAPAS DE MADEIRA OU DE ACO -  SEM ILUMINACAO SEGURANCA</v>
          </cell>
          <cell r="C18" t="str">
            <v>M</v>
          </cell>
          <cell r="D18">
            <v>1.8</v>
          </cell>
        </row>
        <row r="19">
          <cell r="A19" t="str">
            <v>030103</v>
          </cell>
          <cell r="B19" t="str">
            <v>TAPUME CONTINUO EM CHAPAS DE MADEIRA OU DE ACO -  COM ILUMINACAO SEGURANCA</v>
          </cell>
          <cell r="C19" t="str">
            <v>M</v>
          </cell>
          <cell r="D19">
            <v>2.99</v>
          </cell>
        </row>
        <row r="20">
          <cell r="A20" t="str">
            <v>030104</v>
          </cell>
          <cell r="B20" t="str">
            <v>TAPUME DE CHAPA DE MADEIRA COMPENSADA</v>
          </cell>
          <cell r="C20" t="str">
            <v>M2</v>
          </cell>
          <cell r="D20">
            <v>22.87</v>
          </cell>
        </row>
        <row r="22">
          <cell r="A22" t="str">
            <v>030200</v>
          </cell>
          <cell r="B22" t="str">
            <v>PASSADICOS E TRAVESSIAS</v>
          </cell>
        </row>
        <row r="23">
          <cell r="A23" t="str">
            <v>030201</v>
          </cell>
          <cell r="B23" t="str">
            <v>PASSADICOS DE MADEIRA PARA PEDESTRES</v>
          </cell>
          <cell r="C23" t="str">
            <v>M2</v>
          </cell>
          <cell r="D23">
            <v>25.05</v>
          </cell>
        </row>
        <row r="24">
          <cell r="A24" t="str">
            <v>030202</v>
          </cell>
          <cell r="B24" t="str">
            <v>TRAVESSIA DE MADEIRA PARA VEICULOS</v>
          </cell>
          <cell r="C24" t="str">
            <v>M2</v>
          </cell>
          <cell r="D24">
            <v>23.4</v>
          </cell>
        </row>
        <row r="25">
          <cell r="A25" t="str">
            <v>030203</v>
          </cell>
          <cell r="B25" t="str">
            <v>TRAVESSIA DE CHAPA METALICA PARA VEICULOS</v>
          </cell>
          <cell r="C25" t="str">
            <v>M2</v>
          </cell>
          <cell r="D25">
            <v>60.35</v>
          </cell>
        </row>
        <row r="27">
          <cell r="A27" t="str">
            <v>030300</v>
          </cell>
          <cell r="B27" t="str">
            <v>SUSTENTACAO DE ESTRUTURAS</v>
          </cell>
        </row>
        <row r="28">
          <cell r="A28" t="str">
            <v>030301</v>
          </cell>
          <cell r="B28" t="str">
            <v>ESCORAMENTO DE POSTES</v>
          </cell>
          <cell r="C28" t="str">
            <v>UN</v>
          </cell>
          <cell r="D28">
            <v>40.08</v>
          </cell>
        </row>
        <row r="29">
          <cell r="A29" t="str">
            <v>030302</v>
          </cell>
          <cell r="B29" t="str">
            <v>SUSTENTACAO DE TUBULACOES EXISTENTES - PRANCHAS DE PEROBA</v>
          </cell>
          <cell r="C29" t="str">
            <v>M3</v>
          </cell>
          <cell r="D29">
            <v>789.06</v>
          </cell>
        </row>
        <row r="30">
          <cell r="A30" t="str">
            <v>030303</v>
          </cell>
          <cell r="B30" t="str">
            <v>SUSTENTACAO DE TUBULACOES EXISTENTES - PERFIS METALICOS</v>
          </cell>
          <cell r="C30" t="str">
            <v>T</v>
          </cell>
          <cell r="D30">
            <v>351.89</v>
          </cell>
        </row>
        <row r="32">
          <cell r="A32" t="str">
            <v>030400</v>
          </cell>
          <cell r="B32" t="str">
            <v>ATERRO DE FOSSA</v>
          </cell>
        </row>
        <row r="33">
          <cell r="A33" t="str">
            <v>030401</v>
          </cell>
          <cell r="B33" t="str">
            <v>ATERRO DE FOSSA</v>
          </cell>
          <cell r="C33" t="str">
            <v>M3</v>
          </cell>
          <cell r="D33">
            <v>7.19</v>
          </cell>
        </row>
        <row r="34">
          <cell r="A34" t="str">
            <v>030402</v>
          </cell>
          <cell r="B34" t="str">
            <v>ATERRO DE FOSSA COM EXECUCAO DE VIGA DE CONCRETO PARA BERCO DA TUBULACAO</v>
          </cell>
          <cell r="C34" t="str">
            <v>M3</v>
          </cell>
          <cell r="D34">
            <v>49.17</v>
          </cell>
        </row>
        <row r="36">
          <cell r="A36" t="str">
            <v>030500</v>
          </cell>
          <cell r="B36" t="str">
            <v>DESMATAMENTO E LIMPEZA</v>
          </cell>
        </row>
        <row r="37">
          <cell r="A37" t="str">
            <v>030501</v>
          </cell>
          <cell r="B37" t="str">
            <v>CORTE DE ARVORE COM DESTOCAMENTO</v>
          </cell>
          <cell r="C37" t="str">
            <v>UN</v>
          </cell>
          <cell r="D37">
            <v>6.68</v>
          </cell>
        </row>
        <row r="38">
          <cell r="A38" t="str">
            <v>030502</v>
          </cell>
          <cell r="B38" t="str">
            <v>ROCADA E CAPINA</v>
          </cell>
          <cell r="C38" t="str">
            <v>M2</v>
          </cell>
          <cell r="D38">
            <v>0.94</v>
          </cell>
        </row>
        <row r="40">
          <cell r="A40" t="str">
            <v>040000</v>
          </cell>
          <cell r="B40" t="str">
            <v>MOVIMENTO DE TERRA</v>
          </cell>
        </row>
        <row r="41">
          <cell r="A41" t="str">
            <v>040100</v>
          </cell>
          <cell r="B41" t="str">
            <v>ESCAVACAO EM GERAL</v>
          </cell>
        </row>
        <row r="42">
          <cell r="A42" t="str">
            <v>040101</v>
          </cell>
          <cell r="B42" t="str">
            <v>REMOCAO DE TERRA VEGETAL</v>
          </cell>
          <cell r="C42" t="str">
            <v>M2</v>
          </cell>
          <cell r="D42">
            <v>0.47</v>
          </cell>
        </row>
        <row r="43">
          <cell r="A43" t="str">
            <v>040102</v>
          </cell>
          <cell r="B43" t="str">
            <v>ESCAVACAO DE AREAS, MECANIZADA, QUALQUER TERRENO, EXCETO ROCHA</v>
          </cell>
          <cell r="C43" t="str">
            <v>M3</v>
          </cell>
          <cell r="D43">
            <v>2.36</v>
          </cell>
        </row>
        <row r="44">
          <cell r="A44" t="str">
            <v>040103</v>
          </cell>
          <cell r="B44" t="str">
            <v>ESCAVACAO SUBMERSA (DRAGAGEM)</v>
          </cell>
          <cell r="C44" t="str">
            <v>M3</v>
          </cell>
          <cell r="D44">
            <v>14.86</v>
          </cell>
        </row>
        <row r="45">
          <cell r="A45" t="str">
            <v>040104</v>
          </cell>
          <cell r="B45" t="str">
            <v>ESCAVACAO DE JAZIDAS DE SOLO</v>
          </cell>
          <cell r="C45" t="str">
            <v>M3</v>
          </cell>
          <cell r="D45">
            <v>3.37</v>
          </cell>
        </row>
        <row r="46">
          <cell r="A46" t="str">
            <v>040105</v>
          </cell>
          <cell r="B46" t="str">
            <v>ESCAVACAO EM ROCHA DURA COM EXPLOSIVO</v>
          </cell>
          <cell r="C46" t="str">
            <v>M3</v>
          </cell>
          <cell r="D46">
            <v>45.04</v>
          </cell>
        </row>
        <row r="47">
          <cell r="A47" t="str">
            <v>040106</v>
          </cell>
          <cell r="B47" t="str">
            <v>ESCAVACAO EM ROCHA BRANDA OU MOLEDO A FRIO</v>
          </cell>
          <cell r="C47" t="str">
            <v>M3</v>
          </cell>
          <cell r="D47">
            <v>77.33</v>
          </cell>
        </row>
        <row r="49">
          <cell r="A49" t="str">
            <v>040200</v>
          </cell>
          <cell r="B49" t="str">
            <v>ESCAVACAO MANUAL, QUALQUER TERRENO EXCETO ROCHA, DE AREAS, VALAS, POCOS E CAVAS</v>
          </cell>
        </row>
        <row r="50">
          <cell r="A50" t="str">
            <v>040201</v>
          </cell>
          <cell r="B50" t="str">
            <v>ATE 2,00 M DE PROFUNDIDADE</v>
          </cell>
          <cell r="C50" t="str">
            <v>M3</v>
          </cell>
          <cell r="D50">
            <v>20</v>
          </cell>
        </row>
        <row r="51">
          <cell r="A51" t="str">
            <v>040202</v>
          </cell>
          <cell r="B51" t="str">
            <v>ALEM DE 2,00 M ATE 4,00 M DE PROFUNDIDADE</v>
          </cell>
          <cell r="C51" t="str">
            <v>M3</v>
          </cell>
          <cell r="D51">
            <v>23.27</v>
          </cell>
        </row>
        <row r="52">
          <cell r="A52" t="str">
            <v>040203</v>
          </cell>
          <cell r="B52" t="str">
            <v>ALEM DE 4,00 M ATE 6,00 M DE PROFUNDIDADE</v>
          </cell>
          <cell r="C52" t="str">
            <v>M3</v>
          </cell>
          <cell r="D52">
            <v>26.56</v>
          </cell>
        </row>
        <row r="54">
          <cell r="A54" t="str">
            <v>040300</v>
          </cell>
          <cell r="B54" t="str">
            <v>ESCAVACAO MANUAL, QQ TERRENO EXCETO ROCHA PARA EXECUCAO DE ESTACAO ELEVATORIA EM ADUELAS SUCESSIVAS</v>
          </cell>
        </row>
        <row r="55">
          <cell r="A55" t="str">
            <v>040301</v>
          </cell>
          <cell r="B55" t="str">
            <v>ATE 2,00 M DE PROFUNDIDADE</v>
          </cell>
          <cell r="C55" t="str">
            <v>M3</v>
          </cell>
          <cell r="D55">
            <v>34.28</v>
          </cell>
        </row>
        <row r="56">
          <cell r="A56" t="str">
            <v>040302</v>
          </cell>
          <cell r="B56" t="str">
            <v>ALEM DE 2,00 M ATE 4,00 M DE PROFUNDIDADE</v>
          </cell>
          <cell r="C56" t="str">
            <v>M3</v>
          </cell>
          <cell r="D56">
            <v>40.840000000000003</v>
          </cell>
        </row>
        <row r="57">
          <cell r="A57" t="str">
            <v>040303</v>
          </cell>
          <cell r="B57" t="str">
            <v>ALEM DE 4,00 M ATE 6,00 M DE PROFUNDIDADE</v>
          </cell>
          <cell r="C57" t="str">
            <v>M3</v>
          </cell>
          <cell r="D57">
            <v>50.67</v>
          </cell>
        </row>
        <row r="58">
          <cell r="A58" t="str">
            <v>040304</v>
          </cell>
          <cell r="B58" t="str">
            <v>ALEM DE 6,00 M ATE 8,00 M DE PROFUNDIDADE</v>
          </cell>
          <cell r="C58" t="str">
            <v>M3</v>
          </cell>
          <cell r="D58">
            <v>67.05</v>
          </cell>
        </row>
        <row r="60">
          <cell r="A60" t="str">
            <v>040400</v>
          </cell>
          <cell r="B60" t="str">
            <v>ESCAVACAO DE VALAS - REDES DE DISTRIBUICAO</v>
          </cell>
        </row>
        <row r="61">
          <cell r="A61" t="str">
            <v>040401</v>
          </cell>
          <cell r="B61" t="str">
            <v>ADICIONAL DE PRECO PARA ESCAVACAO EM ROCHA, PROFUNDIDADE ATE  1,50 M</v>
          </cell>
          <cell r="C61" t="str">
            <v>M3</v>
          </cell>
          <cell r="D61">
            <v>42.86</v>
          </cell>
        </row>
        <row r="62">
          <cell r="A62" t="str">
            <v>040402</v>
          </cell>
          <cell r="B62" t="str">
            <v>ADICIONAL DE PRECO PARA ESCAVACAO MANUAL, PROFUNDIDADE ATE 1,50 M</v>
          </cell>
          <cell r="C62" t="str">
            <v>M3</v>
          </cell>
          <cell r="D62">
            <v>12.56</v>
          </cell>
        </row>
        <row r="63">
          <cell r="A63" t="str">
            <v>040403</v>
          </cell>
          <cell r="B63" t="str">
            <v>ESCAVACAO QUALQUER TERRENO EXCETO ROCHA,  PROFUNDIDADE DE 1,50 M ATE 3,00 M</v>
          </cell>
          <cell r="C63" t="str">
            <v>M3</v>
          </cell>
          <cell r="D63">
            <v>3.37</v>
          </cell>
        </row>
        <row r="65">
          <cell r="A65" t="str">
            <v>040500</v>
          </cell>
          <cell r="B65" t="str">
            <v>ESCAVACAO DE VALAS - QUALQUER TERRENO EXCETO ROCHA- REDES COLETORAS</v>
          </cell>
        </row>
        <row r="66">
          <cell r="A66" t="str">
            <v>040501</v>
          </cell>
          <cell r="B66" t="str">
            <v>ATE 2,00 M DE PROFUNDIDADE (A)</v>
          </cell>
          <cell r="C66" t="str">
            <v>M3</v>
          </cell>
          <cell r="D66">
            <v>2.64</v>
          </cell>
        </row>
        <row r="67">
          <cell r="A67" t="str">
            <v>040502</v>
          </cell>
          <cell r="B67" t="str">
            <v>ATE 3,00 M DE PROFUNDIDADE (A)</v>
          </cell>
          <cell r="C67" t="str">
            <v>M3</v>
          </cell>
          <cell r="D67">
            <v>2.93</v>
          </cell>
        </row>
        <row r="68">
          <cell r="A68" t="str">
            <v>040503</v>
          </cell>
          <cell r="B68" t="str">
            <v>ATE 4,00 M DE PROFUNDIDADE (A)</v>
          </cell>
          <cell r="C68" t="str">
            <v>M3</v>
          </cell>
          <cell r="D68">
            <v>3.35</v>
          </cell>
        </row>
        <row r="69">
          <cell r="A69" t="str">
            <v>040504</v>
          </cell>
          <cell r="B69" t="str">
            <v>ATE 6,00 M DE PROFUNDIDADE (A)</v>
          </cell>
          <cell r="C69" t="str">
            <v>M3</v>
          </cell>
          <cell r="D69">
            <v>4.9400000000000004</v>
          </cell>
        </row>
        <row r="70">
          <cell r="A70" t="str">
            <v>040505</v>
          </cell>
          <cell r="B70" t="str">
            <v>ATE 8,00 M DE PROFUNDIDADE (A)</v>
          </cell>
          <cell r="C70" t="str">
            <v>M3</v>
          </cell>
          <cell r="D70">
            <v>7.64</v>
          </cell>
        </row>
        <row r="71">
          <cell r="A71" t="str">
            <v>040531</v>
          </cell>
          <cell r="B71" t="str">
            <v>ATE 2,00 M DE PROFUNDIDADE (B)</v>
          </cell>
          <cell r="C71" t="str">
            <v>M3</v>
          </cell>
          <cell r="D71">
            <v>2.11</v>
          </cell>
        </row>
        <row r="72">
          <cell r="A72" t="str">
            <v>040532</v>
          </cell>
          <cell r="B72" t="str">
            <v>ATE 3,00 M DE PROFUNDIDADE (B)</v>
          </cell>
          <cell r="C72" t="str">
            <v>M3</v>
          </cell>
          <cell r="D72">
            <v>2.3199999999999998</v>
          </cell>
        </row>
        <row r="73">
          <cell r="A73" t="str">
            <v>040533</v>
          </cell>
          <cell r="B73" t="str">
            <v>ATE 4,00 M DE PROFUNDIDADE (B)</v>
          </cell>
          <cell r="C73" t="str">
            <v>M3</v>
          </cell>
          <cell r="D73">
            <v>2.67</v>
          </cell>
        </row>
        <row r="74">
          <cell r="A74" t="str">
            <v>040534</v>
          </cell>
          <cell r="B74" t="str">
            <v>ATE 6,00 M DE PROFUNDIDADE (B)</v>
          </cell>
          <cell r="C74" t="str">
            <v>M3</v>
          </cell>
          <cell r="D74">
            <v>3.93</v>
          </cell>
        </row>
        <row r="75">
          <cell r="A75" t="str">
            <v>040535</v>
          </cell>
          <cell r="B75" t="str">
            <v>ATE 8,00 M DE PROFUNDIDADE (B)</v>
          </cell>
          <cell r="C75" t="str">
            <v>M3</v>
          </cell>
          <cell r="D75">
            <v>6.14</v>
          </cell>
        </row>
        <row r="76">
          <cell r="A76" t="str">
            <v>040551</v>
          </cell>
          <cell r="B76" t="str">
            <v>ATE 2,00 M DE PROFUNDIDADE (C)</v>
          </cell>
          <cell r="C76" t="str">
            <v>M3</v>
          </cell>
          <cell r="D76">
            <v>1.3</v>
          </cell>
        </row>
        <row r="77">
          <cell r="A77" t="str">
            <v>040552</v>
          </cell>
          <cell r="B77" t="str">
            <v>ATE 3,00 M DE PROFUNDIDADE (C)</v>
          </cell>
          <cell r="C77" t="str">
            <v>M3</v>
          </cell>
          <cell r="D77">
            <v>1.44</v>
          </cell>
        </row>
        <row r="78">
          <cell r="A78" t="str">
            <v>040553</v>
          </cell>
          <cell r="B78" t="str">
            <v>ATE 4,00 M DE PROFUNDIDADE (C)</v>
          </cell>
          <cell r="C78" t="str">
            <v>M3</v>
          </cell>
          <cell r="D78">
            <v>1.64</v>
          </cell>
        </row>
        <row r="79">
          <cell r="A79" t="str">
            <v>040554</v>
          </cell>
          <cell r="B79" t="str">
            <v>ATE 6,00 M DE PROFUNDIDADE (C)</v>
          </cell>
          <cell r="C79" t="str">
            <v>M3</v>
          </cell>
          <cell r="D79">
            <v>2.46</v>
          </cell>
        </row>
        <row r="80">
          <cell r="A80" t="str">
            <v>040555</v>
          </cell>
          <cell r="B80" t="str">
            <v>ATE 8,00 M DE PROFUNDIDADE (C)</v>
          </cell>
          <cell r="C80" t="str">
            <v>M3</v>
          </cell>
          <cell r="D80">
            <v>3.8</v>
          </cell>
        </row>
        <row r="82">
          <cell r="A82" t="str">
            <v>040600</v>
          </cell>
          <cell r="B82" t="str">
            <v>ESCAV.DE VALAS,QQ TERRENO EXCETO ROCHA-ADUTORAS,COLETORES TRONCO,INTERCEPTORES,EMISSARIOS E GALERIAS</v>
          </cell>
        </row>
        <row r="83">
          <cell r="A83" t="str">
            <v>040601</v>
          </cell>
          <cell r="B83" t="str">
            <v>ATE 2,00M DE PROFUNDIDADE (A)</v>
          </cell>
          <cell r="C83" t="str">
            <v>M3</v>
          </cell>
          <cell r="D83">
            <v>2.04</v>
          </cell>
        </row>
        <row r="84">
          <cell r="A84" t="str">
            <v>040602</v>
          </cell>
          <cell r="B84" t="str">
            <v>ALEM DE 2,00 M ATE 4,00 M DE PROFUNDIDADE (A)</v>
          </cell>
          <cell r="C84" t="str">
            <v>M3</v>
          </cell>
          <cell r="D84">
            <v>2.97</v>
          </cell>
        </row>
        <row r="85">
          <cell r="A85" t="str">
            <v>040603</v>
          </cell>
          <cell r="B85" t="str">
            <v>ALEM DE 4,00 M ATE 6,00 M DE PROFUNDIDADE (A)</v>
          </cell>
          <cell r="C85" t="str">
            <v>M3</v>
          </cell>
          <cell r="D85">
            <v>6.65</v>
          </cell>
        </row>
        <row r="86">
          <cell r="A86" t="str">
            <v>040604</v>
          </cell>
          <cell r="B86" t="str">
            <v>ALEM DE 6,00 M ATE 8,00 M DE PROFUNDIDADE (A)</v>
          </cell>
          <cell r="C86" t="str">
            <v>M3</v>
          </cell>
          <cell r="D86">
            <v>11.07</v>
          </cell>
        </row>
        <row r="87">
          <cell r="A87" t="str">
            <v>040631</v>
          </cell>
          <cell r="B87" t="str">
            <v>ATE 2,00 M DE PROFUNDIDADE (B)</v>
          </cell>
          <cell r="C87" t="str">
            <v>M3</v>
          </cell>
          <cell r="D87">
            <v>1.63</v>
          </cell>
        </row>
        <row r="88">
          <cell r="A88" t="str">
            <v>040632</v>
          </cell>
          <cell r="B88" t="str">
            <v>ALEM DE 2,00 M ATE 4,00 M DE PROFUNDIDADE (B)</v>
          </cell>
          <cell r="C88" t="str">
            <v>M3</v>
          </cell>
          <cell r="D88">
            <v>2.38</v>
          </cell>
        </row>
        <row r="89">
          <cell r="A89" t="str">
            <v>040633</v>
          </cell>
          <cell r="B89" t="str">
            <v>ALEM 4,00 M ATE 6,00 M DE PROFUNDIDADE (B)</v>
          </cell>
          <cell r="C89" t="str">
            <v>M3</v>
          </cell>
          <cell r="D89">
            <v>5.34</v>
          </cell>
        </row>
        <row r="90">
          <cell r="A90" t="str">
            <v>040634</v>
          </cell>
          <cell r="B90" t="str">
            <v>ALEM DE 6,00 M ATE 8,00 M DE PROFUNDIDADE (B)</v>
          </cell>
          <cell r="C90" t="str">
            <v>M3</v>
          </cell>
          <cell r="D90">
            <v>8.8800000000000008</v>
          </cell>
        </row>
        <row r="91">
          <cell r="A91" t="str">
            <v>040651</v>
          </cell>
          <cell r="B91" t="str">
            <v>ATE 2,00 M DE PROFUNDIDADE (C)</v>
          </cell>
          <cell r="C91" t="str">
            <v>M3</v>
          </cell>
          <cell r="D91">
            <v>1.01</v>
          </cell>
        </row>
        <row r="92">
          <cell r="A92" t="str">
            <v>040652</v>
          </cell>
          <cell r="B92" t="str">
            <v>ALEM DE 2,00 M ATE 4,00 M DE PROFUNDIDADE (C)</v>
          </cell>
          <cell r="C92" t="str">
            <v>M3</v>
          </cell>
          <cell r="D92">
            <v>1.48</v>
          </cell>
        </row>
        <row r="93">
          <cell r="A93" t="str">
            <v>040653</v>
          </cell>
          <cell r="B93" t="str">
            <v>ALEM DE 4,00 M ATE 6,00 M DE PROFUNDIDADE (C)</v>
          </cell>
          <cell r="C93" t="str">
            <v>M3</v>
          </cell>
          <cell r="D93">
            <v>3.32</v>
          </cell>
        </row>
        <row r="94">
          <cell r="A94" t="str">
            <v>040654</v>
          </cell>
          <cell r="B94" t="str">
            <v>ALEM DE 6,00 M ATE 8,00 M DE PROFUNDIDADE (C)</v>
          </cell>
          <cell r="C94" t="str">
            <v>M3</v>
          </cell>
          <cell r="D94">
            <v>5.51</v>
          </cell>
        </row>
        <row r="96">
          <cell r="A96" t="str">
            <v>040700</v>
          </cell>
          <cell r="B96" t="str">
            <v>ESCAVACAO MECANICA,QUALQUER TERRENO EXCETO ROCHA  DE POCOS E CAVAS</v>
          </cell>
        </row>
        <row r="97">
          <cell r="A97" t="str">
            <v>040701</v>
          </cell>
          <cell r="B97" t="str">
            <v>ATE 2,00M DE PROFUNDIDADE</v>
          </cell>
          <cell r="C97" t="str">
            <v>M3</v>
          </cell>
          <cell r="D97">
            <v>2.42</v>
          </cell>
        </row>
        <row r="98">
          <cell r="A98" t="str">
            <v>040702</v>
          </cell>
          <cell r="B98" t="str">
            <v>ALEM DE 2,00 M ATE 4,00 M DE PROFUNDIDADE</v>
          </cell>
          <cell r="C98" t="str">
            <v>M3</v>
          </cell>
          <cell r="D98">
            <v>3.51</v>
          </cell>
        </row>
        <row r="99">
          <cell r="A99" t="str">
            <v>040703</v>
          </cell>
          <cell r="B99" t="str">
            <v>ALEM DE 4,00 M ATE 6,00 M DE PROFUNDIDADE</v>
          </cell>
          <cell r="C99" t="str">
            <v>M3</v>
          </cell>
          <cell r="D99">
            <v>7.95</v>
          </cell>
        </row>
        <row r="100">
          <cell r="A100" t="str">
            <v>040704</v>
          </cell>
          <cell r="B100" t="str">
            <v>ALEM DE 6,00 M ATE 8,00 M DE PROFUNDIDADE</v>
          </cell>
          <cell r="C100" t="str">
            <v>M3</v>
          </cell>
          <cell r="D100">
            <v>13.28</v>
          </cell>
        </row>
        <row r="102">
          <cell r="A102" t="str">
            <v>040800</v>
          </cell>
          <cell r="B102" t="str">
            <v>ATERROS E RECOBRIMENTOS ESPECIAIS DE VALAS,CAVAS E POCOS</v>
          </cell>
        </row>
        <row r="103">
          <cell r="A103" t="str">
            <v>040801</v>
          </cell>
          <cell r="B103" t="str">
            <v>ADICIONAL DE PRECO PARA COMPACTACAO COM GC MAIOR OU IGUAL 95% PN, PROFUNDIDADE DA VALA ATE 1,50M (A)</v>
          </cell>
          <cell r="C103" t="str">
            <v>M3</v>
          </cell>
          <cell r="D103">
            <v>2.2000000000000002</v>
          </cell>
        </row>
        <row r="104">
          <cell r="A104" t="str">
            <v>040802</v>
          </cell>
          <cell r="B104" t="str">
            <v>ATERRO COMPACTADO SEM CONTROLE DE GC (A)</v>
          </cell>
          <cell r="C104" t="str">
            <v>M3</v>
          </cell>
          <cell r="D104">
            <v>5.51</v>
          </cell>
        </row>
        <row r="105">
          <cell r="A105" t="str">
            <v>040803</v>
          </cell>
          <cell r="B105" t="str">
            <v>ATERRO COMPACTADO COM GC MAIOR OU IGUAL 95 % PN (A)</v>
          </cell>
          <cell r="C105" t="str">
            <v>M3</v>
          </cell>
          <cell r="D105">
            <v>7.72</v>
          </cell>
        </row>
        <row r="106">
          <cell r="A106" t="str">
            <v>040804</v>
          </cell>
          <cell r="B106" t="str">
            <v>ATERRO COM AREIA (A)</v>
          </cell>
          <cell r="C106" t="str">
            <v>M3</v>
          </cell>
          <cell r="D106">
            <v>56.55</v>
          </cell>
        </row>
        <row r="107">
          <cell r="A107" t="str">
            <v>040805</v>
          </cell>
          <cell r="B107" t="str">
            <v>ENVOLTORIA COM AREIA (A)</v>
          </cell>
          <cell r="C107" t="str">
            <v>M3</v>
          </cell>
          <cell r="D107">
            <v>59.98</v>
          </cell>
        </row>
        <row r="108">
          <cell r="A108" t="str">
            <v>040806</v>
          </cell>
          <cell r="B108" t="str">
            <v>ENVOLTORIA DE CIMENTO E AREIA (A)</v>
          </cell>
          <cell r="C108" t="str">
            <v>M3</v>
          </cell>
          <cell r="D108">
            <v>151.93</v>
          </cell>
        </row>
        <row r="109">
          <cell r="A109" t="str">
            <v>040831</v>
          </cell>
          <cell r="B109" t="str">
            <v>ADICIONAL DE PRECO PARA COMPACTACAO COM GC MAIOR OU IGUAL 95% PN, PROFUNDIDADE DA VALA ATE 1,50M (B)</v>
          </cell>
          <cell r="C109" t="str">
            <v>M3</v>
          </cell>
          <cell r="D109">
            <v>1.78</v>
          </cell>
        </row>
        <row r="110">
          <cell r="A110" t="str">
            <v>040832</v>
          </cell>
          <cell r="B110" t="str">
            <v>ATERRO COMPACTADO SEM CONTROLE DE GC (B)</v>
          </cell>
          <cell r="C110" t="str">
            <v>M3</v>
          </cell>
          <cell r="D110">
            <v>4.4000000000000004</v>
          </cell>
        </row>
        <row r="111">
          <cell r="A111" t="str">
            <v>040833</v>
          </cell>
          <cell r="B111" t="str">
            <v>ATERRO COMPACTADO COM GC MAIOR OU IGUAL 95% PN (B)</v>
          </cell>
          <cell r="C111" t="str">
            <v>M3</v>
          </cell>
          <cell r="D111">
            <v>6.18</v>
          </cell>
        </row>
        <row r="112">
          <cell r="A112" t="str">
            <v>040834</v>
          </cell>
          <cell r="B112" t="str">
            <v>ATERRO COM AREIA (B)</v>
          </cell>
          <cell r="C112" t="str">
            <v>M3</v>
          </cell>
          <cell r="D112">
            <v>57.34</v>
          </cell>
        </row>
        <row r="113">
          <cell r="A113" t="str">
            <v>040835</v>
          </cell>
          <cell r="B113" t="str">
            <v>ENVOLTORIA COM AREIA (B)</v>
          </cell>
          <cell r="C113" t="str">
            <v>M3</v>
          </cell>
          <cell r="D113">
            <v>58</v>
          </cell>
        </row>
        <row r="114">
          <cell r="A114" t="str">
            <v>040836</v>
          </cell>
          <cell r="B114" t="str">
            <v>ENVOLTORIA DE CIMENTO COM AREIA (B)</v>
          </cell>
          <cell r="C114" t="str">
            <v>M3</v>
          </cell>
          <cell r="D114">
            <v>140.99</v>
          </cell>
        </row>
        <row r="115">
          <cell r="A115" t="str">
            <v>040851</v>
          </cell>
          <cell r="B115" t="str">
            <v>ADICIONAL DE PRECO PARA COMPACTACAO COM GC MAIOR OU IGUAL 95% PN, PROFUNDIDADE DA VALA ATE 1,50M (C)</v>
          </cell>
          <cell r="C115" t="str">
            <v>M3</v>
          </cell>
          <cell r="D115">
            <v>1.0900000000000001</v>
          </cell>
        </row>
        <row r="116">
          <cell r="A116" t="str">
            <v>040852</v>
          </cell>
          <cell r="B116" t="str">
            <v>ATERRO COMPACTADO SEM CONTROLE DE GC (C)</v>
          </cell>
          <cell r="C116" t="str">
            <v>M3</v>
          </cell>
          <cell r="D116">
            <v>2.75</v>
          </cell>
        </row>
        <row r="117">
          <cell r="A117" t="str">
            <v>040853</v>
          </cell>
          <cell r="B117" t="str">
            <v>ATERRO COMPACTADO COM GC MAIOR OU IGUAL A 95% PN (C)</v>
          </cell>
          <cell r="C117" t="str">
            <v>M3</v>
          </cell>
          <cell r="D117">
            <v>3.83</v>
          </cell>
        </row>
        <row r="118">
          <cell r="A118" t="str">
            <v>040854</v>
          </cell>
          <cell r="B118" t="str">
            <v>ATERRO COM AREIA (C)</v>
          </cell>
          <cell r="C118" t="str">
            <v>M3</v>
          </cell>
          <cell r="D118">
            <v>53.25</v>
          </cell>
        </row>
        <row r="119">
          <cell r="A119" t="str">
            <v>040855</v>
          </cell>
          <cell r="B119" t="str">
            <v>ENVOLTORIA COM AREIA (C)</v>
          </cell>
          <cell r="C119" t="str">
            <v>M3</v>
          </cell>
          <cell r="D119">
            <v>54.96</v>
          </cell>
        </row>
        <row r="120">
          <cell r="A120" t="str">
            <v>040856</v>
          </cell>
          <cell r="B120" t="str">
            <v>ENVOLTORIA DE CIMENTO E AREIA (C)</v>
          </cell>
          <cell r="C120" t="str">
            <v>M3</v>
          </cell>
          <cell r="D120">
            <v>124.55</v>
          </cell>
        </row>
        <row r="122">
          <cell r="A122" t="str">
            <v>040900</v>
          </cell>
          <cell r="B122" t="str">
            <v>MACICOS COMPACTADOS E COMPACTACAO DE AREAS</v>
          </cell>
        </row>
        <row r="123">
          <cell r="A123" t="str">
            <v>040901</v>
          </cell>
          <cell r="B123" t="str">
            <v>COMPACTACAO MECANIZADA DE AREAS COM GC MAIOR OU IGUAL 95 % PN</v>
          </cell>
          <cell r="C123" t="str">
            <v>M3</v>
          </cell>
          <cell r="D123">
            <v>2.48</v>
          </cell>
        </row>
        <row r="124">
          <cell r="A124" t="str">
            <v>040902</v>
          </cell>
          <cell r="B124" t="str">
            <v>COMPACTACAO MECANIZADA DE AREAS SEM CONTROLE DE GC</v>
          </cell>
          <cell r="C124" t="str">
            <v>M3</v>
          </cell>
          <cell r="D124">
            <v>1.18</v>
          </cell>
        </row>
        <row r="125">
          <cell r="A125" t="str">
            <v>040903</v>
          </cell>
          <cell r="B125" t="str">
            <v>MACICO DE TERRA (BARRAGENS)</v>
          </cell>
          <cell r="C125" t="str">
            <v>M3</v>
          </cell>
          <cell r="D125">
            <v>3.12</v>
          </cell>
        </row>
        <row r="126">
          <cell r="A126" t="str">
            <v>040904</v>
          </cell>
          <cell r="B126" t="str">
            <v>FILTRO DE AREIA</v>
          </cell>
          <cell r="C126" t="str">
            <v>M3</v>
          </cell>
          <cell r="D126">
            <v>77.59</v>
          </cell>
        </row>
        <row r="127">
          <cell r="A127" t="str">
            <v>040905</v>
          </cell>
          <cell r="B127" t="str">
            <v>FILTRO DE TRANSICAO</v>
          </cell>
          <cell r="C127" t="str">
            <v>M3</v>
          </cell>
          <cell r="D127">
            <v>70.37</v>
          </cell>
        </row>
        <row r="128">
          <cell r="A128" t="str">
            <v>040906</v>
          </cell>
          <cell r="B128" t="str">
            <v>MACICO DE ENROCAMENTO</v>
          </cell>
          <cell r="C128" t="str">
            <v>M3</v>
          </cell>
          <cell r="D128">
            <v>76.03</v>
          </cell>
        </row>
        <row r="129">
          <cell r="A129" t="str">
            <v>040907</v>
          </cell>
          <cell r="B129" t="str">
            <v>ENSECADEIRA COM SACOS DE AREIA (COM FORNECIMENTO DE AREIA)</v>
          </cell>
          <cell r="C129" t="str">
            <v>M3</v>
          </cell>
          <cell r="D129">
            <v>249.98</v>
          </cell>
        </row>
        <row r="130">
          <cell r="A130" t="str">
            <v>040908</v>
          </cell>
          <cell r="B130" t="str">
            <v>ENSECADEIRA COM SACOS (SEM FORNECIMENTO DE AREIA)</v>
          </cell>
          <cell r="C130" t="str">
            <v>M3</v>
          </cell>
          <cell r="D130">
            <v>204.02</v>
          </cell>
        </row>
        <row r="132">
          <cell r="A132" t="str">
            <v>041000</v>
          </cell>
          <cell r="B132" t="str">
            <v>CARGA, TRANSPORTE E DESCARGA</v>
          </cell>
        </row>
        <row r="133">
          <cell r="A133" t="str">
            <v>041001</v>
          </cell>
          <cell r="B133" t="str">
            <v>CARGA E DESCARGA DE SOLO (A)</v>
          </cell>
          <cell r="C133" t="str">
            <v>M3</v>
          </cell>
          <cell r="D133">
            <v>1.52</v>
          </cell>
        </row>
        <row r="134">
          <cell r="A134" t="str">
            <v>041002</v>
          </cell>
          <cell r="B134" t="str">
            <v>TRANSPORTE DE MATERIAL ESCAVADO - SOLO (A)</v>
          </cell>
          <cell r="C134" t="str">
            <v>M3XKM</v>
          </cell>
          <cell r="D134">
            <v>0.7</v>
          </cell>
        </row>
        <row r="135">
          <cell r="A135" t="str">
            <v>041003</v>
          </cell>
          <cell r="B135" t="str">
            <v>CARGA E DESCARGA DE ROCHA (A)</v>
          </cell>
          <cell r="C135" t="str">
            <v>M3</v>
          </cell>
          <cell r="D135">
            <v>1.82</v>
          </cell>
        </row>
        <row r="136">
          <cell r="A136" t="str">
            <v>041004</v>
          </cell>
          <cell r="B136" t="str">
            <v>TRANSPORTE DE MATERIAL ESCAVADO - ROCHA (A)</v>
          </cell>
          <cell r="C136" t="str">
            <v>M3XKM</v>
          </cell>
          <cell r="D136">
            <v>1.06</v>
          </cell>
        </row>
        <row r="137">
          <cell r="A137" t="str">
            <v>041031</v>
          </cell>
          <cell r="B137" t="str">
            <v>CARGA E DESCARGA DE SOLO (B)</v>
          </cell>
          <cell r="C137" t="str">
            <v>M3</v>
          </cell>
          <cell r="D137">
            <v>1.19</v>
          </cell>
        </row>
        <row r="138">
          <cell r="A138" t="str">
            <v>041032</v>
          </cell>
          <cell r="B138" t="str">
            <v>TRANSPORTE DE MATERIAL ESCAVADO - SOLO (B)</v>
          </cell>
          <cell r="C138" t="str">
            <v>M3XKM</v>
          </cell>
          <cell r="D138">
            <v>0.56999999999999995</v>
          </cell>
        </row>
        <row r="139">
          <cell r="A139" t="str">
            <v>041033</v>
          </cell>
          <cell r="B139" t="str">
            <v>CARGA E DESCARGA DE ROCHA (B)</v>
          </cell>
          <cell r="C139" t="str">
            <v>M3</v>
          </cell>
          <cell r="D139">
            <v>1.47</v>
          </cell>
        </row>
        <row r="140">
          <cell r="A140" t="str">
            <v>041034</v>
          </cell>
          <cell r="B140" t="str">
            <v>TRANSPORTE DE MATERIAL ESCAVADO - ROCHA (B)</v>
          </cell>
          <cell r="C140" t="str">
            <v>M3XKM</v>
          </cell>
          <cell r="D140">
            <v>0.85</v>
          </cell>
        </row>
        <row r="141">
          <cell r="A141" t="str">
            <v>041051</v>
          </cell>
          <cell r="B141" t="str">
            <v>CARGA E DESCARGA DE SOLO (C)</v>
          </cell>
          <cell r="C141" t="str">
            <v>M3</v>
          </cell>
          <cell r="D141">
            <v>0.73</v>
          </cell>
        </row>
        <row r="142">
          <cell r="A142" t="str">
            <v>041052</v>
          </cell>
          <cell r="B142" t="str">
            <v>TRANSPORTE DE MATERIAL ESCAVADO - SOLO (C)</v>
          </cell>
          <cell r="C142" t="str">
            <v>M3XKM</v>
          </cell>
          <cell r="D142">
            <v>0.34</v>
          </cell>
        </row>
        <row r="143">
          <cell r="A143" t="str">
            <v>041053</v>
          </cell>
          <cell r="B143" t="str">
            <v>CARGA E DESCARGA DE ROCHA (C)</v>
          </cell>
          <cell r="C143" t="str">
            <v>M3</v>
          </cell>
          <cell r="D143">
            <v>0.9</v>
          </cell>
        </row>
        <row r="144">
          <cell r="A144" t="str">
            <v>041054</v>
          </cell>
          <cell r="B144" t="str">
            <v>TRANSPORTE DE MATERIAL ESCAVADO - ROCHA (C)</v>
          </cell>
          <cell r="C144" t="str">
            <v>M3XKM</v>
          </cell>
          <cell r="D144">
            <v>0.53</v>
          </cell>
        </row>
        <row r="146">
          <cell r="A146" t="str">
            <v>050000</v>
          </cell>
          <cell r="B146" t="str">
            <v>ESCORAMENTOS</v>
          </cell>
        </row>
        <row r="147">
          <cell r="A147" t="str">
            <v>050100</v>
          </cell>
          <cell r="B147" t="str">
            <v>ESTRUTURAS DE ESCORAMENTO - MADEIRA</v>
          </cell>
        </row>
        <row r="148">
          <cell r="A148" t="str">
            <v>050101</v>
          </cell>
          <cell r="B148" t="str">
            <v>PONTALETEAMENTO (A)</v>
          </cell>
          <cell r="C148" t="str">
            <v>M2</v>
          </cell>
          <cell r="D148">
            <v>3.47</v>
          </cell>
        </row>
        <row r="149">
          <cell r="A149" t="str">
            <v>050102</v>
          </cell>
          <cell r="B149" t="str">
            <v>ESCORAMENTO DESCONTINUO (A)</v>
          </cell>
          <cell r="C149" t="str">
            <v>M2</v>
          </cell>
          <cell r="D149">
            <v>8.77</v>
          </cell>
        </row>
        <row r="150">
          <cell r="A150" t="str">
            <v>050103</v>
          </cell>
          <cell r="B150" t="str">
            <v>ESCORAMENTO CONTINUO (A)</v>
          </cell>
          <cell r="C150" t="str">
            <v>M2</v>
          </cell>
          <cell r="D150">
            <v>13.81</v>
          </cell>
        </row>
        <row r="151">
          <cell r="A151" t="str">
            <v>050104</v>
          </cell>
          <cell r="B151" t="str">
            <v>ESCORAMENTO ESPECIAL (A)</v>
          </cell>
          <cell r="C151" t="str">
            <v>M2</v>
          </cell>
          <cell r="D151">
            <v>23.58</v>
          </cell>
        </row>
        <row r="152">
          <cell r="A152" t="str">
            <v>050131</v>
          </cell>
          <cell r="B152" t="str">
            <v>PONTALETEAMENTO (B)</v>
          </cell>
          <cell r="C152" t="str">
            <v>M2</v>
          </cell>
          <cell r="D152">
            <v>3.08</v>
          </cell>
        </row>
        <row r="153">
          <cell r="A153" t="str">
            <v>050132</v>
          </cell>
          <cell r="B153" t="str">
            <v>ESCORAMENTO DESCONTINUO (B)</v>
          </cell>
          <cell r="C153" t="str">
            <v>M2</v>
          </cell>
          <cell r="D153">
            <v>7.83</v>
          </cell>
        </row>
        <row r="154">
          <cell r="A154" t="str">
            <v>050133</v>
          </cell>
          <cell r="B154" t="str">
            <v>ESCORAMENTO CONTINUO (B)</v>
          </cell>
          <cell r="C154" t="str">
            <v>M2</v>
          </cell>
          <cell r="D154">
            <v>12.36</v>
          </cell>
        </row>
        <row r="155">
          <cell r="A155" t="str">
            <v>050134</v>
          </cell>
          <cell r="B155" t="str">
            <v>ESCORAMENTO ESPECIAL (B)</v>
          </cell>
          <cell r="C155" t="str">
            <v>M2</v>
          </cell>
          <cell r="D155">
            <v>20.77</v>
          </cell>
        </row>
        <row r="156">
          <cell r="A156" t="str">
            <v>050151</v>
          </cell>
          <cell r="B156" t="str">
            <v>PONTALETEAMENTO (C)</v>
          </cell>
          <cell r="C156" t="str">
            <v>M2</v>
          </cell>
          <cell r="D156">
            <v>2.52</v>
          </cell>
        </row>
        <row r="157">
          <cell r="A157" t="str">
            <v>050152</v>
          </cell>
          <cell r="B157" t="str">
            <v>ESCORAMENTO DESCONTINUO (C)</v>
          </cell>
          <cell r="C157" t="str">
            <v>M2</v>
          </cell>
          <cell r="D157">
            <v>6.35</v>
          </cell>
        </row>
        <row r="158">
          <cell r="A158" t="str">
            <v>050153</v>
          </cell>
          <cell r="B158" t="str">
            <v>ESCORAMENTO CONTINUO (C)</v>
          </cell>
          <cell r="C158" t="str">
            <v>M2</v>
          </cell>
          <cell r="D158">
            <v>10.14</v>
          </cell>
        </row>
        <row r="159">
          <cell r="A159" t="str">
            <v>050154</v>
          </cell>
          <cell r="B159" t="str">
            <v>ESCORAMENTO ESPECIAL (C)</v>
          </cell>
          <cell r="C159" t="str">
            <v>M2</v>
          </cell>
          <cell r="D159">
            <v>16.579999999999998</v>
          </cell>
        </row>
        <row r="161">
          <cell r="A161" t="str">
            <v>050200</v>
          </cell>
          <cell r="B161" t="str">
            <v>ESTRUTURAS DE ESCORAMENTO METALICO - MADEIRA PARA VALAS</v>
          </cell>
        </row>
        <row r="162">
          <cell r="A162" t="str">
            <v>050201</v>
          </cell>
          <cell r="B162" t="str">
            <v>ESCORAMENTO COM 1 QUADRO  - LONGARINAS E ESTRONCAS METALICAS (A)</v>
          </cell>
          <cell r="C162" t="str">
            <v>M2</v>
          </cell>
          <cell r="D162">
            <v>53.33</v>
          </cell>
        </row>
        <row r="163">
          <cell r="A163" t="str">
            <v>050202</v>
          </cell>
          <cell r="B163" t="str">
            <v>ESCORAMENTO COM 2 QUADROS - LONGARINAS E ESTRONCAS METALICAS (A)</v>
          </cell>
          <cell r="C163" t="str">
            <v>M2</v>
          </cell>
          <cell r="D163">
            <v>56.61</v>
          </cell>
        </row>
        <row r="164">
          <cell r="A164" t="str">
            <v>050203</v>
          </cell>
          <cell r="B164" t="str">
            <v>ESCORAMENTO COM 3 QUADROS - LONGARINAS E ENTRONCAS METALICAS (A)</v>
          </cell>
          <cell r="C164" t="str">
            <v>M2</v>
          </cell>
          <cell r="D164">
            <v>61.33</v>
          </cell>
        </row>
        <row r="165">
          <cell r="A165" t="str">
            <v>050204</v>
          </cell>
          <cell r="B165" t="str">
            <v>ESCORAMENTO COM 1 QUADRO - ESTRONCAS DE MADEIRA SEM LONGARINAS (A)</v>
          </cell>
          <cell r="C165" t="str">
            <v>M2</v>
          </cell>
          <cell r="D165">
            <v>42.24</v>
          </cell>
        </row>
        <row r="166">
          <cell r="A166" t="str">
            <v>050205</v>
          </cell>
          <cell r="B166" t="str">
            <v>ESCORAMENTO COM 2 QUADROS - ESTRONCAS DE MADEIRA SEM LONGARINAS (A)</v>
          </cell>
          <cell r="C166" t="str">
            <v>M2</v>
          </cell>
          <cell r="D166">
            <v>45.63</v>
          </cell>
        </row>
        <row r="167">
          <cell r="A167" t="str">
            <v>050206</v>
          </cell>
          <cell r="B167" t="str">
            <v>ESCORAMENTO COM 3 QUADROS - ESTRONCAS DE MADEIRA SEM LONGARINAS (A)</v>
          </cell>
          <cell r="C167" t="str">
            <v>M2</v>
          </cell>
          <cell r="D167">
            <v>49.71</v>
          </cell>
        </row>
        <row r="168">
          <cell r="A168" t="str">
            <v>050231</v>
          </cell>
          <cell r="B168" t="str">
            <v>ESCORAMENTO COM 1 QUADRO - LONGARINAS E ESTRONCAS METALICAS (B)</v>
          </cell>
          <cell r="C168" t="str">
            <v>M2</v>
          </cell>
          <cell r="D168">
            <v>45.48</v>
          </cell>
        </row>
        <row r="169">
          <cell r="A169" t="str">
            <v>050232</v>
          </cell>
          <cell r="B169" t="str">
            <v>ESCORAMENTO COM 2 QUADROS - LONGARINAS E ESTRONCAS METALICAS (B)</v>
          </cell>
          <cell r="C169" t="str">
            <v>M2</v>
          </cell>
          <cell r="D169">
            <v>48.18</v>
          </cell>
        </row>
        <row r="170">
          <cell r="A170" t="str">
            <v>050233</v>
          </cell>
          <cell r="B170" t="str">
            <v>ESCORAMENTO COM 3 QUADROS - LONGARINAS E ESTRONCAS METALICAS (B)</v>
          </cell>
          <cell r="C170" t="str">
            <v>M2</v>
          </cell>
          <cell r="D170">
            <v>52.29</v>
          </cell>
        </row>
        <row r="171">
          <cell r="A171" t="str">
            <v>050234</v>
          </cell>
          <cell r="B171" t="str">
            <v>ESCORAMENTO COM 1 QUADRO - ESTRONCAS DE MADEIRA SEM LONGARINAS (B)</v>
          </cell>
          <cell r="C171" t="str">
            <v>M2</v>
          </cell>
          <cell r="D171">
            <v>35.799999999999997</v>
          </cell>
        </row>
        <row r="172">
          <cell r="A172" t="str">
            <v>050235</v>
          </cell>
          <cell r="B172" t="str">
            <v>ESCORAMENTO COM 2 QUADROS - ESTRONCAS DE MADEIRA SEM LONGARINAS (B)</v>
          </cell>
          <cell r="C172" t="str">
            <v>M2</v>
          </cell>
          <cell r="D172">
            <v>38.58</v>
          </cell>
        </row>
        <row r="173">
          <cell r="A173" t="str">
            <v>050236</v>
          </cell>
          <cell r="B173" t="str">
            <v>ESCORAMENTO COM 3 QUADROS - ESTRONCAS DE MADEIRA SEM LONGARINAS (B)</v>
          </cell>
          <cell r="C173" t="str">
            <v>M2</v>
          </cell>
          <cell r="D173">
            <v>42.01</v>
          </cell>
        </row>
        <row r="174">
          <cell r="A174" t="str">
            <v>050251</v>
          </cell>
          <cell r="B174" t="str">
            <v>ESCORAMENTO COM 1 QUADRO - LONGARINAS E ESTRONCAS METALICAS (C)</v>
          </cell>
          <cell r="C174" t="str">
            <v>M2</v>
          </cell>
          <cell r="D174">
            <v>33.75</v>
          </cell>
        </row>
        <row r="175">
          <cell r="A175" t="str">
            <v>050252</v>
          </cell>
          <cell r="B175" t="str">
            <v>ESCORAMENTO COM 2 QUADROS - LONGARINAS E ESTRONCAS METALICAS (C)</v>
          </cell>
          <cell r="C175" t="str">
            <v>M2</v>
          </cell>
          <cell r="D175">
            <v>35.64</v>
          </cell>
        </row>
        <row r="176">
          <cell r="A176" t="str">
            <v>050253</v>
          </cell>
          <cell r="B176" t="str">
            <v>ESCORAMENTO COM 3 QUADROS - LONGARINAS E ESTRONCAS METALICAS (C)</v>
          </cell>
          <cell r="C176" t="str">
            <v>M2</v>
          </cell>
          <cell r="D176">
            <v>38.71</v>
          </cell>
        </row>
        <row r="177">
          <cell r="A177" t="str">
            <v>050254</v>
          </cell>
          <cell r="B177" t="str">
            <v>ESCORAMENTO COM 1 QUADRO - ESTRONCAS DE MADEIRA SEM LONGARINAS (C)</v>
          </cell>
          <cell r="C177" t="str">
            <v>M2</v>
          </cell>
          <cell r="D177">
            <v>26.13</v>
          </cell>
        </row>
        <row r="178">
          <cell r="A178" t="str">
            <v>050255</v>
          </cell>
          <cell r="B178" t="str">
            <v>ESCORAMENTO COM 2 QUADROS - ESTRONCAS DE MADEIRA SEM LONGARINAS (C)</v>
          </cell>
          <cell r="C178" t="str">
            <v>M2</v>
          </cell>
          <cell r="D178">
            <v>28.1</v>
          </cell>
        </row>
        <row r="179">
          <cell r="A179" t="str">
            <v>050256</v>
          </cell>
          <cell r="B179" t="str">
            <v>ESCORAMENTO COM 3 QUADROS - ESTRONCAS DE MADEIRA SEM LONGARINAS (C)</v>
          </cell>
          <cell r="C179" t="str">
            <v>M2</v>
          </cell>
          <cell r="D179">
            <v>30.16</v>
          </cell>
        </row>
        <row r="181">
          <cell r="A181" t="str">
            <v>050300</v>
          </cell>
          <cell r="B181" t="str">
            <v>ESTRUTURAS DE ESCORAMENTO METALICO - MADEIRA PARA POCOS E CAVAS</v>
          </cell>
        </row>
        <row r="182">
          <cell r="A182" t="str">
            <v>050301</v>
          </cell>
          <cell r="B182" t="str">
            <v>ESCORAMENTO COM 1 QUADRO  - LONGARINAS E ESTRONCAS METALICAS</v>
          </cell>
          <cell r="C182" t="str">
            <v>M2</v>
          </cell>
          <cell r="D182">
            <v>65.099999999999994</v>
          </cell>
        </row>
        <row r="183">
          <cell r="A183" t="str">
            <v>050302</v>
          </cell>
          <cell r="B183" t="str">
            <v>ESCORAMENTO COM 2 QUADROS - LONGARINAS E ENTRONCAS METALICAS</v>
          </cell>
          <cell r="C183" t="str">
            <v>M2</v>
          </cell>
          <cell r="D183">
            <v>68.86</v>
          </cell>
        </row>
        <row r="184">
          <cell r="A184" t="str">
            <v>050303</v>
          </cell>
          <cell r="B184" t="str">
            <v>ESCORAMENTO COM 3 QUADROS - LONGARINAS E ESTRONCAS METALICAS</v>
          </cell>
          <cell r="C184" t="str">
            <v>M2</v>
          </cell>
          <cell r="D184">
            <v>74.489999999999995</v>
          </cell>
        </row>
        <row r="186">
          <cell r="A186" t="str">
            <v>050400</v>
          </cell>
          <cell r="B186" t="str">
            <v>SERVICOS E  ELEMENTOS ADICIONAIS AS ESTRUTURAS DE ESCORAMENTO EM MADEIRA E METALICO - MADEIRA</v>
          </cell>
        </row>
        <row r="187">
          <cell r="A187" t="str">
            <v>050401</v>
          </cell>
          <cell r="B187" t="str">
            <v>MATERIAL PERDIDO - MADEIRA</v>
          </cell>
          <cell r="C187" t="str">
            <v>M3</v>
          </cell>
          <cell r="D187">
            <v>250.04</v>
          </cell>
        </row>
        <row r="188">
          <cell r="A188" t="str">
            <v>050402</v>
          </cell>
          <cell r="B188" t="str">
            <v>MATERIAL PERDIDO - METALICO</v>
          </cell>
          <cell r="C188" t="str">
            <v>KG</v>
          </cell>
          <cell r="D188">
            <v>0.57999999999999996</v>
          </cell>
        </row>
        <row r="189">
          <cell r="A189" t="str">
            <v>050403</v>
          </cell>
          <cell r="B189" t="str">
            <v>MATERIAL PERDIDO - ESTRONCA DE EUCALIPTO</v>
          </cell>
          <cell r="C189" t="str">
            <v>M</v>
          </cell>
          <cell r="D189">
            <v>2.2799999999999998</v>
          </cell>
        </row>
        <row r="191">
          <cell r="A191" t="str">
            <v>050500</v>
          </cell>
          <cell r="B191" t="str">
            <v>ESTRUTURAS DE CIMBRAMENTO</v>
          </cell>
        </row>
        <row r="192">
          <cell r="A192" t="str">
            <v>050501</v>
          </cell>
          <cell r="B192" t="str">
            <v>CIMBRAMENTO DE MADEIRA</v>
          </cell>
          <cell r="C192" t="str">
            <v>M3</v>
          </cell>
          <cell r="D192">
            <v>17.86</v>
          </cell>
        </row>
        <row r="193">
          <cell r="A193" t="str">
            <v>050502</v>
          </cell>
          <cell r="B193" t="str">
            <v>CIMBRAMENTO TUBULAR</v>
          </cell>
          <cell r="C193" t="str">
            <v>M3XME</v>
          </cell>
          <cell r="D193">
            <v>8.1999999999999993</v>
          </cell>
        </row>
        <row r="195">
          <cell r="A195" t="str">
            <v>060000</v>
          </cell>
          <cell r="B195" t="str">
            <v>ESGOTAMENTOS</v>
          </cell>
        </row>
        <row r="196">
          <cell r="A196" t="str">
            <v>060100</v>
          </cell>
          <cell r="B196" t="str">
            <v>AGUAS SUPERFICIAIS</v>
          </cell>
        </row>
        <row r="197">
          <cell r="A197" t="str">
            <v>060101</v>
          </cell>
          <cell r="B197" t="str">
            <v>ESGOTAMENTO COM BOMBAS DE SUPERFICIE OU SUBMERSAS</v>
          </cell>
          <cell r="C197" t="str">
            <v>HPXH</v>
          </cell>
          <cell r="D197">
            <v>0.42</v>
          </cell>
        </row>
        <row r="199">
          <cell r="A199" t="str">
            <v>060200</v>
          </cell>
          <cell r="B199" t="str">
            <v>REBAIXAMENTO DE LENCOL FREATICO</v>
          </cell>
        </row>
        <row r="201">
          <cell r="A201" t="str">
            <v>060300</v>
          </cell>
          <cell r="B201" t="str">
            <v>MEIA CANA DE CONCRETO</v>
          </cell>
        </row>
        <row r="202">
          <cell r="A202" t="str">
            <v>060301</v>
          </cell>
          <cell r="B202" t="str">
            <v>MEIA CANA DE CONCRETO, DIAMETRO 200 MM</v>
          </cell>
          <cell r="C202" t="str">
            <v>M</v>
          </cell>
          <cell r="D202">
            <v>16.37</v>
          </cell>
        </row>
        <row r="203">
          <cell r="A203" t="str">
            <v>060302</v>
          </cell>
          <cell r="B203" t="str">
            <v>MEIA CANA DE CONCRETO, DIAMETRO 300 MM</v>
          </cell>
          <cell r="C203" t="str">
            <v>M</v>
          </cell>
          <cell r="D203">
            <v>22.26</v>
          </cell>
        </row>
        <row r="204">
          <cell r="A204" t="str">
            <v>060303</v>
          </cell>
          <cell r="B204" t="str">
            <v>MEIA CANA DE CONCRETO, DIAMETRO 400 MM</v>
          </cell>
          <cell r="C204" t="str">
            <v>M</v>
          </cell>
          <cell r="D204">
            <v>26.71</v>
          </cell>
        </row>
        <row r="205">
          <cell r="A205" t="str">
            <v>060304</v>
          </cell>
          <cell r="B205" t="str">
            <v>MEIA CANA DE CONCRETO, DIAMETRO 500 MM</v>
          </cell>
          <cell r="C205" t="str">
            <v>M</v>
          </cell>
          <cell r="D205">
            <v>40.4</v>
          </cell>
        </row>
        <row r="206">
          <cell r="A206" t="str">
            <v>060305</v>
          </cell>
          <cell r="B206" t="str">
            <v>MEIA CANA DE CONCRETO, DIAMETRO 600 MM</v>
          </cell>
          <cell r="C206" t="str">
            <v>M</v>
          </cell>
          <cell r="D206">
            <v>40.409999999999997</v>
          </cell>
        </row>
        <row r="208">
          <cell r="A208" t="str">
            <v>060400</v>
          </cell>
          <cell r="B208" t="str">
            <v>DRENAGEM SUBTERRANEA</v>
          </cell>
        </row>
        <row r="209">
          <cell r="A209" t="str">
            <v>060401</v>
          </cell>
          <cell r="B209" t="str">
            <v>DRENAGEM COM TUBOS DE PVC</v>
          </cell>
          <cell r="C209" t="str">
            <v>M</v>
          </cell>
          <cell r="D209">
            <v>35.67</v>
          </cell>
        </row>
        <row r="210">
          <cell r="A210" t="str">
            <v>060402</v>
          </cell>
          <cell r="B210" t="str">
            <v>DRENAGEM COM TUBOS CERAMICOS</v>
          </cell>
          <cell r="C210" t="str">
            <v>M</v>
          </cell>
          <cell r="D210">
            <v>26.22</v>
          </cell>
        </row>
        <row r="211">
          <cell r="A211" t="str">
            <v>060403</v>
          </cell>
          <cell r="B211" t="str">
            <v>DRENAGEM COM TUBOS DE CONCRETO</v>
          </cell>
          <cell r="C211" t="str">
            <v>M</v>
          </cell>
          <cell r="D211">
            <v>30.27</v>
          </cell>
        </row>
        <row r="212">
          <cell r="A212" t="str">
            <v>060404</v>
          </cell>
          <cell r="B212" t="str">
            <v>DRENAGEM COM MANTA NAO TECIDA DE POLIESTER</v>
          </cell>
          <cell r="C212" t="str">
            <v>M2</v>
          </cell>
          <cell r="D212">
            <v>3.95</v>
          </cell>
        </row>
        <row r="213">
          <cell r="A213" t="str">
            <v>060405</v>
          </cell>
          <cell r="B213" t="str">
            <v>DRENO VERTICAL DE PEDRISCO</v>
          </cell>
          <cell r="C213" t="str">
            <v>M</v>
          </cell>
          <cell r="D213">
            <v>9.84</v>
          </cell>
        </row>
        <row r="215">
          <cell r="A215" t="str">
            <v>060500</v>
          </cell>
          <cell r="B215" t="str">
            <v>DRENAGEM COM CALHA</v>
          </cell>
        </row>
        <row r="216">
          <cell r="A216" t="str">
            <v>060501</v>
          </cell>
          <cell r="B216" t="str">
            <v>DRENAGEM COM CANALETE 49 OU 45</v>
          </cell>
          <cell r="C216" t="str">
            <v>M</v>
          </cell>
          <cell r="D216">
            <v>20.079999999999998</v>
          </cell>
        </row>
        <row r="218">
          <cell r="A218" t="str">
            <v>070000</v>
          </cell>
          <cell r="B218" t="str">
            <v>OBRAS DE CONTENCAO</v>
          </cell>
        </row>
        <row r="219">
          <cell r="A219" t="str">
            <v>070100</v>
          </cell>
          <cell r="B219" t="str">
            <v>PROTECOES</v>
          </cell>
        </row>
        <row r="220">
          <cell r="A220" t="str">
            <v>070101</v>
          </cell>
          <cell r="B220" t="str">
            <v>PROTECAO COM PEDRA DE MAO SEM MANTA</v>
          </cell>
          <cell r="C220" t="str">
            <v>M3</v>
          </cell>
          <cell r="D220">
            <v>138.57</v>
          </cell>
        </row>
        <row r="221">
          <cell r="A221" t="str">
            <v>070102</v>
          </cell>
          <cell r="B221" t="str">
            <v>PROTECAO COM PEDRA DE MAO E MANTA</v>
          </cell>
          <cell r="C221" t="str">
            <v>M3</v>
          </cell>
          <cell r="D221">
            <v>144.62</v>
          </cell>
        </row>
        <row r="222">
          <cell r="A222" t="str">
            <v>070103</v>
          </cell>
          <cell r="B222" t="str">
            <v>PROTECAO COM GABIOES</v>
          </cell>
          <cell r="C222" t="str">
            <v>M3</v>
          </cell>
          <cell r="D222">
            <v>222.17</v>
          </cell>
        </row>
        <row r="223">
          <cell r="A223" t="str">
            <v>070104</v>
          </cell>
          <cell r="B223" t="str">
            <v>PROTECAO COM MANTA NAO TECIDA DE POLIESTER</v>
          </cell>
          <cell r="C223" t="str">
            <v>KG</v>
          </cell>
          <cell r="D223">
            <v>17.72</v>
          </cell>
        </row>
        <row r="224">
          <cell r="A224" t="str">
            <v>070105</v>
          </cell>
          <cell r="B224" t="str">
            <v>PROTECAO COM PINTURA BETUMINOSA</v>
          </cell>
          <cell r="C224" t="str">
            <v>M2</v>
          </cell>
          <cell r="D224">
            <v>9.76</v>
          </cell>
        </row>
        <row r="226">
          <cell r="A226" t="str">
            <v>080000</v>
          </cell>
          <cell r="B226" t="str">
            <v>FUNDACOES E ESTRUTURAS</v>
          </cell>
        </row>
        <row r="227">
          <cell r="A227" t="str">
            <v>080100</v>
          </cell>
          <cell r="B227" t="str">
            <v>ESTACAS</v>
          </cell>
        </row>
        <row r="228">
          <cell r="A228" t="str">
            <v>080101</v>
          </cell>
          <cell r="B228" t="str">
            <v>ESTACA DE EUCALIPTO (COM CASCA), DIAMETRO 20 CM</v>
          </cell>
          <cell r="C228" t="str">
            <v>M</v>
          </cell>
          <cell r="D228">
            <v>22.92</v>
          </cell>
        </row>
        <row r="229">
          <cell r="A229" t="str">
            <v>080102</v>
          </cell>
          <cell r="B229" t="str">
            <v>ESTACA DE EUCALIPTO (COM CASCA), DIAMETRO 25 CM</v>
          </cell>
          <cell r="C229" t="str">
            <v>M</v>
          </cell>
          <cell r="D229">
            <v>29.19</v>
          </cell>
        </row>
        <row r="230">
          <cell r="A230" t="str">
            <v>080103</v>
          </cell>
          <cell r="B230" t="str">
            <v>ESTACA DE EUCALIPTO (COM CASCA), DIAMETRO 30 CM</v>
          </cell>
          <cell r="C230" t="str">
            <v>M</v>
          </cell>
          <cell r="D230">
            <v>39.24</v>
          </cell>
        </row>
        <row r="231">
          <cell r="A231" t="str">
            <v>080104</v>
          </cell>
          <cell r="B231" t="str">
            <v>ESTACA DE CONCRETO, CAPACIDADE 20 T</v>
          </cell>
          <cell r="C231" t="str">
            <v>M</v>
          </cell>
          <cell r="D231">
            <v>39.11</v>
          </cell>
        </row>
        <row r="232">
          <cell r="A232" t="str">
            <v>080105</v>
          </cell>
          <cell r="B232" t="str">
            <v>ESTACA DE CONCRETO, CAPACIDADE 30 T</v>
          </cell>
          <cell r="C232" t="str">
            <v>M</v>
          </cell>
          <cell r="D232">
            <v>45.03</v>
          </cell>
        </row>
        <row r="233">
          <cell r="A233" t="str">
            <v>080106</v>
          </cell>
          <cell r="B233" t="str">
            <v>ESTACA DE CONCRETO, CAPACIDADE 40 T</v>
          </cell>
          <cell r="C233" t="str">
            <v>M</v>
          </cell>
          <cell r="D233">
            <v>53.43</v>
          </cell>
        </row>
        <row r="234">
          <cell r="A234" t="str">
            <v>080107</v>
          </cell>
          <cell r="B234" t="str">
            <v>ESTACA DE CONCRETO, CAPACIDADE 60 T</v>
          </cell>
          <cell r="C234" t="str">
            <v>M</v>
          </cell>
          <cell r="D234">
            <v>75.88</v>
          </cell>
        </row>
        <row r="235">
          <cell r="A235" t="str">
            <v>080108</v>
          </cell>
          <cell r="B235" t="str">
            <v>ESTACA DE CONCRETO, CAPACIDADE 80 T</v>
          </cell>
          <cell r="C235" t="str">
            <v>M</v>
          </cell>
          <cell r="D235">
            <v>103</v>
          </cell>
        </row>
        <row r="237">
          <cell r="A237" t="str">
            <v>080200</v>
          </cell>
          <cell r="B237" t="str">
            <v>BROCAS DE CONCRETO</v>
          </cell>
        </row>
        <row r="238">
          <cell r="A238" t="str">
            <v>080201</v>
          </cell>
          <cell r="B238" t="str">
            <v>BROCA DE CONCRETO, DIAMETRO 15 CM</v>
          </cell>
          <cell r="C238" t="str">
            <v>M</v>
          </cell>
          <cell r="D238">
            <v>19.489999999999998</v>
          </cell>
        </row>
        <row r="239">
          <cell r="A239" t="str">
            <v>080202</v>
          </cell>
          <cell r="B239" t="str">
            <v>BROCA DE CONCRETO, DIAMETRO 20 CM</v>
          </cell>
          <cell r="C239" t="str">
            <v>M</v>
          </cell>
          <cell r="D239">
            <v>24.95</v>
          </cell>
        </row>
        <row r="240">
          <cell r="A240" t="str">
            <v>080203</v>
          </cell>
          <cell r="B240" t="str">
            <v>BROCA DE CONCRETO, DIAMETRO 25 CM</v>
          </cell>
          <cell r="C240" t="str">
            <v>M</v>
          </cell>
          <cell r="D240">
            <v>34.22</v>
          </cell>
        </row>
        <row r="242">
          <cell r="A242" t="str">
            <v>080300</v>
          </cell>
          <cell r="B242" t="str">
            <v>TUBULOES</v>
          </cell>
        </row>
        <row r="243">
          <cell r="A243" t="str">
            <v>080301</v>
          </cell>
          <cell r="B243" t="str">
            <v>ESCAVACAO PARA TUBULAO - FUSTE</v>
          </cell>
          <cell r="C243" t="str">
            <v>M3</v>
          </cell>
          <cell r="D243">
            <v>156.68</v>
          </cell>
        </row>
        <row r="244">
          <cell r="A244" t="str">
            <v>080302</v>
          </cell>
          <cell r="B244" t="str">
            <v>ESCAVACAO PARA TUBULAO - BASE</v>
          </cell>
          <cell r="C244" t="str">
            <v>M3</v>
          </cell>
          <cell r="D244">
            <v>211.25</v>
          </cell>
        </row>
        <row r="246">
          <cell r="A246" t="str">
            <v>080400</v>
          </cell>
          <cell r="B246" t="str">
            <v>LASTROS</v>
          </cell>
        </row>
        <row r="247">
          <cell r="A247" t="str">
            <v>080401</v>
          </cell>
          <cell r="B247" t="str">
            <v>LASTRO DE AREIA (A)</v>
          </cell>
          <cell r="C247" t="str">
            <v>M3</v>
          </cell>
          <cell r="D247">
            <v>83.44</v>
          </cell>
        </row>
        <row r="248">
          <cell r="A248" t="str">
            <v>080402</v>
          </cell>
          <cell r="B248" t="str">
            <v>LASTRO DE PEDRA BRITADA (A)</v>
          </cell>
          <cell r="C248" t="str">
            <v>M3</v>
          </cell>
          <cell r="D248">
            <v>79.319999999999993</v>
          </cell>
        </row>
        <row r="249">
          <cell r="A249" t="str">
            <v>080403</v>
          </cell>
          <cell r="B249" t="str">
            <v>LASTRO DE PEDRA DE MAO (A)</v>
          </cell>
          <cell r="C249" t="str">
            <v>M3</v>
          </cell>
          <cell r="D249">
            <v>72.97</v>
          </cell>
        </row>
        <row r="250">
          <cell r="A250" t="str">
            <v>080404</v>
          </cell>
          <cell r="B250" t="str">
            <v>TAPETE DE ARGAMASSA (A)</v>
          </cell>
          <cell r="C250" t="str">
            <v>M3</v>
          </cell>
          <cell r="D250">
            <v>265.04000000000002</v>
          </cell>
        </row>
        <row r="251">
          <cell r="A251" t="str">
            <v>080431</v>
          </cell>
          <cell r="B251" t="str">
            <v>LASTRO DE AREIA (B)</v>
          </cell>
          <cell r="C251" t="str">
            <v>M3</v>
          </cell>
          <cell r="D251">
            <v>76.72</v>
          </cell>
        </row>
        <row r="252">
          <cell r="A252" t="str">
            <v>080432</v>
          </cell>
          <cell r="B252" t="str">
            <v>LASTRO DE PEDRA BRITADA (B)</v>
          </cell>
          <cell r="C252" t="str">
            <v>M3</v>
          </cell>
          <cell r="D252">
            <v>71.27</v>
          </cell>
        </row>
        <row r="253">
          <cell r="A253" t="str">
            <v>080433</v>
          </cell>
          <cell r="B253" t="str">
            <v>LASTRO DE PEDRA DE MAO (B)</v>
          </cell>
          <cell r="C253" t="str">
            <v>M3</v>
          </cell>
          <cell r="D253">
            <v>65.09</v>
          </cell>
        </row>
        <row r="254">
          <cell r="A254" t="str">
            <v>080434</v>
          </cell>
          <cell r="B254" t="str">
            <v>TAPETE DE ARGAMASSA (B)</v>
          </cell>
          <cell r="C254" t="str">
            <v>M3</v>
          </cell>
          <cell r="D254">
            <v>232.44</v>
          </cell>
        </row>
        <row r="255">
          <cell r="A255" t="str">
            <v>080451</v>
          </cell>
          <cell r="B255" t="str">
            <v>LASTRO DE AREIA (C)</v>
          </cell>
          <cell r="C255" t="str">
            <v>M3</v>
          </cell>
          <cell r="D255">
            <v>66.64</v>
          </cell>
        </row>
        <row r="256">
          <cell r="A256" t="str">
            <v>080452</v>
          </cell>
          <cell r="B256" t="str">
            <v>LASTRO DE PEDRA BRITADA (C)</v>
          </cell>
          <cell r="C256" t="str">
            <v>M3</v>
          </cell>
          <cell r="D256">
            <v>59.23</v>
          </cell>
        </row>
        <row r="257">
          <cell r="A257" t="str">
            <v>080453</v>
          </cell>
          <cell r="B257" t="str">
            <v>LASTRO DE PEDRA DE MAO (C)</v>
          </cell>
          <cell r="C257" t="str">
            <v>M3</v>
          </cell>
          <cell r="D257">
            <v>53.3</v>
          </cell>
        </row>
        <row r="258">
          <cell r="A258" t="str">
            <v>080454</v>
          </cell>
          <cell r="B258" t="str">
            <v>TAPETE DE ARGAMASSA (C)</v>
          </cell>
          <cell r="C258" t="str">
            <v>M3</v>
          </cell>
          <cell r="D258">
            <v>183.63</v>
          </cell>
        </row>
        <row r="260">
          <cell r="A260" t="str">
            <v>080500</v>
          </cell>
          <cell r="B260" t="str">
            <v>LASTRO PARA ASSENTAMENTO DE TUBOS E PECAS</v>
          </cell>
        </row>
        <row r="261">
          <cell r="A261" t="str">
            <v>080501</v>
          </cell>
          <cell r="B261" t="str">
            <v>PARA TUBOS E PECAS, DIAMETRO 100 MM (A)</v>
          </cell>
          <cell r="C261" t="str">
            <v>M</v>
          </cell>
          <cell r="D261">
            <v>11.74</v>
          </cell>
        </row>
        <row r="262">
          <cell r="A262" t="str">
            <v>080502</v>
          </cell>
          <cell r="B262" t="str">
            <v>PARA TUBOS E PECAS, DIAMETRO 150 MM (A)</v>
          </cell>
          <cell r="C262" t="str">
            <v>M</v>
          </cell>
          <cell r="D262">
            <v>12.34</v>
          </cell>
        </row>
        <row r="263">
          <cell r="A263" t="str">
            <v>080503</v>
          </cell>
          <cell r="B263" t="str">
            <v>PARA TUBOS E PECAS, DIAMETRO 175 MM (A)</v>
          </cell>
          <cell r="C263" t="str">
            <v>M</v>
          </cell>
          <cell r="D263">
            <v>12.64</v>
          </cell>
        </row>
        <row r="264">
          <cell r="A264" t="str">
            <v>080504</v>
          </cell>
          <cell r="B264" t="str">
            <v>PARA TUBOS E PECAS, DIAMETRO 200 MM (A)</v>
          </cell>
          <cell r="C264" t="str">
            <v>M</v>
          </cell>
          <cell r="D264">
            <v>12.94</v>
          </cell>
        </row>
        <row r="265">
          <cell r="A265" t="str">
            <v>080505</v>
          </cell>
          <cell r="B265" t="str">
            <v>PARA TUBOS E PECAS, DIAMETRO 250 MM (A)</v>
          </cell>
          <cell r="C265" t="str">
            <v>M</v>
          </cell>
          <cell r="D265">
            <v>13.53</v>
          </cell>
        </row>
        <row r="266">
          <cell r="A266" t="str">
            <v>080506</v>
          </cell>
          <cell r="B266" t="str">
            <v>PARA TUBOS E PECAS, DIAMETRO 300 MM (A)</v>
          </cell>
          <cell r="C266" t="str">
            <v>M</v>
          </cell>
          <cell r="D266">
            <v>14.12</v>
          </cell>
        </row>
        <row r="267">
          <cell r="A267" t="str">
            <v>080507</v>
          </cell>
          <cell r="B267" t="str">
            <v>PARA TUBOS E PECAS, DIAMETRO 350 MM (A)</v>
          </cell>
          <cell r="C267" t="str">
            <v>M</v>
          </cell>
          <cell r="D267">
            <v>14.72</v>
          </cell>
        </row>
        <row r="268">
          <cell r="A268" t="str">
            <v>080508</v>
          </cell>
          <cell r="B268" t="str">
            <v>PARA TUBOS E PECAS, DIAMETRO 375 MM (A)</v>
          </cell>
          <cell r="C268" t="str">
            <v>M</v>
          </cell>
          <cell r="D268">
            <v>15.08</v>
          </cell>
        </row>
        <row r="269">
          <cell r="A269" t="str">
            <v>080509</v>
          </cell>
          <cell r="B269" t="str">
            <v>PARA TUBOS E PECAS, DIAMETRO 400 MM (A)</v>
          </cell>
          <cell r="C269" t="str">
            <v>M</v>
          </cell>
          <cell r="D269">
            <v>15.32</v>
          </cell>
        </row>
        <row r="270">
          <cell r="A270" t="str">
            <v>080510</v>
          </cell>
          <cell r="B270" t="str">
            <v>PARA TUBOS E PECAS, DIAMETRO 450 MM (A)</v>
          </cell>
          <cell r="C270" t="str">
            <v>M</v>
          </cell>
          <cell r="D270">
            <v>15.9</v>
          </cell>
        </row>
        <row r="271">
          <cell r="A271" t="str">
            <v>080531</v>
          </cell>
          <cell r="B271" t="str">
            <v>PARA TUBOS E PECAS, DIAM. 100 MM (B)</v>
          </cell>
          <cell r="C271" t="str">
            <v>M</v>
          </cell>
          <cell r="D271">
            <v>10.16</v>
          </cell>
        </row>
        <row r="272">
          <cell r="A272" t="str">
            <v>080532</v>
          </cell>
          <cell r="B272" t="str">
            <v>PARA TUBOS E PECAS, DIAM. 150 MM (B)</v>
          </cell>
          <cell r="C272" t="str">
            <v>M</v>
          </cell>
          <cell r="D272">
            <v>10.69</v>
          </cell>
        </row>
        <row r="273">
          <cell r="A273" t="str">
            <v>080533</v>
          </cell>
          <cell r="B273" t="str">
            <v>PARA TUBOS E PECAS, DIAM. 175 MM (B)</v>
          </cell>
          <cell r="C273" t="str">
            <v>M</v>
          </cell>
          <cell r="D273">
            <v>10.97</v>
          </cell>
        </row>
        <row r="274">
          <cell r="A274" t="str">
            <v>080534</v>
          </cell>
          <cell r="B274" t="str">
            <v>PARA TUBOS E PECAS, DIAM. 200 MM (B)</v>
          </cell>
          <cell r="C274" t="str">
            <v>M</v>
          </cell>
          <cell r="D274">
            <v>11.22</v>
          </cell>
        </row>
        <row r="275">
          <cell r="A275" t="str">
            <v>080535</v>
          </cell>
          <cell r="B275" t="str">
            <v>PARA TUBOS E PECAS, DIAM. 250 MM (B)</v>
          </cell>
          <cell r="C275" t="str">
            <v>M</v>
          </cell>
          <cell r="D275">
            <v>11.77</v>
          </cell>
        </row>
        <row r="276">
          <cell r="A276" t="str">
            <v>080536</v>
          </cell>
          <cell r="B276" t="str">
            <v>PARA TUBOS E PECAS, DIAM. 300 MM (B)</v>
          </cell>
          <cell r="C276" t="str">
            <v>M</v>
          </cell>
          <cell r="D276">
            <v>12.3</v>
          </cell>
        </row>
        <row r="277">
          <cell r="A277" t="str">
            <v>080537</v>
          </cell>
          <cell r="B277" t="str">
            <v>PARA TUBOS E PECAS, DIAM. 350 MM (B)</v>
          </cell>
          <cell r="C277" t="str">
            <v>M</v>
          </cell>
          <cell r="D277">
            <v>12.83</v>
          </cell>
        </row>
        <row r="278">
          <cell r="A278" t="str">
            <v>080538</v>
          </cell>
          <cell r="B278" t="str">
            <v>PARA TUBOS E PECAS, DIAM. 375 MM (B)</v>
          </cell>
          <cell r="C278" t="str">
            <v>M</v>
          </cell>
          <cell r="D278">
            <v>13.15</v>
          </cell>
        </row>
        <row r="279">
          <cell r="A279" t="str">
            <v>080539</v>
          </cell>
          <cell r="B279" t="str">
            <v>PARA TUBOS E PECAS, DIAM. 400 MM (B)</v>
          </cell>
          <cell r="C279" t="str">
            <v>M</v>
          </cell>
          <cell r="D279">
            <v>13.36</v>
          </cell>
        </row>
        <row r="280">
          <cell r="A280" t="str">
            <v>080540</v>
          </cell>
          <cell r="B280" t="str">
            <v>PARA TUBOS E PECAS, DIAM. 450 MM (B)</v>
          </cell>
          <cell r="C280" t="str">
            <v>M</v>
          </cell>
          <cell r="D280">
            <v>13.89</v>
          </cell>
        </row>
        <row r="281">
          <cell r="A281" t="str">
            <v>080551</v>
          </cell>
          <cell r="B281" t="str">
            <v>PARA TUBOS E PECAS, DIAM. 100 MM (C)</v>
          </cell>
          <cell r="C281" t="str">
            <v>M</v>
          </cell>
          <cell r="D281">
            <v>7.8</v>
          </cell>
        </row>
        <row r="282">
          <cell r="A282" t="str">
            <v>080552</v>
          </cell>
          <cell r="B282" t="str">
            <v>PARA TUBOS E PECAS, DIAM. 150 MM (C)</v>
          </cell>
          <cell r="C282" t="str">
            <v>M</v>
          </cell>
          <cell r="D282">
            <v>8.24</v>
          </cell>
        </row>
        <row r="283">
          <cell r="A283" t="str">
            <v>080553</v>
          </cell>
          <cell r="B283" t="str">
            <v>PARA TUBOS E PECAS, DIAM. 175 MM (C)</v>
          </cell>
          <cell r="C283" t="str">
            <v>M</v>
          </cell>
          <cell r="D283">
            <v>8.4700000000000006</v>
          </cell>
        </row>
        <row r="284">
          <cell r="A284" t="str">
            <v>080554</v>
          </cell>
          <cell r="B284" t="str">
            <v>PARA TUBOS E PECAS, DIAM. 200 MM (C)</v>
          </cell>
          <cell r="C284" t="str">
            <v>M</v>
          </cell>
          <cell r="D284">
            <v>8.69</v>
          </cell>
        </row>
        <row r="285">
          <cell r="A285" t="str">
            <v>080555</v>
          </cell>
          <cell r="B285" t="str">
            <v>PARA TUBOS E PECAS, DIAM. 250 MM (C)</v>
          </cell>
          <cell r="C285" t="str">
            <v>M</v>
          </cell>
          <cell r="D285">
            <v>9.1300000000000008</v>
          </cell>
        </row>
        <row r="286">
          <cell r="A286" t="str">
            <v>080556</v>
          </cell>
          <cell r="B286" t="str">
            <v>PARA TUBOS E PECAS, DIAM. 300 MM (C)</v>
          </cell>
          <cell r="C286" t="str">
            <v>M</v>
          </cell>
          <cell r="D286">
            <v>9.57</v>
          </cell>
        </row>
        <row r="287">
          <cell r="A287" t="str">
            <v>080557</v>
          </cell>
          <cell r="B287" t="str">
            <v>PARA TUBOS E PECAS, 350 MM (C)</v>
          </cell>
          <cell r="C287" t="str">
            <v>M</v>
          </cell>
          <cell r="D287">
            <v>10.01</v>
          </cell>
        </row>
        <row r="288">
          <cell r="A288" t="str">
            <v>080558</v>
          </cell>
          <cell r="B288" t="str">
            <v>PARA TUBOS E PECAS, DIAM. 375 MM (C)</v>
          </cell>
          <cell r="C288" t="str">
            <v>M</v>
          </cell>
          <cell r="D288">
            <v>10.28</v>
          </cell>
        </row>
        <row r="289">
          <cell r="A289" t="str">
            <v>080559</v>
          </cell>
          <cell r="B289" t="str">
            <v>PARA TUBOS E PECAS, DIAM. 400 MM (C)</v>
          </cell>
          <cell r="C289" t="str">
            <v>M</v>
          </cell>
          <cell r="D289">
            <v>10.46</v>
          </cell>
        </row>
        <row r="290">
          <cell r="A290" t="str">
            <v>080560</v>
          </cell>
          <cell r="B290" t="str">
            <v>PARA TUBOS E PECAS, DIAM. 450 MM (C)</v>
          </cell>
          <cell r="C290" t="str">
            <v>M</v>
          </cell>
          <cell r="D290">
            <v>10.9</v>
          </cell>
        </row>
        <row r="292">
          <cell r="A292" t="str">
            <v>080600</v>
          </cell>
          <cell r="B292" t="str">
            <v>LASTRO, LAJE E BERCO PARA ASSENTAMENTO DE TUBOS E PECAS</v>
          </cell>
        </row>
        <row r="293">
          <cell r="A293" t="str">
            <v>080601</v>
          </cell>
          <cell r="B293" t="str">
            <v>PARA TUBOS E PECAS, DIAMETRO 100 MM (A)</v>
          </cell>
          <cell r="C293" t="str">
            <v>M</v>
          </cell>
          <cell r="D293">
            <v>33.01</v>
          </cell>
        </row>
        <row r="294">
          <cell r="A294" t="str">
            <v>080602</v>
          </cell>
          <cell r="B294" t="str">
            <v>PARA TUBOS E PECAS, DIAMETRO 150 MM (A)</v>
          </cell>
          <cell r="C294" t="str">
            <v>M</v>
          </cell>
          <cell r="D294">
            <v>33.92</v>
          </cell>
        </row>
        <row r="295">
          <cell r="A295" t="str">
            <v>080603</v>
          </cell>
          <cell r="B295" t="str">
            <v>PARA TUBOS E PECAS, DIAMETRO 175 MM (A)</v>
          </cell>
          <cell r="C295" t="str">
            <v>M</v>
          </cell>
          <cell r="D295">
            <v>37.950000000000003</v>
          </cell>
        </row>
        <row r="296">
          <cell r="A296" t="str">
            <v>080604</v>
          </cell>
          <cell r="B296" t="str">
            <v>PARA TUBOS E PECAS, DIAMETRO 200 MM (A)</v>
          </cell>
          <cell r="C296" t="str">
            <v>M</v>
          </cell>
          <cell r="D296">
            <v>40.76</v>
          </cell>
        </row>
        <row r="297">
          <cell r="A297" t="str">
            <v>080605</v>
          </cell>
          <cell r="B297" t="str">
            <v>PARA TUBOS E PECAS, DIAMETRO 250 MM (A)</v>
          </cell>
          <cell r="C297" t="str">
            <v>M</v>
          </cell>
          <cell r="D297">
            <v>43.99</v>
          </cell>
        </row>
        <row r="298">
          <cell r="A298" t="str">
            <v>080606</v>
          </cell>
          <cell r="B298" t="str">
            <v>PARA TUBOS E PECAS, DIAMETRO 300 MM (A)</v>
          </cell>
          <cell r="C298" t="str">
            <v>M</v>
          </cell>
          <cell r="D298">
            <v>49.82</v>
          </cell>
        </row>
        <row r="299">
          <cell r="A299" t="str">
            <v>080607</v>
          </cell>
          <cell r="B299" t="str">
            <v>PARA TUBOS E PECAS, DIAMETRO 350 MM (A)</v>
          </cell>
          <cell r="C299" t="str">
            <v>M</v>
          </cell>
          <cell r="D299">
            <v>53.02</v>
          </cell>
        </row>
        <row r="300">
          <cell r="A300" t="str">
            <v>080608</v>
          </cell>
          <cell r="B300" t="str">
            <v>PARA TUBOS E PECAS, DIAMETRO 375 MM (A)</v>
          </cell>
          <cell r="C300" t="str">
            <v>M</v>
          </cell>
          <cell r="D300">
            <v>57.12</v>
          </cell>
        </row>
        <row r="301">
          <cell r="A301" t="str">
            <v>080609</v>
          </cell>
          <cell r="B301" t="str">
            <v>PARA TUBOS E PECAS, DIAMETRO 400 MM (A)</v>
          </cell>
          <cell r="C301" t="str">
            <v>M</v>
          </cell>
          <cell r="D301">
            <v>58.79</v>
          </cell>
        </row>
        <row r="302">
          <cell r="A302" t="str">
            <v>080610</v>
          </cell>
          <cell r="B302" t="str">
            <v>PARA TUBOS E PECAS, DIAMETRO 450 MM (A)</v>
          </cell>
          <cell r="C302" t="str">
            <v>M</v>
          </cell>
          <cell r="D302">
            <v>64.989999999999995</v>
          </cell>
        </row>
        <row r="303">
          <cell r="A303" t="str">
            <v>080631</v>
          </cell>
          <cell r="B303" t="str">
            <v>PARA TUBOS E PECAS, DIAM. 100 MM (B)</v>
          </cell>
          <cell r="C303" t="str">
            <v>M</v>
          </cell>
          <cell r="D303">
            <v>29.95</v>
          </cell>
        </row>
        <row r="304">
          <cell r="A304" t="str">
            <v>080632</v>
          </cell>
          <cell r="B304" t="str">
            <v>PARA TUBOS E PECAS, DIAM. 150 MM (B)</v>
          </cell>
          <cell r="C304" t="str">
            <v>M</v>
          </cell>
          <cell r="D304">
            <v>30.78</v>
          </cell>
        </row>
        <row r="305">
          <cell r="A305" t="str">
            <v>080633</v>
          </cell>
          <cell r="B305" t="str">
            <v>PARA TUBOS E PECAS, DIAM. 175 MM (B)</v>
          </cell>
          <cell r="C305" t="str">
            <v>M</v>
          </cell>
          <cell r="D305">
            <v>34.47</v>
          </cell>
        </row>
        <row r="306">
          <cell r="A306" t="str">
            <v>080634</v>
          </cell>
          <cell r="B306" t="str">
            <v>PARA TUBOS E PECAS, DIAM. 200 MM (B)</v>
          </cell>
          <cell r="C306" t="str">
            <v>M</v>
          </cell>
          <cell r="D306">
            <v>37.130000000000003</v>
          </cell>
        </row>
        <row r="307">
          <cell r="A307" t="str">
            <v>080635</v>
          </cell>
          <cell r="B307" t="str">
            <v>PARA TUBOS E PECAS, DIAM. 250 MM (B)</v>
          </cell>
          <cell r="C307" t="str">
            <v>M</v>
          </cell>
          <cell r="D307">
            <v>40.17</v>
          </cell>
        </row>
        <row r="308">
          <cell r="A308" t="str">
            <v>080636</v>
          </cell>
          <cell r="B308" t="str">
            <v>PARA TUBOS E PECAS, DIAM. 300 MM (B)</v>
          </cell>
          <cell r="C308" t="str">
            <v>M</v>
          </cell>
          <cell r="D308">
            <v>45.64</v>
          </cell>
        </row>
        <row r="309">
          <cell r="A309" t="str">
            <v>080637</v>
          </cell>
          <cell r="B309" t="str">
            <v>PARA TUBOS E PECAS, DIAM. 350 MM (B)</v>
          </cell>
          <cell r="C309" t="str">
            <v>M</v>
          </cell>
          <cell r="D309">
            <v>48.66</v>
          </cell>
        </row>
        <row r="310">
          <cell r="A310" t="str">
            <v>080638</v>
          </cell>
          <cell r="B310" t="str">
            <v>PARA TUBOS E PECAS, DIAM. 375 MM (B)</v>
          </cell>
          <cell r="C310" t="str">
            <v>M</v>
          </cell>
          <cell r="D310">
            <v>52.48</v>
          </cell>
        </row>
        <row r="311">
          <cell r="A311" t="str">
            <v>080639</v>
          </cell>
          <cell r="B311" t="str">
            <v>PARA TUBOS E PECAS, DIAM. 400 MM (B)</v>
          </cell>
          <cell r="C311" t="str">
            <v>M</v>
          </cell>
          <cell r="D311">
            <v>54.06</v>
          </cell>
        </row>
        <row r="312">
          <cell r="A312" t="str">
            <v>080640</v>
          </cell>
          <cell r="B312" t="str">
            <v>PARA TUBOS E PECAS, DIAM. 450 MM (B)</v>
          </cell>
          <cell r="C312" t="str">
            <v>M</v>
          </cell>
          <cell r="D312">
            <v>59.88</v>
          </cell>
        </row>
        <row r="313">
          <cell r="A313" t="str">
            <v>080651</v>
          </cell>
          <cell r="B313" t="str">
            <v>PARA TUBOS E PECAS, DIAM. 100 MM (C)</v>
          </cell>
          <cell r="C313" t="str">
            <v>M</v>
          </cell>
          <cell r="D313">
            <v>25.42</v>
          </cell>
        </row>
        <row r="314">
          <cell r="A314" t="str">
            <v>080652</v>
          </cell>
          <cell r="B314" t="str">
            <v>PARA TUBOS E PECAS, DIAM. 150 MM (C)</v>
          </cell>
          <cell r="C314" t="str">
            <v>M</v>
          </cell>
          <cell r="D314">
            <v>25.25</v>
          </cell>
        </row>
        <row r="315">
          <cell r="A315" t="str">
            <v>080653</v>
          </cell>
          <cell r="B315" t="str">
            <v>PARA TUBOS E PECAS, DIAM. 175 MM (C)</v>
          </cell>
          <cell r="C315" t="str">
            <v>M</v>
          </cell>
          <cell r="D315">
            <v>29.35</v>
          </cell>
        </row>
        <row r="316">
          <cell r="A316" t="str">
            <v>080654</v>
          </cell>
          <cell r="B316" t="str">
            <v>PARA TUBOS E PECAS, DIAM. 200 MM (C)</v>
          </cell>
          <cell r="C316" t="str">
            <v>M</v>
          </cell>
          <cell r="D316">
            <v>31.8</v>
          </cell>
        </row>
        <row r="317">
          <cell r="A317" t="str">
            <v>080655</v>
          </cell>
          <cell r="B317" t="str">
            <v>PARA TUBOS E PECAS, DIAM. 250 MM (C)</v>
          </cell>
          <cell r="C317" t="str">
            <v>M</v>
          </cell>
          <cell r="D317">
            <v>34.549999999999997</v>
          </cell>
        </row>
        <row r="318">
          <cell r="A318" t="str">
            <v>080656</v>
          </cell>
          <cell r="B318" t="str">
            <v>PARA TUBOS E PECAS, DIAM. 300 MM (C)</v>
          </cell>
          <cell r="C318" t="str">
            <v>M</v>
          </cell>
          <cell r="D318">
            <v>39.47</v>
          </cell>
        </row>
        <row r="319">
          <cell r="A319" t="str">
            <v>080657</v>
          </cell>
          <cell r="B319" t="str">
            <v>PARA TUBOS E PECAS, DIAM. 350 MM (C)</v>
          </cell>
          <cell r="C319" t="str">
            <v>M</v>
          </cell>
          <cell r="D319">
            <v>42.21</v>
          </cell>
        </row>
        <row r="320">
          <cell r="A320" t="str">
            <v>080658</v>
          </cell>
          <cell r="B320" t="str">
            <v>PARA TUBOS E PECAS, DIAM. 375 MM (C)</v>
          </cell>
          <cell r="C320" t="str">
            <v>M</v>
          </cell>
          <cell r="D320">
            <v>45.61</v>
          </cell>
        </row>
        <row r="321">
          <cell r="A321" t="str">
            <v>080659</v>
          </cell>
          <cell r="B321" t="str">
            <v>PARA TUBOS E PECAS, DIAM. 400 MM (C)</v>
          </cell>
          <cell r="C321" t="str">
            <v>M</v>
          </cell>
          <cell r="D321">
            <v>47.08</v>
          </cell>
        </row>
        <row r="322">
          <cell r="A322" t="str">
            <v>080660</v>
          </cell>
          <cell r="B322" t="str">
            <v>PARA TUBOS E PECAS, DIAM. 450 MM (C)</v>
          </cell>
          <cell r="C322" t="str">
            <v>M</v>
          </cell>
          <cell r="D322">
            <v>52.33</v>
          </cell>
        </row>
        <row r="324">
          <cell r="A324" t="str">
            <v>080700</v>
          </cell>
          <cell r="B324" t="str">
            <v>ANCORAGEM PARA REDES</v>
          </cell>
        </row>
        <row r="325">
          <cell r="A325" t="str">
            <v>080701</v>
          </cell>
          <cell r="B325" t="str">
            <v>PONTALETE DE PEROBA</v>
          </cell>
          <cell r="C325" t="str">
            <v>UN</v>
          </cell>
          <cell r="D325">
            <v>14.17</v>
          </cell>
        </row>
        <row r="327">
          <cell r="A327" t="str">
            <v>080800</v>
          </cell>
          <cell r="B327" t="str">
            <v>ANCORAGEM EM CONCRETO PARA PECAS</v>
          </cell>
        </row>
        <row r="328">
          <cell r="A328" t="str">
            <v>080801</v>
          </cell>
          <cell r="B328" t="str">
            <v>CAP E PLUG, DIAMETRO 150 MM</v>
          </cell>
          <cell r="C328" t="str">
            <v>UN</v>
          </cell>
          <cell r="D328">
            <v>20.45</v>
          </cell>
        </row>
        <row r="329">
          <cell r="A329" t="str">
            <v>080802</v>
          </cell>
          <cell r="B329" t="str">
            <v>CAP E PLUG, DIAMETRO 200 MM</v>
          </cell>
          <cell r="C329" t="str">
            <v>UN</v>
          </cell>
          <cell r="D329">
            <v>29.11</v>
          </cell>
        </row>
        <row r="330">
          <cell r="A330" t="str">
            <v>080803</v>
          </cell>
          <cell r="B330" t="str">
            <v>CAP E PLUG, DIAMETRO 250 MM</v>
          </cell>
          <cell r="C330" t="str">
            <v>UN</v>
          </cell>
          <cell r="D330">
            <v>38.5</v>
          </cell>
        </row>
        <row r="331">
          <cell r="A331" t="str">
            <v>080804</v>
          </cell>
          <cell r="B331" t="str">
            <v>CAP E PLUG, DIAMETRO 300 MM</v>
          </cell>
          <cell r="C331" t="str">
            <v>UN</v>
          </cell>
          <cell r="D331">
            <v>48.85</v>
          </cell>
        </row>
        <row r="332">
          <cell r="A332" t="str">
            <v>080805</v>
          </cell>
          <cell r="B332" t="str">
            <v>CAP E PLUG, DIAMETRO 350 MM</v>
          </cell>
          <cell r="C332" t="str">
            <v>UN</v>
          </cell>
          <cell r="D332">
            <v>59.9</v>
          </cell>
        </row>
        <row r="333">
          <cell r="A333" t="str">
            <v>080806</v>
          </cell>
          <cell r="B333" t="str">
            <v>CAP E PLUG, DIAMETRO 400 MM</v>
          </cell>
          <cell r="C333" t="str">
            <v>UN</v>
          </cell>
          <cell r="D333">
            <v>71.959999999999994</v>
          </cell>
        </row>
        <row r="334">
          <cell r="A334" t="str">
            <v>080807</v>
          </cell>
          <cell r="B334" t="str">
            <v>CURVA 11 GRAUS 15 MIN., DIAMETRO 150 MM</v>
          </cell>
          <cell r="C334" t="str">
            <v>UN</v>
          </cell>
          <cell r="D334">
            <v>28.87</v>
          </cell>
        </row>
        <row r="335">
          <cell r="A335" t="str">
            <v>080808</v>
          </cell>
          <cell r="B335" t="str">
            <v>CURVA 11 GRAUS 15 MIN., DIAMETRO 200 MM</v>
          </cell>
          <cell r="C335" t="str">
            <v>UN</v>
          </cell>
          <cell r="D335">
            <v>36.36</v>
          </cell>
        </row>
        <row r="336">
          <cell r="A336" t="str">
            <v>080809</v>
          </cell>
          <cell r="B336" t="str">
            <v>CURVA 11 GRAUS 15 MIN., DIAMETRO 250 MM</v>
          </cell>
          <cell r="C336" t="str">
            <v>UN</v>
          </cell>
          <cell r="D336">
            <v>42.69</v>
          </cell>
        </row>
        <row r="337">
          <cell r="A337" t="str">
            <v>080810</v>
          </cell>
          <cell r="B337" t="str">
            <v>CURVA 11 GRAUS 15 MIN., DIAMETRO 300 MM</v>
          </cell>
          <cell r="C337" t="str">
            <v>UN</v>
          </cell>
          <cell r="D337">
            <v>51.13</v>
          </cell>
        </row>
        <row r="338">
          <cell r="A338" t="str">
            <v>080811</v>
          </cell>
          <cell r="B338" t="str">
            <v>CURVA 11 GRAUS 15 MIN., DIAMETRO 350 MM</v>
          </cell>
          <cell r="C338" t="str">
            <v>UN</v>
          </cell>
          <cell r="D338">
            <v>63.22</v>
          </cell>
        </row>
        <row r="339">
          <cell r="A339" t="str">
            <v>080812</v>
          </cell>
          <cell r="B339" t="str">
            <v>CURVA 11 GRAUS 15 MIN., DIAMETRO 400 MM</v>
          </cell>
          <cell r="C339" t="str">
            <v>UN</v>
          </cell>
          <cell r="D339">
            <v>80.02</v>
          </cell>
        </row>
        <row r="340">
          <cell r="A340" t="str">
            <v>080813</v>
          </cell>
          <cell r="B340" t="str">
            <v>CURVA 22 GRAUS 30 MIN., DIAMETRO 150 MM</v>
          </cell>
          <cell r="C340" t="str">
            <v>UN</v>
          </cell>
          <cell r="D340">
            <v>32.1</v>
          </cell>
        </row>
        <row r="341">
          <cell r="A341" t="str">
            <v>080814</v>
          </cell>
          <cell r="B341" t="str">
            <v>CURVA 22 GRAUS 30 MIN., DIAMETRO 200 MM</v>
          </cell>
          <cell r="C341" t="str">
            <v>UN</v>
          </cell>
          <cell r="D341">
            <v>39.68</v>
          </cell>
        </row>
        <row r="342">
          <cell r="A342" t="str">
            <v>080815</v>
          </cell>
          <cell r="B342" t="str">
            <v>CURVA 22 GRAUS 30 MIN., DIAMETRO 250 MM</v>
          </cell>
          <cell r="C342" t="str">
            <v>UN</v>
          </cell>
          <cell r="D342">
            <v>46.08</v>
          </cell>
        </row>
        <row r="343">
          <cell r="A343" t="str">
            <v>080816</v>
          </cell>
          <cell r="B343" t="str">
            <v>CURVA 22 GRAUS 30 MIN., DIAMETRO 300 MM</v>
          </cell>
          <cell r="C343" t="str">
            <v>UN</v>
          </cell>
          <cell r="D343">
            <v>55.14</v>
          </cell>
        </row>
        <row r="344">
          <cell r="A344" t="str">
            <v>080817</v>
          </cell>
          <cell r="B344" t="str">
            <v>CURVA 22 GRAUS 30 MIN., DIAMETRO 350 MM</v>
          </cell>
          <cell r="C344" t="str">
            <v>UN</v>
          </cell>
          <cell r="D344">
            <v>67.45</v>
          </cell>
        </row>
        <row r="345">
          <cell r="A345" t="str">
            <v>080818</v>
          </cell>
          <cell r="B345" t="str">
            <v>CURVA 22 GRAUS 30 MIN., DIAMETRO 400 MM</v>
          </cell>
          <cell r="C345" t="str">
            <v>UN</v>
          </cell>
          <cell r="D345">
            <v>84.72</v>
          </cell>
        </row>
        <row r="346">
          <cell r="A346" t="str">
            <v>080819</v>
          </cell>
          <cell r="B346" t="str">
            <v>CURVA 45 GRAUS DIAMETRO 150 MM</v>
          </cell>
          <cell r="C346" t="str">
            <v>UN</v>
          </cell>
          <cell r="D346">
            <v>30.51</v>
          </cell>
        </row>
        <row r="347">
          <cell r="A347" t="str">
            <v>080820</v>
          </cell>
          <cell r="B347" t="str">
            <v>CURVA 45 GRAUS DIAMETRO 200 MM</v>
          </cell>
          <cell r="C347" t="str">
            <v>UN</v>
          </cell>
          <cell r="D347">
            <v>38.72</v>
          </cell>
        </row>
        <row r="348">
          <cell r="A348" t="str">
            <v>080821</v>
          </cell>
          <cell r="B348" t="str">
            <v>CURVA 45 GRAUS DIAMETRO 250 MM</v>
          </cell>
          <cell r="C348" t="str">
            <v>UN</v>
          </cell>
          <cell r="D348">
            <v>46.69</v>
          </cell>
        </row>
        <row r="349">
          <cell r="A349" t="str">
            <v>080822</v>
          </cell>
          <cell r="B349" t="str">
            <v>CURVA 45 GRAUS DIAMETRO 300 MM</v>
          </cell>
          <cell r="C349" t="str">
            <v>UN</v>
          </cell>
          <cell r="D349">
            <v>55.96</v>
          </cell>
        </row>
        <row r="350">
          <cell r="A350" t="str">
            <v>080823</v>
          </cell>
          <cell r="B350" t="str">
            <v>CURVA 45 GRAUS DIAMETRO 350 MM</v>
          </cell>
          <cell r="C350" t="str">
            <v>UN</v>
          </cell>
          <cell r="D350">
            <v>72.209999999999994</v>
          </cell>
        </row>
        <row r="351">
          <cell r="A351" t="str">
            <v>080824</v>
          </cell>
          <cell r="B351" t="str">
            <v>CURVA 45 GRAUS DIAMETRO 400 MM</v>
          </cell>
          <cell r="C351" t="str">
            <v>UN</v>
          </cell>
          <cell r="D351">
            <v>92.74</v>
          </cell>
        </row>
        <row r="352">
          <cell r="A352" t="str">
            <v>080825</v>
          </cell>
          <cell r="B352" t="str">
            <v>CURVA 90 GRAUS E TE, DIAMETRO 150 MM</v>
          </cell>
          <cell r="C352" t="str">
            <v>UN</v>
          </cell>
          <cell r="D352">
            <v>52.05</v>
          </cell>
        </row>
        <row r="353">
          <cell r="A353" t="str">
            <v>080826</v>
          </cell>
          <cell r="B353" t="str">
            <v>CURVA 90 GRAUS E TE, DIAMETRO 200 MM</v>
          </cell>
          <cell r="C353" t="str">
            <v>UN</v>
          </cell>
          <cell r="D353">
            <v>56.17</v>
          </cell>
        </row>
        <row r="354">
          <cell r="A354" t="str">
            <v>080827</v>
          </cell>
          <cell r="B354" t="str">
            <v>CURVA 90 GRAUS E TE, DIAMETRO 250 MM</v>
          </cell>
          <cell r="C354" t="str">
            <v>UN</v>
          </cell>
          <cell r="D354">
            <v>77.849999999999994</v>
          </cell>
        </row>
        <row r="355">
          <cell r="A355" t="str">
            <v>080828</v>
          </cell>
          <cell r="B355" t="str">
            <v>CURVA 90 GRAUS E TE, DIAMETRO 300 MM</v>
          </cell>
          <cell r="C355" t="str">
            <v>UN</v>
          </cell>
          <cell r="D355">
            <v>99.44</v>
          </cell>
        </row>
        <row r="356">
          <cell r="A356" t="str">
            <v>080829</v>
          </cell>
          <cell r="B356" t="str">
            <v>CURVA 90 GRAUS E TE, DIAMETRO 350 MM</v>
          </cell>
          <cell r="C356" t="str">
            <v>UN</v>
          </cell>
          <cell r="D356">
            <v>127.46</v>
          </cell>
        </row>
        <row r="357">
          <cell r="A357" t="str">
            <v>080830</v>
          </cell>
          <cell r="B357" t="str">
            <v>CURVA 90 GRAUS E TE, DIAMETRO 400 MM</v>
          </cell>
          <cell r="C357" t="str">
            <v>UN</v>
          </cell>
          <cell r="D357">
            <v>159.22</v>
          </cell>
        </row>
        <row r="359">
          <cell r="A359" t="str">
            <v>080900</v>
          </cell>
          <cell r="B359" t="str">
            <v>FORMAS PARA CONCRETO</v>
          </cell>
        </row>
        <row r="360">
          <cell r="A360" t="str">
            <v>080901</v>
          </cell>
          <cell r="B360" t="str">
            <v>FORMA DE MADEIRA - COMUM</v>
          </cell>
          <cell r="C360" t="str">
            <v>M2</v>
          </cell>
          <cell r="D360">
            <v>23.35</v>
          </cell>
        </row>
        <row r="361">
          <cell r="A361" t="str">
            <v>080902</v>
          </cell>
          <cell r="B361" t="str">
            <v>FORMA PLANA DE MADEIRA - ESTRUTURA</v>
          </cell>
          <cell r="C361" t="str">
            <v>M2</v>
          </cell>
          <cell r="D361">
            <v>31.95</v>
          </cell>
        </row>
        <row r="362">
          <cell r="A362" t="str">
            <v>080903</v>
          </cell>
          <cell r="B362" t="str">
            <v>FORMA PLANA DE MADEIRA - APARENTE</v>
          </cell>
          <cell r="C362" t="str">
            <v>M2</v>
          </cell>
          <cell r="D362">
            <v>39.35</v>
          </cell>
        </row>
        <row r="363">
          <cell r="A363" t="str">
            <v>080904</v>
          </cell>
          <cell r="B363" t="str">
            <v>FORMA CURVA DE MADEIRA - ESTRUTURA</v>
          </cell>
          <cell r="C363" t="str">
            <v>M2</v>
          </cell>
          <cell r="D363">
            <v>58.13</v>
          </cell>
        </row>
        <row r="364">
          <cell r="A364" t="str">
            <v>080905</v>
          </cell>
          <cell r="B364" t="str">
            <v>FORMA CURVA DE MADEIRA - APARENTE</v>
          </cell>
          <cell r="C364" t="str">
            <v>M2</v>
          </cell>
          <cell r="D364">
            <v>63.93</v>
          </cell>
        </row>
        <row r="365">
          <cell r="A365" t="str">
            <v>080906</v>
          </cell>
          <cell r="B365" t="str">
            <v>FORMA METALICA - APARENTE</v>
          </cell>
          <cell r="C365" t="str">
            <v>M2</v>
          </cell>
          <cell r="D365">
            <v>60.8</v>
          </cell>
        </row>
        <row r="367">
          <cell r="A367" t="str">
            <v>081000</v>
          </cell>
          <cell r="B367" t="str">
            <v>ACOS PARA CONCRETO</v>
          </cell>
        </row>
        <row r="368">
          <cell r="A368" t="str">
            <v>081001</v>
          </cell>
          <cell r="B368" t="str">
            <v>ARMACAO EM ACO CA-25</v>
          </cell>
          <cell r="C368" t="str">
            <v>KG</v>
          </cell>
          <cell r="D368">
            <v>3.97</v>
          </cell>
        </row>
        <row r="369">
          <cell r="A369" t="str">
            <v>081002</v>
          </cell>
          <cell r="B369" t="str">
            <v>ARMACAO EM ACO CA-50</v>
          </cell>
          <cell r="C369" t="str">
            <v>KG</v>
          </cell>
          <cell r="D369">
            <v>3.96</v>
          </cell>
        </row>
        <row r="370">
          <cell r="A370" t="str">
            <v>081003</v>
          </cell>
          <cell r="B370" t="str">
            <v>ARMACAO EM ACO CA-60</v>
          </cell>
          <cell r="C370" t="str">
            <v>KG</v>
          </cell>
          <cell r="D370">
            <v>4.5599999999999996</v>
          </cell>
        </row>
        <row r="371">
          <cell r="A371" t="str">
            <v>081004</v>
          </cell>
          <cell r="B371" t="str">
            <v>ARMACAO EM TELA DE ACO</v>
          </cell>
          <cell r="C371" t="str">
            <v>KG</v>
          </cell>
          <cell r="D371">
            <v>3.24</v>
          </cell>
        </row>
        <row r="373">
          <cell r="A373" t="str">
            <v>081100</v>
          </cell>
          <cell r="B373" t="str">
            <v>CONCRETO NAO ESTRUTURAL</v>
          </cell>
        </row>
        <row r="374">
          <cell r="A374" t="str">
            <v>081101</v>
          </cell>
          <cell r="B374" t="str">
            <v>CONCRETO NAO ESTRUTURAL - CICLOPICO</v>
          </cell>
          <cell r="C374" t="str">
            <v>M3</v>
          </cell>
          <cell r="D374">
            <v>291.25</v>
          </cell>
        </row>
        <row r="375">
          <cell r="A375" t="str">
            <v>081102</v>
          </cell>
          <cell r="B375" t="str">
            <v>CONCRETO NAO ESTRUTURAL - MINIMO DE 150 KG DE CIMENTO/M3</v>
          </cell>
          <cell r="C375" t="str">
            <v>M3</v>
          </cell>
          <cell r="D375">
            <v>192.42</v>
          </cell>
        </row>
        <row r="376">
          <cell r="A376" t="str">
            <v>081103</v>
          </cell>
          <cell r="B376" t="str">
            <v>CONCRETO NAO ESTRUTURAL - MINIMO DE 210 KG DE CIMENTO/M3</v>
          </cell>
          <cell r="C376" t="str">
            <v>M3</v>
          </cell>
          <cell r="D376">
            <v>227.09</v>
          </cell>
        </row>
        <row r="377">
          <cell r="A377" t="str">
            <v>081104</v>
          </cell>
          <cell r="B377" t="str">
            <v>CONCRETO NAO ESTRUTURAL - MINIMO DE 300 KG DE CIMENTO/M3</v>
          </cell>
          <cell r="C377" t="str">
            <v>M3</v>
          </cell>
          <cell r="D377">
            <v>239.05</v>
          </cell>
        </row>
        <row r="379">
          <cell r="A379" t="str">
            <v>081200</v>
          </cell>
          <cell r="B379" t="str">
            <v>CONCRETO ESTRUTURAL PARA ESTRUTURAS NAO SUJEITAS A CONTATO COM AGUA OU ESGOTO</v>
          </cell>
        </row>
        <row r="380">
          <cell r="A380" t="str">
            <v>081201</v>
          </cell>
          <cell r="B380" t="str">
            <v>FCK = 15,0 MPA</v>
          </cell>
          <cell r="C380" t="str">
            <v>M3</v>
          </cell>
          <cell r="D380">
            <v>245.59</v>
          </cell>
        </row>
        <row r="381">
          <cell r="A381" t="str">
            <v>081202</v>
          </cell>
          <cell r="B381" t="str">
            <v>FCK = 20,0 MPA</v>
          </cell>
          <cell r="C381" t="str">
            <v>M3</v>
          </cell>
          <cell r="D381">
            <v>260.66000000000003</v>
          </cell>
        </row>
        <row r="382">
          <cell r="A382" t="str">
            <v>081203</v>
          </cell>
          <cell r="B382" t="str">
            <v>FCK = 25,0 MPA</v>
          </cell>
          <cell r="C382" t="str">
            <v>M3</v>
          </cell>
          <cell r="D382">
            <v>274.36</v>
          </cell>
        </row>
        <row r="384">
          <cell r="A384" t="str">
            <v>081300</v>
          </cell>
          <cell r="B384" t="str">
            <v>CONCRETO ESTRUTURAL PARA ESTRUTURAS EM CONTATO COM AGUA BRUTA,AGUA TRATADA,SOLOS E GASES AGRESSIVOS</v>
          </cell>
        </row>
        <row r="385">
          <cell r="A385" t="str">
            <v>081301</v>
          </cell>
          <cell r="B385" t="str">
            <v>FCK = 20,0 MPA, A/C MAX. 0,55 L/KG - MINIMO DE 320 KG DE CIMENTO/M3</v>
          </cell>
          <cell r="C385" t="str">
            <v>M3</v>
          </cell>
          <cell r="D385">
            <v>260.66000000000003</v>
          </cell>
        </row>
        <row r="386">
          <cell r="A386" t="str">
            <v>081302</v>
          </cell>
          <cell r="B386" t="str">
            <v>FCK = 25,0 MPA, A/C MAX. 0,55 L/KG - MINIMO DE 320 KG DE CIMENTO/M3</v>
          </cell>
          <cell r="C386" t="str">
            <v>M3</v>
          </cell>
          <cell r="D386">
            <v>274.36</v>
          </cell>
        </row>
        <row r="388">
          <cell r="A388" t="str">
            <v>081400</v>
          </cell>
          <cell r="B388" t="str">
            <v>CONCRETO ESTRUTURAL P/ESTRUT.EM CONTATO C/ESGOTO,GASES AGRES.,AMBIENTE MARITIMO E ESTRUT.P/TRAT.AGUA</v>
          </cell>
        </row>
        <row r="389">
          <cell r="A389" t="str">
            <v>081401</v>
          </cell>
          <cell r="B389" t="str">
            <v>FCK = 20,0 MPA, A/C MAX. 0,50 L/KG - MINIMO DE 350 KG DE CIMENTO/M3</v>
          </cell>
          <cell r="C389" t="str">
            <v>M3</v>
          </cell>
          <cell r="D389">
            <v>270.08</v>
          </cell>
        </row>
        <row r="390">
          <cell r="A390" t="str">
            <v>081402</v>
          </cell>
          <cell r="B390" t="str">
            <v>FCK = 25,0 MPA, A/C MAX. 0,50 L/KG - MINIMO DE 350 KG DE CIMENTO/M3</v>
          </cell>
          <cell r="C390" t="str">
            <v>M3</v>
          </cell>
          <cell r="D390">
            <v>291.07</v>
          </cell>
        </row>
        <row r="392">
          <cell r="A392" t="str">
            <v>081500</v>
          </cell>
          <cell r="B392" t="str">
            <v>CONCRETO ESTRUTURAL AUTO-ADENSAVEL</v>
          </cell>
        </row>
        <row r="393">
          <cell r="A393" t="str">
            <v>081501</v>
          </cell>
          <cell r="B393" t="str">
            <v>FCK = 15,0 MPA - AUTO ADENSAVEL</v>
          </cell>
          <cell r="C393" t="str">
            <v>M3</v>
          </cell>
          <cell r="D393">
            <v>266.14</v>
          </cell>
        </row>
        <row r="394">
          <cell r="A394" t="str">
            <v>081502</v>
          </cell>
          <cell r="B394" t="str">
            <v>FCK = 20,0 MPA - AUTO ADENSAVEL</v>
          </cell>
          <cell r="C394" t="str">
            <v>M3</v>
          </cell>
          <cell r="D394">
            <v>277.10000000000002</v>
          </cell>
        </row>
        <row r="396">
          <cell r="A396" t="str">
            <v>081600</v>
          </cell>
          <cell r="B396" t="str">
            <v>JUNTAS</v>
          </cell>
        </row>
        <row r="397">
          <cell r="A397" t="str">
            <v>081601</v>
          </cell>
          <cell r="B397" t="str">
            <v>JUNTA TIPO-O-12</v>
          </cell>
          <cell r="C397" t="str">
            <v>M</v>
          </cell>
          <cell r="D397">
            <v>49.52</v>
          </cell>
        </row>
        <row r="398">
          <cell r="A398" t="str">
            <v>081602</v>
          </cell>
          <cell r="B398" t="str">
            <v>JUNTA TIPO-O-22</v>
          </cell>
          <cell r="C398" t="str">
            <v>M</v>
          </cell>
          <cell r="D398">
            <v>63.85</v>
          </cell>
        </row>
        <row r="399">
          <cell r="A399" t="str">
            <v>081603</v>
          </cell>
          <cell r="B399" t="str">
            <v>JUNTA TIPO-O-35/6</v>
          </cell>
          <cell r="C399" t="str">
            <v>M</v>
          </cell>
          <cell r="D399">
            <v>98.45</v>
          </cell>
        </row>
        <row r="400">
          <cell r="A400" t="str">
            <v>081606</v>
          </cell>
          <cell r="B400" t="str">
            <v>JUNTA TIPO-M-35</v>
          </cell>
          <cell r="C400" t="str">
            <v>M</v>
          </cell>
          <cell r="D400">
            <v>132.74</v>
          </cell>
        </row>
        <row r="402">
          <cell r="A402" t="str">
            <v>081700</v>
          </cell>
          <cell r="B402" t="str">
            <v>SERVICOS COMPLEMENTARES PARA AS OBRAS DE CONCRETO</v>
          </cell>
        </row>
        <row r="403">
          <cell r="A403" t="str">
            <v>081701</v>
          </cell>
          <cell r="B403" t="str">
            <v>PLACA DE ISOPOR</v>
          </cell>
          <cell r="C403" t="str">
            <v>M2</v>
          </cell>
          <cell r="D403">
            <v>12.79</v>
          </cell>
        </row>
        <row r="404">
          <cell r="A404" t="str">
            <v>081702</v>
          </cell>
          <cell r="B404" t="str">
            <v>VEDACAO DE JUNTAS COM MASTIQUE ELASTICO</v>
          </cell>
          <cell r="C404" t="str">
            <v>M</v>
          </cell>
          <cell r="D404">
            <v>67.150000000000006</v>
          </cell>
        </row>
        <row r="405">
          <cell r="A405" t="str">
            <v>081703</v>
          </cell>
          <cell r="B405" t="str">
            <v>BOMBEAMENTO DE CONCRETO</v>
          </cell>
          <cell r="C405" t="str">
            <v>M3</v>
          </cell>
          <cell r="D405">
            <v>20.54</v>
          </cell>
        </row>
        <row r="406">
          <cell r="A406" t="str">
            <v>081704</v>
          </cell>
          <cell r="B406" t="str">
            <v>NUCLEO PERDIDO</v>
          </cell>
          <cell r="C406" t="str">
            <v>UN</v>
          </cell>
          <cell r="D406">
            <v>9.61</v>
          </cell>
        </row>
        <row r="408">
          <cell r="A408" t="str">
            <v>081800</v>
          </cell>
          <cell r="B408" t="str">
            <v>CONCRETO / ARGAMASSA PROJETADA</v>
          </cell>
        </row>
        <row r="409">
          <cell r="A409" t="str">
            <v>081801</v>
          </cell>
          <cell r="B409" t="str">
            <v>CONCRETO PROJETADO EM PAREDES</v>
          </cell>
          <cell r="C409" t="str">
            <v>M3</v>
          </cell>
          <cell r="D409">
            <v>852.09</v>
          </cell>
        </row>
        <row r="410">
          <cell r="A410" t="str">
            <v>081802</v>
          </cell>
          <cell r="B410" t="str">
            <v>CONCRETO PROJETADO EM TETOS</v>
          </cell>
          <cell r="C410" t="str">
            <v>M3</v>
          </cell>
          <cell r="D410">
            <v>940.74</v>
          </cell>
        </row>
        <row r="411">
          <cell r="A411" t="str">
            <v>081803</v>
          </cell>
          <cell r="B411" t="str">
            <v>ARGAMASSA PROJETADA EM PAREDES</v>
          </cell>
          <cell r="C411" t="str">
            <v>M3</v>
          </cell>
          <cell r="D411">
            <v>864.47</v>
          </cell>
        </row>
        <row r="412">
          <cell r="A412" t="str">
            <v>081804</v>
          </cell>
          <cell r="B412" t="str">
            <v>ARGAMASSA PROJETADA EM TETOS</v>
          </cell>
          <cell r="C412" t="str">
            <v>M3</v>
          </cell>
          <cell r="D412">
            <v>954.75</v>
          </cell>
        </row>
        <row r="414">
          <cell r="A414" t="str">
            <v>081900</v>
          </cell>
          <cell r="B414" t="str">
            <v>ADITIVOS</v>
          </cell>
        </row>
        <row r="416">
          <cell r="A416" t="str">
            <v>082000</v>
          </cell>
          <cell r="B416" t="str">
            <v>LAJE PRE-FABRICADA</v>
          </cell>
        </row>
        <row r="417">
          <cell r="A417" t="str">
            <v>082001</v>
          </cell>
          <cell r="B417" t="str">
            <v>LAJE PRE-FABRICADA H-8 PARA FORRO COM CAPA DE 3 CM</v>
          </cell>
          <cell r="C417" t="str">
            <v>M2</v>
          </cell>
          <cell r="D417">
            <v>54.1</v>
          </cell>
        </row>
        <row r="418">
          <cell r="A418" t="str">
            <v>082002</v>
          </cell>
          <cell r="B418" t="str">
            <v>LAJE PRE-FABRICADA H-8 PARA PISO COM CAPA DE 4 CM</v>
          </cell>
          <cell r="C418" t="str">
            <v>M2</v>
          </cell>
          <cell r="D418">
            <v>58.38</v>
          </cell>
        </row>
        <row r="419">
          <cell r="A419" t="str">
            <v>082003</v>
          </cell>
          <cell r="B419" t="str">
            <v>LAJE PRE-FABRICADA H-12 PARA PISO COM CAPA DE 4 CM</v>
          </cell>
          <cell r="C419" t="str">
            <v>M2</v>
          </cell>
          <cell r="D419">
            <v>63.05</v>
          </cell>
        </row>
        <row r="421">
          <cell r="A421" t="str">
            <v>082100</v>
          </cell>
          <cell r="B421" t="str">
            <v>POCO DE VISITA EM ALVENARIA OU ADUELAS DE CONCRETO- DIAMETRO 1,00 M PARA REDES COLETORAS</v>
          </cell>
        </row>
        <row r="422">
          <cell r="A422" t="str">
            <v>082101</v>
          </cell>
          <cell r="B422" t="str">
            <v>PROFUNDIDADE ATE 2,00 M</v>
          </cell>
          <cell r="C422" t="str">
            <v>UN</v>
          </cell>
          <cell r="D422">
            <v>1904.2</v>
          </cell>
        </row>
        <row r="423">
          <cell r="A423" t="str">
            <v>082102</v>
          </cell>
          <cell r="B423" t="str">
            <v>PROFUNDIDADE ATE 3,00 M</v>
          </cell>
          <cell r="C423" t="str">
            <v>UN</v>
          </cell>
          <cell r="D423">
            <v>2348.77</v>
          </cell>
        </row>
        <row r="424">
          <cell r="A424" t="str">
            <v>082103</v>
          </cell>
          <cell r="B424" t="str">
            <v>PROFUNDIDADE ATE 4,00 M</v>
          </cell>
          <cell r="C424" t="str">
            <v>UN</v>
          </cell>
          <cell r="D424">
            <v>3014.53</v>
          </cell>
        </row>
        <row r="425">
          <cell r="A425" t="str">
            <v>082104</v>
          </cell>
          <cell r="B425" t="str">
            <v>PROFUNDIDADE ATE 5,00 M</v>
          </cell>
          <cell r="C425" t="str">
            <v>UN</v>
          </cell>
          <cell r="D425">
            <v>3788.94</v>
          </cell>
        </row>
        <row r="426">
          <cell r="A426" t="str">
            <v>082105</v>
          </cell>
          <cell r="B426" t="str">
            <v>PROFUNDIDADE ATE 6.00 M</v>
          </cell>
          <cell r="C426" t="str">
            <v>UN</v>
          </cell>
          <cell r="D426">
            <v>4441.01</v>
          </cell>
        </row>
        <row r="427">
          <cell r="A427" t="str">
            <v>082106</v>
          </cell>
          <cell r="B427" t="str">
            <v>PROFUNDIDADE ATE 7.00 M</v>
          </cell>
          <cell r="C427" t="str">
            <v>UN</v>
          </cell>
          <cell r="D427">
            <v>5332.8</v>
          </cell>
        </row>
        <row r="429">
          <cell r="A429" t="str">
            <v>082200</v>
          </cell>
          <cell r="B429" t="str">
            <v>POCO DE VISITA EM ALVENARIA OU ADUELAS DE CONCRETO- DIAMETRO 1,20 M PARA REDES COLETORAS</v>
          </cell>
        </row>
        <row r="430">
          <cell r="A430" t="str">
            <v>082201</v>
          </cell>
          <cell r="B430" t="str">
            <v>PROFUNDIDADE ATE 2,00 M</v>
          </cell>
          <cell r="C430" t="str">
            <v>UN</v>
          </cell>
          <cell r="D430">
            <v>2322.2399999999998</v>
          </cell>
        </row>
        <row r="431">
          <cell r="A431" t="str">
            <v>082202</v>
          </cell>
          <cell r="B431" t="str">
            <v>PROFUNDIDADE ATE 3.00 M</v>
          </cell>
          <cell r="C431" t="str">
            <v>UN</v>
          </cell>
          <cell r="D431">
            <v>2832.58</v>
          </cell>
        </row>
        <row r="432">
          <cell r="A432" t="str">
            <v>082203</v>
          </cell>
          <cell r="B432" t="str">
            <v>PROFUNDIDADE ATE 4.00 M</v>
          </cell>
          <cell r="C432" t="str">
            <v>UN</v>
          </cell>
          <cell r="D432">
            <v>3559.55</v>
          </cell>
        </row>
        <row r="433">
          <cell r="A433" t="str">
            <v>082204</v>
          </cell>
          <cell r="B433" t="str">
            <v>PROFUNDIDADE ATE 5,00 M</v>
          </cell>
          <cell r="C433" t="str">
            <v>UN</v>
          </cell>
          <cell r="D433">
            <v>4452.21</v>
          </cell>
        </row>
        <row r="434">
          <cell r="A434" t="str">
            <v>082205</v>
          </cell>
          <cell r="B434" t="str">
            <v>PROFUNDIDADE ATE 6.00 M</v>
          </cell>
          <cell r="C434" t="str">
            <v>UN</v>
          </cell>
          <cell r="D434">
            <v>5209.82</v>
          </cell>
        </row>
        <row r="435">
          <cell r="A435" t="str">
            <v>082206</v>
          </cell>
          <cell r="B435" t="str">
            <v>PROFUNDIDADE ATE 7.00 M</v>
          </cell>
          <cell r="C435" t="str">
            <v>UN</v>
          </cell>
          <cell r="D435">
            <v>6203.25</v>
          </cell>
        </row>
        <row r="437">
          <cell r="A437" t="str">
            <v>082300</v>
          </cell>
          <cell r="B437" t="str">
            <v>POCO DE VISITA EM ALVENARIA OU ADUELAS DE CONCRETO-DIAM.1,00 M P/COLET.TRONCO,EMISS.E INTERCEPTORES</v>
          </cell>
        </row>
        <row r="438">
          <cell r="A438" t="str">
            <v>082301</v>
          </cell>
          <cell r="B438" t="str">
            <v>PROFUNDIDADE ATE 2,00 M</v>
          </cell>
          <cell r="C438" t="str">
            <v>UN</v>
          </cell>
          <cell r="D438">
            <v>1807.48</v>
          </cell>
        </row>
        <row r="439">
          <cell r="A439" t="str">
            <v>082302</v>
          </cell>
          <cell r="B439" t="str">
            <v>PROFUNDIDADE ATE 3,00 M</v>
          </cell>
          <cell r="C439" t="str">
            <v>UN</v>
          </cell>
          <cell r="D439">
            <v>2187.83</v>
          </cell>
        </row>
        <row r="440">
          <cell r="A440" t="str">
            <v>082303</v>
          </cell>
          <cell r="B440" t="str">
            <v>PROFUNDIDADE ATE 4,00 M</v>
          </cell>
          <cell r="C440" t="str">
            <v>UN</v>
          </cell>
          <cell r="D440">
            <v>2804.51</v>
          </cell>
        </row>
        <row r="441">
          <cell r="A441" t="str">
            <v>082304</v>
          </cell>
          <cell r="B441" t="str">
            <v>PROFUNDIDADE ATE 5,00 M</v>
          </cell>
          <cell r="C441" t="str">
            <v>UN</v>
          </cell>
          <cell r="D441">
            <v>3380.68</v>
          </cell>
        </row>
        <row r="442">
          <cell r="A442" t="str">
            <v>082305</v>
          </cell>
          <cell r="B442" t="str">
            <v>PROFUNDIDADE ATE 6,00 M</v>
          </cell>
          <cell r="C442" t="str">
            <v>UN</v>
          </cell>
          <cell r="D442">
            <v>3956.89</v>
          </cell>
        </row>
        <row r="443">
          <cell r="A443" t="str">
            <v>082306</v>
          </cell>
          <cell r="B443" t="str">
            <v>PROFUNDIDADE ATE 7,00 M</v>
          </cell>
          <cell r="C443" t="str">
            <v>UN</v>
          </cell>
          <cell r="D443">
            <v>4533.0600000000004</v>
          </cell>
        </row>
        <row r="445">
          <cell r="A445" t="str">
            <v>082400</v>
          </cell>
          <cell r="B445" t="str">
            <v>POCO DE VISITA EM ALVENARIA OU ADUELAS DE CONCRETO-DIAM.1,20 M P/COLET.TRONCO,EMISS E INTERCEPTORES</v>
          </cell>
        </row>
        <row r="446">
          <cell r="A446" t="str">
            <v>082401</v>
          </cell>
          <cell r="B446" t="str">
            <v>PROFUNDIDADE ATE 2,00 M</v>
          </cell>
          <cell r="C446" t="str">
            <v>UN</v>
          </cell>
          <cell r="D446">
            <v>2213.6999999999998</v>
          </cell>
        </row>
        <row r="447">
          <cell r="A447" t="str">
            <v>082402</v>
          </cell>
          <cell r="B447" t="str">
            <v>PROFUNDIDADE ATE 3,00 M</v>
          </cell>
          <cell r="C447" t="str">
            <v>UN</v>
          </cell>
          <cell r="D447">
            <v>2649.21</v>
          </cell>
        </row>
        <row r="448">
          <cell r="A448" t="str">
            <v>082403</v>
          </cell>
          <cell r="B448" t="str">
            <v>PROFUNDIDADE ATE 4,00 M</v>
          </cell>
          <cell r="C448" t="str">
            <v>UN</v>
          </cell>
          <cell r="D448">
            <v>3323.31</v>
          </cell>
        </row>
        <row r="449">
          <cell r="A449" t="str">
            <v>082404</v>
          </cell>
          <cell r="B449" t="str">
            <v>PROFUNDIDADE ATE 5,00 M</v>
          </cell>
          <cell r="C449" t="str">
            <v>UN</v>
          </cell>
          <cell r="D449">
            <v>3997.4</v>
          </cell>
        </row>
        <row r="450">
          <cell r="A450" t="str">
            <v>082405</v>
          </cell>
          <cell r="B450" t="str">
            <v>PROFUNDIDADE ATE 6,00 M</v>
          </cell>
          <cell r="C450" t="str">
            <v>UN</v>
          </cell>
          <cell r="D450">
            <v>4671.5</v>
          </cell>
        </row>
        <row r="451">
          <cell r="A451" t="str">
            <v>082406</v>
          </cell>
          <cell r="B451" t="str">
            <v>PROFUNDIDADE ATE 7,00 M</v>
          </cell>
          <cell r="C451" t="str">
            <v>UN</v>
          </cell>
          <cell r="D451">
            <v>5345.61</v>
          </cell>
        </row>
        <row r="453">
          <cell r="A453" t="str">
            <v>082500</v>
          </cell>
          <cell r="B453" t="str">
            <v>POCO DE INSPECAO - DIAMETRO 0,60 M</v>
          </cell>
        </row>
        <row r="454">
          <cell r="A454" t="str">
            <v>082501</v>
          </cell>
          <cell r="B454" t="str">
            <v>PROFUNDIDADE ATE 1,60 M - ALVENARIA</v>
          </cell>
          <cell r="C454" t="str">
            <v>UN</v>
          </cell>
          <cell r="D454">
            <v>944.32</v>
          </cell>
        </row>
        <row r="455">
          <cell r="A455" t="str">
            <v>082502</v>
          </cell>
          <cell r="B455" t="str">
            <v>PROFUNDIDADE ATE 1.60 M - ADUELA DE CONCRETO</v>
          </cell>
          <cell r="C455" t="str">
            <v>UN</v>
          </cell>
          <cell r="D455">
            <v>675.14</v>
          </cell>
        </row>
        <row r="456">
          <cell r="A456" t="str">
            <v>082503</v>
          </cell>
          <cell r="B456" t="str">
            <v>PROFUNDIDADE ATE 3.00 M - ADUELA DE CONCRETO</v>
          </cell>
          <cell r="C456" t="str">
            <v>UN</v>
          </cell>
          <cell r="D456">
            <v>890.16</v>
          </cell>
        </row>
        <row r="458">
          <cell r="A458" t="str">
            <v>082600</v>
          </cell>
          <cell r="B458" t="str">
            <v>ADUELA DE CONCRETO ARMADO, PRE-MOLDADA PONTA E BOLSA</v>
          </cell>
        </row>
        <row r="459">
          <cell r="A459" t="str">
            <v>082601</v>
          </cell>
          <cell r="B459" t="str">
            <v>DIAMETRO 0,80 M, H = 1,00 M</v>
          </cell>
          <cell r="C459" t="str">
            <v>UN</v>
          </cell>
          <cell r="D459">
            <v>171.7</v>
          </cell>
        </row>
        <row r="460">
          <cell r="A460" t="str">
            <v>082602</v>
          </cell>
          <cell r="B460" t="str">
            <v>DIAMETRO 1,00 M, H = 0,50 M</v>
          </cell>
          <cell r="C460" t="str">
            <v>UN</v>
          </cell>
          <cell r="D460">
            <v>114.61</v>
          </cell>
        </row>
        <row r="461">
          <cell r="A461" t="str">
            <v>082603</v>
          </cell>
          <cell r="B461" t="str">
            <v>DIAMETRO 1,20 M, H = 0,50 M</v>
          </cell>
          <cell r="C461" t="str">
            <v>UN</v>
          </cell>
          <cell r="D461">
            <v>132.1</v>
          </cell>
        </row>
        <row r="462">
          <cell r="A462" t="str">
            <v>082604</v>
          </cell>
          <cell r="B462" t="str">
            <v>DIAMETRO 1,30 M, H = 0,50 M</v>
          </cell>
          <cell r="C462" t="str">
            <v>UN</v>
          </cell>
          <cell r="D462">
            <v>151.52000000000001</v>
          </cell>
        </row>
        <row r="463">
          <cell r="A463" t="str">
            <v>082605</v>
          </cell>
          <cell r="B463" t="str">
            <v>DIAMETRO 1,50 M, H = 0,50 M</v>
          </cell>
          <cell r="C463" t="str">
            <v>UN</v>
          </cell>
          <cell r="D463">
            <v>171.3</v>
          </cell>
        </row>
        <row r="464">
          <cell r="A464" t="str">
            <v>082606</v>
          </cell>
          <cell r="B464" t="str">
            <v>DIAMETRO 1,80 M, H = 0,50 M</v>
          </cell>
          <cell r="C464" t="str">
            <v>UN</v>
          </cell>
          <cell r="D464">
            <v>282.43</v>
          </cell>
        </row>
        <row r="465">
          <cell r="A465" t="str">
            <v>082607</v>
          </cell>
          <cell r="B465" t="str">
            <v>DIAMETRO 2,12 M, H = 0,50 M</v>
          </cell>
          <cell r="C465" t="str">
            <v>UN</v>
          </cell>
          <cell r="D465">
            <v>385.48</v>
          </cell>
        </row>
        <row r="466">
          <cell r="A466" t="str">
            <v>082608</v>
          </cell>
          <cell r="B466" t="str">
            <v>DIAMETRO 2,50 M, H = 0,50 M</v>
          </cell>
          <cell r="C466" t="str">
            <v>UN</v>
          </cell>
          <cell r="D466">
            <v>486.59</v>
          </cell>
        </row>
        <row r="467">
          <cell r="A467" t="str">
            <v>082609</v>
          </cell>
          <cell r="B467" t="str">
            <v>DIAMETRO 3,00 M, H = 0,50 M</v>
          </cell>
          <cell r="C467" t="str">
            <v>UN</v>
          </cell>
          <cell r="D467">
            <v>560.27</v>
          </cell>
        </row>
        <row r="469">
          <cell r="A469" t="str">
            <v>082700</v>
          </cell>
          <cell r="B469" t="str">
            <v>ADUELA SUCESSIVAS DE CONCRETO ARMADO, MOLDADA IN LOCO</v>
          </cell>
        </row>
        <row r="470">
          <cell r="A470" t="str">
            <v>082701</v>
          </cell>
          <cell r="B470" t="str">
            <v>DIAMETRO 1,50 M</v>
          </cell>
          <cell r="C470" t="str">
            <v>M</v>
          </cell>
          <cell r="D470">
            <v>1375.07</v>
          </cell>
        </row>
        <row r="471">
          <cell r="A471" t="str">
            <v>082702</v>
          </cell>
          <cell r="B471" t="str">
            <v>DIAMETRO 2,00 M</v>
          </cell>
          <cell r="C471" t="str">
            <v>M</v>
          </cell>
          <cell r="D471">
            <v>1779.55</v>
          </cell>
        </row>
        <row r="472">
          <cell r="A472" t="str">
            <v>082703</v>
          </cell>
          <cell r="B472" t="str">
            <v>DIAMETRO 2,50 M</v>
          </cell>
          <cell r="C472" t="str">
            <v>M</v>
          </cell>
          <cell r="D472">
            <v>2184.08</v>
          </cell>
        </row>
        <row r="473">
          <cell r="A473" t="str">
            <v>082704</v>
          </cell>
          <cell r="B473" t="str">
            <v>DIAMETRO 3,00 M</v>
          </cell>
          <cell r="C473" t="str">
            <v>M</v>
          </cell>
          <cell r="D473">
            <v>2588.44</v>
          </cell>
        </row>
        <row r="474">
          <cell r="A474" t="str">
            <v>082705</v>
          </cell>
          <cell r="B474" t="str">
            <v>DIAMETRO 3,80 M</v>
          </cell>
          <cell r="C474" t="str">
            <v>M</v>
          </cell>
          <cell r="D474">
            <v>3235.58</v>
          </cell>
        </row>
        <row r="476">
          <cell r="A476" t="str">
            <v>082800</v>
          </cell>
          <cell r="B476" t="str">
            <v>DISPOSITIVOS ESPECIAIS E ESTRUTURAS ACESSORIAS</v>
          </cell>
        </row>
        <row r="477">
          <cell r="A477" t="str">
            <v>082801</v>
          </cell>
          <cell r="B477" t="str">
            <v>INSTALACAO DE HIDRANTES DE COLUNA</v>
          </cell>
          <cell r="C477" t="str">
            <v>UN</v>
          </cell>
          <cell r="D477">
            <v>223.08</v>
          </cell>
        </row>
        <row r="478">
          <cell r="A478" t="str">
            <v>082802</v>
          </cell>
          <cell r="B478" t="str">
            <v>INSTALACAO DE HIDRANTES SUBTERRANEO</v>
          </cell>
          <cell r="C478" t="str">
            <v>UN</v>
          </cell>
          <cell r="D478">
            <v>232.76</v>
          </cell>
        </row>
        <row r="479">
          <cell r="A479" t="str">
            <v>082803</v>
          </cell>
          <cell r="B479" t="str">
            <v>ASSENTAMENTO DE TUBOS DE QUEDA</v>
          </cell>
          <cell r="C479" t="str">
            <v>M</v>
          </cell>
          <cell r="D479">
            <v>115.35</v>
          </cell>
        </row>
        <row r="480">
          <cell r="A480" t="str">
            <v>082804</v>
          </cell>
          <cell r="B480" t="str">
            <v>ASSENTAMENTO DE TAMPAO DE FERRO FUNDIDO 600 MM</v>
          </cell>
          <cell r="C480" t="str">
            <v>UN</v>
          </cell>
          <cell r="D480">
            <v>35.93</v>
          </cell>
        </row>
        <row r="481">
          <cell r="A481" t="str">
            <v>082805</v>
          </cell>
          <cell r="B481" t="str">
            <v>ASSENTAMENTO DE TAMPAO DE FERRO FUNDIDO 900 MM</v>
          </cell>
          <cell r="C481" t="str">
            <v>UN</v>
          </cell>
          <cell r="D481">
            <v>53.95</v>
          </cell>
        </row>
        <row r="482">
          <cell r="A482" t="str">
            <v>082806</v>
          </cell>
          <cell r="B482" t="str">
            <v>TERMINAL DE LIMPEZA</v>
          </cell>
          <cell r="C482" t="str">
            <v>UN</v>
          </cell>
          <cell r="D482">
            <v>201.86</v>
          </cell>
        </row>
        <row r="483">
          <cell r="A483" t="str">
            <v>082807</v>
          </cell>
          <cell r="B483" t="str">
            <v>DISPOSITIVO DE PROTECAO PARA  REGISTRO EM TUBO DE CONCRETO</v>
          </cell>
          <cell r="C483" t="str">
            <v>UN</v>
          </cell>
          <cell r="D483">
            <v>66.709999999999994</v>
          </cell>
        </row>
        <row r="484">
          <cell r="A484" t="str">
            <v>082808</v>
          </cell>
          <cell r="B484" t="str">
            <v>DISPOSITIVO DE PROTECAO PARA REGISTRO EM TUBO CERAMICO</v>
          </cell>
          <cell r="C484" t="str">
            <v>UN</v>
          </cell>
          <cell r="D484">
            <v>38.380000000000003</v>
          </cell>
        </row>
        <row r="485">
          <cell r="A485" t="str">
            <v>082809</v>
          </cell>
          <cell r="B485" t="str">
            <v>CAIXA PASSAGEM PARA MUDANCA DIAMETRO E/OU DIRECAO - ATE 200 MM</v>
          </cell>
          <cell r="C485" t="str">
            <v>UN</v>
          </cell>
          <cell r="D485">
            <v>163.12</v>
          </cell>
        </row>
        <row r="486">
          <cell r="A486" t="str">
            <v>082810</v>
          </cell>
          <cell r="B486" t="str">
            <v>CAIXA PASSAGEM PARA MUDANCA DIAMETRO E/OU DIRECAO - 250 MM A 450 MM</v>
          </cell>
          <cell r="C486" t="str">
            <v>UN</v>
          </cell>
          <cell r="D486">
            <v>281.7</v>
          </cell>
        </row>
        <row r="487">
          <cell r="A487" t="str">
            <v>082811</v>
          </cell>
          <cell r="B487" t="str">
            <v>BOCA DE LOBO</v>
          </cell>
          <cell r="C487" t="str">
            <v>UN</v>
          </cell>
          <cell r="D487">
            <v>562.88</v>
          </cell>
        </row>
        <row r="488">
          <cell r="A488" t="str">
            <v>082812</v>
          </cell>
          <cell r="B488" t="str">
            <v>EXECUCAO DE TAMPA DE BOCA DE LOBO</v>
          </cell>
          <cell r="C488" t="str">
            <v>UN</v>
          </cell>
          <cell r="D488">
            <v>57.81</v>
          </cell>
        </row>
        <row r="489">
          <cell r="A489" t="str">
            <v>082813</v>
          </cell>
          <cell r="B489" t="str">
            <v>TAMPA DE INSPECAO EM CONCRETO ARMADO</v>
          </cell>
          <cell r="C489" t="str">
            <v>M3</v>
          </cell>
          <cell r="D489">
            <v>842.91</v>
          </cell>
        </row>
        <row r="490">
          <cell r="A490" t="str">
            <v>082814</v>
          </cell>
          <cell r="B490" t="str">
            <v>SAIDA JUNTO AO CORREGO DIAM. ATE 250 MM</v>
          </cell>
          <cell r="C490" t="str">
            <v>UN</v>
          </cell>
          <cell r="D490">
            <v>147.44</v>
          </cell>
        </row>
        <row r="491">
          <cell r="A491" t="str">
            <v>082815</v>
          </cell>
          <cell r="B491" t="str">
            <v>SAIDA JUNTO AO CORREGO DIAM. DE 300 MM A 350 MM</v>
          </cell>
          <cell r="C491" t="str">
            <v>UN</v>
          </cell>
          <cell r="D491">
            <v>169.96</v>
          </cell>
        </row>
        <row r="492">
          <cell r="A492" t="str">
            <v>082816</v>
          </cell>
          <cell r="B492" t="str">
            <v>SAIDA JUNTO AO CORREGO DIAM. DE 400 MM A 600 MM</v>
          </cell>
          <cell r="C492" t="str">
            <v>UN</v>
          </cell>
          <cell r="D492">
            <v>241.32</v>
          </cell>
        </row>
        <row r="494">
          <cell r="A494" t="str">
            <v>082900</v>
          </cell>
          <cell r="B494" t="str">
            <v>CAIXA DE ALVENARIA DE 1 TIJOLO</v>
          </cell>
        </row>
        <row r="495">
          <cell r="A495" t="str">
            <v>082901</v>
          </cell>
          <cell r="B495" t="str">
            <v>(0,80 X 0,80) M</v>
          </cell>
          <cell r="C495" t="str">
            <v>M</v>
          </cell>
          <cell r="D495">
            <v>470.04</v>
          </cell>
        </row>
        <row r="496">
          <cell r="A496" t="str">
            <v>082902</v>
          </cell>
          <cell r="B496" t="str">
            <v>(0,80 X 1,00) M</v>
          </cell>
          <cell r="C496" t="str">
            <v>M</v>
          </cell>
          <cell r="D496">
            <v>524.30999999999995</v>
          </cell>
        </row>
        <row r="497">
          <cell r="A497" t="str">
            <v>082903</v>
          </cell>
          <cell r="B497" t="str">
            <v>(1,00 X 1,00) M</v>
          </cell>
          <cell r="C497" t="str">
            <v>M</v>
          </cell>
          <cell r="D497">
            <v>581.58000000000004</v>
          </cell>
        </row>
        <row r="498">
          <cell r="A498" t="str">
            <v>082904</v>
          </cell>
          <cell r="B498" t="str">
            <v>(1,00 X 1,10) M</v>
          </cell>
          <cell r="C498" t="str">
            <v>M</v>
          </cell>
          <cell r="D498">
            <v>610.32000000000005</v>
          </cell>
        </row>
        <row r="499">
          <cell r="A499" t="str">
            <v>082905</v>
          </cell>
          <cell r="B499" t="str">
            <v>(1,00 X 1,20) M</v>
          </cell>
          <cell r="C499" t="str">
            <v>M</v>
          </cell>
          <cell r="D499">
            <v>631.03</v>
          </cell>
        </row>
        <row r="500">
          <cell r="A500" t="str">
            <v>082906</v>
          </cell>
          <cell r="B500" t="str">
            <v>(1,00 X 1,35) M</v>
          </cell>
          <cell r="C500" t="str">
            <v>M</v>
          </cell>
          <cell r="D500">
            <v>681.98</v>
          </cell>
        </row>
        <row r="501">
          <cell r="A501" t="str">
            <v>082907</v>
          </cell>
          <cell r="B501" t="str">
            <v>(1,00 X 1,50) M</v>
          </cell>
          <cell r="C501" t="str">
            <v>M</v>
          </cell>
          <cell r="D501">
            <v>767.98</v>
          </cell>
        </row>
        <row r="502">
          <cell r="A502" t="str">
            <v>082908</v>
          </cell>
          <cell r="B502" t="str">
            <v>(1,10 X 1,10) M</v>
          </cell>
          <cell r="C502" t="str">
            <v>M</v>
          </cell>
          <cell r="D502">
            <v>639.76</v>
          </cell>
        </row>
        <row r="503">
          <cell r="A503" t="str">
            <v>082909</v>
          </cell>
          <cell r="B503" t="str">
            <v>(1,20 X 1,20) M</v>
          </cell>
          <cell r="C503" t="str">
            <v>M</v>
          </cell>
          <cell r="D503">
            <v>699.43</v>
          </cell>
        </row>
        <row r="504">
          <cell r="A504" t="str">
            <v>082910</v>
          </cell>
          <cell r="B504" t="str">
            <v>(1,20 X 1,50) M</v>
          </cell>
          <cell r="C504" t="str">
            <v>M</v>
          </cell>
          <cell r="D504">
            <v>790.04</v>
          </cell>
        </row>
        <row r="505">
          <cell r="A505" t="str">
            <v>082911</v>
          </cell>
          <cell r="B505" t="str">
            <v>(1,50 X 1,50) M</v>
          </cell>
          <cell r="C505" t="str">
            <v>M</v>
          </cell>
          <cell r="D505">
            <v>887.61</v>
          </cell>
        </row>
        <row r="506">
          <cell r="A506" t="str">
            <v>082912</v>
          </cell>
          <cell r="B506" t="str">
            <v>(1,50 X 2,00) M</v>
          </cell>
          <cell r="C506" t="str">
            <v>M</v>
          </cell>
          <cell r="D506">
            <v>1050.1600000000001</v>
          </cell>
        </row>
        <row r="507">
          <cell r="A507" t="str">
            <v>082913</v>
          </cell>
          <cell r="B507" t="str">
            <v>(2,00 X 2,00) M</v>
          </cell>
          <cell r="C507" t="str">
            <v>M</v>
          </cell>
          <cell r="D507">
            <v>1231.9100000000001</v>
          </cell>
        </row>
        <row r="508">
          <cell r="A508" t="str">
            <v>082914</v>
          </cell>
          <cell r="B508" t="str">
            <v>(2,00 X 2,50) M</v>
          </cell>
          <cell r="C508" t="str">
            <v>M</v>
          </cell>
          <cell r="D508">
            <v>1413.67</v>
          </cell>
        </row>
        <row r="510">
          <cell r="A510" t="str">
            <v>083000</v>
          </cell>
          <cell r="B510" t="str">
            <v>CAIXA DE ALVENARIA DE 1/2 TIJOLO</v>
          </cell>
        </row>
        <row r="511">
          <cell r="A511" t="str">
            <v>083001</v>
          </cell>
          <cell r="B511" t="str">
            <v>(0,60 X 0,60) M</v>
          </cell>
          <cell r="C511" t="str">
            <v>M</v>
          </cell>
          <cell r="D511">
            <v>235.15</v>
          </cell>
        </row>
        <row r="512">
          <cell r="A512" t="str">
            <v>083002</v>
          </cell>
          <cell r="B512" t="str">
            <v>(0,80 X 0,80) M</v>
          </cell>
          <cell r="C512" t="str">
            <v>M</v>
          </cell>
          <cell r="D512">
            <v>317.19</v>
          </cell>
        </row>
        <row r="513">
          <cell r="A513" t="str">
            <v>083003</v>
          </cell>
          <cell r="B513" t="str">
            <v>(0,90 X 0,90) M</v>
          </cell>
          <cell r="C513" t="str">
            <v>M</v>
          </cell>
          <cell r="D513">
            <v>357.33</v>
          </cell>
        </row>
        <row r="514">
          <cell r="A514" t="str">
            <v>083004</v>
          </cell>
          <cell r="B514" t="str">
            <v>(1,00 X 0,80) M</v>
          </cell>
          <cell r="C514" t="str">
            <v>M</v>
          </cell>
          <cell r="D514">
            <v>356.51</v>
          </cell>
        </row>
        <row r="515">
          <cell r="A515" t="str">
            <v>083005</v>
          </cell>
          <cell r="B515" t="str">
            <v>(1,00 X 1,00) M</v>
          </cell>
          <cell r="C515" t="str">
            <v>M</v>
          </cell>
          <cell r="D515">
            <v>400.1</v>
          </cell>
        </row>
        <row r="516">
          <cell r="A516" t="str">
            <v>083006</v>
          </cell>
          <cell r="B516" t="str">
            <v>(1,00 X 1,20) M</v>
          </cell>
          <cell r="C516" t="str">
            <v>M</v>
          </cell>
          <cell r="D516">
            <v>445.78</v>
          </cell>
        </row>
        <row r="518">
          <cell r="A518" t="str">
            <v>083100</v>
          </cell>
          <cell r="B518" t="str">
            <v>DISPOSITIVOS PARA LAGOA</v>
          </cell>
        </row>
        <row r="519">
          <cell r="A519" t="str">
            <v>083101</v>
          </cell>
          <cell r="B519" t="str">
            <v>PLACA DE CONCRETO</v>
          </cell>
          <cell r="C519" t="str">
            <v>M2</v>
          </cell>
          <cell r="D519">
            <v>66.23</v>
          </cell>
        </row>
        <row r="520">
          <cell r="A520" t="str">
            <v>083102</v>
          </cell>
          <cell r="B520" t="str">
            <v>ABRIGO PADRAO</v>
          </cell>
          <cell r="C520" t="str">
            <v>UN</v>
          </cell>
          <cell r="D520">
            <v>7447.21</v>
          </cell>
        </row>
        <row r="521">
          <cell r="A521" t="str">
            <v>083103</v>
          </cell>
          <cell r="B521" t="str">
            <v>CAIXA "1" (1,50 X 1,30) M</v>
          </cell>
          <cell r="C521" t="str">
            <v>M</v>
          </cell>
          <cell r="D521">
            <v>2484.86</v>
          </cell>
        </row>
        <row r="522">
          <cell r="A522" t="str">
            <v>083104</v>
          </cell>
          <cell r="B522" t="str">
            <v>CAIXA "2" (2,40 X 0,80) M</v>
          </cell>
          <cell r="C522" t="str">
            <v>M</v>
          </cell>
          <cell r="D522">
            <v>989.13</v>
          </cell>
        </row>
        <row r="523">
          <cell r="A523" t="str">
            <v>083105</v>
          </cell>
          <cell r="B523" t="str">
            <v>CAIXA "3" (1,60 X 0,80) M</v>
          </cell>
          <cell r="C523" t="str">
            <v>M</v>
          </cell>
          <cell r="D523">
            <v>1140.8699999999999</v>
          </cell>
        </row>
        <row r="524">
          <cell r="A524" t="str">
            <v>083106</v>
          </cell>
          <cell r="B524" t="str">
            <v>CAIXA "4" (0,60 X 0,60) M</v>
          </cell>
          <cell r="C524" t="str">
            <v>M</v>
          </cell>
          <cell r="D524">
            <v>301.35000000000002</v>
          </cell>
        </row>
        <row r="525">
          <cell r="A525" t="str">
            <v>083107</v>
          </cell>
          <cell r="B525" t="str">
            <v>CAIXA "6" (1,50 X 1,00) M</v>
          </cell>
          <cell r="C525" t="str">
            <v>M</v>
          </cell>
          <cell r="D525">
            <v>1224.9100000000001</v>
          </cell>
        </row>
        <row r="526">
          <cell r="A526" t="str">
            <v>083108</v>
          </cell>
          <cell r="B526" t="str">
            <v>CAIXA "7" (0,80 X 0,80) M</v>
          </cell>
          <cell r="C526" t="str">
            <v>M</v>
          </cell>
          <cell r="D526">
            <v>879.66</v>
          </cell>
        </row>
        <row r="527">
          <cell r="A527" t="str">
            <v>083109</v>
          </cell>
          <cell r="B527" t="str">
            <v>CAIXA DE INSPECAO (0,60 X 0,60) M</v>
          </cell>
          <cell r="C527" t="str">
            <v>M</v>
          </cell>
          <cell r="D527">
            <v>419.78</v>
          </cell>
        </row>
        <row r="528">
          <cell r="A528" t="str">
            <v>083110</v>
          </cell>
          <cell r="B528" t="str">
            <v>CAIXA DE INSPECAO (0,80 X 0,80) M</v>
          </cell>
          <cell r="C528" t="str">
            <v>M</v>
          </cell>
          <cell r="D528">
            <v>583.35</v>
          </cell>
        </row>
        <row r="529">
          <cell r="A529" t="str">
            <v>083111</v>
          </cell>
          <cell r="B529" t="str">
            <v>DISPOSITIVO DE SAIDA "A"</v>
          </cell>
          <cell r="C529" t="str">
            <v>UN</v>
          </cell>
          <cell r="D529">
            <v>1022.8</v>
          </cell>
        </row>
        <row r="530">
          <cell r="A530" t="str">
            <v>083112</v>
          </cell>
          <cell r="B530" t="str">
            <v>DISPOSITIVO DE SAIDA "E"</v>
          </cell>
          <cell r="C530" t="str">
            <v>UN</v>
          </cell>
          <cell r="D530">
            <v>8209.8700000000008</v>
          </cell>
        </row>
        <row r="532">
          <cell r="A532" t="str">
            <v>090000</v>
          </cell>
          <cell r="B532" t="str">
            <v>ASSENTAMENTO</v>
          </cell>
        </row>
        <row r="533">
          <cell r="A533" t="str">
            <v>090100</v>
          </cell>
          <cell r="B533" t="str">
            <v>ASSENTAMENTO DE TUBOS E PECAS DE PVC RIGIDO E PVC RIGIDO DEFOFO PARA REDES DE DISTRIBUICAO DE AGUA</v>
          </cell>
        </row>
        <row r="534">
          <cell r="A534" t="str">
            <v>090101</v>
          </cell>
          <cell r="B534" t="str">
            <v>TUBOS E PECAS, DIAMETRO 50 MM - PVC RIGIDO (A)</v>
          </cell>
          <cell r="C534" t="str">
            <v>M</v>
          </cell>
          <cell r="D534">
            <v>4.8600000000000003</v>
          </cell>
        </row>
        <row r="535">
          <cell r="A535" t="str">
            <v>090102</v>
          </cell>
          <cell r="B535" t="str">
            <v>TUBOS E PECAS, DIAMETRO 75 MM - PVC RIGIDO (A)</v>
          </cell>
          <cell r="C535" t="str">
            <v>M</v>
          </cell>
          <cell r="D535">
            <v>5.0199999999999996</v>
          </cell>
        </row>
        <row r="536">
          <cell r="A536" t="str">
            <v>090103</v>
          </cell>
          <cell r="B536" t="str">
            <v>TUBOS E PECAS, DIAMETRO 100 MM - PVC RIGIDO E PVC RIGIDO DEFOFO (A)</v>
          </cell>
          <cell r="C536" t="str">
            <v>M</v>
          </cell>
          <cell r="D536">
            <v>5.28</v>
          </cell>
        </row>
        <row r="537">
          <cell r="A537" t="str">
            <v>090104</v>
          </cell>
          <cell r="B537" t="str">
            <v>TUBOS E PECAS, DIAMETRO 150 MM - PVC RIGIDO E PVC  RIGIDO DEFOFO (A)</v>
          </cell>
          <cell r="C537" t="str">
            <v>M</v>
          </cell>
          <cell r="D537">
            <v>5.85</v>
          </cell>
        </row>
        <row r="538">
          <cell r="A538" t="str">
            <v>090105</v>
          </cell>
          <cell r="B538" t="str">
            <v>TUBOS E PECAS, DIAMETRO 200 MM - PVC RIGIDO E PVC RIGIDO DEFOFO (A)</v>
          </cell>
          <cell r="C538" t="str">
            <v>M</v>
          </cell>
          <cell r="D538">
            <v>6.74</v>
          </cell>
        </row>
        <row r="539">
          <cell r="A539" t="str">
            <v>090106</v>
          </cell>
          <cell r="B539" t="str">
            <v>TUBOS E PECAS, DIAMETRO 250 MM - PVC RIGIDO DEFOFO (A)</v>
          </cell>
          <cell r="C539" t="str">
            <v>M</v>
          </cell>
          <cell r="D539">
            <v>7.94</v>
          </cell>
        </row>
        <row r="540">
          <cell r="A540" t="str">
            <v>090107</v>
          </cell>
          <cell r="B540" t="str">
            <v>TUBOS E PECAS, DIAMETRO 300 MM - PVC RIGIDO DEFOFO (A)</v>
          </cell>
          <cell r="C540" t="str">
            <v>M</v>
          </cell>
          <cell r="D540">
            <v>8.85</v>
          </cell>
        </row>
        <row r="541">
          <cell r="A541" t="str">
            <v>090131</v>
          </cell>
          <cell r="B541" t="str">
            <v>TUBOS E PECAS, DIAM. 50 MM - PVC RIGIDO (B)</v>
          </cell>
          <cell r="C541" t="str">
            <v>M</v>
          </cell>
          <cell r="D541">
            <v>3.85</v>
          </cell>
        </row>
        <row r="542">
          <cell r="A542" t="str">
            <v>090132</v>
          </cell>
          <cell r="B542" t="str">
            <v>TUBOS E PECAS, DIAM. 75 MM - PVC RIGIDO (B)</v>
          </cell>
          <cell r="C542" t="str">
            <v>M</v>
          </cell>
          <cell r="D542">
            <v>4.04</v>
          </cell>
        </row>
        <row r="543">
          <cell r="A543" t="str">
            <v>090133</v>
          </cell>
          <cell r="B543" t="str">
            <v>TUBOS E PECAS, DIAM. 100 MM - PVC RIGIDO E PVC RIGIDO DEFOFO (B)</v>
          </cell>
          <cell r="C543" t="str">
            <v>M</v>
          </cell>
          <cell r="D543">
            <v>4.18</v>
          </cell>
        </row>
        <row r="544">
          <cell r="A544" t="str">
            <v>090134</v>
          </cell>
          <cell r="B544" t="str">
            <v>TUBOS E PECAS, DIAM. 150 MM - PVC RIGIDO E PVC RIGIDO DEFOFO (B)</v>
          </cell>
          <cell r="C544" t="str">
            <v>M</v>
          </cell>
          <cell r="D544">
            <v>4.37</v>
          </cell>
        </row>
        <row r="545">
          <cell r="A545" t="str">
            <v>090135</v>
          </cell>
          <cell r="B545" t="str">
            <v>TUBOS E PECAS, DIAM. 200 MM - PVC RIGIDO E PVC RIGIDO DEFOFO (B)</v>
          </cell>
          <cell r="C545" t="str">
            <v>M</v>
          </cell>
          <cell r="D545">
            <v>5.38</v>
          </cell>
        </row>
        <row r="546">
          <cell r="A546" t="str">
            <v>090136</v>
          </cell>
          <cell r="B546" t="str">
            <v>TUBOS E PECAS, DIAM. 250 MM - PVC RIGIDO DEFOFO (B)</v>
          </cell>
          <cell r="C546" t="str">
            <v>M</v>
          </cell>
          <cell r="D546">
            <v>6.33</v>
          </cell>
        </row>
        <row r="547">
          <cell r="A547" t="str">
            <v>090137</v>
          </cell>
          <cell r="B547" t="str">
            <v>TUBOS E PECAS, DIAM. 300 MM - PVC RIGIDO DEFOFO (B)</v>
          </cell>
          <cell r="C547" t="str">
            <v>M</v>
          </cell>
          <cell r="D547">
            <v>7.1</v>
          </cell>
        </row>
        <row r="548">
          <cell r="A548" t="str">
            <v>090151</v>
          </cell>
          <cell r="B548" t="str">
            <v>TUBOS E PECAS, DIAM. 50 MM - PVC RIGIDO (C)</v>
          </cell>
          <cell r="C548" t="str">
            <v>M</v>
          </cell>
          <cell r="D548">
            <v>2.38</v>
          </cell>
        </row>
        <row r="549">
          <cell r="A549" t="str">
            <v>090152</v>
          </cell>
          <cell r="B549" t="str">
            <v>TUBOS E PECAS, DIAM. 75 MM - PVC RIGIDO (C)</v>
          </cell>
          <cell r="C549" t="str">
            <v>M</v>
          </cell>
          <cell r="D549">
            <v>2.4700000000000002</v>
          </cell>
        </row>
        <row r="550">
          <cell r="A550" t="str">
            <v>090153</v>
          </cell>
          <cell r="B550" t="str">
            <v>TUBOS E PECAS, DIAM. 100 MM - PVC RIGIDO DEFOFO (C)</v>
          </cell>
          <cell r="C550" t="str">
            <v>M</v>
          </cell>
          <cell r="D550">
            <v>2.58</v>
          </cell>
        </row>
        <row r="551">
          <cell r="A551" t="str">
            <v>090154</v>
          </cell>
          <cell r="B551" t="str">
            <v>TUBOS E PECAS, DIAM. 150 MM - PVC RIGIDO E PVC RIGIDO DEFOFO (C)</v>
          </cell>
          <cell r="C551" t="str">
            <v>M</v>
          </cell>
          <cell r="D551">
            <v>2.84</v>
          </cell>
        </row>
        <row r="552">
          <cell r="A552" t="str">
            <v>090155</v>
          </cell>
          <cell r="B552" t="str">
            <v>TUBOS E PECAS, DIAM. 200 MM - PVC RIGIDO E PVC RIGIDO DEFOFO (C)</v>
          </cell>
          <cell r="C552" t="str">
            <v>M</v>
          </cell>
          <cell r="D552">
            <v>3.33</v>
          </cell>
        </row>
        <row r="553">
          <cell r="A553" t="str">
            <v>090156</v>
          </cell>
          <cell r="B553" t="str">
            <v>TUBOS E PECAS, DIAM. 250 MM - PVC RIGIDO DEFOFO (C)</v>
          </cell>
          <cell r="C553" t="str">
            <v>M</v>
          </cell>
          <cell r="D553">
            <v>3.95</v>
          </cell>
        </row>
        <row r="554">
          <cell r="A554" t="str">
            <v>090157</v>
          </cell>
          <cell r="B554" t="str">
            <v>TUBOS E PECAS, DIAM. 300 MM - PVC RIGIDO DEFOFO (C)</v>
          </cell>
          <cell r="C554" t="str">
            <v>M</v>
          </cell>
          <cell r="D554">
            <v>4.37</v>
          </cell>
        </row>
        <row r="556">
          <cell r="A556" t="str">
            <v>090200</v>
          </cell>
          <cell r="B556" t="str">
            <v>ASSENTAMENTO DE TUBOS E PECAS DE FERRO FUNDIDO PARA REDES DE DISTRIBUICAO DE AGUA</v>
          </cell>
        </row>
        <row r="557">
          <cell r="A557" t="str">
            <v>090201</v>
          </cell>
          <cell r="B557" t="str">
            <v>TUBOS E PECAS, DIAMETRO 50 MM (A)</v>
          </cell>
          <cell r="C557" t="str">
            <v>M</v>
          </cell>
          <cell r="D557">
            <v>6.15</v>
          </cell>
        </row>
        <row r="558">
          <cell r="A558" t="str">
            <v>090202</v>
          </cell>
          <cell r="B558" t="str">
            <v>TUBOS E PECAS, DIAMETRO 75 MM (A)</v>
          </cell>
          <cell r="C558" t="str">
            <v>M</v>
          </cell>
          <cell r="D558">
            <v>6.86</v>
          </cell>
        </row>
        <row r="559">
          <cell r="A559" t="str">
            <v>090203</v>
          </cell>
          <cell r="B559" t="str">
            <v>TUBOS E PECAS, DIAMETRO 100 MM (A)</v>
          </cell>
          <cell r="C559" t="str">
            <v>M</v>
          </cell>
          <cell r="D559">
            <v>7.78</v>
          </cell>
        </row>
        <row r="560">
          <cell r="A560" t="str">
            <v>090204</v>
          </cell>
          <cell r="B560" t="str">
            <v>TUBOS E PECAS, DIAMETRO 150 MM (A)</v>
          </cell>
          <cell r="C560" t="str">
            <v>M</v>
          </cell>
          <cell r="D560">
            <v>9.56</v>
          </cell>
        </row>
        <row r="561">
          <cell r="A561" t="str">
            <v>090205</v>
          </cell>
          <cell r="B561" t="str">
            <v>TUBOS E PECAS, DIAMETRO 200 MM (A)</v>
          </cell>
          <cell r="C561" t="str">
            <v>M</v>
          </cell>
          <cell r="D561">
            <v>10.65</v>
          </cell>
        </row>
        <row r="562">
          <cell r="A562" t="str">
            <v>090206</v>
          </cell>
          <cell r="B562" t="str">
            <v>TUBOS E PECAS, DIAMETRO 250 MM (A)</v>
          </cell>
          <cell r="C562" t="str">
            <v>M</v>
          </cell>
          <cell r="D562">
            <v>11.87</v>
          </cell>
        </row>
        <row r="563">
          <cell r="A563" t="str">
            <v>090207</v>
          </cell>
          <cell r="B563" t="str">
            <v>TUBOS E PECAS, DIAMETRO 300 MM (A)</v>
          </cell>
          <cell r="C563" t="str">
            <v>M</v>
          </cell>
          <cell r="D563">
            <v>14.21</v>
          </cell>
        </row>
        <row r="564">
          <cell r="A564" t="str">
            <v>090208</v>
          </cell>
          <cell r="B564" t="str">
            <v>TUBOS E PECAS, DIAMETRO 400 MM (A)</v>
          </cell>
          <cell r="C564" t="str">
            <v>M</v>
          </cell>
          <cell r="D564">
            <v>17.260000000000002</v>
          </cell>
        </row>
        <row r="565">
          <cell r="A565" t="str">
            <v>090209</v>
          </cell>
          <cell r="B565" t="str">
            <v>TUBOS E PECAS, DIAMETRO 500 MM (A)</v>
          </cell>
          <cell r="C565" t="str">
            <v>M</v>
          </cell>
          <cell r="D565">
            <v>20.57</v>
          </cell>
        </row>
        <row r="566">
          <cell r="A566" t="str">
            <v>090210</v>
          </cell>
          <cell r="B566" t="str">
            <v>TUBOS E PECAS, DIAMETRO 600 MM (A)</v>
          </cell>
          <cell r="C566" t="str">
            <v>M</v>
          </cell>
          <cell r="D566">
            <v>24.44</v>
          </cell>
        </row>
        <row r="567">
          <cell r="A567" t="str">
            <v>090231</v>
          </cell>
          <cell r="B567" t="str">
            <v>TUBOS E PECAS, DIAM. 50 MM (B)</v>
          </cell>
          <cell r="C567" t="str">
            <v>M</v>
          </cell>
          <cell r="D567">
            <v>4.92</v>
          </cell>
        </row>
        <row r="568">
          <cell r="A568" t="str">
            <v>090232</v>
          </cell>
          <cell r="B568" t="str">
            <v>TUBOS E PECAS, DIAM. 75 MM (B)</v>
          </cell>
          <cell r="C568" t="str">
            <v>M</v>
          </cell>
          <cell r="D568">
            <v>5.49</v>
          </cell>
        </row>
        <row r="569">
          <cell r="A569" t="str">
            <v>090233</v>
          </cell>
          <cell r="B569" t="str">
            <v>TUBOS E PECAS, DIAM. 100 MM (B)</v>
          </cell>
          <cell r="C569" t="str">
            <v>M</v>
          </cell>
          <cell r="D569">
            <v>6.19</v>
          </cell>
        </row>
        <row r="570">
          <cell r="A570" t="str">
            <v>090234</v>
          </cell>
          <cell r="B570" t="str">
            <v>TUBOS E PECAS, DIAM. 150 MM (B)</v>
          </cell>
          <cell r="C570" t="str">
            <v>M</v>
          </cell>
          <cell r="D570">
            <v>7.66</v>
          </cell>
        </row>
        <row r="571">
          <cell r="A571" t="str">
            <v>090235</v>
          </cell>
          <cell r="B571" t="str">
            <v>TUBOS E PECAS, DIAM. 200 MM (B)</v>
          </cell>
          <cell r="C571" t="str">
            <v>M</v>
          </cell>
          <cell r="D571">
            <v>8.48</v>
          </cell>
        </row>
        <row r="572">
          <cell r="A572" t="str">
            <v>090236</v>
          </cell>
          <cell r="B572" t="str">
            <v>TUBOS E PECAS, DIAM. 250 MM (B)</v>
          </cell>
          <cell r="C572" t="str">
            <v>M</v>
          </cell>
          <cell r="D572">
            <v>9.48</v>
          </cell>
        </row>
        <row r="573">
          <cell r="A573" t="str">
            <v>090237</v>
          </cell>
          <cell r="B573" t="str">
            <v>TUBOS E PECAS, DIAM. 300 MM (B)</v>
          </cell>
          <cell r="C573" t="str">
            <v>M</v>
          </cell>
          <cell r="D573">
            <v>11.37</v>
          </cell>
        </row>
        <row r="574">
          <cell r="A574" t="str">
            <v>090238</v>
          </cell>
          <cell r="B574" t="str">
            <v>TUBOS E PECAS, DIAM. 400 MM (B)</v>
          </cell>
          <cell r="C574" t="str">
            <v>M</v>
          </cell>
          <cell r="D574">
            <v>13.77</v>
          </cell>
        </row>
        <row r="575">
          <cell r="A575" t="str">
            <v>090239</v>
          </cell>
          <cell r="B575" t="str">
            <v>TUBOS E PECAS, DIAMETRO, 500 MM (B)</v>
          </cell>
          <cell r="C575" t="str">
            <v>M</v>
          </cell>
          <cell r="D575">
            <v>16.46</v>
          </cell>
        </row>
        <row r="576">
          <cell r="A576" t="str">
            <v>090240</v>
          </cell>
          <cell r="B576" t="str">
            <v>TUBOS E PECAS, DIAM. 600 MM (B)</v>
          </cell>
          <cell r="C576" t="str">
            <v>M</v>
          </cell>
          <cell r="D576">
            <v>17.48</v>
          </cell>
        </row>
        <row r="577">
          <cell r="A577" t="str">
            <v>090251</v>
          </cell>
          <cell r="B577" t="str">
            <v>TUBOS E PECAS, DIAM. 50 MM (C)</v>
          </cell>
          <cell r="C577" t="str">
            <v>M</v>
          </cell>
          <cell r="D577">
            <v>3.03</v>
          </cell>
        </row>
        <row r="578">
          <cell r="A578" t="str">
            <v>090252</v>
          </cell>
          <cell r="B578" t="str">
            <v>TUBOS E PECAS, DIAM. 75 MM (C)</v>
          </cell>
          <cell r="C578" t="str">
            <v>M</v>
          </cell>
          <cell r="D578">
            <v>3.39</v>
          </cell>
        </row>
        <row r="579">
          <cell r="A579" t="str">
            <v>090253</v>
          </cell>
          <cell r="B579" t="str">
            <v>TUBOS E PECAS, DIAM. 100 MM (C)</v>
          </cell>
          <cell r="C579" t="str">
            <v>M</v>
          </cell>
          <cell r="D579">
            <v>3.84</v>
          </cell>
        </row>
        <row r="580">
          <cell r="A580" t="str">
            <v>090254</v>
          </cell>
          <cell r="B580" t="str">
            <v>TUBOS E PECAS, DIAM. 150 MM (C)</v>
          </cell>
          <cell r="C580" t="str">
            <v>M</v>
          </cell>
          <cell r="D580">
            <v>4.7</v>
          </cell>
        </row>
        <row r="581">
          <cell r="A581" t="str">
            <v>090255</v>
          </cell>
          <cell r="B581" t="str">
            <v>TUBOS E PECAS, DIAM. 200 MM (C)</v>
          </cell>
          <cell r="C581" t="str">
            <v>M</v>
          </cell>
          <cell r="D581">
            <v>5.25</v>
          </cell>
        </row>
        <row r="582">
          <cell r="A582" t="str">
            <v>090256</v>
          </cell>
          <cell r="B582" t="str">
            <v>TUBOS E PECAS, DIAM. 250 MM (C)</v>
          </cell>
          <cell r="C582" t="str">
            <v>M</v>
          </cell>
          <cell r="D582">
            <v>5.89</v>
          </cell>
        </row>
        <row r="583">
          <cell r="A583" t="str">
            <v>090257</v>
          </cell>
          <cell r="B583" t="str">
            <v>TUBOS E PECAS, DIAM. 300 MM (C)</v>
          </cell>
          <cell r="C583" t="str">
            <v>M</v>
          </cell>
          <cell r="D583">
            <v>7.04</v>
          </cell>
        </row>
        <row r="584">
          <cell r="A584" t="str">
            <v>090258</v>
          </cell>
          <cell r="B584" t="str">
            <v>TUBOS E PECAS, DIAM. 400 MM (C)</v>
          </cell>
          <cell r="C584" t="str">
            <v>M</v>
          </cell>
          <cell r="D584">
            <v>8.56</v>
          </cell>
        </row>
        <row r="585">
          <cell r="A585" t="str">
            <v>090259</v>
          </cell>
          <cell r="B585" t="str">
            <v>TUBOS E PECAS, DIAM. 500 MM (C)</v>
          </cell>
          <cell r="C585" t="str">
            <v>M</v>
          </cell>
          <cell r="D585">
            <v>10.220000000000001</v>
          </cell>
        </row>
        <row r="586">
          <cell r="A586" t="str">
            <v>090260</v>
          </cell>
          <cell r="B586" t="str">
            <v>TUBOS E PECAS, DIAM. 600 MM (C)</v>
          </cell>
          <cell r="C586" t="str">
            <v>M</v>
          </cell>
          <cell r="D586">
            <v>12.12</v>
          </cell>
        </row>
        <row r="588">
          <cell r="A588" t="str">
            <v>090400</v>
          </cell>
          <cell r="B588" t="str">
            <v>ASSENTAMENTO SIMPLES DE TUBOS E PECAS DE CERAMICA</v>
          </cell>
        </row>
        <row r="589">
          <cell r="A589" t="str">
            <v>090401</v>
          </cell>
          <cell r="B589" t="str">
            <v>TUBOS E PECAS, DIAMETRO 100 MM (A)</v>
          </cell>
          <cell r="C589" t="str">
            <v>M</v>
          </cell>
          <cell r="D589">
            <v>5.24</v>
          </cell>
        </row>
        <row r="590">
          <cell r="A590" t="str">
            <v>090402</v>
          </cell>
          <cell r="B590" t="str">
            <v>TUBOS E PECAS, DIAMETRO 150 MM (A)</v>
          </cell>
          <cell r="C590" t="str">
            <v>M</v>
          </cell>
          <cell r="D590">
            <v>6.63</v>
          </cell>
        </row>
        <row r="591">
          <cell r="A591" t="str">
            <v>090403</v>
          </cell>
          <cell r="B591" t="str">
            <v>TUBOS E PECAS, DIAMETRO 200 MM (A)</v>
          </cell>
          <cell r="C591" t="str">
            <v>M</v>
          </cell>
          <cell r="D591">
            <v>8.07</v>
          </cell>
        </row>
        <row r="592">
          <cell r="A592" t="str">
            <v>090404</v>
          </cell>
          <cell r="B592" t="str">
            <v>TUBOS E PECAS, DIAMETRO 250 MM (A)</v>
          </cell>
          <cell r="C592" t="str">
            <v>M</v>
          </cell>
          <cell r="D592">
            <v>9.65</v>
          </cell>
        </row>
        <row r="593">
          <cell r="A593" t="str">
            <v>090405</v>
          </cell>
          <cell r="B593" t="str">
            <v>TUBOS E PECAS, DIAMETRO 300 MM (A)</v>
          </cell>
          <cell r="C593" t="str">
            <v>M</v>
          </cell>
          <cell r="D593">
            <v>11.03</v>
          </cell>
        </row>
        <row r="594">
          <cell r="A594" t="str">
            <v>090406</v>
          </cell>
          <cell r="B594" t="str">
            <v>TUBOS E PECAS, DIAMETRO 375 MM (A)</v>
          </cell>
          <cell r="C594" t="str">
            <v>M</v>
          </cell>
          <cell r="D594">
            <v>12.6</v>
          </cell>
        </row>
        <row r="595">
          <cell r="A595" t="str">
            <v>090407</v>
          </cell>
          <cell r="B595" t="str">
            <v>TUBOS E PECAS, DIAMETRO 450 MM (A)</v>
          </cell>
          <cell r="C595" t="str">
            <v>M</v>
          </cell>
          <cell r="D595">
            <v>14.37</v>
          </cell>
        </row>
        <row r="596">
          <cell r="A596" t="str">
            <v>090431</v>
          </cell>
          <cell r="B596" t="str">
            <v>TUBOS E PECAS, DIAM. 100 MM (B)</v>
          </cell>
          <cell r="C596" t="str">
            <v>M</v>
          </cell>
          <cell r="D596">
            <v>4.6100000000000003</v>
          </cell>
        </row>
        <row r="597">
          <cell r="A597" t="str">
            <v>090432</v>
          </cell>
          <cell r="B597" t="str">
            <v>TUBOS E PECAS, DIAM. 150 MM (B)</v>
          </cell>
          <cell r="C597" t="str">
            <v>M</v>
          </cell>
          <cell r="D597">
            <v>5.79</v>
          </cell>
        </row>
        <row r="598">
          <cell r="A598" t="str">
            <v>090433</v>
          </cell>
          <cell r="B598" t="str">
            <v>TUBOS E PECAS, DIAM. 200 MM (B)</v>
          </cell>
          <cell r="C598" t="str">
            <v>M</v>
          </cell>
          <cell r="D598">
            <v>6.98</v>
          </cell>
        </row>
        <row r="599">
          <cell r="A599" t="str">
            <v>090434</v>
          </cell>
          <cell r="B599" t="str">
            <v>TUBOS E PECAS, DIAM. 250 MM (B)</v>
          </cell>
          <cell r="C599" t="str">
            <v>M</v>
          </cell>
          <cell r="D599">
            <v>8.4700000000000006</v>
          </cell>
        </row>
        <row r="600">
          <cell r="A600" t="str">
            <v>090435</v>
          </cell>
          <cell r="B600" t="str">
            <v>TUBOS E PECAS, DIAM. 300 MM (B)</v>
          </cell>
          <cell r="C600" t="str">
            <v>M</v>
          </cell>
          <cell r="D600">
            <v>9.77</v>
          </cell>
        </row>
        <row r="601">
          <cell r="A601" t="str">
            <v>090436</v>
          </cell>
          <cell r="B601" t="str">
            <v>TUBOS E PECAS, DIAM. 375 MM (B)</v>
          </cell>
          <cell r="C601" t="str">
            <v>M</v>
          </cell>
          <cell r="D601">
            <v>11.25</v>
          </cell>
        </row>
        <row r="602">
          <cell r="A602" t="str">
            <v>090437</v>
          </cell>
          <cell r="B602" t="str">
            <v>TUBOS E PECAS, DIAM. 450 MM (B)</v>
          </cell>
          <cell r="C602" t="str">
            <v>M</v>
          </cell>
          <cell r="D602">
            <v>12.92</v>
          </cell>
        </row>
        <row r="603">
          <cell r="A603" t="str">
            <v>090451</v>
          </cell>
          <cell r="B603" t="str">
            <v>TUBOS E PECAS, DIAM. 100 MM (C)</v>
          </cell>
          <cell r="C603" t="str">
            <v>M</v>
          </cell>
          <cell r="D603">
            <v>3.67</v>
          </cell>
        </row>
        <row r="604">
          <cell r="A604" t="str">
            <v>090452</v>
          </cell>
          <cell r="B604" t="str">
            <v>TUBOS E PECAS, DIAM. 150 MM (C)</v>
          </cell>
          <cell r="C604" t="str">
            <v>M</v>
          </cell>
          <cell r="D604">
            <v>4.53</v>
          </cell>
        </row>
        <row r="605">
          <cell r="A605" t="str">
            <v>090453</v>
          </cell>
          <cell r="B605" t="str">
            <v>TUBOS E PECAS, DIAM. 200 MM (C)</v>
          </cell>
          <cell r="C605" t="str">
            <v>M</v>
          </cell>
          <cell r="D605">
            <v>5.41</v>
          </cell>
        </row>
        <row r="606">
          <cell r="A606" t="str">
            <v>090454</v>
          </cell>
          <cell r="B606" t="str">
            <v>TUBOS E PECAS, DIAM. 250 MM (C)</v>
          </cell>
          <cell r="C606" t="str">
            <v>M</v>
          </cell>
          <cell r="D606">
            <v>6.7</v>
          </cell>
        </row>
        <row r="607">
          <cell r="A607" t="str">
            <v>090455</v>
          </cell>
          <cell r="B607" t="str">
            <v>TUBOS E PECAS, DIAM. 300 MM (C)</v>
          </cell>
          <cell r="C607" t="str">
            <v>M</v>
          </cell>
          <cell r="D607">
            <v>7.88</v>
          </cell>
        </row>
        <row r="608">
          <cell r="A608" t="str">
            <v>090456</v>
          </cell>
          <cell r="B608" t="str">
            <v>TUBOS E PECAS, DIAM. 375 MM (C)</v>
          </cell>
          <cell r="C608" t="str">
            <v>M</v>
          </cell>
          <cell r="D608">
            <v>9.24</v>
          </cell>
        </row>
        <row r="609">
          <cell r="A609" t="str">
            <v>090457</v>
          </cell>
          <cell r="B609" t="str">
            <v>TUBOS E PECAS, DIAM. 450 MM (C)</v>
          </cell>
          <cell r="C609" t="str">
            <v>M</v>
          </cell>
          <cell r="D609">
            <v>10.69</v>
          </cell>
        </row>
        <row r="611">
          <cell r="A611" t="str">
            <v>090600</v>
          </cell>
          <cell r="B611" t="str">
            <v>ASSENTAMENTO SIMPLES DE TUBOS E PECAS DE PVC RIGIDO E PVC RIGIDO DEFOFO</v>
          </cell>
        </row>
        <row r="612">
          <cell r="A612" t="str">
            <v>090601</v>
          </cell>
          <cell r="B612" t="str">
            <v>TUBOS E PECAS, DIAMETRO 50 MM (A)</v>
          </cell>
          <cell r="C612" t="str">
            <v>M</v>
          </cell>
          <cell r="D612">
            <v>0.43</v>
          </cell>
        </row>
        <row r="613">
          <cell r="A613" t="str">
            <v>090602</v>
          </cell>
          <cell r="B613" t="str">
            <v>TUBOS E PECAS, DIAMETRO 75 MM (A)</v>
          </cell>
          <cell r="C613" t="str">
            <v>M</v>
          </cell>
          <cell r="D613">
            <v>0.51</v>
          </cell>
        </row>
        <row r="614">
          <cell r="A614" t="str">
            <v>090603</v>
          </cell>
          <cell r="B614" t="str">
            <v>TUBOS E PECAS, DIAMETRO 100 MM (A)</v>
          </cell>
          <cell r="C614" t="str">
            <v>M</v>
          </cell>
          <cell r="D614">
            <v>0.7</v>
          </cell>
        </row>
        <row r="615">
          <cell r="A615" t="str">
            <v>090604</v>
          </cell>
          <cell r="B615" t="str">
            <v>TUBOS E PECAS, DIAMETRO 150 MM (A)</v>
          </cell>
          <cell r="C615" t="str">
            <v>M</v>
          </cell>
          <cell r="D615">
            <v>1.1100000000000001</v>
          </cell>
        </row>
        <row r="616">
          <cell r="A616" t="str">
            <v>090605</v>
          </cell>
          <cell r="B616" t="str">
            <v>TUBOS E PECAS, DIAMETRO 200 MM (A)</v>
          </cell>
          <cell r="C616" t="str">
            <v>M</v>
          </cell>
          <cell r="D616">
            <v>1.4</v>
          </cell>
        </row>
        <row r="617">
          <cell r="A617" t="str">
            <v>090606</v>
          </cell>
          <cell r="B617" t="str">
            <v>TUBOS E PECAS, DIAMETRO 300 MM (A)</v>
          </cell>
          <cell r="C617" t="str">
            <v>M</v>
          </cell>
          <cell r="D617">
            <v>2.2599999999999998</v>
          </cell>
        </row>
        <row r="618">
          <cell r="A618" t="str">
            <v>090607</v>
          </cell>
          <cell r="B618" t="str">
            <v>TUBOS E PECAS, DIAMETRO 400 MM (A)</v>
          </cell>
          <cell r="C618" t="str">
            <v>M</v>
          </cell>
          <cell r="D618">
            <v>2.85</v>
          </cell>
        </row>
        <row r="619">
          <cell r="A619" t="str">
            <v>090631</v>
          </cell>
          <cell r="B619" t="str">
            <v>TUBOS E PECAS, DIAM. 50 MM (B)</v>
          </cell>
          <cell r="C619" t="str">
            <v>M</v>
          </cell>
          <cell r="D619">
            <v>0.31</v>
          </cell>
        </row>
        <row r="620">
          <cell r="A620" t="str">
            <v>090632</v>
          </cell>
          <cell r="B620" t="str">
            <v>TUBOS E PECAS, DIAM. 75 MM (B)</v>
          </cell>
          <cell r="C620" t="str">
            <v>M</v>
          </cell>
          <cell r="D620">
            <v>0.43</v>
          </cell>
        </row>
        <row r="621">
          <cell r="A621" t="str">
            <v>090633</v>
          </cell>
          <cell r="B621" t="str">
            <v>TUBOS E PECAS, DIAM. 100 MM (B)</v>
          </cell>
          <cell r="C621" t="str">
            <v>M</v>
          </cell>
          <cell r="D621">
            <v>0.51</v>
          </cell>
        </row>
        <row r="622">
          <cell r="A622" t="str">
            <v>090634</v>
          </cell>
          <cell r="B622" t="str">
            <v>TUBOS E PECAS, DIAM. 150 MM (B)</v>
          </cell>
          <cell r="C622" t="str">
            <v>M</v>
          </cell>
          <cell r="D622">
            <v>0.9</v>
          </cell>
        </row>
        <row r="623">
          <cell r="A623" t="str">
            <v>090635</v>
          </cell>
          <cell r="B623" t="str">
            <v>TUBOS E PECAS, DIAM. 200 MM (B)</v>
          </cell>
          <cell r="C623" t="str">
            <v>M</v>
          </cell>
          <cell r="D623">
            <v>1.1100000000000001</v>
          </cell>
        </row>
        <row r="624">
          <cell r="A624" t="str">
            <v>090636</v>
          </cell>
          <cell r="B624" t="str">
            <v>TUBOS E PECAS, DIAM. 300 MM (B)</v>
          </cell>
          <cell r="C624" t="str">
            <v>M</v>
          </cell>
          <cell r="D624">
            <v>1.82</v>
          </cell>
        </row>
        <row r="625">
          <cell r="A625" t="str">
            <v>090637</v>
          </cell>
          <cell r="B625" t="str">
            <v>TUBOS E PECAS, DIAM. 400 MM (B)</v>
          </cell>
          <cell r="C625" t="str">
            <v>M</v>
          </cell>
          <cell r="D625">
            <v>2.2599999999999998</v>
          </cell>
        </row>
        <row r="626">
          <cell r="A626" t="str">
            <v>090651</v>
          </cell>
          <cell r="B626" t="str">
            <v>TUBOS E PECAS, DIAM. 50 MM (C)</v>
          </cell>
          <cell r="C626" t="str">
            <v>M</v>
          </cell>
          <cell r="D626">
            <v>0.19</v>
          </cell>
        </row>
        <row r="627">
          <cell r="A627" t="str">
            <v>090652</v>
          </cell>
          <cell r="B627" t="str">
            <v>TUBOS E PECAS, DIAM. 75 MM (C)</v>
          </cell>
          <cell r="C627" t="str">
            <v>M</v>
          </cell>
          <cell r="D627">
            <v>0.25</v>
          </cell>
        </row>
        <row r="628">
          <cell r="A628" t="str">
            <v>090653</v>
          </cell>
          <cell r="B628" t="str">
            <v>TUBOS E PECAS, DIAM. 100 MM (C)</v>
          </cell>
          <cell r="C628" t="str">
            <v>M</v>
          </cell>
          <cell r="D628">
            <v>0.31</v>
          </cell>
        </row>
        <row r="629">
          <cell r="A629" t="str">
            <v>090654</v>
          </cell>
          <cell r="B629" t="str">
            <v>TUBOS E PECAS, DIAM. 150 MM (C)</v>
          </cell>
          <cell r="C629" t="str">
            <v>M</v>
          </cell>
          <cell r="D629">
            <v>0.51</v>
          </cell>
        </row>
        <row r="630">
          <cell r="A630" t="str">
            <v>090655</v>
          </cell>
          <cell r="B630" t="str">
            <v>TUBOS E PECAS, DIAM. 200 MM (C)</v>
          </cell>
          <cell r="C630" t="str">
            <v>M</v>
          </cell>
          <cell r="D630">
            <v>0.7</v>
          </cell>
        </row>
        <row r="631">
          <cell r="A631" t="str">
            <v>090656</v>
          </cell>
          <cell r="B631" t="str">
            <v>TUBOS E PECAS, DIAM. 300 MM (C)</v>
          </cell>
          <cell r="C631" t="str">
            <v>M</v>
          </cell>
          <cell r="D631">
            <v>1.1100000000000001</v>
          </cell>
        </row>
        <row r="632">
          <cell r="A632" t="str">
            <v>090657</v>
          </cell>
          <cell r="B632" t="str">
            <v>TUBOS E PECAS, DIAM. 400 MM (C)</v>
          </cell>
          <cell r="C632" t="str">
            <v>M</v>
          </cell>
          <cell r="D632">
            <v>1.4</v>
          </cell>
        </row>
        <row r="634">
          <cell r="A634" t="str">
            <v>090700</v>
          </cell>
          <cell r="B634" t="str">
            <v>ASSENTAMENTO SIMPLES DE TUBOS E PECAS DE FERRO FUNDIDO</v>
          </cell>
        </row>
        <row r="635">
          <cell r="A635" t="str">
            <v>090701</v>
          </cell>
          <cell r="B635" t="str">
            <v>TUBOS E PECAS, DIAMETRO 50 MM (A)</v>
          </cell>
          <cell r="C635" t="str">
            <v>M</v>
          </cell>
          <cell r="D635">
            <v>1.72</v>
          </cell>
        </row>
        <row r="636">
          <cell r="A636" t="str">
            <v>090702</v>
          </cell>
          <cell r="B636" t="str">
            <v>TUBOS E PECAS, DIAMETRO 75 MM (A)</v>
          </cell>
          <cell r="C636" t="str">
            <v>M</v>
          </cell>
          <cell r="D636">
            <v>2.35</v>
          </cell>
        </row>
        <row r="637">
          <cell r="A637" t="str">
            <v>090703</v>
          </cell>
          <cell r="B637" t="str">
            <v>TUBOS E PECAS, DIAMETRO 100 MM (A)</v>
          </cell>
          <cell r="C637" t="str">
            <v>M</v>
          </cell>
          <cell r="D637">
            <v>3.2</v>
          </cell>
        </row>
        <row r="638">
          <cell r="A638" t="str">
            <v>090704</v>
          </cell>
          <cell r="B638" t="str">
            <v>TUBOS E PECAS, DIAMETRO 150 MM (A)</v>
          </cell>
          <cell r="C638" t="str">
            <v>M</v>
          </cell>
          <cell r="D638">
            <v>4.82</v>
          </cell>
        </row>
        <row r="639">
          <cell r="A639" t="str">
            <v>090705</v>
          </cell>
          <cell r="B639" t="str">
            <v>TUBOS E PECAS, DIAMETRO 200 MM (A)</v>
          </cell>
          <cell r="C639" t="str">
            <v>M</v>
          </cell>
          <cell r="D639">
            <v>5.32</v>
          </cell>
        </row>
        <row r="640">
          <cell r="A640" t="str">
            <v>090706</v>
          </cell>
          <cell r="B640" t="str">
            <v>TUBOS E PECAS, DIAMETRO 250 MM (A)</v>
          </cell>
          <cell r="C640" t="str">
            <v>M</v>
          </cell>
          <cell r="D640">
            <v>5.93</v>
          </cell>
        </row>
        <row r="641">
          <cell r="A641" t="str">
            <v>090707</v>
          </cell>
          <cell r="B641" t="str">
            <v>TUBOS E PECAS, DIAMETRO 300 MM (A)</v>
          </cell>
          <cell r="C641" t="str">
            <v>M</v>
          </cell>
          <cell r="D641">
            <v>7.62</v>
          </cell>
        </row>
        <row r="642">
          <cell r="A642" t="str">
            <v>090708</v>
          </cell>
          <cell r="B642" t="str">
            <v>TUBOS E PECAS, DIAMETRO 400 MM (A)</v>
          </cell>
          <cell r="C642" t="str">
            <v>M</v>
          </cell>
          <cell r="D642">
            <v>9.33</v>
          </cell>
        </row>
        <row r="643">
          <cell r="A643" t="str">
            <v>090709</v>
          </cell>
          <cell r="B643" t="str">
            <v>TUBOS E PECAS, DIAMETRO 500 MM (A)</v>
          </cell>
          <cell r="C643" t="str">
            <v>M</v>
          </cell>
          <cell r="D643">
            <v>11.25</v>
          </cell>
        </row>
        <row r="644">
          <cell r="A644" t="str">
            <v>090710</v>
          </cell>
          <cell r="B644" t="str">
            <v>TUBOS E PECAS, DIAMETRO 600 MM (A)</v>
          </cell>
          <cell r="C644" t="str">
            <v>M</v>
          </cell>
          <cell r="D644">
            <v>13.63</v>
          </cell>
        </row>
        <row r="645">
          <cell r="A645" t="str">
            <v>090711</v>
          </cell>
          <cell r="B645" t="str">
            <v>TUBOS E PECAS, DIAMETRO 700 MM (A)</v>
          </cell>
          <cell r="C645" t="str">
            <v>M</v>
          </cell>
          <cell r="D645">
            <v>17.38</v>
          </cell>
        </row>
        <row r="646">
          <cell r="A646" t="str">
            <v>090712</v>
          </cell>
          <cell r="B646" t="str">
            <v>TUBOS E PECAS, DIAMETRO 800 MM (A)</v>
          </cell>
          <cell r="C646" t="str">
            <v>M</v>
          </cell>
          <cell r="D646">
            <v>21.74</v>
          </cell>
        </row>
        <row r="647">
          <cell r="A647" t="str">
            <v>090731</v>
          </cell>
          <cell r="B647" t="str">
            <v>TUBOS E PECAS, DIAM. 50 MM (B)</v>
          </cell>
          <cell r="C647" t="str">
            <v>M</v>
          </cell>
          <cell r="D647">
            <v>1.38</v>
          </cell>
        </row>
        <row r="648">
          <cell r="A648" t="str">
            <v>090732</v>
          </cell>
          <cell r="B648" t="str">
            <v>TUBOS E PECAS, DIAM. 75 MM (B)</v>
          </cell>
          <cell r="C648" t="str">
            <v>M</v>
          </cell>
          <cell r="D648">
            <v>1.88</v>
          </cell>
        </row>
        <row r="649">
          <cell r="A649" t="str">
            <v>090733</v>
          </cell>
          <cell r="B649" t="str">
            <v>TUBOS E PECAS, DIAM. 100 MM (B)</v>
          </cell>
          <cell r="C649" t="str">
            <v>M</v>
          </cell>
          <cell r="D649">
            <v>2.52</v>
          </cell>
        </row>
        <row r="650">
          <cell r="A650" t="str">
            <v>090734</v>
          </cell>
          <cell r="B650" t="str">
            <v>TUBOS E PECAS, DIAM. 150 MM (B)</v>
          </cell>
          <cell r="C650" t="str">
            <v>M</v>
          </cell>
          <cell r="D650">
            <v>3.87</v>
          </cell>
        </row>
        <row r="651">
          <cell r="A651" t="str">
            <v>090735</v>
          </cell>
          <cell r="B651" t="str">
            <v>TUBOS E PECAS, DIAM. 200 MM (B)</v>
          </cell>
          <cell r="C651" t="str">
            <v>M</v>
          </cell>
          <cell r="D651">
            <v>4.21</v>
          </cell>
        </row>
        <row r="652">
          <cell r="A652" t="str">
            <v>090736</v>
          </cell>
          <cell r="B652" t="str">
            <v>TUBOS E PECAS, DIAM. 250 MM (B)</v>
          </cell>
          <cell r="C652" t="str">
            <v>M</v>
          </cell>
          <cell r="D652">
            <v>4.7300000000000004</v>
          </cell>
        </row>
        <row r="653">
          <cell r="A653" t="str">
            <v>090737</v>
          </cell>
          <cell r="B653" t="str">
            <v>TUBOS E PECAS, DIAM. 300 MM (B)</v>
          </cell>
          <cell r="C653" t="str">
            <v>M</v>
          </cell>
          <cell r="D653">
            <v>6.09</v>
          </cell>
        </row>
        <row r="654">
          <cell r="A654" t="str">
            <v>090738</v>
          </cell>
          <cell r="B654" t="str">
            <v>TUBOS E PECAS, DIAM. 400 MM (B)</v>
          </cell>
          <cell r="C654" t="str">
            <v>M</v>
          </cell>
          <cell r="D654">
            <v>7.44</v>
          </cell>
        </row>
        <row r="655">
          <cell r="A655" t="str">
            <v>090739</v>
          </cell>
          <cell r="B655" t="str">
            <v>TUBOS E PECAS, DIAM. 500 MM (B)</v>
          </cell>
          <cell r="C655" t="str">
            <v>M</v>
          </cell>
          <cell r="D655">
            <v>9</v>
          </cell>
        </row>
        <row r="656">
          <cell r="A656" t="str">
            <v>090740</v>
          </cell>
          <cell r="B656" t="str">
            <v>TUBOS E PECAS, DIAM. 600 MM (B)</v>
          </cell>
          <cell r="C656" t="str">
            <v>M</v>
          </cell>
          <cell r="D656">
            <v>10.89</v>
          </cell>
        </row>
        <row r="657">
          <cell r="A657" t="str">
            <v>090741</v>
          </cell>
          <cell r="B657" t="str">
            <v>TUBOS E PECAS, DIAM. 700 MM (B)</v>
          </cell>
          <cell r="C657" t="str">
            <v>M</v>
          </cell>
          <cell r="D657">
            <v>13.91</v>
          </cell>
        </row>
        <row r="658">
          <cell r="A658" t="str">
            <v>090742</v>
          </cell>
          <cell r="B658" t="str">
            <v>TUBOS E PECAS, DIAM. 800 MM (B)</v>
          </cell>
          <cell r="C658" t="str">
            <v>M</v>
          </cell>
          <cell r="D658">
            <v>17.39</v>
          </cell>
        </row>
        <row r="659">
          <cell r="A659" t="str">
            <v>090751</v>
          </cell>
          <cell r="B659" t="str">
            <v>TUBOS E PECAS, DIAM. 50 MM (C)</v>
          </cell>
          <cell r="C659" t="str">
            <v>M</v>
          </cell>
          <cell r="D659">
            <v>0.85</v>
          </cell>
        </row>
        <row r="660">
          <cell r="A660" t="str">
            <v>090752</v>
          </cell>
          <cell r="B660" t="str">
            <v>TUBOS E PECAS, DIAM. 75 MM (C)</v>
          </cell>
          <cell r="C660" t="str">
            <v>M</v>
          </cell>
          <cell r="D660">
            <v>1.17</v>
          </cell>
        </row>
        <row r="661">
          <cell r="A661" t="str">
            <v>090753</v>
          </cell>
          <cell r="B661" t="str">
            <v>TUBOS E PECAS, DIAM. 100 MM (C)</v>
          </cell>
          <cell r="C661" t="str">
            <v>M</v>
          </cell>
          <cell r="D661">
            <v>1.58</v>
          </cell>
        </row>
        <row r="662">
          <cell r="A662" t="str">
            <v>090754</v>
          </cell>
          <cell r="B662" t="str">
            <v>TUBOS E PECAS, DIAM. 150 MM (C)</v>
          </cell>
          <cell r="C662" t="str">
            <v>M</v>
          </cell>
          <cell r="D662">
            <v>2.38</v>
          </cell>
        </row>
        <row r="663">
          <cell r="A663" t="str">
            <v>090755</v>
          </cell>
          <cell r="B663" t="str">
            <v>TUBOS E PECAS, DIAM. 200 MM (C)</v>
          </cell>
          <cell r="C663" t="str">
            <v>M</v>
          </cell>
          <cell r="D663">
            <v>2.62</v>
          </cell>
        </row>
        <row r="664">
          <cell r="A664" t="str">
            <v>090756</v>
          </cell>
          <cell r="B664" t="str">
            <v>TUBOS E PECAS, DIAM. 250 MM (C)</v>
          </cell>
          <cell r="C664" t="str">
            <v>M</v>
          </cell>
          <cell r="D664">
            <v>2.93</v>
          </cell>
        </row>
        <row r="665">
          <cell r="A665" t="str">
            <v>090757</v>
          </cell>
          <cell r="B665" t="str">
            <v>TUBOS E PECAS, DIAM. 300 MM (C)</v>
          </cell>
          <cell r="C665" t="str">
            <v>M</v>
          </cell>
          <cell r="D665">
            <v>3.79</v>
          </cell>
        </row>
        <row r="666">
          <cell r="A666" t="str">
            <v>090758</v>
          </cell>
          <cell r="B666" t="str">
            <v>TUBOS E PECAS, DIAM. 400 MM (C)</v>
          </cell>
          <cell r="C666" t="str">
            <v>M</v>
          </cell>
          <cell r="D666">
            <v>4.6399999999999997</v>
          </cell>
        </row>
        <row r="667">
          <cell r="A667" t="str">
            <v>090759</v>
          </cell>
          <cell r="B667" t="str">
            <v>TUBOS E PECAS, DIAM. 500 MM (C)</v>
          </cell>
          <cell r="C667" t="str">
            <v>M</v>
          </cell>
          <cell r="D667">
            <v>5.59</v>
          </cell>
        </row>
        <row r="668">
          <cell r="A668" t="str">
            <v>090760</v>
          </cell>
          <cell r="B668" t="str">
            <v>TUBOS E PECAS, DIAM. 600 MM (C)</v>
          </cell>
          <cell r="C668" t="str">
            <v>M</v>
          </cell>
          <cell r="D668">
            <v>6.78</v>
          </cell>
        </row>
        <row r="669">
          <cell r="A669" t="str">
            <v>090761</v>
          </cell>
          <cell r="B669" t="str">
            <v>TUBOS E PECAS, DIAM. 700 MM (C)</v>
          </cell>
          <cell r="C669" t="str">
            <v>M</v>
          </cell>
          <cell r="D669">
            <v>8.67</v>
          </cell>
        </row>
        <row r="670">
          <cell r="A670" t="str">
            <v>090762</v>
          </cell>
          <cell r="B670" t="str">
            <v>TUBOS E PECAS, DIAM. 800 MM (C)</v>
          </cell>
          <cell r="C670" t="str">
            <v>M</v>
          </cell>
          <cell r="D670">
            <v>10.85</v>
          </cell>
        </row>
        <row r="672">
          <cell r="A672" t="str">
            <v>090800</v>
          </cell>
          <cell r="B672" t="str">
            <v>MONTAGEM DE PECAS ESPECIAIS</v>
          </cell>
        </row>
        <row r="673">
          <cell r="A673" t="str">
            <v>090801</v>
          </cell>
          <cell r="B673" t="str">
            <v>PECAS ESPECIAIS</v>
          </cell>
          <cell r="C673" t="str">
            <v>KG</v>
          </cell>
          <cell r="D673">
            <v>1.1299999999999999</v>
          </cell>
        </row>
        <row r="675">
          <cell r="A675" t="str">
            <v>090900</v>
          </cell>
          <cell r="B675" t="str">
            <v>ASSENTAMENTO SIMPLES DE TUBOS DE CONCRETO PARA AGUAS PLUVIAIS</v>
          </cell>
        </row>
        <row r="676">
          <cell r="A676" t="str">
            <v>090901</v>
          </cell>
          <cell r="B676" t="str">
            <v>TUBOS, DIAMETRO 300 MM (A)</v>
          </cell>
          <cell r="C676" t="str">
            <v>M</v>
          </cell>
          <cell r="D676">
            <v>3.19</v>
          </cell>
        </row>
        <row r="677">
          <cell r="A677" t="str">
            <v>090902</v>
          </cell>
          <cell r="B677" t="str">
            <v>TUBOS, DIAMETRO 400 MM (A)</v>
          </cell>
          <cell r="C677" t="str">
            <v>M</v>
          </cell>
          <cell r="D677">
            <v>4.09</v>
          </cell>
        </row>
        <row r="678">
          <cell r="A678" t="str">
            <v>090903</v>
          </cell>
          <cell r="B678" t="str">
            <v>TUBOS, DIAMETRO 500 MM (A)</v>
          </cell>
          <cell r="C678" t="str">
            <v>M</v>
          </cell>
          <cell r="D678">
            <v>6.72</v>
          </cell>
        </row>
        <row r="679">
          <cell r="A679" t="str">
            <v>090904</v>
          </cell>
          <cell r="B679" t="str">
            <v>TUBOS, DIAMETRO 600 MM (A)</v>
          </cell>
          <cell r="C679" t="str">
            <v>M</v>
          </cell>
          <cell r="D679">
            <v>7.96</v>
          </cell>
        </row>
        <row r="680">
          <cell r="A680" t="str">
            <v>090905</v>
          </cell>
          <cell r="B680" t="str">
            <v>TUBOS, DIAMETRO 700 MM (A)</v>
          </cell>
          <cell r="C680" t="str">
            <v>M</v>
          </cell>
          <cell r="D680">
            <v>11.55</v>
          </cell>
        </row>
        <row r="681">
          <cell r="A681" t="str">
            <v>090906</v>
          </cell>
          <cell r="B681" t="str">
            <v>TUBOS, DIAMETRO 800 MM (A)</v>
          </cell>
          <cell r="C681" t="str">
            <v>M</v>
          </cell>
          <cell r="D681">
            <v>13.81</v>
          </cell>
        </row>
        <row r="682">
          <cell r="A682" t="str">
            <v>090907</v>
          </cell>
          <cell r="B682" t="str">
            <v>TUBOS, DIAMETRO 900 MM (A)</v>
          </cell>
          <cell r="C682" t="str">
            <v>M</v>
          </cell>
          <cell r="D682">
            <v>18.73</v>
          </cell>
        </row>
        <row r="683">
          <cell r="A683" t="str">
            <v>090908</v>
          </cell>
          <cell r="B683" t="str">
            <v>TUBOS, DIAMETRO 1000 MM (A)</v>
          </cell>
          <cell r="C683" t="str">
            <v>M</v>
          </cell>
          <cell r="D683">
            <v>22.35</v>
          </cell>
        </row>
        <row r="684">
          <cell r="A684" t="str">
            <v>090909</v>
          </cell>
          <cell r="B684" t="str">
            <v>TUBOS, DIAMETRO 1100 MM (A)</v>
          </cell>
          <cell r="C684" t="str">
            <v>M</v>
          </cell>
          <cell r="D684">
            <v>24.39</v>
          </cell>
        </row>
        <row r="685">
          <cell r="A685" t="str">
            <v>090910</v>
          </cell>
          <cell r="B685" t="str">
            <v>TUBOS, DIAMETRO 1200 MM (A)</v>
          </cell>
          <cell r="C685" t="str">
            <v>M</v>
          </cell>
          <cell r="D685">
            <v>33.43</v>
          </cell>
        </row>
        <row r="686">
          <cell r="A686" t="str">
            <v>090911</v>
          </cell>
          <cell r="B686" t="str">
            <v>TUBOS, DIAMETRO 1500 MM (A)</v>
          </cell>
          <cell r="C686" t="str">
            <v>M</v>
          </cell>
          <cell r="D686">
            <v>50.97</v>
          </cell>
        </row>
        <row r="687">
          <cell r="A687" t="str">
            <v>090912</v>
          </cell>
          <cell r="B687" t="str">
            <v>TUBOS, DIAMETRO 2000 MM (A)</v>
          </cell>
          <cell r="C687" t="str">
            <v>M</v>
          </cell>
          <cell r="D687">
            <v>89.93</v>
          </cell>
        </row>
        <row r="688">
          <cell r="A688" t="str">
            <v>090931</v>
          </cell>
          <cell r="B688" t="str">
            <v>TUBOS, DIAM. 300 MM (B)</v>
          </cell>
          <cell r="C688" t="str">
            <v>M</v>
          </cell>
          <cell r="D688">
            <v>2.63</v>
          </cell>
        </row>
        <row r="689">
          <cell r="A689" t="str">
            <v>090932</v>
          </cell>
          <cell r="B689" t="str">
            <v>TUBOS, DIAM. 400 MM (B)</v>
          </cell>
          <cell r="C689" t="str">
            <v>M</v>
          </cell>
          <cell r="D689">
            <v>3.41</v>
          </cell>
        </row>
        <row r="690">
          <cell r="A690" t="str">
            <v>090933</v>
          </cell>
          <cell r="B690" t="str">
            <v>TUBOS, DIAM. 500 MM (B)</v>
          </cell>
          <cell r="C690" t="str">
            <v>M</v>
          </cell>
          <cell r="D690">
            <v>5.65</v>
          </cell>
        </row>
        <row r="691">
          <cell r="A691" t="str">
            <v>090934</v>
          </cell>
          <cell r="B691" t="str">
            <v>TUBOS, DIAM. 600 MM (B)</v>
          </cell>
          <cell r="C691" t="str">
            <v>M</v>
          </cell>
          <cell r="D691">
            <v>6.65</v>
          </cell>
        </row>
        <row r="692">
          <cell r="A692" t="str">
            <v>090935</v>
          </cell>
          <cell r="B692" t="str">
            <v>TUBOS, DIAM. 700 MM (B)</v>
          </cell>
          <cell r="C692" t="str">
            <v>M</v>
          </cell>
          <cell r="D692">
            <v>9.8800000000000008</v>
          </cell>
        </row>
        <row r="693">
          <cell r="A693" t="str">
            <v>090936</v>
          </cell>
          <cell r="B693" t="str">
            <v>TUBOS, DIAM. 800 MM (B)</v>
          </cell>
          <cell r="C693" t="str">
            <v>M</v>
          </cell>
          <cell r="D693">
            <v>11.75</v>
          </cell>
        </row>
        <row r="694">
          <cell r="A694" t="str">
            <v>090937</v>
          </cell>
          <cell r="B694" t="str">
            <v>TUBOS, DIAM. 900 MM (B)</v>
          </cell>
          <cell r="C694" t="str">
            <v>M</v>
          </cell>
          <cell r="D694">
            <v>15.93</v>
          </cell>
        </row>
        <row r="695">
          <cell r="A695" t="str">
            <v>090938</v>
          </cell>
          <cell r="B695" t="str">
            <v>TUBOS, DIAM. 1000 MM (B)</v>
          </cell>
          <cell r="C695" t="str">
            <v>M</v>
          </cell>
          <cell r="D695">
            <v>18.989999999999998</v>
          </cell>
        </row>
        <row r="696">
          <cell r="A696" t="str">
            <v>090939</v>
          </cell>
          <cell r="B696" t="str">
            <v>TUBOS, DIAM. 1100 MM (B)</v>
          </cell>
          <cell r="C696" t="str">
            <v>M</v>
          </cell>
          <cell r="D696">
            <v>20.7</v>
          </cell>
        </row>
        <row r="697">
          <cell r="A697" t="str">
            <v>090940</v>
          </cell>
          <cell r="B697" t="str">
            <v>TUBOS, DIAM. 1200 MM (B)</v>
          </cell>
          <cell r="C697" t="str">
            <v>M</v>
          </cell>
          <cell r="D697">
            <v>28.42</v>
          </cell>
        </row>
        <row r="698">
          <cell r="A698" t="str">
            <v>090941</v>
          </cell>
          <cell r="B698" t="str">
            <v>TUBOS, DIAM. 1500 MM (B)</v>
          </cell>
          <cell r="C698" t="str">
            <v>M</v>
          </cell>
          <cell r="D698">
            <v>43.07</v>
          </cell>
        </row>
        <row r="699">
          <cell r="A699" t="str">
            <v>090942</v>
          </cell>
          <cell r="B699" t="str">
            <v>TUBOS, DIAM. 2000 MM (B)</v>
          </cell>
          <cell r="C699" t="str">
            <v>M</v>
          </cell>
          <cell r="D699">
            <v>77.08</v>
          </cell>
        </row>
        <row r="700">
          <cell r="A700" t="str">
            <v>090951</v>
          </cell>
          <cell r="B700" t="str">
            <v>TUBOS, DIAM. 300 MM (C)</v>
          </cell>
          <cell r="C700" t="str">
            <v>M</v>
          </cell>
          <cell r="D700">
            <v>1.83</v>
          </cell>
        </row>
        <row r="701">
          <cell r="A701" t="str">
            <v>090952</v>
          </cell>
          <cell r="B701" t="str">
            <v>TUBOS, DIAM. 400 MM (C)</v>
          </cell>
          <cell r="C701" t="str">
            <v>M</v>
          </cell>
          <cell r="D701">
            <v>2.4700000000000002</v>
          </cell>
        </row>
        <row r="702">
          <cell r="A702" t="str">
            <v>090953</v>
          </cell>
          <cell r="B702" t="str">
            <v>TUBOS, DIAM. 500 MM (C)</v>
          </cell>
          <cell r="C702" t="str">
            <v>M</v>
          </cell>
          <cell r="D702">
            <v>4.01</v>
          </cell>
        </row>
        <row r="703">
          <cell r="A703" t="str">
            <v>090954</v>
          </cell>
          <cell r="B703" t="str">
            <v>TUBOS, DIAM. 600 MM (C)</v>
          </cell>
          <cell r="C703" t="str">
            <v>M</v>
          </cell>
          <cell r="D703">
            <v>4.6500000000000004</v>
          </cell>
        </row>
        <row r="704">
          <cell r="A704" t="str">
            <v>090955</v>
          </cell>
          <cell r="B704" t="str">
            <v>TUBOS, DIAM. 700 MM (C)</v>
          </cell>
          <cell r="C704" t="str">
            <v>M</v>
          </cell>
          <cell r="D704">
            <v>7.36</v>
          </cell>
        </row>
        <row r="705">
          <cell r="A705" t="str">
            <v>090956</v>
          </cell>
          <cell r="B705" t="str">
            <v>TUBOS, DIAM. 800 MM (C)</v>
          </cell>
          <cell r="C705" t="str">
            <v>M</v>
          </cell>
          <cell r="D705">
            <v>8.6300000000000008</v>
          </cell>
        </row>
        <row r="706">
          <cell r="A706" t="str">
            <v>090957</v>
          </cell>
          <cell r="B706" t="str">
            <v>TUBOS, DIAM. 900 MM (C)</v>
          </cell>
          <cell r="C706" t="str">
            <v>M</v>
          </cell>
          <cell r="D706">
            <v>11.81</v>
          </cell>
        </row>
        <row r="707">
          <cell r="A707" t="str">
            <v>090958</v>
          </cell>
          <cell r="B707" t="str">
            <v>TUBOS, DIAM.1000 MM (C)</v>
          </cell>
          <cell r="C707" t="str">
            <v>M</v>
          </cell>
          <cell r="D707">
            <v>13.96</v>
          </cell>
        </row>
        <row r="708">
          <cell r="A708" t="str">
            <v>090959</v>
          </cell>
          <cell r="B708" t="str">
            <v>TUBOS, DIAM. 1100 MM (C)</v>
          </cell>
          <cell r="C708" t="str">
            <v>M</v>
          </cell>
          <cell r="D708">
            <v>15.18</v>
          </cell>
        </row>
        <row r="709">
          <cell r="A709" t="str">
            <v>090960</v>
          </cell>
          <cell r="B709" t="str">
            <v>TUBOS, DIAM. 1200 MM (C)</v>
          </cell>
          <cell r="C709" t="str">
            <v>M</v>
          </cell>
          <cell r="D709">
            <v>20.85</v>
          </cell>
        </row>
        <row r="710">
          <cell r="A710" t="str">
            <v>090961</v>
          </cell>
          <cell r="B710" t="str">
            <v>TUBOS, DIAM. 1500 MM (C)</v>
          </cell>
          <cell r="C710" t="str">
            <v>M</v>
          </cell>
          <cell r="D710">
            <v>31.24</v>
          </cell>
        </row>
        <row r="711">
          <cell r="A711" t="str">
            <v>090962</v>
          </cell>
          <cell r="B711" t="str">
            <v>TUBOS, DIAM. 2000 MM (C)</v>
          </cell>
          <cell r="C711" t="str">
            <v>M</v>
          </cell>
          <cell r="D711">
            <v>57.84</v>
          </cell>
        </row>
        <row r="713">
          <cell r="A713" t="str">
            <v>091000</v>
          </cell>
          <cell r="B713" t="str">
            <v>ASSENTAMENTO SIMPLES DE TUBOS DE CONCRETO PARA ESGOTOS SANITARIOS</v>
          </cell>
        </row>
        <row r="714">
          <cell r="A714" t="str">
            <v>091001</v>
          </cell>
          <cell r="B714" t="str">
            <v>TUBOS, DIAMETRO   400 MM (A)</v>
          </cell>
          <cell r="C714" t="str">
            <v>M</v>
          </cell>
          <cell r="D714">
            <v>6.01</v>
          </cell>
        </row>
        <row r="715">
          <cell r="A715" t="str">
            <v>091002</v>
          </cell>
          <cell r="B715" t="str">
            <v>TUBOS, DIAMETRO   500 MM (A)</v>
          </cell>
          <cell r="C715" t="str">
            <v>M</v>
          </cell>
          <cell r="D715">
            <v>8.84</v>
          </cell>
        </row>
        <row r="716">
          <cell r="A716" t="str">
            <v>091003</v>
          </cell>
          <cell r="B716" t="str">
            <v>TUBOS, DIAMETRO   600 MM (A)</v>
          </cell>
          <cell r="C716" t="str">
            <v>M</v>
          </cell>
          <cell r="D716">
            <v>10.54</v>
          </cell>
        </row>
        <row r="717">
          <cell r="A717" t="str">
            <v>091004</v>
          </cell>
          <cell r="B717" t="str">
            <v>TUBOS, DIAMETRO   700 MM (A)</v>
          </cell>
          <cell r="C717" t="str">
            <v>M</v>
          </cell>
          <cell r="D717">
            <v>12.47</v>
          </cell>
        </row>
        <row r="718">
          <cell r="A718" t="str">
            <v>091005</v>
          </cell>
          <cell r="B718" t="str">
            <v>TUBOS, DIAMETRO   800 MM (A)</v>
          </cell>
          <cell r="C718" t="str">
            <v>M</v>
          </cell>
          <cell r="D718">
            <v>15.48</v>
          </cell>
        </row>
        <row r="719">
          <cell r="A719" t="str">
            <v>091006</v>
          </cell>
          <cell r="B719" t="str">
            <v>TUBOS, DIAMETRO   900 MM (A)</v>
          </cell>
          <cell r="C719" t="str">
            <v>M</v>
          </cell>
          <cell r="D719">
            <v>19.690000000000001</v>
          </cell>
        </row>
        <row r="720">
          <cell r="A720" t="str">
            <v>091007</v>
          </cell>
          <cell r="B720" t="str">
            <v>TUBOS, DIAMETRO 1.000 MM (A)</v>
          </cell>
          <cell r="C720" t="str">
            <v>M</v>
          </cell>
          <cell r="D720">
            <v>24.43</v>
          </cell>
        </row>
        <row r="721">
          <cell r="A721" t="str">
            <v>091008</v>
          </cell>
          <cell r="B721" t="str">
            <v>TUBOS, DIAMETRO 1.100 MM (A)</v>
          </cell>
          <cell r="C721" t="str">
            <v>M</v>
          </cell>
          <cell r="D721">
            <v>32.590000000000003</v>
          </cell>
        </row>
        <row r="722">
          <cell r="A722" t="str">
            <v>091009</v>
          </cell>
          <cell r="B722" t="str">
            <v>TUBOS, DIAMETRO 1.200 MM (A)</v>
          </cell>
          <cell r="C722" t="str">
            <v>M</v>
          </cell>
          <cell r="D722">
            <v>46.51</v>
          </cell>
        </row>
        <row r="723">
          <cell r="A723" t="str">
            <v>091010</v>
          </cell>
          <cell r="B723" t="str">
            <v>TUBOS, DIAMETRO 1.500 MM (A)</v>
          </cell>
          <cell r="C723" t="str">
            <v>M</v>
          </cell>
          <cell r="D723">
            <v>64.73</v>
          </cell>
        </row>
        <row r="724">
          <cell r="A724" t="str">
            <v>091011</v>
          </cell>
          <cell r="B724" t="str">
            <v>TUBOS, DIAMETRO 2.000 MM (A)</v>
          </cell>
          <cell r="C724" t="str">
            <v>M</v>
          </cell>
          <cell r="D724">
            <v>95.87</v>
          </cell>
        </row>
        <row r="725">
          <cell r="A725" t="str">
            <v>091031</v>
          </cell>
          <cell r="B725" t="str">
            <v>TUBOS, DIAM. 400 MM (B)</v>
          </cell>
          <cell r="C725" t="str">
            <v>M</v>
          </cell>
          <cell r="D725">
            <v>4.82</v>
          </cell>
        </row>
        <row r="726">
          <cell r="A726" t="str">
            <v>091032</v>
          </cell>
          <cell r="B726" t="str">
            <v>TUBOS, DIAM. 500 MM (B)</v>
          </cell>
          <cell r="C726" t="str">
            <v>M</v>
          </cell>
          <cell r="D726">
            <v>7.07</v>
          </cell>
        </row>
        <row r="727">
          <cell r="A727" t="str">
            <v>091033</v>
          </cell>
          <cell r="B727" t="str">
            <v>TUBOS, DIAM. 600 MM (B)</v>
          </cell>
          <cell r="C727" t="str">
            <v>M</v>
          </cell>
          <cell r="D727">
            <v>8.43</v>
          </cell>
        </row>
        <row r="728">
          <cell r="A728" t="str">
            <v>091034</v>
          </cell>
          <cell r="B728" t="str">
            <v>TUBOS, DIAM. 700 MM (B)</v>
          </cell>
          <cell r="C728" t="str">
            <v>M</v>
          </cell>
          <cell r="D728">
            <v>9.9700000000000006</v>
          </cell>
        </row>
        <row r="729">
          <cell r="A729" t="str">
            <v>091035</v>
          </cell>
          <cell r="B729" t="str">
            <v>TUBOS, DIAM. 800 MM (B)</v>
          </cell>
          <cell r="C729" t="str">
            <v>M</v>
          </cell>
          <cell r="D729">
            <v>12.39</v>
          </cell>
        </row>
        <row r="730">
          <cell r="A730" t="str">
            <v>091036</v>
          </cell>
          <cell r="B730" t="str">
            <v>TUBOS, DIAM. 900 MM (B)</v>
          </cell>
          <cell r="C730" t="str">
            <v>M</v>
          </cell>
          <cell r="D730">
            <v>15.76</v>
          </cell>
        </row>
        <row r="731">
          <cell r="A731" t="str">
            <v>091037</v>
          </cell>
          <cell r="B731" t="str">
            <v>TUBOS, DIAM. 1000 MM (B)</v>
          </cell>
          <cell r="C731" t="str">
            <v>M</v>
          </cell>
          <cell r="D731">
            <v>19.53</v>
          </cell>
        </row>
        <row r="732">
          <cell r="A732" t="str">
            <v>091038</v>
          </cell>
          <cell r="B732" t="str">
            <v>TUBOS, DIAM. 1100 MM (B)</v>
          </cell>
          <cell r="C732" t="str">
            <v>M</v>
          </cell>
          <cell r="D732">
            <v>26.06</v>
          </cell>
        </row>
        <row r="733">
          <cell r="A733" t="str">
            <v>091039</v>
          </cell>
          <cell r="B733" t="str">
            <v>TUBOS, DIAM. 1200 MM (B)</v>
          </cell>
          <cell r="C733" t="str">
            <v>M</v>
          </cell>
          <cell r="D733">
            <v>37.17</v>
          </cell>
        </row>
        <row r="734">
          <cell r="A734" t="str">
            <v>091040</v>
          </cell>
          <cell r="B734" t="str">
            <v>TUBOS, DIAM. 1500 MM (B)</v>
          </cell>
          <cell r="C734" t="str">
            <v>M</v>
          </cell>
          <cell r="D734">
            <v>51.76</v>
          </cell>
        </row>
        <row r="735">
          <cell r="A735" t="str">
            <v>091041</v>
          </cell>
          <cell r="B735" t="str">
            <v>TUBOS, DIAM. 2000 MM (B)</v>
          </cell>
          <cell r="C735" t="str">
            <v>M</v>
          </cell>
          <cell r="D735">
            <v>76.680000000000007</v>
          </cell>
        </row>
        <row r="736">
          <cell r="A736" t="str">
            <v>091051</v>
          </cell>
          <cell r="B736" t="str">
            <v>TUBOS, DIAM. 400 MM (C)</v>
          </cell>
          <cell r="C736" t="str">
            <v>M</v>
          </cell>
          <cell r="D736">
            <v>2.99</v>
          </cell>
        </row>
        <row r="737">
          <cell r="A737" t="str">
            <v>091052</v>
          </cell>
          <cell r="B737" t="str">
            <v>TUBOS, DIAM. 500 MM (C)</v>
          </cell>
          <cell r="C737" t="str">
            <v>M</v>
          </cell>
          <cell r="D737">
            <v>4.41</v>
          </cell>
        </row>
        <row r="738">
          <cell r="A738" t="str">
            <v>091053</v>
          </cell>
          <cell r="B738" t="str">
            <v>TUBOS, DIAM. 600 MM (C)</v>
          </cell>
          <cell r="C738" t="str">
            <v>M</v>
          </cell>
          <cell r="D738">
            <v>5.26</v>
          </cell>
        </row>
        <row r="739">
          <cell r="A739" t="str">
            <v>091054</v>
          </cell>
          <cell r="B739" t="str">
            <v>TUBOS, DIAM. 700 MM (C)</v>
          </cell>
          <cell r="C739" t="str">
            <v>M</v>
          </cell>
          <cell r="D739">
            <v>6.21</v>
          </cell>
        </row>
        <row r="740">
          <cell r="A740" t="str">
            <v>091055</v>
          </cell>
          <cell r="B740" t="str">
            <v>TUBOS, DIAM. 800 MM (C)</v>
          </cell>
          <cell r="C740" t="str">
            <v>M</v>
          </cell>
          <cell r="D740">
            <v>7.72</v>
          </cell>
        </row>
        <row r="741">
          <cell r="A741" t="str">
            <v>091056</v>
          </cell>
          <cell r="B741" t="str">
            <v>TUBOS, DIAM. 900 MM (C)</v>
          </cell>
          <cell r="C741" t="str">
            <v>M</v>
          </cell>
          <cell r="D741">
            <v>9.84</v>
          </cell>
        </row>
        <row r="742">
          <cell r="A742" t="str">
            <v>091057</v>
          </cell>
          <cell r="B742" t="str">
            <v>TUBOS, DIAM. 1000 MM (C)</v>
          </cell>
          <cell r="C742" t="str">
            <v>M</v>
          </cell>
          <cell r="D742">
            <v>12.2</v>
          </cell>
        </row>
        <row r="743">
          <cell r="A743" t="str">
            <v>091058</v>
          </cell>
          <cell r="B743" t="str">
            <v>TUBOS, DIAM. 1100 MM (C)</v>
          </cell>
          <cell r="C743" t="str">
            <v>M</v>
          </cell>
          <cell r="D743">
            <v>16.29</v>
          </cell>
        </row>
        <row r="744">
          <cell r="A744" t="str">
            <v>091059</v>
          </cell>
          <cell r="B744" t="str">
            <v>TUBOS, DIAM. 1200 MM (C)</v>
          </cell>
          <cell r="C744" t="str">
            <v>M</v>
          </cell>
          <cell r="D744">
            <v>23.24</v>
          </cell>
        </row>
        <row r="745">
          <cell r="A745" t="str">
            <v>091060</v>
          </cell>
          <cell r="B745" t="str">
            <v>TUBOS, DIAM. 1500 MM (C)</v>
          </cell>
          <cell r="C745" t="str">
            <v>M</v>
          </cell>
          <cell r="D745">
            <v>32.35</v>
          </cell>
        </row>
        <row r="746">
          <cell r="A746" t="str">
            <v>091061</v>
          </cell>
          <cell r="B746" t="str">
            <v>TUBOS, DIAM. 2000 MM (C)</v>
          </cell>
          <cell r="C746" t="str">
            <v>M</v>
          </cell>
          <cell r="D746">
            <v>47.93</v>
          </cell>
        </row>
        <row r="748">
          <cell r="A748" t="str">
            <v>091100</v>
          </cell>
          <cell r="B748" t="str">
            <v>ASSENTAMENTO DE TUBOS E PECAS DE ACO ( INCLUINDO SOLDAGEM DAS JUNTAS )</v>
          </cell>
        </row>
        <row r="749">
          <cell r="A749" t="str">
            <v>091101</v>
          </cell>
          <cell r="B749" t="str">
            <v>TUBOS E PECAS,DIAMETRO 28 POL (A)</v>
          </cell>
          <cell r="C749" t="str">
            <v>M</v>
          </cell>
          <cell r="D749">
            <v>75.62</v>
          </cell>
        </row>
        <row r="750">
          <cell r="A750" t="str">
            <v>091102</v>
          </cell>
          <cell r="B750" t="str">
            <v>TUBOS E PECAS,DIAMETRO 30 POL (A)</v>
          </cell>
          <cell r="C750" t="str">
            <v>M</v>
          </cell>
          <cell r="D750">
            <v>78.489999999999995</v>
          </cell>
        </row>
        <row r="751">
          <cell r="A751" t="str">
            <v>091103</v>
          </cell>
          <cell r="B751" t="str">
            <v>TUBOS E PECAS,DIAMETRO 32 POL (A)</v>
          </cell>
          <cell r="C751" t="str">
            <v>M</v>
          </cell>
          <cell r="D751">
            <v>81.39</v>
          </cell>
        </row>
        <row r="752">
          <cell r="A752" t="str">
            <v>091104</v>
          </cell>
          <cell r="B752" t="str">
            <v>TUBOS E PECAS DIAMETRO 36 POL (A)</v>
          </cell>
          <cell r="C752" t="str">
            <v>M</v>
          </cell>
          <cell r="D752">
            <v>87.28</v>
          </cell>
        </row>
        <row r="753">
          <cell r="A753" t="str">
            <v>091105</v>
          </cell>
          <cell r="B753" t="str">
            <v>TUBOS E PECAS,DIAMETRO 40 POL (A)</v>
          </cell>
          <cell r="C753" t="str">
            <v>M</v>
          </cell>
          <cell r="D753">
            <v>93.44</v>
          </cell>
        </row>
        <row r="754">
          <cell r="A754" t="str">
            <v>091106</v>
          </cell>
          <cell r="B754" t="str">
            <v>TUBOS E PECAS,DIAMETRO 42 POL (A)</v>
          </cell>
          <cell r="C754" t="str">
            <v>M</v>
          </cell>
          <cell r="D754">
            <v>122.24</v>
          </cell>
        </row>
        <row r="755">
          <cell r="A755" t="str">
            <v>091107</v>
          </cell>
          <cell r="B755" t="str">
            <v>TUBOS E PECAS,DIAMETRO 48 POL (A)</v>
          </cell>
          <cell r="C755" t="str">
            <v>M</v>
          </cell>
          <cell r="D755">
            <v>135.36000000000001</v>
          </cell>
        </row>
        <row r="756">
          <cell r="A756" t="str">
            <v>091108</v>
          </cell>
          <cell r="B756" t="str">
            <v>TUBOS E PECAS,DIAMETRO 60 POL (A)</v>
          </cell>
          <cell r="C756" t="str">
            <v>M</v>
          </cell>
          <cell r="D756">
            <v>173.64</v>
          </cell>
        </row>
        <row r="757">
          <cell r="A757" t="str">
            <v>091109</v>
          </cell>
          <cell r="B757" t="str">
            <v>TUBOS E PECAS,DIAMETRO 72 POL (A)</v>
          </cell>
          <cell r="C757" t="str">
            <v>M</v>
          </cell>
          <cell r="D757">
            <v>212.38</v>
          </cell>
        </row>
        <row r="758">
          <cell r="A758" t="str">
            <v>091110</v>
          </cell>
          <cell r="B758" t="str">
            <v>TUBOS E PACAS,DIAMETRO 84 POL (A)</v>
          </cell>
          <cell r="C758" t="str">
            <v>M</v>
          </cell>
          <cell r="D758">
            <v>283.17</v>
          </cell>
        </row>
        <row r="759">
          <cell r="A759" t="str">
            <v>091111</v>
          </cell>
          <cell r="B759" t="str">
            <v>TUBOS E PECAS,DIAMETRO 100 POL (A)</v>
          </cell>
          <cell r="C759" t="str">
            <v>M</v>
          </cell>
          <cell r="D759">
            <v>431.49</v>
          </cell>
        </row>
        <row r="760">
          <cell r="A760" t="str">
            <v>091131</v>
          </cell>
          <cell r="B760" t="str">
            <v>TUBOS E PECAS, DIAM. 28 POL (B)</v>
          </cell>
          <cell r="C760" t="str">
            <v>M</v>
          </cell>
          <cell r="D760">
            <v>61.1</v>
          </cell>
        </row>
        <row r="761">
          <cell r="A761" t="str">
            <v>091132</v>
          </cell>
          <cell r="B761" t="str">
            <v>TUBOS E PECAS, DIAM. 30 POL (B)</v>
          </cell>
          <cell r="C761" t="str">
            <v>M</v>
          </cell>
          <cell r="D761">
            <v>63.45</v>
          </cell>
        </row>
        <row r="762">
          <cell r="A762" t="str">
            <v>091133</v>
          </cell>
          <cell r="B762" t="str">
            <v>TUBOS E PECAS, DIAM. 32 POL (B)</v>
          </cell>
          <cell r="C762" t="str">
            <v>M</v>
          </cell>
          <cell r="D762">
            <v>65.78</v>
          </cell>
        </row>
        <row r="763">
          <cell r="A763" t="str">
            <v>091134</v>
          </cell>
          <cell r="B763" t="str">
            <v>TUBOS E PECAS, DIAM. 36 POL (B)</v>
          </cell>
          <cell r="C763" t="str">
            <v>M</v>
          </cell>
          <cell r="D763">
            <v>70.59</v>
          </cell>
        </row>
        <row r="764">
          <cell r="A764" t="str">
            <v>091135</v>
          </cell>
          <cell r="B764" t="str">
            <v>TUBOS E PECAS, 40 POL (B)</v>
          </cell>
          <cell r="C764" t="str">
            <v>M</v>
          </cell>
          <cell r="D764">
            <v>75.66</v>
          </cell>
        </row>
        <row r="765">
          <cell r="A765" t="str">
            <v>091136</v>
          </cell>
          <cell r="B765" t="str">
            <v>TUBOS E PECAS, DIAM. 42 POL (B)</v>
          </cell>
          <cell r="C765" t="str">
            <v>M</v>
          </cell>
          <cell r="D765">
            <v>99.21</v>
          </cell>
        </row>
        <row r="766">
          <cell r="A766" t="str">
            <v>091137</v>
          </cell>
          <cell r="B766" t="str">
            <v>TUBOS E PECAS, DIAM. 48 POL (B)</v>
          </cell>
          <cell r="C766" t="str">
            <v>M</v>
          </cell>
          <cell r="D766">
            <v>109.92</v>
          </cell>
        </row>
        <row r="767">
          <cell r="A767" t="str">
            <v>091138</v>
          </cell>
          <cell r="B767" t="str">
            <v>TUBOS E PECAS, DIAM. 60 POL (B)</v>
          </cell>
          <cell r="C767" t="str">
            <v>M</v>
          </cell>
          <cell r="D767">
            <v>140.97999999999999</v>
          </cell>
        </row>
        <row r="768">
          <cell r="A768" t="str">
            <v>091139</v>
          </cell>
          <cell r="B768" t="str">
            <v>TUBOS E PECAS, DIAM. 72 POL (B)</v>
          </cell>
          <cell r="C768" t="str">
            <v>M</v>
          </cell>
          <cell r="D768">
            <v>172.39</v>
          </cell>
        </row>
        <row r="769">
          <cell r="A769" t="str">
            <v>091140</v>
          </cell>
          <cell r="B769" t="str">
            <v>TUBOS E PECAS, DIAM. 84 POL (B)</v>
          </cell>
          <cell r="C769" t="str">
            <v>M</v>
          </cell>
          <cell r="D769">
            <v>230.07</v>
          </cell>
        </row>
        <row r="770">
          <cell r="A770" t="str">
            <v>091141</v>
          </cell>
          <cell r="B770" t="str">
            <v>TUBOS E PECAS, DIAM. 100 POL (B)</v>
          </cell>
          <cell r="C770" t="str">
            <v>M</v>
          </cell>
          <cell r="D770">
            <v>349.68</v>
          </cell>
        </row>
        <row r="771">
          <cell r="A771" t="str">
            <v>091151</v>
          </cell>
          <cell r="B771" t="str">
            <v>TUBOS E PECAS, DIAM. 28 POL (C)</v>
          </cell>
          <cell r="C771" t="str">
            <v>M</v>
          </cell>
          <cell r="D771">
            <v>39.35</v>
          </cell>
        </row>
        <row r="772">
          <cell r="A772" t="str">
            <v>091152</v>
          </cell>
          <cell r="B772" t="str">
            <v>TUBOS E PECAS, DIAM. 30 POL (C)</v>
          </cell>
          <cell r="C772" t="str">
            <v>M</v>
          </cell>
          <cell r="D772">
            <v>40.92</v>
          </cell>
        </row>
        <row r="773">
          <cell r="A773" t="str">
            <v>091153</v>
          </cell>
          <cell r="B773" t="str">
            <v>TUBOS E PECAS, DIAM. 32 POL (C)</v>
          </cell>
          <cell r="C773" t="str">
            <v>M</v>
          </cell>
          <cell r="D773">
            <v>42.48</v>
          </cell>
        </row>
        <row r="774">
          <cell r="A774" t="str">
            <v>091154</v>
          </cell>
          <cell r="B774" t="str">
            <v>TUBOS E PECAS, DIAM. 36 POL (C)</v>
          </cell>
          <cell r="C774" t="str">
            <v>M</v>
          </cell>
          <cell r="D774">
            <v>45.64</v>
          </cell>
        </row>
        <row r="775">
          <cell r="A775" t="str">
            <v>091155</v>
          </cell>
          <cell r="B775" t="str">
            <v>TUBOS E PECAS, DIAM. 40 POL (C)</v>
          </cell>
          <cell r="C775" t="str">
            <v>M</v>
          </cell>
          <cell r="D775">
            <v>48.97</v>
          </cell>
        </row>
        <row r="776">
          <cell r="A776" t="str">
            <v>091156</v>
          </cell>
          <cell r="B776" t="str">
            <v>TUBOS E PECAS, DIAM. 42 POL (C)</v>
          </cell>
          <cell r="C776" t="str">
            <v>M</v>
          </cell>
          <cell r="D776">
            <v>64.53</v>
          </cell>
        </row>
        <row r="777">
          <cell r="A777" t="str">
            <v>091157</v>
          </cell>
          <cell r="B777" t="str">
            <v>TUBOS E PECAS, DIAM. 48 POL (C)</v>
          </cell>
          <cell r="C777" t="str">
            <v>M</v>
          </cell>
          <cell r="D777">
            <v>71.55</v>
          </cell>
        </row>
        <row r="778">
          <cell r="A778" t="str">
            <v>091158</v>
          </cell>
          <cell r="B778" t="str">
            <v>TUBOS E PECAS, DIAM. 60 POL (C)</v>
          </cell>
          <cell r="C778" t="str">
            <v>M</v>
          </cell>
          <cell r="D778">
            <v>91.66</v>
          </cell>
        </row>
        <row r="779">
          <cell r="A779" t="str">
            <v>091159</v>
          </cell>
          <cell r="B779" t="str">
            <v>TUBOS E PECAS, DIAM. 72 POL (C)</v>
          </cell>
          <cell r="C779" t="str">
            <v>M</v>
          </cell>
          <cell r="D779">
            <v>112.03</v>
          </cell>
        </row>
        <row r="780">
          <cell r="A780" t="str">
            <v>091160</v>
          </cell>
          <cell r="B780" t="str">
            <v>TUBOS E PECAS, DIAM. 84 POL (C)</v>
          </cell>
          <cell r="C780" t="str">
            <v>M</v>
          </cell>
          <cell r="D780">
            <v>149.5</v>
          </cell>
        </row>
        <row r="781">
          <cell r="A781" t="str">
            <v>091161</v>
          </cell>
          <cell r="B781" t="str">
            <v>TUBOS E PECAS, DIAM. 100 POL (C)</v>
          </cell>
          <cell r="C781" t="str">
            <v>M</v>
          </cell>
          <cell r="D781">
            <v>227.09</v>
          </cell>
        </row>
        <row r="783">
          <cell r="A783" t="str">
            <v>091300</v>
          </cell>
          <cell r="B783" t="str">
            <v>ANEIS DE MASTIQUE BETUMINOSO - TUBULACOES DE ACO</v>
          </cell>
        </row>
        <row r="784">
          <cell r="A784" t="str">
            <v>091301</v>
          </cell>
          <cell r="B784" t="str">
            <v>ANEL DE MASTIQUE BETUMINOSO,DIAMETRO 28 POL</v>
          </cell>
          <cell r="C784" t="str">
            <v>UN</v>
          </cell>
          <cell r="D784">
            <v>27.78</v>
          </cell>
        </row>
        <row r="785">
          <cell r="A785" t="str">
            <v>091302</v>
          </cell>
          <cell r="B785" t="str">
            <v>ANEL DE MASTIQUE BETUMINOSO,DIAMETRO 30 POL</v>
          </cell>
          <cell r="C785" t="str">
            <v>UN</v>
          </cell>
          <cell r="D785">
            <v>29.81</v>
          </cell>
        </row>
        <row r="786">
          <cell r="A786" t="str">
            <v>091303</v>
          </cell>
          <cell r="B786" t="str">
            <v>ANEL DE MASTIQUE BETUMINOSO,DIAMETRO 32 POL</v>
          </cell>
          <cell r="C786" t="str">
            <v>UN</v>
          </cell>
          <cell r="D786">
            <v>31.85</v>
          </cell>
        </row>
        <row r="787">
          <cell r="A787" t="str">
            <v>091304</v>
          </cell>
          <cell r="B787" t="str">
            <v>ANEL DE MASTIQUE BETUMINOSO,DIAMETRO 36 POL</v>
          </cell>
          <cell r="C787" t="str">
            <v>UN</v>
          </cell>
          <cell r="D787">
            <v>35.71</v>
          </cell>
        </row>
        <row r="788">
          <cell r="A788" t="str">
            <v>091305</v>
          </cell>
          <cell r="B788" t="str">
            <v>ANEL DE MASTIQUE BETUMINOSO,DIAMETRO 40 POL</v>
          </cell>
          <cell r="C788" t="str">
            <v>UN</v>
          </cell>
          <cell r="D788">
            <v>39.6</v>
          </cell>
        </row>
        <row r="789">
          <cell r="A789" t="str">
            <v>091306</v>
          </cell>
          <cell r="B789" t="str">
            <v>ANEL DE MASTIQUE BETUMINOSO,DIAMETRO 42 POL</v>
          </cell>
          <cell r="C789" t="str">
            <v>UN</v>
          </cell>
          <cell r="D789">
            <v>41.61</v>
          </cell>
        </row>
        <row r="790">
          <cell r="A790" t="str">
            <v>091307</v>
          </cell>
          <cell r="B790" t="str">
            <v>ANEL DE MASTIQUE BETUMINOSO,DIAMETRO 48 POL</v>
          </cell>
          <cell r="C790" t="str">
            <v>UN</v>
          </cell>
          <cell r="D790">
            <v>47.56</v>
          </cell>
        </row>
        <row r="791">
          <cell r="A791" t="str">
            <v>091308</v>
          </cell>
          <cell r="B791" t="str">
            <v>ANEL DE MASTIQUE BETUMINOSO,DIAMETRO 60 POL</v>
          </cell>
          <cell r="C791" t="str">
            <v>UN</v>
          </cell>
          <cell r="D791">
            <v>59.35</v>
          </cell>
        </row>
        <row r="792">
          <cell r="A792" t="str">
            <v>091309</v>
          </cell>
          <cell r="B792" t="str">
            <v>ANEL DE MASTIQUE BETUMINOSO,DIAMETRO 72 POL</v>
          </cell>
          <cell r="C792" t="str">
            <v>UN</v>
          </cell>
          <cell r="D792">
            <v>71.319999999999993</v>
          </cell>
        </row>
        <row r="793">
          <cell r="A793" t="str">
            <v>091310</v>
          </cell>
          <cell r="B793" t="str">
            <v>ANEL DE MASTIQUE BETUMINOSO,DIAMETRO 84 POL</v>
          </cell>
          <cell r="C793" t="str">
            <v>UN</v>
          </cell>
          <cell r="D793">
            <v>83.29</v>
          </cell>
        </row>
        <row r="794">
          <cell r="A794" t="str">
            <v>091311</v>
          </cell>
          <cell r="B794" t="str">
            <v>ANEL DE MASTIQUE BETUMINOSO,DIAMETRO 100 POL</v>
          </cell>
          <cell r="C794" t="str">
            <v>UN</v>
          </cell>
          <cell r="D794">
            <v>99.15</v>
          </cell>
        </row>
        <row r="796">
          <cell r="A796" t="str">
            <v>091400</v>
          </cell>
          <cell r="B796" t="str">
            <v>FABRICACAO DE CURVAS, A PARTIR DE TUBOS DE ACO, 3 A 22,5 GR</v>
          </cell>
        </row>
        <row r="797">
          <cell r="A797" t="str">
            <v>091401</v>
          </cell>
          <cell r="B797" t="str">
            <v>CURVA DE ACO DIAMETRO 28 POL</v>
          </cell>
          <cell r="C797" t="str">
            <v>UN</v>
          </cell>
          <cell r="D797">
            <v>695.92</v>
          </cell>
        </row>
        <row r="798">
          <cell r="A798" t="str">
            <v>091402</v>
          </cell>
          <cell r="B798" t="str">
            <v>CURVA DE ACO DIAMETRO 30 POL</v>
          </cell>
          <cell r="C798" t="str">
            <v>UN</v>
          </cell>
          <cell r="D798">
            <v>752.87</v>
          </cell>
        </row>
        <row r="799">
          <cell r="A799" t="str">
            <v>091403</v>
          </cell>
          <cell r="B799" t="str">
            <v>CURVA DE ACO DIAMETRO 32 POL</v>
          </cell>
          <cell r="C799" t="str">
            <v>UN</v>
          </cell>
          <cell r="D799">
            <v>800.5</v>
          </cell>
        </row>
        <row r="800">
          <cell r="A800" t="str">
            <v>091404</v>
          </cell>
          <cell r="B800" t="str">
            <v>CURVA DE ACO DIAMETRO 36 POL</v>
          </cell>
          <cell r="C800" t="str">
            <v>UN</v>
          </cell>
          <cell r="D800">
            <v>905.49</v>
          </cell>
        </row>
        <row r="801">
          <cell r="A801" t="str">
            <v>091405</v>
          </cell>
          <cell r="B801" t="str">
            <v>CURVA DE ACO DIAMETRO 40 POL</v>
          </cell>
          <cell r="C801" t="str">
            <v>UN</v>
          </cell>
          <cell r="D801">
            <v>1045.1500000000001</v>
          </cell>
        </row>
        <row r="802">
          <cell r="A802" t="str">
            <v>091406</v>
          </cell>
          <cell r="B802" t="str">
            <v>CURVA DE ACO DIAMETRO 42 POL.</v>
          </cell>
          <cell r="C802" t="str">
            <v>UN</v>
          </cell>
          <cell r="D802">
            <v>1435.72</v>
          </cell>
        </row>
        <row r="803">
          <cell r="A803" t="str">
            <v>091407</v>
          </cell>
          <cell r="B803" t="str">
            <v>CURVA DE ACO DIAMETRO 48 POL.</v>
          </cell>
          <cell r="C803" t="str">
            <v>UN</v>
          </cell>
          <cell r="D803">
            <v>1945.82</v>
          </cell>
        </row>
        <row r="804">
          <cell r="A804" t="str">
            <v>091408</v>
          </cell>
          <cell r="B804" t="str">
            <v>CURVA DE ACO DIAMETRO 60 POL.</v>
          </cell>
          <cell r="C804" t="str">
            <v>UN</v>
          </cell>
          <cell r="D804">
            <v>2520.5300000000002</v>
          </cell>
        </row>
        <row r="805">
          <cell r="A805" t="str">
            <v>091409</v>
          </cell>
          <cell r="B805" t="str">
            <v>CURVA DE ACO DIAMETRO 72 POL.</v>
          </cell>
          <cell r="C805" t="str">
            <v>UN</v>
          </cell>
          <cell r="D805">
            <v>3120.92</v>
          </cell>
        </row>
        <row r="806">
          <cell r="A806" t="str">
            <v>091410</v>
          </cell>
          <cell r="B806" t="str">
            <v>CURVA DE ACO DIAMETRO 84 POL.</v>
          </cell>
          <cell r="C806" t="str">
            <v>UN</v>
          </cell>
          <cell r="D806">
            <v>4142.76</v>
          </cell>
        </row>
        <row r="807">
          <cell r="A807" t="str">
            <v>091411</v>
          </cell>
          <cell r="B807" t="str">
            <v>CURVA DE ACO DIAMETRO 100 POL.</v>
          </cell>
          <cell r="C807" t="str">
            <v>UN</v>
          </cell>
          <cell r="D807">
            <v>5613.58</v>
          </cell>
        </row>
        <row r="809">
          <cell r="A809" t="str">
            <v>091500</v>
          </cell>
          <cell r="B809" t="str">
            <v>FABRICACAO  DE  CURVAS, A PARTIR  DE TUBO DE ACO, 22,51 A 45 GRAUS</v>
          </cell>
        </row>
        <row r="810">
          <cell r="A810" t="str">
            <v>091501</v>
          </cell>
          <cell r="B810" t="str">
            <v>CURVA DE ACO DIAMETRO 28 POL</v>
          </cell>
          <cell r="C810" t="str">
            <v>UN</v>
          </cell>
          <cell r="D810">
            <v>1105.68</v>
          </cell>
        </row>
        <row r="811">
          <cell r="A811" t="str">
            <v>091502</v>
          </cell>
          <cell r="B811" t="str">
            <v>CURVA DE ACO DIAMETRO 30 POL</v>
          </cell>
          <cell r="C811" t="str">
            <v>UN</v>
          </cell>
          <cell r="D811">
            <v>1201.8399999999999</v>
          </cell>
        </row>
        <row r="812">
          <cell r="A812" t="str">
            <v>091503</v>
          </cell>
          <cell r="B812" t="str">
            <v>CURVA DE ACO DIAMETRO 32 POL</v>
          </cell>
          <cell r="C812" t="str">
            <v>UN</v>
          </cell>
          <cell r="D812">
            <v>1261.97</v>
          </cell>
        </row>
        <row r="813">
          <cell r="A813" t="str">
            <v>091504</v>
          </cell>
          <cell r="B813" t="str">
            <v>CURVA DE ACO DIAMETRO 36 POL</v>
          </cell>
          <cell r="C813" t="str">
            <v>UN</v>
          </cell>
          <cell r="D813">
            <v>1476.33</v>
          </cell>
        </row>
        <row r="814">
          <cell r="A814" t="str">
            <v>091505</v>
          </cell>
          <cell r="B814" t="str">
            <v>CURVA DE ACO DIAMETRO 40 POL</v>
          </cell>
          <cell r="C814" t="str">
            <v>UN</v>
          </cell>
          <cell r="D814">
            <v>1655.18</v>
          </cell>
        </row>
        <row r="815">
          <cell r="A815" t="str">
            <v>091506</v>
          </cell>
          <cell r="B815" t="str">
            <v>CURVA DE ACO DIAMETRO 42</v>
          </cell>
          <cell r="C815" t="str">
            <v>UN</v>
          </cell>
          <cell r="D815">
            <v>2274.7199999999998</v>
          </cell>
        </row>
        <row r="816">
          <cell r="A816" t="str">
            <v>091507</v>
          </cell>
          <cell r="B816" t="str">
            <v>CURVA DE ACO DIAMETRO 48 POL.</v>
          </cell>
          <cell r="C816" t="str">
            <v>UN</v>
          </cell>
          <cell r="D816">
            <v>2884.46</v>
          </cell>
        </row>
        <row r="817">
          <cell r="A817" t="str">
            <v>091508</v>
          </cell>
          <cell r="B817" t="str">
            <v>CURVA DE ACO DIAMETRO 60 POL.</v>
          </cell>
          <cell r="C817" t="str">
            <v>UN</v>
          </cell>
          <cell r="D817">
            <v>3925.77</v>
          </cell>
        </row>
        <row r="818">
          <cell r="A818" t="str">
            <v>091509</v>
          </cell>
          <cell r="B818" t="str">
            <v>CURVA DE ACO DIAMETRO 72 POL.</v>
          </cell>
          <cell r="C818" t="str">
            <v>UN</v>
          </cell>
          <cell r="D818">
            <v>4798.22</v>
          </cell>
        </row>
        <row r="819">
          <cell r="A819" t="str">
            <v>091510</v>
          </cell>
          <cell r="B819" t="str">
            <v>CURVA DE ACO DIAMETRO 84 POL.</v>
          </cell>
          <cell r="C819" t="str">
            <v>UN</v>
          </cell>
          <cell r="D819">
            <v>5884.07</v>
          </cell>
        </row>
        <row r="820">
          <cell r="A820" t="str">
            <v>091511</v>
          </cell>
          <cell r="B820" t="str">
            <v>CURVA DE ACO DIAMETRO 100 POL.</v>
          </cell>
          <cell r="C820" t="str">
            <v>UN</v>
          </cell>
          <cell r="D820">
            <v>8033.66</v>
          </cell>
        </row>
        <row r="822">
          <cell r="A822" t="str">
            <v>091600</v>
          </cell>
          <cell r="B822" t="str">
            <v>FABRICACAO  DE  CURVAS, A PARTIR DE TUBOS DE ACO, 45,01 A 67,5 GR</v>
          </cell>
        </row>
        <row r="823">
          <cell r="A823" t="str">
            <v>091601</v>
          </cell>
          <cell r="B823" t="str">
            <v>CURVA DE ACO DIAMETRO 28 POL</v>
          </cell>
          <cell r="C823" t="str">
            <v>UN</v>
          </cell>
          <cell r="D823">
            <v>1612.71</v>
          </cell>
        </row>
        <row r="824">
          <cell r="A824" t="str">
            <v>091602</v>
          </cell>
          <cell r="B824" t="str">
            <v>CURVA DE ACO DIAMETRO 30 POL</v>
          </cell>
          <cell r="C824" t="str">
            <v>UN</v>
          </cell>
          <cell r="D824">
            <v>1760.82</v>
          </cell>
        </row>
        <row r="825">
          <cell r="A825" t="str">
            <v>091603</v>
          </cell>
          <cell r="B825" t="str">
            <v>CURVA DE ACO DIAMETRO 32 POL</v>
          </cell>
          <cell r="C825" t="str">
            <v>UN</v>
          </cell>
          <cell r="D825">
            <v>1892.96</v>
          </cell>
        </row>
        <row r="826">
          <cell r="A826" t="str">
            <v>091604</v>
          </cell>
          <cell r="B826" t="str">
            <v>CURVA DE ACO DIAMETRO 36 POL</v>
          </cell>
          <cell r="C826" t="str">
            <v>UN</v>
          </cell>
          <cell r="D826">
            <v>2156.58</v>
          </cell>
        </row>
        <row r="827">
          <cell r="A827" t="str">
            <v>091605</v>
          </cell>
          <cell r="B827" t="str">
            <v>CURVA DE ACO DIAMETRO 40 POL</v>
          </cell>
          <cell r="C827" t="str">
            <v>UN</v>
          </cell>
          <cell r="D827">
            <v>2435.4899999999998</v>
          </cell>
        </row>
        <row r="828">
          <cell r="A828" t="str">
            <v>091606</v>
          </cell>
          <cell r="B828" t="str">
            <v>CURVA DE ACO DIAMETRO 42 POL.</v>
          </cell>
          <cell r="C828" t="str">
            <v>UN</v>
          </cell>
          <cell r="D828">
            <v>3384.41</v>
          </cell>
        </row>
        <row r="829">
          <cell r="A829" t="str">
            <v>091607</v>
          </cell>
          <cell r="B829" t="str">
            <v>CURVA DE ACO DIAMETRO 48 POL.</v>
          </cell>
          <cell r="C829" t="str">
            <v>UN</v>
          </cell>
          <cell r="D829">
            <v>4214.25</v>
          </cell>
        </row>
        <row r="830">
          <cell r="A830" t="str">
            <v>091608</v>
          </cell>
          <cell r="B830" t="str">
            <v>CURVA DE ACO DIAMETRO 60 POL.</v>
          </cell>
          <cell r="C830" t="str">
            <v>UN</v>
          </cell>
          <cell r="D830">
            <v>5829.08</v>
          </cell>
        </row>
        <row r="831">
          <cell r="A831" t="str">
            <v>091609</v>
          </cell>
          <cell r="B831" t="str">
            <v>CURVA DE ACO DIAMETRO 72 POL.</v>
          </cell>
          <cell r="C831" t="str">
            <v>UN</v>
          </cell>
          <cell r="D831">
            <v>7160.04</v>
          </cell>
        </row>
        <row r="832">
          <cell r="A832" t="str">
            <v>091610</v>
          </cell>
          <cell r="B832" t="str">
            <v>CURVA DE ACO DIAMETRO 84 POL.</v>
          </cell>
          <cell r="C832" t="str">
            <v>UN</v>
          </cell>
          <cell r="D832">
            <v>8776.84</v>
          </cell>
        </row>
        <row r="833">
          <cell r="A833" t="str">
            <v>091611</v>
          </cell>
          <cell r="B833" t="str">
            <v>CURVA DE ACO DIAMETRO 100 POL.</v>
          </cell>
          <cell r="C833" t="str">
            <v>UN</v>
          </cell>
          <cell r="D833">
            <v>11956.62</v>
          </cell>
        </row>
        <row r="835">
          <cell r="A835" t="str">
            <v>091700</v>
          </cell>
          <cell r="B835" t="str">
            <v>F0BRICACAO  DE  CURVAS, A PARTIR DE TUBOS DE ACO, 67,51 A 90 GR</v>
          </cell>
        </row>
        <row r="836">
          <cell r="A836" t="str">
            <v>091701</v>
          </cell>
          <cell r="B836" t="str">
            <v>CURVA DE ACO DIAMETRO 28 POL</v>
          </cell>
          <cell r="C836" t="str">
            <v>UN</v>
          </cell>
          <cell r="D836">
            <v>2127.65</v>
          </cell>
        </row>
        <row r="837">
          <cell r="A837" t="str">
            <v>091702</v>
          </cell>
          <cell r="B837" t="str">
            <v>CURVA DE ACO DIAMETRO 30 POL</v>
          </cell>
          <cell r="C837" t="str">
            <v>UN</v>
          </cell>
          <cell r="D837">
            <v>2305.15</v>
          </cell>
        </row>
        <row r="838">
          <cell r="A838" t="str">
            <v>091703</v>
          </cell>
          <cell r="B838" t="str">
            <v>CURVA DE ACO DIAMETRO 32 POL</v>
          </cell>
          <cell r="C838" t="str">
            <v>UN</v>
          </cell>
          <cell r="D838">
            <v>2481.3200000000002</v>
          </cell>
        </row>
        <row r="839">
          <cell r="A839" t="str">
            <v>091704</v>
          </cell>
          <cell r="B839" t="str">
            <v>CURVA DE ACO DIAMETRO 36 POL</v>
          </cell>
          <cell r="C839" t="str">
            <v>UN</v>
          </cell>
          <cell r="D839">
            <v>2838.15</v>
          </cell>
        </row>
        <row r="840">
          <cell r="A840" t="str">
            <v>091705</v>
          </cell>
          <cell r="B840" t="str">
            <v>CURVA DE ACO DIAMETRO 40 POL</v>
          </cell>
          <cell r="C840" t="str">
            <v>UN</v>
          </cell>
          <cell r="D840">
            <v>3193.15</v>
          </cell>
        </row>
        <row r="841">
          <cell r="A841" t="str">
            <v>091706</v>
          </cell>
          <cell r="B841" t="str">
            <v>CURVA DE ACO DIAMETRO 42 POL.</v>
          </cell>
          <cell r="C841" t="str">
            <v>UN</v>
          </cell>
          <cell r="D841">
            <v>4450.83</v>
          </cell>
        </row>
        <row r="842">
          <cell r="A842" t="str">
            <v>091707</v>
          </cell>
          <cell r="B842" t="str">
            <v>CURVA DE ACO DIAMETRO 48 POL.</v>
          </cell>
          <cell r="C842" t="str">
            <v>UN</v>
          </cell>
          <cell r="D842">
            <v>5526.61</v>
          </cell>
        </row>
        <row r="843">
          <cell r="A843" t="str">
            <v>091708</v>
          </cell>
          <cell r="B843" t="str">
            <v>CURVA DE ACO DIAMETRO 60 POL.</v>
          </cell>
          <cell r="C843" t="str">
            <v>UN</v>
          </cell>
          <cell r="D843">
            <v>7697.46</v>
          </cell>
        </row>
        <row r="844">
          <cell r="A844" t="str">
            <v>091709</v>
          </cell>
          <cell r="B844" t="str">
            <v>CURVA DE ACO DIAMETRO 72 POL.</v>
          </cell>
          <cell r="C844" t="str">
            <v>UN</v>
          </cell>
          <cell r="D844">
            <v>9247.51</v>
          </cell>
        </row>
        <row r="845">
          <cell r="A845" t="str">
            <v>091710</v>
          </cell>
          <cell r="B845" t="str">
            <v>CURVA DE ACO DIAMETRO 84 POL.</v>
          </cell>
          <cell r="C845" t="str">
            <v>UN</v>
          </cell>
          <cell r="D845">
            <v>11380.57</v>
          </cell>
        </row>
        <row r="846">
          <cell r="A846" t="str">
            <v>091711</v>
          </cell>
          <cell r="B846" t="str">
            <v>CURVA DE ACO DIAMETRO 100 POL.</v>
          </cell>
          <cell r="C846" t="str">
            <v>UN</v>
          </cell>
          <cell r="D846">
            <v>15527.9</v>
          </cell>
        </row>
        <row r="848">
          <cell r="A848" t="str">
            <v>091800</v>
          </cell>
          <cell r="B848" t="str">
            <v>CORTE E BISELAMENTO EM TUBOS DE ACO E = 5/16 POLEGADA</v>
          </cell>
        </row>
        <row r="849">
          <cell r="A849" t="str">
            <v>091801</v>
          </cell>
          <cell r="B849" t="str">
            <v>DIAMETRO 4  POLEGADA</v>
          </cell>
          <cell r="C849" t="str">
            <v>UN</v>
          </cell>
          <cell r="D849">
            <v>11.27</v>
          </cell>
        </row>
        <row r="850">
          <cell r="A850" t="str">
            <v>091802</v>
          </cell>
          <cell r="B850" t="str">
            <v>DIAMETRO 6  POLEGADA</v>
          </cell>
          <cell r="C850" t="str">
            <v>UN</v>
          </cell>
          <cell r="D850">
            <v>16.91</v>
          </cell>
        </row>
        <row r="851">
          <cell r="A851" t="str">
            <v>091803</v>
          </cell>
          <cell r="B851" t="str">
            <v>DIAMETRO 8  POLEGADA</v>
          </cell>
          <cell r="C851" t="str">
            <v>UN</v>
          </cell>
          <cell r="D851">
            <v>22.55</v>
          </cell>
        </row>
        <row r="852">
          <cell r="A852" t="str">
            <v>091804</v>
          </cell>
          <cell r="B852" t="str">
            <v>DIAMETRO 10 POLEGADA</v>
          </cell>
          <cell r="C852" t="str">
            <v>UN</v>
          </cell>
          <cell r="D852">
            <v>28.19</v>
          </cell>
        </row>
        <row r="853">
          <cell r="A853" t="str">
            <v>091805</v>
          </cell>
          <cell r="B853" t="str">
            <v>DIAMETRO 12 POLEGADA</v>
          </cell>
          <cell r="C853" t="str">
            <v>UN</v>
          </cell>
          <cell r="D853">
            <v>33.83</v>
          </cell>
        </row>
        <row r="854">
          <cell r="A854" t="str">
            <v>091806</v>
          </cell>
          <cell r="B854" t="str">
            <v>DIAMETRO 16 POLEGADA</v>
          </cell>
          <cell r="C854" t="str">
            <v>UN</v>
          </cell>
          <cell r="D854">
            <v>45.12</v>
          </cell>
        </row>
        <row r="855">
          <cell r="A855" t="str">
            <v>091807</v>
          </cell>
          <cell r="B855" t="str">
            <v>DIAMETRO 20 POLEGADA</v>
          </cell>
          <cell r="C855" t="str">
            <v>UN</v>
          </cell>
          <cell r="D855">
            <v>56.4</v>
          </cell>
        </row>
        <row r="856">
          <cell r="A856" t="str">
            <v>091808</v>
          </cell>
          <cell r="B856" t="str">
            <v>DIAMETRO 24 POLEGADA</v>
          </cell>
          <cell r="C856" t="str">
            <v>UN</v>
          </cell>
          <cell r="D856">
            <v>67.680000000000007</v>
          </cell>
        </row>
        <row r="857">
          <cell r="A857" t="str">
            <v>091809</v>
          </cell>
          <cell r="B857" t="str">
            <v>DIAMETRO 28 POLEGADA</v>
          </cell>
          <cell r="C857" t="str">
            <v>UN</v>
          </cell>
          <cell r="D857">
            <v>78.97</v>
          </cell>
        </row>
        <row r="858">
          <cell r="A858" t="str">
            <v>091810</v>
          </cell>
          <cell r="B858" t="str">
            <v>DIAMETRO 30 POLEGADA</v>
          </cell>
          <cell r="C858" t="str">
            <v>UN</v>
          </cell>
          <cell r="D858">
            <v>84.61</v>
          </cell>
        </row>
        <row r="859">
          <cell r="A859" t="str">
            <v>091811</v>
          </cell>
          <cell r="B859" t="str">
            <v>DIAMETRO 32 POLEGADA</v>
          </cell>
          <cell r="C859" t="str">
            <v>UN</v>
          </cell>
          <cell r="D859">
            <v>90.25</v>
          </cell>
        </row>
        <row r="860">
          <cell r="A860" t="str">
            <v>091812</v>
          </cell>
          <cell r="B860" t="str">
            <v>DIAMETRO 36 POLEGADA</v>
          </cell>
          <cell r="C860" t="str">
            <v>UN</v>
          </cell>
          <cell r="D860">
            <v>101.53</v>
          </cell>
        </row>
        <row r="861">
          <cell r="A861" t="str">
            <v>091813</v>
          </cell>
          <cell r="B861" t="str">
            <v>DIAMETRO 40 POLEGADA</v>
          </cell>
          <cell r="C861" t="str">
            <v>UN</v>
          </cell>
          <cell r="D861">
            <v>112.81</v>
          </cell>
        </row>
        <row r="863">
          <cell r="A863" t="str">
            <v>091900</v>
          </cell>
          <cell r="B863" t="str">
            <v>CORTE E BISELAMENTO EM TUBOS DE ACO E = 7/16 POLEGADA</v>
          </cell>
        </row>
        <row r="864">
          <cell r="A864" t="str">
            <v>091914</v>
          </cell>
          <cell r="B864" t="str">
            <v>DIAMETRO - 42 POL.</v>
          </cell>
          <cell r="C864" t="str">
            <v>UN</v>
          </cell>
          <cell r="D864">
            <v>167.68</v>
          </cell>
        </row>
        <row r="865">
          <cell r="A865" t="str">
            <v>091915</v>
          </cell>
          <cell r="B865" t="str">
            <v>DIAMETRO - 48 POL.</v>
          </cell>
          <cell r="C865" t="str">
            <v>UN</v>
          </cell>
          <cell r="D865">
            <v>191.63</v>
          </cell>
        </row>
        <row r="867">
          <cell r="A867" t="str">
            <v>092100</v>
          </cell>
          <cell r="B867" t="str">
            <v>SOLDA EM TUBOS DE ACO E = 5/16 POLEGADA</v>
          </cell>
        </row>
        <row r="868">
          <cell r="A868" t="str">
            <v>092101</v>
          </cell>
          <cell r="B868" t="str">
            <v>DIAMETRO 4  POLEGADA</v>
          </cell>
          <cell r="C868" t="str">
            <v>UN</v>
          </cell>
          <cell r="D868">
            <v>21.01</v>
          </cell>
        </row>
        <row r="869">
          <cell r="A869" t="str">
            <v>092102</v>
          </cell>
          <cell r="B869" t="str">
            <v>DIAMETRO 6  POLEGADA</v>
          </cell>
          <cell r="C869" t="str">
            <v>UN</v>
          </cell>
          <cell r="D869">
            <v>31.52</v>
          </cell>
        </row>
        <row r="870">
          <cell r="A870" t="str">
            <v>092103</v>
          </cell>
          <cell r="B870" t="str">
            <v>DIAMETRO 8  POLEGADA</v>
          </cell>
          <cell r="C870" t="str">
            <v>UN</v>
          </cell>
          <cell r="D870">
            <v>42.02</v>
          </cell>
        </row>
        <row r="871">
          <cell r="A871" t="str">
            <v>092104</v>
          </cell>
          <cell r="B871" t="str">
            <v>DIAMETRO 10 POLEGADA</v>
          </cell>
          <cell r="C871" t="str">
            <v>UN</v>
          </cell>
          <cell r="D871">
            <v>52.54</v>
          </cell>
        </row>
        <row r="872">
          <cell r="A872" t="str">
            <v>092105</v>
          </cell>
          <cell r="B872" t="str">
            <v>DIAMETRO 12 POLEGADA</v>
          </cell>
          <cell r="C872" t="str">
            <v>UN</v>
          </cell>
          <cell r="D872">
            <v>63.05</v>
          </cell>
        </row>
        <row r="873">
          <cell r="A873" t="str">
            <v>092106</v>
          </cell>
          <cell r="B873" t="str">
            <v>DIAMETRO 16 POLEGADA</v>
          </cell>
          <cell r="C873" t="str">
            <v>UN</v>
          </cell>
          <cell r="D873">
            <v>84.06</v>
          </cell>
        </row>
        <row r="874">
          <cell r="A874" t="str">
            <v>092107</v>
          </cell>
          <cell r="B874" t="str">
            <v>DIAMETRO 20 POLEGADA</v>
          </cell>
          <cell r="C874" t="str">
            <v>UN</v>
          </cell>
          <cell r="D874">
            <v>105.09</v>
          </cell>
        </row>
        <row r="875">
          <cell r="A875" t="str">
            <v>092108</v>
          </cell>
          <cell r="B875" t="str">
            <v>DIAMETRO 24 POLEGADA</v>
          </cell>
          <cell r="C875" t="str">
            <v>UN</v>
          </cell>
          <cell r="D875">
            <v>126.11</v>
          </cell>
        </row>
        <row r="876">
          <cell r="A876" t="str">
            <v>092109</v>
          </cell>
          <cell r="B876" t="str">
            <v>DIAMETRO 28 POLEGADA</v>
          </cell>
          <cell r="C876" t="str">
            <v>UN</v>
          </cell>
          <cell r="D876">
            <v>147.13</v>
          </cell>
        </row>
        <row r="877">
          <cell r="A877" t="str">
            <v>092110</v>
          </cell>
          <cell r="B877" t="str">
            <v>DIAMETRO 30 POLEGADA</v>
          </cell>
          <cell r="C877" t="str">
            <v>UN</v>
          </cell>
          <cell r="D877">
            <v>157.63999999999999</v>
          </cell>
        </row>
        <row r="878">
          <cell r="A878" t="str">
            <v>092111</v>
          </cell>
          <cell r="B878" t="str">
            <v>DIAMETRO 32 POLEGADA</v>
          </cell>
          <cell r="C878" t="str">
            <v>UN</v>
          </cell>
          <cell r="D878">
            <v>168.15</v>
          </cell>
        </row>
        <row r="879">
          <cell r="A879" t="str">
            <v>092112</v>
          </cell>
          <cell r="B879" t="str">
            <v>DIAMETRO 36 POLEGADA</v>
          </cell>
          <cell r="C879" t="str">
            <v>UN</v>
          </cell>
          <cell r="D879">
            <v>189.16</v>
          </cell>
        </row>
        <row r="880">
          <cell r="A880" t="str">
            <v>092113</v>
          </cell>
          <cell r="B880" t="str">
            <v>DIAMETRO 40 POLEGADA</v>
          </cell>
          <cell r="C880" t="str">
            <v>UN</v>
          </cell>
          <cell r="D880">
            <v>210.19</v>
          </cell>
        </row>
        <row r="882">
          <cell r="A882" t="str">
            <v>092200</v>
          </cell>
          <cell r="B882" t="str">
            <v>SOLDA EM TUBOS DE ACO E = 7/16 POLEGADA</v>
          </cell>
        </row>
        <row r="883">
          <cell r="A883" t="str">
            <v>092214</v>
          </cell>
          <cell r="B883" t="str">
            <v>DIAMETRO - 42 POL.</v>
          </cell>
          <cell r="C883" t="str">
            <v>UN</v>
          </cell>
          <cell r="D883">
            <v>312.82</v>
          </cell>
        </row>
        <row r="884">
          <cell r="A884" t="str">
            <v>092215</v>
          </cell>
          <cell r="B884" t="str">
            <v>DIAMETRO - 48 POL.</v>
          </cell>
          <cell r="C884" t="str">
            <v>UN</v>
          </cell>
          <cell r="D884">
            <v>357.53</v>
          </cell>
        </row>
        <row r="886">
          <cell r="A886" t="str">
            <v>092400</v>
          </cell>
          <cell r="B886" t="str">
            <v>REVESTIMENTO DE PROTECAO EXTERNA DE JUNTAS SOLDADAS - ACO</v>
          </cell>
        </row>
        <row r="887">
          <cell r="A887" t="str">
            <v>092401</v>
          </cell>
          <cell r="B887" t="str">
            <v>DIAMETRO 4  POLEGADA</v>
          </cell>
          <cell r="C887" t="str">
            <v>UN</v>
          </cell>
          <cell r="D887">
            <v>4.24</v>
          </cell>
        </row>
        <row r="888">
          <cell r="A888" t="str">
            <v>092402</v>
          </cell>
          <cell r="B888" t="str">
            <v>DIAMETRO 6  POLEGADA</v>
          </cell>
          <cell r="C888" t="str">
            <v>UN</v>
          </cell>
          <cell r="D888">
            <v>6.35</v>
          </cell>
        </row>
        <row r="889">
          <cell r="A889" t="str">
            <v>092403</v>
          </cell>
          <cell r="B889" t="str">
            <v>DIAMETRO 8  POLEGADA</v>
          </cell>
          <cell r="C889" t="str">
            <v>UN</v>
          </cell>
          <cell r="D889">
            <v>8.48</v>
          </cell>
        </row>
        <row r="890">
          <cell r="A890" t="str">
            <v>092404</v>
          </cell>
          <cell r="B890" t="str">
            <v>DIAMETRO 10 POLEGADA</v>
          </cell>
          <cell r="C890" t="str">
            <v>UN</v>
          </cell>
          <cell r="D890">
            <v>10.62</v>
          </cell>
        </row>
        <row r="891">
          <cell r="A891" t="str">
            <v>092405</v>
          </cell>
          <cell r="B891" t="str">
            <v>DIAMETRO 12 POLEGADA</v>
          </cell>
          <cell r="C891" t="str">
            <v>UN</v>
          </cell>
          <cell r="D891">
            <v>12.74</v>
          </cell>
        </row>
        <row r="892">
          <cell r="A892" t="str">
            <v>092406</v>
          </cell>
          <cell r="B892" t="str">
            <v>DIAMETRO 16 POLEGADA</v>
          </cell>
          <cell r="C892" t="str">
            <v>UN</v>
          </cell>
          <cell r="D892">
            <v>16.98</v>
          </cell>
        </row>
        <row r="893">
          <cell r="A893" t="str">
            <v>092407</v>
          </cell>
          <cell r="B893" t="str">
            <v>DIAMETRO 20 POLEGADA</v>
          </cell>
          <cell r="C893" t="str">
            <v>UN</v>
          </cell>
          <cell r="D893">
            <v>21.24</v>
          </cell>
        </row>
        <row r="894">
          <cell r="A894" t="str">
            <v>092408</v>
          </cell>
          <cell r="B894" t="str">
            <v>DIAMETRO 24 POLEGADA</v>
          </cell>
          <cell r="C894" t="str">
            <v>UN</v>
          </cell>
          <cell r="D894">
            <v>25.48</v>
          </cell>
        </row>
        <row r="895">
          <cell r="A895" t="str">
            <v>092409</v>
          </cell>
          <cell r="B895" t="str">
            <v>DIAMETRO 28 POLEGADA</v>
          </cell>
          <cell r="C895" t="str">
            <v>UN</v>
          </cell>
          <cell r="D895">
            <v>29.73</v>
          </cell>
        </row>
        <row r="896">
          <cell r="A896" t="str">
            <v>092410</v>
          </cell>
          <cell r="B896" t="str">
            <v>DIAMETRO 30 POLEGADA</v>
          </cell>
          <cell r="C896" t="str">
            <v>UN</v>
          </cell>
          <cell r="D896">
            <v>63.73</v>
          </cell>
        </row>
        <row r="897">
          <cell r="A897" t="str">
            <v>092411</v>
          </cell>
          <cell r="B897" t="str">
            <v>DIAMETRO 32 POLEGADA</v>
          </cell>
          <cell r="C897" t="str">
            <v>UN</v>
          </cell>
          <cell r="D897">
            <v>67.97</v>
          </cell>
        </row>
        <row r="898">
          <cell r="A898" t="str">
            <v>092412</v>
          </cell>
          <cell r="B898" t="str">
            <v>DIAMETRO 36 POLEGADA</v>
          </cell>
          <cell r="C898" t="str">
            <v>UN</v>
          </cell>
          <cell r="D898">
            <v>95.6</v>
          </cell>
        </row>
        <row r="899">
          <cell r="A899" t="str">
            <v>092413</v>
          </cell>
          <cell r="B899" t="str">
            <v>DIAMETRO 40 POLEGADA</v>
          </cell>
          <cell r="C899" t="str">
            <v>UN</v>
          </cell>
          <cell r="D899">
            <v>106.21</v>
          </cell>
        </row>
        <row r="901">
          <cell r="A901" t="str">
            <v>092500</v>
          </cell>
          <cell r="B901" t="str">
            <v>PINTURA DE TUBOS E PECAS DE ACO EM EPOXI</v>
          </cell>
        </row>
        <row r="902">
          <cell r="A902" t="str">
            <v>092501</v>
          </cell>
          <cell r="B902" t="str">
            <v>PINTURA DE TUBOS E PECAS DE ACO EM EPOXI</v>
          </cell>
          <cell r="C902" t="str">
            <v>M2</v>
          </cell>
          <cell r="D902">
            <v>58.97</v>
          </cell>
        </row>
        <row r="904">
          <cell r="A904" t="str">
            <v>092600</v>
          </cell>
          <cell r="B904" t="str">
            <v>PINTURA DE CONEXOES E PECAS EM GERAL COM COALTAR  EPOXI - ACO</v>
          </cell>
        </row>
        <row r="905">
          <cell r="A905" t="str">
            <v>092601</v>
          </cell>
          <cell r="B905" t="str">
            <v>PINTURA DE CONEXOES E PECAS EM GERAL COM COALTAR  EPOXI</v>
          </cell>
          <cell r="C905" t="str">
            <v>M2</v>
          </cell>
          <cell r="D905">
            <v>52.26</v>
          </cell>
        </row>
        <row r="907">
          <cell r="A907" t="str">
            <v>092700</v>
          </cell>
          <cell r="B907" t="str">
            <v>PINTURA DE TUBOS DE ACO COM COALTAR EPOXI - ACO</v>
          </cell>
        </row>
        <row r="908">
          <cell r="A908" t="str">
            <v>092701</v>
          </cell>
          <cell r="B908" t="str">
            <v>DIAMETRO 4  POLEGADA</v>
          </cell>
          <cell r="C908" t="str">
            <v>M</v>
          </cell>
          <cell r="D908">
            <v>21.91</v>
          </cell>
        </row>
        <row r="909">
          <cell r="A909" t="str">
            <v>092702</v>
          </cell>
          <cell r="B909" t="str">
            <v>DIAMETRO 6  POLEGADA</v>
          </cell>
          <cell r="C909" t="str">
            <v>M</v>
          </cell>
          <cell r="D909">
            <v>32.94</v>
          </cell>
        </row>
        <row r="910">
          <cell r="A910" t="str">
            <v>092703</v>
          </cell>
          <cell r="B910" t="str">
            <v>DIAMETRO 8  POLEGADA</v>
          </cell>
          <cell r="C910" t="str">
            <v>M</v>
          </cell>
          <cell r="D910">
            <v>43.9</v>
          </cell>
        </row>
        <row r="911">
          <cell r="A911" t="str">
            <v>092704</v>
          </cell>
          <cell r="B911" t="str">
            <v>DIAMETRO 10 POLEGADA</v>
          </cell>
          <cell r="C911" t="str">
            <v>M</v>
          </cell>
          <cell r="D911">
            <v>54.94</v>
          </cell>
        </row>
        <row r="912">
          <cell r="A912" t="str">
            <v>092705</v>
          </cell>
          <cell r="B912" t="str">
            <v>DIAMETRO 12 POLEGADA</v>
          </cell>
          <cell r="C912" t="str">
            <v>M</v>
          </cell>
          <cell r="D912">
            <v>65.88</v>
          </cell>
        </row>
        <row r="913">
          <cell r="A913" t="str">
            <v>092706</v>
          </cell>
          <cell r="B913" t="str">
            <v>DIAMETRO 16 POLEGADA</v>
          </cell>
          <cell r="C913" t="str">
            <v>M</v>
          </cell>
          <cell r="D913">
            <v>87.7</v>
          </cell>
        </row>
        <row r="914">
          <cell r="A914" t="str">
            <v>092707</v>
          </cell>
          <cell r="B914" t="str">
            <v>DIAMETRO 20 POLEGADA</v>
          </cell>
          <cell r="C914" t="str">
            <v>M</v>
          </cell>
          <cell r="D914">
            <v>109.88</v>
          </cell>
        </row>
        <row r="915">
          <cell r="A915" t="str">
            <v>092708</v>
          </cell>
          <cell r="B915" t="str">
            <v>DIAMETRO 24 POLEGADA</v>
          </cell>
          <cell r="C915" t="str">
            <v>M</v>
          </cell>
          <cell r="D915">
            <v>131.81</v>
          </cell>
        </row>
        <row r="916">
          <cell r="A916" t="str">
            <v>092709</v>
          </cell>
          <cell r="B916" t="str">
            <v>DIAMETRO 28 POLEGADA</v>
          </cell>
          <cell r="C916" t="str">
            <v>M</v>
          </cell>
          <cell r="D916">
            <v>153.81</v>
          </cell>
        </row>
        <row r="917">
          <cell r="A917" t="str">
            <v>092710</v>
          </cell>
          <cell r="B917" t="str">
            <v>DIAMETRO 30 POLEGADA</v>
          </cell>
          <cell r="C917" t="str">
            <v>M</v>
          </cell>
          <cell r="D917">
            <v>164.88</v>
          </cell>
        </row>
        <row r="918">
          <cell r="A918" t="str">
            <v>092711</v>
          </cell>
          <cell r="B918" t="str">
            <v>DIAMETRO 32 POLEGADA</v>
          </cell>
          <cell r="C918" t="str">
            <v>M</v>
          </cell>
          <cell r="D918">
            <v>175.86</v>
          </cell>
        </row>
        <row r="919">
          <cell r="A919" t="str">
            <v>092712</v>
          </cell>
          <cell r="B919" t="str">
            <v>DIAMETRO 36 POLEGADA</v>
          </cell>
          <cell r="C919" t="str">
            <v>M</v>
          </cell>
          <cell r="D919">
            <v>197.85</v>
          </cell>
        </row>
        <row r="920">
          <cell r="A920" t="str">
            <v>092713</v>
          </cell>
          <cell r="B920" t="str">
            <v>DIAMETRO 40 POLEGADA</v>
          </cell>
          <cell r="C920" t="str">
            <v>M</v>
          </cell>
          <cell r="D920">
            <v>219.86</v>
          </cell>
        </row>
        <row r="922">
          <cell r="A922" t="str">
            <v>092800</v>
          </cell>
          <cell r="B922" t="str">
            <v>FABRICACAO E MONTAGEM DE PECAS DE ACO NO CAMPO</v>
          </cell>
        </row>
        <row r="923">
          <cell r="A923" t="str">
            <v>092801</v>
          </cell>
          <cell r="B923" t="str">
            <v>FABRICACAO DE PECAS</v>
          </cell>
          <cell r="C923" t="str">
            <v>KG</v>
          </cell>
          <cell r="D923">
            <v>6.71</v>
          </cell>
        </row>
        <row r="924">
          <cell r="A924" t="str">
            <v>092802</v>
          </cell>
          <cell r="B924" t="str">
            <v>MONTAGEM DE PECAS E MISCELANEAS</v>
          </cell>
          <cell r="C924" t="str">
            <v>KG</v>
          </cell>
          <cell r="D924">
            <v>2.69</v>
          </cell>
        </row>
        <row r="926">
          <cell r="A926" t="str">
            <v>092900</v>
          </cell>
          <cell r="B926" t="str">
            <v>CARGA, TRANSPORTE ATE 10 KM E DESCARGA DE TUBOS E PECAS DE PVC RIGIDO E PVC RIGIDO DEFOFO</v>
          </cell>
        </row>
        <row r="927">
          <cell r="A927" t="str">
            <v>092901</v>
          </cell>
          <cell r="B927" t="str">
            <v>TUBOS E PECAS, DIAMETRO  50 MM</v>
          </cell>
          <cell r="C927" t="str">
            <v>KM</v>
          </cell>
          <cell r="D927">
            <v>49.76</v>
          </cell>
        </row>
        <row r="928">
          <cell r="A928" t="str">
            <v>092902</v>
          </cell>
          <cell r="B928" t="str">
            <v>TUBOS E PECAS, DIAMETRO  75 MM</v>
          </cell>
          <cell r="C928" t="str">
            <v>KM</v>
          </cell>
          <cell r="D928">
            <v>139.35</v>
          </cell>
        </row>
        <row r="929">
          <cell r="A929" t="str">
            <v>092903</v>
          </cell>
          <cell r="B929" t="str">
            <v>TUBOS E PECAS, DIAMETRO 100M</v>
          </cell>
          <cell r="C929" t="str">
            <v>KM</v>
          </cell>
          <cell r="D929">
            <v>152.65</v>
          </cell>
        </row>
        <row r="930">
          <cell r="A930" t="str">
            <v>092904</v>
          </cell>
          <cell r="B930" t="str">
            <v>TUBOS E PECAS, DIAMETRO 150MM</v>
          </cell>
          <cell r="C930" t="str">
            <v>KM</v>
          </cell>
          <cell r="D930">
            <v>232.27</v>
          </cell>
        </row>
        <row r="931">
          <cell r="A931" t="str">
            <v>092905</v>
          </cell>
          <cell r="B931" t="str">
            <v>TUBOS E PECAS, DIAMETRO 200 MM</v>
          </cell>
          <cell r="C931" t="str">
            <v>KM</v>
          </cell>
          <cell r="D931">
            <v>305.32</v>
          </cell>
        </row>
        <row r="932">
          <cell r="A932" t="str">
            <v>092906</v>
          </cell>
          <cell r="B932" t="str">
            <v>TUBOS E PECAS, DIAMETRO 250MM</v>
          </cell>
          <cell r="C932" t="str">
            <v>KM</v>
          </cell>
          <cell r="D932">
            <v>384.92</v>
          </cell>
        </row>
        <row r="933">
          <cell r="A933" t="str">
            <v>092907</v>
          </cell>
          <cell r="B933" t="str">
            <v>TUBOS E PECAS, DIAMETRO 300 MM</v>
          </cell>
          <cell r="C933" t="str">
            <v>KM</v>
          </cell>
          <cell r="D933">
            <v>464.54</v>
          </cell>
        </row>
        <row r="934">
          <cell r="A934" t="str">
            <v>092908</v>
          </cell>
          <cell r="B934" t="str">
            <v>TUBO E PECAS, DIAMETRO 350 MM</v>
          </cell>
          <cell r="C934" t="str">
            <v>KM</v>
          </cell>
          <cell r="D934">
            <v>537.59</v>
          </cell>
        </row>
        <row r="935">
          <cell r="A935" t="str">
            <v>092909</v>
          </cell>
          <cell r="B935" t="str">
            <v>TUBOS E PECAS, DIAMETRO 400 MM</v>
          </cell>
          <cell r="C935" t="str">
            <v>KM</v>
          </cell>
          <cell r="D935">
            <v>610.65</v>
          </cell>
        </row>
        <row r="937">
          <cell r="A937" t="str">
            <v>093000</v>
          </cell>
          <cell r="B937" t="str">
            <v>TRANSPORTE EXCEDENTE A 10 KM DE TUBOS E PECAS DE PVC RIGIDO E PVC RIGIDO DE FOFO</v>
          </cell>
        </row>
        <row r="938">
          <cell r="A938" t="str">
            <v>093001</v>
          </cell>
          <cell r="B938" t="str">
            <v>TUBOS E PECAS, DIAMETRO  50 MM</v>
          </cell>
          <cell r="C938" t="str">
            <v>KMXKM</v>
          </cell>
          <cell r="D938">
            <v>1.94</v>
          </cell>
        </row>
        <row r="939">
          <cell r="A939" t="str">
            <v>093002</v>
          </cell>
          <cell r="B939" t="str">
            <v>TUBOS E PECAS, DIAMETRO  75 MM</v>
          </cell>
          <cell r="C939" t="str">
            <v>KMXKM</v>
          </cell>
          <cell r="D939">
            <v>2.08</v>
          </cell>
        </row>
        <row r="940">
          <cell r="A940" t="str">
            <v>093003</v>
          </cell>
          <cell r="B940" t="str">
            <v>TUBOS E PECAS, DIAMETRO 100 MM</v>
          </cell>
          <cell r="C940" t="str">
            <v>KMXKM</v>
          </cell>
          <cell r="D940">
            <v>2.3199999999999998</v>
          </cell>
        </row>
        <row r="941">
          <cell r="A941" t="str">
            <v>093004</v>
          </cell>
          <cell r="B941" t="str">
            <v>TUBOS E PECAS, DIAMETRO 150 MM</v>
          </cell>
          <cell r="C941" t="str">
            <v>KMXKM</v>
          </cell>
          <cell r="D941">
            <v>2.73</v>
          </cell>
        </row>
        <row r="942">
          <cell r="A942" t="str">
            <v>093005</v>
          </cell>
          <cell r="B942" t="str">
            <v>TUBOS E PECAS, DIAMETRO 200 MM</v>
          </cell>
          <cell r="C942" t="str">
            <v>KMXKM</v>
          </cell>
          <cell r="D942">
            <v>3.16</v>
          </cell>
        </row>
        <row r="943">
          <cell r="A943" t="str">
            <v>093006</v>
          </cell>
          <cell r="B943" t="str">
            <v>TUBOS E PECAS, DIAMETRO 250 MM</v>
          </cell>
          <cell r="C943" t="str">
            <v>KMXKM</v>
          </cell>
          <cell r="D943">
            <v>3.93</v>
          </cell>
        </row>
        <row r="944">
          <cell r="A944" t="str">
            <v>093007</v>
          </cell>
          <cell r="B944" t="str">
            <v>TUBOS E PECAS, DIAMETRO 300 MM</v>
          </cell>
          <cell r="C944" t="str">
            <v>KMXKM</v>
          </cell>
          <cell r="D944">
            <v>4.88</v>
          </cell>
        </row>
        <row r="945">
          <cell r="A945" t="str">
            <v>093008</v>
          </cell>
          <cell r="B945" t="str">
            <v>TUBOS E PECAS, DIAMETRO 350 MM</v>
          </cell>
          <cell r="C945" t="str">
            <v>KMXKM</v>
          </cell>
          <cell r="D945">
            <v>5.89</v>
          </cell>
        </row>
        <row r="946">
          <cell r="A946" t="str">
            <v>093009</v>
          </cell>
          <cell r="B946" t="str">
            <v>TUBOS E PECAS, DIAMETRO 400 MM</v>
          </cell>
          <cell r="C946" t="str">
            <v>KMXKM</v>
          </cell>
          <cell r="D946">
            <v>7.38</v>
          </cell>
        </row>
        <row r="948">
          <cell r="A948" t="str">
            <v>093100</v>
          </cell>
          <cell r="B948" t="str">
            <v>CARGA, TRANSPORTE E  DESCARGA DE TUBOS E PECAS DE FERRO FUNDIDO</v>
          </cell>
        </row>
        <row r="949">
          <cell r="A949" t="str">
            <v>093101</v>
          </cell>
          <cell r="B949" t="str">
            <v>CARGA E DESCARGA</v>
          </cell>
          <cell r="C949" t="str">
            <v>T</v>
          </cell>
          <cell r="D949">
            <v>28.04</v>
          </cell>
        </row>
        <row r="950">
          <cell r="A950" t="str">
            <v>093102</v>
          </cell>
          <cell r="B950" t="str">
            <v>TRANSPORTE</v>
          </cell>
          <cell r="C950" t="str">
            <v>TXKM</v>
          </cell>
          <cell r="D950">
            <v>1.05</v>
          </cell>
        </row>
        <row r="952">
          <cell r="A952" t="str">
            <v>093200</v>
          </cell>
          <cell r="B952" t="str">
            <v>CARGA, TRANSPORTE ATE 10 KM E DESCARGA DE TUBOS E PECAS DE FIBRO CIMENTO</v>
          </cell>
        </row>
        <row r="953">
          <cell r="A953" t="str">
            <v>093201</v>
          </cell>
          <cell r="B953" t="str">
            <v>TUBOS E PECAS, DIAMETRO 50 MM</v>
          </cell>
          <cell r="C953" t="str">
            <v>KM</v>
          </cell>
          <cell r="D953">
            <v>261.22000000000003</v>
          </cell>
        </row>
        <row r="954">
          <cell r="A954" t="str">
            <v>093202</v>
          </cell>
          <cell r="B954" t="str">
            <v>TUBOS E PECAS, DIAMETRO 75MM</v>
          </cell>
          <cell r="C954" t="str">
            <v>KM</v>
          </cell>
          <cell r="D954">
            <v>273.18</v>
          </cell>
        </row>
        <row r="955">
          <cell r="A955" t="str">
            <v>093203</v>
          </cell>
          <cell r="B955" t="str">
            <v>TUBOS E PECAS, DIAMETRO 100 MM</v>
          </cell>
          <cell r="C955" t="str">
            <v>KM</v>
          </cell>
          <cell r="D955">
            <v>318.27999999999997</v>
          </cell>
        </row>
        <row r="956">
          <cell r="A956" t="str">
            <v>093204</v>
          </cell>
          <cell r="B956" t="str">
            <v>TUBOS E PECAS, DIAMETRO 150 MM</v>
          </cell>
          <cell r="C956" t="str">
            <v>KM</v>
          </cell>
          <cell r="D956">
            <v>447.58</v>
          </cell>
        </row>
        <row r="957">
          <cell r="A957" t="str">
            <v>093205</v>
          </cell>
          <cell r="B957" t="str">
            <v>TUBOS E PECAS, DIAMETRO 175 MM</v>
          </cell>
          <cell r="C957" t="str">
            <v>KM</v>
          </cell>
          <cell r="D957">
            <v>546.32000000000005</v>
          </cell>
        </row>
        <row r="958">
          <cell r="A958" t="str">
            <v>093206</v>
          </cell>
          <cell r="B958" t="str">
            <v>TUBOS E PECAS, DIAMETRO 200 MM</v>
          </cell>
          <cell r="C958" t="str">
            <v>KM</v>
          </cell>
          <cell r="D958">
            <v>641.76</v>
          </cell>
        </row>
        <row r="959">
          <cell r="A959" t="str">
            <v>093207</v>
          </cell>
          <cell r="B959" t="str">
            <v>TUBOS E PECAS, DIAMETRO 250 MM</v>
          </cell>
          <cell r="C959" t="str">
            <v>KM</v>
          </cell>
          <cell r="D959">
            <v>1119.27</v>
          </cell>
        </row>
        <row r="960">
          <cell r="A960" t="str">
            <v>093208</v>
          </cell>
          <cell r="B960" t="str">
            <v>TUBOS E PECAS, DIAMETRO 300 MM</v>
          </cell>
          <cell r="C960" t="str">
            <v>KM</v>
          </cell>
          <cell r="D960">
            <v>1372.67</v>
          </cell>
        </row>
        <row r="961">
          <cell r="A961" t="str">
            <v>093209</v>
          </cell>
          <cell r="B961" t="str">
            <v>TUBOS E PECAS, DIAMETRO 350 MM</v>
          </cell>
          <cell r="C961" t="str">
            <v>KM</v>
          </cell>
          <cell r="D961">
            <v>2024.52</v>
          </cell>
        </row>
        <row r="962">
          <cell r="A962" t="str">
            <v>093210</v>
          </cell>
          <cell r="B962" t="str">
            <v>TUBOS E PECAS, DIAMETRO 400 MM</v>
          </cell>
          <cell r="C962" t="str">
            <v>KM</v>
          </cell>
          <cell r="D962">
            <v>2688.31</v>
          </cell>
        </row>
        <row r="963">
          <cell r="A963" t="str">
            <v>093211</v>
          </cell>
          <cell r="B963" t="str">
            <v>TUBOS E PECAS, DIAMETRO 450 MM</v>
          </cell>
          <cell r="C963" t="str">
            <v>KM</v>
          </cell>
          <cell r="D963">
            <v>3300.7</v>
          </cell>
        </row>
        <row r="965">
          <cell r="A965" t="str">
            <v>093300</v>
          </cell>
          <cell r="B965" t="str">
            <v>TRANSPORTE EXCEDENTE A 10 KM DE TUBOS E PECAS DE FIBRO CIMENTO</v>
          </cell>
        </row>
        <row r="966">
          <cell r="A966" t="str">
            <v>093301</v>
          </cell>
          <cell r="B966" t="str">
            <v>TUBOS E PECAS, DIAMETRO  50 MM</v>
          </cell>
          <cell r="C966" t="str">
            <v>KMXKM</v>
          </cell>
          <cell r="D966">
            <v>2.93</v>
          </cell>
        </row>
        <row r="967">
          <cell r="A967" t="str">
            <v>093302</v>
          </cell>
          <cell r="B967" t="str">
            <v>TUBOS E PECAS, DIAMETRO  75 MM</v>
          </cell>
          <cell r="C967" t="str">
            <v>KMXKM</v>
          </cell>
          <cell r="D967">
            <v>3.07</v>
          </cell>
        </row>
        <row r="968">
          <cell r="A968" t="str">
            <v>093303</v>
          </cell>
          <cell r="B968" t="str">
            <v>TUBOS E PECAS, DIAMETRO 100 MM</v>
          </cell>
          <cell r="C968" t="str">
            <v>KMXKM</v>
          </cell>
          <cell r="D968">
            <v>3.28</v>
          </cell>
        </row>
        <row r="969">
          <cell r="A969" t="str">
            <v>093304</v>
          </cell>
          <cell r="B969" t="str">
            <v>TUBOS E PECAS, DIAMETRO 150 MM</v>
          </cell>
          <cell r="C969" t="str">
            <v>KMXKM</v>
          </cell>
          <cell r="D969">
            <v>3.68</v>
          </cell>
        </row>
        <row r="970">
          <cell r="A970" t="str">
            <v>093305</v>
          </cell>
          <cell r="B970" t="str">
            <v>TUBOS E PECAS, DIAMETRO 175 MM</v>
          </cell>
          <cell r="C970" t="str">
            <v>KMXKM</v>
          </cell>
          <cell r="D970">
            <v>3.93</v>
          </cell>
        </row>
        <row r="971">
          <cell r="A971" t="str">
            <v>093306</v>
          </cell>
          <cell r="B971" t="str">
            <v>TUBOS E PECAS, DIAMETRO 200 MM</v>
          </cell>
          <cell r="C971" t="str">
            <v>KMXKM</v>
          </cell>
          <cell r="D971">
            <v>4.88</v>
          </cell>
        </row>
        <row r="972">
          <cell r="A972" t="str">
            <v>093307</v>
          </cell>
          <cell r="B972" t="str">
            <v>TUBOS E PECAS, DIAMETRO 250 MM</v>
          </cell>
          <cell r="C972" t="str">
            <v>KMXKM</v>
          </cell>
          <cell r="D972">
            <v>5.89</v>
          </cell>
        </row>
        <row r="973">
          <cell r="A973" t="str">
            <v>093308</v>
          </cell>
          <cell r="B973" t="str">
            <v>TUBOS E PECAS, DIAMETRO 300 MM</v>
          </cell>
          <cell r="C973" t="str">
            <v>KMXKM</v>
          </cell>
          <cell r="D973">
            <v>7.38</v>
          </cell>
        </row>
        <row r="974">
          <cell r="A974" t="str">
            <v>093309</v>
          </cell>
          <cell r="B974" t="str">
            <v>TUBOS E PECAS, DIAMETRO 350 MM</v>
          </cell>
          <cell r="C974" t="str">
            <v>KMXKM</v>
          </cell>
          <cell r="D974">
            <v>9.8800000000000008</v>
          </cell>
        </row>
        <row r="975">
          <cell r="A975" t="str">
            <v>093310</v>
          </cell>
          <cell r="B975" t="str">
            <v>TUBOS E PECAS, DIAMETRO 400 MM</v>
          </cell>
          <cell r="C975" t="str">
            <v>KMXKM</v>
          </cell>
          <cell r="D975">
            <v>11.81</v>
          </cell>
        </row>
        <row r="976">
          <cell r="A976" t="str">
            <v>093311</v>
          </cell>
          <cell r="B976" t="str">
            <v>TUBOS E PECAS, DIAMETRO 450 MM</v>
          </cell>
          <cell r="C976" t="str">
            <v>KMXKM</v>
          </cell>
          <cell r="D976">
            <v>14.8</v>
          </cell>
        </row>
        <row r="978">
          <cell r="A978" t="str">
            <v>093400</v>
          </cell>
          <cell r="B978" t="str">
            <v>CARGA, TRANSPORTE ATE 10 KM E DESCARGA DE TUBOS E PECAS DE CERAMICA</v>
          </cell>
        </row>
        <row r="979">
          <cell r="A979" t="str">
            <v>093401</v>
          </cell>
          <cell r="B979" t="str">
            <v>TUBOS E PECAS, DIAMETRO 100 MM</v>
          </cell>
          <cell r="C979" t="str">
            <v>KM</v>
          </cell>
          <cell r="D979">
            <v>351.43</v>
          </cell>
        </row>
        <row r="980">
          <cell r="A980" t="str">
            <v>093402</v>
          </cell>
          <cell r="B980" t="str">
            <v>TUBOS E PECAS, DIAMETRO 150 MM</v>
          </cell>
          <cell r="C980" t="str">
            <v>KM</v>
          </cell>
          <cell r="D980">
            <v>497.31</v>
          </cell>
        </row>
        <row r="981">
          <cell r="A981" t="str">
            <v>093403</v>
          </cell>
          <cell r="B981" t="str">
            <v>TUBOS E PECAS, DIAMETRO 200 MM</v>
          </cell>
          <cell r="C981" t="str">
            <v>KM</v>
          </cell>
          <cell r="D981">
            <v>712.72</v>
          </cell>
        </row>
        <row r="982">
          <cell r="A982" t="str">
            <v>093404</v>
          </cell>
          <cell r="B982" t="str">
            <v>TUBOS E PECAS, DIAMETRO 250 MM</v>
          </cell>
          <cell r="C982" t="str">
            <v>KM</v>
          </cell>
          <cell r="D982">
            <v>1243.29</v>
          </cell>
        </row>
        <row r="983">
          <cell r="A983" t="str">
            <v>093405</v>
          </cell>
          <cell r="B983" t="str">
            <v>TUBOS E PECAS, DIAMETRO 300 MM</v>
          </cell>
          <cell r="C983" t="str">
            <v>KM</v>
          </cell>
          <cell r="D983">
            <v>1525.2</v>
          </cell>
        </row>
        <row r="984">
          <cell r="A984" t="str">
            <v>093406</v>
          </cell>
          <cell r="B984" t="str">
            <v>TUBOS E PECAS, DIAMETRO 375 MM</v>
          </cell>
          <cell r="C984" t="str">
            <v>KM</v>
          </cell>
          <cell r="D984">
            <v>2503.21</v>
          </cell>
        </row>
        <row r="985">
          <cell r="A985" t="str">
            <v>093407</v>
          </cell>
          <cell r="B985" t="str">
            <v>TUBOS E PECAS, DIAMETRO 450 MM</v>
          </cell>
          <cell r="C985" t="str">
            <v>KM</v>
          </cell>
          <cell r="D985">
            <v>3666.73</v>
          </cell>
        </row>
        <row r="987">
          <cell r="A987" t="str">
            <v>093500</v>
          </cell>
          <cell r="B987" t="str">
            <v>TRANSPORTE EXCEDENTE A 10 KM DE TUBOS E PECAS DE CERAMICA</v>
          </cell>
        </row>
        <row r="988">
          <cell r="A988" t="str">
            <v>093501</v>
          </cell>
          <cell r="B988" t="str">
            <v>TUBOS E PECAS, DIAMETRO 100 MM</v>
          </cell>
          <cell r="C988" t="str">
            <v>KMXKM</v>
          </cell>
          <cell r="D988">
            <v>5.24</v>
          </cell>
        </row>
        <row r="989">
          <cell r="A989" t="str">
            <v>093502</v>
          </cell>
          <cell r="B989" t="str">
            <v>TUBOS E PECAS, DIAMETRO 150 MM</v>
          </cell>
          <cell r="C989" t="str">
            <v>KMXKM</v>
          </cell>
          <cell r="D989">
            <v>6.55</v>
          </cell>
        </row>
        <row r="990">
          <cell r="A990" t="str">
            <v>093503</v>
          </cell>
          <cell r="B990" t="str">
            <v>TUBOS E PECAS, DIAMETRO 200 MM</v>
          </cell>
          <cell r="C990" t="str">
            <v>KMXKM</v>
          </cell>
          <cell r="D990">
            <v>7.87</v>
          </cell>
        </row>
        <row r="991">
          <cell r="A991" t="str">
            <v>093504</v>
          </cell>
          <cell r="B991" t="str">
            <v>TUBOS E PECAS, DIAMETRO 250 MM</v>
          </cell>
          <cell r="C991" t="str">
            <v>KMXKM</v>
          </cell>
          <cell r="D991">
            <v>9.8800000000000008</v>
          </cell>
        </row>
        <row r="992">
          <cell r="A992" t="str">
            <v>093505</v>
          </cell>
          <cell r="B992" t="str">
            <v>TUBOS E PECAS, DIAMETRO 300 MM</v>
          </cell>
          <cell r="C992" t="str">
            <v>KMXKM</v>
          </cell>
          <cell r="D992">
            <v>13.12</v>
          </cell>
        </row>
        <row r="993">
          <cell r="A993" t="str">
            <v>093506</v>
          </cell>
          <cell r="B993" t="str">
            <v>TUBOS E PECAS, DIAMETRO 375 MM</v>
          </cell>
          <cell r="C993" t="str">
            <v>KMXKM</v>
          </cell>
          <cell r="D993">
            <v>15.76</v>
          </cell>
        </row>
        <row r="994">
          <cell r="A994" t="str">
            <v>093507</v>
          </cell>
          <cell r="B994" t="str">
            <v>TUBOS E PECAS, DIAMETRO 450 MM</v>
          </cell>
          <cell r="C994" t="str">
            <v>KMXKM</v>
          </cell>
          <cell r="D994">
            <v>19.690000000000001</v>
          </cell>
        </row>
        <row r="996">
          <cell r="A996" t="str">
            <v>093600</v>
          </cell>
          <cell r="B996" t="str">
            <v>CARGA, TRANSPORTE E  DESCARGA DE TUBOS DE CONCRETO</v>
          </cell>
        </row>
        <row r="997">
          <cell r="A997" t="str">
            <v>093601</v>
          </cell>
          <cell r="B997" t="str">
            <v>CARGA E DESCARGA</v>
          </cell>
          <cell r="C997" t="str">
            <v>T</v>
          </cell>
          <cell r="D997">
            <v>31.2</v>
          </cell>
        </row>
        <row r="998">
          <cell r="A998" t="str">
            <v>093602</v>
          </cell>
          <cell r="B998" t="str">
            <v>TRANSPORTE</v>
          </cell>
          <cell r="C998" t="str">
            <v>TXKM</v>
          </cell>
          <cell r="D998">
            <v>1.05</v>
          </cell>
        </row>
        <row r="1000">
          <cell r="A1000" t="str">
            <v>093700</v>
          </cell>
          <cell r="B1000" t="str">
            <v>CARGA, TRANSPORTE E DESCARGA DE TUBOS E PECAS DE ACO</v>
          </cell>
        </row>
        <row r="1001">
          <cell r="A1001" t="str">
            <v>093701</v>
          </cell>
          <cell r="B1001" t="str">
            <v>CARGA E DESCARGA</v>
          </cell>
          <cell r="C1001" t="str">
            <v>T</v>
          </cell>
          <cell r="D1001">
            <v>28.66</v>
          </cell>
        </row>
        <row r="1002">
          <cell r="A1002" t="str">
            <v>093702</v>
          </cell>
          <cell r="B1002" t="str">
            <v>TRANSPORTE</v>
          </cell>
          <cell r="C1002" t="str">
            <v>TXKM</v>
          </cell>
          <cell r="D1002">
            <v>1.05</v>
          </cell>
        </row>
        <row r="1004">
          <cell r="A1004" t="str">
            <v>100000</v>
          </cell>
          <cell r="B1004" t="str">
            <v>PAVIMENTACAO</v>
          </cell>
        </row>
        <row r="1005">
          <cell r="A1005" t="str">
            <v>100100</v>
          </cell>
          <cell r="B1005" t="str">
            <v>LEVANTAMENTO DE PAVIMENTACAO</v>
          </cell>
        </row>
        <row r="1006">
          <cell r="A1006" t="str">
            <v>100101</v>
          </cell>
          <cell r="B1006" t="str">
            <v>LEVANTAMENTO DE PAVIMENTACAO ASFALTICA (A)</v>
          </cell>
          <cell r="C1006" t="str">
            <v>M2</v>
          </cell>
          <cell r="D1006">
            <v>8.19</v>
          </cell>
        </row>
        <row r="1007">
          <cell r="A1007" t="str">
            <v>100102</v>
          </cell>
          <cell r="B1007" t="str">
            <v>LEVANTAMENTO DE PAVIMENTACAO PARALELEPIPEDO OU BLOCO (A)</v>
          </cell>
          <cell r="C1007" t="str">
            <v>M2</v>
          </cell>
          <cell r="D1007">
            <v>6.45</v>
          </cell>
        </row>
        <row r="1008">
          <cell r="A1008" t="str">
            <v>100103</v>
          </cell>
          <cell r="B1008" t="str">
            <v>LEVANTAMENTO DE PASSEIOS CIMENTADOS (A)</v>
          </cell>
          <cell r="C1008" t="str">
            <v>M2</v>
          </cell>
          <cell r="D1008">
            <v>5</v>
          </cell>
        </row>
        <row r="1009">
          <cell r="A1009" t="str">
            <v>100104</v>
          </cell>
          <cell r="B1009" t="str">
            <v>LEVANTAMENTO DE PASSEIOS EM LADRILHOS (A)</v>
          </cell>
          <cell r="C1009" t="str">
            <v>M2</v>
          </cell>
          <cell r="D1009">
            <v>5.77</v>
          </cell>
        </row>
        <row r="1010">
          <cell r="A1010" t="str">
            <v>100105</v>
          </cell>
          <cell r="B1010" t="str">
            <v>LEVANTAMENTO DE PASSEIOS EM MOSAICO (A)</v>
          </cell>
          <cell r="C1010" t="str">
            <v>M2</v>
          </cell>
          <cell r="D1010">
            <v>6.45</v>
          </cell>
        </row>
        <row r="1011">
          <cell r="A1011" t="str">
            <v>100106</v>
          </cell>
          <cell r="B1011" t="str">
            <v>LEVANTAMENTO DE SARJETAS (A)</v>
          </cell>
          <cell r="C1011" t="str">
            <v>M3</v>
          </cell>
          <cell r="D1011">
            <v>34.869999999999997</v>
          </cell>
        </row>
        <row r="1012">
          <cell r="A1012" t="str">
            <v>100107</v>
          </cell>
          <cell r="B1012" t="str">
            <v>LEVANTAMENTO DE GUIAS (A)</v>
          </cell>
          <cell r="C1012" t="str">
            <v>M</v>
          </cell>
          <cell r="D1012">
            <v>6.45</v>
          </cell>
        </row>
        <row r="1013">
          <cell r="A1013" t="str">
            <v>100131</v>
          </cell>
          <cell r="B1013" t="str">
            <v>LEVANTAMENTO DE PAVIMENTACAO ASFALTICA (B)</v>
          </cell>
          <cell r="C1013" t="str">
            <v>M2</v>
          </cell>
          <cell r="D1013">
            <v>6.55</v>
          </cell>
        </row>
        <row r="1014">
          <cell r="A1014" t="str">
            <v>100132</v>
          </cell>
          <cell r="B1014" t="str">
            <v>LEVANTAMENTO DE PAVIMENTACAO PARALELEPIPEDO OU BLOCO (B)</v>
          </cell>
          <cell r="C1014" t="str">
            <v>M2</v>
          </cell>
          <cell r="D1014">
            <v>5.12</v>
          </cell>
        </row>
        <row r="1015">
          <cell r="A1015" t="str">
            <v>100133</v>
          </cell>
          <cell r="B1015" t="str">
            <v>LEVANTAMENTO DE PASSEIOS CIMENTADOS (B)</v>
          </cell>
          <cell r="C1015" t="str">
            <v>M2</v>
          </cell>
          <cell r="D1015">
            <v>3.99</v>
          </cell>
        </row>
        <row r="1016">
          <cell r="A1016" t="str">
            <v>100134</v>
          </cell>
          <cell r="B1016" t="str">
            <v>LEVANTAMENTO DE PASSEIOS EM LADRILHOS (B)</v>
          </cell>
          <cell r="C1016" t="str">
            <v>M2</v>
          </cell>
          <cell r="D1016">
            <v>4.6100000000000003</v>
          </cell>
        </row>
        <row r="1017">
          <cell r="A1017" t="str">
            <v>100135</v>
          </cell>
          <cell r="B1017" t="str">
            <v>LEVANTAMENTO DE PASSEIOS EM MOSAICO (B)</v>
          </cell>
          <cell r="C1017" t="str">
            <v>M2</v>
          </cell>
          <cell r="D1017">
            <v>5.12</v>
          </cell>
        </row>
        <row r="1018">
          <cell r="A1018" t="str">
            <v>100136</v>
          </cell>
          <cell r="B1018" t="str">
            <v>LEVANTAMENTO DE SARJETAS (B)</v>
          </cell>
          <cell r="C1018" t="str">
            <v>M3</v>
          </cell>
          <cell r="D1018">
            <v>27.89</v>
          </cell>
        </row>
        <row r="1019">
          <cell r="A1019" t="str">
            <v>100137</v>
          </cell>
          <cell r="B1019" t="str">
            <v>LEVANTAMENTO DE GUIAS (B)</v>
          </cell>
          <cell r="C1019" t="str">
            <v>M</v>
          </cell>
          <cell r="D1019">
            <v>5.12</v>
          </cell>
        </row>
        <row r="1020">
          <cell r="A1020" t="str">
            <v>100151</v>
          </cell>
          <cell r="B1020" t="str">
            <v>LEVANTAMENTO DE PAVIMENTACAO ASFALTICA (C)</v>
          </cell>
          <cell r="C1020" t="str">
            <v>M2</v>
          </cell>
          <cell r="D1020">
            <v>4.08</v>
          </cell>
        </row>
        <row r="1021">
          <cell r="A1021" t="str">
            <v>100152</v>
          </cell>
          <cell r="B1021" t="str">
            <v>LEVANTAMENTO DE PAVIMENTACAO PARALELEPIPEDO OU BLOCO (C)</v>
          </cell>
          <cell r="C1021" t="str">
            <v>M2</v>
          </cell>
          <cell r="D1021">
            <v>3.2</v>
          </cell>
        </row>
        <row r="1022">
          <cell r="A1022" t="str">
            <v>100153</v>
          </cell>
          <cell r="B1022" t="str">
            <v>LEVANTAMENTO DE PASSEIOS CIMENTADOS (C)</v>
          </cell>
          <cell r="C1022" t="str">
            <v>M2</v>
          </cell>
          <cell r="D1022">
            <v>2.48</v>
          </cell>
        </row>
        <row r="1023">
          <cell r="A1023" t="str">
            <v>100154</v>
          </cell>
          <cell r="B1023" t="str">
            <v>LEVANTAMENTO DE PASSEIOS EM LADRILHOS (C)</v>
          </cell>
          <cell r="C1023" t="str">
            <v>M2</v>
          </cell>
          <cell r="D1023">
            <v>2.87</v>
          </cell>
        </row>
        <row r="1024">
          <cell r="A1024" t="str">
            <v>100155</v>
          </cell>
          <cell r="B1024" t="str">
            <v>LEVANTAMENTO DE PASSEIOS EM MOSAICO (C)</v>
          </cell>
          <cell r="C1024" t="str">
            <v>M2</v>
          </cell>
          <cell r="D1024">
            <v>3.2</v>
          </cell>
        </row>
        <row r="1025">
          <cell r="A1025" t="str">
            <v>100156</v>
          </cell>
          <cell r="B1025" t="str">
            <v>LEVANTAMENTO DE SARJETAS (C)</v>
          </cell>
          <cell r="C1025" t="str">
            <v>M3</v>
          </cell>
          <cell r="D1025">
            <v>17.399999999999999</v>
          </cell>
        </row>
        <row r="1026">
          <cell r="A1026" t="str">
            <v>100157</v>
          </cell>
          <cell r="B1026" t="str">
            <v>LEVANTAMENTO DE GUIAS (B)</v>
          </cell>
          <cell r="C1026" t="str">
            <v>M</v>
          </cell>
          <cell r="D1026">
            <v>3.2</v>
          </cell>
        </row>
        <row r="1028">
          <cell r="A1028" t="str">
            <v>100200</v>
          </cell>
          <cell r="B1028" t="str">
            <v>REGULARIZACAO E REVESTIMENTO</v>
          </cell>
        </row>
        <row r="1029">
          <cell r="A1029" t="str">
            <v>100201</v>
          </cell>
          <cell r="B1029" t="str">
            <v>REGULARIZACAO MECANIZADA DE SUPERFICIES (A)</v>
          </cell>
          <cell r="C1029" t="str">
            <v>M2</v>
          </cell>
          <cell r="D1029">
            <v>0.3</v>
          </cell>
        </row>
        <row r="1030">
          <cell r="A1030" t="str">
            <v>100202</v>
          </cell>
          <cell r="B1030" t="str">
            <v>REVESTIMENTO COM CASCALHO OU PEDREGULHO (A)</v>
          </cell>
          <cell r="C1030" t="str">
            <v>M3</v>
          </cell>
          <cell r="D1030">
            <v>44.84</v>
          </cell>
        </row>
        <row r="1031">
          <cell r="A1031" t="str">
            <v>100203</v>
          </cell>
          <cell r="B1031" t="str">
            <v>REVESTIMENTO COM BRITA (A)</v>
          </cell>
          <cell r="C1031" t="str">
            <v>M3</v>
          </cell>
          <cell r="D1031">
            <v>44.04</v>
          </cell>
        </row>
        <row r="1032">
          <cell r="A1032" t="str">
            <v>100204</v>
          </cell>
          <cell r="B1032" t="str">
            <v>REVESTIMENTO COM MACADAME HIDRAULICO (A)</v>
          </cell>
          <cell r="C1032" t="str">
            <v>M3</v>
          </cell>
          <cell r="D1032">
            <v>55.75</v>
          </cell>
        </row>
        <row r="1033">
          <cell r="A1033" t="str">
            <v>100231</v>
          </cell>
          <cell r="B1033" t="str">
            <v>REGULARIZACAO MECANIZADA DE SUPERFICIES (B)</v>
          </cell>
          <cell r="C1033" t="str">
            <v>M2</v>
          </cell>
          <cell r="D1033">
            <v>0.23</v>
          </cell>
        </row>
        <row r="1034">
          <cell r="A1034" t="str">
            <v>100232</v>
          </cell>
          <cell r="B1034" t="str">
            <v>REVESTIMENTO COM CASCALHO OU PEDREGULHO (B)</v>
          </cell>
          <cell r="C1034" t="str">
            <v>M3</v>
          </cell>
          <cell r="D1034">
            <v>44.16</v>
          </cell>
        </row>
        <row r="1035">
          <cell r="A1035" t="str">
            <v>100233</v>
          </cell>
          <cell r="B1035" t="str">
            <v>REVESTIMENTO COM BRITA (B)</v>
          </cell>
          <cell r="C1035" t="str">
            <v>M3</v>
          </cell>
          <cell r="D1035">
            <v>43.37</v>
          </cell>
        </row>
        <row r="1036">
          <cell r="A1036" t="str">
            <v>100234</v>
          </cell>
          <cell r="B1036" t="str">
            <v>REVESTIMENTO COM MACADAME HIDRAULICO (B)</v>
          </cell>
          <cell r="C1036" t="str">
            <v>M3</v>
          </cell>
          <cell r="D1036">
            <v>55.07</v>
          </cell>
        </row>
        <row r="1037">
          <cell r="A1037" t="str">
            <v>100251</v>
          </cell>
          <cell r="B1037" t="str">
            <v>REGULARIZACAO MECANIZADA DE SUPERFICIES (C)</v>
          </cell>
          <cell r="C1037" t="str">
            <v>M2</v>
          </cell>
          <cell r="D1037">
            <v>0.14000000000000001</v>
          </cell>
        </row>
        <row r="1038">
          <cell r="A1038" t="str">
            <v>100252</v>
          </cell>
          <cell r="B1038" t="str">
            <v>REVESTIMENTO COM CASCALHO OU PEDREGULHO (C)</v>
          </cell>
          <cell r="C1038" t="str">
            <v>M3</v>
          </cell>
          <cell r="D1038">
            <v>43.17</v>
          </cell>
        </row>
        <row r="1039">
          <cell r="A1039" t="str">
            <v>100253</v>
          </cell>
          <cell r="B1039" t="str">
            <v>REVESTIMENTO COM BRITA (C)</v>
          </cell>
          <cell r="C1039" t="str">
            <v>M3</v>
          </cell>
          <cell r="D1039">
            <v>42.37</v>
          </cell>
        </row>
        <row r="1040">
          <cell r="A1040" t="str">
            <v>100254</v>
          </cell>
          <cell r="B1040" t="str">
            <v>REVESTIMENTO COM MACADAME HIDRAULICO (C)</v>
          </cell>
          <cell r="C1040" t="str">
            <v>M3</v>
          </cell>
          <cell r="D1040">
            <v>54.07</v>
          </cell>
        </row>
        <row r="1042">
          <cell r="A1042" t="str">
            <v>100300</v>
          </cell>
          <cell r="B1042" t="str">
            <v>EXECUCAO DE PAVIMENTACAO</v>
          </cell>
        </row>
        <row r="1043">
          <cell r="A1043" t="str">
            <v>100301</v>
          </cell>
          <cell r="B1043" t="str">
            <v>ASSENTAMENTO DE PARALELEPIPEDO (A)</v>
          </cell>
          <cell r="C1043" t="str">
            <v>M2</v>
          </cell>
          <cell r="D1043">
            <v>27.73</v>
          </cell>
        </row>
        <row r="1044">
          <cell r="A1044" t="str">
            <v>100302</v>
          </cell>
          <cell r="B1044" t="str">
            <v>FORNECIMENTO DE PARALELEPIPEDO</v>
          </cell>
          <cell r="C1044" t="str">
            <v>M2</v>
          </cell>
          <cell r="D1044">
            <v>27.11</v>
          </cell>
        </row>
        <row r="1045">
          <cell r="A1045" t="str">
            <v>100303</v>
          </cell>
          <cell r="B1045" t="str">
            <v>ASSENTAMENTO DE BLOCOS DE CONCRETO (A)</v>
          </cell>
          <cell r="C1045" t="str">
            <v>M2</v>
          </cell>
          <cell r="D1045">
            <v>22.26</v>
          </cell>
        </row>
        <row r="1046">
          <cell r="A1046" t="str">
            <v>100304</v>
          </cell>
          <cell r="B1046" t="str">
            <v>FORNECIMENTO DE BLOCOS DE CONCRETO</v>
          </cell>
          <cell r="C1046" t="str">
            <v>M2</v>
          </cell>
          <cell r="D1046">
            <v>39.159999999999997</v>
          </cell>
        </row>
        <row r="1047">
          <cell r="A1047" t="str">
            <v>100305</v>
          </cell>
          <cell r="B1047" t="str">
            <v>EXECUCAO DE PASSEIOS CIMENTADOS (A)</v>
          </cell>
          <cell r="C1047" t="str">
            <v>M2</v>
          </cell>
          <cell r="D1047">
            <v>34.71</v>
          </cell>
        </row>
        <row r="1048">
          <cell r="A1048" t="str">
            <v>100306</v>
          </cell>
          <cell r="B1048" t="str">
            <v>EXECUCAO DE PASSEIOS EM LADRILHOS HIDRAULICOS (A)</v>
          </cell>
          <cell r="C1048" t="str">
            <v>M2</v>
          </cell>
          <cell r="D1048">
            <v>24.57</v>
          </cell>
        </row>
        <row r="1049">
          <cell r="A1049" t="str">
            <v>100307</v>
          </cell>
          <cell r="B1049" t="str">
            <v>FORNECIMENTO DE LADRILHOS HIDRAULICOS</v>
          </cell>
          <cell r="C1049" t="str">
            <v>M2</v>
          </cell>
          <cell r="D1049">
            <v>18.510000000000002</v>
          </cell>
        </row>
        <row r="1050">
          <cell r="A1050" t="str">
            <v>100308</v>
          </cell>
          <cell r="B1050" t="str">
            <v>EXECUCAO DE PASSEIOS EM MOSAICOS (A)</v>
          </cell>
          <cell r="C1050" t="str">
            <v>M2</v>
          </cell>
          <cell r="D1050">
            <v>13.27</v>
          </cell>
        </row>
        <row r="1051">
          <cell r="A1051" t="str">
            <v>100309</v>
          </cell>
          <cell r="B1051" t="str">
            <v>FORNECIMENTO DE MOSAICOS</v>
          </cell>
          <cell r="C1051" t="str">
            <v>M2</v>
          </cell>
          <cell r="D1051">
            <v>26.12</v>
          </cell>
        </row>
        <row r="1052">
          <cell r="A1052" t="str">
            <v>100310</v>
          </cell>
          <cell r="B1052" t="str">
            <v>ASSENTAMENTO DE GUIAS (A)</v>
          </cell>
          <cell r="C1052" t="str">
            <v>M</v>
          </cell>
          <cell r="D1052">
            <v>4.9000000000000004</v>
          </cell>
        </row>
        <row r="1053">
          <cell r="A1053" t="str">
            <v>100311</v>
          </cell>
          <cell r="B1053" t="str">
            <v>FORNECIMENTO DE GUIAS</v>
          </cell>
          <cell r="C1053" t="str">
            <v>M</v>
          </cell>
          <cell r="D1053">
            <v>11.3</v>
          </cell>
        </row>
        <row r="1054">
          <cell r="A1054" t="str">
            <v>100312</v>
          </cell>
          <cell r="B1054" t="str">
            <v>CONSTRUCAO DE SARJETAS (A)</v>
          </cell>
          <cell r="C1054" t="str">
            <v>M3</v>
          </cell>
          <cell r="D1054">
            <v>277.18</v>
          </cell>
        </row>
        <row r="1055">
          <cell r="A1055" t="str">
            <v>100331</v>
          </cell>
          <cell r="B1055" t="str">
            <v>ASSENTAMENTO DE PARALELEPIPEDO (B)</v>
          </cell>
          <cell r="C1055" t="str">
            <v>M2</v>
          </cell>
          <cell r="D1055">
            <v>24.53</v>
          </cell>
        </row>
        <row r="1056">
          <cell r="A1056" t="str">
            <v>100333</v>
          </cell>
          <cell r="B1056" t="str">
            <v>ASSENTAMENTO DE BLOCOS DE CONCRETO (B)</v>
          </cell>
          <cell r="C1056" t="str">
            <v>M2</v>
          </cell>
          <cell r="D1056">
            <v>19.2</v>
          </cell>
        </row>
        <row r="1057">
          <cell r="A1057" t="str">
            <v>100335</v>
          </cell>
          <cell r="B1057" t="str">
            <v>ASSENTAMENTO DE PASSEIOS CIMENTADOS (B)</v>
          </cell>
          <cell r="C1057" t="str">
            <v>M2</v>
          </cell>
          <cell r="D1057">
            <v>31.5</v>
          </cell>
        </row>
        <row r="1058">
          <cell r="A1058" t="str">
            <v>100336</v>
          </cell>
          <cell r="B1058" t="str">
            <v>EXECUCAO DE PASSEIOS EM LADRILHOS HIDRAULICOS (B)</v>
          </cell>
          <cell r="C1058" t="str">
            <v>M2</v>
          </cell>
          <cell r="D1058">
            <v>22.62</v>
          </cell>
        </row>
        <row r="1059">
          <cell r="A1059" t="str">
            <v>100338</v>
          </cell>
          <cell r="B1059" t="str">
            <v>EXECUCAO DE PASSEIOS EM MOSAICO (B)</v>
          </cell>
          <cell r="C1059" t="str">
            <v>M2</v>
          </cell>
          <cell r="D1059">
            <v>11.94</v>
          </cell>
        </row>
        <row r="1060">
          <cell r="A1060" t="str">
            <v>100340</v>
          </cell>
          <cell r="B1060" t="str">
            <v>ASSENTAMENTO DE GUIAS (B)</v>
          </cell>
          <cell r="C1060" t="str">
            <v>M</v>
          </cell>
          <cell r="D1060">
            <v>4.68</v>
          </cell>
        </row>
        <row r="1061">
          <cell r="A1061" t="str">
            <v>100342</v>
          </cell>
          <cell r="B1061" t="str">
            <v>CONSTRUCAO DE SARJETAS (B)</v>
          </cell>
          <cell r="C1061" t="str">
            <v>M3</v>
          </cell>
          <cell r="D1061">
            <v>265.04000000000002</v>
          </cell>
        </row>
        <row r="1062">
          <cell r="A1062" t="str">
            <v>100351</v>
          </cell>
          <cell r="B1062" t="str">
            <v>ASSENTAMENTO DE PARALELEPIPEDO (C)</v>
          </cell>
          <cell r="C1062" t="str">
            <v>M2</v>
          </cell>
          <cell r="D1062">
            <v>19.8</v>
          </cell>
        </row>
        <row r="1063">
          <cell r="A1063" t="str">
            <v>100353</v>
          </cell>
          <cell r="B1063" t="str">
            <v>ASSENTAMENTO DE BLOCOS DE CONCRETO (C)</v>
          </cell>
          <cell r="C1063" t="str">
            <v>M2</v>
          </cell>
          <cell r="D1063">
            <v>14.64</v>
          </cell>
        </row>
        <row r="1064">
          <cell r="A1064" t="str">
            <v>100355</v>
          </cell>
          <cell r="B1064" t="str">
            <v>EXECUCAO DE PASSEIOS CIMENTADOS (C)</v>
          </cell>
          <cell r="C1064" t="str">
            <v>M2</v>
          </cell>
          <cell r="D1064">
            <v>26.75</v>
          </cell>
        </row>
        <row r="1065">
          <cell r="A1065" t="str">
            <v>100356</v>
          </cell>
          <cell r="B1065" t="str">
            <v>EXECUCAO DE PASSEIOS EM LADRILHOS HIDRAULICOS (C)</v>
          </cell>
          <cell r="C1065" t="str">
            <v>M2</v>
          </cell>
          <cell r="D1065">
            <v>19.75</v>
          </cell>
        </row>
        <row r="1066">
          <cell r="A1066" t="str">
            <v>100358</v>
          </cell>
          <cell r="B1066" t="str">
            <v>EXECUCAO DE PASSEIOS EM MOSAICO (C)</v>
          </cell>
          <cell r="C1066" t="str">
            <v>M2</v>
          </cell>
          <cell r="D1066">
            <v>9.9700000000000006</v>
          </cell>
        </row>
        <row r="1067">
          <cell r="A1067" t="str">
            <v>100360</v>
          </cell>
          <cell r="B1067" t="str">
            <v>ASSENTAMENTO DE GUIAS (C)</v>
          </cell>
          <cell r="C1067" t="str">
            <v>M</v>
          </cell>
          <cell r="D1067">
            <v>4.34</v>
          </cell>
        </row>
        <row r="1068">
          <cell r="A1068" t="str">
            <v>100362</v>
          </cell>
          <cell r="B1068" t="str">
            <v>CONSTRUCAO DE SARJETAS (C)</v>
          </cell>
          <cell r="C1068" t="str">
            <v>M3</v>
          </cell>
          <cell r="D1068">
            <v>246.83</v>
          </cell>
        </row>
        <row r="1070">
          <cell r="A1070" t="str">
            <v>100400</v>
          </cell>
          <cell r="B1070" t="str">
            <v>PAVIMENTACAO ASFALTICA ESPECIAL</v>
          </cell>
        </row>
        <row r="1071">
          <cell r="A1071" t="str">
            <v>100401</v>
          </cell>
          <cell r="B1071" t="str">
            <v>PREPARO DE CAIXA (A)</v>
          </cell>
          <cell r="C1071" t="str">
            <v>M2</v>
          </cell>
          <cell r="D1071">
            <v>5.0999999999999996</v>
          </cell>
        </row>
        <row r="1072">
          <cell r="A1072" t="str">
            <v>100402</v>
          </cell>
          <cell r="B1072" t="str">
            <v>SUB BASE EM BRITA GRADUADA OU MACADAME HIDRAULICO (A)</v>
          </cell>
          <cell r="C1072" t="str">
            <v>M3</v>
          </cell>
          <cell r="D1072">
            <v>74.930000000000007</v>
          </cell>
        </row>
        <row r="1073">
          <cell r="A1073" t="str">
            <v>100403</v>
          </cell>
          <cell r="B1073" t="str">
            <v>BASE DE MACADAME BETUMINOSO (A)</v>
          </cell>
          <cell r="C1073" t="str">
            <v>M3</v>
          </cell>
          <cell r="D1073">
            <v>258.11</v>
          </cell>
        </row>
        <row r="1074">
          <cell r="A1074" t="str">
            <v>100404</v>
          </cell>
          <cell r="B1074" t="str">
            <v>IMPRIMACAO LIGANTE (A)</v>
          </cell>
          <cell r="C1074" t="str">
            <v>M2</v>
          </cell>
          <cell r="D1074">
            <v>3.01</v>
          </cell>
        </row>
        <row r="1075">
          <cell r="A1075" t="str">
            <v>100405</v>
          </cell>
          <cell r="B1075" t="str">
            <v>BINDER (A)</v>
          </cell>
          <cell r="C1075" t="str">
            <v>M3</v>
          </cell>
          <cell r="D1075">
            <v>334.17</v>
          </cell>
        </row>
        <row r="1076">
          <cell r="A1076" t="str">
            <v>100406</v>
          </cell>
          <cell r="B1076" t="str">
            <v>CAPA DE CONCRETO ASFALTICO (A)</v>
          </cell>
          <cell r="C1076" t="str">
            <v>M3</v>
          </cell>
          <cell r="D1076">
            <v>478.64</v>
          </cell>
        </row>
        <row r="1077">
          <cell r="A1077" t="str">
            <v>100407</v>
          </cell>
          <cell r="B1077" t="str">
            <v>CONCRETO PARA FECHAMENTO DE VALAS (A)</v>
          </cell>
          <cell r="C1077" t="str">
            <v>M3</v>
          </cell>
          <cell r="D1077">
            <v>209.11</v>
          </cell>
        </row>
        <row r="1078">
          <cell r="A1078" t="str">
            <v>100431</v>
          </cell>
          <cell r="B1078" t="str">
            <v>PREPARO DE CAIXA (B)</v>
          </cell>
          <cell r="C1078" t="str">
            <v>M2</v>
          </cell>
          <cell r="D1078">
            <v>4.0599999999999996</v>
          </cell>
        </row>
        <row r="1079">
          <cell r="A1079" t="str">
            <v>100432</v>
          </cell>
          <cell r="B1079" t="str">
            <v>SUB BASE ME BRITA GRADUADA OU MACADAME HIDRAULICO (B)</v>
          </cell>
          <cell r="C1079" t="str">
            <v>M3</v>
          </cell>
          <cell r="D1079">
            <v>71.27</v>
          </cell>
        </row>
        <row r="1080">
          <cell r="A1080" t="str">
            <v>100433</v>
          </cell>
          <cell r="B1080" t="str">
            <v>BASE DE MACADAME BETUMINOSO (B)</v>
          </cell>
          <cell r="C1080" t="str">
            <v>M3</v>
          </cell>
          <cell r="D1080">
            <v>250.93</v>
          </cell>
        </row>
        <row r="1081">
          <cell r="A1081" t="str">
            <v>100434</v>
          </cell>
          <cell r="B1081" t="str">
            <v>IMPRAMACAO LIGANTE (B)</v>
          </cell>
          <cell r="C1081" t="str">
            <v>M2</v>
          </cell>
          <cell r="D1081">
            <v>2.92</v>
          </cell>
        </row>
        <row r="1082">
          <cell r="A1082" t="str">
            <v>100435</v>
          </cell>
          <cell r="B1082" t="str">
            <v>BINDER (B)</v>
          </cell>
          <cell r="C1082" t="str">
            <v>M3</v>
          </cell>
          <cell r="D1082">
            <v>315.75</v>
          </cell>
        </row>
        <row r="1083">
          <cell r="A1083" t="str">
            <v>100436</v>
          </cell>
          <cell r="B1083" t="str">
            <v>CAPA DE CONCRETO ASFALTICO (B)</v>
          </cell>
          <cell r="C1083" t="str">
            <v>M3</v>
          </cell>
          <cell r="D1083">
            <v>456.04</v>
          </cell>
        </row>
        <row r="1084">
          <cell r="A1084" t="str">
            <v>100437</v>
          </cell>
          <cell r="B1084" t="str">
            <v>CONCRETO PARA FECHAMENTO DE VALAS (B)</v>
          </cell>
          <cell r="C1084" t="str">
            <v>M3</v>
          </cell>
          <cell r="D1084">
            <v>206.09</v>
          </cell>
        </row>
        <row r="1085">
          <cell r="A1085" t="str">
            <v>100451</v>
          </cell>
          <cell r="B1085" t="str">
            <v>PREPARO DE CAIXA (C)</v>
          </cell>
          <cell r="C1085" t="str">
            <v>M2</v>
          </cell>
          <cell r="D1085">
            <v>2.54</v>
          </cell>
        </row>
        <row r="1086">
          <cell r="A1086" t="str">
            <v>100452</v>
          </cell>
          <cell r="B1086" t="str">
            <v>SUB BASE EM BRITA GRADUADA OU MACADAME HIDRAULICO (C)</v>
          </cell>
          <cell r="C1086" t="str">
            <v>M3</v>
          </cell>
          <cell r="D1086">
            <v>65.84</v>
          </cell>
        </row>
        <row r="1087">
          <cell r="A1087" t="str">
            <v>100453</v>
          </cell>
          <cell r="B1087" t="str">
            <v>BASE DE MACADAME BETUMINOSO (C)</v>
          </cell>
          <cell r="C1087" t="str">
            <v>M3</v>
          </cell>
          <cell r="D1087">
            <v>240.14</v>
          </cell>
        </row>
        <row r="1088">
          <cell r="A1088" t="str">
            <v>100454</v>
          </cell>
          <cell r="B1088" t="str">
            <v>IMPRIMACAO LIGANTE (C)</v>
          </cell>
          <cell r="C1088" t="str">
            <v>M2</v>
          </cell>
          <cell r="D1088">
            <v>2.76</v>
          </cell>
        </row>
        <row r="1089">
          <cell r="A1089" t="str">
            <v>100455</v>
          </cell>
          <cell r="B1089" t="str">
            <v>BINDER (C)</v>
          </cell>
          <cell r="C1089" t="str">
            <v>M3</v>
          </cell>
          <cell r="D1089">
            <v>288.02</v>
          </cell>
        </row>
        <row r="1090">
          <cell r="A1090" t="str">
            <v>100456</v>
          </cell>
          <cell r="B1090" t="str">
            <v>CAPA DE CONCRETO ASFALTICO (C)</v>
          </cell>
          <cell r="C1090" t="str">
            <v>M3</v>
          </cell>
          <cell r="D1090">
            <v>422.07</v>
          </cell>
        </row>
        <row r="1091">
          <cell r="A1091" t="str">
            <v>100457</v>
          </cell>
          <cell r="B1091" t="str">
            <v>CONCRETO PARA FECHAMENTO DE VALAS (C)</v>
          </cell>
          <cell r="C1091" t="str">
            <v>M3</v>
          </cell>
          <cell r="D1091">
            <v>201.64</v>
          </cell>
        </row>
        <row r="1093">
          <cell r="A1093" t="str">
            <v>110000</v>
          </cell>
          <cell r="B1093" t="str">
            <v>LIGACOES PREDIAIS</v>
          </cell>
        </row>
        <row r="1094">
          <cell r="A1094" t="str">
            <v>110100</v>
          </cell>
          <cell r="B1094" t="str">
            <v>LIGACOES DOMICILIARES DE AGUA</v>
          </cell>
        </row>
        <row r="1095">
          <cell r="A1095" t="str">
            <v>110101</v>
          </cell>
          <cell r="B1095" t="str">
            <v>LIGACAO DE AGUA A REDE PUBLICA</v>
          </cell>
          <cell r="C1095" t="str">
            <v>UN</v>
          </cell>
          <cell r="D1095">
            <v>34.15</v>
          </cell>
        </row>
        <row r="1096">
          <cell r="A1096" t="str">
            <v>110102</v>
          </cell>
          <cell r="B1096" t="str">
            <v>ASSENTAMENTO DE TUBULACAO (PAD E FERRO GALVANIZADO)</v>
          </cell>
          <cell r="C1096" t="str">
            <v>M</v>
          </cell>
          <cell r="D1096">
            <v>6.21</v>
          </cell>
        </row>
        <row r="1098">
          <cell r="A1098" t="str">
            <v>110200</v>
          </cell>
          <cell r="B1098" t="str">
            <v>LIGACOES DOMICILIARES DE ESGOTOS - DIAMETRO 100 MM</v>
          </cell>
        </row>
        <row r="1099">
          <cell r="A1099" t="str">
            <v>110201</v>
          </cell>
          <cell r="B1099" t="str">
            <v>NO PASSEIO, COMPLETA - DIAMETRO 100 MM</v>
          </cell>
          <cell r="C1099" t="str">
            <v>UN</v>
          </cell>
          <cell r="D1099">
            <v>43.98</v>
          </cell>
        </row>
        <row r="1100">
          <cell r="A1100" t="str">
            <v>110202</v>
          </cell>
          <cell r="B1100" t="str">
            <v>NO TERCO, COMPLETA - DIAMETRO 100 MM</v>
          </cell>
          <cell r="C1100" t="str">
            <v>UN</v>
          </cell>
          <cell r="D1100">
            <v>108.68</v>
          </cell>
        </row>
        <row r="1101">
          <cell r="A1101" t="str">
            <v>110203</v>
          </cell>
          <cell r="B1101" t="str">
            <v>NO EIXO, COMPLETA - DIAMETRO 100 MM</v>
          </cell>
          <cell r="C1101" t="str">
            <v>UN</v>
          </cell>
          <cell r="D1101">
            <v>141.04</v>
          </cell>
        </row>
        <row r="1102">
          <cell r="A1102" t="str">
            <v>110204</v>
          </cell>
          <cell r="B1102" t="str">
            <v>NO TERCO OPOSTO, COMPLETA - DIAMETRO 100 MM</v>
          </cell>
          <cell r="C1102" t="str">
            <v>UN</v>
          </cell>
          <cell r="D1102">
            <v>173.39</v>
          </cell>
        </row>
        <row r="1103">
          <cell r="A1103" t="str">
            <v>110205</v>
          </cell>
          <cell r="B1103" t="str">
            <v>NO PASSEIO, SEM CONEXAO - DIAMETRO 100 MM</v>
          </cell>
          <cell r="C1103" t="str">
            <v>UN</v>
          </cell>
          <cell r="D1103">
            <v>32.340000000000003</v>
          </cell>
        </row>
        <row r="1104">
          <cell r="A1104" t="str">
            <v>110206</v>
          </cell>
          <cell r="B1104" t="str">
            <v>NO TERCO, SEM CONEXAO - DIAMETRO 100 MM</v>
          </cell>
          <cell r="C1104" t="str">
            <v>UN</v>
          </cell>
          <cell r="D1104">
            <v>97.05</v>
          </cell>
        </row>
        <row r="1105">
          <cell r="A1105" t="str">
            <v>110207</v>
          </cell>
          <cell r="B1105" t="str">
            <v>NO EIXO, SEM CONEXAO - DIAMETRO 100 MM</v>
          </cell>
          <cell r="C1105" t="str">
            <v>UN</v>
          </cell>
          <cell r="D1105">
            <v>129.4</v>
          </cell>
        </row>
        <row r="1106">
          <cell r="A1106" t="str">
            <v>110208</v>
          </cell>
          <cell r="B1106" t="str">
            <v>NO TERCO OPOSTO, SEM CONEXAO - DIAMETRO 100 MM</v>
          </cell>
          <cell r="C1106" t="str">
            <v>UN</v>
          </cell>
          <cell r="D1106">
            <v>161.75</v>
          </cell>
        </row>
        <row r="1107">
          <cell r="A1107" t="str">
            <v>110209</v>
          </cell>
          <cell r="B1107" t="str">
            <v>CONEXAO POSTERIOR - DIAMETRO 100 MM</v>
          </cell>
          <cell r="C1107" t="str">
            <v>UN</v>
          </cell>
          <cell r="D1107">
            <v>44.19</v>
          </cell>
        </row>
        <row r="1108">
          <cell r="A1108" t="str">
            <v>110210</v>
          </cell>
          <cell r="B1108" t="str">
            <v>NO PASSEIO OPOSTO, COMPLETA - DIAMETRO 100 MM</v>
          </cell>
          <cell r="C1108" t="str">
            <v>UN</v>
          </cell>
          <cell r="D1108">
            <v>238.09</v>
          </cell>
        </row>
        <row r="1109">
          <cell r="A1109" t="str">
            <v>110211</v>
          </cell>
          <cell r="B1109" t="str">
            <v>NO PASSEIO OPOSTO, SEM CONEXAO - DIAMETRO 100 MM</v>
          </cell>
          <cell r="C1109" t="str">
            <v>UN</v>
          </cell>
          <cell r="D1109">
            <v>226.45</v>
          </cell>
        </row>
        <row r="1111">
          <cell r="A1111" t="str">
            <v>110300</v>
          </cell>
          <cell r="B1111" t="str">
            <v>LIGACOES DOMICILIARES DE ESGOTOS - DIAMETRO 150 MM</v>
          </cell>
        </row>
        <row r="1112">
          <cell r="A1112" t="str">
            <v>110301</v>
          </cell>
          <cell r="B1112" t="str">
            <v>NO PASSEIO, COMPLETA - DIAMETRO 150 MM</v>
          </cell>
          <cell r="C1112" t="str">
            <v>UN</v>
          </cell>
          <cell r="D1112">
            <v>47.68</v>
          </cell>
        </row>
        <row r="1113">
          <cell r="A1113" t="str">
            <v>110302</v>
          </cell>
          <cell r="B1113" t="str">
            <v>NO TERCO, COMPLETA - DIAMETRO 150 MM</v>
          </cell>
          <cell r="C1113" t="str">
            <v>UN</v>
          </cell>
          <cell r="D1113">
            <v>117.01</v>
          </cell>
        </row>
        <row r="1114">
          <cell r="A1114" t="str">
            <v>110303</v>
          </cell>
          <cell r="B1114" t="str">
            <v>NO EIXO, COMPLETA - DIAMETRO 150 MM</v>
          </cell>
          <cell r="C1114" t="str">
            <v>UN</v>
          </cell>
          <cell r="D1114">
            <v>151.68</v>
          </cell>
        </row>
        <row r="1115">
          <cell r="A1115" t="str">
            <v>110304</v>
          </cell>
          <cell r="B1115" t="str">
            <v>NO TERCO OPOSTO, COMPLETA - DIAMETRO 150 MM</v>
          </cell>
          <cell r="C1115" t="str">
            <v>UN</v>
          </cell>
          <cell r="D1115">
            <v>186.34</v>
          </cell>
        </row>
        <row r="1116">
          <cell r="A1116" t="str">
            <v>110305</v>
          </cell>
          <cell r="B1116" t="str">
            <v>NO PASSEIO, SEM CONEXAO - DIAMETRO 150 MM</v>
          </cell>
          <cell r="C1116" t="str">
            <v>UN</v>
          </cell>
          <cell r="D1116">
            <v>34.65</v>
          </cell>
        </row>
        <row r="1117">
          <cell r="A1117" t="str">
            <v>110306</v>
          </cell>
          <cell r="B1117" t="str">
            <v>NO TERCO, SEM CONEXAO - DIAMETRO 150 MM</v>
          </cell>
          <cell r="C1117" t="str">
            <v>UN</v>
          </cell>
          <cell r="D1117">
            <v>103.99</v>
          </cell>
        </row>
        <row r="1118">
          <cell r="A1118" t="str">
            <v>110307</v>
          </cell>
          <cell r="B1118" t="str">
            <v>NO EIXO, SEM CONEXAO - DIAMETRO 150 MM</v>
          </cell>
          <cell r="C1118" t="str">
            <v>UN</v>
          </cell>
          <cell r="D1118">
            <v>138.66</v>
          </cell>
        </row>
        <row r="1119">
          <cell r="A1119" t="str">
            <v>110308</v>
          </cell>
          <cell r="B1119" t="str">
            <v>NO TERCO OPOSTO, SEM CONEXAO - DIAMETRO 150 MM</v>
          </cell>
          <cell r="C1119" t="str">
            <v>UN</v>
          </cell>
          <cell r="D1119">
            <v>173.32</v>
          </cell>
        </row>
        <row r="1120">
          <cell r="A1120" t="str">
            <v>110309</v>
          </cell>
          <cell r="B1120" t="str">
            <v>CONEXAO POSTERIOR - DIAMETRO 150 MM</v>
          </cell>
          <cell r="C1120" t="str">
            <v>UN</v>
          </cell>
          <cell r="D1120">
            <v>44.88</v>
          </cell>
        </row>
        <row r="1122">
          <cell r="A1122" t="str">
            <v>110400</v>
          </cell>
          <cell r="B1122" t="str">
            <v>CARGA, TRANSPORTE ATE 10 KM E DESCARGA DE TUBOS E PECAS DE PEAD E/OU FERRO GALVANIZADO</v>
          </cell>
        </row>
        <row r="1123">
          <cell r="A1123" t="str">
            <v>110401</v>
          </cell>
          <cell r="B1123" t="str">
            <v>TUBOS E PECAS PARA LIGACOES</v>
          </cell>
          <cell r="C1123" t="str">
            <v>KM</v>
          </cell>
          <cell r="D1123">
            <v>27.19</v>
          </cell>
        </row>
        <row r="1125">
          <cell r="A1125" t="str">
            <v>110500</v>
          </cell>
          <cell r="B1125" t="str">
            <v>TRANSPORTE EXCEDENTE A 10 KM DE TUBOS E PECAS DE PEAD E/OU FERRO GALVANIZADO</v>
          </cell>
        </row>
        <row r="1126">
          <cell r="A1126" t="str">
            <v>110501</v>
          </cell>
          <cell r="B1126" t="str">
            <v>TUBOS E PECAS PARA LIGACOES</v>
          </cell>
          <cell r="C1126" t="str">
            <v>KMXKM</v>
          </cell>
          <cell r="D1126">
            <v>0.77</v>
          </cell>
        </row>
        <row r="1128">
          <cell r="A1128" t="str">
            <v>120000</v>
          </cell>
          <cell r="B1128" t="str">
            <v>FECHAMENTO</v>
          </cell>
        </row>
        <row r="1129">
          <cell r="A1129" t="str">
            <v>120100</v>
          </cell>
          <cell r="B1129" t="str">
            <v>ALVENARIA</v>
          </cell>
        </row>
        <row r="1130">
          <cell r="A1130" t="str">
            <v>120101</v>
          </cell>
          <cell r="B1130" t="str">
            <v>ALVENARIA DE TIJOLOS COMUNS SEM ANDAIMES</v>
          </cell>
          <cell r="C1130" t="str">
            <v>M3</v>
          </cell>
          <cell r="D1130">
            <v>294.36</v>
          </cell>
        </row>
        <row r="1131">
          <cell r="A1131" t="str">
            <v>120102</v>
          </cell>
          <cell r="B1131" t="str">
            <v>ALVENARIA DE BLOCOS DE CONCRETO SEM ANDAIMES</v>
          </cell>
          <cell r="C1131" t="str">
            <v>M3</v>
          </cell>
          <cell r="D1131">
            <v>204.88</v>
          </cell>
        </row>
        <row r="1132">
          <cell r="A1132" t="str">
            <v>120103</v>
          </cell>
          <cell r="B1132" t="str">
            <v>ALVENARIA DE TIJOLOS BAIANOS SEM ANDAIMES</v>
          </cell>
          <cell r="C1132" t="str">
            <v>M3</v>
          </cell>
          <cell r="D1132">
            <v>166.17</v>
          </cell>
        </row>
        <row r="1133">
          <cell r="A1133" t="str">
            <v>120104</v>
          </cell>
          <cell r="B1133" t="str">
            <v>ALVENARIA DE ELEVACAO, EM CUTELO TIJOLO COMUM, SEM ANDAIMES</v>
          </cell>
          <cell r="C1133" t="str">
            <v>M2</v>
          </cell>
          <cell r="D1133">
            <v>22.06</v>
          </cell>
        </row>
        <row r="1134">
          <cell r="A1134" t="str">
            <v>120105</v>
          </cell>
          <cell r="B1134" t="str">
            <v>ALVENARIA DE ELEVACAO, 1/2 TIJOLO COMUM</v>
          </cell>
          <cell r="C1134" t="str">
            <v>M2</v>
          </cell>
          <cell r="D1134">
            <v>38.06</v>
          </cell>
        </row>
        <row r="1135">
          <cell r="A1135" t="str">
            <v>120106</v>
          </cell>
          <cell r="B1135" t="str">
            <v>ALVENARIA DE ELEVACAO, 1 TIJOLO COMUM</v>
          </cell>
          <cell r="C1135" t="str">
            <v>M2</v>
          </cell>
          <cell r="D1135">
            <v>68.58</v>
          </cell>
        </row>
        <row r="1136">
          <cell r="A1136" t="str">
            <v>120107</v>
          </cell>
          <cell r="B1136" t="str">
            <v>ALVENARIA DE ELEVACAO, 1 1/2 TIJOLO COMUM</v>
          </cell>
          <cell r="C1136" t="str">
            <v>M2</v>
          </cell>
          <cell r="D1136">
            <v>106.67</v>
          </cell>
        </row>
        <row r="1137">
          <cell r="A1137" t="str">
            <v>120108</v>
          </cell>
          <cell r="B1137" t="str">
            <v>ALVENARIA DE ELEVACAO, 1/2 TIJOLO A VISTA</v>
          </cell>
          <cell r="C1137" t="str">
            <v>M2</v>
          </cell>
          <cell r="D1137">
            <v>76.540000000000006</v>
          </cell>
        </row>
        <row r="1138">
          <cell r="A1138" t="str">
            <v>120109</v>
          </cell>
          <cell r="B1138" t="str">
            <v>ALVENARIA DE ELEVACAO, 1 TIJOLO A VISTA</v>
          </cell>
          <cell r="C1138" t="str">
            <v>M2</v>
          </cell>
          <cell r="D1138">
            <v>143.05000000000001</v>
          </cell>
        </row>
        <row r="1139">
          <cell r="A1139" t="str">
            <v>120110</v>
          </cell>
          <cell r="B1139" t="str">
            <v>ALVENARIA DE ELEVACAO, TIJOLO CERAMICO 8 FUROS, ESPELHO</v>
          </cell>
          <cell r="C1139" t="str">
            <v>M2</v>
          </cell>
          <cell r="D1139">
            <v>23.55</v>
          </cell>
        </row>
        <row r="1140">
          <cell r="A1140" t="str">
            <v>120111</v>
          </cell>
          <cell r="B1140" t="str">
            <v>ALVENARIA DE ELEVACAO, TIJOLO CERAMICO 8 FUROS,CHATO</v>
          </cell>
          <cell r="C1140" t="str">
            <v>M2</v>
          </cell>
          <cell r="D1140">
            <v>44.87</v>
          </cell>
        </row>
        <row r="1141">
          <cell r="A1141" t="str">
            <v>120112</v>
          </cell>
          <cell r="B1141" t="str">
            <v>alvenaria de elevacao, blocos de concreto 9 x 19 x 39 cm</v>
          </cell>
          <cell r="C1141" t="str">
            <v>M2</v>
          </cell>
          <cell r="D1141">
            <v>24.72</v>
          </cell>
        </row>
        <row r="1142">
          <cell r="A1142" t="str">
            <v>120113</v>
          </cell>
          <cell r="B1142" t="str">
            <v>alvenaria de elevacao, blocos de concreto 14 x 19 x 39 cm</v>
          </cell>
          <cell r="C1142" t="str">
            <v>M2</v>
          </cell>
          <cell r="D1142">
            <v>32.81</v>
          </cell>
        </row>
        <row r="1143">
          <cell r="A1143" t="str">
            <v>120114</v>
          </cell>
          <cell r="B1143" t="str">
            <v>alvenaria de elevacao, blocos de concreto 19 x 19 x 39 cm</v>
          </cell>
          <cell r="C1143" t="str">
            <v>M2</v>
          </cell>
          <cell r="D1143">
            <v>41.41</v>
          </cell>
        </row>
        <row r="1144">
          <cell r="A1144" t="str">
            <v>120115</v>
          </cell>
          <cell r="B1144" t="str">
            <v>alvenaria de blocos estruturais 19 x 19 x 39 cm, com ferragens e grout</v>
          </cell>
          <cell r="C1144" t="str">
            <v>M2</v>
          </cell>
          <cell r="D1144">
            <v>66.53</v>
          </cell>
        </row>
        <row r="1145">
          <cell r="A1145" t="str">
            <v>120116</v>
          </cell>
          <cell r="B1145" t="str">
            <v>ALVENARIA COM ELEMENTO VAZADO - CERAMICO</v>
          </cell>
          <cell r="C1145" t="str">
            <v>M2</v>
          </cell>
          <cell r="D1145">
            <v>67.33</v>
          </cell>
        </row>
        <row r="1146">
          <cell r="A1146" t="str">
            <v>120117</v>
          </cell>
          <cell r="B1146" t="str">
            <v>ALVENARIA COM ELEMENTO VAZADO - CONCRETO</v>
          </cell>
          <cell r="C1146" t="str">
            <v>M2</v>
          </cell>
          <cell r="D1146">
            <v>77.709999999999994</v>
          </cell>
        </row>
        <row r="1148">
          <cell r="A1148" t="str">
            <v>120200</v>
          </cell>
          <cell r="B1148" t="str">
            <v>COBERTURA, MADEIRAMENTO, CONDUTOR, CALHAS E RUFOS</v>
          </cell>
        </row>
        <row r="1149">
          <cell r="A1149" t="str">
            <v>120201</v>
          </cell>
          <cell r="B1149" t="str">
            <v>COBERTURA COM TELHA FRANCESA</v>
          </cell>
          <cell r="C1149" t="str">
            <v>M2</v>
          </cell>
          <cell r="D1149">
            <v>71.819999999999993</v>
          </cell>
        </row>
        <row r="1150">
          <cell r="A1150" t="str">
            <v>120202</v>
          </cell>
          <cell r="B1150" t="str">
            <v>COBERTURA COM TELHA DE FIBROCIMENTO ONDULADA - 6 MM</v>
          </cell>
          <cell r="C1150" t="str">
            <v>M2</v>
          </cell>
          <cell r="D1150">
            <v>60.03</v>
          </cell>
        </row>
        <row r="1151">
          <cell r="A1151" t="str">
            <v>120203</v>
          </cell>
          <cell r="B1151" t="str">
            <v>COBERTURA COM TELHA DE FIBROCIMENTO ONDULADA - 8 MM</v>
          </cell>
          <cell r="C1151" t="str">
            <v>M2</v>
          </cell>
          <cell r="D1151">
            <v>64.02</v>
          </cell>
        </row>
        <row r="1152">
          <cell r="A1152" t="str">
            <v>120204</v>
          </cell>
          <cell r="B1152" t="str">
            <v>COBERTURA COM TELHA DE FIBROCIMENTO ESTRUTURAL L=49CM</v>
          </cell>
          <cell r="C1152" t="str">
            <v>M2</v>
          </cell>
          <cell r="D1152">
            <v>60.22</v>
          </cell>
        </row>
        <row r="1153">
          <cell r="A1153" t="str">
            <v>120205</v>
          </cell>
          <cell r="B1153" t="str">
            <v>COBERTURA COM TELHA DE FIBROCIMENTO ESTRUTURAL L=90CM</v>
          </cell>
          <cell r="C1153" t="str">
            <v>M2</v>
          </cell>
          <cell r="D1153">
            <v>43.35</v>
          </cell>
        </row>
        <row r="1154">
          <cell r="A1154" t="str">
            <v>120206</v>
          </cell>
          <cell r="B1154" t="str">
            <v>CONDUTOR EM CHAPA GALVANIZADA N 24 DESENV 0,25M</v>
          </cell>
          <cell r="C1154" t="str">
            <v>M</v>
          </cell>
          <cell r="D1154">
            <v>20.64</v>
          </cell>
        </row>
        <row r="1155">
          <cell r="A1155" t="str">
            <v>120207</v>
          </cell>
          <cell r="B1155" t="str">
            <v>CONDUTOR EM CHAPA GALVANIZADA N 24 DESENV 0,33 M</v>
          </cell>
          <cell r="C1155" t="str">
            <v>M</v>
          </cell>
          <cell r="D1155">
            <v>26.61</v>
          </cell>
        </row>
        <row r="1156">
          <cell r="A1156" t="str">
            <v>120208</v>
          </cell>
          <cell r="B1156" t="str">
            <v>CALHA OU AGUA FURTADA EM CHAPA GALV. N 24 CORTE - 0,33M</v>
          </cell>
          <cell r="C1156" t="str">
            <v>M</v>
          </cell>
          <cell r="D1156">
            <v>23.42</v>
          </cell>
        </row>
        <row r="1157">
          <cell r="A1157" t="str">
            <v>120209</v>
          </cell>
          <cell r="B1157" t="str">
            <v>CALHA OU AGUA FURTADA EM CHAPA GALV. N 24 CORTE - 0,50M</v>
          </cell>
          <cell r="C1157" t="str">
            <v>M</v>
          </cell>
          <cell r="D1157">
            <v>31.5</v>
          </cell>
        </row>
        <row r="1158">
          <cell r="A1158" t="str">
            <v>120210</v>
          </cell>
          <cell r="B1158" t="str">
            <v>RUFO EM CHAPA GALVANIZADA N 24 CORTE 0,10 M</v>
          </cell>
          <cell r="C1158" t="str">
            <v>M</v>
          </cell>
          <cell r="D1158">
            <v>11.73</v>
          </cell>
        </row>
        <row r="1159">
          <cell r="A1159" t="str">
            <v>120211</v>
          </cell>
          <cell r="B1159" t="str">
            <v>RUFO EM CHAPA GALVANIZADA N 24 CORTE 0,16 M</v>
          </cell>
          <cell r="C1159" t="str">
            <v>M</v>
          </cell>
          <cell r="D1159">
            <v>12.14</v>
          </cell>
        </row>
        <row r="1160">
          <cell r="A1160" t="str">
            <v>120212</v>
          </cell>
          <cell r="B1160" t="str">
            <v>RUFO EM CHAPA GALVANIZADA N 24 CORTE 0,25 M</v>
          </cell>
          <cell r="C1160" t="str">
            <v>M</v>
          </cell>
          <cell r="D1160">
            <v>13.69</v>
          </cell>
        </row>
        <row r="1161">
          <cell r="A1161" t="str">
            <v>120213</v>
          </cell>
          <cell r="B1161" t="str">
            <v>RUFO EM CHAPA GALVANIZADA N 24 CORTE 0,33 M</v>
          </cell>
          <cell r="C1161" t="str">
            <v>M</v>
          </cell>
          <cell r="D1161">
            <v>17.510000000000002</v>
          </cell>
        </row>
        <row r="1162">
          <cell r="A1162" t="str">
            <v>120214</v>
          </cell>
          <cell r="B1162" t="str">
            <v>RUFO EM CHAPA GALVANIZADA N 24 CORTE 0,50 M</v>
          </cell>
          <cell r="C1162" t="str">
            <v>M</v>
          </cell>
          <cell r="D1162">
            <v>30.05</v>
          </cell>
        </row>
        <row r="1164">
          <cell r="A1164" t="str">
            <v>120300</v>
          </cell>
          <cell r="B1164" t="str">
            <v>ESQUADRIAS DE MADEIRA</v>
          </cell>
        </row>
        <row r="1165">
          <cell r="A1165" t="str">
            <v>120301</v>
          </cell>
          <cell r="B1165" t="str">
            <v>PORTA EXTERNA DE CEDRO, 1 FOLHA</v>
          </cell>
          <cell r="C1165" t="str">
            <v>M2</v>
          </cell>
          <cell r="D1165">
            <v>129.91</v>
          </cell>
        </row>
        <row r="1166">
          <cell r="A1166" t="str">
            <v>120302</v>
          </cell>
          <cell r="B1166" t="str">
            <v>PORTA EXTERNA DE CERRO, 2 FOLHAS</v>
          </cell>
          <cell r="C1166" t="str">
            <v>M2</v>
          </cell>
          <cell r="D1166">
            <v>135.38999999999999</v>
          </cell>
        </row>
        <row r="1167">
          <cell r="A1167" t="str">
            <v>120303</v>
          </cell>
          <cell r="B1167" t="str">
            <v>PORTA INTERNA DE CEDRO, 1 FOLHA</v>
          </cell>
          <cell r="C1167" t="str">
            <v>M2</v>
          </cell>
          <cell r="D1167">
            <v>187.84</v>
          </cell>
        </row>
        <row r="1168">
          <cell r="A1168" t="str">
            <v>120304</v>
          </cell>
          <cell r="B1168" t="str">
            <v>PORTA INTERNA DE CEDRO, 2 FOLHAS</v>
          </cell>
          <cell r="C1168" t="str">
            <v>M2</v>
          </cell>
          <cell r="D1168">
            <v>119.93</v>
          </cell>
        </row>
        <row r="1169">
          <cell r="A1169" t="str">
            <v>120305</v>
          </cell>
          <cell r="B1169" t="str">
            <v>ALCAPAO 0,60X0,60 M</v>
          </cell>
          <cell r="C1169" t="str">
            <v>UN</v>
          </cell>
          <cell r="D1169">
            <v>71.239999999999995</v>
          </cell>
        </row>
        <row r="1170">
          <cell r="A1170" t="str">
            <v>120306</v>
          </cell>
          <cell r="B1170" t="str">
            <v>JANELA TIPO GUILHOTINA COM VENEZIANAS DE PEROBA</v>
          </cell>
          <cell r="C1170" t="str">
            <v>M2</v>
          </cell>
          <cell r="D1170">
            <v>223.81</v>
          </cell>
        </row>
        <row r="1172">
          <cell r="A1172" t="str">
            <v>120400</v>
          </cell>
          <cell r="B1172" t="str">
            <v>ESQUADRIAS METALICAS</v>
          </cell>
        </row>
        <row r="1173">
          <cell r="A1173" t="str">
            <v>120401</v>
          </cell>
          <cell r="B1173" t="str">
            <v>PORTA METALICA COM VIDRO</v>
          </cell>
          <cell r="C1173" t="str">
            <v>M2</v>
          </cell>
          <cell r="D1173">
            <v>268.04000000000002</v>
          </cell>
        </row>
        <row r="1174">
          <cell r="A1174" t="str">
            <v>120402</v>
          </cell>
          <cell r="B1174" t="str">
            <v>PORTA METALICA COM TELA</v>
          </cell>
          <cell r="C1174" t="str">
            <v>M2</v>
          </cell>
          <cell r="D1174">
            <v>269.39</v>
          </cell>
        </row>
        <row r="1175">
          <cell r="A1175" t="str">
            <v>120403</v>
          </cell>
          <cell r="B1175" t="str">
            <v>PORTA METALICA EXTERNA - 2 FOLHAS, 2,00 X 2,60 M</v>
          </cell>
          <cell r="C1175" t="str">
            <v>UN</v>
          </cell>
          <cell r="D1175">
            <v>1859.48</v>
          </cell>
        </row>
        <row r="1176">
          <cell r="A1176" t="str">
            <v>120404</v>
          </cell>
          <cell r="B1176" t="str">
            <v>JANELA BASCULANTE DE FERRO</v>
          </cell>
          <cell r="C1176" t="str">
            <v>M2</v>
          </cell>
          <cell r="D1176">
            <v>238.49</v>
          </cell>
        </row>
        <row r="1177">
          <cell r="A1177" t="str">
            <v>120405</v>
          </cell>
          <cell r="B1177" t="str">
            <v>JANELA DE CORRER OU MAXIM-AIR DE FERRO</v>
          </cell>
          <cell r="C1177" t="str">
            <v>M2</v>
          </cell>
          <cell r="D1177">
            <v>243.46</v>
          </cell>
        </row>
        <row r="1178">
          <cell r="A1178" t="str">
            <v>120406</v>
          </cell>
          <cell r="B1178" t="str">
            <v>JANELA BASCULANTE DE ALUMINIO</v>
          </cell>
          <cell r="C1178" t="str">
            <v>M2</v>
          </cell>
          <cell r="D1178">
            <v>370.65</v>
          </cell>
        </row>
        <row r="1179">
          <cell r="A1179" t="str">
            <v>120407</v>
          </cell>
          <cell r="B1179" t="str">
            <v>JANELA DE CORRER OU MAXIM-AIR DE ALUMINIO</v>
          </cell>
          <cell r="C1179" t="str">
            <v>M2</v>
          </cell>
          <cell r="D1179">
            <v>396.31</v>
          </cell>
        </row>
        <row r="1180">
          <cell r="A1180" t="str">
            <v>120408</v>
          </cell>
          <cell r="B1180" t="str">
            <v>PORTAS DE ENTRADA EM ALUMINIO COM 1 FOLHA DE ABRIR</v>
          </cell>
          <cell r="C1180" t="str">
            <v>M2</v>
          </cell>
          <cell r="D1180">
            <v>336.56</v>
          </cell>
        </row>
        <row r="1181">
          <cell r="A1181" t="str">
            <v>120409</v>
          </cell>
          <cell r="B1181" t="str">
            <v>PORTAS DE ENTRADA EM ALUMINIO COM 2 FOLHA DE ABRIR</v>
          </cell>
          <cell r="C1181" t="str">
            <v>M2</v>
          </cell>
          <cell r="D1181">
            <v>357.62</v>
          </cell>
        </row>
        <row r="1182">
          <cell r="A1182" t="str">
            <v>120410</v>
          </cell>
          <cell r="B1182" t="str">
            <v>PORTAS DE ENTRADA EM ALUMINIO DE CORRER</v>
          </cell>
          <cell r="C1182" t="str">
            <v>M2</v>
          </cell>
          <cell r="D1182">
            <v>194.57</v>
          </cell>
        </row>
        <row r="1184">
          <cell r="A1184" t="str">
            <v>120500</v>
          </cell>
          <cell r="B1184" t="str">
            <v>FERRAGENS</v>
          </cell>
        </row>
        <row r="1185">
          <cell r="A1185" t="str">
            <v>120501</v>
          </cell>
          <cell r="B1185" t="str">
            <v>FECHADURA PARA PORTA EXTERNA</v>
          </cell>
          <cell r="C1185" t="str">
            <v>UN</v>
          </cell>
          <cell r="D1185">
            <v>73.98</v>
          </cell>
        </row>
        <row r="1186">
          <cell r="A1186" t="str">
            <v>120502</v>
          </cell>
          <cell r="B1186" t="str">
            <v>FECHADURA PARA PORTA INTERNA</v>
          </cell>
          <cell r="C1186" t="str">
            <v>UN</v>
          </cell>
          <cell r="D1186">
            <v>24.48</v>
          </cell>
        </row>
        <row r="1187">
          <cell r="A1187" t="str">
            <v>120503</v>
          </cell>
          <cell r="B1187" t="str">
            <v>FECHADURA PARA PORTA WC</v>
          </cell>
          <cell r="C1187" t="str">
            <v>UN</v>
          </cell>
          <cell r="D1187">
            <v>23.76</v>
          </cell>
        </row>
        <row r="1188">
          <cell r="A1188" t="str">
            <v>120504</v>
          </cell>
          <cell r="B1188" t="str">
            <v>FERRAGEM PARA JANELA DE MADEIRA TIPO GUILHOTINA COM VENEZIANAS</v>
          </cell>
          <cell r="C1188" t="str">
            <v>CJ</v>
          </cell>
          <cell r="D1188">
            <v>264.08</v>
          </cell>
        </row>
        <row r="1190">
          <cell r="A1190" t="str">
            <v>120600</v>
          </cell>
          <cell r="B1190" t="str">
            <v>VIDROS</v>
          </cell>
        </row>
        <row r="1191">
          <cell r="A1191" t="str">
            <v>120601</v>
          </cell>
          <cell r="B1191" t="str">
            <v>VIDRO PLANO DUPLO TRANSPARENTE 3 MM</v>
          </cell>
          <cell r="C1191" t="str">
            <v>M2</v>
          </cell>
          <cell r="D1191">
            <v>62.27</v>
          </cell>
        </row>
        <row r="1192">
          <cell r="A1192" t="str">
            <v>120602</v>
          </cell>
          <cell r="B1192" t="str">
            <v>VIDRO PLANO DUPLO TRANSLUCIDO 3 MM</v>
          </cell>
          <cell r="C1192" t="str">
            <v>M2</v>
          </cell>
          <cell r="D1192">
            <v>58.04</v>
          </cell>
        </row>
        <row r="1193">
          <cell r="A1193" t="str">
            <v>120603</v>
          </cell>
          <cell r="B1193" t="str">
            <v>VIDRO PLANO TRIPLO TRANSPARENTE DE 4 MM</v>
          </cell>
          <cell r="C1193" t="str">
            <v>M2</v>
          </cell>
          <cell r="D1193">
            <v>78.150000000000006</v>
          </cell>
        </row>
        <row r="1194">
          <cell r="A1194" t="str">
            <v>120604</v>
          </cell>
          <cell r="B1194" t="str">
            <v>VIDRO PLANO TRIPLO TRANSPARENTE DE 5 MM</v>
          </cell>
          <cell r="C1194" t="str">
            <v>M2</v>
          </cell>
          <cell r="D1194">
            <v>85.73</v>
          </cell>
        </row>
        <row r="1195">
          <cell r="A1195" t="str">
            <v>120605</v>
          </cell>
          <cell r="B1195" t="str">
            <v>VIDRO PLANO TEMPERADO INCOLOR DE 6 MM</v>
          </cell>
          <cell r="C1195" t="str">
            <v>M2</v>
          </cell>
          <cell r="D1195">
            <v>194.83</v>
          </cell>
        </row>
        <row r="1196">
          <cell r="A1196" t="str">
            <v>120606</v>
          </cell>
          <cell r="B1196" t="str">
            <v>VIDRO PLANO TEMPERADO INCOLOR DE 8 MM</v>
          </cell>
          <cell r="C1196" t="str">
            <v>M2</v>
          </cell>
          <cell r="D1196">
            <v>250.89</v>
          </cell>
        </row>
        <row r="1197">
          <cell r="A1197" t="str">
            <v>120607</v>
          </cell>
          <cell r="B1197" t="str">
            <v>VIDRO PLANO TEMPERADO INCOLOR DE 10MM</v>
          </cell>
          <cell r="C1197" t="str">
            <v>M2</v>
          </cell>
          <cell r="D1197">
            <v>273.98</v>
          </cell>
        </row>
        <row r="1199">
          <cell r="A1199" t="str">
            <v>120700</v>
          </cell>
          <cell r="B1199" t="str">
            <v>ESCADA - TIPO MARINHEIRO</v>
          </cell>
        </row>
        <row r="1200">
          <cell r="A1200" t="str">
            <v>120701</v>
          </cell>
          <cell r="B1200" t="str">
            <v>GALVANIZADO</v>
          </cell>
          <cell r="C1200" t="str">
            <v>M</v>
          </cell>
          <cell r="D1200">
            <v>45.97</v>
          </cell>
        </row>
        <row r="1202">
          <cell r="A1202" t="str">
            <v>120800</v>
          </cell>
          <cell r="B1202" t="str">
            <v>GUARDA-CORPO</v>
          </cell>
        </row>
        <row r="1203">
          <cell r="A1203" t="str">
            <v>120801</v>
          </cell>
          <cell r="B1203" t="str">
            <v>DIAMETRO 25 MM - (1 POL.)</v>
          </cell>
          <cell r="C1203" t="str">
            <v>M</v>
          </cell>
          <cell r="D1203">
            <v>76</v>
          </cell>
        </row>
        <row r="1204">
          <cell r="A1204" t="str">
            <v>120802</v>
          </cell>
          <cell r="B1204" t="str">
            <v>DIAMETRO 40 MM - (1 1/2 POL.)</v>
          </cell>
          <cell r="C1204" t="str">
            <v>M</v>
          </cell>
          <cell r="D1204">
            <v>94.78</v>
          </cell>
        </row>
        <row r="1205">
          <cell r="A1205" t="str">
            <v>120803</v>
          </cell>
          <cell r="B1205" t="str">
            <v>BARRA 2 X 5/16 POLEGADA</v>
          </cell>
          <cell r="C1205" t="str">
            <v>M</v>
          </cell>
          <cell r="D1205">
            <v>41.25</v>
          </cell>
        </row>
        <row r="1207">
          <cell r="A1207" t="str">
            <v>120900</v>
          </cell>
          <cell r="B1207" t="str">
            <v>GRADES METALICAS</v>
          </cell>
        </row>
        <row r="1208">
          <cell r="A1208" t="str">
            <v>120901</v>
          </cell>
          <cell r="B1208" t="str">
            <v>BARRAS 3/4 X 1/8 POLEGADA - ESPACAMENTO 1,5 CM</v>
          </cell>
          <cell r="C1208" t="str">
            <v>M2</v>
          </cell>
          <cell r="D1208">
            <v>134.1</v>
          </cell>
        </row>
        <row r="1209">
          <cell r="A1209" t="str">
            <v>120902</v>
          </cell>
          <cell r="B1209" t="str">
            <v>BARRAS 1 X 3/16 POLEGADA - ESPACAMENTO 2,0 CM</v>
          </cell>
          <cell r="C1209" t="str">
            <v>M2</v>
          </cell>
          <cell r="D1209">
            <v>177.94</v>
          </cell>
        </row>
        <row r="1210">
          <cell r="A1210" t="str">
            <v>120903</v>
          </cell>
          <cell r="B1210" t="str">
            <v>BARRAS 1 1/2 X 1/4 POLEGADA - ESPACAMENTO 2,5 CM</v>
          </cell>
          <cell r="C1210" t="str">
            <v>M2</v>
          </cell>
          <cell r="D1210">
            <v>265.74</v>
          </cell>
        </row>
        <row r="1211">
          <cell r="A1211" t="str">
            <v>120904</v>
          </cell>
          <cell r="B1211" t="str">
            <v>BARRAS 2 X 3/8 POLEGADA - ESPACAMENTO 2,5 CM</v>
          </cell>
          <cell r="C1211" t="str">
            <v>M2</v>
          </cell>
          <cell r="D1211">
            <v>501.21</v>
          </cell>
        </row>
        <row r="1212">
          <cell r="A1212" t="str">
            <v>120905</v>
          </cell>
          <cell r="B1212" t="str">
            <v>BARRAS DE 3/8 X 1 1/2 POLEGADA - ESPACAMENTO 1,976 CM</v>
          </cell>
          <cell r="C1212" t="str">
            <v>M2</v>
          </cell>
          <cell r="D1212">
            <v>441.3</v>
          </cell>
        </row>
        <row r="1213">
          <cell r="A1213" t="str">
            <v>120906</v>
          </cell>
          <cell r="B1213" t="str">
            <v>BARRAS DE 3/8 X 1 1/2 POLEGADA - ESPACAMENTO 3,35  CM</v>
          </cell>
          <cell r="C1213" t="str">
            <v>M2</v>
          </cell>
          <cell r="D1213">
            <v>362.09</v>
          </cell>
        </row>
        <row r="1215">
          <cell r="A1215" t="str">
            <v>121000</v>
          </cell>
          <cell r="B1215" t="str">
            <v>TAMPA DE INSPECAO METALICA</v>
          </cell>
        </row>
        <row r="1216">
          <cell r="A1216" t="str">
            <v>121001</v>
          </cell>
          <cell r="B1216" t="str">
            <v>0,70 X 0,70 M</v>
          </cell>
          <cell r="C1216" t="str">
            <v>UN</v>
          </cell>
          <cell r="D1216">
            <v>154.66</v>
          </cell>
        </row>
        <row r="1217">
          <cell r="A1217" t="str">
            <v>121002</v>
          </cell>
          <cell r="B1217" t="str">
            <v>0,95 X 0,90 M</v>
          </cell>
          <cell r="C1217" t="str">
            <v>UN</v>
          </cell>
          <cell r="D1217">
            <v>229.21</v>
          </cell>
        </row>
        <row r="1218">
          <cell r="A1218" t="str">
            <v>121003</v>
          </cell>
          <cell r="B1218" t="str">
            <v>0,80 X 1,40 M</v>
          </cell>
          <cell r="C1218" t="str">
            <v>UN</v>
          </cell>
          <cell r="D1218">
            <v>284.10000000000002</v>
          </cell>
        </row>
        <row r="1220">
          <cell r="A1220" t="str">
            <v>121100</v>
          </cell>
          <cell r="B1220" t="str">
            <v>GRELHAS</v>
          </cell>
        </row>
        <row r="1221">
          <cell r="A1221" t="str">
            <v>121101</v>
          </cell>
          <cell r="B1221" t="str">
            <v>GRELHA DE FERRO PERFILADO PECA DE 1,00X0,40 M</v>
          </cell>
          <cell r="C1221" t="str">
            <v>UN</v>
          </cell>
          <cell r="D1221">
            <v>314.10000000000002</v>
          </cell>
        </row>
        <row r="1222">
          <cell r="A1222" t="str">
            <v>121102</v>
          </cell>
          <cell r="B1222" t="str">
            <v>GRELHA DE FERRO PERFILADO PECA DE 1,00X0,50 M</v>
          </cell>
          <cell r="C1222" t="str">
            <v>UN</v>
          </cell>
          <cell r="D1222">
            <v>389.18</v>
          </cell>
        </row>
        <row r="1224">
          <cell r="A1224" t="str">
            <v>121200</v>
          </cell>
          <cell r="B1224" t="str">
            <v>COMPLEMENTOS ARQUITETONICOS E DIVISORIAS</v>
          </cell>
        </row>
        <row r="1225">
          <cell r="A1225" t="str">
            <v>121201</v>
          </cell>
          <cell r="B1225" t="str">
            <v>BALCAO DE ATENDIMENTO PUBLICO</v>
          </cell>
          <cell r="C1225" t="str">
            <v>M2</v>
          </cell>
          <cell r="D1225">
            <v>152.88</v>
          </cell>
        </row>
        <row r="1226">
          <cell r="A1226" t="str">
            <v>121202</v>
          </cell>
          <cell r="B1226" t="str">
            <v>BALCAO DE FORMICA</v>
          </cell>
          <cell r="C1226" t="str">
            <v>M2</v>
          </cell>
          <cell r="D1226">
            <v>359.1</v>
          </cell>
        </row>
        <row r="1227">
          <cell r="A1227" t="str">
            <v>121203</v>
          </cell>
          <cell r="B1227" t="str">
            <v>ARMARIO DE FORMICA SOB PIA</v>
          </cell>
          <cell r="C1227" t="str">
            <v>M2</v>
          </cell>
          <cell r="D1227">
            <v>184.6</v>
          </cell>
        </row>
        <row r="1228">
          <cell r="A1228" t="str">
            <v>121204</v>
          </cell>
          <cell r="B1228" t="str">
            <v>PRATELEIRA</v>
          </cell>
          <cell r="C1228" t="str">
            <v>M2</v>
          </cell>
          <cell r="D1228">
            <v>71.989999999999995</v>
          </cell>
        </row>
        <row r="1229">
          <cell r="A1229" t="str">
            <v>121205</v>
          </cell>
          <cell r="B1229" t="str">
            <v>ESTRADO DE MADEIRA</v>
          </cell>
          <cell r="C1229" t="str">
            <v>M2</v>
          </cell>
          <cell r="D1229">
            <v>31.41</v>
          </cell>
        </row>
        <row r="1230">
          <cell r="A1230" t="str">
            <v>121206</v>
          </cell>
          <cell r="B1230" t="str">
            <v>DIVISORIA DE GRANILITE H: 2,15 M - E: 5 CM</v>
          </cell>
          <cell r="C1230" t="str">
            <v>M</v>
          </cell>
          <cell r="D1230">
            <v>250.9</v>
          </cell>
        </row>
        <row r="1232">
          <cell r="A1232" t="str">
            <v>130000</v>
          </cell>
          <cell r="B1232" t="str">
            <v>REVESTIMENTO E TRATAMENTO DE SUPERFICIE</v>
          </cell>
        </row>
        <row r="1233">
          <cell r="A1233" t="str">
            <v>130100</v>
          </cell>
          <cell r="B1233" t="str">
            <v>PISOS, TETOS E PAREDES</v>
          </cell>
        </row>
        <row r="1234">
          <cell r="A1234" t="str">
            <v>130101</v>
          </cell>
          <cell r="B1234" t="str">
            <v>ENCHIMENTO COM ARGAMASSA DE CIMENTO E AREIA 1:3</v>
          </cell>
          <cell r="C1234" t="str">
            <v>M3</v>
          </cell>
          <cell r="D1234">
            <v>266.86</v>
          </cell>
        </row>
        <row r="1235">
          <cell r="A1235" t="str">
            <v>130102</v>
          </cell>
          <cell r="B1235" t="str">
            <v>CHAPISCO</v>
          </cell>
          <cell r="C1235" t="str">
            <v>M2</v>
          </cell>
          <cell r="D1235">
            <v>4.3600000000000003</v>
          </cell>
        </row>
        <row r="1236">
          <cell r="A1236" t="str">
            <v>130103</v>
          </cell>
          <cell r="B1236" t="str">
            <v>EMBOCO</v>
          </cell>
          <cell r="C1236" t="str">
            <v>M2</v>
          </cell>
          <cell r="D1236">
            <v>14.24</v>
          </cell>
        </row>
        <row r="1237">
          <cell r="A1237" t="str">
            <v>130104</v>
          </cell>
          <cell r="B1237" t="str">
            <v>REBOCO</v>
          </cell>
          <cell r="C1237" t="str">
            <v>M2</v>
          </cell>
          <cell r="D1237">
            <v>8.33</v>
          </cell>
        </row>
        <row r="1238">
          <cell r="A1238" t="str">
            <v>130105</v>
          </cell>
          <cell r="B1238" t="str">
            <v>REVESTIMENTO DE PAREDE COM AZULEJO 15X15CM - ASSENTAMENTO COLADO OU ARGAMASSA</v>
          </cell>
          <cell r="C1238" t="str">
            <v>M2</v>
          </cell>
          <cell r="D1238">
            <v>45.88</v>
          </cell>
        </row>
        <row r="1239">
          <cell r="A1239" t="str">
            <v>130106</v>
          </cell>
          <cell r="B1239" t="str">
            <v>REVESTIMENTO DE PAREDE COM LITOCERAMICA</v>
          </cell>
          <cell r="C1239" t="str">
            <v>M2</v>
          </cell>
          <cell r="D1239">
            <v>60.19</v>
          </cell>
        </row>
        <row r="1240">
          <cell r="A1240" t="str">
            <v>130107</v>
          </cell>
          <cell r="B1240" t="str">
            <v>REVESTIMENTO COM TELA E IMPERMEABILIZACAO RIGIDA COM ARGAMASSA</v>
          </cell>
          <cell r="C1240" t="str">
            <v>M2</v>
          </cell>
          <cell r="D1240">
            <v>46.74</v>
          </cell>
        </row>
        <row r="1241">
          <cell r="A1241" t="str">
            <v>130108</v>
          </cell>
          <cell r="B1241" t="str">
            <v>CONTRAPISO DE CONCRETO NAO ESTRUTURAL</v>
          </cell>
          <cell r="C1241" t="str">
            <v>M3</v>
          </cell>
          <cell r="D1241">
            <v>273.35000000000002</v>
          </cell>
        </row>
        <row r="1242">
          <cell r="A1242" t="str">
            <v>130109</v>
          </cell>
          <cell r="B1242" t="str">
            <v>PISO EXTERNO DE CONCRETO NAO ESTRUTURAL</v>
          </cell>
          <cell r="C1242" t="str">
            <v>M3</v>
          </cell>
          <cell r="D1242">
            <v>263.44</v>
          </cell>
        </row>
        <row r="1243">
          <cell r="A1243" t="str">
            <v>130110</v>
          </cell>
          <cell r="B1243" t="str">
            <v>PISO CIMENTADO LISO</v>
          </cell>
          <cell r="C1243" t="str">
            <v>M2</v>
          </cell>
          <cell r="D1243">
            <v>19.510000000000002</v>
          </cell>
        </row>
        <row r="1244">
          <cell r="A1244" t="str">
            <v>130111</v>
          </cell>
          <cell r="B1244" t="str">
            <v>PISO DE CERAMICA</v>
          </cell>
          <cell r="C1244" t="str">
            <v>M2</v>
          </cell>
          <cell r="D1244">
            <v>41.23</v>
          </cell>
        </row>
        <row r="1245">
          <cell r="A1245" t="str">
            <v>130112</v>
          </cell>
          <cell r="B1245" t="str">
            <v>PISO DE CERAMICA VITRIFICADA</v>
          </cell>
          <cell r="C1245" t="str">
            <v>M2</v>
          </cell>
          <cell r="D1245">
            <v>39.18</v>
          </cell>
        </row>
        <row r="1246">
          <cell r="A1246" t="str">
            <v>130113</v>
          </cell>
          <cell r="B1246" t="str">
            <v>PISO DE CHAPA VINILICA</v>
          </cell>
          <cell r="C1246" t="str">
            <v>M2</v>
          </cell>
          <cell r="D1246">
            <v>67.17</v>
          </cell>
        </row>
        <row r="1247">
          <cell r="A1247" t="str">
            <v>130114</v>
          </cell>
          <cell r="B1247" t="str">
            <v>PISO EM PLACA DE BORRACHA</v>
          </cell>
          <cell r="C1247" t="str">
            <v>M2</v>
          </cell>
          <cell r="D1247">
            <v>95.79</v>
          </cell>
        </row>
        <row r="1249">
          <cell r="A1249" t="str">
            <v>130200</v>
          </cell>
          <cell r="B1249" t="str">
            <v>IMPERMEABILIZACAO</v>
          </cell>
        </row>
        <row r="1250">
          <cell r="A1250" t="str">
            <v>130201</v>
          </cell>
          <cell r="B1250" t="str">
            <v>PROTECAO TERMICA EM CONCRETO CELULAR</v>
          </cell>
          <cell r="C1250" t="str">
            <v>M3</v>
          </cell>
          <cell r="D1250">
            <v>331.48</v>
          </cell>
        </row>
        <row r="1251">
          <cell r="A1251" t="str">
            <v>130202</v>
          </cell>
          <cell r="B1251" t="str">
            <v>PROTECAO TERMICA EM CONCRETO COM AGREGADO LEVE</v>
          </cell>
          <cell r="C1251" t="str">
            <v>M3</v>
          </cell>
          <cell r="D1251">
            <v>381.9</v>
          </cell>
        </row>
        <row r="1252">
          <cell r="A1252" t="str">
            <v>130203</v>
          </cell>
          <cell r="B1252" t="str">
            <v>IMPERMEABILIZACAO RIGIDA COM ARGAMASSA</v>
          </cell>
          <cell r="C1252" t="str">
            <v>M2</v>
          </cell>
          <cell r="D1252">
            <v>35.17</v>
          </cell>
        </row>
        <row r="1253">
          <cell r="A1253" t="str">
            <v>130204</v>
          </cell>
          <cell r="B1253" t="str">
            <v>IMPERMEABILIZACAO BETUMINOSA</v>
          </cell>
          <cell r="C1253" t="str">
            <v>M2</v>
          </cell>
          <cell r="D1253">
            <v>5.18</v>
          </cell>
        </row>
        <row r="1254">
          <cell r="A1254" t="str">
            <v>130205</v>
          </cell>
          <cell r="B1254" t="str">
            <v>IMPERMEABILIZACAO COM MANTA BUTILICA</v>
          </cell>
          <cell r="C1254" t="str">
            <v>M2</v>
          </cell>
          <cell r="D1254">
            <v>75.05</v>
          </cell>
        </row>
        <row r="1255">
          <cell r="A1255" t="str">
            <v>130207</v>
          </cell>
          <cell r="B1255" t="str">
            <v>IMPERMEABILIZACAO COM MANTA GEOTEXTIL IMPREGNADA  COM ASFALTO</v>
          </cell>
          <cell r="C1255" t="str">
            <v>M2</v>
          </cell>
          <cell r="D1255">
            <v>46.47</v>
          </cell>
        </row>
        <row r="1256">
          <cell r="A1256" t="str">
            <v>130208</v>
          </cell>
          <cell r="B1256" t="str">
            <v>IMPERMEABILIZACAO COM CIMENTO CRISTALIZANTE</v>
          </cell>
          <cell r="C1256" t="str">
            <v>M2</v>
          </cell>
          <cell r="D1256">
            <v>16.03</v>
          </cell>
        </row>
        <row r="1257">
          <cell r="A1257" t="str">
            <v>130209</v>
          </cell>
          <cell r="B1257" t="str">
            <v>IMPERMEABILIZACAO COM CIMENTO CRISTALIZANTE - BASE ACRILICA</v>
          </cell>
          <cell r="C1257" t="str">
            <v>M2</v>
          </cell>
          <cell r="D1257">
            <v>31.01</v>
          </cell>
        </row>
        <row r="1258">
          <cell r="A1258" t="str">
            <v>130210</v>
          </cell>
          <cell r="B1258" t="str">
            <v>PROTECAO MECANICA COM ARGAMASSA DE CIMENTO E AREIA</v>
          </cell>
          <cell r="C1258" t="str">
            <v>M3</v>
          </cell>
          <cell r="D1258">
            <v>313.36</v>
          </cell>
        </row>
        <row r="1259">
          <cell r="A1259" t="str">
            <v>130211</v>
          </cell>
          <cell r="B1259" t="str">
            <v>REGULARIZACAO DE BASE COM ARGAMASSA DE CIMENTO E AREIA</v>
          </cell>
          <cell r="C1259" t="str">
            <v>M3</v>
          </cell>
          <cell r="D1259">
            <v>279.02</v>
          </cell>
        </row>
        <row r="1260">
          <cell r="A1260" t="str">
            <v>130212</v>
          </cell>
          <cell r="B1260" t="str">
            <v>JUNTA DE DILATACAO ASFALTICA</v>
          </cell>
          <cell r="C1260" t="str">
            <v>M</v>
          </cell>
          <cell r="D1260">
            <v>2.23</v>
          </cell>
        </row>
        <row r="1261">
          <cell r="A1261" t="str">
            <v>130213</v>
          </cell>
          <cell r="B1261" t="str">
            <v>APLICACAO DE SODA CAUSTICA - SOLO</v>
          </cell>
          <cell r="C1261" t="str">
            <v>M2</v>
          </cell>
          <cell r="D1261">
            <v>0.05</v>
          </cell>
        </row>
        <row r="1263">
          <cell r="A1263" t="str">
            <v>130300</v>
          </cell>
          <cell r="B1263" t="str">
            <v>PINTURAS</v>
          </cell>
        </row>
        <row r="1264">
          <cell r="A1264" t="str">
            <v>130301</v>
          </cell>
          <cell r="B1264" t="str">
            <v>PINTURA A CAL</v>
          </cell>
          <cell r="C1264" t="str">
            <v>M2</v>
          </cell>
          <cell r="D1264">
            <v>3.13</v>
          </cell>
        </row>
        <row r="1265">
          <cell r="A1265" t="str">
            <v>130302</v>
          </cell>
          <cell r="B1265" t="str">
            <v>PINTURA LATEX, SEM MASSA CORRIDA</v>
          </cell>
          <cell r="C1265" t="str">
            <v>M2</v>
          </cell>
          <cell r="D1265">
            <v>9.65</v>
          </cell>
        </row>
        <row r="1266">
          <cell r="A1266" t="str">
            <v>130303</v>
          </cell>
          <cell r="B1266" t="str">
            <v>PINTURA LATEX, COM MASSA CORRIDA</v>
          </cell>
          <cell r="C1266" t="str">
            <v>M2</v>
          </cell>
          <cell r="D1266">
            <v>12.36</v>
          </cell>
        </row>
        <row r="1267">
          <cell r="A1267" t="str">
            <v>130304</v>
          </cell>
          <cell r="B1267" t="str">
            <v>PINTURA A OLEO EM PAREDE, SEM MASSA CORRIDA</v>
          </cell>
          <cell r="C1267" t="str">
            <v>M2</v>
          </cell>
          <cell r="D1267">
            <v>7.78</v>
          </cell>
        </row>
        <row r="1268">
          <cell r="A1268" t="str">
            <v>130305</v>
          </cell>
          <cell r="B1268" t="str">
            <v>PINTURA A OLEO EM PAREDE, COM MASSA CORRIDA</v>
          </cell>
          <cell r="C1268" t="str">
            <v>M2</v>
          </cell>
          <cell r="D1268">
            <v>14.82</v>
          </cell>
        </row>
        <row r="1269">
          <cell r="A1269" t="str">
            <v>130306</v>
          </cell>
          <cell r="B1269" t="str">
            <v>PINTURA A OLEO EM MADEIRA, SEM MASSA CORRIDA</v>
          </cell>
          <cell r="C1269" t="str">
            <v>M2</v>
          </cell>
          <cell r="D1269">
            <v>9.49</v>
          </cell>
        </row>
        <row r="1270">
          <cell r="A1270" t="str">
            <v>130307</v>
          </cell>
          <cell r="B1270" t="str">
            <v>PINTURA A OLEO EM MADEIRA, COM MASSA CORRIDA</v>
          </cell>
          <cell r="C1270" t="str">
            <v>M2</v>
          </cell>
          <cell r="D1270">
            <v>16.350000000000001</v>
          </cell>
        </row>
        <row r="1271">
          <cell r="A1271" t="str">
            <v>130308</v>
          </cell>
          <cell r="B1271" t="str">
            <v>PINTURA A ESMALTE EM MADEIRA, SEM MASSA CORRIDA</v>
          </cell>
          <cell r="C1271" t="str">
            <v>M2</v>
          </cell>
          <cell r="D1271">
            <v>10.42</v>
          </cell>
        </row>
        <row r="1272">
          <cell r="A1272" t="str">
            <v>130309</v>
          </cell>
          <cell r="B1272" t="str">
            <v>PINTURA A ESMALTE EM MADEIRA, COM MASSA CORRIDA</v>
          </cell>
          <cell r="C1272" t="str">
            <v>M2</v>
          </cell>
          <cell r="D1272">
            <v>17.29</v>
          </cell>
        </row>
        <row r="1273">
          <cell r="A1273" t="str">
            <v>130310</v>
          </cell>
          <cell r="B1273" t="str">
            <v>PINTURA A VERNIZ EM MADEIRA</v>
          </cell>
          <cell r="C1273" t="str">
            <v>M2</v>
          </cell>
          <cell r="D1273">
            <v>7.64</v>
          </cell>
        </row>
        <row r="1274">
          <cell r="A1274" t="str">
            <v>130311</v>
          </cell>
          <cell r="B1274" t="str">
            <v>PINTURA GRAFITE EM METAL</v>
          </cell>
          <cell r="C1274" t="str">
            <v>M2</v>
          </cell>
          <cell r="D1274">
            <v>16.39</v>
          </cell>
        </row>
        <row r="1275">
          <cell r="A1275" t="str">
            <v>130312</v>
          </cell>
          <cell r="B1275" t="str">
            <v>PINTURA A OLEO EM METAL</v>
          </cell>
          <cell r="C1275" t="str">
            <v>M2</v>
          </cell>
          <cell r="D1275">
            <v>15.06</v>
          </cell>
        </row>
        <row r="1276">
          <cell r="A1276" t="str">
            <v>130313</v>
          </cell>
          <cell r="B1276" t="str">
            <v>PINTURA A ESMALTE EM METAL</v>
          </cell>
          <cell r="C1276" t="str">
            <v>M2</v>
          </cell>
          <cell r="D1276">
            <v>15.99</v>
          </cell>
        </row>
        <row r="1277">
          <cell r="A1277" t="str">
            <v>130314</v>
          </cell>
          <cell r="B1277" t="str">
            <v>PINTURA COM SILICONE</v>
          </cell>
          <cell r="C1277" t="str">
            <v>M2</v>
          </cell>
          <cell r="D1277">
            <v>9.6199999999999992</v>
          </cell>
        </row>
        <row r="1278">
          <cell r="A1278" t="str">
            <v>130315</v>
          </cell>
          <cell r="B1278" t="str">
            <v>PINTURA COM EPOXI SEM MASSA EPOXI</v>
          </cell>
          <cell r="C1278" t="str">
            <v>M2</v>
          </cell>
          <cell r="D1278">
            <v>40.15</v>
          </cell>
        </row>
        <row r="1279">
          <cell r="A1279" t="str">
            <v>130316</v>
          </cell>
          <cell r="B1279" t="str">
            <v>PINTURA COM EPOXI COM MASSA EPOXI</v>
          </cell>
          <cell r="C1279" t="str">
            <v>M2</v>
          </cell>
          <cell r="D1279">
            <v>52.74</v>
          </cell>
        </row>
        <row r="1280">
          <cell r="A1280" t="str">
            <v>130317</v>
          </cell>
          <cell r="B1280" t="str">
            <v>PINTURA LATEX ACRILICA, SEM MASSA</v>
          </cell>
          <cell r="C1280" t="str">
            <v>M2</v>
          </cell>
          <cell r="D1280">
            <v>13.84</v>
          </cell>
        </row>
        <row r="1281">
          <cell r="A1281" t="str">
            <v>130318</v>
          </cell>
          <cell r="B1281" t="str">
            <v>PINTURA LATEX ACRILICA, COM MASSA</v>
          </cell>
          <cell r="C1281" t="str">
            <v>M2</v>
          </cell>
          <cell r="D1281">
            <v>26.89</v>
          </cell>
        </row>
        <row r="1282">
          <cell r="A1282" t="str">
            <v>130319</v>
          </cell>
          <cell r="B1282" t="str">
            <v>PINTURA DO LOGOTIPO</v>
          </cell>
          <cell r="C1282" t="str">
            <v>UN</v>
          </cell>
          <cell r="D1282">
            <v>176.74</v>
          </cell>
        </row>
        <row r="1283">
          <cell r="A1283" t="str">
            <v>130320</v>
          </cell>
          <cell r="B1283" t="str">
            <v>PINTURA A BASE DE CIMENTO</v>
          </cell>
          <cell r="C1283" t="str">
            <v>M2</v>
          </cell>
          <cell r="D1283">
            <v>4.41</v>
          </cell>
        </row>
        <row r="1284">
          <cell r="A1284" t="str">
            <v>130321</v>
          </cell>
          <cell r="B1284" t="str">
            <v>PINTURA DE PISO COM TINTA NOVA COR OU SIMILAR</v>
          </cell>
          <cell r="C1284" t="str">
            <v>M2</v>
          </cell>
          <cell r="D1284">
            <v>5.83</v>
          </cell>
        </row>
        <row r="1286">
          <cell r="A1286" t="str">
            <v>130400</v>
          </cell>
          <cell r="B1286" t="str">
            <v>ANDAIMES E BALANCINS PARA FACHADA</v>
          </cell>
        </row>
        <row r="1287">
          <cell r="A1287" t="str">
            <v>130401</v>
          </cell>
          <cell r="B1287" t="str">
            <v>ANDAIMES</v>
          </cell>
          <cell r="C1287" t="str">
            <v>M2XME</v>
          </cell>
          <cell r="D1287">
            <v>5.17</v>
          </cell>
        </row>
        <row r="1288">
          <cell r="A1288" t="str">
            <v>130402</v>
          </cell>
          <cell r="B1288" t="str">
            <v>BALANCIM</v>
          </cell>
          <cell r="C1288" t="str">
            <v>UNXME</v>
          </cell>
          <cell r="D1288">
            <v>113.58</v>
          </cell>
        </row>
        <row r="1290">
          <cell r="A1290" t="str">
            <v>140000</v>
          </cell>
          <cell r="B1290" t="str">
            <v>INSTALACOES PREDIAIS</v>
          </cell>
        </row>
        <row r="1291">
          <cell r="A1291" t="str">
            <v>140100</v>
          </cell>
          <cell r="B1291" t="str">
            <v>TUBULACOES E CONEXOES DE AGUA EM PVC RIGIDO</v>
          </cell>
        </row>
        <row r="1292">
          <cell r="A1292" t="str">
            <v>140101</v>
          </cell>
          <cell r="B1292" t="str">
            <v>DIAMETRO 20 MM -DIAM. REF. 1/2 POLEGADA</v>
          </cell>
          <cell r="C1292" t="str">
            <v>M</v>
          </cell>
          <cell r="D1292">
            <v>7.22</v>
          </cell>
        </row>
        <row r="1293">
          <cell r="A1293" t="str">
            <v>140102</v>
          </cell>
          <cell r="B1293" t="str">
            <v>DIAMETRO 25 MM - DIAM. REF. 3/4 POLEGADA</v>
          </cell>
          <cell r="C1293" t="str">
            <v>M</v>
          </cell>
          <cell r="D1293">
            <v>8.85</v>
          </cell>
        </row>
        <row r="1294">
          <cell r="A1294" t="str">
            <v>140103</v>
          </cell>
          <cell r="B1294" t="str">
            <v>DIAMETRO 32 MM - DIAM. REF. 1 POLEGADA</v>
          </cell>
          <cell r="C1294" t="str">
            <v>M</v>
          </cell>
          <cell r="D1294">
            <v>11.5</v>
          </cell>
        </row>
        <row r="1295">
          <cell r="A1295" t="str">
            <v>140104</v>
          </cell>
          <cell r="B1295" t="str">
            <v>DIAMETRO 40 MM - DIAM. REF. 1 1/4 POLEGADA</v>
          </cell>
          <cell r="C1295" t="str">
            <v>M</v>
          </cell>
          <cell r="D1295">
            <v>15.37</v>
          </cell>
        </row>
        <row r="1296">
          <cell r="A1296" t="str">
            <v>140105</v>
          </cell>
          <cell r="B1296" t="str">
            <v>DIAMETRO 50 MM - DIAM. REF. 1 1/2 POLEGADA</v>
          </cell>
          <cell r="C1296" t="str">
            <v>M</v>
          </cell>
          <cell r="D1296">
            <v>16.66</v>
          </cell>
        </row>
        <row r="1297">
          <cell r="A1297" t="str">
            <v>140106</v>
          </cell>
          <cell r="B1297" t="str">
            <v>DIAMETRO 60 MM - DIAM. REF. 2 POLEGADA</v>
          </cell>
          <cell r="C1297" t="str">
            <v>M</v>
          </cell>
          <cell r="D1297">
            <v>20.84</v>
          </cell>
        </row>
        <row r="1298">
          <cell r="A1298" t="str">
            <v>140107</v>
          </cell>
          <cell r="B1298" t="str">
            <v>DIAMETRO 75 MM - DIAM. REF. 2 1/2 POLEGADA</v>
          </cell>
          <cell r="C1298" t="str">
            <v>M</v>
          </cell>
          <cell r="D1298">
            <v>26.16</v>
          </cell>
        </row>
        <row r="1299">
          <cell r="A1299" t="str">
            <v>140108</v>
          </cell>
          <cell r="B1299" t="str">
            <v>DIAMETRO 85 MM - DIAM. REF. 3 POLEGADA</v>
          </cell>
          <cell r="C1299" t="str">
            <v>M</v>
          </cell>
          <cell r="D1299">
            <v>30.7</v>
          </cell>
        </row>
        <row r="1300">
          <cell r="A1300" t="str">
            <v>140109</v>
          </cell>
          <cell r="B1300" t="str">
            <v>DIAMETRO 110MM - DIAM. REF. 4 POLEGADA</v>
          </cell>
          <cell r="C1300" t="str">
            <v>M</v>
          </cell>
          <cell r="D1300">
            <v>42.98</v>
          </cell>
        </row>
        <row r="1302">
          <cell r="A1302" t="str">
            <v>140200</v>
          </cell>
          <cell r="B1302" t="str">
            <v>TUBULACOES E CONEXOES DE AGUA EM FERRO GALVANIZADO</v>
          </cell>
        </row>
        <row r="1303">
          <cell r="A1303" t="str">
            <v>140201</v>
          </cell>
          <cell r="B1303" t="str">
            <v>DIAMETRO 1/2 POLEGADA</v>
          </cell>
          <cell r="C1303" t="str">
            <v>M</v>
          </cell>
          <cell r="D1303">
            <v>13.52</v>
          </cell>
        </row>
        <row r="1304">
          <cell r="A1304" t="str">
            <v>140202</v>
          </cell>
          <cell r="B1304" t="str">
            <v>DIAMETRO 3/4 POLEGADA</v>
          </cell>
          <cell r="C1304" t="str">
            <v>M</v>
          </cell>
          <cell r="D1304">
            <v>17.34</v>
          </cell>
        </row>
        <row r="1305">
          <cell r="A1305" t="str">
            <v>140203</v>
          </cell>
          <cell r="B1305" t="str">
            <v>DIAMETRO 1 POLEGADA</v>
          </cell>
          <cell r="C1305" t="str">
            <v>M</v>
          </cell>
          <cell r="D1305">
            <v>21.86</v>
          </cell>
        </row>
        <row r="1306">
          <cell r="A1306" t="str">
            <v>140204</v>
          </cell>
          <cell r="B1306" t="str">
            <v>DIAMETRO 1 1/4 POLEGADA</v>
          </cell>
          <cell r="C1306" t="str">
            <v>M</v>
          </cell>
          <cell r="D1306">
            <v>23.52</v>
          </cell>
        </row>
        <row r="1307">
          <cell r="A1307" t="str">
            <v>140205</v>
          </cell>
          <cell r="B1307" t="str">
            <v>DIAMETRO 1 1/2 POLEGADA</v>
          </cell>
          <cell r="C1307" t="str">
            <v>M</v>
          </cell>
          <cell r="D1307">
            <v>26.09</v>
          </cell>
        </row>
        <row r="1308">
          <cell r="A1308" t="str">
            <v>140206</v>
          </cell>
          <cell r="B1308" t="str">
            <v>DIAMETRO 2 POLEGADA</v>
          </cell>
          <cell r="C1308" t="str">
            <v>M</v>
          </cell>
          <cell r="D1308">
            <v>31.17</v>
          </cell>
        </row>
        <row r="1310">
          <cell r="A1310" t="str">
            <v>140300</v>
          </cell>
          <cell r="B1310" t="str">
            <v>TUBULACOES E CONEXOES DE ESGOTO EM PVC RIGIDO</v>
          </cell>
        </row>
        <row r="1311">
          <cell r="A1311" t="str">
            <v>140301</v>
          </cell>
          <cell r="B1311" t="str">
            <v>DIAMETRO 40 MM - DIAM. REF. 1 1/4 POLEGADA</v>
          </cell>
          <cell r="C1311" t="str">
            <v>M</v>
          </cell>
          <cell r="D1311">
            <v>17.010000000000002</v>
          </cell>
        </row>
        <row r="1312">
          <cell r="A1312" t="str">
            <v>140302</v>
          </cell>
          <cell r="B1312" t="str">
            <v>DIAMETRO 50 MM - DIAM. REF. 2 POLEGADA</v>
          </cell>
          <cell r="C1312" t="str">
            <v>M</v>
          </cell>
          <cell r="D1312">
            <v>20.170000000000002</v>
          </cell>
        </row>
        <row r="1313">
          <cell r="A1313" t="str">
            <v>140303</v>
          </cell>
          <cell r="B1313" t="str">
            <v>DIAMETRO 75 MM - DIAM. REF. 3 POLEGADA</v>
          </cell>
          <cell r="C1313" t="str">
            <v>M</v>
          </cell>
          <cell r="D1313">
            <v>29.55</v>
          </cell>
        </row>
        <row r="1314">
          <cell r="A1314" t="str">
            <v>140304</v>
          </cell>
          <cell r="B1314" t="str">
            <v>DIAMETRO 100MM - DIAM. REF. 4 POLEGADA</v>
          </cell>
          <cell r="C1314" t="str">
            <v>M</v>
          </cell>
          <cell r="D1314">
            <v>32.81</v>
          </cell>
        </row>
        <row r="1316">
          <cell r="A1316" t="str">
            <v>140400</v>
          </cell>
          <cell r="B1316" t="str">
            <v>PECAS E APARELHOS HIDRAULICO SANITARIOS</v>
          </cell>
        </row>
        <row r="1317">
          <cell r="A1317" t="str">
            <v>140401</v>
          </cell>
          <cell r="B1317" t="str">
            <v>CAIXA SIFONADA DIAMETRO 150 MM</v>
          </cell>
          <cell r="C1317" t="str">
            <v>UN</v>
          </cell>
          <cell r="D1317">
            <v>19.39</v>
          </cell>
        </row>
        <row r="1318">
          <cell r="A1318" t="str">
            <v>140402</v>
          </cell>
          <cell r="B1318" t="str">
            <v>RALO SIFONADO ALT. REGUL. DIAMETRO 100 MM</v>
          </cell>
          <cell r="C1318" t="str">
            <v>UN</v>
          </cell>
          <cell r="D1318">
            <v>12.23</v>
          </cell>
        </row>
        <row r="1319">
          <cell r="A1319" t="str">
            <v>140403</v>
          </cell>
          <cell r="B1319" t="str">
            <v>RALO SECO QUADRADO 100 X 100 MM</v>
          </cell>
          <cell r="C1319" t="str">
            <v>UN</v>
          </cell>
          <cell r="D1319">
            <v>12.12</v>
          </cell>
        </row>
        <row r="1320">
          <cell r="A1320" t="str">
            <v>140404</v>
          </cell>
          <cell r="B1320" t="str">
            <v>GRELHA DE PVC CROMADO, COM PORTA GRELHA, REDONDA DIAMETRO 150 MM</v>
          </cell>
          <cell r="C1320" t="str">
            <v>UN</v>
          </cell>
          <cell r="D1320">
            <v>16.29</v>
          </cell>
        </row>
        <row r="1321">
          <cell r="A1321" t="str">
            <v>140405</v>
          </cell>
          <cell r="B1321" t="str">
            <v>VALVULA DE DESCARGA DIAMETRO 40 MM (1 1/2 POL.)</v>
          </cell>
          <cell r="C1321" t="str">
            <v>UN</v>
          </cell>
          <cell r="D1321">
            <v>64.5</v>
          </cell>
        </row>
        <row r="1322">
          <cell r="A1322" t="str">
            <v>140406</v>
          </cell>
          <cell r="B1322" t="str">
            <v>CAIXA DE DESCARGA</v>
          </cell>
          <cell r="C1322" t="str">
            <v>UN</v>
          </cell>
          <cell r="D1322">
            <v>97.75</v>
          </cell>
        </row>
        <row r="1323">
          <cell r="A1323" t="str">
            <v>140407</v>
          </cell>
          <cell r="B1323" t="str">
            <v>VALVULA DE BOIA</v>
          </cell>
          <cell r="C1323" t="str">
            <v>UN</v>
          </cell>
          <cell r="D1323">
            <v>34.28</v>
          </cell>
        </row>
        <row r="1324">
          <cell r="A1324" t="str">
            <v>140408</v>
          </cell>
          <cell r="B1324" t="str">
            <v>REGISTRO DE PRESSAO COM CANOPLA DIAMETRO INTERNO 20 MM</v>
          </cell>
          <cell r="C1324" t="str">
            <v>UN</v>
          </cell>
          <cell r="D1324">
            <v>38.76</v>
          </cell>
        </row>
        <row r="1325">
          <cell r="A1325" t="str">
            <v>140409</v>
          </cell>
          <cell r="B1325" t="str">
            <v>REGISTRO DE GAVETA CROMADO COM CANOPLA LISA, DIAMETRO INTERNO 20 MM</v>
          </cell>
          <cell r="C1325" t="str">
            <v>UN</v>
          </cell>
          <cell r="D1325">
            <v>35.65</v>
          </cell>
        </row>
        <row r="1326">
          <cell r="A1326" t="str">
            <v>140410</v>
          </cell>
          <cell r="B1326" t="str">
            <v>REGISTRO DE GAVETA CROMADO COM CANOPLA LISA, DIAMETRO INTERNO 25 MM</v>
          </cell>
          <cell r="C1326" t="str">
            <v>UN</v>
          </cell>
          <cell r="D1326">
            <v>37.61</v>
          </cell>
        </row>
        <row r="1327">
          <cell r="A1327" t="str">
            <v>140411</v>
          </cell>
          <cell r="B1327" t="str">
            <v>REGISTRO DE GAVETA CROMADO COM CANOPLA LISA, DIAMETRO INTERNO 32 MM</v>
          </cell>
          <cell r="C1327" t="str">
            <v>UN</v>
          </cell>
          <cell r="D1327">
            <v>55.64</v>
          </cell>
        </row>
        <row r="1328">
          <cell r="A1328" t="str">
            <v>140412</v>
          </cell>
          <cell r="B1328" t="str">
            <v>REGISTRO DE GAVETA CROMADO COM CANOPLA LISA, DIAMETRO INTERNO 40 MM</v>
          </cell>
          <cell r="C1328" t="str">
            <v>UN</v>
          </cell>
          <cell r="D1328">
            <v>58.28</v>
          </cell>
        </row>
        <row r="1329">
          <cell r="A1329" t="str">
            <v>140414</v>
          </cell>
          <cell r="B1329" t="str">
            <v>REGISTRO DE GAVETA, DIAMETRO INTERNO 20 MM</v>
          </cell>
          <cell r="C1329" t="str">
            <v>UN</v>
          </cell>
          <cell r="D1329">
            <v>16.77</v>
          </cell>
        </row>
        <row r="1330">
          <cell r="A1330" t="str">
            <v>140415</v>
          </cell>
          <cell r="B1330" t="str">
            <v>REGISTRO DE GAVETA, DIAMETRO INTERNO 25 MM</v>
          </cell>
          <cell r="C1330" t="str">
            <v>UN</v>
          </cell>
          <cell r="D1330">
            <v>22.15</v>
          </cell>
        </row>
        <row r="1331">
          <cell r="A1331" t="str">
            <v>140416</v>
          </cell>
          <cell r="B1331" t="str">
            <v>REGISTRO DE GAVETA, DIAMETRO INTERNO 32 MM</v>
          </cell>
          <cell r="C1331" t="str">
            <v>UN</v>
          </cell>
          <cell r="D1331">
            <v>27.71</v>
          </cell>
        </row>
        <row r="1332">
          <cell r="A1332" t="str">
            <v>140417</v>
          </cell>
          <cell r="B1332" t="str">
            <v>REGISTRO DE GAVETA, DIAMETRO INTERNO 40 MM</v>
          </cell>
          <cell r="C1332" t="str">
            <v>UN</v>
          </cell>
          <cell r="D1332">
            <v>34.65</v>
          </cell>
        </row>
        <row r="1333">
          <cell r="A1333" t="str">
            <v>140418</v>
          </cell>
          <cell r="B1333" t="str">
            <v>REGISTRO DE GAVETA, DIAMETRO INTERNO 50 MM</v>
          </cell>
          <cell r="C1333" t="str">
            <v>UN</v>
          </cell>
          <cell r="D1333">
            <v>51.77</v>
          </cell>
        </row>
        <row r="1334">
          <cell r="A1334" t="str">
            <v>140419</v>
          </cell>
          <cell r="B1334" t="str">
            <v>CAIXA D'AGUA DE 250 LITROS</v>
          </cell>
          <cell r="C1334" t="str">
            <v>UN</v>
          </cell>
          <cell r="D1334">
            <v>101.54</v>
          </cell>
        </row>
        <row r="1335">
          <cell r="A1335" t="str">
            <v>140420</v>
          </cell>
          <cell r="B1335" t="str">
            <v>CAIXA D'AGUA DE 500 LITROS</v>
          </cell>
          <cell r="C1335" t="str">
            <v>UN</v>
          </cell>
          <cell r="D1335">
            <v>126.01</v>
          </cell>
        </row>
        <row r="1336">
          <cell r="A1336" t="str">
            <v>140421</v>
          </cell>
          <cell r="B1336" t="str">
            <v>CAIXA D'AGUA DE 1.000 LITROS</v>
          </cell>
          <cell r="C1336" t="str">
            <v>UN</v>
          </cell>
          <cell r="D1336">
            <v>276.82</v>
          </cell>
        </row>
        <row r="1337">
          <cell r="A1337" t="str">
            <v>140422</v>
          </cell>
          <cell r="B1337" t="str">
            <v>BACIA SANITARIA</v>
          </cell>
          <cell r="C1337" t="str">
            <v>UN</v>
          </cell>
          <cell r="D1337">
            <v>153.49</v>
          </cell>
        </row>
        <row r="1338">
          <cell r="A1338" t="str">
            <v>140423</v>
          </cell>
          <cell r="B1338" t="str">
            <v>LAVATORIO</v>
          </cell>
          <cell r="C1338" t="str">
            <v>UN</v>
          </cell>
          <cell r="D1338">
            <v>133.53</v>
          </cell>
        </row>
        <row r="1339">
          <cell r="A1339" t="str">
            <v>140424</v>
          </cell>
          <cell r="B1339" t="str">
            <v>ARMARIO PARA BANHEIRO</v>
          </cell>
          <cell r="C1339" t="str">
            <v>UN</v>
          </cell>
          <cell r="D1339">
            <v>77.59</v>
          </cell>
        </row>
        <row r="1340">
          <cell r="A1340" t="str">
            <v>140425</v>
          </cell>
          <cell r="B1340" t="str">
            <v>PAPELEIRA</v>
          </cell>
          <cell r="C1340" t="str">
            <v>UN</v>
          </cell>
          <cell r="D1340">
            <v>22.87</v>
          </cell>
        </row>
        <row r="1341">
          <cell r="A1341" t="str">
            <v>140426</v>
          </cell>
          <cell r="B1341" t="str">
            <v>SABONETEIRA</v>
          </cell>
          <cell r="C1341" t="str">
            <v>UN</v>
          </cell>
          <cell r="D1341">
            <v>24.6</v>
          </cell>
        </row>
        <row r="1342">
          <cell r="A1342" t="str">
            <v>140427</v>
          </cell>
          <cell r="B1342" t="str">
            <v>PORTA TOALHA</v>
          </cell>
          <cell r="C1342" t="str">
            <v>UN</v>
          </cell>
          <cell r="D1342">
            <v>22.41</v>
          </cell>
        </row>
        <row r="1343">
          <cell r="A1343" t="str">
            <v>140428</v>
          </cell>
          <cell r="B1343" t="str">
            <v>CHUVEIRO</v>
          </cell>
          <cell r="C1343" t="str">
            <v>UN</v>
          </cell>
          <cell r="D1343">
            <v>48.46</v>
          </cell>
        </row>
        <row r="1344">
          <cell r="A1344" t="str">
            <v>140429</v>
          </cell>
          <cell r="B1344" t="str">
            <v>TORNEIRA CROMADA, LONGA PARA PIA</v>
          </cell>
          <cell r="C1344" t="str">
            <v>UN</v>
          </cell>
          <cell r="D1344">
            <v>130.07</v>
          </cell>
        </row>
        <row r="1345">
          <cell r="A1345" t="str">
            <v>140430</v>
          </cell>
          <cell r="B1345" t="str">
            <v>TORNEIRA CROMADA PARA JARDIM</v>
          </cell>
          <cell r="C1345" t="str">
            <v>UN</v>
          </cell>
          <cell r="D1345">
            <v>58.85</v>
          </cell>
        </row>
        <row r="1346">
          <cell r="A1346" t="str">
            <v>140431</v>
          </cell>
          <cell r="B1346" t="str">
            <v>TORNEIRA SIMPLES PARA JARDIM</v>
          </cell>
          <cell r="C1346" t="str">
            <v>UN</v>
          </cell>
          <cell r="D1346">
            <v>26.93</v>
          </cell>
        </row>
        <row r="1347">
          <cell r="A1347" t="str">
            <v>140432</v>
          </cell>
          <cell r="B1347" t="str">
            <v>PIA DE ACO INOX (4,00 X 0,60)M COM CUBA DE (0,56 X 0,33 X 0,16)M</v>
          </cell>
          <cell r="C1347" t="str">
            <v>UN</v>
          </cell>
          <cell r="D1347">
            <v>1123.46</v>
          </cell>
        </row>
        <row r="1348">
          <cell r="A1348" t="str">
            <v>140433</v>
          </cell>
          <cell r="B1348" t="str">
            <v>PIA DE ACO INOX (3,60 X 0,60)M COM CUBA DE (0,56 X 0,33 X 0,16)M</v>
          </cell>
          <cell r="C1348" t="str">
            <v>UN</v>
          </cell>
          <cell r="D1348">
            <v>1018</v>
          </cell>
        </row>
        <row r="1349">
          <cell r="A1349" t="str">
            <v>140434</v>
          </cell>
          <cell r="B1349" t="str">
            <v>PIA DE ACO INOX (3,00 X 0,60)M COM CUBA DE (0,56 X 0,33 X 0,16)M</v>
          </cell>
          <cell r="C1349" t="str">
            <v>UN</v>
          </cell>
          <cell r="D1349">
            <v>859.77</v>
          </cell>
        </row>
        <row r="1350">
          <cell r="A1350" t="str">
            <v>140435</v>
          </cell>
          <cell r="B1350" t="str">
            <v>PIA DE ACO INOX (4,00 X 0,60)M COM CUBA DE (0,50 X 0,40 X 0,40)M</v>
          </cell>
          <cell r="C1350" t="str">
            <v>UN</v>
          </cell>
          <cell r="D1350">
            <v>1417.46</v>
          </cell>
        </row>
        <row r="1351">
          <cell r="A1351" t="str">
            <v>140436</v>
          </cell>
          <cell r="B1351" t="str">
            <v>PIA DE ACO INOX (3,60 X 0,60)M COM CUBA DE (0,50 X 0,40 X 0,40)M</v>
          </cell>
          <cell r="C1351" t="str">
            <v>UN</v>
          </cell>
          <cell r="D1351">
            <v>1311.99</v>
          </cell>
        </row>
        <row r="1352">
          <cell r="A1352" t="str">
            <v>140437</v>
          </cell>
          <cell r="B1352" t="str">
            <v>PIA DE ACO INOX (3,00 X 0,60)M COM CUBA DE (0,50 X 0,40 X 0,40)M</v>
          </cell>
          <cell r="C1352" t="str">
            <v>UN</v>
          </cell>
          <cell r="D1352">
            <v>1153.77</v>
          </cell>
        </row>
        <row r="1353">
          <cell r="A1353" t="str">
            <v>140438</v>
          </cell>
          <cell r="B1353" t="str">
            <v>PIA DE ACO INOX (4,00 X 0,60)M COM CUBA DE (1,12 X 0,50 X 0,40)M</v>
          </cell>
          <cell r="C1353" t="str">
            <v>UN</v>
          </cell>
          <cell r="D1353">
            <v>2046.19</v>
          </cell>
        </row>
        <row r="1354">
          <cell r="A1354" t="str">
            <v>140439</v>
          </cell>
          <cell r="B1354" t="str">
            <v>PIA DE ACO INOX (3,60 X 0,60)M COM CUBA DE (1,12 X 0,50 X 0,40)M</v>
          </cell>
          <cell r="C1354" t="str">
            <v>UN</v>
          </cell>
          <cell r="D1354">
            <v>1940.72</v>
          </cell>
        </row>
        <row r="1355">
          <cell r="A1355" t="str">
            <v>140440</v>
          </cell>
          <cell r="B1355" t="str">
            <v>PIA DE ACO INOX (3,00 X 0,60)M COM CUBA DE (1,12 X 0,50 X 0,40)M</v>
          </cell>
          <cell r="C1355" t="str">
            <v>UN</v>
          </cell>
          <cell r="D1355">
            <v>1782.5</v>
          </cell>
        </row>
        <row r="1356">
          <cell r="A1356" t="str">
            <v>140441</v>
          </cell>
          <cell r="B1356" t="str">
            <v>PIA DE MARMORE (1,60 X 0,60)M - COM CUBA</v>
          </cell>
          <cell r="C1356" t="str">
            <v>UN</v>
          </cell>
          <cell r="D1356">
            <v>339.78</v>
          </cell>
        </row>
        <row r="1357">
          <cell r="A1357" t="str">
            <v>140442</v>
          </cell>
          <cell r="B1357" t="str">
            <v>PIA DE MARMORE (2,10 X 0,60)M - COM CUBA</v>
          </cell>
          <cell r="C1357" t="str">
            <v>UN</v>
          </cell>
          <cell r="D1357">
            <v>418.27</v>
          </cell>
        </row>
        <row r="1359">
          <cell r="A1359" t="str">
            <v>140500</v>
          </cell>
          <cell r="B1359" t="str">
            <v>FOSSAS E POCOS</v>
          </cell>
        </row>
        <row r="1360">
          <cell r="A1360" t="str">
            <v>140501</v>
          </cell>
          <cell r="B1360" t="str">
            <v>FOSSA SEPTICA</v>
          </cell>
          <cell r="C1360" t="str">
            <v>UN</v>
          </cell>
          <cell r="D1360">
            <v>233.84</v>
          </cell>
        </row>
        <row r="1361">
          <cell r="A1361" t="str">
            <v>140502</v>
          </cell>
          <cell r="B1361" t="str">
            <v>POCO ABSORVENTE</v>
          </cell>
          <cell r="C1361" t="str">
            <v>UN</v>
          </cell>
          <cell r="D1361">
            <v>664.72</v>
          </cell>
        </row>
        <row r="1363">
          <cell r="A1363" t="str">
            <v>140600</v>
          </cell>
          <cell r="B1363" t="str">
            <v>FIOS ELETRICOS</v>
          </cell>
        </row>
        <row r="1364">
          <cell r="A1364" t="str">
            <v>140601</v>
          </cell>
          <cell r="B1364" t="str">
            <v>FIO 0,75 MM2 - N. 18</v>
          </cell>
          <cell r="C1364" t="str">
            <v>M</v>
          </cell>
          <cell r="D1364">
            <v>1.44</v>
          </cell>
        </row>
        <row r="1365">
          <cell r="A1365" t="str">
            <v>140602</v>
          </cell>
          <cell r="B1365" t="str">
            <v>FIO 1,00 MM2 - N. 16</v>
          </cell>
          <cell r="C1365" t="str">
            <v>M</v>
          </cell>
          <cell r="D1365">
            <v>1.68</v>
          </cell>
        </row>
        <row r="1366">
          <cell r="A1366" t="str">
            <v>140603</v>
          </cell>
          <cell r="B1366" t="str">
            <v>FIO 1,50 MM2 - N. 14</v>
          </cell>
          <cell r="C1366" t="str">
            <v>M</v>
          </cell>
          <cell r="D1366">
            <v>1.92</v>
          </cell>
        </row>
        <row r="1367">
          <cell r="A1367" t="str">
            <v>140604</v>
          </cell>
          <cell r="B1367" t="str">
            <v>FIO 2,50 MM2 - N. 12</v>
          </cell>
          <cell r="C1367" t="str">
            <v>M</v>
          </cell>
          <cell r="D1367">
            <v>2.23</v>
          </cell>
        </row>
        <row r="1368">
          <cell r="A1368" t="str">
            <v>140605</v>
          </cell>
          <cell r="B1368" t="str">
            <v>FIO 4,00 MM2 - N. 10</v>
          </cell>
          <cell r="C1368" t="str">
            <v>M</v>
          </cell>
          <cell r="D1368">
            <v>2.68</v>
          </cell>
        </row>
        <row r="1369">
          <cell r="A1369" t="str">
            <v>140606</v>
          </cell>
          <cell r="B1369" t="str">
            <v>FIO 6,00 MM2 - N. 8</v>
          </cell>
          <cell r="C1369" t="str">
            <v>M</v>
          </cell>
          <cell r="D1369">
            <v>3.17</v>
          </cell>
        </row>
        <row r="1370">
          <cell r="A1370" t="str">
            <v>140607</v>
          </cell>
          <cell r="B1370" t="str">
            <v>FIO 10,00MM2 - N. 6</v>
          </cell>
          <cell r="C1370" t="str">
            <v>M</v>
          </cell>
          <cell r="D1370">
            <v>4.24</v>
          </cell>
        </row>
        <row r="1371">
          <cell r="A1371" t="str">
            <v>140608</v>
          </cell>
          <cell r="B1371" t="str">
            <v>FIO 16,00MM2 - N. 4</v>
          </cell>
          <cell r="C1371" t="str">
            <v>M</v>
          </cell>
          <cell r="D1371">
            <v>5.63</v>
          </cell>
        </row>
        <row r="1373">
          <cell r="A1373" t="str">
            <v>140700</v>
          </cell>
          <cell r="B1373" t="str">
            <v>CABOS ELETRICOS</v>
          </cell>
        </row>
        <row r="1374">
          <cell r="A1374" t="str">
            <v>140701</v>
          </cell>
          <cell r="B1374" t="str">
            <v>CABO 1,5 MM2 - N. 14</v>
          </cell>
          <cell r="C1374" t="str">
            <v>M</v>
          </cell>
          <cell r="D1374">
            <v>1.96</v>
          </cell>
        </row>
        <row r="1375">
          <cell r="A1375" t="str">
            <v>140702</v>
          </cell>
          <cell r="B1375" t="str">
            <v>CABO 2,5 MM2 - N. 12</v>
          </cell>
          <cell r="C1375" t="str">
            <v>M</v>
          </cell>
          <cell r="D1375">
            <v>2.34</v>
          </cell>
        </row>
        <row r="1376">
          <cell r="A1376" t="str">
            <v>140703</v>
          </cell>
          <cell r="B1376" t="str">
            <v>CABO 4,0 MM2 - N. 10</v>
          </cell>
          <cell r="C1376" t="str">
            <v>M</v>
          </cell>
          <cell r="D1376">
            <v>2.77</v>
          </cell>
        </row>
        <row r="1377">
          <cell r="A1377" t="str">
            <v>140704</v>
          </cell>
          <cell r="B1377" t="str">
            <v>CABO 6,0 MM2 - N. 8</v>
          </cell>
          <cell r="C1377" t="str">
            <v>M</v>
          </cell>
          <cell r="D1377">
            <v>3.25</v>
          </cell>
        </row>
        <row r="1378">
          <cell r="A1378" t="str">
            <v>140705</v>
          </cell>
          <cell r="B1378" t="str">
            <v>CABO 10,0 MM2 - N. 6</v>
          </cell>
          <cell r="C1378" t="str">
            <v>M</v>
          </cell>
          <cell r="D1378">
            <v>4.4000000000000004</v>
          </cell>
        </row>
        <row r="1379">
          <cell r="A1379" t="str">
            <v>140706</v>
          </cell>
          <cell r="B1379" t="str">
            <v>CABO 16,0 MM2 - N. 4</v>
          </cell>
          <cell r="C1379" t="str">
            <v>M</v>
          </cell>
          <cell r="D1379">
            <v>5.83</v>
          </cell>
        </row>
        <row r="1380">
          <cell r="A1380" t="str">
            <v>140707</v>
          </cell>
          <cell r="B1380" t="str">
            <v>CABO 25,0 MM2 - N. 2</v>
          </cell>
          <cell r="C1380" t="str">
            <v>M</v>
          </cell>
          <cell r="D1380">
            <v>7.83</v>
          </cell>
        </row>
        <row r="1381">
          <cell r="A1381" t="str">
            <v>140708</v>
          </cell>
          <cell r="B1381" t="str">
            <v>CABO 35,0 MM2 - N. 1/0</v>
          </cell>
          <cell r="C1381" t="str">
            <v>M</v>
          </cell>
          <cell r="D1381">
            <v>10.36</v>
          </cell>
        </row>
        <row r="1382">
          <cell r="A1382" t="str">
            <v>140709</v>
          </cell>
          <cell r="B1382" t="str">
            <v>CABO 50,0 MM2 - N. 2/0</v>
          </cell>
          <cell r="C1382" t="str">
            <v>M</v>
          </cell>
          <cell r="D1382">
            <v>14.76</v>
          </cell>
        </row>
        <row r="1383">
          <cell r="A1383" t="str">
            <v>140710</v>
          </cell>
          <cell r="B1383" t="str">
            <v>CABO 70,0 MM2 - N. 3/0</v>
          </cell>
          <cell r="C1383" t="str">
            <v>M</v>
          </cell>
          <cell r="D1383">
            <v>18.91</v>
          </cell>
        </row>
        <row r="1384">
          <cell r="A1384" t="str">
            <v>140711</v>
          </cell>
          <cell r="B1384" t="str">
            <v>CABO 95,0 MM2 - N. 4/0</v>
          </cell>
          <cell r="C1384" t="str">
            <v>M</v>
          </cell>
          <cell r="D1384">
            <v>24.57</v>
          </cell>
        </row>
        <row r="1385">
          <cell r="A1385" t="str">
            <v>140712</v>
          </cell>
          <cell r="B1385" t="str">
            <v>CABO 120,0 MM2 - N. 250</v>
          </cell>
          <cell r="C1385" t="str">
            <v>M</v>
          </cell>
          <cell r="D1385">
            <v>31.72</v>
          </cell>
        </row>
        <row r="1387">
          <cell r="A1387" t="str">
            <v>140800</v>
          </cell>
          <cell r="B1387" t="str">
            <v>CABO DE COBRE NU</v>
          </cell>
        </row>
        <row r="1388">
          <cell r="A1388" t="str">
            <v>140801</v>
          </cell>
          <cell r="B1388" t="str">
            <v>CABO DE COBRE NU 2,5 MM2</v>
          </cell>
          <cell r="C1388" t="str">
            <v>M</v>
          </cell>
          <cell r="D1388">
            <v>2.08</v>
          </cell>
        </row>
        <row r="1389">
          <cell r="A1389" t="str">
            <v>140802</v>
          </cell>
          <cell r="B1389" t="str">
            <v>CABO DE COBRE NU 10,0 MM2</v>
          </cell>
          <cell r="C1389" t="str">
            <v>M</v>
          </cell>
          <cell r="D1389">
            <v>3.72</v>
          </cell>
        </row>
        <row r="1390">
          <cell r="A1390" t="str">
            <v>140803</v>
          </cell>
          <cell r="B1390" t="str">
            <v>CABO DE COBRE NU 35,0 MM2</v>
          </cell>
          <cell r="C1390" t="str">
            <v>M</v>
          </cell>
          <cell r="D1390">
            <v>8.7100000000000009</v>
          </cell>
        </row>
        <row r="1391">
          <cell r="A1391" t="str">
            <v>140804</v>
          </cell>
          <cell r="B1391" t="str">
            <v>CABO DE COBRE NU 70,0 MM2</v>
          </cell>
          <cell r="C1391" t="str">
            <v>M</v>
          </cell>
          <cell r="D1391">
            <v>15.81</v>
          </cell>
        </row>
        <row r="1392">
          <cell r="A1392" t="str">
            <v>140805</v>
          </cell>
          <cell r="B1392" t="str">
            <v>CABO DE COBRE NU 120,0 MM2</v>
          </cell>
          <cell r="C1392" t="str">
            <v>M</v>
          </cell>
          <cell r="D1392">
            <v>24.16</v>
          </cell>
        </row>
        <row r="1394">
          <cell r="A1394" t="str">
            <v>140900</v>
          </cell>
          <cell r="B1394" t="str">
            <v>ELETRODUTOS DE PVC</v>
          </cell>
        </row>
        <row r="1395">
          <cell r="A1395" t="str">
            <v>140901</v>
          </cell>
          <cell r="B1395" t="str">
            <v>DIAMETRO   1/2 POLEGADA</v>
          </cell>
          <cell r="C1395" t="str">
            <v>M</v>
          </cell>
          <cell r="D1395">
            <v>5.98</v>
          </cell>
        </row>
        <row r="1396">
          <cell r="A1396" t="str">
            <v>140902</v>
          </cell>
          <cell r="B1396" t="str">
            <v>DIAMETRO   3/4 POLEGADA</v>
          </cell>
          <cell r="C1396" t="str">
            <v>M</v>
          </cell>
          <cell r="D1396">
            <v>6.53</v>
          </cell>
        </row>
        <row r="1397">
          <cell r="A1397" t="str">
            <v>140903</v>
          </cell>
          <cell r="B1397" t="str">
            <v>DIAMETRO 1     POLEGADA</v>
          </cell>
          <cell r="C1397" t="str">
            <v>M</v>
          </cell>
          <cell r="D1397">
            <v>9.74</v>
          </cell>
        </row>
        <row r="1398">
          <cell r="A1398" t="str">
            <v>140904</v>
          </cell>
          <cell r="B1398" t="str">
            <v>DIAMETRO 1 1/4 POLEGADA</v>
          </cell>
          <cell r="C1398" t="str">
            <v>M</v>
          </cell>
          <cell r="D1398">
            <v>11.63</v>
          </cell>
        </row>
        <row r="1399">
          <cell r="A1399" t="str">
            <v>140905</v>
          </cell>
          <cell r="B1399" t="str">
            <v>DIAMETRO 1 1/2 POLEGADA</v>
          </cell>
          <cell r="C1399" t="str">
            <v>M</v>
          </cell>
          <cell r="D1399">
            <v>14.16</v>
          </cell>
        </row>
        <row r="1400">
          <cell r="A1400" t="str">
            <v>140906</v>
          </cell>
          <cell r="B1400" t="str">
            <v>DIAMETRO 2     POLEGADA</v>
          </cell>
          <cell r="C1400" t="str">
            <v>M</v>
          </cell>
          <cell r="D1400">
            <v>17.21</v>
          </cell>
        </row>
        <row r="1401">
          <cell r="A1401" t="str">
            <v>140907</v>
          </cell>
          <cell r="B1401" t="str">
            <v>DIAMETRO 2 1/2 POLEGADA</v>
          </cell>
          <cell r="C1401" t="str">
            <v>M</v>
          </cell>
          <cell r="D1401">
            <v>27.37</v>
          </cell>
        </row>
        <row r="1402">
          <cell r="A1402" t="str">
            <v>140908</v>
          </cell>
          <cell r="B1402" t="str">
            <v>DIAMETRO 3    POLEGADA</v>
          </cell>
          <cell r="C1402" t="str">
            <v>M</v>
          </cell>
          <cell r="D1402">
            <v>32.18</v>
          </cell>
        </row>
        <row r="1403">
          <cell r="A1403" t="str">
            <v>140909</v>
          </cell>
          <cell r="B1403" t="str">
            <v>DIAMETRO 4    POLEGADA</v>
          </cell>
          <cell r="C1403" t="str">
            <v>M</v>
          </cell>
          <cell r="D1403">
            <v>44.14</v>
          </cell>
        </row>
        <row r="1405">
          <cell r="A1405" t="str">
            <v>141000</v>
          </cell>
          <cell r="B1405" t="str">
            <v>ELETRODUTOS DE FERRO ESMALTADO</v>
          </cell>
        </row>
        <row r="1406">
          <cell r="A1406" t="str">
            <v>141001</v>
          </cell>
          <cell r="B1406" t="str">
            <v>DIAMETRO   1/2 POLEGADA</v>
          </cell>
          <cell r="C1406" t="str">
            <v>M</v>
          </cell>
          <cell r="D1406">
            <v>6.7</v>
          </cell>
        </row>
        <row r="1407">
          <cell r="A1407" t="str">
            <v>141002</v>
          </cell>
          <cell r="B1407" t="str">
            <v>DIAMETRO   3/4 POLEGADA</v>
          </cell>
          <cell r="C1407" t="str">
            <v>M</v>
          </cell>
          <cell r="D1407">
            <v>9.68</v>
          </cell>
        </row>
        <row r="1408">
          <cell r="A1408" t="str">
            <v>141003</v>
          </cell>
          <cell r="B1408" t="str">
            <v>DIAMETRO 1     POLEGADA</v>
          </cell>
          <cell r="C1408" t="str">
            <v>M</v>
          </cell>
          <cell r="D1408">
            <v>13</v>
          </cell>
        </row>
        <row r="1409">
          <cell r="A1409" t="str">
            <v>141004</v>
          </cell>
          <cell r="B1409" t="str">
            <v>DIAMETRO 1 1/4 POLEGADA</v>
          </cell>
          <cell r="C1409" t="str">
            <v>M</v>
          </cell>
          <cell r="D1409">
            <v>19.05</v>
          </cell>
        </row>
        <row r="1410">
          <cell r="A1410" t="str">
            <v>141005</v>
          </cell>
          <cell r="B1410" t="str">
            <v>DIAMETRO 1 1/2 POLEGADA</v>
          </cell>
          <cell r="C1410" t="str">
            <v>M</v>
          </cell>
          <cell r="D1410">
            <v>22.57</v>
          </cell>
        </row>
        <row r="1411">
          <cell r="A1411" t="str">
            <v>141006</v>
          </cell>
          <cell r="B1411" t="str">
            <v>DIAMETRO 2     POLEGADA</v>
          </cell>
          <cell r="C1411" t="str">
            <v>M</v>
          </cell>
          <cell r="D1411">
            <v>27.29</v>
          </cell>
        </row>
        <row r="1412">
          <cell r="A1412" t="str">
            <v>141007</v>
          </cell>
          <cell r="B1412" t="str">
            <v>DIAMETRO 2 1/2 POLEGADA</v>
          </cell>
          <cell r="C1412" t="str">
            <v>M</v>
          </cell>
          <cell r="D1412">
            <v>41.64</v>
          </cell>
        </row>
        <row r="1413">
          <cell r="A1413" t="str">
            <v>141008</v>
          </cell>
          <cell r="B1413" t="str">
            <v>DIAMETRO 3    POLEGADA</v>
          </cell>
          <cell r="C1413" t="str">
            <v>M</v>
          </cell>
          <cell r="D1413">
            <v>48.89</v>
          </cell>
        </row>
        <row r="1414">
          <cell r="A1414" t="str">
            <v>141009</v>
          </cell>
          <cell r="B1414" t="str">
            <v>DIAMETRO 3 1/2 POLEGADAS</v>
          </cell>
          <cell r="C1414" t="str">
            <v>M</v>
          </cell>
          <cell r="D1414">
            <v>56.97</v>
          </cell>
        </row>
        <row r="1415">
          <cell r="A1415" t="str">
            <v>141010</v>
          </cell>
          <cell r="B1415" t="str">
            <v>DIAMETRO 4    POLEGADA</v>
          </cell>
          <cell r="C1415" t="str">
            <v>M</v>
          </cell>
          <cell r="D1415">
            <v>64.11</v>
          </cell>
        </row>
        <row r="1417">
          <cell r="A1417" t="str">
            <v>141100</v>
          </cell>
          <cell r="B1417" t="str">
            <v>ELETRODUTO DE FERRO GALVANIZADO</v>
          </cell>
        </row>
        <row r="1418">
          <cell r="A1418" t="str">
            <v>141101</v>
          </cell>
          <cell r="B1418" t="str">
            <v>DIAMETRO   3/4 POLEGADA</v>
          </cell>
          <cell r="C1418" t="str">
            <v>M</v>
          </cell>
          <cell r="D1418">
            <v>11.47</v>
          </cell>
        </row>
        <row r="1419">
          <cell r="A1419" t="str">
            <v>141102</v>
          </cell>
          <cell r="B1419" t="str">
            <v>DIAMETRO 1     POLEGADA</v>
          </cell>
          <cell r="C1419" t="str">
            <v>M</v>
          </cell>
          <cell r="D1419">
            <v>14.01</v>
          </cell>
        </row>
        <row r="1420">
          <cell r="A1420" t="str">
            <v>141103</v>
          </cell>
          <cell r="B1420" t="str">
            <v>DIAMETRO 1 1/4 POLEGADA</v>
          </cell>
          <cell r="C1420" t="str">
            <v>M</v>
          </cell>
          <cell r="D1420">
            <v>18.93</v>
          </cell>
        </row>
        <row r="1421">
          <cell r="A1421" t="str">
            <v>141104</v>
          </cell>
          <cell r="B1421" t="str">
            <v>DIAMETRO 1 1/2 POLEGADA</v>
          </cell>
          <cell r="C1421" t="str">
            <v>M</v>
          </cell>
          <cell r="D1421">
            <v>20.78</v>
          </cell>
        </row>
        <row r="1422">
          <cell r="A1422" t="str">
            <v>141105</v>
          </cell>
          <cell r="B1422" t="str">
            <v>DIAMETRO 2     POLEGADA</v>
          </cell>
          <cell r="C1422" t="str">
            <v>M</v>
          </cell>
          <cell r="D1422">
            <v>25.23</v>
          </cell>
        </row>
        <row r="1423">
          <cell r="A1423" t="str">
            <v>141106</v>
          </cell>
          <cell r="B1423" t="str">
            <v>DIAMETRO 2 1/2 POLEGADA</v>
          </cell>
          <cell r="C1423" t="str">
            <v>M</v>
          </cell>
          <cell r="D1423">
            <v>42.18</v>
          </cell>
        </row>
        <row r="1424">
          <cell r="A1424" t="str">
            <v>141107</v>
          </cell>
          <cell r="B1424" t="str">
            <v>DIAMETRO 3    POLEGADA</v>
          </cell>
          <cell r="C1424" t="str">
            <v>M</v>
          </cell>
          <cell r="D1424">
            <v>50.77</v>
          </cell>
        </row>
        <row r="1425">
          <cell r="A1425" t="str">
            <v>141108</v>
          </cell>
          <cell r="B1425" t="str">
            <v>DIAMETRO 3 1/2 POLEGADA</v>
          </cell>
          <cell r="C1425" t="str">
            <v>M .</v>
          </cell>
          <cell r="D1425">
            <v>57.82</v>
          </cell>
        </row>
        <row r="1426">
          <cell r="A1426" t="str">
            <v>141109</v>
          </cell>
          <cell r="B1426" t="str">
            <v>DIAMETRO 4    POLEGADA</v>
          </cell>
          <cell r="C1426" t="str">
            <v>M</v>
          </cell>
          <cell r="D1426">
            <v>66.2</v>
          </cell>
        </row>
        <row r="1428">
          <cell r="A1428" t="str">
            <v>141200</v>
          </cell>
          <cell r="B1428" t="str">
            <v>ELETRODUTO DE POLIETILENO FLEXIVEL</v>
          </cell>
        </row>
        <row r="1429">
          <cell r="A1429" t="str">
            <v>141201</v>
          </cell>
          <cell r="B1429" t="str">
            <v>DIAMETRO   1/2 POLEGADA</v>
          </cell>
          <cell r="C1429" t="str">
            <v>M</v>
          </cell>
          <cell r="D1429">
            <v>6.34</v>
          </cell>
        </row>
        <row r="1430">
          <cell r="A1430" t="str">
            <v>141202</v>
          </cell>
          <cell r="B1430" t="str">
            <v>DIAMETRO   3/4 POLEGADA</v>
          </cell>
          <cell r="C1430" t="str">
            <v>M</v>
          </cell>
          <cell r="D1430">
            <v>6.95</v>
          </cell>
        </row>
        <row r="1431">
          <cell r="A1431" t="str">
            <v>141203</v>
          </cell>
          <cell r="B1431" t="str">
            <v>DIAMETRO 1     POLEGADA</v>
          </cell>
          <cell r="C1431" t="str">
            <v>M</v>
          </cell>
          <cell r="D1431">
            <v>9.0299999999999994</v>
          </cell>
        </row>
        <row r="1432">
          <cell r="A1432" t="str">
            <v>141204</v>
          </cell>
          <cell r="B1432" t="str">
            <v>DIAMETRO 1 1/2 POLEGADA</v>
          </cell>
          <cell r="C1432" t="str">
            <v>M</v>
          </cell>
          <cell r="D1432">
            <v>16.23</v>
          </cell>
        </row>
        <row r="1433">
          <cell r="A1433" t="str">
            <v>141205</v>
          </cell>
          <cell r="B1433" t="str">
            <v>DIAMETRO 2     POLEGADA</v>
          </cell>
          <cell r="C1433" t="str">
            <v>M</v>
          </cell>
          <cell r="D1433">
            <v>22.15</v>
          </cell>
        </row>
        <row r="1435">
          <cell r="A1435" t="str">
            <v>141300</v>
          </cell>
          <cell r="B1435" t="str">
            <v>PECAS E APARELHOS ELETRICOS</v>
          </cell>
        </row>
        <row r="1436">
          <cell r="A1436" t="str">
            <v>141301</v>
          </cell>
          <cell r="B1436" t="str">
            <v>CAIXA DE FERRO 4 X 4 POLEGADA, OCTOG.</v>
          </cell>
          <cell r="C1436" t="str">
            <v>UN</v>
          </cell>
          <cell r="D1436">
            <v>5</v>
          </cell>
        </row>
        <row r="1437">
          <cell r="A1437" t="str">
            <v>141302</v>
          </cell>
          <cell r="B1437" t="str">
            <v>CAIXA DE FERRO 3 X 3 POLEGADA, SEXTAV.</v>
          </cell>
          <cell r="C1437" t="str">
            <v>UN</v>
          </cell>
          <cell r="D1437">
            <v>3.45</v>
          </cell>
        </row>
        <row r="1438">
          <cell r="A1438" t="str">
            <v>141303</v>
          </cell>
          <cell r="B1438" t="str">
            <v>CAIXA DE FERRO 4 X 4 POLEGADA</v>
          </cell>
          <cell r="C1438" t="str">
            <v>UN</v>
          </cell>
          <cell r="D1438">
            <v>5</v>
          </cell>
        </row>
        <row r="1439">
          <cell r="A1439" t="str">
            <v>141304</v>
          </cell>
          <cell r="B1439" t="str">
            <v>CAIXA DE FERRO 4 X 2 POLEGADA</v>
          </cell>
          <cell r="C1439" t="str">
            <v>UN</v>
          </cell>
          <cell r="D1439">
            <v>3.45</v>
          </cell>
        </row>
        <row r="1440">
          <cell r="A1440" t="str">
            <v>141305</v>
          </cell>
          <cell r="B1440" t="str">
            <v>PLACA 4 X 2 POLEGADA PARA PONTO DE CHUVEIRO OU EXAUSTOR</v>
          </cell>
          <cell r="C1440" t="str">
            <v>UN</v>
          </cell>
          <cell r="D1440">
            <v>2.02</v>
          </cell>
        </row>
        <row r="1441">
          <cell r="A1441" t="str">
            <v>141306</v>
          </cell>
          <cell r="B1441" t="str">
            <v>CONJUNTO DE PLACA 4 X 2 POLEGADA COM 1 INTERRUPTOR SIMPLES</v>
          </cell>
          <cell r="C1441" t="str">
            <v>UN</v>
          </cell>
          <cell r="D1441">
            <v>5.87</v>
          </cell>
        </row>
        <row r="1442">
          <cell r="A1442" t="str">
            <v>141307</v>
          </cell>
          <cell r="B1442" t="str">
            <v>CONJUNTO DE PLACA 4 X 2 POLEGADA COM 1 TOMADA REDONDA</v>
          </cell>
          <cell r="C1442" t="str">
            <v>UN</v>
          </cell>
          <cell r="D1442">
            <v>6.27</v>
          </cell>
        </row>
        <row r="1443">
          <cell r="A1443" t="str">
            <v>141308</v>
          </cell>
          <cell r="B1443" t="str">
            <v>CONJUNTO DE PLACA 4 X 2 POLEGADA COM 2 INTERRUPTORES SIMPLES</v>
          </cell>
          <cell r="C1443" t="str">
            <v>UN</v>
          </cell>
          <cell r="D1443">
            <v>9.42</v>
          </cell>
        </row>
        <row r="1444">
          <cell r="A1444" t="str">
            <v>141309</v>
          </cell>
          <cell r="B1444" t="str">
            <v>CONJUNTO DE PLACA 4 X 2 POLEGADA COM 1 INTERRUPTOR SIMPLES E 1 TOMADA</v>
          </cell>
          <cell r="C1444" t="str">
            <v>UN</v>
          </cell>
          <cell r="D1444">
            <v>9.4600000000000009</v>
          </cell>
        </row>
        <row r="1445">
          <cell r="A1445" t="str">
            <v>141310</v>
          </cell>
          <cell r="B1445" t="str">
            <v>CONJUNTO DE PLACA 4 X 2 POLEGADA COM 1 INTERRUPTOR BIPOLAR SIMPLES (TECLA DUPLA)</v>
          </cell>
          <cell r="C1445" t="str">
            <v>UN</v>
          </cell>
          <cell r="D1445">
            <v>15.68</v>
          </cell>
        </row>
        <row r="1446">
          <cell r="A1446" t="str">
            <v>141311</v>
          </cell>
          <cell r="B1446" t="str">
            <v>CONJUNTO DE PLACA 4 X 2 POLEGADA COM 3 INTERRUPTORES SIMPLES</v>
          </cell>
          <cell r="C1446" t="str">
            <v>UN</v>
          </cell>
          <cell r="D1446">
            <v>11.73</v>
          </cell>
        </row>
        <row r="1447">
          <cell r="A1447" t="str">
            <v>141312</v>
          </cell>
          <cell r="B1447" t="str">
            <v>CONJUNTO DE PLACA 4 X 4 POLEGADA COM 2 TOMADAS REDONDAS</v>
          </cell>
          <cell r="C1447" t="str">
            <v>UN</v>
          </cell>
          <cell r="D1447">
            <v>11.91</v>
          </cell>
        </row>
        <row r="1448">
          <cell r="A1448" t="str">
            <v>141313</v>
          </cell>
          <cell r="B1448" t="str">
            <v>PLACA 4 X 4 POLEGADA FECHADA</v>
          </cell>
          <cell r="C1448" t="str">
            <v>UN</v>
          </cell>
          <cell r="D1448">
            <v>3.59</v>
          </cell>
        </row>
        <row r="1449">
          <cell r="A1449" t="str">
            <v>141314</v>
          </cell>
          <cell r="B1449" t="str">
            <v>CONJUNTO DE PLACA 4 X 4 POLEGADA COM 1 INTERRUPTOR BIPOLAR SIMPLES (TECLA DUPLA) E 1 TOMADA REDONDA</v>
          </cell>
          <cell r="C1449" t="str">
            <v>UN</v>
          </cell>
          <cell r="D1449">
            <v>17.11</v>
          </cell>
        </row>
        <row r="1450">
          <cell r="A1450" t="str">
            <v>141315</v>
          </cell>
          <cell r="B1450" t="str">
            <v>CONJUNTO DE PLACA 4 X 4 POLEGADA COM 2 INTERRUPTORES BIPOLARES SIMPLES (TECLA DUPLA)</v>
          </cell>
          <cell r="C1450" t="str">
            <v>UN</v>
          </cell>
          <cell r="D1450">
            <v>18</v>
          </cell>
        </row>
        <row r="1451">
          <cell r="A1451" t="str">
            <v>141316</v>
          </cell>
          <cell r="B1451" t="str">
            <v>CONJUNTO DE PLACA 4 X 4 POLEGADA COM 1 INTERRUPTOR TRIPOLAR E 1 TOMADA REDONDA</v>
          </cell>
          <cell r="C1451" t="str">
            <v>UN</v>
          </cell>
          <cell r="D1451">
            <v>18.27</v>
          </cell>
        </row>
        <row r="1452">
          <cell r="A1452" t="str">
            <v>141317</v>
          </cell>
          <cell r="B1452" t="str">
            <v>LUMINARIA TIPO ARANDELA 45 GRAUS, COM DIFUSOR E CAIXA DE LIGACAO</v>
          </cell>
          <cell r="C1452" t="str">
            <v>UN</v>
          </cell>
          <cell r="D1452">
            <v>136.04</v>
          </cell>
        </row>
        <row r="1453">
          <cell r="A1453" t="str">
            <v>141318</v>
          </cell>
          <cell r="B1453" t="str">
            <v>LUMINARIA TIPO ARANDELA 45 GRAUS E CAIXA DE LIGACAO</v>
          </cell>
          <cell r="C1453" t="str">
            <v>UN</v>
          </cell>
          <cell r="D1453">
            <v>99.73</v>
          </cell>
        </row>
        <row r="1454">
          <cell r="A1454" t="str">
            <v>141319</v>
          </cell>
          <cell r="B1454" t="str">
            <v>LUMINARIA TIPO TP 217 DA TROPICO OU SIMILAR</v>
          </cell>
          <cell r="C1454" t="str">
            <v>UN</v>
          </cell>
          <cell r="D1454">
            <v>229.94</v>
          </cell>
        </row>
        <row r="1455">
          <cell r="A1455" t="str">
            <v>141320</v>
          </cell>
          <cell r="B1455" t="str">
            <v>LUMINARIA TIPO PLAFONIER</v>
          </cell>
          <cell r="C1455" t="str">
            <v>UN</v>
          </cell>
          <cell r="D1455">
            <v>12.26</v>
          </cell>
        </row>
        <row r="1456">
          <cell r="A1456" t="str">
            <v>141321</v>
          </cell>
          <cell r="B1456" t="str">
            <v>ARANDELA TIPO DROPS</v>
          </cell>
          <cell r="C1456" t="str">
            <v>UN</v>
          </cell>
          <cell r="D1456">
            <v>14.19</v>
          </cell>
        </row>
        <row r="1457">
          <cell r="A1457" t="str">
            <v>141322</v>
          </cell>
          <cell r="B1457" t="str">
            <v>LUMINARIA FLUORESCENTE PARA 1 LAMPADA 220 V/40 W</v>
          </cell>
          <cell r="C1457" t="str">
            <v>UN</v>
          </cell>
          <cell r="D1457">
            <v>44.18</v>
          </cell>
        </row>
        <row r="1458">
          <cell r="A1458" t="str">
            <v>141323</v>
          </cell>
          <cell r="B1458" t="str">
            <v>LUMINARIA FLUORESCENTE PARA 2 LAMPADAS 220V/40W</v>
          </cell>
          <cell r="C1458" t="str">
            <v>UN</v>
          </cell>
          <cell r="D1458">
            <v>63.58</v>
          </cell>
        </row>
        <row r="1459">
          <cell r="A1459" t="str">
            <v>141324</v>
          </cell>
          <cell r="B1459" t="str">
            <v>LUMINARIA FLUORESCENTE PARA 4 LAMPADAS 220V/40W</v>
          </cell>
          <cell r="C1459" t="str">
            <v>UN</v>
          </cell>
          <cell r="D1459">
            <v>104.8</v>
          </cell>
        </row>
        <row r="1460">
          <cell r="A1460" t="str">
            <v>141325</v>
          </cell>
          <cell r="B1460" t="str">
            <v>LUMINARIA FLUORESCENTE PARA 2 LAMPADAS 220V/20W</v>
          </cell>
          <cell r="C1460" t="str">
            <v>UN</v>
          </cell>
          <cell r="D1460">
            <v>62.25</v>
          </cell>
        </row>
        <row r="1461">
          <cell r="A1461" t="str">
            <v>141326</v>
          </cell>
          <cell r="B1461" t="str">
            <v>LUMINARIA FLUORESCENTE PARA 4 LAMPADAS 220V/20W</v>
          </cell>
          <cell r="C1461" t="str">
            <v>UN</v>
          </cell>
          <cell r="D1461">
            <v>96.75</v>
          </cell>
        </row>
        <row r="1462">
          <cell r="A1462" t="str">
            <v>141327</v>
          </cell>
          <cell r="B1462" t="str">
            <v>REATOR PARA LAMPADA FLUORESCENTE PARTIDA RAPIDA, ALTO FATOR DE POTENCIA - SIMPLES 220 V/1 X 20 W</v>
          </cell>
          <cell r="C1462" t="str">
            <v>UN</v>
          </cell>
          <cell r="D1462">
            <v>30.43</v>
          </cell>
        </row>
        <row r="1463">
          <cell r="A1463" t="str">
            <v>141328</v>
          </cell>
          <cell r="B1463" t="str">
            <v>REATOR PARA LAMPADA FLUORESCENTE PARTIDA RAPIDA, ALTO FATOR DE POTENCIA - SIMPLES 220 V/1 X 40 W</v>
          </cell>
          <cell r="C1463" t="str">
            <v>UN</v>
          </cell>
          <cell r="D1463">
            <v>30.49</v>
          </cell>
        </row>
        <row r="1464">
          <cell r="A1464" t="str">
            <v>141329</v>
          </cell>
          <cell r="B1464" t="str">
            <v>REATOR PARA LAMPADA FLUORESCENTE PARTIDA RAPIDA, ALTO FATOR DE POTENCIA - DUPLO 220 V/2 X 20 W</v>
          </cell>
          <cell r="C1464" t="str">
            <v>UN</v>
          </cell>
          <cell r="D1464">
            <v>42.33</v>
          </cell>
        </row>
        <row r="1465">
          <cell r="A1465" t="str">
            <v>141331</v>
          </cell>
          <cell r="B1465" t="str">
            <v>DISJUNTOR AUTOMATICO TIPO QUICK DE 10A A 30A</v>
          </cell>
          <cell r="C1465" t="str">
            <v>UN</v>
          </cell>
          <cell r="D1465">
            <v>12.03</v>
          </cell>
        </row>
        <row r="1466">
          <cell r="A1466" t="str">
            <v>141332</v>
          </cell>
          <cell r="B1466" t="str">
            <v>LAMPADA LUZ MISTA 250 W/220 V</v>
          </cell>
          <cell r="C1466" t="str">
            <v>UN</v>
          </cell>
          <cell r="D1466">
            <v>17.510000000000002</v>
          </cell>
        </row>
        <row r="1467">
          <cell r="A1467" t="str">
            <v>141333</v>
          </cell>
          <cell r="B1467" t="str">
            <v>LAMPADA LUZ MISTA 160 W/220 V</v>
          </cell>
          <cell r="C1467" t="str">
            <v>UN</v>
          </cell>
          <cell r="D1467">
            <v>14.37</v>
          </cell>
        </row>
        <row r="1468">
          <cell r="A1468" t="str">
            <v>141334</v>
          </cell>
          <cell r="B1468" t="str">
            <v>LAMPADA INCANDESCENTE 100 W/120 V</v>
          </cell>
          <cell r="C1468" t="str">
            <v>UN</v>
          </cell>
          <cell r="D1468">
            <v>3.05</v>
          </cell>
        </row>
        <row r="1469">
          <cell r="A1469" t="str">
            <v>141335</v>
          </cell>
          <cell r="B1469" t="str">
            <v>LAMPADA INCANDESCENTE 100 W/220 V</v>
          </cell>
          <cell r="C1469" t="str">
            <v>UN</v>
          </cell>
          <cell r="D1469">
            <v>3.05</v>
          </cell>
        </row>
        <row r="1470">
          <cell r="A1470" t="str">
            <v>141336</v>
          </cell>
          <cell r="B1470" t="str">
            <v>LAMPADA INCANDESCENTE  60 W/ 120 V</v>
          </cell>
          <cell r="C1470" t="str">
            <v>UN</v>
          </cell>
          <cell r="D1470">
            <v>2.73</v>
          </cell>
        </row>
        <row r="1471">
          <cell r="A1471" t="str">
            <v>141337</v>
          </cell>
          <cell r="B1471" t="str">
            <v>LAMPADA INCANDESCENTE  60 W/220 V</v>
          </cell>
          <cell r="C1471" t="str">
            <v>UN</v>
          </cell>
          <cell r="D1471">
            <v>2.73</v>
          </cell>
        </row>
        <row r="1472">
          <cell r="A1472" t="str">
            <v>141338</v>
          </cell>
          <cell r="B1472" t="str">
            <v>LAMPADA INCANDESCENTE 40 W/120 V</v>
          </cell>
          <cell r="C1472" t="str">
            <v>UN</v>
          </cell>
          <cell r="D1472">
            <v>3.13</v>
          </cell>
        </row>
        <row r="1473">
          <cell r="A1473" t="str">
            <v>141339</v>
          </cell>
          <cell r="B1473" t="str">
            <v>LAMPADA INCANDESCENTE 40 W/220 V</v>
          </cell>
          <cell r="C1473" t="str">
            <v>UN</v>
          </cell>
          <cell r="D1473">
            <v>3.13</v>
          </cell>
        </row>
        <row r="1474">
          <cell r="A1474" t="str">
            <v>141340</v>
          </cell>
          <cell r="B1474" t="str">
            <v>QUADRO DE LUZ QUICK-LAGS 4 DISJUNTORES</v>
          </cell>
          <cell r="C1474" t="str">
            <v>UN</v>
          </cell>
          <cell r="D1474">
            <v>214.03</v>
          </cell>
        </row>
        <row r="1475">
          <cell r="A1475" t="str">
            <v>141341</v>
          </cell>
          <cell r="B1475" t="str">
            <v>QUADRO DE LUZ QUICK-LAGS 6 DISJUNTORES</v>
          </cell>
          <cell r="C1475" t="str">
            <v>UN</v>
          </cell>
          <cell r="D1475">
            <v>183.02</v>
          </cell>
        </row>
        <row r="1476">
          <cell r="A1476" t="str">
            <v>141342</v>
          </cell>
          <cell r="B1476" t="str">
            <v>EXAUSTOR DOMICILIAR</v>
          </cell>
          <cell r="C1476" t="str">
            <v>UN</v>
          </cell>
          <cell r="D1476">
            <v>125.23</v>
          </cell>
        </row>
        <row r="1477">
          <cell r="A1477" t="str">
            <v>141344</v>
          </cell>
          <cell r="B1477" t="str">
            <v>CONECTOR TIPO SPLIT BOLT PARA CABO 10,0 MM2</v>
          </cell>
          <cell r="C1477" t="str">
            <v>UN</v>
          </cell>
          <cell r="D1477">
            <v>3.53</v>
          </cell>
        </row>
        <row r="1478">
          <cell r="A1478" t="str">
            <v>141345</v>
          </cell>
          <cell r="B1478" t="str">
            <v>CONECTOR TIPO SPLIT BOLT PARA CABO 35,0 MM2</v>
          </cell>
          <cell r="C1478" t="str">
            <v>UN</v>
          </cell>
          <cell r="D1478">
            <v>4.54</v>
          </cell>
        </row>
        <row r="1479">
          <cell r="A1479" t="str">
            <v>141346</v>
          </cell>
          <cell r="B1479" t="str">
            <v>CONECTOR TIPO SPLIT BOLT PARA CABO 70,0 MM2</v>
          </cell>
          <cell r="C1479" t="str">
            <v>UN</v>
          </cell>
          <cell r="D1479">
            <v>10.64</v>
          </cell>
        </row>
        <row r="1480">
          <cell r="A1480" t="str">
            <v>141347</v>
          </cell>
          <cell r="B1480" t="str">
            <v>CONECTOR TIPO SPLIT BOLT PARA CABO 120 MM2</v>
          </cell>
          <cell r="C1480" t="str">
            <v>UN</v>
          </cell>
          <cell r="D1480">
            <v>18.079999999999998</v>
          </cell>
        </row>
        <row r="1481">
          <cell r="A1481" t="str">
            <v>141348</v>
          </cell>
          <cell r="B1481" t="str">
            <v>HASTE DE ATERRAMENTO COPPERWELD 3 M X DIAMETRO 5/8 POLEGADA</v>
          </cell>
          <cell r="C1481" t="str">
            <v>UN</v>
          </cell>
          <cell r="D1481">
            <v>68.88</v>
          </cell>
        </row>
        <row r="1482">
          <cell r="A1482" t="str">
            <v>141349</v>
          </cell>
          <cell r="B1482" t="str">
            <v>POSTE DE ENGASTAR MODELO LP 500/30 DA TROPICO OU SIMILAR</v>
          </cell>
          <cell r="C1482" t="str">
            <v>UN</v>
          </cell>
          <cell r="D1482">
            <v>541.88</v>
          </cell>
        </row>
        <row r="1483">
          <cell r="A1483" t="str">
            <v>141350</v>
          </cell>
          <cell r="B1483" t="str">
            <v>POSTE DE FERRO, DIAMETRO 102 MM, h : 7 M</v>
          </cell>
          <cell r="C1483" t="str">
            <v>UN</v>
          </cell>
          <cell r="D1483">
            <v>546.53</v>
          </cell>
        </row>
        <row r="1484">
          <cell r="A1484" t="str">
            <v>141351</v>
          </cell>
          <cell r="B1484" t="str">
            <v>CONDULETE   1/2 POLEGADA</v>
          </cell>
          <cell r="C1484" t="str">
            <v>UN</v>
          </cell>
          <cell r="D1484">
            <v>5.81</v>
          </cell>
        </row>
        <row r="1485">
          <cell r="A1485" t="str">
            <v>141352</v>
          </cell>
          <cell r="B1485" t="str">
            <v>CONDULETE   3/4 POLEGADA</v>
          </cell>
          <cell r="C1485" t="str">
            <v>UN</v>
          </cell>
          <cell r="D1485">
            <v>5.83</v>
          </cell>
        </row>
        <row r="1486">
          <cell r="A1486" t="str">
            <v>141353</v>
          </cell>
          <cell r="B1486" t="str">
            <v>CONDULETE 1     POLEGADA</v>
          </cell>
          <cell r="C1486" t="str">
            <v>UN</v>
          </cell>
          <cell r="D1486">
            <v>8.32</v>
          </cell>
        </row>
        <row r="1487">
          <cell r="A1487" t="str">
            <v>141354</v>
          </cell>
          <cell r="B1487" t="str">
            <v>CONDULETE 1 1/4 POLEGADA</v>
          </cell>
          <cell r="C1487" t="str">
            <v>UN</v>
          </cell>
          <cell r="D1487">
            <v>12.34</v>
          </cell>
        </row>
        <row r="1488">
          <cell r="A1488" t="str">
            <v>141355</v>
          </cell>
          <cell r="B1488" t="str">
            <v>CONDULETE 1 1/2 POLEGADA</v>
          </cell>
          <cell r="C1488" t="str">
            <v>UN</v>
          </cell>
          <cell r="D1488">
            <v>17.899999999999999</v>
          </cell>
        </row>
        <row r="1489">
          <cell r="A1489" t="str">
            <v>141356</v>
          </cell>
          <cell r="B1489" t="str">
            <v>CONDULETE 2     POLEGADA</v>
          </cell>
          <cell r="C1489" t="str">
            <v>UN</v>
          </cell>
          <cell r="D1489">
            <v>18.16</v>
          </cell>
        </row>
        <row r="1490">
          <cell r="A1490" t="str">
            <v>141357</v>
          </cell>
          <cell r="B1490" t="str">
            <v>CONDULETE 2 1/2 POLEGADA</v>
          </cell>
          <cell r="C1490" t="str">
            <v>UN</v>
          </cell>
          <cell r="D1490">
            <v>42.81</v>
          </cell>
        </row>
        <row r="1491">
          <cell r="A1491" t="str">
            <v>141358</v>
          </cell>
          <cell r="B1491" t="str">
            <v>CONDULETE 3     POLEGADA</v>
          </cell>
          <cell r="C1491" t="str">
            <v>UN</v>
          </cell>
          <cell r="D1491">
            <v>58.75</v>
          </cell>
        </row>
        <row r="1492">
          <cell r="A1492" t="str">
            <v>141359</v>
          </cell>
          <cell r="B1492" t="str">
            <v>CONDULETE 3 1/2 POLEGADA</v>
          </cell>
          <cell r="C1492" t="str">
            <v>UN</v>
          </cell>
          <cell r="D1492">
            <v>67.08</v>
          </cell>
        </row>
        <row r="1493">
          <cell r="A1493" t="str">
            <v>141360</v>
          </cell>
          <cell r="B1493" t="str">
            <v>CONDULETE 4     POLEGADA</v>
          </cell>
          <cell r="C1493" t="str">
            <v>UN</v>
          </cell>
          <cell r="D1493">
            <v>101.73</v>
          </cell>
        </row>
        <row r="1495">
          <cell r="A1495" t="str">
            <v>141400</v>
          </cell>
          <cell r="B1495" t="str">
            <v>ENTRADA GERAL</v>
          </cell>
        </row>
        <row r="1496">
          <cell r="A1496" t="str">
            <v>141401</v>
          </cell>
          <cell r="B1496" t="str">
            <v>CARGA GERAL ATE 10 KW</v>
          </cell>
          <cell r="C1496" t="str">
            <v>UN</v>
          </cell>
          <cell r="D1496">
            <v>680.77</v>
          </cell>
        </row>
        <row r="1497">
          <cell r="A1497" t="str">
            <v>141402</v>
          </cell>
          <cell r="B1497" t="str">
            <v>CARGA DE 10,5 KW A 20 KW</v>
          </cell>
          <cell r="C1497" t="str">
            <v>UN</v>
          </cell>
          <cell r="D1497">
            <v>778.23</v>
          </cell>
        </row>
        <row r="1498">
          <cell r="A1498" t="str">
            <v>141403</v>
          </cell>
          <cell r="B1498" t="str">
            <v>CARGA DE 20,5 KW A 40 KW</v>
          </cell>
          <cell r="C1498" t="str">
            <v>UN</v>
          </cell>
          <cell r="D1498">
            <v>988.07</v>
          </cell>
        </row>
        <row r="1499">
          <cell r="A1499" t="str">
            <v>141404</v>
          </cell>
          <cell r="B1499" t="str">
            <v>CARGA DE 40,5 KW A 60 KW</v>
          </cell>
          <cell r="C1499" t="str">
            <v>UN</v>
          </cell>
          <cell r="D1499">
            <v>1116.28</v>
          </cell>
        </row>
        <row r="1500">
          <cell r="A1500" t="str">
            <v>141405</v>
          </cell>
          <cell r="B1500" t="str">
            <v>CARGA DE 60,5 KW A 80 KW</v>
          </cell>
          <cell r="C1500" t="str">
            <v>UN</v>
          </cell>
          <cell r="D1500">
            <v>1256.1099999999999</v>
          </cell>
        </row>
        <row r="1501">
          <cell r="A1501" t="str">
            <v>141406</v>
          </cell>
          <cell r="B1501" t="str">
            <v>CARGA ACIMA DE 80 KW</v>
          </cell>
          <cell r="C1501" t="str">
            <v>UN</v>
          </cell>
          <cell r="D1501">
            <v>1296.1500000000001</v>
          </cell>
        </row>
        <row r="1503">
          <cell r="A1503" t="str">
            <v>141500</v>
          </cell>
          <cell r="B1503" t="str">
            <v>CAIXA DE MEDIDORES</v>
          </cell>
        </row>
        <row r="1504">
          <cell r="A1504" t="str">
            <v>141501</v>
          </cell>
          <cell r="B1504" t="str">
            <v>ATE 50 A</v>
          </cell>
          <cell r="C1504" t="str">
            <v>UN</v>
          </cell>
          <cell r="D1504">
            <v>729.09</v>
          </cell>
        </row>
        <row r="1505">
          <cell r="A1505" t="str">
            <v>141502</v>
          </cell>
          <cell r="B1505" t="str">
            <v>ACIMA DE 50 A</v>
          </cell>
          <cell r="C1505" t="str">
            <v>UN</v>
          </cell>
          <cell r="D1505">
            <v>1187.8800000000001</v>
          </cell>
        </row>
        <row r="1507">
          <cell r="A1507" t="str">
            <v>141600</v>
          </cell>
          <cell r="B1507" t="str">
            <v>CAIXA DE QUADRO ELETRICO DE COMANDO</v>
          </cell>
        </row>
        <row r="1508">
          <cell r="A1508" t="str">
            <v>141601</v>
          </cell>
          <cell r="B1508" t="str">
            <v>TIPO 1</v>
          </cell>
          <cell r="C1508" t="str">
            <v>UN</v>
          </cell>
          <cell r="D1508">
            <v>1094.03</v>
          </cell>
        </row>
        <row r="1509">
          <cell r="A1509" t="str">
            <v>141602</v>
          </cell>
          <cell r="B1509" t="str">
            <v>TIPO 2</v>
          </cell>
          <cell r="C1509" t="str">
            <v>UN</v>
          </cell>
          <cell r="D1509">
            <v>1294.44</v>
          </cell>
        </row>
        <row r="1510">
          <cell r="A1510" t="str">
            <v>141603</v>
          </cell>
          <cell r="B1510" t="str">
            <v>TIPO 3</v>
          </cell>
          <cell r="C1510" t="str">
            <v>UN</v>
          </cell>
          <cell r="D1510">
            <v>1681.42</v>
          </cell>
        </row>
        <row r="1511">
          <cell r="A1511" t="str">
            <v>141604</v>
          </cell>
          <cell r="B1511" t="str">
            <v>TIPO 4</v>
          </cell>
          <cell r="C1511" t="str">
            <v>UN</v>
          </cell>
          <cell r="D1511">
            <v>904.58</v>
          </cell>
        </row>
        <row r="1512">
          <cell r="A1512" t="str">
            <v>141605</v>
          </cell>
          <cell r="B1512" t="str">
            <v>TIPO 5</v>
          </cell>
          <cell r="C1512" t="str">
            <v>UN</v>
          </cell>
          <cell r="D1512">
            <v>1132.3699999999999</v>
          </cell>
        </row>
        <row r="1513">
          <cell r="A1513" t="str">
            <v>141606</v>
          </cell>
          <cell r="B1513" t="str">
            <v>TIPO 6</v>
          </cell>
          <cell r="C1513" t="str">
            <v>UN</v>
          </cell>
          <cell r="D1513">
            <v>1509.78</v>
          </cell>
        </row>
        <row r="1514">
          <cell r="A1514" t="str">
            <v>141607</v>
          </cell>
          <cell r="B1514" t="str">
            <v>TIPO 7</v>
          </cell>
          <cell r="C1514" t="str">
            <v>UN</v>
          </cell>
          <cell r="D1514">
            <v>1907.55</v>
          </cell>
        </row>
        <row r="1515">
          <cell r="A1515" t="str">
            <v>141608</v>
          </cell>
          <cell r="B1515" t="str">
            <v>TIPO 8</v>
          </cell>
          <cell r="C1515" t="str">
            <v>UN</v>
          </cell>
          <cell r="D1515">
            <v>1428.2</v>
          </cell>
        </row>
        <row r="1516">
          <cell r="A1516" t="str">
            <v>141609</v>
          </cell>
          <cell r="B1516" t="str">
            <v>TIPO 9</v>
          </cell>
          <cell r="C1516" t="str">
            <v>UN</v>
          </cell>
          <cell r="D1516">
            <v>1698.22</v>
          </cell>
        </row>
        <row r="1517">
          <cell r="A1517" t="str">
            <v>141610</v>
          </cell>
          <cell r="B1517" t="str">
            <v>TIPO 10</v>
          </cell>
          <cell r="C1517" t="str">
            <v>UN</v>
          </cell>
          <cell r="D1517">
            <v>1910.81</v>
          </cell>
        </row>
        <row r="1519">
          <cell r="A1519" t="str">
            <v>150000</v>
          </cell>
          <cell r="B1519" t="str">
            <v>INSTALACOES</v>
          </cell>
        </row>
        <row r="1520">
          <cell r="A1520" t="str">
            <v>150100</v>
          </cell>
          <cell r="B1520" t="str">
            <v>INSTALACOES</v>
          </cell>
        </row>
        <row r="1522">
          <cell r="A1522" t="str">
            <v>160000</v>
          </cell>
          <cell r="B1522" t="str">
            <v>INSTALACOES DE PRODUCAO</v>
          </cell>
        </row>
        <row r="1523">
          <cell r="A1523" t="str">
            <v>160100</v>
          </cell>
          <cell r="B1523" t="str">
            <v>INSTALACAO ELETRO-MECANICA DE CONJUNTO MOTO-BOMBA</v>
          </cell>
        </row>
        <row r="1524">
          <cell r="A1524" t="str">
            <v>160101</v>
          </cell>
          <cell r="B1524" t="str">
            <v>DE 01 A 15 CV</v>
          </cell>
          <cell r="C1524" t="str">
            <v>UN</v>
          </cell>
          <cell r="D1524">
            <v>536.74</v>
          </cell>
        </row>
        <row r="1525">
          <cell r="A1525" t="str">
            <v>160102</v>
          </cell>
          <cell r="B1525" t="str">
            <v>DE 15,5 A 50 CV</v>
          </cell>
          <cell r="C1525" t="str">
            <v>UN</v>
          </cell>
          <cell r="D1525">
            <v>722.78</v>
          </cell>
        </row>
        <row r="1526">
          <cell r="A1526" t="str">
            <v>160103</v>
          </cell>
          <cell r="B1526" t="str">
            <v>DE 50,5 A 100 CV</v>
          </cell>
          <cell r="C1526" t="str">
            <v>UN</v>
          </cell>
          <cell r="D1526">
            <v>908.77</v>
          </cell>
        </row>
        <row r="1527">
          <cell r="A1527" t="str">
            <v>160104</v>
          </cell>
          <cell r="B1527" t="str">
            <v>DE 100,5 A 200 CV</v>
          </cell>
          <cell r="C1527" t="str">
            <v>UN</v>
          </cell>
          <cell r="D1527">
            <v>1194.02</v>
          </cell>
        </row>
        <row r="1528">
          <cell r="A1528" t="str">
            <v>160105</v>
          </cell>
          <cell r="B1528" t="str">
            <v>DE 200,5 A 500 CV</v>
          </cell>
          <cell r="C1528" t="str">
            <v>UN</v>
          </cell>
          <cell r="D1528">
            <v>1817.57</v>
          </cell>
        </row>
        <row r="1530">
          <cell r="A1530" t="str">
            <v>160200</v>
          </cell>
          <cell r="B1530" t="str">
            <v>INSTALACAO DE PERFIL I</v>
          </cell>
        </row>
        <row r="1531">
          <cell r="A1531" t="str">
            <v>160201</v>
          </cell>
          <cell r="B1531" t="str">
            <v>4  POLEGADA</v>
          </cell>
          <cell r="C1531" t="str">
            <v>M</v>
          </cell>
          <cell r="D1531">
            <v>51.96</v>
          </cell>
        </row>
        <row r="1532">
          <cell r="A1532" t="str">
            <v>160202</v>
          </cell>
          <cell r="B1532" t="str">
            <v>6  POLEGADA</v>
          </cell>
          <cell r="C1532" t="str">
            <v>M</v>
          </cell>
          <cell r="D1532">
            <v>81.44</v>
          </cell>
        </row>
        <row r="1533">
          <cell r="A1533" t="str">
            <v>160203</v>
          </cell>
          <cell r="B1533" t="str">
            <v>8  POLEGADA</v>
          </cell>
          <cell r="C1533" t="str">
            <v>M</v>
          </cell>
          <cell r="D1533">
            <v>109.23</v>
          </cell>
        </row>
        <row r="1534">
          <cell r="A1534" t="str">
            <v>160204</v>
          </cell>
          <cell r="B1534" t="str">
            <v>10 POLEGADA</v>
          </cell>
          <cell r="C1534" t="str">
            <v>M</v>
          </cell>
          <cell r="D1534">
            <v>152.96</v>
          </cell>
        </row>
        <row r="1535">
          <cell r="A1535" t="str">
            <v>160205</v>
          </cell>
          <cell r="B1535" t="str">
            <v>12 POLEGADA</v>
          </cell>
          <cell r="C1535" t="str">
            <v>M</v>
          </cell>
          <cell r="D1535">
            <v>205.51</v>
          </cell>
        </row>
        <row r="1537">
          <cell r="A1537" t="str">
            <v>160300</v>
          </cell>
          <cell r="B1537" t="str">
            <v>MODULO DOS DECANTADORES DA ETA</v>
          </cell>
        </row>
        <row r="1538">
          <cell r="A1538" t="str">
            <v>160301</v>
          </cell>
          <cell r="B1538" t="str">
            <v>12 L/S</v>
          </cell>
          <cell r="C1538" t="str">
            <v>UN</v>
          </cell>
          <cell r="D1538">
            <v>168.8</v>
          </cell>
        </row>
        <row r="1539">
          <cell r="A1539" t="str">
            <v>160302</v>
          </cell>
          <cell r="B1539" t="str">
            <v>16 L/S</v>
          </cell>
          <cell r="C1539" t="str">
            <v>UN</v>
          </cell>
          <cell r="D1539">
            <v>196.36</v>
          </cell>
        </row>
        <row r="1540">
          <cell r="A1540" t="str">
            <v>160303</v>
          </cell>
          <cell r="B1540" t="str">
            <v>20 L/S</v>
          </cell>
          <cell r="C1540" t="str">
            <v>UN</v>
          </cell>
          <cell r="D1540">
            <v>207.3</v>
          </cell>
        </row>
        <row r="1541">
          <cell r="A1541" t="str">
            <v>160304</v>
          </cell>
          <cell r="B1541" t="str">
            <v>25 L/S</v>
          </cell>
          <cell r="C1541" t="str">
            <v>UN</v>
          </cell>
          <cell r="D1541">
            <v>251.99</v>
          </cell>
        </row>
        <row r="1543">
          <cell r="A1543" t="str">
            <v>160400</v>
          </cell>
          <cell r="B1543" t="str">
            <v>CALHA DE AGUA DE LAVAGEM DA ETA</v>
          </cell>
        </row>
        <row r="1544">
          <cell r="A1544" t="str">
            <v>160401</v>
          </cell>
          <cell r="B1544" t="str">
            <v>12 L/S</v>
          </cell>
          <cell r="C1544" t="str">
            <v>UN</v>
          </cell>
          <cell r="D1544">
            <v>88.47</v>
          </cell>
        </row>
        <row r="1545">
          <cell r="A1545" t="str">
            <v>160402</v>
          </cell>
          <cell r="B1545" t="str">
            <v>16 L/S</v>
          </cell>
          <cell r="C1545" t="str">
            <v>UN</v>
          </cell>
          <cell r="D1545">
            <v>98.77</v>
          </cell>
        </row>
        <row r="1546">
          <cell r="A1546" t="str">
            <v>160403</v>
          </cell>
          <cell r="B1546" t="str">
            <v>20 L/S</v>
          </cell>
          <cell r="C1546" t="str">
            <v>UN</v>
          </cell>
          <cell r="D1546">
            <v>116.3</v>
          </cell>
        </row>
        <row r="1547">
          <cell r="A1547" t="str">
            <v>160404</v>
          </cell>
          <cell r="B1547" t="str">
            <v>25 L/S</v>
          </cell>
          <cell r="C1547" t="str">
            <v>UN</v>
          </cell>
          <cell r="D1547">
            <v>137.63999999999999</v>
          </cell>
        </row>
        <row r="1549">
          <cell r="A1549" t="str">
            <v>160500</v>
          </cell>
          <cell r="B1549" t="str">
            <v>STOP LOG</v>
          </cell>
        </row>
        <row r="1550">
          <cell r="A1550" t="str">
            <v>160501</v>
          </cell>
          <cell r="B1550" t="str">
            <v>MADEIRA</v>
          </cell>
          <cell r="C1550" t="str">
            <v>M2</v>
          </cell>
          <cell r="D1550">
            <v>118.64</v>
          </cell>
        </row>
        <row r="1551">
          <cell r="A1551" t="str">
            <v>160502</v>
          </cell>
          <cell r="B1551" t="str">
            <v>FIBER GLASS</v>
          </cell>
          <cell r="C1551" t="str">
            <v>M2</v>
          </cell>
          <cell r="D1551">
            <v>140.55000000000001</v>
          </cell>
        </row>
        <row r="1552">
          <cell r="A1552" t="str">
            <v>160503</v>
          </cell>
          <cell r="B1552" t="str">
            <v>ACO OU ALUMINIO</v>
          </cell>
          <cell r="C1552" t="str">
            <v>M2</v>
          </cell>
          <cell r="D1552">
            <v>865.68</v>
          </cell>
        </row>
        <row r="1554">
          <cell r="A1554" t="str">
            <v>160600</v>
          </cell>
          <cell r="B1554" t="str">
            <v>MONTAGEM DE COMPORTA CIRCULAR DE FERRO FUNDIDO TIPO SENTIDO DUPLO</v>
          </cell>
        </row>
        <row r="1555">
          <cell r="A1555" t="str">
            <v>160601</v>
          </cell>
          <cell r="B1555" t="str">
            <v>DIAMETRO 200 MM</v>
          </cell>
          <cell r="C1555" t="str">
            <v>UN</v>
          </cell>
          <cell r="D1555">
            <v>596.91</v>
          </cell>
        </row>
        <row r="1556">
          <cell r="A1556" t="str">
            <v>160602</v>
          </cell>
          <cell r="B1556" t="str">
            <v>DIAMETRO 300 MM</v>
          </cell>
          <cell r="C1556" t="str">
            <v>UN</v>
          </cell>
          <cell r="D1556">
            <v>878.39</v>
          </cell>
        </row>
        <row r="1557">
          <cell r="A1557" t="str">
            <v>160603</v>
          </cell>
          <cell r="B1557" t="str">
            <v>DIAMETRO 400 MM</v>
          </cell>
          <cell r="C1557" t="str">
            <v>UN</v>
          </cell>
          <cell r="D1557">
            <v>1051.8800000000001</v>
          </cell>
        </row>
        <row r="1558">
          <cell r="A1558" t="str">
            <v>160604</v>
          </cell>
          <cell r="B1558" t="str">
            <v>DIAMETRO 500 MM</v>
          </cell>
          <cell r="C1558" t="str">
            <v>UN</v>
          </cell>
          <cell r="D1558">
            <v>1297.68</v>
          </cell>
        </row>
        <row r="1559">
          <cell r="A1559" t="str">
            <v>160605</v>
          </cell>
          <cell r="B1559" t="str">
            <v>DIAMETRO 600 MM</v>
          </cell>
          <cell r="C1559" t="str">
            <v>UN</v>
          </cell>
          <cell r="D1559">
            <v>1538.74</v>
          </cell>
        </row>
        <row r="1560">
          <cell r="A1560" t="str">
            <v>160606</v>
          </cell>
          <cell r="B1560" t="str">
            <v>DIAMETRO 700 MM</v>
          </cell>
          <cell r="C1560" t="str">
            <v>UN</v>
          </cell>
          <cell r="D1560">
            <v>1714.52</v>
          </cell>
        </row>
        <row r="1561">
          <cell r="A1561" t="str">
            <v>160607</v>
          </cell>
          <cell r="B1561" t="str">
            <v>DIAMETRO 800 MM</v>
          </cell>
          <cell r="C1561" t="str">
            <v>UN</v>
          </cell>
          <cell r="D1561">
            <v>1935.98</v>
          </cell>
        </row>
        <row r="1562">
          <cell r="A1562" t="str">
            <v>160608</v>
          </cell>
          <cell r="B1562" t="str">
            <v>DIAMETRO 900 MM</v>
          </cell>
          <cell r="C1562" t="str">
            <v>UN</v>
          </cell>
          <cell r="D1562">
            <v>2063.89</v>
          </cell>
        </row>
        <row r="1563">
          <cell r="A1563" t="str">
            <v>160609</v>
          </cell>
          <cell r="B1563" t="str">
            <v>DIAMETRO 1000 MM</v>
          </cell>
          <cell r="C1563" t="str">
            <v>UN</v>
          </cell>
          <cell r="D1563">
            <v>2393.7800000000002</v>
          </cell>
        </row>
        <row r="1564">
          <cell r="A1564" t="str">
            <v>160610</v>
          </cell>
          <cell r="B1564" t="str">
            <v>DIAMETRO 1200 MM</v>
          </cell>
          <cell r="C1564" t="str">
            <v>UN</v>
          </cell>
          <cell r="D1564">
            <v>2719.27</v>
          </cell>
        </row>
        <row r="1565">
          <cell r="A1565" t="str">
            <v>160611</v>
          </cell>
          <cell r="B1565" t="str">
            <v>DIAMETRO 1400 MM</v>
          </cell>
          <cell r="C1565" t="str">
            <v>UN</v>
          </cell>
          <cell r="D1565">
            <v>2974.69</v>
          </cell>
        </row>
        <row r="1566">
          <cell r="A1566" t="str">
            <v>160612</v>
          </cell>
          <cell r="B1566" t="str">
            <v>DIAMETRO 1500 MM</v>
          </cell>
          <cell r="C1566" t="str">
            <v>UN</v>
          </cell>
          <cell r="D1566">
            <v>3346</v>
          </cell>
        </row>
        <row r="1567">
          <cell r="A1567" t="str">
            <v>160613</v>
          </cell>
          <cell r="B1567" t="str">
            <v>DIAMETRO 1800 MM</v>
          </cell>
          <cell r="C1567" t="str">
            <v>UN</v>
          </cell>
          <cell r="D1567">
            <v>4010</v>
          </cell>
        </row>
        <row r="1569">
          <cell r="A1569" t="str">
            <v>160700</v>
          </cell>
          <cell r="B1569" t="str">
            <v>MONTAGEM DE COMPORTA CIRCULAR DE FERRO FUNDIDO TIPO SENTIDO UNICO</v>
          </cell>
        </row>
        <row r="1570">
          <cell r="A1570" t="str">
            <v>160701</v>
          </cell>
          <cell r="B1570" t="str">
            <v>DIAMETRO 200 MM</v>
          </cell>
          <cell r="C1570" t="str">
            <v>UN</v>
          </cell>
          <cell r="D1570">
            <v>459.7</v>
          </cell>
        </row>
        <row r="1571">
          <cell r="A1571" t="str">
            <v>160702</v>
          </cell>
          <cell r="B1571" t="str">
            <v>DIAMETRO 300 MM</v>
          </cell>
          <cell r="C1571" t="str">
            <v>UN</v>
          </cell>
          <cell r="D1571">
            <v>792.98</v>
          </cell>
        </row>
        <row r="1572">
          <cell r="A1572" t="str">
            <v>160703</v>
          </cell>
          <cell r="B1572" t="str">
            <v>DIAMETRO 400 MM</v>
          </cell>
          <cell r="C1572" t="str">
            <v>UN</v>
          </cell>
          <cell r="D1572">
            <v>1044.44</v>
          </cell>
        </row>
        <row r="1573">
          <cell r="A1573" t="str">
            <v>160704</v>
          </cell>
          <cell r="B1573" t="str">
            <v>DIAMETRO 500 MM</v>
          </cell>
          <cell r="C1573" t="str">
            <v>UN</v>
          </cell>
          <cell r="D1573">
            <v>1408.27</v>
          </cell>
        </row>
        <row r="1574">
          <cell r="A1574" t="str">
            <v>160705</v>
          </cell>
          <cell r="B1574" t="str">
            <v>DIAMETRO 600 MM</v>
          </cell>
          <cell r="C1574" t="str">
            <v>UN</v>
          </cell>
          <cell r="D1574">
            <v>1530.83</v>
          </cell>
        </row>
        <row r="1575">
          <cell r="A1575" t="str">
            <v>160706</v>
          </cell>
          <cell r="B1575" t="str">
            <v>DIAMETRO 700 MM</v>
          </cell>
          <cell r="C1575" t="str">
            <v>UN</v>
          </cell>
          <cell r="D1575">
            <v>1732.75</v>
          </cell>
        </row>
        <row r="1576">
          <cell r="A1576" t="str">
            <v>160707</v>
          </cell>
          <cell r="B1576" t="str">
            <v>DIAMETRO 800 MM</v>
          </cell>
          <cell r="C1576" t="str">
            <v>UN</v>
          </cell>
          <cell r="D1576">
            <v>1907.28</v>
          </cell>
        </row>
        <row r="1577">
          <cell r="A1577" t="str">
            <v>160708</v>
          </cell>
          <cell r="B1577" t="str">
            <v>DIAMETRO 900 MM</v>
          </cell>
          <cell r="C1577" t="str">
            <v>UN</v>
          </cell>
          <cell r="D1577">
            <v>2152.3200000000002</v>
          </cell>
        </row>
        <row r="1578">
          <cell r="A1578" t="str">
            <v>160709</v>
          </cell>
          <cell r="B1578" t="str">
            <v>DIAMETRO 1000 MM</v>
          </cell>
          <cell r="C1578" t="str">
            <v>UN</v>
          </cell>
          <cell r="D1578">
            <v>2371.44</v>
          </cell>
        </row>
        <row r="1579">
          <cell r="A1579" t="str">
            <v>160710</v>
          </cell>
          <cell r="B1579" t="str">
            <v>DIAMETRO 1200 MM</v>
          </cell>
          <cell r="C1579" t="str">
            <v>UN</v>
          </cell>
          <cell r="D1579">
            <v>3412.46</v>
          </cell>
        </row>
        <row r="1581">
          <cell r="A1581" t="str">
            <v>160800</v>
          </cell>
          <cell r="B1581" t="str">
            <v>MONTAGEM DE ADUFAS SIMPLES DE PAREDE DE FERRO FUNDIDO</v>
          </cell>
        </row>
        <row r="1582">
          <cell r="A1582" t="str">
            <v>160801</v>
          </cell>
          <cell r="B1582" t="str">
            <v>DIAMETRO 100 MM</v>
          </cell>
          <cell r="C1582" t="str">
            <v>UN</v>
          </cell>
          <cell r="D1582">
            <v>205.11</v>
          </cell>
        </row>
        <row r="1583">
          <cell r="A1583" t="str">
            <v>160802</v>
          </cell>
          <cell r="B1583" t="str">
            <v>DIAMETRO 150 MM</v>
          </cell>
          <cell r="C1583" t="str">
            <v>UN</v>
          </cell>
          <cell r="D1583">
            <v>272.42</v>
          </cell>
        </row>
        <row r="1584">
          <cell r="A1584" t="str">
            <v>160803</v>
          </cell>
          <cell r="B1584" t="str">
            <v>DIAMETRO 200 MM</v>
          </cell>
          <cell r="C1584" t="str">
            <v>UN</v>
          </cell>
          <cell r="D1584">
            <v>346.94</v>
          </cell>
        </row>
        <row r="1585">
          <cell r="A1585" t="str">
            <v>160804</v>
          </cell>
          <cell r="B1585" t="str">
            <v>DIAMETRO 250 MM</v>
          </cell>
          <cell r="C1585" t="str">
            <v>UN</v>
          </cell>
          <cell r="D1585">
            <v>467.96</v>
          </cell>
        </row>
        <row r="1586">
          <cell r="A1586" t="str">
            <v>160805</v>
          </cell>
          <cell r="B1586" t="str">
            <v>DIAMETRO 300 MM</v>
          </cell>
          <cell r="C1586" t="str">
            <v>UN</v>
          </cell>
          <cell r="D1586">
            <v>540.69000000000005</v>
          </cell>
        </row>
        <row r="1587">
          <cell r="A1587" t="str">
            <v>160806</v>
          </cell>
          <cell r="B1587" t="str">
            <v>DIAMETRO 400 MM</v>
          </cell>
          <cell r="C1587" t="str">
            <v>UN</v>
          </cell>
          <cell r="D1587">
            <v>721.8</v>
          </cell>
        </row>
        <row r="1588">
          <cell r="A1588" t="str">
            <v>160807</v>
          </cell>
          <cell r="B1588" t="str">
            <v>DIAMETRO 500 MM</v>
          </cell>
          <cell r="C1588" t="str">
            <v>UN</v>
          </cell>
          <cell r="D1588">
            <v>856.33</v>
          </cell>
        </row>
        <row r="1589">
          <cell r="A1589" t="str">
            <v>160808</v>
          </cell>
          <cell r="B1589" t="str">
            <v>DIAMETRO 600 MM</v>
          </cell>
          <cell r="C1589" t="str">
            <v>UN</v>
          </cell>
          <cell r="D1589">
            <v>1084.94</v>
          </cell>
        </row>
        <row r="1591">
          <cell r="A1591" t="str">
            <v>160900</v>
          </cell>
          <cell r="B1591" t="str">
            <v>MONTAGEM DE ADUFAS SIMPLES DE FUNDO DE FERRO FUNDIDO</v>
          </cell>
        </row>
        <row r="1592">
          <cell r="A1592" t="str">
            <v>160901</v>
          </cell>
          <cell r="B1592" t="str">
            <v>DIAMETRO 100 MM</v>
          </cell>
          <cell r="C1592" t="str">
            <v>UN</v>
          </cell>
          <cell r="D1592">
            <v>183.88</v>
          </cell>
        </row>
        <row r="1593">
          <cell r="A1593" t="str">
            <v>160902</v>
          </cell>
          <cell r="B1593" t="str">
            <v>DIAMETRO 150 MM</v>
          </cell>
          <cell r="C1593" t="str">
            <v>UN</v>
          </cell>
          <cell r="D1593">
            <v>270.08</v>
          </cell>
        </row>
        <row r="1594">
          <cell r="A1594" t="str">
            <v>160903</v>
          </cell>
          <cell r="B1594" t="str">
            <v>DIAMETRO 200 MM</v>
          </cell>
          <cell r="C1594" t="str">
            <v>UN</v>
          </cell>
          <cell r="D1594">
            <v>296.92</v>
          </cell>
        </row>
        <row r="1595">
          <cell r="A1595" t="str">
            <v>160904</v>
          </cell>
          <cell r="B1595" t="str">
            <v>DIAMETRO 250 MM</v>
          </cell>
          <cell r="C1595" t="str">
            <v>UN</v>
          </cell>
          <cell r="D1595">
            <v>328.96</v>
          </cell>
        </row>
        <row r="1596">
          <cell r="A1596" t="str">
            <v>160905</v>
          </cell>
          <cell r="B1596" t="str">
            <v>DIAMETRO 300 MM</v>
          </cell>
          <cell r="C1596" t="str">
            <v>UN</v>
          </cell>
          <cell r="D1596">
            <v>399.53</v>
          </cell>
        </row>
        <row r="1597">
          <cell r="A1597" t="str">
            <v>160906</v>
          </cell>
          <cell r="B1597" t="str">
            <v>DIAMETRO 400 MM</v>
          </cell>
          <cell r="C1597" t="str">
            <v>UN</v>
          </cell>
          <cell r="D1597">
            <v>515.6</v>
          </cell>
        </row>
        <row r="1599">
          <cell r="A1599" t="str">
            <v>161000</v>
          </cell>
          <cell r="B1599" t="str">
            <v>MONTAGEM EM GERAL</v>
          </cell>
        </row>
        <row r="1600">
          <cell r="A1600" t="str">
            <v>161001</v>
          </cell>
          <cell r="B1600" t="str">
            <v>CHICANAS DO FLOCULADOR</v>
          </cell>
          <cell r="C1600" t="str">
            <v>M2</v>
          </cell>
          <cell r="D1600">
            <v>87.71</v>
          </cell>
        </row>
        <row r="1601">
          <cell r="A1601" t="str">
            <v>161002</v>
          </cell>
          <cell r="B1601" t="str">
            <v>CORTINA DE MADEIRA</v>
          </cell>
          <cell r="C1601" t="str">
            <v>M2</v>
          </cell>
          <cell r="D1601">
            <v>101.51</v>
          </cell>
        </row>
        <row r="1602">
          <cell r="A1602" t="str">
            <v>161003</v>
          </cell>
          <cell r="B1602" t="str">
            <v>DISPOSITIVO BASCULANTE</v>
          </cell>
          <cell r="C1602" t="str">
            <v>UN</v>
          </cell>
          <cell r="D1602">
            <v>60.11</v>
          </cell>
        </row>
        <row r="1603">
          <cell r="A1603" t="str">
            <v>161004</v>
          </cell>
          <cell r="B1603" t="str">
            <v>VERTEDOR RETANGULAR DE MADEIRA</v>
          </cell>
          <cell r="C1603" t="str">
            <v>M2</v>
          </cell>
          <cell r="D1603">
            <v>237.84</v>
          </cell>
        </row>
        <row r="1604">
          <cell r="A1604" t="str">
            <v>161005</v>
          </cell>
          <cell r="B1604" t="str">
            <v>VERTEDOR TRIANGULAR DE ALUMINIO</v>
          </cell>
          <cell r="C1604" t="str">
            <v>M2</v>
          </cell>
          <cell r="D1604">
            <v>505.42</v>
          </cell>
        </row>
        <row r="1605">
          <cell r="A1605" t="str">
            <v>161006</v>
          </cell>
          <cell r="B1605" t="str">
            <v>ALAVANCA DE MANOBRA VALVULA BORBOLETA</v>
          </cell>
          <cell r="C1605" t="str">
            <v>UN</v>
          </cell>
          <cell r="D1605">
            <v>417.03</v>
          </cell>
        </row>
        <row r="1606">
          <cell r="A1606" t="str">
            <v>161007</v>
          </cell>
          <cell r="B1606" t="str">
            <v>SARILHO</v>
          </cell>
          <cell r="C1606" t="str">
            <v>UN</v>
          </cell>
          <cell r="D1606">
            <v>590.54</v>
          </cell>
        </row>
        <row r="1607">
          <cell r="A1607" t="str">
            <v>161008</v>
          </cell>
          <cell r="B1607" t="str">
            <v>PLACA DE ORIFICIO</v>
          </cell>
          <cell r="C1607" t="str">
            <v>UN</v>
          </cell>
          <cell r="D1607">
            <v>50.92</v>
          </cell>
        </row>
        <row r="1608">
          <cell r="A1608" t="str">
            <v>161009</v>
          </cell>
          <cell r="B1608" t="str">
            <v>MEDIDOR DE VAZAO</v>
          </cell>
          <cell r="C1608" t="str">
            <v>UN</v>
          </cell>
          <cell r="D1608">
            <v>54.83</v>
          </cell>
        </row>
        <row r="1609">
          <cell r="A1609" t="str">
            <v>161010</v>
          </cell>
          <cell r="B1609" t="str">
            <v>DISPOSITIVO DE COLETA DE AGUA DECANTADA</v>
          </cell>
          <cell r="C1609" t="str">
            <v>M</v>
          </cell>
          <cell r="D1609">
            <v>46.97</v>
          </cell>
        </row>
        <row r="1610">
          <cell r="A1610" t="str">
            <v>161011</v>
          </cell>
          <cell r="B1610" t="str">
            <v>INSTALACAO DE AGITADOR</v>
          </cell>
          <cell r="C1610" t="str">
            <v>UN</v>
          </cell>
          <cell r="D1610">
            <v>33.44</v>
          </cell>
        </row>
        <row r="1611">
          <cell r="A1611" t="str">
            <v>161012</v>
          </cell>
          <cell r="B1611" t="str">
            <v>INSTALACAO DE BOMBA DOSADORA</v>
          </cell>
          <cell r="C1611" t="str">
            <v>UN</v>
          </cell>
          <cell r="D1611">
            <v>65.099999999999994</v>
          </cell>
        </row>
        <row r="1612">
          <cell r="A1612" t="str">
            <v>161013</v>
          </cell>
          <cell r="B1612" t="str">
            <v>COCHO DE MADEIRA</v>
          </cell>
          <cell r="C1612" t="str">
            <v>UN</v>
          </cell>
          <cell r="D1612">
            <v>63.6</v>
          </cell>
        </row>
        <row r="1613">
          <cell r="A1613" t="str">
            <v>161014</v>
          </cell>
          <cell r="B1613" t="str">
            <v>INSTALACAO DE CORRENTE DE FERRO</v>
          </cell>
          <cell r="C1613" t="str">
            <v>KG</v>
          </cell>
          <cell r="D1613">
            <v>6.27</v>
          </cell>
        </row>
        <row r="1614">
          <cell r="A1614" t="str">
            <v>161015</v>
          </cell>
          <cell r="B1614" t="str">
            <v>INSTALACAO DE CESTO METALICO</v>
          </cell>
          <cell r="C1614" t="str">
            <v>UN</v>
          </cell>
          <cell r="D1614">
            <v>361.7</v>
          </cell>
        </row>
        <row r="1615">
          <cell r="A1615" t="str">
            <v>161016</v>
          </cell>
          <cell r="B1615" t="str">
            <v>INSTALACAO DE ANTEPARO</v>
          </cell>
          <cell r="C1615" t="str">
            <v>UN</v>
          </cell>
          <cell r="D1615">
            <v>63.65</v>
          </cell>
        </row>
        <row r="1616">
          <cell r="A1616" t="str">
            <v>161017</v>
          </cell>
          <cell r="B1616" t="str">
            <v>INSTALACAO DE HASTE DE PROLONGAMENTO COM VOLANTE</v>
          </cell>
          <cell r="C1616" t="str">
            <v>M</v>
          </cell>
          <cell r="D1616">
            <v>34.83</v>
          </cell>
        </row>
        <row r="1617">
          <cell r="A1617" t="str">
            <v>161018</v>
          </cell>
          <cell r="B1617" t="str">
            <v>INSTALACAO DE RESPIRO</v>
          </cell>
          <cell r="C1617" t="str">
            <v>UN</v>
          </cell>
          <cell r="D1617">
            <v>100.85</v>
          </cell>
        </row>
        <row r="1618">
          <cell r="A1618" t="str">
            <v>161019</v>
          </cell>
          <cell r="B1618" t="str">
            <v>COLOCACAO DE CALHA PARSHALL W: 6 POLEGADA</v>
          </cell>
          <cell r="C1618" t="str">
            <v>UN</v>
          </cell>
          <cell r="D1618">
            <v>1061.27</v>
          </cell>
        </row>
        <row r="1619">
          <cell r="A1619" t="str">
            <v>161020</v>
          </cell>
          <cell r="B1619" t="str">
            <v>COLOCACAO DE CALHA PARSHALL W : 3 POLEGADA</v>
          </cell>
          <cell r="C1619" t="str">
            <v>UN</v>
          </cell>
          <cell r="D1619">
            <v>622.37</v>
          </cell>
        </row>
        <row r="1620">
          <cell r="A1620" t="str">
            <v>161021</v>
          </cell>
          <cell r="B1620" t="str">
            <v>INSTALACAO DE TALHA E TROLEY MANUAL DE 1 TONELADA</v>
          </cell>
          <cell r="C1620" t="str">
            <v>UN</v>
          </cell>
          <cell r="D1620">
            <v>1939.48</v>
          </cell>
        </row>
        <row r="1622">
          <cell r="A1622" t="str">
            <v>161100</v>
          </cell>
          <cell r="B1622" t="str">
            <v>LEITO FILTRANTE</v>
          </cell>
        </row>
        <row r="1623">
          <cell r="A1623" t="str">
            <v>161101</v>
          </cell>
          <cell r="B1623" t="str">
            <v>COLOCACAO E APILOAMENTO DE TERRA NO FILTRO</v>
          </cell>
          <cell r="C1623" t="str">
            <v>M3</v>
          </cell>
          <cell r="D1623">
            <v>29.43</v>
          </cell>
        </row>
        <row r="1624">
          <cell r="A1624" t="str">
            <v>161102</v>
          </cell>
          <cell r="B1624" t="str">
            <v>FORNECIMENTO E ENCHIMENTO DO FILTRO COM BRITA N. 4</v>
          </cell>
          <cell r="C1624" t="str">
            <v>M3</v>
          </cell>
          <cell r="D1624">
            <v>70.64</v>
          </cell>
        </row>
        <row r="1625">
          <cell r="A1625" t="str">
            <v>161103</v>
          </cell>
          <cell r="B1625" t="str">
            <v>COLOCACAO DE AREIA NOS FILTROS</v>
          </cell>
          <cell r="C1625" t="str">
            <v>M3</v>
          </cell>
          <cell r="D1625">
            <v>29.43</v>
          </cell>
        </row>
        <row r="1626">
          <cell r="A1626" t="str">
            <v>161104</v>
          </cell>
          <cell r="B1626" t="str">
            <v>COLOCACAO DE PEDREGULHO NOS FILTROS</v>
          </cell>
          <cell r="C1626" t="str">
            <v>M3</v>
          </cell>
          <cell r="D1626">
            <v>32.21</v>
          </cell>
        </row>
        <row r="1627">
          <cell r="A1627" t="str">
            <v>161105</v>
          </cell>
          <cell r="B1627" t="str">
            <v>COLOCACAO DE ANTRACITO NOS FILTROS</v>
          </cell>
          <cell r="C1627" t="str">
            <v>M3</v>
          </cell>
          <cell r="D1627">
            <v>29.43</v>
          </cell>
        </row>
        <row r="1628">
          <cell r="A1628" t="str">
            <v>161106</v>
          </cell>
          <cell r="B1628" t="str">
            <v>ASSENTAMENTO DE BLOCOS LEOPOLD</v>
          </cell>
          <cell r="C1628" t="str">
            <v>M2</v>
          </cell>
          <cell r="D1628">
            <v>35.43</v>
          </cell>
        </row>
        <row r="1629">
          <cell r="A1629" t="str">
            <v>161107</v>
          </cell>
          <cell r="B1629" t="str">
            <v>COLOCACAO DE LONA PLASTICA</v>
          </cell>
          <cell r="C1629" t="str">
            <v>M2</v>
          </cell>
          <cell r="D1629">
            <v>6.61</v>
          </cell>
        </row>
        <row r="1631">
          <cell r="A1631" t="str">
            <v>161200</v>
          </cell>
          <cell r="B1631" t="str">
            <v>MONTAGEM DE TUBOS DE FERRO FUNDIDO (P/P)</v>
          </cell>
        </row>
        <row r="1632">
          <cell r="A1632" t="str">
            <v>161201</v>
          </cell>
          <cell r="B1632" t="str">
            <v>DIAMETRO 100 MM</v>
          </cell>
          <cell r="C1632" t="str">
            <v>M</v>
          </cell>
          <cell r="D1632">
            <v>5.41</v>
          </cell>
        </row>
        <row r="1633">
          <cell r="A1633" t="str">
            <v>161202</v>
          </cell>
          <cell r="B1633" t="str">
            <v>DIAMETRO 150 MM</v>
          </cell>
          <cell r="C1633" t="str">
            <v>M</v>
          </cell>
          <cell r="D1633">
            <v>7.12</v>
          </cell>
        </row>
        <row r="1634">
          <cell r="A1634" t="str">
            <v>161203</v>
          </cell>
          <cell r="B1634" t="str">
            <v>DIAMETRO 200 MM</v>
          </cell>
          <cell r="C1634" t="str">
            <v>M</v>
          </cell>
          <cell r="D1634">
            <v>14.94</v>
          </cell>
        </row>
        <row r="1635">
          <cell r="A1635" t="str">
            <v>161204</v>
          </cell>
          <cell r="B1635" t="str">
            <v>DIAMETRO 250 MM</v>
          </cell>
          <cell r="C1635" t="str">
            <v>M</v>
          </cell>
          <cell r="D1635">
            <v>18.260000000000002</v>
          </cell>
        </row>
        <row r="1636">
          <cell r="A1636" t="str">
            <v>161205</v>
          </cell>
          <cell r="B1636" t="str">
            <v>DIAMETRO 300 MM</v>
          </cell>
          <cell r="C1636" t="str">
            <v>M</v>
          </cell>
          <cell r="D1636">
            <v>21.61</v>
          </cell>
        </row>
        <row r="1637">
          <cell r="A1637" t="str">
            <v>161206</v>
          </cell>
          <cell r="B1637" t="str">
            <v>DIAMETRO 400 MM</v>
          </cell>
          <cell r="C1637" t="str">
            <v>M</v>
          </cell>
          <cell r="D1637">
            <v>28.87</v>
          </cell>
        </row>
        <row r="1638">
          <cell r="A1638" t="str">
            <v>161207</v>
          </cell>
          <cell r="B1638" t="str">
            <v>DIAMETRO 500 MM</v>
          </cell>
          <cell r="C1638" t="str">
            <v>M</v>
          </cell>
          <cell r="D1638">
            <v>37.75</v>
          </cell>
        </row>
        <row r="1639">
          <cell r="A1639" t="str">
            <v>161208</v>
          </cell>
          <cell r="B1639" t="str">
            <v>DIAMETRO 600 MM</v>
          </cell>
          <cell r="C1639" t="str">
            <v>M</v>
          </cell>
          <cell r="D1639">
            <v>23.47</v>
          </cell>
        </row>
        <row r="1640">
          <cell r="A1640" t="str">
            <v>161209</v>
          </cell>
          <cell r="B1640" t="str">
            <v>DIAMETRO 700 MM</v>
          </cell>
          <cell r="C1640" t="str">
            <v>M</v>
          </cell>
          <cell r="D1640">
            <v>29.02</v>
          </cell>
        </row>
        <row r="1641">
          <cell r="A1641" t="str">
            <v>161210</v>
          </cell>
          <cell r="B1641" t="str">
            <v>DIAMETRO 800 MM</v>
          </cell>
          <cell r="C1641" t="str">
            <v>M</v>
          </cell>
          <cell r="D1641">
            <v>35.47</v>
          </cell>
        </row>
        <row r="1642">
          <cell r="A1642" t="str">
            <v>161211</v>
          </cell>
          <cell r="B1642" t="str">
            <v>DIAMETRO 900 MM</v>
          </cell>
          <cell r="C1642" t="str">
            <v>M</v>
          </cell>
          <cell r="D1642">
            <v>41.56</v>
          </cell>
        </row>
        <row r="1643">
          <cell r="A1643" t="str">
            <v>161212</v>
          </cell>
          <cell r="B1643" t="str">
            <v>DIAMETRO 1000 MM</v>
          </cell>
          <cell r="C1643" t="str">
            <v>M</v>
          </cell>
          <cell r="D1643">
            <v>50.65</v>
          </cell>
        </row>
        <row r="1645">
          <cell r="A1645" t="str">
            <v>161300</v>
          </cell>
          <cell r="B1645" t="str">
            <v>MONTAGEM DE CONEXOES DE JUNTA TIPO JM (B/F)</v>
          </cell>
        </row>
        <row r="1646">
          <cell r="A1646" t="str">
            <v>161301</v>
          </cell>
          <cell r="B1646" t="str">
            <v>DIAMETRO 100 MM</v>
          </cell>
          <cell r="C1646" t="str">
            <v>UN</v>
          </cell>
          <cell r="D1646">
            <v>4.5599999999999996</v>
          </cell>
        </row>
        <row r="1647">
          <cell r="A1647" t="str">
            <v>161302</v>
          </cell>
          <cell r="B1647" t="str">
            <v>DIAMETRO 150 MM</v>
          </cell>
          <cell r="C1647" t="str">
            <v>UN</v>
          </cell>
          <cell r="D1647">
            <v>6.37</v>
          </cell>
        </row>
        <row r="1648">
          <cell r="A1648" t="str">
            <v>161303</v>
          </cell>
          <cell r="B1648" t="str">
            <v>DIAMETRO 200 MM</v>
          </cell>
          <cell r="C1648" t="str">
            <v>UN</v>
          </cell>
          <cell r="D1648">
            <v>7.63</v>
          </cell>
        </row>
        <row r="1649">
          <cell r="A1649" t="str">
            <v>161304</v>
          </cell>
          <cell r="B1649" t="str">
            <v>DIAMETRO 250 MM</v>
          </cell>
          <cell r="C1649" t="str">
            <v>UN</v>
          </cell>
          <cell r="D1649">
            <v>9.8800000000000008</v>
          </cell>
        </row>
        <row r="1650">
          <cell r="A1650" t="str">
            <v>161305</v>
          </cell>
          <cell r="B1650" t="str">
            <v>DIAMETRO 300 MM</v>
          </cell>
          <cell r="C1650" t="str">
            <v>UN</v>
          </cell>
          <cell r="D1650">
            <v>12.83</v>
          </cell>
        </row>
        <row r="1651">
          <cell r="A1651" t="str">
            <v>161306</v>
          </cell>
          <cell r="B1651" t="str">
            <v>DIAMETRO 400 MM</v>
          </cell>
          <cell r="C1651" t="str">
            <v>UN</v>
          </cell>
          <cell r="D1651">
            <v>17.48</v>
          </cell>
        </row>
        <row r="1652">
          <cell r="A1652" t="str">
            <v>161307</v>
          </cell>
          <cell r="B1652" t="str">
            <v>DIAMETRO 500 MM</v>
          </cell>
          <cell r="C1652" t="str">
            <v>UN</v>
          </cell>
          <cell r="D1652">
            <v>22.75</v>
          </cell>
        </row>
        <row r="1653">
          <cell r="A1653" t="str">
            <v>161308</v>
          </cell>
          <cell r="B1653" t="str">
            <v>DIAMETRO 600 MM</v>
          </cell>
          <cell r="C1653" t="str">
            <v>UN</v>
          </cell>
          <cell r="D1653">
            <v>29.45</v>
          </cell>
        </row>
        <row r="1654">
          <cell r="A1654" t="str">
            <v>161309</v>
          </cell>
          <cell r="B1654" t="str">
            <v>DIAMETRO 700 MM</v>
          </cell>
          <cell r="C1654" t="str">
            <v>UN</v>
          </cell>
          <cell r="D1654">
            <v>39.42</v>
          </cell>
        </row>
        <row r="1655">
          <cell r="A1655" t="str">
            <v>161310</v>
          </cell>
          <cell r="B1655" t="str">
            <v>DIAMETRO 800 MM</v>
          </cell>
          <cell r="C1655" t="str">
            <v>UN</v>
          </cell>
          <cell r="D1655">
            <v>55.36</v>
          </cell>
        </row>
        <row r="1656">
          <cell r="A1656" t="str">
            <v>161311</v>
          </cell>
          <cell r="B1656" t="str">
            <v>DIAMETRO 900 MM</v>
          </cell>
          <cell r="C1656" t="str">
            <v>UN</v>
          </cell>
          <cell r="D1656">
            <v>66.459999999999994</v>
          </cell>
        </row>
        <row r="1657">
          <cell r="A1657" t="str">
            <v>161312</v>
          </cell>
          <cell r="B1657" t="str">
            <v>DIAMETRO 1000 MM</v>
          </cell>
          <cell r="C1657" t="str">
            <v>UN</v>
          </cell>
          <cell r="D1657">
            <v>80.02</v>
          </cell>
        </row>
        <row r="1659">
          <cell r="A1659" t="str">
            <v>161400</v>
          </cell>
          <cell r="B1659" t="str">
            <v>MONTAGEM DE CONEXOES DE JUNTA TIPO JE (PB)</v>
          </cell>
        </row>
        <row r="1660">
          <cell r="A1660" t="str">
            <v>161401</v>
          </cell>
          <cell r="B1660" t="str">
            <v>DIAMETRO 100 MM</v>
          </cell>
          <cell r="C1660" t="str">
            <v>UN</v>
          </cell>
          <cell r="D1660">
            <v>4.04</v>
          </cell>
        </row>
        <row r="1661">
          <cell r="A1661" t="str">
            <v>161402</v>
          </cell>
          <cell r="B1661" t="str">
            <v>DIAMETRO 150 MM</v>
          </cell>
          <cell r="C1661" t="str">
            <v>UN</v>
          </cell>
          <cell r="D1661">
            <v>4.4400000000000004</v>
          </cell>
        </row>
        <row r="1662">
          <cell r="A1662" t="str">
            <v>161403</v>
          </cell>
          <cell r="B1662" t="str">
            <v>DIAMETRO 200 MM</v>
          </cell>
          <cell r="C1662" t="str">
            <v>UN</v>
          </cell>
          <cell r="D1662">
            <v>5.87</v>
          </cell>
        </row>
        <row r="1663">
          <cell r="A1663" t="str">
            <v>161404</v>
          </cell>
          <cell r="B1663" t="str">
            <v>DIAMETRO 250 MM</v>
          </cell>
          <cell r="C1663" t="str">
            <v>UN</v>
          </cell>
          <cell r="D1663">
            <v>7.08</v>
          </cell>
        </row>
        <row r="1664">
          <cell r="A1664" t="str">
            <v>161405</v>
          </cell>
          <cell r="B1664" t="str">
            <v>DIAMETRO 300 MM</v>
          </cell>
          <cell r="C1664" t="str">
            <v>UN</v>
          </cell>
          <cell r="D1664">
            <v>8.59</v>
          </cell>
        </row>
        <row r="1665">
          <cell r="A1665" t="str">
            <v>161406</v>
          </cell>
          <cell r="B1665" t="str">
            <v>DIAMETRO 400 MM</v>
          </cell>
          <cell r="C1665" t="str">
            <v>UN</v>
          </cell>
          <cell r="D1665">
            <v>11.18</v>
          </cell>
        </row>
        <row r="1666">
          <cell r="A1666" t="str">
            <v>161407</v>
          </cell>
          <cell r="B1666" t="str">
            <v>DIAMETRO 500 MM</v>
          </cell>
          <cell r="C1666" t="str">
            <v>UN</v>
          </cell>
          <cell r="D1666">
            <v>13.61</v>
          </cell>
        </row>
        <row r="1667">
          <cell r="A1667" t="str">
            <v>161408</v>
          </cell>
          <cell r="B1667" t="str">
            <v>DIAMETRO 600 MM</v>
          </cell>
          <cell r="C1667" t="str">
            <v>UN</v>
          </cell>
          <cell r="D1667">
            <v>16.45</v>
          </cell>
        </row>
        <row r="1668">
          <cell r="A1668" t="str">
            <v>161409</v>
          </cell>
          <cell r="B1668" t="str">
            <v>DIAMETRO 700 MM</v>
          </cell>
          <cell r="C1668" t="str">
            <v>UN</v>
          </cell>
          <cell r="D1668">
            <v>20.45</v>
          </cell>
        </row>
        <row r="1669">
          <cell r="A1669" t="str">
            <v>161410</v>
          </cell>
          <cell r="B1669" t="str">
            <v>DIAMETRO 800 MM</v>
          </cell>
          <cell r="C1669" t="str">
            <v>UN</v>
          </cell>
          <cell r="D1669">
            <v>24.67</v>
          </cell>
        </row>
        <row r="1670">
          <cell r="A1670" t="str">
            <v>161411</v>
          </cell>
          <cell r="B1670" t="str">
            <v>DIAMETRO 900 MM</v>
          </cell>
          <cell r="C1670" t="str">
            <v>UN</v>
          </cell>
          <cell r="D1670">
            <v>29.64</v>
          </cell>
        </row>
        <row r="1671">
          <cell r="A1671" t="str">
            <v>161412</v>
          </cell>
          <cell r="B1671" t="str">
            <v>DIAMETRO 1000 MM</v>
          </cell>
          <cell r="C1671" t="str">
            <v>UN</v>
          </cell>
          <cell r="D1671">
            <v>35.93</v>
          </cell>
        </row>
        <row r="1673">
          <cell r="A1673" t="str">
            <v>161500</v>
          </cell>
          <cell r="B1673" t="str">
            <v>MONTAGEM DE CONEXOES DE JUNTA FLAGEADA</v>
          </cell>
        </row>
        <row r="1674">
          <cell r="A1674" t="str">
            <v>161501</v>
          </cell>
          <cell r="B1674" t="str">
            <v>DIAMETRO 100 MM</v>
          </cell>
          <cell r="C1674" t="str">
            <v>UN</v>
          </cell>
          <cell r="D1674">
            <v>4.93</v>
          </cell>
        </row>
        <row r="1675">
          <cell r="A1675" t="str">
            <v>161502</v>
          </cell>
          <cell r="B1675" t="str">
            <v>DIAMETRO 150 MM</v>
          </cell>
          <cell r="C1675" t="str">
            <v>UN</v>
          </cell>
          <cell r="D1675">
            <v>6.96</v>
          </cell>
        </row>
        <row r="1676">
          <cell r="A1676" t="str">
            <v>161503</v>
          </cell>
          <cell r="B1676" t="str">
            <v>DIAMETRO 200 MM</v>
          </cell>
          <cell r="C1676" t="str">
            <v>UN</v>
          </cell>
          <cell r="D1676">
            <v>8.4499999999999993</v>
          </cell>
        </row>
        <row r="1677">
          <cell r="A1677" t="str">
            <v>161504</v>
          </cell>
          <cell r="B1677" t="str">
            <v>DIAMETRO 250 MM</v>
          </cell>
          <cell r="C1677" t="str">
            <v>UN</v>
          </cell>
          <cell r="D1677">
            <v>11.02</v>
          </cell>
        </row>
        <row r="1678">
          <cell r="A1678" t="str">
            <v>161505</v>
          </cell>
          <cell r="B1678" t="str">
            <v>DIAMETRO 300 MM</v>
          </cell>
          <cell r="C1678" t="str">
            <v>UN</v>
          </cell>
          <cell r="D1678">
            <v>14.32</v>
          </cell>
        </row>
        <row r="1679">
          <cell r="A1679" t="str">
            <v>161506</v>
          </cell>
          <cell r="B1679" t="str">
            <v>DIAMETRO 400 MM</v>
          </cell>
          <cell r="C1679" t="str">
            <v>UN</v>
          </cell>
          <cell r="D1679">
            <v>19.41</v>
          </cell>
        </row>
        <row r="1680">
          <cell r="A1680" t="str">
            <v>161507</v>
          </cell>
          <cell r="B1680" t="str">
            <v>DIAMETRO 500 MM</v>
          </cell>
          <cell r="C1680" t="str">
            <v>UN</v>
          </cell>
          <cell r="D1680">
            <v>25.29</v>
          </cell>
        </row>
        <row r="1681">
          <cell r="A1681" t="str">
            <v>161508</v>
          </cell>
          <cell r="B1681" t="str">
            <v>DIAMETRO 600 MM</v>
          </cell>
          <cell r="C1681" t="str">
            <v>UN</v>
          </cell>
          <cell r="D1681">
            <v>32.82</v>
          </cell>
        </row>
        <row r="1682">
          <cell r="A1682" t="str">
            <v>161509</v>
          </cell>
          <cell r="B1682" t="str">
            <v>DIAMETRO 700 MM</v>
          </cell>
          <cell r="C1682" t="str">
            <v>UN</v>
          </cell>
          <cell r="D1682">
            <v>42.62</v>
          </cell>
        </row>
        <row r="1683">
          <cell r="A1683" t="str">
            <v>161510</v>
          </cell>
          <cell r="B1683" t="str">
            <v>DIAMETRO 800 MM</v>
          </cell>
          <cell r="C1683" t="str">
            <v>UN</v>
          </cell>
          <cell r="D1683">
            <v>59.27</v>
          </cell>
        </row>
        <row r="1684">
          <cell r="A1684" t="str">
            <v>161511</v>
          </cell>
          <cell r="B1684" t="str">
            <v>DIAMETRO 900 MM</v>
          </cell>
          <cell r="C1684" t="str">
            <v>UN</v>
          </cell>
          <cell r="D1684">
            <v>71.58</v>
          </cell>
        </row>
        <row r="1685">
          <cell r="A1685" t="str">
            <v>161512</v>
          </cell>
          <cell r="B1685" t="str">
            <v>DIAMETRO 1000 MM</v>
          </cell>
          <cell r="C1685" t="str">
            <v>UN</v>
          </cell>
          <cell r="D1685">
            <v>86.07</v>
          </cell>
        </row>
        <row r="1687">
          <cell r="A1687" t="str">
            <v>161600</v>
          </cell>
          <cell r="B1687" t="str">
            <v>MONTAGEM DE CURVAS DE FERRO FUNDIDO 90 GR TIPO JM</v>
          </cell>
        </row>
        <row r="1688">
          <cell r="A1688" t="str">
            <v>161601</v>
          </cell>
          <cell r="B1688" t="str">
            <v>DIAMETRO 300 MM</v>
          </cell>
          <cell r="C1688" t="str">
            <v>UN</v>
          </cell>
          <cell r="D1688">
            <v>34.479999999999997</v>
          </cell>
        </row>
        <row r="1690">
          <cell r="A1690" t="str">
            <v>161700</v>
          </cell>
          <cell r="B1690" t="str">
            <v>MONTAGEM DE CURVAS DE FERRO FUNDIDO 45 GR TIPO JM</v>
          </cell>
        </row>
        <row r="1691">
          <cell r="A1691" t="str">
            <v>161701</v>
          </cell>
          <cell r="B1691" t="str">
            <v>DIAMETRO 300 MM</v>
          </cell>
          <cell r="C1691" t="str">
            <v>UN</v>
          </cell>
          <cell r="D1691">
            <v>32.409999999999997</v>
          </cell>
        </row>
        <row r="1692">
          <cell r="A1692" t="str">
            <v>161702</v>
          </cell>
          <cell r="B1692" t="str">
            <v>DIAMETRO 400 MM</v>
          </cell>
          <cell r="C1692" t="str">
            <v>UN</v>
          </cell>
          <cell r="D1692">
            <v>52.57</v>
          </cell>
        </row>
        <row r="1693">
          <cell r="A1693" t="str">
            <v>161703</v>
          </cell>
          <cell r="B1693" t="str">
            <v>DIAMETRO 500 MM</v>
          </cell>
          <cell r="C1693" t="str">
            <v>UN</v>
          </cell>
          <cell r="D1693">
            <v>67.25</v>
          </cell>
        </row>
        <row r="1694">
          <cell r="A1694" t="str">
            <v>161704</v>
          </cell>
          <cell r="B1694" t="str">
            <v>DIAMETRO 600 MM</v>
          </cell>
          <cell r="C1694" t="str">
            <v>UN</v>
          </cell>
          <cell r="D1694">
            <v>93</v>
          </cell>
        </row>
        <row r="1695">
          <cell r="A1695" t="str">
            <v>161705</v>
          </cell>
          <cell r="B1695" t="str">
            <v>DIAMETRO 700 MM</v>
          </cell>
          <cell r="C1695" t="str">
            <v>UN</v>
          </cell>
          <cell r="D1695">
            <v>127.21</v>
          </cell>
        </row>
        <row r="1696">
          <cell r="A1696" t="str">
            <v>161706</v>
          </cell>
          <cell r="B1696" t="str">
            <v>DIAMETRO 800 MM</v>
          </cell>
          <cell r="C1696" t="str">
            <v>UN</v>
          </cell>
          <cell r="D1696">
            <v>167.08</v>
          </cell>
        </row>
        <row r="1697">
          <cell r="A1697" t="str">
            <v>161707</v>
          </cell>
          <cell r="B1697" t="str">
            <v>DIAMETRO 900 MM</v>
          </cell>
          <cell r="C1697" t="str">
            <v>UN</v>
          </cell>
          <cell r="D1697">
            <v>198.91</v>
          </cell>
        </row>
        <row r="1698">
          <cell r="A1698" t="str">
            <v>161708</v>
          </cell>
          <cell r="B1698" t="str">
            <v>DIAMETRO 1000 MM</v>
          </cell>
          <cell r="C1698" t="str">
            <v>UN</v>
          </cell>
          <cell r="D1698">
            <v>272.5</v>
          </cell>
        </row>
        <row r="1699">
          <cell r="A1699" t="str">
            <v>161709</v>
          </cell>
          <cell r="B1699" t="str">
            <v>DIAMETRO 1200 MM</v>
          </cell>
          <cell r="C1699" t="str">
            <v>UN</v>
          </cell>
          <cell r="D1699">
            <v>267.47000000000003</v>
          </cell>
        </row>
        <row r="1701">
          <cell r="A1701" t="str">
            <v>161800</v>
          </cell>
          <cell r="B1701" t="str">
            <v>MONTAGEM DE CURVAS DE FERRO FUNDIDO 22 GR 30 MIN. TIPO JM</v>
          </cell>
        </row>
        <row r="1702">
          <cell r="A1702" t="str">
            <v>161801</v>
          </cell>
          <cell r="B1702" t="str">
            <v>DIAMETRO 300 MM</v>
          </cell>
          <cell r="C1702" t="str">
            <v>UN</v>
          </cell>
          <cell r="D1702">
            <v>31.36</v>
          </cell>
        </row>
        <row r="1703">
          <cell r="A1703" t="str">
            <v>161802</v>
          </cell>
          <cell r="B1703" t="str">
            <v>DIAMETRO 400 MM</v>
          </cell>
          <cell r="C1703" t="str">
            <v>UN</v>
          </cell>
          <cell r="D1703">
            <v>45.81</v>
          </cell>
        </row>
        <row r="1704">
          <cell r="A1704" t="str">
            <v>161803</v>
          </cell>
          <cell r="B1704" t="str">
            <v>DIAMETRO 500 MM</v>
          </cell>
          <cell r="C1704" t="str">
            <v>UN</v>
          </cell>
          <cell r="D1704">
            <v>63.21</v>
          </cell>
        </row>
        <row r="1705">
          <cell r="A1705" t="str">
            <v>161804</v>
          </cell>
          <cell r="B1705" t="str">
            <v>DIAMETRO 600 MM</v>
          </cell>
          <cell r="C1705" t="str">
            <v>UN</v>
          </cell>
          <cell r="D1705">
            <v>87.27</v>
          </cell>
        </row>
        <row r="1706">
          <cell r="A1706" t="str">
            <v>161805</v>
          </cell>
          <cell r="B1706" t="str">
            <v>DIAMETRO 700 MM</v>
          </cell>
          <cell r="C1706" t="str">
            <v>UN</v>
          </cell>
          <cell r="D1706">
            <v>119.32</v>
          </cell>
        </row>
        <row r="1707">
          <cell r="A1707" t="str">
            <v>161806</v>
          </cell>
          <cell r="B1707" t="str">
            <v>DIAMETRO 800 MM</v>
          </cell>
          <cell r="C1707" t="str">
            <v>UN</v>
          </cell>
          <cell r="D1707">
            <v>163.62</v>
          </cell>
        </row>
        <row r="1708">
          <cell r="A1708" t="str">
            <v>161807</v>
          </cell>
          <cell r="B1708" t="str">
            <v>DIAMETRO 900 MM</v>
          </cell>
          <cell r="C1708" t="str">
            <v>UN</v>
          </cell>
          <cell r="D1708">
            <v>194.99</v>
          </cell>
        </row>
        <row r="1709">
          <cell r="A1709" t="str">
            <v>161808</v>
          </cell>
          <cell r="B1709" t="str">
            <v>DIAMETRO 1000 MM</v>
          </cell>
          <cell r="C1709" t="str">
            <v>UN</v>
          </cell>
          <cell r="D1709">
            <v>228.53</v>
          </cell>
        </row>
        <row r="1710">
          <cell r="A1710" t="str">
            <v>161809</v>
          </cell>
          <cell r="B1710" t="str">
            <v>DIAMETRO 1200 MM</v>
          </cell>
          <cell r="C1710" t="str">
            <v>UN</v>
          </cell>
          <cell r="D1710">
            <v>260.60000000000002</v>
          </cell>
        </row>
        <row r="1712">
          <cell r="A1712" t="str">
            <v>161900</v>
          </cell>
          <cell r="B1712" t="str">
            <v>MONTAGEM DE CURVAS DE FERRO FUNDIDO 11 GR 15 MIN. TIPO JM</v>
          </cell>
        </row>
        <row r="1713">
          <cell r="A1713" t="str">
            <v>161901</v>
          </cell>
          <cell r="B1713" t="str">
            <v>DIAMETRO 300 MM</v>
          </cell>
          <cell r="C1713" t="str">
            <v>UN</v>
          </cell>
          <cell r="D1713">
            <v>31.18</v>
          </cell>
        </row>
        <row r="1714">
          <cell r="A1714" t="str">
            <v>161902</v>
          </cell>
          <cell r="B1714" t="str">
            <v>DIAMETRO 400 MM</v>
          </cell>
          <cell r="C1714" t="str">
            <v>UN</v>
          </cell>
          <cell r="D1714">
            <v>45.24</v>
          </cell>
        </row>
        <row r="1715">
          <cell r="A1715" t="str">
            <v>161903</v>
          </cell>
          <cell r="B1715" t="str">
            <v>DIAMETRO 500 MM</v>
          </cell>
          <cell r="C1715" t="str">
            <v>UN</v>
          </cell>
          <cell r="D1715">
            <v>61.89</v>
          </cell>
        </row>
        <row r="1716">
          <cell r="A1716" t="str">
            <v>161904</v>
          </cell>
          <cell r="B1716" t="str">
            <v>DIAMETRO 600 MM</v>
          </cell>
          <cell r="C1716" t="str">
            <v>UN</v>
          </cell>
          <cell r="D1716">
            <v>82.28</v>
          </cell>
        </row>
        <row r="1717">
          <cell r="A1717" t="str">
            <v>161905</v>
          </cell>
          <cell r="B1717" t="str">
            <v>DIAMETRO 700 MM</v>
          </cell>
          <cell r="C1717" t="str">
            <v>UN</v>
          </cell>
          <cell r="D1717">
            <v>114.39</v>
          </cell>
        </row>
        <row r="1718">
          <cell r="A1718" t="str">
            <v>161906</v>
          </cell>
          <cell r="B1718" t="str">
            <v>DIAMETRO 800 MM</v>
          </cell>
          <cell r="C1718" t="str">
            <v>UN</v>
          </cell>
          <cell r="D1718">
            <v>162.69</v>
          </cell>
        </row>
        <row r="1719">
          <cell r="A1719" t="str">
            <v>161907</v>
          </cell>
          <cell r="B1719" t="str">
            <v>DIAMETRO 900 MM</v>
          </cell>
          <cell r="C1719" t="str">
            <v>UN</v>
          </cell>
          <cell r="D1719">
            <v>194.52</v>
          </cell>
        </row>
        <row r="1720">
          <cell r="A1720" t="str">
            <v>161908</v>
          </cell>
          <cell r="B1720" t="str">
            <v>DIAMETRO 1000 MM</v>
          </cell>
          <cell r="C1720" t="str">
            <v>UN</v>
          </cell>
          <cell r="D1720">
            <v>226.57</v>
          </cell>
        </row>
        <row r="1721">
          <cell r="A1721" t="str">
            <v>161909</v>
          </cell>
          <cell r="B1721" t="str">
            <v>DIAMETRO 1200 MM</v>
          </cell>
          <cell r="C1721" t="str">
            <v>UN</v>
          </cell>
          <cell r="D1721">
            <v>251.86</v>
          </cell>
        </row>
        <row r="1723">
          <cell r="A1723" t="str">
            <v>162000</v>
          </cell>
          <cell r="B1723" t="str">
            <v>MONTAGEM DE TES DE FERRO FUNDIDO TIPO JM/F</v>
          </cell>
        </row>
        <row r="1724">
          <cell r="A1724" t="str">
            <v>162001</v>
          </cell>
          <cell r="B1724" t="str">
            <v>DIAMETRO 300-100 MM</v>
          </cell>
          <cell r="C1724" t="str">
            <v>UN</v>
          </cell>
          <cell r="D1724">
            <v>37.979999999999997</v>
          </cell>
        </row>
        <row r="1725">
          <cell r="A1725" t="str">
            <v>162002</v>
          </cell>
          <cell r="B1725" t="str">
            <v>DIAMETRO 300-200 MM</v>
          </cell>
          <cell r="C1725" t="str">
            <v>UN</v>
          </cell>
          <cell r="D1725">
            <v>42.93</v>
          </cell>
        </row>
        <row r="1726">
          <cell r="A1726" t="str">
            <v>162003</v>
          </cell>
          <cell r="B1726" t="str">
            <v>DIAMETRO 300-300 MM</v>
          </cell>
          <cell r="C1726" t="str">
            <v>UN</v>
          </cell>
          <cell r="D1726">
            <v>50.72</v>
          </cell>
        </row>
        <row r="1727">
          <cell r="A1727" t="str">
            <v>162004</v>
          </cell>
          <cell r="B1727" t="str">
            <v>DIAMETRO 350-100 MM</v>
          </cell>
          <cell r="C1727" t="str">
            <v>UN</v>
          </cell>
          <cell r="D1727">
            <v>41.37</v>
          </cell>
        </row>
        <row r="1728">
          <cell r="A1728" t="str">
            <v>162005</v>
          </cell>
          <cell r="B1728" t="str">
            <v>DIAMETRO 350-200 MM</v>
          </cell>
          <cell r="C1728" t="str">
            <v>UN</v>
          </cell>
          <cell r="D1728">
            <v>46.58</v>
          </cell>
        </row>
        <row r="1729">
          <cell r="A1729" t="str">
            <v>162006</v>
          </cell>
          <cell r="B1729" t="str">
            <v>DIAMETRO 350-350 MM</v>
          </cell>
          <cell r="C1729" t="str">
            <v>UN</v>
          </cell>
          <cell r="D1729">
            <v>56.16</v>
          </cell>
        </row>
        <row r="1730">
          <cell r="A1730" t="str">
            <v>162007</v>
          </cell>
          <cell r="B1730" t="str">
            <v>DIAMETRO 400-100 MM</v>
          </cell>
          <cell r="C1730" t="str">
            <v>UN</v>
          </cell>
          <cell r="D1730">
            <v>52.1</v>
          </cell>
        </row>
        <row r="1731">
          <cell r="A1731" t="str">
            <v>162008</v>
          </cell>
          <cell r="B1731" t="str">
            <v>DIAMETRO 400-200 MM</v>
          </cell>
          <cell r="C1731" t="str">
            <v>UN</v>
          </cell>
          <cell r="D1731">
            <v>57.69</v>
          </cell>
        </row>
        <row r="1732">
          <cell r="A1732" t="str">
            <v>162009</v>
          </cell>
          <cell r="B1732" t="str">
            <v>DIAMETRO 400-300 MM</v>
          </cell>
          <cell r="C1732" t="str">
            <v>UN</v>
          </cell>
          <cell r="D1732">
            <v>65.709999999999994</v>
          </cell>
        </row>
        <row r="1733">
          <cell r="A1733" t="str">
            <v>162010</v>
          </cell>
          <cell r="B1733" t="str">
            <v>DIAMETRO 400-400 MM</v>
          </cell>
          <cell r="C1733" t="str">
            <v>UN</v>
          </cell>
          <cell r="D1733">
            <v>73.319999999999993</v>
          </cell>
        </row>
        <row r="1734">
          <cell r="A1734" t="str">
            <v>162011</v>
          </cell>
          <cell r="B1734" t="str">
            <v>DIAMETRO 500-100 MM</v>
          </cell>
          <cell r="C1734" t="str">
            <v>UN</v>
          </cell>
          <cell r="D1734">
            <v>69.19</v>
          </cell>
        </row>
        <row r="1735">
          <cell r="A1735" t="str">
            <v>162012</v>
          </cell>
          <cell r="B1735" t="str">
            <v>DIAMETRO 500-200 MM</v>
          </cell>
          <cell r="C1735" t="str">
            <v>UN</v>
          </cell>
          <cell r="D1735">
            <v>75.37</v>
          </cell>
        </row>
        <row r="1736">
          <cell r="A1736" t="str">
            <v>162013</v>
          </cell>
          <cell r="B1736" t="str">
            <v>DIAMETRO 500-300 MM</v>
          </cell>
          <cell r="C1736" t="str">
            <v>UN</v>
          </cell>
          <cell r="D1736">
            <v>84.16</v>
          </cell>
        </row>
        <row r="1737">
          <cell r="A1737" t="str">
            <v>162014</v>
          </cell>
          <cell r="B1737" t="str">
            <v>DIAMETRO 500-400 MM</v>
          </cell>
          <cell r="C1737" t="str">
            <v>UN</v>
          </cell>
          <cell r="D1737">
            <v>92.95</v>
          </cell>
        </row>
        <row r="1738">
          <cell r="A1738" t="str">
            <v>162015</v>
          </cell>
          <cell r="B1738" t="str">
            <v>DIAMETRO 500-500 MM</v>
          </cell>
          <cell r="C1738" t="str">
            <v>UN</v>
          </cell>
          <cell r="D1738">
            <v>101.98</v>
          </cell>
        </row>
        <row r="1739">
          <cell r="A1739" t="str">
            <v>162016</v>
          </cell>
          <cell r="B1739" t="str">
            <v>DIAMETRO 600-100 MM</v>
          </cell>
          <cell r="C1739" t="str">
            <v>UN</v>
          </cell>
          <cell r="D1739">
            <v>90.98</v>
          </cell>
        </row>
        <row r="1740">
          <cell r="A1740" t="str">
            <v>162017</v>
          </cell>
          <cell r="B1740" t="str">
            <v>DIAMETRO 600-200 MM</v>
          </cell>
          <cell r="C1740" t="str">
            <v>UN</v>
          </cell>
          <cell r="D1740">
            <v>98.55</v>
          </cell>
        </row>
        <row r="1741">
          <cell r="A1741" t="str">
            <v>162018</v>
          </cell>
          <cell r="B1741" t="str">
            <v>DIAMETRO 600 - 300MM</v>
          </cell>
          <cell r="C1741" t="str">
            <v>UN</v>
          </cell>
          <cell r="D1741">
            <v>108.83</v>
          </cell>
        </row>
        <row r="1742">
          <cell r="A1742" t="str">
            <v>162019</v>
          </cell>
          <cell r="B1742" t="str">
            <v>DIAMETRO 600-400 MM</v>
          </cell>
          <cell r="C1742" t="str">
            <v>UN</v>
          </cell>
          <cell r="D1742">
            <v>119.14</v>
          </cell>
        </row>
        <row r="1743">
          <cell r="A1743" t="str">
            <v>162020</v>
          </cell>
          <cell r="B1743" t="str">
            <v>DIAMETRO 600-600 MM</v>
          </cell>
          <cell r="C1743" t="str">
            <v>UN</v>
          </cell>
          <cell r="D1743">
            <v>143.34</v>
          </cell>
        </row>
        <row r="1744">
          <cell r="A1744" t="str">
            <v>162021</v>
          </cell>
          <cell r="B1744" t="str">
            <v>DIAMETRO 700-200 MM</v>
          </cell>
          <cell r="C1744" t="str">
            <v>UN</v>
          </cell>
          <cell r="D1744">
            <v>128.63</v>
          </cell>
        </row>
        <row r="1745">
          <cell r="A1745" t="str">
            <v>162022</v>
          </cell>
          <cell r="B1745" t="str">
            <v>DIAMETRO 700-400 MM</v>
          </cell>
          <cell r="C1745" t="str">
            <v>UN</v>
          </cell>
          <cell r="D1745">
            <v>149.38</v>
          </cell>
        </row>
        <row r="1746">
          <cell r="A1746" t="str">
            <v>162023</v>
          </cell>
          <cell r="B1746" t="str">
            <v>DIAMETRO 700-600 MM</v>
          </cell>
          <cell r="C1746" t="str">
            <v>UN</v>
          </cell>
          <cell r="D1746">
            <v>177.38</v>
          </cell>
        </row>
        <row r="1747">
          <cell r="A1747" t="str">
            <v>162024</v>
          </cell>
          <cell r="B1747" t="str">
            <v>DIAMETRO 700-700 MM</v>
          </cell>
          <cell r="C1747" t="str">
            <v>UN</v>
          </cell>
          <cell r="D1747">
            <v>190.68</v>
          </cell>
        </row>
        <row r="1748">
          <cell r="A1748" t="str">
            <v>162025</v>
          </cell>
          <cell r="B1748" t="str">
            <v>DIAMETRO 800-200 MM</v>
          </cell>
          <cell r="C1748" t="str">
            <v>UN</v>
          </cell>
          <cell r="D1748">
            <v>179.58</v>
          </cell>
        </row>
        <row r="1749">
          <cell r="A1749" t="str">
            <v>162026</v>
          </cell>
          <cell r="B1749" t="str">
            <v>DIAMETRO 800-400 MM</v>
          </cell>
          <cell r="C1749" t="str">
            <v>UN</v>
          </cell>
          <cell r="D1749">
            <v>204.8</v>
          </cell>
        </row>
        <row r="1750">
          <cell r="A1750" t="str">
            <v>162027</v>
          </cell>
          <cell r="B1750" t="str">
            <v>DIAMETRO 800-600 MM</v>
          </cell>
          <cell r="C1750" t="str">
            <v>UN</v>
          </cell>
          <cell r="D1750">
            <v>248.11</v>
          </cell>
        </row>
        <row r="1751">
          <cell r="A1751" t="str">
            <v>162028</v>
          </cell>
          <cell r="B1751" t="str">
            <v>DIAMETRO 800-800 MM</v>
          </cell>
          <cell r="C1751" t="str">
            <v>UN</v>
          </cell>
          <cell r="D1751">
            <v>272.95</v>
          </cell>
        </row>
        <row r="1752">
          <cell r="A1752" t="str">
            <v>162029</v>
          </cell>
          <cell r="B1752" t="str">
            <v>DIAMETRO 900-200 MM</v>
          </cell>
          <cell r="C1752" t="str">
            <v>UN</v>
          </cell>
          <cell r="D1752">
            <v>216.52</v>
          </cell>
        </row>
        <row r="1753">
          <cell r="A1753" t="str">
            <v>162030</v>
          </cell>
          <cell r="B1753" t="str">
            <v>DIAMETRO 900-400 MM</v>
          </cell>
          <cell r="C1753" t="str">
            <v>UN</v>
          </cell>
          <cell r="D1753">
            <v>249.08</v>
          </cell>
        </row>
        <row r="1754">
          <cell r="A1754" t="str">
            <v>162031</v>
          </cell>
          <cell r="B1754" t="str">
            <v>DIAMETRO 900-600 MM</v>
          </cell>
          <cell r="C1754" t="str">
            <v>UN</v>
          </cell>
          <cell r="D1754">
            <v>299.63</v>
          </cell>
        </row>
        <row r="1755">
          <cell r="A1755" t="str">
            <v>162032</v>
          </cell>
          <cell r="B1755" t="str">
            <v>DIAMETRO 900-800 MM</v>
          </cell>
          <cell r="C1755" t="str">
            <v>UN</v>
          </cell>
          <cell r="D1755">
            <v>333.73</v>
          </cell>
        </row>
        <row r="1756">
          <cell r="A1756" t="str">
            <v>162033</v>
          </cell>
          <cell r="B1756" t="str">
            <v>DIAMETRO 900-900 MM</v>
          </cell>
          <cell r="C1756" t="str">
            <v>UN</v>
          </cell>
          <cell r="D1756">
            <v>354.45</v>
          </cell>
        </row>
        <row r="1757">
          <cell r="A1757" t="str">
            <v>162034</v>
          </cell>
          <cell r="B1757" t="str">
            <v>DIAMETRO 1000-200 MM</v>
          </cell>
          <cell r="C1757" t="str">
            <v>UN</v>
          </cell>
          <cell r="D1757">
            <v>273.62</v>
          </cell>
        </row>
        <row r="1758">
          <cell r="A1758" t="str">
            <v>162035</v>
          </cell>
          <cell r="B1758" t="str">
            <v>DIAMETRO 1000-400 MM</v>
          </cell>
          <cell r="C1758" t="str">
            <v>UN</v>
          </cell>
          <cell r="D1758">
            <v>305.27999999999997</v>
          </cell>
        </row>
        <row r="1759">
          <cell r="A1759" t="str">
            <v>162036</v>
          </cell>
          <cell r="B1759" t="str">
            <v>DIAMETRO 1000-600 MM</v>
          </cell>
          <cell r="C1759" t="str">
            <v>UN</v>
          </cell>
          <cell r="D1759">
            <v>357.01</v>
          </cell>
        </row>
        <row r="1760">
          <cell r="A1760" t="str">
            <v>162037</v>
          </cell>
          <cell r="B1760" t="str">
            <v>DIAMETRO 1000-800 MM</v>
          </cell>
          <cell r="C1760" t="str">
            <v>UN</v>
          </cell>
          <cell r="D1760">
            <v>398</v>
          </cell>
        </row>
        <row r="1761">
          <cell r="A1761" t="str">
            <v>162038</v>
          </cell>
          <cell r="B1761" t="str">
            <v>DIAMETRO 1000-1000 MM</v>
          </cell>
          <cell r="C1761" t="str">
            <v>UN</v>
          </cell>
          <cell r="D1761">
            <v>437.13</v>
          </cell>
        </row>
        <row r="1762">
          <cell r="A1762" t="str">
            <v>162039</v>
          </cell>
          <cell r="B1762" t="str">
            <v>DIAMETRO 1200-200 MM</v>
          </cell>
          <cell r="C1762" t="str">
            <v>UN</v>
          </cell>
          <cell r="D1762">
            <v>326.95</v>
          </cell>
        </row>
        <row r="1763">
          <cell r="A1763" t="str">
            <v>162040</v>
          </cell>
          <cell r="B1763" t="str">
            <v>DIAMETRO 1200-400 MM</v>
          </cell>
          <cell r="C1763" t="str">
            <v>UN</v>
          </cell>
          <cell r="D1763">
            <v>365.36</v>
          </cell>
        </row>
        <row r="1764">
          <cell r="A1764" t="str">
            <v>162041</v>
          </cell>
          <cell r="B1764" t="str">
            <v>DIAMETRO 1200-600 MM</v>
          </cell>
          <cell r="C1764" t="str">
            <v>UN</v>
          </cell>
          <cell r="D1764">
            <v>425.46</v>
          </cell>
        </row>
        <row r="1765">
          <cell r="A1765" t="str">
            <v>162042</v>
          </cell>
          <cell r="B1765" t="str">
            <v>DIAMETRO 1200-800 MM</v>
          </cell>
          <cell r="C1765" t="str">
            <v>UN</v>
          </cell>
          <cell r="D1765">
            <v>484</v>
          </cell>
        </row>
        <row r="1766">
          <cell r="A1766" t="str">
            <v>162043</v>
          </cell>
          <cell r="B1766" t="str">
            <v>DIAMETRO 1200-1000 MM</v>
          </cell>
          <cell r="C1766" t="str">
            <v>UN</v>
          </cell>
          <cell r="D1766">
            <v>534.77</v>
          </cell>
        </row>
        <row r="1767">
          <cell r="A1767" t="str">
            <v>162044</v>
          </cell>
          <cell r="B1767" t="str">
            <v>DIAMETRO 1200-1200 MM</v>
          </cell>
          <cell r="C1767" t="str">
            <v>UN</v>
          </cell>
          <cell r="D1767">
            <v>562.84</v>
          </cell>
        </row>
        <row r="1769">
          <cell r="A1769" t="str">
            <v>162100</v>
          </cell>
          <cell r="B1769" t="str">
            <v>MONTAGEM DE REDUCOES DE FERRO FUNDIDO TIPO JM</v>
          </cell>
        </row>
        <row r="1770">
          <cell r="A1770" t="str">
            <v>162101</v>
          </cell>
          <cell r="B1770" t="str">
            <v>DIAMETRO 300-150 MM</v>
          </cell>
          <cell r="C1770" t="str">
            <v>UN</v>
          </cell>
          <cell r="D1770">
            <v>30.45</v>
          </cell>
        </row>
        <row r="1771">
          <cell r="A1771" t="str">
            <v>162102</v>
          </cell>
          <cell r="B1771" t="str">
            <v>DIAMETRO 300-200 MM</v>
          </cell>
          <cell r="C1771" t="str">
            <v>UN</v>
          </cell>
          <cell r="D1771">
            <v>30.8</v>
          </cell>
        </row>
        <row r="1772">
          <cell r="A1772" t="str">
            <v>162103</v>
          </cell>
          <cell r="B1772" t="str">
            <v>DIAMETRO 300-250 MM</v>
          </cell>
          <cell r="C1772" t="str">
            <v>UN</v>
          </cell>
          <cell r="D1772">
            <v>31.13</v>
          </cell>
        </row>
        <row r="1773">
          <cell r="A1773" t="str">
            <v>162104</v>
          </cell>
          <cell r="B1773" t="str">
            <v>DIAMETRO 350-200 MM</v>
          </cell>
          <cell r="C1773" t="str">
            <v>UN</v>
          </cell>
          <cell r="D1773">
            <v>41.6</v>
          </cell>
        </row>
        <row r="1774">
          <cell r="A1774" t="str">
            <v>162105</v>
          </cell>
          <cell r="B1774" t="str">
            <v>DIAMETRO 350-250 MM</v>
          </cell>
          <cell r="C1774" t="str">
            <v>UN</v>
          </cell>
          <cell r="D1774">
            <v>41.86</v>
          </cell>
        </row>
        <row r="1775">
          <cell r="A1775" t="str">
            <v>162106</v>
          </cell>
          <cell r="B1775" t="str">
            <v>DIAMETRO 350-300 MM</v>
          </cell>
          <cell r="C1775" t="str">
            <v>UN</v>
          </cell>
          <cell r="D1775">
            <v>42.01</v>
          </cell>
        </row>
        <row r="1776">
          <cell r="A1776" t="str">
            <v>162107</v>
          </cell>
          <cell r="B1776" t="str">
            <v>DIAMETRO 400-250 MM</v>
          </cell>
          <cell r="C1776" t="str">
            <v>UN</v>
          </cell>
          <cell r="D1776">
            <v>44.04</v>
          </cell>
        </row>
        <row r="1777">
          <cell r="A1777" t="str">
            <v>162108</v>
          </cell>
          <cell r="B1777" t="str">
            <v>DIAMETRO 400-300 MM</v>
          </cell>
          <cell r="C1777" t="str">
            <v>UN</v>
          </cell>
          <cell r="D1777">
            <v>44.1</v>
          </cell>
        </row>
        <row r="1778">
          <cell r="A1778" t="str">
            <v>162109</v>
          </cell>
          <cell r="B1778" t="str">
            <v>DIAMETRO 400-350 MM</v>
          </cell>
          <cell r="C1778" t="str">
            <v>UN</v>
          </cell>
          <cell r="D1778">
            <v>44.59</v>
          </cell>
        </row>
        <row r="1779">
          <cell r="A1779" t="str">
            <v>162110</v>
          </cell>
          <cell r="B1779" t="str">
            <v>DIAMETRO 500-350 MM</v>
          </cell>
          <cell r="C1779" t="str">
            <v>UN</v>
          </cell>
          <cell r="D1779">
            <v>60.47</v>
          </cell>
        </row>
        <row r="1780">
          <cell r="A1780" t="str">
            <v>162111</v>
          </cell>
          <cell r="B1780" t="str">
            <v>DIAMETRO 500-400 MM</v>
          </cell>
          <cell r="C1780" t="str">
            <v>UN</v>
          </cell>
          <cell r="D1780">
            <v>68.44</v>
          </cell>
        </row>
        <row r="1781">
          <cell r="A1781" t="str">
            <v>162112</v>
          </cell>
          <cell r="B1781" t="str">
            <v>DIAMETRO 600-400 MM</v>
          </cell>
          <cell r="C1781" t="str">
            <v>UN</v>
          </cell>
          <cell r="D1781">
            <v>80.75</v>
          </cell>
        </row>
        <row r="1782">
          <cell r="A1782" t="str">
            <v>162113</v>
          </cell>
          <cell r="B1782" t="str">
            <v>DIAMETRO 600-500 MM</v>
          </cell>
          <cell r="C1782" t="str">
            <v>UN</v>
          </cell>
          <cell r="D1782">
            <v>81.11</v>
          </cell>
        </row>
        <row r="1783">
          <cell r="A1783" t="str">
            <v>162114</v>
          </cell>
          <cell r="B1783" t="str">
            <v>DIAMETRO 700-500 MM</v>
          </cell>
          <cell r="C1783" t="str">
            <v>UN</v>
          </cell>
          <cell r="D1783">
            <v>112.98</v>
          </cell>
        </row>
        <row r="1784">
          <cell r="A1784" t="str">
            <v>162115</v>
          </cell>
          <cell r="B1784" t="str">
            <v>DIAMETRO 700-600 MM</v>
          </cell>
          <cell r="C1784" t="str">
            <v>UN</v>
          </cell>
          <cell r="D1784">
            <v>135.55000000000001</v>
          </cell>
        </row>
        <row r="1785">
          <cell r="A1785" t="str">
            <v>162116</v>
          </cell>
          <cell r="B1785" t="str">
            <v>DIAMETRO 800-600 MM</v>
          </cell>
          <cell r="C1785" t="str">
            <v>UN</v>
          </cell>
          <cell r="D1785">
            <v>159</v>
          </cell>
        </row>
        <row r="1786">
          <cell r="A1786" t="str">
            <v>162117</v>
          </cell>
          <cell r="B1786" t="str">
            <v>DIAMETRO 800-700 MM</v>
          </cell>
          <cell r="C1786" t="str">
            <v>UN</v>
          </cell>
          <cell r="D1786">
            <v>168.41</v>
          </cell>
        </row>
        <row r="1787">
          <cell r="A1787" t="str">
            <v>162118</v>
          </cell>
          <cell r="B1787" t="str">
            <v>DIAMETRO 900-700 MM</v>
          </cell>
          <cell r="C1787" t="str">
            <v>UN</v>
          </cell>
          <cell r="D1787">
            <v>195.49</v>
          </cell>
        </row>
        <row r="1788">
          <cell r="A1788" t="str">
            <v>162119</v>
          </cell>
          <cell r="B1788" t="str">
            <v>DIAMETRO 900-800 MM</v>
          </cell>
          <cell r="C1788" t="str">
            <v>UN</v>
          </cell>
          <cell r="D1788">
            <v>205.27</v>
          </cell>
        </row>
        <row r="1789">
          <cell r="A1789" t="str">
            <v>162120</v>
          </cell>
          <cell r="B1789" t="str">
            <v>DIAMETRO 1000-800 MM</v>
          </cell>
          <cell r="C1789" t="str">
            <v>UN</v>
          </cell>
          <cell r="D1789">
            <v>240.34</v>
          </cell>
        </row>
        <row r="1790">
          <cell r="A1790" t="str">
            <v>162121</v>
          </cell>
          <cell r="B1790" t="str">
            <v>DIAMETRO 1000-900 MM</v>
          </cell>
          <cell r="C1790" t="str">
            <v>UN</v>
          </cell>
          <cell r="D1790">
            <v>245.33</v>
          </cell>
        </row>
        <row r="1791">
          <cell r="A1791" t="str">
            <v>162122</v>
          </cell>
          <cell r="B1791" t="str">
            <v>DIAMETRO 1200-1000 MM</v>
          </cell>
          <cell r="C1791" t="str">
            <v>UN</v>
          </cell>
          <cell r="D1791">
            <v>278.26</v>
          </cell>
        </row>
        <row r="1793">
          <cell r="A1793" t="str">
            <v>162200</v>
          </cell>
          <cell r="B1793" t="str">
            <v>MONTAGEM DE LUVAS DE CORRER DE FERRO FUNDIDO TIPO JM</v>
          </cell>
        </row>
        <row r="1794">
          <cell r="A1794" t="str">
            <v>162201</v>
          </cell>
          <cell r="B1794" t="str">
            <v>DIAMETRO 100 MM</v>
          </cell>
          <cell r="C1794" t="str">
            <v>UN</v>
          </cell>
          <cell r="D1794">
            <v>10.77</v>
          </cell>
        </row>
        <row r="1795">
          <cell r="A1795" t="str">
            <v>162202</v>
          </cell>
          <cell r="B1795" t="str">
            <v>DIAMETRO 150 MM</v>
          </cell>
          <cell r="C1795" t="str">
            <v>UN</v>
          </cell>
          <cell r="D1795">
            <v>14.96</v>
          </cell>
        </row>
        <row r="1796">
          <cell r="A1796" t="str">
            <v>162203</v>
          </cell>
          <cell r="B1796" t="str">
            <v>DIAMETRO 200 MM</v>
          </cell>
          <cell r="C1796" t="str">
            <v>UN</v>
          </cell>
          <cell r="D1796">
            <v>18.38</v>
          </cell>
        </row>
        <row r="1797">
          <cell r="A1797" t="str">
            <v>162204</v>
          </cell>
          <cell r="B1797" t="str">
            <v>DIAMETRO 250 MM</v>
          </cell>
          <cell r="C1797" t="str">
            <v>UN</v>
          </cell>
          <cell r="D1797">
            <v>24.48</v>
          </cell>
        </row>
        <row r="1798">
          <cell r="A1798" t="str">
            <v>162205</v>
          </cell>
          <cell r="B1798" t="str">
            <v>DIAMETRO 300 MM</v>
          </cell>
          <cell r="C1798" t="str">
            <v>UN</v>
          </cell>
          <cell r="D1798">
            <v>31.95</v>
          </cell>
        </row>
        <row r="1799">
          <cell r="A1799" t="str">
            <v>162206</v>
          </cell>
          <cell r="B1799" t="str">
            <v>DIAMETRO 400 MM</v>
          </cell>
          <cell r="C1799" t="str">
            <v>UN</v>
          </cell>
          <cell r="D1799">
            <v>45.51</v>
          </cell>
        </row>
        <row r="1800">
          <cell r="A1800" t="str">
            <v>162207</v>
          </cell>
          <cell r="B1800" t="str">
            <v>DIAMETRO 500 MM</v>
          </cell>
          <cell r="C1800" t="str">
            <v>UN</v>
          </cell>
          <cell r="D1800">
            <v>59.27</v>
          </cell>
        </row>
        <row r="1801">
          <cell r="A1801" t="str">
            <v>162208</v>
          </cell>
          <cell r="B1801" t="str">
            <v>DIAMETRO 600 MM</v>
          </cell>
          <cell r="C1801" t="str">
            <v>UN</v>
          </cell>
          <cell r="D1801">
            <v>83.68</v>
          </cell>
        </row>
        <row r="1802">
          <cell r="A1802" t="str">
            <v>162209</v>
          </cell>
          <cell r="B1802" t="str">
            <v>DIAMETRO 700 MM</v>
          </cell>
          <cell r="C1802" t="str">
            <v>UN</v>
          </cell>
          <cell r="D1802">
            <v>113.4</v>
          </cell>
        </row>
        <row r="1803">
          <cell r="A1803" t="str">
            <v>162210</v>
          </cell>
          <cell r="B1803" t="str">
            <v>DIAMETRO 800 MM</v>
          </cell>
          <cell r="C1803" t="str">
            <v>UN</v>
          </cell>
          <cell r="D1803">
            <v>161.75</v>
          </cell>
        </row>
        <row r="1804">
          <cell r="A1804" t="str">
            <v>162211</v>
          </cell>
          <cell r="B1804" t="str">
            <v>DIAMETRO 900 MM</v>
          </cell>
          <cell r="C1804" t="str">
            <v>UN</v>
          </cell>
          <cell r="D1804">
            <v>190.33</v>
          </cell>
        </row>
        <row r="1805">
          <cell r="A1805" t="str">
            <v>162212</v>
          </cell>
          <cell r="B1805" t="str">
            <v>DIAMETRO 1000 MM</v>
          </cell>
          <cell r="C1805" t="str">
            <v>UN</v>
          </cell>
          <cell r="D1805">
            <v>225.4</v>
          </cell>
        </row>
        <row r="1806">
          <cell r="A1806" t="str">
            <v>162213</v>
          </cell>
          <cell r="B1806" t="str">
            <v>DIAMETRO 1200 MM</v>
          </cell>
          <cell r="C1806" t="str">
            <v>UN</v>
          </cell>
          <cell r="D1806">
            <v>249.76</v>
          </cell>
        </row>
        <row r="1808">
          <cell r="A1808" t="str">
            <v>162300</v>
          </cell>
          <cell r="B1808" t="str">
            <v>MONTAGEM DE EXTREMIDADES DE FERRO FUNDIDO TIPO JM/F</v>
          </cell>
        </row>
        <row r="1809">
          <cell r="A1809" t="str">
            <v>162301</v>
          </cell>
          <cell r="B1809" t="str">
            <v>DIAMETRO 300 MM</v>
          </cell>
          <cell r="C1809" t="str">
            <v>UN</v>
          </cell>
          <cell r="D1809">
            <v>43.02</v>
          </cell>
        </row>
        <row r="1810">
          <cell r="A1810" t="str">
            <v>162302</v>
          </cell>
          <cell r="B1810" t="str">
            <v>DIAMETRO 400 MM</v>
          </cell>
          <cell r="C1810" t="str">
            <v>UN</v>
          </cell>
          <cell r="D1810">
            <v>60.11</v>
          </cell>
        </row>
        <row r="1811">
          <cell r="A1811" t="str">
            <v>162303</v>
          </cell>
          <cell r="B1811" t="str">
            <v>DIAMETRO 500 MM</v>
          </cell>
          <cell r="C1811" t="str">
            <v>UN</v>
          </cell>
          <cell r="D1811">
            <v>81.62</v>
          </cell>
        </row>
        <row r="1812">
          <cell r="A1812" t="str">
            <v>162304</v>
          </cell>
          <cell r="B1812" t="str">
            <v>DIAMETRO 600 MM</v>
          </cell>
          <cell r="C1812" t="str">
            <v>UN</v>
          </cell>
          <cell r="D1812">
            <v>107.37</v>
          </cell>
        </row>
        <row r="1813">
          <cell r="A1813" t="str">
            <v>162305</v>
          </cell>
          <cell r="B1813" t="str">
            <v>DIAMETRO 700 MM</v>
          </cell>
          <cell r="C1813" t="str">
            <v>UN</v>
          </cell>
          <cell r="D1813">
            <v>142.41999999999999</v>
          </cell>
        </row>
        <row r="1814">
          <cell r="A1814" t="str">
            <v>162306</v>
          </cell>
          <cell r="B1814" t="str">
            <v>DIAMETRO 800 MM</v>
          </cell>
          <cell r="C1814" t="str">
            <v>UN</v>
          </cell>
          <cell r="D1814">
            <v>211.21</v>
          </cell>
        </row>
        <row r="1815">
          <cell r="A1815" t="str">
            <v>162307</v>
          </cell>
          <cell r="B1815" t="str">
            <v>DIAMETRO 900 MM</v>
          </cell>
          <cell r="C1815" t="str">
            <v>UN</v>
          </cell>
          <cell r="D1815">
            <v>244.87</v>
          </cell>
        </row>
        <row r="1816">
          <cell r="A1816" t="str">
            <v>162308</v>
          </cell>
          <cell r="B1816" t="str">
            <v>DIAMETRO 1000 MM</v>
          </cell>
          <cell r="C1816" t="str">
            <v>UN</v>
          </cell>
          <cell r="D1816">
            <v>296.32</v>
          </cell>
        </row>
        <row r="1817">
          <cell r="A1817" t="str">
            <v>162309</v>
          </cell>
          <cell r="B1817" t="str">
            <v>DIAMETRO 1200 MM</v>
          </cell>
          <cell r="C1817" t="str">
            <v>UN</v>
          </cell>
          <cell r="D1817">
            <v>321.45999999999998</v>
          </cell>
        </row>
        <row r="1819">
          <cell r="A1819" t="str">
            <v>162400</v>
          </cell>
          <cell r="B1819" t="str">
            <v>MONTAGEM CURVAS DE FERRO FUNDIDO 90 GR TIPO JE</v>
          </cell>
        </row>
        <row r="1820">
          <cell r="A1820" t="str">
            <v>162401</v>
          </cell>
          <cell r="B1820" t="str">
            <v>DIAMETRO 100 MM</v>
          </cell>
          <cell r="C1820" t="str">
            <v>UN</v>
          </cell>
          <cell r="D1820">
            <v>8.67</v>
          </cell>
        </row>
        <row r="1821">
          <cell r="A1821" t="str">
            <v>162402</v>
          </cell>
          <cell r="B1821" t="str">
            <v>DIAMETRO 150 MM</v>
          </cell>
          <cell r="C1821" t="str">
            <v>UN</v>
          </cell>
          <cell r="D1821">
            <v>10.06</v>
          </cell>
        </row>
        <row r="1822">
          <cell r="A1822" t="str">
            <v>162403</v>
          </cell>
          <cell r="B1822" t="str">
            <v>DIAMETRO 200 MM</v>
          </cell>
          <cell r="C1822" t="str">
            <v>UN</v>
          </cell>
          <cell r="D1822">
            <v>13.75</v>
          </cell>
        </row>
        <row r="1823">
          <cell r="A1823" t="str">
            <v>162404</v>
          </cell>
          <cell r="B1823" t="str">
            <v>DIAMETRO 250 MM</v>
          </cell>
          <cell r="C1823" t="str">
            <v>UN</v>
          </cell>
          <cell r="D1823">
            <v>17.48</v>
          </cell>
        </row>
        <row r="1824">
          <cell r="A1824" t="str">
            <v>162405</v>
          </cell>
          <cell r="B1824" t="str">
            <v>DIAMETRO 300 MM</v>
          </cell>
          <cell r="C1824" t="str">
            <v>UN</v>
          </cell>
          <cell r="D1824">
            <v>22.41</v>
          </cell>
        </row>
        <row r="1825">
          <cell r="A1825" t="str">
            <v>162406</v>
          </cell>
          <cell r="B1825" t="str">
            <v>DIAMETRO 400 MM</v>
          </cell>
          <cell r="C1825" t="str">
            <v>UN</v>
          </cell>
          <cell r="D1825">
            <v>32.58</v>
          </cell>
        </row>
        <row r="1826">
          <cell r="A1826" t="str">
            <v>162407</v>
          </cell>
          <cell r="B1826" t="str">
            <v>DIAMETRO 500 MM</v>
          </cell>
          <cell r="C1826" t="str">
            <v>UN</v>
          </cell>
          <cell r="D1826">
            <v>45.11</v>
          </cell>
        </row>
        <row r="1827">
          <cell r="A1827" t="str">
            <v>162408</v>
          </cell>
          <cell r="B1827" t="str">
            <v>DIAMETRO 600 MM</v>
          </cell>
          <cell r="C1827" t="str">
            <v>UN</v>
          </cell>
          <cell r="D1827">
            <v>61.48</v>
          </cell>
        </row>
        <row r="1829">
          <cell r="A1829" t="str">
            <v>162500</v>
          </cell>
          <cell r="B1829" t="str">
            <v>MONTAGEM DE CURVAS DE FERRO FUNDIDO 45 GR TIPO JE</v>
          </cell>
        </row>
        <row r="1830">
          <cell r="A1830" t="str">
            <v>162501</v>
          </cell>
          <cell r="B1830" t="str">
            <v>DIAMETRO 100 MM</v>
          </cell>
          <cell r="C1830" t="str">
            <v>UN</v>
          </cell>
          <cell r="D1830">
            <v>8.6</v>
          </cell>
        </row>
        <row r="1831">
          <cell r="A1831" t="str">
            <v>162502</v>
          </cell>
          <cell r="B1831" t="str">
            <v>DIAMETRO 150 MM</v>
          </cell>
          <cell r="C1831" t="str">
            <v>UN</v>
          </cell>
          <cell r="D1831">
            <v>9.82</v>
          </cell>
        </row>
        <row r="1832">
          <cell r="A1832" t="str">
            <v>162503</v>
          </cell>
          <cell r="B1832" t="str">
            <v>DIAMETRO 200 MM</v>
          </cell>
          <cell r="C1832" t="str">
            <v>UN</v>
          </cell>
          <cell r="D1832">
            <v>13.22</v>
          </cell>
        </row>
        <row r="1833">
          <cell r="A1833" t="str">
            <v>162504</v>
          </cell>
          <cell r="B1833" t="str">
            <v>DIAMETRO 250 MM</v>
          </cell>
          <cell r="C1833" t="str">
            <v>UN</v>
          </cell>
          <cell r="D1833">
            <v>16.55</v>
          </cell>
        </row>
        <row r="1834">
          <cell r="A1834" t="str">
            <v>162505</v>
          </cell>
          <cell r="B1834" t="str">
            <v>DIAMETRO 300 MM</v>
          </cell>
          <cell r="C1834" t="str">
            <v>UN</v>
          </cell>
          <cell r="D1834">
            <v>20.74</v>
          </cell>
        </row>
        <row r="1835">
          <cell r="A1835" t="str">
            <v>162506</v>
          </cell>
          <cell r="B1835" t="str">
            <v>DIAMETRO 400 MM</v>
          </cell>
          <cell r="C1835" t="str">
            <v>UN</v>
          </cell>
          <cell r="D1835">
            <v>29.39</v>
          </cell>
        </row>
        <row r="1836">
          <cell r="A1836" t="str">
            <v>162507</v>
          </cell>
          <cell r="B1836" t="str">
            <v>DIAMETRO 500 MM</v>
          </cell>
          <cell r="C1836" t="str">
            <v>UN</v>
          </cell>
          <cell r="D1836">
            <v>39.67</v>
          </cell>
        </row>
        <row r="1837">
          <cell r="A1837" t="str">
            <v>162508</v>
          </cell>
          <cell r="B1837" t="str">
            <v>DIAMETRO 600 MM</v>
          </cell>
          <cell r="C1837" t="str">
            <v>UN</v>
          </cell>
          <cell r="D1837">
            <v>52.26</v>
          </cell>
        </row>
        <row r="1839">
          <cell r="A1839" t="str">
            <v>162600</v>
          </cell>
          <cell r="B1839" t="str">
            <v>MONTAGEM DE CURVA DE FERRO FUNDIDO 22 GR 30 MIN. TIPO JE</v>
          </cell>
        </row>
        <row r="1840">
          <cell r="A1840" t="str">
            <v>162601</v>
          </cell>
          <cell r="B1840" t="str">
            <v>DIAMETRO 100 MM</v>
          </cell>
          <cell r="C1840" t="str">
            <v>UN</v>
          </cell>
          <cell r="D1840">
            <v>8.52</v>
          </cell>
        </row>
        <row r="1841">
          <cell r="A1841" t="str">
            <v>162602</v>
          </cell>
          <cell r="B1841" t="str">
            <v>DIAMETRO 150 MM</v>
          </cell>
          <cell r="C1841" t="str">
            <v>UN</v>
          </cell>
          <cell r="D1841">
            <v>9.74</v>
          </cell>
        </row>
        <row r="1842">
          <cell r="A1842" t="str">
            <v>162603</v>
          </cell>
          <cell r="B1842" t="str">
            <v>DIAMETRO 200 MM</v>
          </cell>
          <cell r="C1842" t="str">
            <v>UN</v>
          </cell>
          <cell r="D1842">
            <v>12.87</v>
          </cell>
        </row>
        <row r="1843">
          <cell r="A1843" t="str">
            <v>162604</v>
          </cell>
          <cell r="B1843" t="str">
            <v>DIAMETRO 250 MM</v>
          </cell>
          <cell r="C1843" t="str">
            <v>UN</v>
          </cell>
          <cell r="D1843">
            <v>16.03</v>
          </cell>
        </row>
        <row r="1844">
          <cell r="A1844" t="str">
            <v>162605</v>
          </cell>
          <cell r="B1844" t="str">
            <v>DIAMETRO 300 MM</v>
          </cell>
          <cell r="C1844" t="str">
            <v>UN</v>
          </cell>
          <cell r="D1844">
            <v>19.89</v>
          </cell>
        </row>
        <row r="1845">
          <cell r="A1845" t="str">
            <v>162606</v>
          </cell>
          <cell r="B1845" t="str">
            <v>DIAMETRO 400 MM</v>
          </cell>
          <cell r="C1845" t="str">
            <v>UN</v>
          </cell>
          <cell r="D1845">
            <v>27.73</v>
          </cell>
        </row>
        <row r="1846">
          <cell r="A1846" t="str">
            <v>162607</v>
          </cell>
          <cell r="B1846" t="str">
            <v>DIAMETRO 500 MM</v>
          </cell>
          <cell r="C1846" t="str">
            <v>UN</v>
          </cell>
          <cell r="D1846">
            <v>36.119999999999997</v>
          </cell>
        </row>
        <row r="1847">
          <cell r="A1847" t="str">
            <v>162608</v>
          </cell>
          <cell r="B1847" t="str">
            <v>DIAMETRO 600 MM</v>
          </cell>
          <cell r="C1847" t="str">
            <v>UN</v>
          </cell>
          <cell r="D1847">
            <v>46.84</v>
          </cell>
        </row>
        <row r="1849">
          <cell r="A1849" t="str">
            <v>162700</v>
          </cell>
          <cell r="B1849" t="str">
            <v>MONTAGEM DE CURVAS DE FERRO FUNDIDO 11 GR 15 MIN. TIPO JE</v>
          </cell>
        </row>
        <row r="1850">
          <cell r="A1850" t="str">
            <v>162701</v>
          </cell>
          <cell r="B1850" t="str">
            <v>DIAMETRO 300 MM</v>
          </cell>
          <cell r="C1850" t="str">
            <v>UN</v>
          </cell>
          <cell r="D1850">
            <v>19.52</v>
          </cell>
        </row>
        <row r="1851">
          <cell r="A1851" t="str">
            <v>162702</v>
          </cell>
          <cell r="B1851" t="str">
            <v>DIAMETRO 400 MM</v>
          </cell>
          <cell r="C1851" t="str">
            <v>UN</v>
          </cell>
          <cell r="D1851">
            <v>26.78</v>
          </cell>
        </row>
        <row r="1852">
          <cell r="A1852" t="str">
            <v>162703</v>
          </cell>
          <cell r="B1852" t="str">
            <v>DIAMETRO 500 MM</v>
          </cell>
          <cell r="C1852" t="str">
            <v>UN</v>
          </cell>
          <cell r="D1852">
            <v>34.58</v>
          </cell>
        </row>
        <row r="1853">
          <cell r="A1853" t="str">
            <v>162704</v>
          </cell>
          <cell r="B1853" t="str">
            <v>DIAMETRO 600 MM</v>
          </cell>
          <cell r="C1853" t="str">
            <v>UN</v>
          </cell>
          <cell r="D1853">
            <v>44.48</v>
          </cell>
        </row>
        <row r="1855">
          <cell r="A1855" t="str">
            <v>162800</v>
          </cell>
          <cell r="B1855" t="str">
            <v>MONTAGEM DE CRUZETAS DE FERRO FUNDIDO TIPO JE</v>
          </cell>
        </row>
        <row r="1856">
          <cell r="A1856" t="str">
            <v>162801</v>
          </cell>
          <cell r="B1856" t="str">
            <v>DIAMETRO 100-50 MM</v>
          </cell>
          <cell r="C1856" t="str">
            <v>UN</v>
          </cell>
          <cell r="D1856">
            <v>16.95</v>
          </cell>
        </row>
        <row r="1857">
          <cell r="A1857" t="str">
            <v>162802</v>
          </cell>
          <cell r="B1857" t="str">
            <v>DIAMETRO 100-75 MM</v>
          </cell>
          <cell r="C1857" t="str">
            <v>UN</v>
          </cell>
          <cell r="D1857">
            <v>17.18</v>
          </cell>
        </row>
        <row r="1858">
          <cell r="A1858" t="str">
            <v>162803</v>
          </cell>
          <cell r="B1858" t="str">
            <v>DIAMETRO 100-100 MM</v>
          </cell>
          <cell r="C1858" t="str">
            <v>UN</v>
          </cell>
          <cell r="D1858">
            <v>17.309999999999999</v>
          </cell>
        </row>
        <row r="1859">
          <cell r="A1859" t="str">
            <v>162804</v>
          </cell>
          <cell r="B1859" t="str">
            <v>DIAMETRO 150-50 MM</v>
          </cell>
          <cell r="C1859" t="str">
            <v>UN</v>
          </cell>
          <cell r="D1859">
            <v>12.99</v>
          </cell>
        </row>
        <row r="1860">
          <cell r="A1860" t="str">
            <v>162805</v>
          </cell>
          <cell r="B1860" t="str">
            <v>DIAMETRO 150-75 MM</v>
          </cell>
          <cell r="C1860" t="str">
            <v>UN</v>
          </cell>
          <cell r="D1860">
            <v>20.079999999999998</v>
          </cell>
        </row>
        <row r="1861">
          <cell r="A1861" t="str">
            <v>162806</v>
          </cell>
          <cell r="B1861" t="str">
            <v>DIAMETRO 150-100 MM</v>
          </cell>
          <cell r="C1861" t="str">
            <v>UN</v>
          </cell>
          <cell r="D1861">
            <v>21.08</v>
          </cell>
        </row>
        <row r="1862">
          <cell r="A1862" t="str">
            <v>162807</v>
          </cell>
          <cell r="B1862" t="str">
            <v>DIAMETRO 150-150 MM</v>
          </cell>
          <cell r="C1862" t="str">
            <v>UN</v>
          </cell>
          <cell r="D1862">
            <v>22.31</v>
          </cell>
        </row>
        <row r="1863">
          <cell r="A1863" t="str">
            <v>162808</v>
          </cell>
          <cell r="B1863" t="str">
            <v>DIAMETRO 200-50 MM</v>
          </cell>
          <cell r="C1863" t="str">
            <v>UN</v>
          </cell>
          <cell r="D1863">
            <v>15.01</v>
          </cell>
        </row>
        <row r="1864">
          <cell r="A1864" t="str">
            <v>162809</v>
          </cell>
          <cell r="B1864" t="str">
            <v>DIAMETRO 200-75 MM</v>
          </cell>
          <cell r="C1864" t="str">
            <v>UN</v>
          </cell>
          <cell r="D1864">
            <v>16.649999999999999</v>
          </cell>
        </row>
        <row r="1865">
          <cell r="A1865" t="str">
            <v>162810</v>
          </cell>
          <cell r="B1865" t="str">
            <v>DIAMETRO 200-100 MM</v>
          </cell>
          <cell r="C1865" t="str">
            <v>UN</v>
          </cell>
          <cell r="D1865">
            <v>25.44</v>
          </cell>
        </row>
        <row r="1866">
          <cell r="A1866" t="str">
            <v>162811</v>
          </cell>
          <cell r="B1866" t="str">
            <v>DIAMETRO 200-200 MM</v>
          </cell>
          <cell r="C1866" t="str">
            <v>UN</v>
          </cell>
          <cell r="D1866">
            <v>27.53</v>
          </cell>
        </row>
        <row r="1867">
          <cell r="A1867" t="str">
            <v>162812</v>
          </cell>
          <cell r="B1867" t="str">
            <v>DIAMETRO 250-50 MM</v>
          </cell>
          <cell r="C1867" t="str">
            <v>UN</v>
          </cell>
          <cell r="D1867">
            <v>23.2</v>
          </cell>
        </row>
        <row r="1868">
          <cell r="A1868" t="str">
            <v>162813</v>
          </cell>
          <cell r="B1868" t="str">
            <v>DIAMETRO 250-75 MM</v>
          </cell>
          <cell r="C1868" t="str">
            <v>UN</v>
          </cell>
          <cell r="D1868">
            <v>30.56</v>
          </cell>
        </row>
        <row r="1869">
          <cell r="A1869" t="str">
            <v>162814</v>
          </cell>
          <cell r="B1869" t="str">
            <v>DIAMETRO 250-100 MM</v>
          </cell>
          <cell r="C1869" t="str">
            <v>UN</v>
          </cell>
          <cell r="D1869">
            <v>30.92</v>
          </cell>
        </row>
        <row r="1870">
          <cell r="A1870" t="str">
            <v>162815</v>
          </cell>
          <cell r="B1870" t="str">
            <v>DIAMETRO 250-250 MM</v>
          </cell>
          <cell r="C1870" t="str">
            <v>UN</v>
          </cell>
          <cell r="D1870">
            <v>32.47</v>
          </cell>
        </row>
        <row r="1871">
          <cell r="A1871" t="str">
            <v>162816</v>
          </cell>
          <cell r="B1871" t="str">
            <v>DIAMETRO 300-75 MM</v>
          </cell>
          <cell r="C1871" t="str">
            <v>UN</v>
          </cell>
          <cell r="D1871">
            <v>36.880000000000003</v>
          </cell>
        </row>
        <row r="1872">
          <cell r="A1872" t="str">
            <v>162817</v>
          </cell>
          <cell r="B1872" t="str">
            <v>DIAMETRO 300-100 MM</v>
          </cell>
          <cell r="C1872" t="str">
            <v>UN</v>
          </cell>
          <cell r="D1872">
            <v>37.46</v>
          </cell>
        </row>
        <row r="1873">
          <cell r="A1873" t="str">
            <v>162818</v>
          </cell>
          <cell r="B1873" t="str">
            <v>DIAMETRO 300-200 MM</v>
          </cell>
          <cell r="C1873" t="str">
            <v>UN</v>
          </cell>
          <cell r="D1873">
            <v>38.6</v>
          </cell>
        </row>
        <row r="1874">
          <cell r="A1874" t="str">
            <v>162819</v>
          </cell>
          <cell r="B1874" t="str">
            <v>DIAMETRO 300-300 MM</v>
          </cell>
          <cell r="C1874" t="str">
            <v>UN</v>
          </cell>
          <cell r="D1874">
            <v>40.75</v>
          </cell>
        </row>
        <row r="1875">
          <cell r="A1875" t="str">
            <v>162820</v>
          </cell>
          <cell r="B1875" t="str">
            <v>DIAMETRO 400-75 MM</v>
          </cell>
          <cell r="C1875" t="str">
            <v>UN</v>
          </cell>
          <cell r="D1875">
            <v>48.95</v>
          </cell>
        </row>
        <row r="1876">
          <cell r="A1876" t="str">
            <v>162821</v>
          </cell>
          <cell r="B1876" t="str">
            <v>DIAMETRO 400-100 MM</v>
          </cell>
          <cell r="C1876" t="str">
            <v>UN</v>
          </cell>
          <cell r="D1876">
            <v>49.58</v>
          </cell>
        </row>
        <row r="1877">
          <cell r="A1877" t="str">
            <v>162822</v>
          </cell>
          <cell r="B1877" t="str">
            <v>DIAMETRO 400-200 MM</v>
          </cell>
          <cell r="C1877" t="str">
            <v>UN</v>
          </cell>
          <cell r="D1877">
            <v>51.2</v>
          </cell>
        </row>
        <row r="1878">
          <cell r="A1878" t="str">
            <v>162823</v>
          </cell>
          <cell r="B1878" t="str">
            <v>DIAMETRO 400-300 MM</v>
          </cell>
          <cell r="C1878" t="str">
            <v>UN</v>
          </cell>
          <cell r="D1878">
            <v>53.57</v>
          </cell>
        </row>
        <row r="1879">
          <cell r="A1879" t="str">
            <v>162824</v>
          </cell>
          <cell r="B1879" t="str">
            <v>DIAMETRO 400-400 MM</v>
          </cell>
          <cell r="C1879" t="str">
            <v>UN</v>
          </cell>
          <cell r="D1879">
            <v>56.37</v>
          </cell>
        </row>
        <row r="1880">
          <cell r="A1880" t="str">
            <v>162825</v>
          </cell>
          <cell r="B1880" t="str">
            <v>DIAMETRO 500-75 MM</v>
          </cell>
          <cell r="C1880" t="str">
            <v>UN</v>
          </cell>
          <cell r="D1880">
            <v>58.38</v>
          </cell>
        </row>
        <row r="1881">
          <cell r="A1881" t="str">
            <v>162826</v>
          </cell>
          <cell r="B1881" t="str">
            <v>DIAMETRO 500-100 MM</v>
          </cell>
          <cell r="C1881" t="str">
            <v>UN</v>
          </cell>
          <cell r="D1881">
            <v>61.71</v>
          </cell>
        </row>
        <row r="1882">
          <cell r="A1882" t="str">
            <v>162827</v>
          </cell>
          <cell r="B1882" t="str">
            <v>DIAMETRO 500-200 MM</v>
          </cell>
          <cell r="C1882" t="str">
            <v>UN</v>
          </cell>
          <cell r="D1882">
            <v>63.82</v>
          </cell>
        </row>
        <row r="1883">
          <cell r="A1883" t="str">
            <v>162828</v>
          </cell>
          <cell r="B1883" t="str">
            <v>DIAMETRO 500-300 MM</v>
          </cell>
          <cell r="C1883" t="str">
            <v>UN</v>
          </cell>
          <cell r="D1883">
            <v>67.069999999999993</v>
          </cell>
        </row>
        <row r="1884">
          <cell r="A1884" t="str">
            <v>162829</v>
          </cell>
          <cell r="B1884" t="str">
            <v>DIAMETRO 500-500 MM</v>
          </cell>
          <cell r="C1884" t="str">
            <v>UN</v>
          </cell>
          <cell r="D1884">
            <v>74.22</v>
          </cell>
        </row>
        <row r="1885">
          <cell r="A1885" t="str">
            <v>162830</v>
          </cell>
          <cell r="B1885" t="str">
            <v>DIAMETRO 600-75 MM</v>
          </cell>
          <cell r="C1885" t="str">
            <v>UN</v>
          </cell>
          <cell r="D1885">
            <v>75.06</v>
          </cell>
        </row>
        <row r="1886">
          <cell r="A1886" t="str">
            <v>162831</v>
          </cell>
          <cell r="B1886" t="str">
            <v>DIAMETRO 600-100 MM</v>
          </cell>
          <cell r="C1886" t="str">
            <v>UN</v>
          </cell>
          <cell r="D1886">
            <v>76.599999999999994</v>
          </cell>
        </row>
        <row r="1887">
          <cell r="A1887" t="str">
            <v>162832</v>
          </cell>
          <cell r="B1887" t="str">
            <v>DIAMETRO 600-200 MM</v>
          </cell>
          <cell r="C1887" t="str">
            <v>UN</v>
          </cell>
          <cell r="D1887">
            <v>79.72</v>
          </cell>
        </row>
        <row r="1888">
          <cell r="A1888" t="str">
            <v>162833</v>
          </cell>
          <cell r="B1888" t="str">
            <v>DIAMETRO 600-300 MM</v>
          </cell>
          <cell r="C1888" t="str">
            <v>UN</v>
          </cell>
          <cell r="D1888">
            <v>83.6</v>
          </cell>
        </row>
        <row r="1889">
          <cell r="A1889" t="str">
            <v>162834</v>
          </cell>
          <cell r="B1889" t="str">
            <v>DIAMETRO 600-400 MM</v>
          </cell>
          <cell r="C1889" t="str">
            <v>UN</v>
          </cell>
          <cell r="D1889">
            <v>87.58</v>
          </cell>
        </row>
        <row r="1890">
          <cell r="A1890" t="str">
            <v>162835</v>
          </cell>
          <cell r="B1890" t="str">
            <v>DIAMETRO 600-600 MM</v>
          </cell>
          <cell r="C1890" t="str">
            <v>UN</v>
          </cell>
          <cell r="D1890">
            <v>98.48</v>
          </cell>
        </row>
        <row r="1892">
          <cell r="A1892" t="str">
            <v>162900</v>
          </cell>
          <cell r="B1892" t="str">
            <v>MONTAGEM DE TES DE FERRO FUNDIDO TIPO JE</v>
          </cell>
        </row>
        <row r="1893">
          <cell r="A1893" t="str">
            <v>162901</v>
          </cell>
          <cell r="B1893" t="str">
            <v>DIAMETRO 100-50 MM</v>
          </cell>
          <cell r="C1893" t="str">
            <v>UN</v>
          </cell>
          <cell r="D1893">
            <v>11.01</v>
          </cell>
        </row>
        <row r="1894">
          <cell r="A1894" t="str">
            <v>162902</v>
          </cell>
          <cell r="B1894" t="str">
            <v>DIAMETRO 100-75 MM</v>
          </cell>
          <cell r="C1894" t="str">
            <v>UN</v>
          </cell>
          <cell r="D1894">
            <v>11.09</v>
          </cell>
        </row>
        <row r="1895">
          <cell r="A1895" t="str">
            <v>162903</v>
          </cell>
          <cell r="B1895" t="str">
            <v>DIAMETRO 100-100 MM</v>
          </cell>
          <cell r="C1895" t="str">
            <v>UN</v>
          </cell>
          <cell r="D1895">
            <v>12.98</v>
          </cell>
        </row>
        <row r="1896">
          <cell r="A1896" t="str">
            <v>162904</v>
          </cell>
          <cell r="B1896" t="str">
            <v>DIAMETRO 150-50 MM</v>
          </cell>
          <cell r="C1896" t="str">
            <v>UN</v>
          </cell>
          <cell r="D1896">
            <v>12.22</v>
          </cell>
        </row>
        <row r="1897">
          <cell r="A1897" t="str">
            <v>162905</v>
          </cell>
          <cell r="B1897" t="str">
            <v>DIAMETRO 150-75 MM</v>
          </cell>
          <cell r="C1897" t="str">
            <v>UN</v>
          </cell>
          <cell r="D1897">
            <v>12.3</v>
          </cell>
        </row>
        <row r="1898">
          <cell r="A1898" t="str">
            <v>162906</v>
          </cell>
          <cell r="B1898" t="str">
            <v>DIAMETRO 150-100 MM</v>
          </cell>
          <cell r="C1898" t="str">
            <v>UN</v>
          </cell>
          <cell r="D1898">
            <v>14.27</v>
          </cell>
        </row>
        <row r="1899">
          <cell r="A1899" t="str">
            <v>162907</v>
          </cell>
          <cell r="B1899" t="str">
            <v>DIAMETRO 150-150 MM</v>
          </cell>
          <cell r="C1899" t="str">
            <v>UN</v>
          </cell>
          <cell r="D1899">
            <v>14.88</v>
          </cell>
        </row>
        <row r="1900">
          <cell r="A1900" t="str">
            <v>162908</v>
          </cell>
          <cell r="B1900" t="str">
            <v>DIAMETRO 200-50 MM</v>
          </cell>
          <cell r="C1900" t="str">
            <v>UN</v>
          </cell>
          <cell r="D1900">
            <v>15.38</v>
          </cell>
        </row>
        <row r="1901">
          <cell r="A1901" t="str">
            <v>162909</v>
          </cell>
          <cell r="B1901" t="str">
            <v>DIAMETRO 200-75 MM</v>
          </cell>
          <cell r="C1901" t="str">
            <v>UN</v>
          </cell>
          <cell r="D1901">
            <v>15.64</v>
          </cell>
        </row>
        <row r="1902">
          <cell r="A1902" t="str">
            <v>162910</v>
          </cell>
          <cell r="B1902" t="str">
            <v>DIAMETRO 200-100 MM</v>
          </cell>
          <cell r="C1902" t="str">
            <v>UN</v>
          </cell>
          <cell r="D1902">
            <v>17.510000000000002</v>
          </cell>
        </row>
        <row r="1903">
          <cell r="A1903" t="str">
            <v>162911</v>
          </cell>
          <cell r="B1903" t="str">
            <v>DIAMETRO 200-200 MM</v>
          </cell>
          <cell r="C1903" t="str">
            <v>UN</v>
          </cell>
          <cell r="D1903">
            <v>20.059999999999999</v>
          </cell>
        </row>
        <row r="1904">
          <cell r="A1904" t="str">
            <v>162912</v>
          </cell>
          <cell r="B1904" t="str">
            <v>DIAMETRO 250-50 MM</v>
          </cell>
          <cell r="C1904" t="str">
            <v>UN</v>
          </cell>
          <cell r="D1904">
            <v>18.350000000000001</v>
          </cell>
        </row>
        <row r="1905">
          <cell r="A1905" t="str">
            <v>162913</v>
          </cell>
          <cell r="B1905" t="str">
            <v>DIAMETRO 250-75 MM</v>
          </cell>
          <cell r="C1905" t="str">
            <v>UN</v>
          </cell>
          <cell r="D1905">
            <v>18.62</v>
          </cell>
        </row>
        <row r="1906">
          <cell r="A1906" t="str">
            <v>162914</v>
          </cell>
          <cell r="B1906" t="str">
            <v>DIAMETRO 250-100 MM</v>
          </cell>
          <cell r="C1906" t="str">
            <v>UN</v>
          </cell>
          <cell r="D1906">
            <v>20.68</v>
          </cell>
        </row>
        <row r="1907">
          <cell r="A1907" t="str">
            <v>162915</v>
          </cell>
          <cell r="B1907" t="str">
            <v>DIAMETRO 250-250 MM</v>
          </cell>
          <cell r="C1907" t="str">
            <v>UN</v>
          </cell>
          <cell r="D1907">
            <v>24.96</v>
          </cell>
        </row>
        <row r="1908">
          <cell r="A1908" t="str">
            <v>162916</v>
          </cell>
          <cell r="B1908" t="str">
            <v>DIAMETRO 300-75 MM</v>
          </cell>
          <cell r="C1908" t="str">
            <v>UN</v>
          </cell>
          <cell r="D1908">
            <v>22.29</v>
          </cell>
        </row>
        <row r="1909">
          <cell r="A1909" t="str">
            <v>162917</v>
          </cell>
          <cell r="B1909" t="str">
            <v>DIAMETRO 300-100 MM</v>
          </cell>
          <cell r="C1909" t="str">
            <v>UN</v>
          </cell>
          <cell r="D1909">
            <v>24.61</v>
          </cell>
        </row>
        <row r="1910">
          <cell r="A1910" t="str">
            <v>162918</v>
          </cell>
          <cell r="B1910" t="str">
            <v>DIAMETRO 300-150 MM</v>
          </cell>
          <cell r="C1910" t="str">
            <v>UN</v>
          </cell>
          <cell r="D1910">
            <v>25.4</v>
          </cell>
        </row>
        <row r="1911">
          <cell r="A1911" t="str">
            <v>162919</v>
          </cell>
          <cell r="B1911" t="str">
            <v>DIAMETRO 300-200 MM</v>
          </cell>
          <cell r="C1911" t="str">
            <v>UN</v>
          </cell>
          <cell r="D1911">
            <v>27.31</v>
          </cell>
        </row>
        <row r="1912">
          <cell r="A1912" t="str">
            <v>162920</v>
          </cell>
          <cell r="B1912" t="str">
            <v>DIAMETRO 300-250 MM</v>
          </cell>
          <cell r="C1912" t="str">
            <v>UN</v>
          </cell>
          <cell r="D1912">
            <v>29.14</v>
          </cell>
        </row>
        <row r="1913">
          <cell r="A1913" t="str">
            <v>162921</v>
          </cell>
          <cell r="B1913" t="str">
            <v>DIAMETRO 300-300 MM</v>
          </cell>
          <cell r="C1913" t="str">
            <v>UN</v>
          </cell>
          <cell r="D1913">
            <v>31.52</v>
          </cell>
        </row>
        <row r="1914">
          <cell r="A1914" t="str">
            <v>162922</v>
          </cell>
          <cell r="B1914" t="str">
            <v>DIAMETRO 400-75 MM</v>
          </cell>
          <cell r="C1914" t="str">
            <v>UN</v>
          </cell>
          <cell r="D1914">
            <v>29.88</v>
          </cell>
        </row>
        <row r="1915">
          <cell r="A1915" t="str">
            <v>162923</v>
          </cell>
          <cell r="B1915" t="str">
            <v>DIAMETRO 400-100 MM</v>
          </cell>
          <cell r="C1915" t="str">
            <v>UN</v>
          </cell>
          <cell r="D1915">
            <v>32.11</v>
          </cell>
        </row>
        <row r="1916">
          <cell r="A1916" t="str">
            <v>162924</v>
          </cell>
          <cell r="B1916" t="str">
            <v>DIAMETRO 400-200 MM</v>
          </cell>
          <cell r="C1916" t="str">
            <v>UN</v>
          </cell>
          <cell r="D1916">
            <v>35.49</v>
          </cell>
        </row>
        <row r="1917">
          <cell r="A1917" t="str">
            <v>162925</v>
          </cell>
          <cell r="B1917" t="str">
            <v>DIAMETRO 400-300 MM</v>
          </cell>
          <cell r="C1917" t="str">
            <v>UN</v>
          </cell>
          <cell r="D1917">
            <v>39.880000000000003</v>
          </cell>
        </row>
        <row r="1918">
          <cell r="A1918" t="str">
            <v>162926</v>
          </cell>
          <cell r="B1918" t="str">
            <v>DIAMETRO 400-400 MM</v>
          </cell>
          <cell r="C1918" t="str">
            <v>UN</v>
          </cell>
          <cell r="D1918">
            <v>44.24</v>
          </cell>
        </row>
        <row r="1919">
          <cell r="A1919" t="str">
            <v>162927</v>
          </cell>
          <cell r="B1919" t="str">
            <v>DIAMETRO 500-100 MM</v>
          </cell>
          <cell r="C1919" t="str">
            <v>UN</v>
          </cell>
          <cell r="D1919">
            <v>40.07</v>
          </cell>
        </row>
        <row r="1920">
          <cell r="A1920" t="str">
            <v>162928</v>
          </cell>
          <cell r="B1920" t="str">
            <v>DIAMETRO 500-200 MM</v>
          </cell>
          <cell r="C1920" t="str">
            <v>UN</v>
          </cell>
          <cell r="D1920">
            <v>44.23</v>
          </cell>
        </row>
        <row r="1921">
          <cell r="A1921" t="str">
            <v>162929</v>
          </cell>
          <cell r="B1921" t="str">
            <v>DIAMETRO 500-300 MM</v>
          </cell>
          <cell r="C1921" t="str">
            <v>UN</v>
          </cell>
          <cell r="D1921">
            <v>49.21</v>
          </cell>
        </row>
        <row r="1922">
          <cell r="A1922" t="str">
            <v>162930</v>
          </cell>
          <cell r="B1922" t="str">
            <v>DIAMETRO 500-500 MM</v>
          </cell>
          <cell r="C1922" t="str">
            <v>UN</v>
          </cell>
          <cell r="D1922">
            <v>59.09</v>
          </cell>
        </row>
        <row r="1923">
          <cell r="A1923" t="str">
            <v>162931</v>
          </cell>
          <cell r="B1923" t="str">
            <v>DIAMETRO 600-100 MM</v>
          </cell>
          <cell r="C1923" t="str">
            <v>UN</v>
          </cell>
          <cell r="D1923">
            <v>50.19</v>
          </cell>
        </row>
        <row r="1924">
          <cell r="A1924" t="str">
            <v>162932</v>
          </cell>
          <cell r="B1924" t="str">
            <v>DIAMETRO 600-200 MM</v>
          </cell>
          <cell r="C1924" t="str">
            <v>UN</v>
          </cell>
          <cell r="D1924">
            <v>55.07</v>
          </cell>
        </row>
        <row r="1925">
          <cell r="A1925" t="str">
            <v>162933</v>
          </cell>
          <cell r="B1925" t="str">
            <v>DIAMETRO 600-300 MM</v>
          </cell>
          <cell r="C1925" t="str">
            <v>UN</v>
          </cell>
          <cell r="D1925">
            <v>64.510000000000005</v>
          </cell>
        </row>
        <row r="1926">
          <cell r="A1926" t="str">
            <v>162934</v>
          </cell>
          <cell r="B1926" t="str">
            <v>DIAMETRO 600-400 MM</v>
          </cell>
          <cell r="C1926" t="str">
            <v>UN</v>
          </cell>
          <cell r="D1926">
            <v>73.599999999999994</v>
          </cell>
        </row>
        <row r="1927">
          <cell r="A1927" t="str">
            <v>162935</v>
          </cell>
          <cell r="B1927" t="str">
            <v>DIAMETRO 600- 600 MM</v>
          </cell>
          <cell r="C1927" t="str">
            <v>UN</v>
          </cell>
          <cell r="D1927">
            <v>93.72</v>
          </cell>
        </row>
        <row r="1929">
          <cell r="A1929" t="str">
            <v>163000</v>
          </cell>
          <cell r="B1929" t="str">
            <v>MONTAGEM DE TES DE FERRO FUNDIDO TIPO JE/F</v>
          </cell>
        </row>
        <row r="1930">
          <cell r="A1930" t="str">
            <v>163001</v>
          </cell>
          <cell r="B1930" t="str">
            <v>DIAMETRO 100-50 MM</v>
          </cell>
          <cell r="C1930" t="str">
            <v>UN</v>
          </cell>
          <cell r="D1930">
            <v>11.55</v>
          </cell>
        </row>
        <row r="1931">
          <cell r="A1931" t="str">
            <v>163002</v>
          </cell>
          <cell r="B1931" t="str">
            <v>DIAMETRO 150-50 MM</v>
          </cell>
          <cell r="C1931" t="str">
            <v>UN</v>
          </cell>
          <cell r="D1931">
            <v>12.42</v>
          </cell>
        </row>
        <row r="1932">
          <cell r="A1932" t="str">
            <v>163003</v>
          </cell>
          <cell r="B1932" t="str">
            <v>DIAMETRO 150-75 MM</v>
          </cell>
          <cell r="C1932" t="str">
            <v>UN</v>
          </cell>
          <cell r="D1932">
            <v>12.56</v>
          </cell>
        </row>
        <row r="1933">
          <cell r="A1933" t="str">
            <v>163004</v>
          </cell>
          <cell r="B1933" t="str">
            <v>DIAMETRO 200-50 MM</v>
          </cell>
          <cell r="C1933" t="str">
            <v>UN</v>
          </cell>
          <cell r="D1933">
            <v>15.74</v>
          </cell>
        </row>
        <row r="1934">
          <cell r="A1934" t="str">
            <v>163005</v>
          </cell>
          <cell r="B1934" t="str">
            <v>DIAMETRO 200-75 MM</v>
          </cell>
          <cell r="C1934" t="str">
            <v>UN</v>
          </cell>
          <cell r="D1934">
            <v>15.99</v>
          </cell>
        </row>
        <row r="1935">
          <cell r="A1935" t="str">
            <v>163006</v>
          </cell>
          <cell r="B1935" t="str">
            <v>DIAMETRO 200-100 MM</v>
          </cell>
          <cell r="C1935" t="str">
            <v>UN</v>
          </cell>
          <cell r="D1935">
            <v>18.579999999999998</v>
          </cell>
        </row>
        <row r="1936">
          <cell r="A1936" t="str">
            <v>163007</v>
          </cell>
          <cell r="B1936" t="str">
            <v>DIAMETRO 250-50 MM</v>
          </cell>
          <cell r="C1936" t="str">
            <v>UN</v>
          </cell>
          <cell r="D1936">
            <v>18.63</v>
          </cell>
        </row>
        <row r="1937">
          <cell r="A1937" t="str">
            <v>163008</v>
          </cell>
          <cell r="B1937" t="str">
            <v>DIAMETRO 250-75 MM</v>
          </cell>
          <cell r="C1937" t="str">
            <v>UN</v>
          </cell>
          <cell r="D1937">
            <v>18.89</v>
          </cell>
        </row>
        <row r="1938">
          <cell r="A1938" t="str">
            <v>163009</v>
          </cell>
          <cell r="B1938" t="str">
            <v>DIAMETRO 250-100 MM</v>
          </cell>
          <cell r="C1938" t="str">
            <v>UN</v>
          </cell>
          <cell r="D1938">
            <v>21.75</v>
          </cell>
        </row>
        <row r="1939">
          <cell r="A1939" t="str">
            <v>163010</v>
          </cell>
          <cell r="B1939" t="str">
            <v>DIAMETRO 300-100 MM</v>
          </cell>
          <cell r="C1939" t="str">
            <v>UN</v>
          </cell>
          <cell r="D1939">
            <v>25.64</v>
          </cell>
        </row>
        <row r="1940">
          <cell r="A1940" t="str">
            <v>163011</v>
          </cell>
          <cell r="B1940" t="str">
            <v>DIAMETRO 300-200 MM</v>
          </cell>
          <cell r="C1940" t="str">
            <v>UN</v>
          </cell>
          <cell r="D1940">
            <v>30.51</v>
          </cell>
        </row>
        <row r="1941">
          <cell r="A1941" t="str">
            <v>163012</v>
          </cell>
          <cell r="B1941" t="str">
            <v>DIAMETRO 300-300 MM</v>
          </cell>
          <cell r="C1941" t="str">
            <v>UN</v>
          </cell>
          <cell r="D1941">
            <v>38.090000000000003</v>
          </cell>
        </row>
        <row r="1942">
          <cell r="A1942" t="str">
            <v>163013</v>
          </cell>
          <cell r="B1942" t="str">
            <v>DIAMETRO 400-100 MM</v>
          </cell>
          <cell r="C1942" t="str">
            <v>UN</v>
          </cell>
          <cell r="D1942">
            <v>33.479999999999997</v>
          </cell>
        </row>
        <row r="1943">
          <cell r="A1943" t="str">
            <v>163014</v>
          </cell>
          <cell r="B1943" t="str">
            <v>DIAMETRO 400-200 MM</v>
          </cell>
          <cell r="C1943" t="str">
            <v>UN</v>
          </cell>
          <cell r="D1943">
            <v>38.83</v>
          </cell>
        </row>
        <row r="1944">
          <cell r="A1944" t="str">
            <v>163015</v>
          </cell>
          <cell r="B1944" t="str">
            <v>DIAMETRO 400-300 MM</v>
          </cell>
          <cell r="C1944" t="str">
            <v>UN</v>
          </cell>
          <cell r="D1944">
            <v>46.66</v>
          </cell>
        </row>
        <row r="1945">
          <cell r="A1945" t="str">
            <v>163016</v>
          </cell>
          <cell r="B1945" t="str">
            <v>DIAMETRO 400-400 MM</v>
          </cell>
          <cell r="C1945" t="str">
            <v>UN</v>
          </cell>
          <cell r="D1945">
            <v>53.99</v>
          </cell>
        </row>
        <row r="1946">
          <cell r="A1946" t="str">
            <v>163017</v>
          </cell>
          <cell r="B1946" t="str">
            <v>DIAMETRO 500-100 MM</v>
          </cell>
          <cell r="C1946" t="str">
            <v>UN</v>
          </cell>
          <cell r="D1946">
            <v>41.73</v>
          </cell>
        </row>
        <row r="1947">
          <cell r="A1947" t="str">
            <v>163018</v>
          </cell>
          <cell r="B1947" t="str">
            <v>DIAMETRO 500-200 MM</v>
          </cell>
          <cell r="C1947" t="str">
            <v>UN</v>
          </cell>
          <cell r="D1947">
            <v>47.64</v>
          </cell>
        </row>
        <row r="1948">
          <cell r="A1948" t="str">
            <v>163019</v>
          </cell>
          <cell r="B1948" t="str">
            <v>DIAMETRO 500-300 MM</v>
          </cell>
          <cell r="C1948" t="str">
            <v>UN</v>
          </cell>
          <cell r="D1948">
            <v>56.13</v>
          </cell>
        </row>
        <row r="1949">
          <cell r="A1949" t="str">
            <v>163020</v>
          </cell>
          <cell r="B1949" t="str">
            <v>DIAMETRO 500-500 MM</v>
          </cell>
          <cell r="C1949" t="str">
            <v>UN</v>
          </cell>
          <cell r="D1949">
            <v>73.260000000000005</v>
          </cell>
        </row>
        <row r="1950">
          <cell r="A1950" t="str">
            <v>163021</v>
          </cell>
          <cell r="B1950" t="str">
            <v>DIAMETRO 600-100 MM</v>
          </cell>
          <cell r="C1950" t="str">
            <v>UN</v>
          </cell>
          <cell r="D1950">
            <v>51.04</v>
          </cell>
        </row>
        <row r="1951">
          <cell r="A1951" t="str">
            <v>163022</v>
          </cell>
          <cell r="B1951" t="str">
            <v>DIAMETRO 600-200 MM</v>
          </cell>
          <cell r="C1951" t="str">
            <v>UN</v>
          </cell>
          <cell r="D1951">
            <v>58.49</v>
          </cell>
        </row>
        <row r="1952">
          <cell r="A1952" t="str">
            <v>163023</v>
          </cell>
          <cell r="B1952" t="str">
            <v>DIAMETRO 600-400 MM</v>
          </cell>
          <cell r="C1952" t="str">
            <v>UN</v>
          </cell>
          <cell r="D1952">
            <v>77.040000000000006</v>
          </cell>
        </row>
        <row r="1953">
          <cell r="A1953" t="str">
            <v>163024</v>
          </cell>
          <cell r="B1953" t="str">
            <v>DIAMETRO 600-600 MM</v>
          </cell>
          <cell r="C1953" t="str">
            <v>UN</v>
          </cell>
          <cell r="D1953">
            <v>98.92</v>
          </cell>
        </row>
        <row r="1955">
          <cell r="A1955" t="str">
            <v>163100</v>
          </cell>
          <cell r="B1955" t="str">
            <v>MONTAGEM DE REDUCOES DE FERRO FUNDIDO TIPO JE (P/B)</v>
          </cell>
        </row>
        <row r="1956">
          <cell r="A1956" t="str">
            <v>163101</v>
          </cell>
          <cell r="B1956" t="str">
            <v>DIAMETRO 100-50 MM</v>
          </cell>
          <cell r="C1956" t="str">
            <v>UN</v>
          </cell>
          <cell r="D1956">
            <v>5.98</v>
          </cell>
        </row>
        <row r="1957">
          <cell r="A1957" t="str">
            <v>163102</v>
          </cell>
          <cell r="B1957" t="str">
            <v>DIAMETRO 100-75 MM</v>
          </cell>
          <cell r="C1957" t="str">
            <v>UN</v>
          </cell>
          <cell r="D1957">
            <v>5.99</v>
          </cell>
        </row>
        <row r="1958">
          <cell r="A1958" t="str">
            <v>163103</v>
          </cell>
          <cell r="B1958" t="str">
            <v>DIAMETRO 150-75 MM</v>
          </cell>
          <cell r="C1958" t="str">
            <v>UN</v>
          </cell>
          <cell r="D1958">
            <v>6.63</v>
          </cell>
        </row>
        <row r="1959">
          <cell r="A1959" t="str">
            <v>163104</v>
          </cell>
          <cell r="B1959" t="str">
            <v>DIAMETRO 150-100 MM</v>
          </cell>
          <cell r="C1959" t="str">
            <v>UN</v>
          </cell>
          <cell r="D1959">
            <v>8.4499999999999993</v>
          </cell>
        </row>
        <row r="1960">
          <cell r="A1960" t="str">
            <v>163105</v>
          </cell>
          <cell r="B1960" t="str">
            <v>DIAMETRO 200-100 MM</v>
          </cell>
          <cell r="C1960" t="str">
            <v>UN</v>
          </cell>
          <cell r="D1960">
            <v>10.29</v>
          </cell>
        </row>
        <row r="1961">
          <cell r="A1961" t="str">
            <v>163106</v>
          </cell>
          <cell r="B1961" t="str">
            <v>DIAMETRO 200-150 MM</v>
          </cell>
          <cell r="C1961" t="str">
            <v>UN</v>
          </cell>
          <cell r="D1961">
            <v>11.07</v>
          </cell>
        </row>
        <row r="1962">
          <cell r="A1962" t="str">
            <v>163107</v>
          </cell>
          <cell r="B1962" t="str">
            <v>DIAMETRO 250-150 MM</v>
          </cell>
          <cell r="C1962" t="str">
            <v>UN</v>
          </cell>
          <cell r="D1962">
            <v>14.4</v>
          </cell>
        </row>
        <row r="1963">
          <cell r="A1963" t="str">
            <v>163108</v>
          </cell>
          <cell r="B1963" t="str">
            <v>DIAMETRO 250-200 MM</v>
          </cell>
          <cell r="C1963" t="str">
            <v>UN</v>
          </cell>
          <cell r="D1963">
            <v>15.28</v>
          </cell>
        </row>
        <row r="1964">
          <cell r="A1964" t="str">
            <v>163109</v>
          </cell>
          <cell r="B1964" t="str">
            <v>DIAMETRO 300-150 MM</v>
          </cell>
          <cell r="C1964" t="str">
            <v>UN</v>
          </cell>
          <cell r="D1964">
            <v>16.739999999999998</v>
          </cell>
        </row>
        <row r="1965">
          <cell r="A1965" t="str">
            <v>163110</v>
          </cell>
          <cell r="B1965" t="str">
            <v>DIAMETRO 300-200 MM</v>
          </cell>
          <cell r="C1965" t="str">
            <v>UN</v>
          </cell>
          <cell r="D1965">
            <v>17.64</v>
          </cell>
        </row>
        <row r="1966">
          <cell r="A1966" t="str">
            <v>163111</v>
          </cell>
          <cell r="B1966" t="str">
            <v>DIAMETRO 300-250 MM</v>
          </cell>
          <cell r="C1966" t="str">
            <v>UN</v>
          </cell>
          <cell r="D1966">
            <v>19.52</v>
          </cell>
        </row>
        <row r="1967">
          <cell r="A1967" t="str">
            <v>163112</v>
          </cell>
          <cell r="B1967" t="str">
            <v>DIAMETRO 350-200 MM</v>
          </cell>
          <cell r="C1967" t="str">
            <v>UN</v>
          </cell>
          <cell r="D1967">
            <v>21.08</v>
          </cell>
        </row>
        <row r="1968">
          <cell r="A1968" t="str">
            <v>163113</v>
          </cell>
          <cell r="B1968" t="str">
            <v>DIAMETRO 350-250 MM</v>
          </cell>
          <cell r="C1968" t="str">
            <v>UN</v>
          </cell>
          <cell r="D1968">
            <v>22.92</v>
          </cell>
        </row>
        <row r="1969">
          <cell r="A1969" t="str">
            <v>163114</v>
          </cell>
          <cell r="B1969" t="str">
            <v>DIAMETRO 350-300 MM</v>
          </cell>
          <cell r="C1969" t="str">
            <v>UN</v>
          </cell>
          <cell r="D1969">
            <v>25.4</v>
          </cell>
        </row>
        <row r="1970">
          <cell r="A1970" t="str">
            <v>163115</v>
          </cell>
          <cell r="B1970" t="str">
            <v>DIAMETRO 400-250 MM</v>
          </cell>
          <cell r="C1970" t="str">
            <v>UN</v>
          </cell>
          <cell r="D1970">
            <v>24.17</v>
          </cell>
        </row>
        <row r="1971">
          <cell r="A1971" t="str">
            <v>163116</v>
          </cell>
          <cell r="B1971" t="str">
            <v>DIAMETRO 400- 300 MM</v>
          </cell>
          <cell r="C1971" t="str">
            <v>UN</v>
          </cell>
          <cell r="D1971">
            <v>26.62</v>
          </cell>
        </row>
        <row r="1972">
          <cell r="A1972" t="str">
            <v>163117</v>
          </cell>
          <cell r="B1972" t="str">
            <v>DIAMETRO 400- 350 MM</v>
          </cell>
          <cell r="C1972" t="str">
            <v>UN</v>
          </cell>
          <cell r="D1972">
            <v>28.28</v>
          </cell>
        </row>
        <row r="1973">
          <cell r="A1973" t="str">
            <v>163118</v>
          </cell>
          <cell r="B1973" t="str">
            <v>DIAMETRO 500- 350 MM</v>
          </cell>
          <cell r="C1973" t="str">
            <v>UN</v>
          </cell>
          <cell r="D1973">
            <v>33.31</v>
          </cell>
        </row>
        <row r="1974">
          <cell r="A1974" t="str">
            <v>163119</v>
          </cell>
          <cell r="B1974" t="str">
            <v>DIAMETRO 500- 400 MM</v>
          </cell>
          <cell r="C1974" t="str">
            <v>UN</v>
          </cell>
          <cell r="D1974">
            <v>34.799999999999997</v>
          </cell>
        </row>
        <row r="1975">
          <cell r="A1975" t="str">
            <v>163120</v>
          </cell>
          <cell r="B1975" t="str">
            <v>DIAMETRO 600- 400 MM</v>
          </cell>
          <cell r="C1975" t="str">
            <v>UN</v>
          </cell>
          <cell r="D1975">
            <v>43.03</v>
          </cell>
        </row>
        <row r="1976">
          <cell r="A1976" t="str">
            <v>163121</v>
          </cell>
          <cell r="B1976" t="str">
            <v>DIAMETRO 600- 500 MM</v>
          </cell>
          <cell r="C1976" t="str">
            <v>UN</v>
          </cell>
          <cell r="D1976">
            <v>46.11</v>
          </cell>
        </row>
        <row r="1978">
          <cell r="A1978" t="str">
            <v>163200</v>
          </cell>
          <cell r="B1978" t="str">
            <v>MONTAGEM DE LUVAS FOFO TIPO JE</v>
          </cell>
        </row>
        <row r="1979">
          <cell r="A1979" t="str">
            <v>163201</v>
          </cell>
          <cell r="B1979" t="str">
            <v>DIAMETRO 100 MM</v>
          </cell>
          <cell r="C1979" t="str">
            <v>UN</v>
          </cell>
          <cell r="D1979">
            <v>8.6</v>
          </cell>
        </row>
        <row r="1980">
          <cell r="A1980" t="str">
            <v>163202</v>
          </cell>
          <cell r="B1980" t="str">
            <v>DIAMETRO 150 MM</v>
          </cell>
          <cell r="C1980" t="str">
            <v>UN</v>
          </cell>
          <cell r="D1980">
            <v>9.74</v>
          </cell>
        </row>
        <row r="1981">
          <cell r="A1981" t="str">
            <v>163203</v>
          </cell>
          <cell r="B1981" t="str">
            <v>DIAMETRO 200 MM</v>
          </cell>
          <cell r="C1981" t="str">
            <v>UN</v>
          </cell>
          <cell r="D1981">
            <v>12.99</v>
          </cell>
        </row>
        <row r="1982">
          <cell r="A1982" t="str">
            <v>163204</v>
          </cell>
          <cell r="B1982" t="str">
            <v>DIAMETRO 250 MM</v>
          </cell>
          <cell r="C1982" t="str">
            <v>UN</v>
          </cell>
          <cell r="D1982">
            <v>16.100000000000001</v>
          </cell>
        </row>
        <row r="1983">
          <cell r="A1983" t="str">
            <v>163205</v>
          </cell>
          <cell r="B1983" t="str">
            <v>DIAMETRO 300 MM</v>
          </cell>
          <cell r="C1983" t="str">
            <v>UN</v>
          </cell>
          <cell r="D1983">
            <v>19.8</v>
          </cell>
        </row>
        <row r="1984">
          <cell r="A1984" t="str">
            <v>163206</v>
          </cell>
          <cell r="B1984" t="str">
            <v>DIAMETRO 400 MM</v>
          </cell>
          <cell r="C1984" t="str">
            <v>UN</v>
          </cell>
          <cell r="D1984">
            <v>27.1</v>
          </cell>
        </row>
        <row r="1985">
          <cell r="A1985" t="str">
            <v>163207</v>
          </cell>
          <cell r="B1985" t="str">
            <v>DIAMETRO 500 MM</v>
          </cell>
          <cell r="C1985" t="str">
            <v>UN</v>
          </cell>
          <cell r="D1985">
            <v>34.799999999999997</v>
          </cell>
        </row>
        <row r="1986">
          <cell r="A1986" t="str">
            <v>163208</v>
          </cell>
          <cell r="B1986" t="str">
            <v>DIAMETRO 600 MM</v>
          </cell>
          <cell r="C1986" t="str">
            <v>UN</v>
          </cell>
          <cell r="D1986">
            <v>44.48</v>
          </cell>
        </row>
        <row r="1988">
          <cell r="A1988" t="str">
            <v>163300</v>
          </cell>
          <cell r="B1988" t="str">
            <v>MONTAGEM DE CAP DE FERRO FUNDIDO TIPO JE</v>
          </cell>
        </row>
        <row r="1989">
          <cell r="A1989" t="str">
            <v>163301</v>
          </cell>
          <cell r="B1989" t="str">
            <v>DIAMETRO 100 MM</v>
          </cell>
          <cell r="C1989" t="str">
            <v>UN</v>
          </cell>
          <cell r="D1989">
            <v>4.21</v>
          </cell>
        </row>
        <row r="1990">
          <cell r="A1990" t="str">
            <v>163302</v>
          </cell>
          <cell r="B1990" t="str">
            <v>DIAMETRO 150 MM</v>
          </cell>
          <cell r="C1990" t="str">
            <v>UN</v>
          </cell>
          <cell r="D1990">
            <v>4.92</v>
          </cell>
        </row>
        <row r="1991">
          <cell r="A1991" t="str">
            <v>163303</v>
          </cell>
          <cell r="B1991" t="str">
            <v>DIAMETRO 200 MM</v>
          </cell>
          <cell r="C1991" t="str">
            <v>UN</v>
          </cell>
          <cell r="D1991">
            <v>6.57</v>
          </cell>
        </row>
        <row r="1992">
          <cell r="A1992" t="str">
            <v>163304</v>
          </cell>
          <cell r="B1992" t="str">
            <v>DIAMETRO 250 MM</v>
          </cell>
          <cell r="C1992" t="str">
            <v>UN</v>
          </cell>
          <cell r="D1992">
            <v>8.1999999999999993</v>
          </cell>
        </row>
        <row r="1993">
          <cell r="A1993" t="str">
            <v>163305</v>
          </cell>
          <cell r="B1993" t="str">
            <v>DIAMETRO 300 MM</v>
          </cell>
          <cell r="C1993" t="str">
            <v>UN</v>
          </cell>
          <cell r="D1993">
            <v>10.89</v>
          </cell>
        </row>
        <row r="1994">
          <cell r="A1994" t="str">
            <v>163306</v>
          </cell>
          <cell r="B1994" t="str">
            <v>DIAMETRO 400 MM</v>
          </cell>
          <cell r="C1994" t="str">
            <v>UN</v>
          </cell>
          <cell r="D1994">
            <v>15.42</v>
          </cell>
        </row>
        <row r="1995">
          <cell r="A1995" t="str">
            <v>163307</v>
          </cell>
          <cell r="B1995" t="str">
            <v>DIAMETRO 500 MM</v>
          </cell>
          <cell r="C1995" t="str">
            <v>UN</v>
          </cell>
          <cell r="D1995">
            <v>20.85</v>
          </cell>
        </row>
        <row r="1996">
          <cell r="A1996" t="str">
            <v>163308</v>
          </cell>
          <cell r="B1996" t="str">
            <v>DIAMETRO 600 MM</v>
          </cell>
          <cell r="C1996" t="str">
            <v>UN</v>
          </cell>
          <cell r="D1996">
            <v>28.03</v>
          </cell>
        </row>
        <row r="1998">
          <cell r="A1998" t="str">
            <v>163400</v>
          </cell>
          <cell r="B1998" t="str">
            <v>MONTAGEM DE EXTREMIDADES DE FERRO FUNDIDO JE/F</v>
          </cell>
        </row>
        <row r="1999">
          <cell r="A1999" t="str">
            <v>163401</v>
          </cell>
          <cell r="B1999" t="str">
            <v>DIAMETRO 100 MM</v>
          </cell>
          <cell r="C1999" t="str">
            <v>UN</v>
          </cell>
          <cell r="D1999">
            <v>9.4</v>
          </cell>
        </row>
        <row r="2000">
          <cell r="A2000" t="str">
            <v>163402</v>
          </cell>
          <cell r="B2000" t="str">
            <v>DIAMETRO 150 MM</v>
          </cell>
          <cell r="C2000" t="str">
            <v>UN</v>
          </cell>
          <cell r="D2000">
            <v>12.04</v>
          </cell>
        </row>
        <row r="2001">
          <cell r="A2001" t="str">
            <v>163403</v>
          </cell>
          <cell r="B2001" t="str">
            <v>DIAMETRO 200 MM</v>
          </cell>
          <cell r="C2001" t="str">
            <v>UN</v>
          </cell>
          <cell r="D2001">
            <v>15.29</v>
          </cell>
        </row>
        <row r="2002">
          <cell r="A2002" t="str">
            <v>163404</v>
          </cell>
          <cell r="B2002" t="str">
            <v>DIAMETRO 250 MM</v>
          </cell>
          <cell r="C2002" t="str">
            <v>UN</v>
          </cell>
          <cell r="D2002">
            <v>19.63</v>
          </cell>
        </row>
        <row r="2003">
          <cell r="A2003" t="str">
            <v>163405</v>
          </cell>
          <cell r="B2003" t="str">
            <v>DIAMETRO 300 MM</v>
          </cell>
          <cell r="C2003" t="str">
            <v>UN</v>
          </cell>
          <cell r="D2003">
            <v>25.03</v>
          </cell>
        </row>
        <row r="2004">
          <cell r="A2004" t="str">
            <v>163406</v>
          </cell>
          <cell r="B2004" t="str">
            <v>DIAMETRO 400 MM</v>
          </cell>
          <cell r="C2004" t="str">
            <v>UN</v>
          </cell>
          <cell r="D2004">
            <v>34.26</v>
          </cell>
        </row>
        <row r="2005">
          <cell r="A2005" t="str">
            <v>163407</v>
          </cell>
          <cell r="B2005" t="str">
            <v>DIAMETRO 500 MM</v>
          </cell>
          <cell r="C2005" t="str">
            <v>UN</v>
          </cell>
          <cell r="D2005">
            <v>44.74</v>
          </cell>
        </row>
        <row r="2006">
          <cell r="A2006" t="str">
            <v>163408</v>
          </cell>
          <cell r="B2006" t="str">
            <v>DIAMETRO 600 MM</v>
          </cell>
          <cell r="C2006" t="str">
            <v>UN</v>
          </cell>
          <cell r="D2006">
            <v>58.06</v>
          </cell>
        </row>
        <row r="2008">
          <cell r="A2008" t="str">
            <v>163500</v>
          </cell>
          <cell r="B2008" t="str">
            <v>MONTAGEM DE EXTREMIDADES DE FERRO FUNDIDO TIPO FP</v>
          </cell>
        </row>
        <row r="2009">
          <cell r="A2009" t="str">
            <v>163501</v>
          </cell>
          <cell r="B2009" t="str">
            <v>DIAMETRO 100 MM</v>
          </cell>
          <cell r="C2009" t="str">
            <v>UN</v>
          </cell>
          <cell r="D2009">
            <v>9.61</v>
          </cell>
        </row>
        <row r="2010">
          <cell r="A2010" t="str">
            <v>163502</v>
          </cell>
          <cell r="B2010" t="str">
            <v>DIAMETRO 150 MM</v>
          </cell>
          <cell r="C2010" t="str">
            <v>UN</v>
          </cell>
          <cell r="D2010">
            <v>13.8</v>
          </cell>
        </row>
        <row r="2011">
          <cell r="A2011" t="str">
            <v>163503</v>
          </cell>
          <cell r="B2011" t="str">
            <v>DIAMETRO 200 MM</v>
          </cell>
          <cell r="C2011" t="str">
            <v>UN</v>
          </cell>
          <cell r="D2011">
            <v>16.87</v>
          </cell>
        </row>
        <row r="2012">
          <cell r="A2012" t="str">
            <v>163504</v>
          </cell>
          <cell r="B2012" t="str">
            <v>DIAMETRO 250 MM</v>
          </cell>
          <cell r="C2012" t="str">
            <v>UN</v>
          </cell>
          <cell r="D2012">
            <v>22.29</v>
          </cell>
        </row>
        <row r="2013">
          <cell r="A2013" t="str">
            <v>163505</v>
          </cell>
          <cell r="B2013" t="str">
            <v>DIAMETRO 300 MM</v>
          </cell>
          <cell r="C2013" t="str">
            <v>UN</v>
          </cell>
          <cell r="D2013">
            <v>29.36</v>
          </cell>
        </row>
        <row r="2014">
          <cell r="A2014" t="str">
            <v>163506</v>
          </cell>
          <cell r="B2014" t="str">
            <v>DIAMETRO 400 MM</v>
          </cell>
          <cell r="C2014" t="str">
            <v>UN</v>
          </cell>
          <cell r="D2014">
            <v>40.79</v>
          </cell>
        </row>
        <row r="2015">
          <cell r="A2015" t="str">
            <v>163507</v>
          </cell>
          <cell r="B2015" t="str">
            <v>DIAMETRO 500 MM</v>
          </cell>
          <cell r="C2015" t="str">
            <v>UN</v>
          </cell>
          <cell r="D2015">
            <v>54.9</v>
          </cell>
        </row>
        <row r="2016">
          <cell r="A2016" t="str">
            <v>163508</v>
          </cell>
          <cell r="B2016" t="str">
            <v>DIAMETRO 600 MM</v>
          </cell>
          <cell r="C2016" t="str">
            <v>UN</v>
          </cell>
          <cell r="D2016">
            <v>73.22</v>
          </cell>
        </row>
        <row r="2018">
          <cell r="A2018" t="str">
            <v>163600</v>
          </cell>
          <cell r="B2018" t="str">
            <v>MONTAGEM DE FLANGES AVULSOS EM TUBOS DE FERRO FUNDIDO</v>
          </cell>
        </row>
        <row r="2019">
          <cell r="A2019" t="str">
            <v>163601</v>
          </cell>
          <cell r="B2019" t="str">
            <v>DIAMETRO 100 MM</v>
          </cell>
          <cell r="C2019" t="str">
            <v>UN</v>
          </cell>
          <cell r="D2019">
            <v>35.97</v>
          </cell>
        </row>
        <row r="2020">
          <cell r="A2020" t="str">
            <v>163602</v>
          </cell>
          <cell r="B2020" t="str">
            <v>DIAMETRO 150 MM</v>
          </cell>
          <cell r="C2020" t="str">
            <v>UN</v>
          </cell>
          <cell r="D2020">
            <v>42.91</v>
          </cell>
        </row>
        <row r="2021">
          <cell r="A2021" t="str">
            <v>163603</v>
          </cell>
          <cell r="B2021" t="str">
            <v>DIAMETRO 200 MM</v>
          </cell>
          <cell r="C2021" t="str">
            <v>UN</v>
          </cell>
          <cell r="D2021">
            <v>53.16</v>
          </cell>
        </row>
        <row r="2022">
          <cell r="A2022" t="str">
            <v>163604</v>
          </cell>
          <cell r="B2022" t="str">
            <v>DIAMETRO 250 MM</v>
          </cell>
          <cell r="C2022" t="str">
            <v>UN</v>
          </cell>
          <cell r="D2022">
            <v>65.84</v>
          </cell>
        </row>
        <row r="2023">
          <cell r="A2023" t="str">
            <v>163605</v>
          </cell>
          <cell r="B2023" t="str">
            <v>DIAMETRO 300 MM</v>
          </cell>
          <cell r="C2023" t="str">
            <v>UN</v>
          </cell>
          <cell r="D2023">
            <v>81.599999999999994</v>
          </cell>
        </row>
        <row r="2024">
          <cell r="A2024" t="str">
            <v>163606</v>
          </cell>
          <cell r="B2024" t="str">
            <v>DIAMETRO 400 MM</v>
          </cell>
          <cell r="C2024" t="str">
            <v>UN</v>
          </cell>
          <cell r="D2024">
            <v>123.07</v>
          </cell>
        </row>
        <row r="2025">
          <cell r="A2025" t="str">
            <v>163607</v>
          </cell>
          <cell r="B2025" t="str">
            <v>DIAMETRO 500 MM</v>
          </cell>
          <cell r="C2025" t="str">
            <v>UN</v>
          </cell>
          <cell r="D2025">
            <v>177.36</v>
          </cell>
        </row>
        <row r="2026">
          <cell r="A2026" t="str">
            <v>163608</v>
          </cell>
          <cell r="B2026" t="str">
            <v>DIAMETRO 600 MM</v>
          </cell>
          <cell r="C2026" t="str">
            <v>UN</v>
          </cell>
          <cell r="D2026">
            <v>257.98</v>
          </cell>
        </row>
        <row r="2027">
          <cell r="A2027" t="str">
            <v>163609</v>
          </cell>
          <cell r="B2027" t="str">
            <v>DIAMETRO 700 MM</v>
          </cell>
          <cell r="C2027" t="str">
            <v>UN</v>
          </cell>
          <cell r="D2027">
            <v>333.47</v>
          </cell>
        </row>
        <row r="2028">
          <cell r="A2028" t="str">
            <v>163610</v>
          </cell>
          <cell r="B2028" t="str">
            <v>DIAMETRO 800 MM</v>
          </cell>
          <cell r="C2028" t="str">
            <v>UN</v>
          </cell>
          <cell r="D2028">
            <v>416.86</v>
          </cell>
        </row>
        <row r="2030">
          <cell r="A2030" t="str">
            <v>163700</v>
          </cell>
          <cell r="B2030" t="str">
            <v>MONTAGEM DE CARRETEIS PARA UNIAO COM FLANGES</v>
          </cell>
        </row>
        <row r="2031">
          <cell r="A2031" t="str">
            <v>163701</v>
          </cell>
          <cell r="B2031" t="str">
            <v>DIAMETRO 100 MM</v>
          </cell>
          <cell r="C2031" t="str">
            <v>UN</v>
          </cell>
          <cell r="D2031">
            <v>11.53</v>
          </cell>
        </row>
        <row r="2032">
          <cell r="A2032" t="str">
            <v>163702</v>
          </cell>
          <cell r="B2032" t="str">
            <v>DIAMETRO 150 MM</v>
          </cell>
          <cell r="C2032" t="str">
            <v>UN</v>
          </cell>
          <cell r="D2032">
            <v>16.47</v>
          </cell>
        </row>
        <row r="2033">
          <cell r="A2033" t="str">
            <v>163703</v>
          </cell>
          <cell r="B2033" t="str">
            <v>DIAMETRO 200 MM</v>
          </cell>
          <cell r="C2033" t="str">
            <v>UN</v>
          </cell>
          <cell r="D2033">
            <v>20.53</v>
          </cell>
        </row>
        <row r="2034">
          <cell r="A2034" t="str">
            <v>163704</v>
          </cell>
          <cell r="B2034" t="str">
            <v>DIAMETRO 250 MM</v>
          </cell>
          <cell r="C2034" t="str">
            <v>UN</v>
          </cell>
          <cell r="D2034">
            <v>27.35</v>
          </cell>
        </row>
        <row r="2035">
          <cell r="A2035" t="str">
            <v>163705</v>
          </cell>
          <cell r="B2035" t="str">
            <v>DIAMETRO 300 MM</v>
          </cell>
          <cell r="C2035" t="str">
            <v>UN</v>
          </cell>
          <cell r="D2035">
            <v>34.99</v>
          </cell>
        </row>
        <row r="2036">
          <cell r="A2036" t="str">
            <v>163706</v>
          </cell>
          <cell r="B2036" t="str">
            <v>DIAMETRO 400 MM</v>
          </cell>
          <cell r="C2036" t="str">
            <v>UN</v>
          </cell>
          <cell r="D2036">
            <v>49.01</v>
          </cell>
        </row>
        <row r="2037">
          <cell r="A2037" t="str">
            <v>163707</v>
          </cell>
          <cell r="B2037" t="str">
            <v>DIAMETRO 500 MM</v>
          </cell>
          <cell r="C2037" t="str">
            <v>UN</v>
          </cell>
          <cell r="D2037">
            <v>64.739999999999995</v>
          </cell>
        </row>
        <row r="2038">
          <cell r="A2038" t="str">
            <v>163708</v>
          </cell>
          <cell r="B2038" t="str">
            <v>DIAMETRO 600 MM</v>
          </cell>
          <cell r="C2038" t="str">
            <v>UN</v>
          </cell>
          <cell r="D2038">
            <v>84.73</v>
          </cell>
        </row>
        <row r="2039">
          <cell r="A2039" t="str">
            <v>163709</v>
          </cell>
          <cell r="B2039" t="str">
            <v>DIAMETRO 700 MM</v>
          </cell>
          <cell r="C2039" t="str">
            <v>UN</v>
          </cell>
          <cell r="D2039">
            <v>112.67</v>
          </cell>
        </row>
        <row r="2040">
          <cell r="A2040" t="str">
            <v>163710</v>
          </cell>
          <cell r="B2040" t="str">
            <v>DIAMETRO 800 MM</v>
          </cell>
          <cell r="C2040" t="str">
            <v>UN</v>
          </cell>
          <cell r="D2040">
            <v>152.84</v>
          </cell>
        </row>
        <row r="2041">
          <cell r="A2041" t="str">
            <v>163711</v>
          </cell>
          <cell r="B2041" t="str">
            <v>DIAMETRO 900 MM</v>
          </cell>
          <cell r="C2041" t="str">
            <v>UN</v>
          </cell>
          <cell r="D2041">
            <v>180.2</v>
          </cell>
        </row>
        <row r="2042">
          <cell r="A2042" t="str">
            <v>163712</v>
          </cell>
          <cell r="B2042" t="str">
            <v>DIAMETRO 1000 MM</v>
          </cell>
          <cell r="C2042" t="str">
            <v>UN</v>
          </cell>
          <cell r="D2042">
            <v>216.65</v>
          </cell>
        </row>
        <row r="2044">
          <cell r="A2044" t="str">
            <v>163800</v>
          </cell>
          <cell r="B2044" t="str">
            <v>MONTAGEM DE CURVAS DE FERRO FUNDIDO 90 GR TIPO FF</v>
          </cell>
        </row>
        <row r="2045">
          <cell r="A2045" t="str">
            <v>163801</v>
          </cell>
          <cell r="B2045" t="str">
            <v>DIAMETRO 100 MM</v>
          </cell>
          <cell r="C2045" t="str">
            <v>UN</v>
          </cell>
          <cell r="D2045">
            <v>10.41</v>
          </cell>
        </row>
        <row r="2046">
          <cell r="A2046" t="str">
            <v>163802</v>
          </cell>
          <cell r="B2046" t="str">
            <v>DIAMETRO 150 MM</v>
          </cell>
          <cell r="C2046" t="str">
            <v>UN</v>
          </cell>
          <cell r="D2046">
            <v>14.85</v>
          </cell>
        </row>
        <row r="2047">
          <cell r="A2047" t="str">
            <v>163803</v>
          </cell>
          <cell r="B2047" t="str">
            <v>DIAMETRO 200 MM</v>
          </cell>
          <cell r="C2047" t="str">
            <v>UN</v>
          </cell>
          <cell r="D2047">
            <v>18.579999999999998</v>
          </cell>
        </row>
        <row r="2048">
          <cell r="A2048" t="str">
            <v>163804</v>
          </cell>
          <cell r="B2048" t="str">
            <v>DIAMETRO 250 MM</v>
          </cell>
          <cell r="C2048" t="str">
            <v>UN</v>
          </cell>
          <cell r="D2048">
            <v>25.16</v>
          </cell>
        </row>
        <row r="2049">
          <cell r="A2049" t="str">
            <v>163805</v>
          </cell>
          <cell r="B2049" t="str">
            <v>DIAMETRO 300 MM</v>
          </cell>
          <cell r="C2049" t="str">
            <v>UN</v>
          </cell>
          <cell r="D2049">
            <v>33.619999999999997</v>
          </cell>
        </row>
        <row r="2050">
          <cell r="A2050" t="str">
            <v>163806</v>
          </cell>
          <cell r="B2050" t="str">
            <v>DIAMETRO 400 MM</v>
          </cell>
          <cell r="C2050" t="str">
            <v>UN</v>
          </cell>
          <cell r="D2050">
            <v>48.1</v>
          </cell>
        </row>
        <row r="2051">
          <cell r="A2051" t="str">
            <v>163807</v>
          </cell>
          <cell r="B2051" t="str">
            <v>DIAMETRO 500 MM</v>
          </cell>
          <cell r="C2051" t="str">
            <v>UN</v>
          </cell>
          <cell r="D2051">
            <v>66.97</v>
          </cell>
        </row>
        <row r="2052">
          <cell r="A2052" t="str">
            <v>163808</v>
          </cell>
          <cell r="B2052" t="str">
            <v>DIAMETRO 600 MM</v>
          </cell>
          <cell r="C2052" t="str">
            <v>UN</v>
          </cell>
          <cell r="D2052">
            <v>119.77</v>
          </cell>
        </row>
        <row r="2053">
          <cell r="A2053" t="str">
            <v>163809</v>
          </cell>
          <cell r="B2053" t="str">
            <v>DIAMETRO 700 MM</v>
          </cell>
          <cell r="C2053" t="str">
            <v>UN</v>
          </cell>
          <cell r="D2053">
            <v>127.14</v>
          </cell>
        </row>
        <row r="2054">
          <cell r="A2054" t="str">
            <v>163810</v>
          </cell>
          <cell r="B2054" t="str">
            <v>DIAMETRO 800 MM</v>
          </cell>
          <cell r="C2054" t="str">
            <v>UN</v>
          </cell>
          <cell r="D2054">
            <v>179.15</v>
          </cell>
        </row>
        <row r="2055">
          <cell r="A2055" t="str">
            <v>163811</v>
          </cell>
          <cell r="B2055" t="str">
            <v>DIAMETRO 900 MM</v>
          </cell>
          <cell r="C2055" t="str">
            <v>UN</v>
          </cell>
          <cell r="D2055">
            <v>224.57</v>
          </cell>
        </row>
        <row r="2056">
          <cell r="A2056" t="str">
            <v>163812</v>
          </cell>
          <cell r="B2056" t="str">
            <v>DIAMETRO 1000 MM</v>
          </cell>
          <cell r="C2056" t="str">
            <v>UN</v>
          </cell>
          <cell r="D2056">
            <v>279.58999999999997</v>
          </cell>
        </row>
        <row r="2058">
          <cell r="A2058" t="str">
            <v>163900</v>
          </cell>
          <cell r="B2058" t="str">
            <v>MONTAGEM DE CURVAS DE PE FOFO 90GR TIPO FF</v>
          </cell>
        </row>
        <row r="2059">
          <cell r="A2059" t="str">
            <v>163901</v>
          </cell>
          <cell r="B2059" t="str">
            <v>DIAMETRO 100 MM</v>
          </cell>
          <cell r="C2059" t="str">
            <v>UN</v>
          </cell>
          <cell r="D2059">
            <v>12.24</v>
          </cell>
        </row>
        <row r="2060">
          <cell r="A2060" t="str">
            <v>163902</v>
          </cell>
          <cell r="B2060" t="str">
            <v>DIAMETRO 150 MM</v>
          </cell>
          <cell r="C2060" t="str">
            <v>UN</v>
          </cell>
          <cell r="D2060">
            <v>18.16</v>
          </cell>
        </row>
        <row r="2061">
          <cell r="A2061" t="str">
            <v>163903</v>
          </cell>
          <cell r="B2061" t="str">
            <v>DIAMETRO 200 MM</v>
          </cell>
          <cell r="C2061" t="str">
            <v>UN</v>
          </cell>
          <cell r="D2061">
            <v>23.74</v>
          </cell>
        </row>
        <row r="2062">
          <cell r="A2062" t="str">
            <v>163904</v>
          </cell>
          <cell r="B2062" t="str">
            <v>DIAMETRO 250 MM</v>
          </cell>
          <cell r="C2062" t="str">
            <v>UN</v>
          </cell>
          <cell r="D2062">
            <v>32.26</v>
          </cell>
        </row>
        <row r="2063">
          <cell r="A2063" t="str">
            <v>163905</v>
          </cell>
          <cell r="B2063" t="str">
            <v>DIAMETRO 300 MM</v>
          </cell>
          <cell r="C2063" t="str">
            <v>UN</v>
          </cell>
          <cell r="D2063">
            <v>43.59</v>
          </cell>
        </row>
        <row r="2064">
          <cell r="A2064" t="str">
            <v>163906</v>
          </cell>
          <cell r="B2064" t="str">
            <v>DIAMETRO 400 MM</v>
          </cell>
          <cell r="C2064" t="str">
            <v>UN</v>
          </cell>
          <cell r="D2064">
            <v>68.040000000000006</v>
          </cell>
        </row>
        <row r="2065">
          <cell r="A2065" t="str">
            <v>163907</v>
          </cell>
          <cell r="B2065" t="str">
            <v>DIAMETRO 500 MM</v>
          </cell>
          <cell r="C2065" t="str">
            <v>UN</v>
          </cell>
          <cell r="D2065">
            <v>98.08</v>
          </cell>
        </row>
        <row r="2066">
          <cell r="A2066" t="str">
            <v>163908</v>
          </cell>
          <cell r="B2066" t="str">
            <v>DIAMETRO 600 MM</v>
          </cell>
          <cell r="C2066" t="str">
            <v>UN</v>
          </cell>
          <cell r="D2066">
            <v>141.81</v>
          </cell>
        </row>
        <row r="2068">
          <cell r="A2068" t="str">
            <v>164000</v>
          </cell>
          <cell r="B2068" t="str">
            <v>MONTAGEM DE CURVAS DE FERRO FUNDIDO 45 GR TIPO FF</v>
          </cell>
        </row>
        <row r="2069">
          <cell r="A2069" t="str">
            <v>164001</v>
          </cell>
          <cell r="B2069" t="str">
            <v>DIAMETRO 100 MM</v>
          </cell>
          <cell r="C2069" t="str">
            <v>UN</v>
          </cell>
          <cell r="D2069">
            <v>10.37</v>
          </cell>
        </row>
        <row r="2070">
          <cell r="A2070" t="str">
            <v>164002</v>
          </cell>
          <cell r="B2070" t="str">
            <v>DIAMETRO 150 MM</v>
          </cell>
          <cell r="C2070" t="str">
            <v>UN</v>
          </cell>
          <cell r="D2070">
            <v>14.77</v>
          </cell>
        </row>
        <row r="2071">
          <cell r="A2071" t="str">
            <v>164003</v>
          </cell>
          <cell r="B2071" t="str">
            <v>DIAMETRO 200 MM</v>
          </cell>
          <cell r="C2071" t="str">
            <v>UN</v>
          </cell>
          <cell r="D2071">
            <v>18.399999999999999</v>
          </cell>
        </row>
        <row r="2072">
          <cell r="A2072" t="str">
            <v>164004</v>
          </cell>
          <cell r="B2072" t="str">
            <v>DIAMETRO 250 MM</v>
          </cell>
          <cell r="C2072" t="str">
            <v>UN</v>
          </cell>
          <cell r="D2072">
            <v>25.68</v>
          </cell>
        </row>
        <row r="2073">
          <cell r="A2073" t="str">
            <v>164005</v>
          </cell>
          <cell r="B2073" t="str">
            <v>DIAMETRO 300 MM</v>
          </cell>
          <cell r="C2073" t="str">
            <v>UN</v>
          </cell>
          <cell r="D2073">
            <v>34.39</v>
          </cell>
        </row>
        <row r="2074">
          <cell r="A2074" t="str">
            <v>164006</v>
          </cell>
          <cell r="B2074" t="str">
            <v>DIAMETRO 400 MM</v>
          </cell>
          <cell r="C2074" t="str">
            <v>UN</v>
          </cell>
          <cell r="D2074">
            <v>46.13</v>
          </cell>
        </row>
        <row r="2075">
          <cell r="A2075" t="str">
            <v>164007</v>
          </cell>
          <cell r="B2075" t="str">
            <v>DIAMETRO 500 MM</v>
          </cell>
          <cell r="C2075" t="str">
            <v>UN</v>
          </cell>
          <cell r="D2075">
            <v>62.97</v>
          </cell>
        </row>
        <row r="2076">
          <cell r="A2076" t="str">
            <v>164008</v>
          </cell>
          <cell r="B2076" t="str">
            <v>DIAMETRO 600 MM</v>
          </cell>
          <cell r="C2076" t="str">
            <v>UN</v>
          </cell>
          <cell r="D2076">
            <v>85.45</v>
          </cell>
        </row>
        <row r="2077">
          <cell r="A2077" t="str">
            <v>164009</v>
          </cell>
          <cell r="B2077" t="str">
            <v>DIAMETRO 700 MM</v>
          </cell>
          <cell r="C2077" t="str">
            <v>UN</v>
          </cell>
          <cell r="D2077">
            <v>116.46</v>
          </cell>
        </row>
        <row r="2078">
          <cell r="A2078" t="str">
            <v>164010</v>
          </cell>
          <cell r="B2078" t="str">
            <v>DIAMETRO 800 MM</v>
          </cell>
          <cell r="C2078" t="str">
            <v>UN</v>
          </cell>
          <cell r="D2078">
            <v>163.24</v>
          </cell>
        </row>
        <row r="2079">
          <cell r="A2079" t="str">
            <v>164011</v>
          </cell>
          <cell r="B2079" t="str">
            <v>DIAMETRO 900 MM</v>
          </cell>
          <cell r="C2079" t="str">
            <v>UN</v>
          </cell>
          <cell r="D2079">
            <v>202.08</v>
          </cell>
        </row>
        <row r="2080">
          <cell r="A2080" t="str">
            <v>164012</v>
          </cell>
          <cell r="B2080" t="str">
            <v>DIAMETRO 1000 MM</v>
          </cell>
          <cell r="C2080" t="str">
            <v>UN</v>
          </cell>
          <cell r="D2080">
            <v>250.07</v>
          </cell>
        </row>
        <row r="2082">
          <cell r="A2082" t="str">
            <v>164100</v>
          </cell>
          <cell r="B2082" t="str">
            <v>MONTAGEM DE TES DE FERRO FUNDIDO TIPO FFF</v>
          </cell>
        </row>
        <row r="2083">
          <cell r="A2083" t="str">
            <v>164101</v>
          </cell>
          <cell r="B2083" t="str">
            <v>DIAMETRO 100-50 MM</v>
          </cell>
          <cell r="C2083" t="str">
            <v>UN</v>
          </cell>
          <cell r="D2083">
            <v>13.12</v>
          </cell>
        </row>
        <row r="2084">
          <cell r="A2084" t="str">
            <v>164102</v>
          </cell>
          <cell r="B2084" t="str">
            <v>DIAMETRO 100-75 MM</v>
          </cell>
          <cell r="C2084" t="str">
            <v>UN</v>
          </cell>
          <cell r="D2084">
            <v>13.68</v>
          </cell>
        </row>
        <row r="2085">
          <cell r="A2085" t="str">
            <v>164103</v>
          </cell>
          <cell r="B2085" t="str">
            <v>DIAMETRO 100-100 MM</v>
          </cell>
          <cell r="C2085" t="str">
            <v>UN</v>
          </cell>
          <cell r="D2085">
            <v>15.81</v>
          </cell>
        </row>
        <row r="2086">
          <cell r="A2086" t="str">
            <v>164104</v>
          </cell>
          <cell r="B2086" t="str">
            <v>DIAMETRO 150-50 MM</v>
          </cell>
          <cell r="C2086" t="str">
            <v>UN</v>
          </cell>
          <cell r="D2086">
            <v>17.48</v>
          </cell>
        </row>
        <row r="2087">
          <cell r="A2087" t="str">
            <v>164105</v>
          </cell>
          <cell r="B2087" t="str">
            <v>DIAMETRO 150-75 MM</v>
          </cell>
          <cell r="C2087" t="str">
            <v>UN</v>
          </cell>
          <cell r="D2087">
            <v>18.399999999999999</v>
          </cell>
        </row>
        <row r="2088">
          <cell r="A2088" t="str">
            <v>164106</v>
          </cell>
          <cell r="B2088" t="str">
            <v>DIAMETRO 150-100 MM</v>
          </cell>
          <cell r="C2088" t="str">
            <v>UN</v>
          </cell>
          <cell r="D2088">
            <v>20.5</v>
          </cell>
        </row>
        <row r="2089">
          <cell r="A2089" t="str">
            <v>164107</v>
          </cell>
          <cell r="B2089" t="str">
            <v>DIAMETRO 150-150 MM</v>
          </cell>
          <cell r="C2089" t="str">
            <v>UN</v>
          </cell>
          <cell r="D2089">
            <v>22.7</v>
          </cell>
        </row>
        <row r="2090">
          <cell r="A2090" t="str">
            <v>164108</v>
          </cell>
          <cell r="B2090" t="str">
            <v>DIAMETRO 200-75 MM</v>
          </cell>
          <cell r="C2090" t="str">
            <v>UN</v>
          </cell>
          <cell r="D2090">
            <v>22.35</v>
          </cell>
        </row>
        <row r="2091">
          <cell r="A2091" t="str">
            <v>164109</v>
          </cell>
          <cell r="B2091" t="str">
            <v>DIAMETRO 200-100 MM</v>
          </cell>
          <cell r="C2091" t="str">
            <v>UN</v>
          </cell>
          <cell r="D2091">
            <v>24.49</v>
          </cell>
        </row>
        <row r="2092">
          <cell r="A2092" t="str">
            <v>164110</v>
          </cell>
          <cell r="B2092" t="str">
            <v>DIAMETRO 200-150 MM</v>
          </cell>
          <cell r="C2092" t="str">
            <v>UN</v>
          </cell>
          <cell r="D2092">
            <v>26.63</v>
          </cell>
        </row>
        <row r="2093">
          <cell r="A2093" t="str">
            <v>164111</v>
          </cell>
          <cell r="B2093" t="str">
            <v>DIAMETRO 200-200 MM</v>
          </cell>
          <cell r="C2093" t="str">
            <v>UN</v>
          </cell>
          <cell r="D2093">
            <v>28.31</v>
          </cell>
        </row>
        <row r="2094">
          <cell r="A2094" t="str">
            <v>164112</v>
          </cell>
          <cell r="B2094" t="str">
            <v>DIAMETRO 250-100 MM</v>
          </cell>
          <cell r="C2094" t="str">
            <v>UN</v>
          </cell>
          <cell r="D2094">
            <v>31.88</v>
          </cell>
        </row>
        <row r="2095">
          <cell r="A2095" t="str">
            <v>164113</v>
          </cell>
          <cell r="B2095" t="str">
            <v>DIAMETRO 250-200 MM</v>
          </cell>
          <cell r="C2095" t="str">
            <v>UN</v>
          </cell>
          <cell r="D2095">
            <v>35.729999999999997</v>
          </cell>
        </row>
        <row r="2096">
          <cell r="A2096" t="str">
            <v>164114</v>
          </cell>
          <cell r="B2096" t="str">
            <v>DIAMETRO 250-250 MM</v>
          </cell>
          <cell r="C2096" t="str">
            <v>UN</v>
          </cell>
          <cell r="D2096">
            <v>38.79</v>
          </cell>
        </row>
        <row r="2097">
          <cell r="A2097" t="str">
            <v>164115</v>
          </cell>
          <cell r="B2097" t="str">
            <v>DIAMETRO 300-100 MM</v>
          </cell>
          <cell r="C2097" t="str">
            <v>UN</v>
          </cell>
          <cell r="D2097">
            <v>41</v>
          </cell>
        </row>
        <row r="2098">
          <cell r="A2098" t="str">
            <v>164116</v>
          </cell>
          <cell r="B2098" t="str">
            <v>DIAMETRO 300-200 MM</v>
          </cell>
          <cell r="C2098" t="str">
            <v>UN</v>
          </cell>
          <cell r="D2098">
            <v>44.99</v>
          </cell>
        </row>
        <row r="2099">
          <cell r="A2099" t="str">
            <v>164117</v>
          </cell>
          <cell r="B2099" t="str">
            <v>DIAMETRO 300-300 MM</v>
          </cell>
          <cell r="C2099" t="str">
            <v>UN</v>
          </cell>
          <cell r="D2099">
            <v>52.4</v>
          </cell>
        </row>
        <row r="2100">
          <cell r="A2100" t="str">
            <v>164118</v>
          </cell>
          <cell r="B2100" t="str">
            <v>DIAMETRO 350-100 MM</v>
          </cell>
          <cell r="C2100" t="str">
            <v>UN</v>
          </cell>
          <cell r="D2100">
            <v>48.51</v>
          </cell>
        </row>
        <row r="2101">
          <cell r="A2101" t="str">
            <v>164119</v>
          </cell>
          <cell r="B2101" t="str">
            <v>DIAMETRO 350-200 MM</v>
          </cell>
          <cell r="C2101" t="str">
            <v>UN</v>
          </cell>
          <cell r="D2101">
            <v>52.33</v>
          </cell>
        </row>
        <row r="2102">
          <cell r="A2102" t="str">
            <v>164120</v>
          </cell>
          <cell r="B2102" t="str">
            <v>DIAMETRO 350-350 MM</v>
          </cell>
          <cell r="C2102" t="str">
            <v>UN</v>
          </cell>
          <cell r="D2102">
            <v>62.6</v>
          </cell>
        </row>
        <row r="2103">
          <cell r="A2103" t="str">
            <v>164121</v>
          </cell>
          <cell r="B2103" t="str">
            <v>DIAMETRO 400-100 MM</v>
          </cell>
          <cell r="C2103" t="str">
            <v>UN</v>
          </cell>
          <cell r="D2103">
            <v>55.8</v>
          </cell>
        </row>
        <row r="2104">
          <cell r="A2104" t="str">
            <v>164122</v>
          </cell>
          <cell r="B2104" t="str">
            <v>DIAMETRO 400-200 MM</v>
          </cell>
          <cell r="C2104" t="str">
            <v>UN</v>
          </cell>
          <cell r="D2104">
            <v>59.5</v>
          </cell>
        </row>
        <row r="2105">
          <cell r="A2105" t="str">
            <v>164123</v>
          </cell>
          <cell r="B2105" t="str">
            <v>DIAMETRO 400-300 MM</v>
          </cell>
          <cell r="C2105" t="str">
            <v>UN</v>
          </cell>
          <cell r="D2105">
            <v>66.849999999999994</v>
          </cell>
        </row>
        <row r="2106">
          <cell r="A2106" t="str">
            <v>164124</v>
          </cell>
          <cell r="B2106" t="str">
            <v>DIAMETRO 400-400 MM</v>
          </cell>
          <cell r="C2106" t="str">
            <v>UN</v>
          </cell>
          <cell r="D2106">
            <v>72.88</v>
          </cell>
        </row>
        <row r="2107">
          <cell r="A2107" t="str">
            <v>164125</v>
          </cell>
          <cell r="B2107" t="str">
            <v>DIAMETRO 500-100 MM</v>
          </cell>
          <cell r="C2107" t="str">
            <v>UN</v>
          </cell>
          <cell r="D2107">
            <v>75.19</v>
          </cell>
        </row>
        <row r="2108">
          <cell r="A2108" t="str">
            <v>164126</v>
          </cell>
          <cell r="B2108" t="str">
            <v>DIAMETRO 500-200 MM</v>
          </cell>
          <cell r="C2108" t="str">
            <v>UN</v>
          </cell>
          <cell r="D2108">
            <v>78.92</v>
          </cell>
        </row>
        <row r="2109">
          <cell r="A2109" t="str">
            <v>164127</v>
          </cell>
          <cell r="B2109" t="str">
            <v>DIAMETRO 500-300 MM</v>
          </cell>
          <cell r="C2109" t="str">
            <v>UN</v>
          </cell>
          <cell r="D2109">
            <v>85.59</v>
          </cell>
        </row>
        <row r="2110">
          <cell r="A2110" t="str">
            <v>164128</v>
          </cell>
          <cell r="B2110" t="str">
            <v>DIAMETRO 500-400 MM</v>
          </cell>
          <cell r="C2110" t="str">
            <v>UN</v>
          </cell>
          <cell r="D2110">
            <v>91.96</v>
          </cell>
        </row>
        <row r="2111">
          <cell r="A2111" t="str">
            <v>164129</v>
          </cell>
          <cell r="B2111" t="str">
            <v>DIAMETRO 500-500 MM</v>
          </cell>
          <cell r="C2111" t="str">
            <v>UN</v>
          </cell>
          <cell r="D2111">
            <v>98.45</v>
          </cell>
        </row>
        <row r="2112">
          <cell r="A2112" t="str">
            <v>164130</v>
          </cell>
          <cell r="B2112" t="str">
            <v>DIAMETRO 600-200 MM</v>
          </cell>
          <cell r="C2112" t="str">
            <v>UN</v>
          </cell>
          <cell r="D2112">
            <v>104.09</v>
          </cell>
        </row>
        <row r="2113">
          <cell r="A2113" t="str">
            <v>164131</v>
          </cell>
          <cell r="B2113" t="str">
            <v>DIAMETRO 600-300 MM</v>
          </cell>
          <cell r="C2113" t="str">
            <v>UN</v>
          </cell>
          <cell r="D2113">
            <v>110.82</v>
          </cell>
        </row>
        <row r="2114">
          <cell r="A2114" t="str">
            <v>164132</v>
          </cell>
          <cell r="B2114" t="str">
            <v>DIAMETRO 600-400 MM</v>
          </cell>
          <cell r="C2114" t="str">
            <v>UN</v>
          </cell>
          <cell r="D2114">
            <v>117.07</v>
          </cell>
        </row>
        <row r="2115">
          <cell r="A2115" t="str">
            <v>164133</v>
          </cell>
          <cell r="B2115" t="str">
            <v>DIAMETRO 600-600 MM</v>
          </cell>
          <cell r="C2115" t="str">
            <v>UN</v>
          </cell>
          <cell r="D2115">
            <v>133.61000000000001</v>
          </cell>
        </row>
        <row r="2116">
          <cell r="A2116" t="str">
            <v>164134</v>
          </cell>
          <cell r="B2116" t="str">
            <v>DIAMETRO 700-200 MM</v>
          </cell>
          <cell r="C2116" t="str">
            <v>UN</v>
          </cell>
          <cell r="D2116">
            <v>121.03</v>
          </cell>
        </row>
        <row r="2117">
          <cell r="A2117" t="str">
            <v>164135</v>
          </cell>
          <cell r="B2117" t="str">
            <v>DIAMETRO 700-400 MM</v>
          </cell>
          <cell r="C2117" t="str">
            <v>UN</v>
          </cell>
          <cell r="D2117">
            <v>140.63</v>
          </cell>
        </row>
        <row r="2118">
          <cell r="A2118" t="str">
            <v>164136</v>
          </cell>
          <cell r="B2118" t="str">
            <v>DIAMETRO 700-700 MM</v>
          </cell>
          <cell r="C2118" t="str">
            <v>UN</v>
          </cell>
          <cell r="D2118">
            <v>179.17</v>
          </cell>
        </row>
        <row r="2119">
          <cell r="A2119" t="str">
            <v>164137</v>
          </cell>
          <cell r="B2119" t="str">
            <v>DIAMETRO 800-200 MM</v>
          </cell>
          <cell r="C2119" t="str">
            <v>UN</v>
          </cell>
          <cell r="D2119">
            <v>161.51</v>
          </cell>
        </row>
        <row r="2120">
          <cell r="A2120" t="str">
            <v>164138</v>
          </cell>
          <cell r="B2120" t="str">
            <v>DIAMETRO 800-400 MM</v>
          </cell>
          <cell r="C2120" t="str">
            <v>UN</v>
          </cell>
          <cell r="D2120">
            <v>184.03</v>
          </cell>
        </row>
        <row r="2121">
          <cell r="A2121" t="str">
            <v>164139</v>
          </cell>
          <cell r="B2121" t="str">
            <v>DIAMETRO 800-600 MM</v>
          </cell>
          <cell r="C2121" t="str">
            <v>UN</v>
          </cell>
          <cell r="D2121">
            <v>221.48</v>
          </cell>
        </row>
        <row r="2122">
          <cell r="A2122" t="str">
            <v>164140</v>
          </cell>
          <cell r="B2122" t="str">
            <v>DIAMETRO 800-800 MM</v>
          </cell>
          <cell r="C2122" t="str">
            <v>UN</v>
          </cell>
          <cell r="D2122">
            <v>252.46</v>
          </cell>
        </row>
        <row r="2123">
          <cell r="A2123" t="str">
            <v>164141</v>
          </cell>
          <cell r="B2123" t="str">
            <v>DIAMETRO 900-200 MM</v>
          </cell>
          <cell r="C2123" t="str">
            <v>UN</v>
          </cell>
          <cell r="D2123">
            <v>195.12</v>
          </cell>
        </row>
        <row r="2124">
          <cell r="A2124" t="str">
            <v>164142</v>
          </cell>
          <cell r="B2124" t="str">
            <v>DIAMETRO 900-400 MM</v>
          </cell>
          <cell r="C2124" t="str">
            <v>UN</v>
          </cell>
          <cell r="D2124">
            <v>220</v>
          </cell>
        </row>
        <row r="2125">
          <cell r="A2125" t="str">
            <v>164143</v>
          </cell>
          <cell r="B2125" t="str">
            <v>DIAMETRO 900-600 MM</v>
          </cell>
          <cell r="C2125" t="str">
            <v>UN</v>
          </cell>
          <cell r="D2125">
            <v>268.83</v>
          </cell>
        </row>
        <row r="2126">
          <cell r="A2126" t="str">
            <v>164144</v>
          </cell>
          <cell r="B2126" t="str">
            <v>DIAMETRO 900-900 MM</v>
          </cell>
          <cell r="C2126" t="str">
            <v>UN</v>
          </cell>
          <cell r="D2126">
            <v>313.7</v>
          </cell>
        </row>
        <row r="2127">
          <cell r="A2127" t="str">
            <v>164145</v>
          </cell>
          <cell r="B2127" t="str">
            <v>DIAMETRO 1000-200 MM</v>
          </cell>
          <cell r="C2127" t="str">
            <v>UN</v>
          </cell>
          <cell r="D2127">
            <v>236.93</v>
          </cell>
        </row>
        <row r="2128">
          <cell r="A2128" t="str">
            <v>164146</v>
          </cell>
          <cell r="B2128" t="str">
            <v>DIAMETRO 1000-400 MM</v>
          </cell>
          <cell r="C2128" t="str">
            <v>UN</v>
          </cell>
          <cell r="D2128">
            <v>264.25</v>
          </cell>
        </row>
        <row r="2129">
          <cell r="A2129" t="str">
            <v>164147</v>
          </cell>
          <cell r="B2129" t="str">
            <v>DIAMETRO 1000-600 MM</v>
          </cell>
          <cell r="C2129" t="str">
            <v>UN</v>
          </cell>
          <cell r="D2129">
            <v>320.88</v>
          </cell>
        </row>
        <row r="2130">
          <cell r="A2130" t="str">
            <v>164148</v>
          </cell>
          <cell r="B2130" t="str">
            <v>DIAMETRO 1000-1000 MM</v>
          </cell>
          <cell r="C2130" t="str">
            <v>UN</v>
          </cell>
          <cell r="D2130">
            <v>389.83</v>
          </cell>
        </row>
        <row r="2131">
          <cell r="A2131" t="str">
            <v>164149</v>
          </cell>
          <cell r="B2131" t="str">
            <v>DIAMETRO 1200-200 MM</v>
          </cell>
          <cell r="C2131" t="str">
            <v>UN</v>
          </cell>
          <cell r="D2131">
            <v>307.05</v>
          </cell>
        </row>
        <row r="2132">
          <cell r="A2132" t="str">
            <v>164150</v>
          </cell>
          <cell r="B2132" t="str">
            <v>DIAMETRO 1200-400 MM</v>
          </cell>
          <cell r="C2132" t="str">
            <v>UN</v>
          </cell>
          <cell r="D2132">
            <v>340.06</v>
          </cell>
        </row>
        <row r="2133">
          <cell r="A2133" t="str">
            <v>164151</v>
          </cell>
          <cell r="B2133" t="str">
            <v>DIAMETRO 1200-600 MM</v>
          </cell>
          <cell r="C2133" t="str">
            <v>UN</v>
          </cell>
          <cell r="D2133">
            <v>372.75</v>
          </cell>
        </row>
        <row r="2134">
          <cell r="A2134" t="str">
            <v>164152</v>
          </cell>
          <cell r="B2134" t="str">
            <v>DIAMETRO 1200-800 MM</v>
          </cell>
          <cell r="C2134" t="str">
            <v>UN</v>
          </cell>
          <cell r="D2134">
            <v>436.77</v>
          </cell>
        </row>
        <row r="2135">
          <cell r="A2135" t="str">
            <v>164153</v>
          </cell>
          <cell r="B2135" t="str">
            <v>DIAMETRO 1200-1000 MM</v>
          </cell>
          <cell r="C2135" t="str">
            <v>UN</v>
          </cell>
          <cell r="D2135">
            <v>489.74</v>
          </cell>
        </row>
        <row r="2136">
          <cell r="A2136" t="str">
            <v>164154</v>
          </cell>
          <cell r="B2136" t="str">
            <v>DIAMETRO 1200-1200 MM</v>
          </cell>
          <cell r="C2136" t="str">
            <v>UN</v>
          </cell>
          <cell r="D2136">
            <v>550.51</v>
          </cell>
        </row>
        <row r="2138">
          <cell r="A2138" t="str">
            <v>164200</v>
          </cell>
          <cell r="B2138" t="str">
            <v>MONTAGEM DE REDUCOES CONCENTRICAS DE FERRO FUNDIDO TIPO FF</v>
          </cell>
        </row>
        <row r="2139">
          <cell r="A2139" t="str">
            <v>164201</v>
          </cell>
          <cell r="B2139" t="str">
            <v>DIAMETRO 100-75 MM</v>
          </cell>
          <cell r="C2139" t="str">
            <v>UN</v>
          </cell>
          <cell r="D2139">
            <v>8.24</v>
          </cell>
        </row>
        <row r="2140">
          <cell r="A2140" t="str">
            <v>164202</v>
          </cell>
          <cell r="B2140" t="str">
            <v>DIAMETRO 150- 100 MM</v>
          </cell>
          <cell r="C2140" t="str">
            <v>UN</v>
          </cell>
          <cell r="D2140">
            <v>13.39</v>
          </cell>
        </row>
        <row r="2141">
          <cell r="A2141" t="str">
            <v>164203</v>
          </cell>
          <cell r="B2141" t="str">
            <v>DIAMETRO 200-150 MM</v>
          </cell>
          <cell r="C2141" t="str">
            <v>UN</v>
          </cell>
          <cell r="D2141">
            <v>16.649999999999999</v>
          </cell>
        </row>
        <row r="2142">
          <cell r="A2142" t="str">
            <v>164204</v>
          </cell>
          <cell r="B2142" t="str">
            <v>DIAMETRO 250-200 MM</v>
          </cell>
          <cell r="C2142" t="str">
            <v>UN</v>
          </cell>
          <cell r="D2142">
            <v>21.26</v>
          </cell>
        </row>
        <row r="2143">
          <cell r="A2143" t="str">
            <v>164205</v>
          </cell>
          <cell r="B2143" t="str">
            <v>DIAMETRO 300-250 MM</v>
          </cell>
          <cell r="C2143" t="str">
            <v>UN</v>
          </cell>
          <cell r="D2143">
            <v>28</v>
          </cell>
        </row>
        <row r="2144">
          <cell r="A2144" t="str">
            <v>164206</v>
          </cell>
          <cell r="B2144" t="str">
            <v>DIAMETRO 400-300 MM</v>
          </cell>
          <cell r="C2144" t="str">
            <v>UN</v>
          </cell>
          <cell r="D2144">
            <v>39.9</v>
          </cell>
        </row>
        <row r="2145">
          <cell r="A2145" t="str">
            <v>164207</v>
          </cell>
          <cell r="B2145" t="str">
            <v>DIAMETRO 400-350 MM</v>
          </cell>
          <cell r="C2145" t="str">
            <v>UN</v>
          </cell>
          <cell r="D2145">
            <v>43.86</v>
          </cell>
        </row>
        <row r="2146">
          <cell r="A2146" t="str">
            <v>164208</v>
          </cell>
          <cell r="B2146" t="str">
            <v>DIAMETRO 500-400 MM</v>
          </cell>
          <cell r="C2146" t="str">
            <v>UN</v>
          </cell>
          <cell r="D2146">
            <v>54.39</v>
          </cell>
        </row>
        <row r="2147">
          <cell r="A2147" t="str">
            <v>164209</v>
          </cell>
          <cell r="B2147" t="str">
            <v>DIAMETRO 600-500 MM</v>
          </cell>
          <cell r="C2147" t="str">
            <v>UN</v>
          </cell>
          <cell r="D2147">
            <v>72.09</v>
          </cell>
        </row>
        <row r="2148">
          <cell r="A2148" t="str">
            <v>164210</v>
          </cell>
          <cell r="B2148" t="str">
            <v>DIAMETRO 700-600 MM</v>
          </cell>
          <cell r="C2148" t="str">
            <v>UN</v>
          </cell>
          <cell r="D2148">
            <v>94.85</v>
          </cell>
        </row>
        <row r="2149">
          <cell r="A2149" t="str">
            <v>164211</v>
          </cell>
          <cell r="B2149" t="str">
            <v>DIAMETRO 800-700 MM</v>
          </cell>
          <cell r="C2149" t="str">
            <v>UN</v>
          </cell>
          <cell r="D2149">
            <v>127.57</v>
          </cell>
        </row>
        <row r="2150">
          <cell r="A2150" t="str">
            <v>164212</v>
          </cell>
          <cell r="B2150" t="str">
            <v>DIAMETRO 900-800 MM</v>
          </cell>
          <cell r="C2150" t="str">
            <v>UN</v>
          </cell>
          <cell r="D2150">
            <v>162.85</v>
          </cell>
        </row>
        <row r="2151">
          <cell r="A2151" t="str">
            <v>164213</v>
          </cell>
          <cell r="B2151" t="str">
            <v>DIAMETRO 1000-900 MM</v>
          </cell>
          <cell r="C2151" t="str">
            <v>UN</v>
          </cell>
          <cell r="D2151">
            <v>196.57</v>
          </cell>
        </row>
        <row r="2152">
          <cell r="A2152" t="str">
            <v>164214</v>
          </cell>
          <cell r="B2152" t="str">
            <v>DIAMETRO 1200 - 1000 MM</v>
          </cell>
          <cell r="C2152" t="str">
            <v>UN</v>
          </cell>
          <cell r="D2152">
            <v>264.20999999999998</v>
          </cell>
        </row>
        <row r="2154">
          <cell r="A2154" t="str">
            <v>164300</v>
          </cell>
          <cell r="B2154" t="str">
            <v>MONTAGEM DE REDUCOES EXCENTRICAS DE FERRO FUNDIDO  TIPO FF</v>
          </cell>
        </row>
        <row r="2155">
          <cell r="A2155" t="str">
            <v>164301</v>
          </cell>
          <cell r="B2155" t="str">
            <v>DIAMETRO 100-50 MM</v>
          </cell>
          <cell r="C2155" t="str">
            <v>UN</v>
          </cell>
          <cell r="D2155">
            <v>8.24</v>
          </cell>
        </row>
        <row r="2156">
          <cell r="A2156" t="str">
            <v>164302</v>
          </cell>
          <cell r="B2156" t="str">
            <v>DIAMETRO 100-75 MM</v>
          </cell>
          <cell r="C2156" t="str">
            <v>UN</v>
          </cell>
          <cell r="D2156">
            <v>9.1999999999999993</v>
          </cell>
        </row>
        <row r="2157">
          <cell r="A2157" t="str">
            <v>164303</v>
          </cell>
          <cell r="B2157" t="str">
            <v>DIAMETRO 150-75 MM</v>
          </cell>
          <cell r="C2157" t="str">
            <v>UN</v>
          </cell>
          <cell r="D2157">
            <v>10.73</v>
          </cell>
        </row>
        <row r="2158">
          <cell r="A2158" t="str">
            <v>164304</v>
          </cell>
          <cell r="B2158" t="str">
            <v>DIAMETRO 150-100 MM</v>
          </cell>
          <cell r="C2158" t="str">
            <v>UN</v>
          </cell>
          <cell r="D2158">
            <v>13.48</v>
          </cell>
        </row>
        <row r="2159">
          <cell r="A2159" t="str">
            <v>164305</v>
          </cell>
          <cell r="B2159" t="str">
            <v>DIAMETRO 200-100 MM</v>
          </cell>
          <cell r="C2159" t="str">
            <v>UN</v>
          </cell>
          <cell r="D2159">
            <v>15.24</v>
          </cell>
        </row>
        <row r="2160">
          <cell r="A2160" t="str">
            <v>164306</v>
          </cell>
          <cell r="B2160" t="str">
            <v>DIAMETRO 200-150 MM</v>
          </cell>
          <cell r="C2160" t="str">
            <v>UN</v>
          </cell>
          <cell r="D2160">
            <v>17.600000000000001</v>
          </cell>
        </row>
        <row r="2161">
          <cell r="A2161" t="str">
            <v>164307</v>
          </cell>
          <cell r="B2161" t="str">
            <v>DIAMETRO 250-150 MM</v>
          </cell>
          <cell r="C2161" t="str">
            <v>UN</v>
          </cell>
          <cell r="D2161">
            <v>20.73</v>
          </cell>
        </row>
        <row r="2162">
          <cell r="A2162" t="str">
            <v>164308</v>
          </cell>
          <cell r="B2162" t="str">
            <v>DIAMETRO 250-200 MM</v>
          </cell>
          <cell r="C2162" t="str">
            <v>UN</v>
          </cell>
          <cell r="D2162">
            <v>22.18</v>
          </cell>
        </row>
        <row r="2163">
          <cell r="A2163" t="str">
            <v>164309</v>
          </cell>
          <cell r="B2163" t="str">
            <v>DIAMETRO 300-150 MM</v>
          </cell>
          <cell r="C2163" t="str">
            <v>UN</v>
          </cell>
          <cell r="D2163">
            <v>20.399999999999999</v>
          </cell>
        </row>
        <row r="2164">
          <cell r="A2164" t="str">
            <v>164310</v>
          </cell>
          <cell r="B2164" t="str">
            <v>DIAMETRO 300-200 MM</v>
          </cell>
          <cell r="C2164" t="str">
            <v>UN</v>
          </cell>
          <cell r="D2164">
            <v>26.58</v>
          </cell>
        </row>
        <row r="2165">
          <cell r="A2165" t="str">
            <v>164311</v>
          </cell>
          <cell r="B2165" t="str">
            <v>DIAMETRO 300-250 MM</v>
          </cell>
          <cell r="C2165" t="str">
            <v>UN</v>
          </cell>
          <cell r="D2165">
            <v>29.59</v>
          </cell>
        </row>
        <row r="2166">
          <cell r="A2166" t="str">
            <v>164312</v>
          </cell>
          <cell r="B2166" t="str">
            <v>DIAMETRO 400-250 MM</v>
          </cell>
          <cell r="C2166" t="str">
            <v>UN</v>
          </cell>
          <cell r="D2166">
            <v>36.29</v>
          </cell>
        </row>
        <row r="2167">
          <cell r="A2167" t="str">
            <v>164313</v>
          </cell>
          <cell r="B2167" t="str">
            <v>DIAMETRO 400-300 MM</v>
          </cell>
          <cell r="C2167" t="str">
            <v>UN</v>
          </cell>
          <cell r="D2167">
            <v>40.200000000000003</v>
          </cell>
        </row>
        <row r="2169">
          <cell r="A2169" t="str">
            <v>164400</v>
          </cell>
          <cell r="B2169" t="str">
            <v>MONTAGEM DE PLACAS DE REDUCAO DE FERRO FUNDIDO TIPO F</v>
          </cell>
        </row>
        <row r="2170">
          <cell r="A2170" t="str">
            <v>164401</v>
          </cell>
          <cell r="B2170" t="str">
            <v>DIAMETRO 100-50 MM</v>
          </cell>
          <cell r="C2170" t="str">
            <v>UN</v>
          </cell>
          <cell r="D2170">
            <v>7.9</v>
          </cell>
        </row>
        <row r="2171">
          <cell r="A2171" t="str">
            <v>164402</v>
          </cell>
          <cell r="B2171" t="str">
            <v>DIAMETRO 200-75 MM</v>
          </cell>
          <cell r="C2171" t="str">
            <v>UN</v>
          </cell>
          <cell r="D2171">
            <v>11.91</v>
          </cell>
        </row>
        <row r="2172">
          <cell r="A2172" t="str">
            <v>164403</v>
          </cell>
          <cell r="B2172" t="str">
            <v>DIAMETRO 200-100 MM</v>
          </cell>
          <cell r="C2172" t="str">
            <v>UN</v>
          </cell>
          <cell r="D2172">
            <v>13.99</v>
          </cell>
        </row>
        <row r="2173">
          <cell r="A2173" t="str">
            <v>164404</v>
          </cell>
          <cell r="B2173" t="str">
            <v>DIAMETRO 250-200 MM</v>
          </cell>
          <cell r="C2173" t="str">
            <v>UN</v>
          </cell>
          <cell r="D2173">
            <v>21.46</v>
          </cell>
        </row>
        <row r="2174">
          <cell r="A2174" t="str">
            <v>164405</v>
          </cell>
          <cell r="B2174" t="str">
            <v>DIAMETRO 350-150 MM</v>
          </cell>
          <cell r="C2174" t="str">
            <v>UN</v>
          </cell>
          <cell r="D2174">
            <v>26.91</v>
          </cell>
        </row>
        <row r="2175">
          <cell r="A2175" t="str">
            <v>164406</v>
          </cell>
          <cell r="B2175" t="str">
            <v>DIAMETRO 350-250 MM</v>
          </cell>
          <cell r="C2175" t="str">
            <v>UN</v>
          </cell>
          <cell r="D2175">
            <v>30.11</v>
          </cell>
        </row>
        <row r="2176">
          <cell r="A2176" t="str">
            <v>164407</v>
          </cell>
          <cell r="B2176" t="str">
            <v>DIAMETRO 400-150 MM</v>
          </cell>
          <cell r="C2176" t="str">
            <v>UN</v>
          </cell>
          <cell r="D2176">
            <v>29</v>
          </cell>
        </row>
        <row r="2177">
          <cell r="A2177" t="str">
            <v>164408</v>
          </cell>
          <cell r="B2177" t="str">
            <v>DIAMETRO 400-200 MM</v>
          </cell>
          <cell r="C2177" t="str">
            <v>UN</v>
          </cell>
          <cell r="D2177">
            <v>30.55</v>
          </cell>
        </row>
        <row r="2178">
          <cell r="A2178" t="str">
            <v>164409</v>
          </cell>
          <cell r="B2178" t="str">
            <v>DIAMETRO 400-250 MM</v>
          </cell>
          <cell r="C2178" t="str">
            <v>UN</v>
          </cell>
          <cell r="D2178">
            <v>32.89</v>
          </cell>
        </row>
        <row r="2179">
          <cell r="A2179" t="str">
            <v>164410</v>
          </cell>
          <cell r="B2179" t="str">
            <v>DIAMETRO 400-300 MM</v>
          </cell>
          <cell r="C2179" t="str">
            <v>UN</v>
          </cell>
          <cell r="D2179">
            <v>35.97</v>
          </cell>
        </row>
        <row r="2180">
          <cell r="A2180" t="str">
            <v>164411</v>
          </cell>
          <cell r="B2180" t="str">
            <v>DIAMETRO 500-350 MM</v>
          </cell>
          <cell r="C2180" t="str">
            <v>UN</v>
          </cell>
          <cell r="D2180">
            <v>46.33</v>
          </cell>
        </row>
        <row r="2181">
          <cell r="A2181" t="str">
            <v>164412</v>
          </cell>
          <cell r="B2181" t="str">
            <v>DIAMETRO 500-400 MM</v>
          </cell>
          <cell r="C2181" t="str">
            <v>UN</v>
          </cell>
          <cell r="D2181">
            <v>48.07</v>
          </cell>
        </row>
        <row r="2182">
          <cell r="A2182" t="str">
            <v>164413</v>
          </cell>
          <cell r="B2182" t="str">
            <v>DIAMETRO 600-150 MM</v>
          </cell>
          <cell r="C2182" t="str">
            <v>UN</v>
          </cell>
          <cell r="D2182">
            <v>53.66</v>
          </cell>
        </row>
        <row r="2183">
          <cell r="A2183" t="str">
            <v>164414</v>
          </cell>
          <cell r="B2183" t="str">
            <v>DIAMETRO 700-500 MM</v>
          </cell>
          <cell r="C2183" t="str">
            <v>UN</v>
          </cell>
          <cell r="D2183">
            <v>80.45</v>
          </cell>
        </row>
        <row r="2184">
          <cell r="A2184" t="str">
            <v>164415</v>
          </cell>
          <cell r="B2184" t="str">
            <v>DIAMETRO 900-700 MM</v>
          </cell>
          <cell r="C2184" t="str">
            <v>UN</v>
          </cell>
          <cell r="D2184">
            <v>129.02000000000001</v>
          </cell>
        </row>
        <row r="2185">
          <cell r="A2185" t="str">
            <v>164416</v>
          </cell>
          <cell r="B2185" t="str">
            <v>DIAMETRO 1000-700 MM</v>
          </cell>
          <cell r="C2185" t="str">
            <v>UN</v>
          </cell>
          <cell r="D2185">
            <v>152.91999999999999</v>
          </cell>
        </row>
        <row r="2186">
          <cell r="A2186" t="str">
            <v>164417</v>
          </cell>
          <cell r="B2186" t="str">
            <v>DIAMETRO 1000-800 MM</v>
          </cell>
          <cell r="C2186" t="str">
            <v>UN</v>
          </cell>
          <cell r="D2186">
            <v>165.47</v>
          </cell>
        </row>
        <row r="2188">
          <cell r="A2188" t="str">
            <v>164500</v>
          </cell>
          <cell r="B2188" t="str">
            <v>MONTAGEM DE TOCOS DE DE FERRO FUNDIDO L=0,25 M TIPO FF</v>
          </cell>
        </row>
        <row r="2189">
          <cell r="A2189" t="str">
            <v>164501</v>
          </cell>
          <cell r="B2189" t="str">
            <v>DIAMETRO 100 MM</v>
          </cell>
          <cell r="C2189" t="str">
            <v>UN</v>
          </cell>
          <cell r="D2189">
            <v>10.64</v>
          </cell>
        </row>
        <row r="2190">
          <cell r="A2190" t="str">
            <v>164502</v>
          </cell>
          <cell r="B2190" t="str">
            <v>DIAMETRO 150 MM</v>
          </cell>
          <cell r="C2190" t="str">
            <v>UN</v>
          </cell>
          <cell r="D2190">
            <v>15.34</v>
          </cell>
        </row>
        <row r="2191">
          <cell r="A2191" t="str">
            <v>164503</v>
          </cell>
          <cell r="B2191" t="str">
            <v>DIAMETRO 200 MM</v>
          </cell>
          <cell r="C2191" t="str">
            <v>UN</v>
          </cell>
          <cell r="D2191">
            <v>18.920000000000002</v>
          </cell>
        </row>
        <row r="2192">
          <cell r="A2192" t="str">
            <v>164504</v>
          </cell>
          <cell r="B2192" t="str">
            <v>DIAMETRO 250 MM</v>
          </cell>
          <cell r="C2192" t="str">
            <v>UN</v>
          </cell>
          <cell r="D2192">
            <v>24.96</v>
          </cell>
        </row>
        <row r="2193">
          <cell r="A2193" t="str">
            <v>164505</v>
          </cell>
          <cell r="B2193" t="str">
            <v>DIAMETRO 300 MM</v>
          </cell>
          <cell r="C2193" t="str">
            <v>UN</v>
          </cell>
          <cell r="D2193">
            <v>32.659999999999997</v>
          </cell>
        </row>
        <row r="2194">
          <cell r="A2194" t="str">
            <v>164506</v>
          </cell>
          <cell r="B2194" t="str">
            <v>DIAMETRO 400 MM</v>
          </cell>
          <cell r="C2194" t="str">
            <v>UN</v>
          </cell>
          <cell r="D2194">
            <v>45.51</v>
          </cell>
        </row>
        <row r="2195">
          <cell r="A2195" t="str">
            <v>164507</v>
          </cell>
          <cell r="B2195" t="str">
            <v>DIAMETRO 500 MM</v>
          </cell>
          <cell r="C2195" t="str">
            <v>UN</v>
          </cell>
          <cell r="D2195">
            <v>60.52</v>
          </cell>
        </row>
        <row r="2196">
          <cell r="A2196" t="str">
            <v>164508</v>
          </cell>
          <cell r="B2196" t="str">
            <v>DIAMETRO 600 MM</v>
          </cell>
          <cell r="C2196" t="str">
            <v>UN</v>
          </cell>
          <cell r="D2196">
            <v>80.819999999999993</v>
          </cell>
        </row>
        <row r="2197">
          <cell r="A2197" t="str">
            <v>164509</v>
          </cell>
          <cell r="B2197" t="str">
            <v>DIAMETRO 700 MM</v>
          </cell>
          <cell r="C2197" t="str">
            <v>UN</v>
          </cell>
          <cell r="D2197">
            <v>106.93</v>
          </cell>
        </row>
        <row r="2198">
          <cell r="A2198" t="str">
            <v>164510</v>
          </cell>
          <cell r="B2198" t="str">
            <v>DIAMETRO 800 MM</v>
          </cell>
          <cell r="C2198" t="str">
            <v>UN</v>
          </cell>
          <cell r="D2198">
            <v>147.29</v>
          </cell>
        </row>
        <row r="2199">
          <cell r="A2199" t="str">
            <v>164511</v>
          </cell>
          <cell r="B2199" t="str">
            <v>DIAMETRO 900 MM</v>
          </cell>
          <cell r="C2199" t="str">
            <v>UN</v>
          </cell>
          <cell r="D2199">
            <v>179.88</v>
          </cell>
        </row>
        <row r="2200">
          <cell r="A2200" t="str">
            <v>164512</v>
          </cell>
          <cell r="B2200" t="str">
            <v>DIAMETRO 1000 MM</v>
          </cell>
          <cell r="C2200" t="str">
            <v>UN</v>
          </cell>
          <cell r="D2200">
            <v>216.19</v>
          </cell>
        </row>
        <row r="2202">
          <cell r="A2202" t="str">
            <v>164600</v>
          </cell>
          <cell r="B2202" t="str">
            <v>MONTAGEM DE TOCOS DE FERRO FUNDIDO L=0,50 M TIPO FF</v>
          </cell>
        </row>
        <row r="2203">
          <cell r="A2203" t="str">
            <v>164601</v>
          </cell>
          <cell r="B2203" t="str">
            <v>DIAMETRO 100 MM</v>
          </cell>
          <cell r="C2203" t="str">
            <v>UN</v>
          </cell>
          <cell r="D2203">
            <v>11.02</v>
          </cell>
        </row>
        <row r="2204">
          <cell r="A2204" t="str">
            <v>164602</v>
          </cell>
          <cell r="B2204" t="str">
            <v>DIAMETRO 150 MM</v>
          </cell>
          <cell r="C2204" t="str">
            <v>UN</v>
          </cell>
          <cell r="D2204">
            <v>15.97</v>
          </cell>
        </row>
        <row r="2205">
          <cell r="A2205" t="str">
            <v>164603</v>
          </cell>
          <cell r="B2205" t="str">
            <v>DIAMETRO 200 MM</v>
          </cell>
          <cell r="C2205" t="str">
            <v>UN</v>
          </cell>
          <cell r="D2205">
            <v>19.87</v>
          </cell>
        </row>
        <row r="2206">
          <cell r="A2206" t="str">
            <v>164604</v>
          </cell>
          <cell r="B2206" t="str">
            <v>DIAMETRO 250 MM</v>
          </cell>
          <cell r="C2206" t="str">
            <v>UN</v>
          </cell>
          <cell r="D2206">
            <v>26.41</v>
          </cell>
        </row>
        <row r="2207">
          <cell r="A2207" t="str">
            <v>164605</v>
          </cell>
          <cell r="B2207" t="str">
            <v>DIAMETRO 300 MM</v>
          </cell>
          <cell r="C2207" t="str">
            <v>UN</v>
          </cell>
          <cell r="D2207">
            <v>34.590000000000003</v>
          </cell>
        </row>
        <row r="2208">
          <cell r="A2208" t="str">
            <v>164606</v>
          </cell>
          <cell r="B2208" t="str">
            <v>DIAMETRO 400 MM</v>
          </cell>
          <cell r="C2208" t="str">
            <v>UN</v>
          </cell>
          <cell r="D2208">
            <v>48.51</v>
          </cell>
        </row>
        <row r="2209">
          <cell r="A2209" t="str">
            <v>164607</v>
          </cell>
          <cell r="B2209" t="str">
            <v>DIAMETRO 500 MM</v>
          </cell>
          <cell r="C2209" t="str">
            <v>UN</v>
          </cell>
          <cell r="D2209">
            <v>64.95</v>
          </cell>
        </row>
        <row r="2210">
          <cell r="A2210" t="str">
            <v>164608</v>
          </cell>
          <cell r="B2210" t="str">
            <v>DIAMETRO 600 MM</v>
          </cell>
          <cell r="C2210" t="str">
            <v>UN</v>
          </cell>
          <cell r="D2210">
            <v>86.95</v>
          </cell>
        </row>
        <row r="2211">
          <cell r="A2211" t="str">
            <v>164609</v>
          </cell>
          <cell r="B2211" t="str">
            <v>DIAMETRO 700 MM</v>
          </cell>
          <cell r="C2211" t="str">
            <v>UN</v>
          </cell>
          <cell r="D2211">
            <v>115.35</v>
          </cell>
        </row>
        <row r="2212">
          <cell r="A2212" t="str">
            <v>164610</v>
          </cell>
          <cell r="B2212" t="str">
            <v>DIAMETRO 800 MM</v>
          </cell>
          <cell r="C2212" t="str">
            <v>UN</v>
          </cell>
          <cell r="D2212">
            <v>157.47999999999999</v>
          </cell>
        </row>
        <row r="2213">
          <cell r="A2213" t="str">
            <v>164611</v>
          </cell>
          <cell r="B2213" t="str">
            <v>DIAMETRO 900 MM</v>
          </cell>
          <cell r="C2213" t="str">
            <v>UN</v>
          </cell>
          <cell r="D2213">
            <v>192.19</v>
          </cell>
        </row>
        <row r="2214">
          <cell r="A2214" t="str">
            <v>164612</v>
          </cell>
          <cell r="B2214" t="str">
            <v>DIAMETRO 1000 MM</v>
          </cell>
          <cell r="C2214" t="str">
            <v>UN</v>
          </cell>
          <cell r="D2214">
            <v>230.86</v>
          </cell>
        </row>
        <row r="2216">
          <cell r="A2216" t="str">
            <v>164700</v>
          </cell>
          <cell r="B2216" t="str">
            <v>MONTAGEM DE JUNCOES 45 GR DE FERRO FUNDIDO TIPO FFF</v>
          </cell>
        </row>
        <row r="2217">
          <cell r="A2217" t="str">
            <v>164701</v>
          </cell>
          <cell r="B2217" t="str">
            <v>DIAMETRO 100-75 MM</v>
          </cell>
          <cell r="C2217" t="str">
            <v>UN</v>
          </cell>
          <cell r="D2217">
            <v>13.87</v>
          </cell>
        </row>
        <row r="2218">
          <cell r="A2218" t="str">
            <v>164702</v>
          </cell>
          <cell r="B2218" t="str">
            <v>DIAMETRO 100-100 MM</v>
          </cell>
          <cell r="C2218" t="str">
            <v>UN</v>
          </cell>
          <cell r="D2218">
            <v>15.98</v>
          </cell>
        </row>
        <row r="2219">
          <cell r="A2219" t="str">
            <v>164703</v>
          </cell>
          <cell r="B2219" t="str">
            <v>DIAMETRO 150-100 MM</v>
          </cell>
          <cell r="C2219" t="str">
            <v>UN</v>
          </cell>
          <cell r="D2219">
            <v>20.88</v>
          </cell>
        </row>
        <row r="2220">
          <cell r="A2220" t="str">
            <v>164704</v>
          </cell>
          <cell r="B2220" t="str">
            <v>DIAMETRO 150-150 MM</v>
          </cell>
          <cell r="C2220" t="str">
            <v>UN</v>
          </cell>
          <cell r="D2220">
            <v>23</v>
          </cell>
        </row>
        <row r="2221">
          <cell r="A2221" t="str">
            <v>164705</v>
          </cell>
          <cell r="B2221" t="str">
            <v>DIAMETRO 200-100 MM</v>
          </cell>
          <cell r="C2221" t="str">
            <v>UN</v>
          </cell>
          <cell r="D2221">
            <v>19.88</v>
          </cell>
        </row>
        <row r="2222">
          <cell r="A2222" t="str">
            <v>164706</v>
          </cell>
          <cell r="B2222" t="str">
            <v>DIAMETRO 200-150 MM</v>
          </cell>
          <cell r="C2222" t="str">
            <v>UN</v>
          </cell>
          <cell r="D2222">
            <v>27.22</v>
          </cell>
        </row>
        <row r="2223">
          <cell r="A2223" t="str">
            <v>164707</v>
          </cell>
          <cell r="B2223" t="str">
            <v>DIAMETRO 200-200 MM</v>
          </cell>
          <cell r="C2223" t="str">
            <v>UN</v>
          </cell>
          <cell r="D2223">
            <v>29</v>
          </cell>
        </row>
        <row r="2224">
          <cell r="A2224" t="str">
            <v>164708</v>
          </cell>
          <cell r="B2224" t="str">
            <v>DIAMETRO 250-150 MM</v>
          </cell>
          <cell r="C2224" t="str">
            <v>UN</v>
          </cell>
          <cell r="D2224">
            <v>34.270000000000003</v>
          </cell>
        </row>
        <row r="2225">
          <cell r="A2225" t="str">
            <v>164709</v>
          </cell>
          <cell r="B2225" t="str">
            <v>DIAMETRO 250-200 MM</v>
          </cell>
          <cell r="C2225" t="str">
            <v>UN</v>
          </cell>
          <cell r="D2225">
            <v>36</v>
          </cell>
        </row>
        <row r="2226">
          <cell r="A2226" t="str">
            <v>164710</v>
          </cell>
          <cell r="B2226" t="str">
            <v>DIAMETRO 250-250 MM</v>
          </cell>
          <cell r="C2226" t="str">
            <v>UN</v>
          </cell>
          <cell r="D2226">
            <v>38.79</v>
          </cell>
        </row>
        <row r="2227">
          <cell r="A2227" t="str">
            <v>164711</v>
          </cell>
          <cell r="B2227" t="str">
            <v>DIAMETRO 300-200 MM</v>
          </cell>
          <cell r="C2227" t="str">
            <v>UN</v>
          </cell>
          <cell r="D2227">
            <v>45.27</v>
          </cell>
        </row>
        <row r="2228">
          <cell r="A2228" t="str">
            <v>164712</v>
          </cell>
          <cell r="B2228" t="str">
            <v>DIAMETRO 300-300 MM</v>
          </cell>
          <cell r="C2228" t="str">
            <v>UN</v>
          </cell>
          <cell r="D2228">
            <v>51.61</v>
          </cell>
        </row>
        <row r="2229">
          <cell r="A2229" t="str">
            <v>164713</v>
          </cell>
          <cell r="B2229" t="str">
            <v>DIAMETRO 400-300 MM</v>
          </cell>
          <cell r="C2229" t="str">
            <v>UN</v>
          </cell>
          <cell r="D2229">
            <v>67.790000000000006</v>
          </cell>
        </row>
        <row r="2230">
          <cell r="A2230" t="str">
            <v>164714</v>
          </cell>
          <cell r="B2230" t="str">
            <v>DIAMETRO 400-400 MM</v>
          </cell>
          <cell r="C2230" t="str">
            <v>UN</v>
          </cell>
          <cell r="D2230">
            <v>73.010000000000005</v>
          </cell>
        </row>
        <row r="2232">
          <cell r="A2232" t="str">
            <v>164800</v>
          </cell>
          <cell r="B2232" t="str">
            <v>MONTAGEM DE FLANGES CEGOS DE FERRO FUNDIDO</v>
          </cell>
        </row>
        <row r="2233">
          <cell r="A2233" t="str">
            <v>164801</v>
          </cell>
          <cell r="B2233" t="str">
            <v>DIAMETRO 100 MM</v>
          </cell>
          <cell r="C2233" t="str">
            <v>UN</v>
          </cell>
          <cell r="D2233">
            <v>5.08</v>
          </cell>
        </row>
        <row r="2234">
          <cell r="A2234" t="str">
            <v>164802</v>
          </cell>
          <cell r="B2234" t="str">
            <v>DIAMETRO 150 MM</v>
          </cell>
          <cell r="C2234" t="str">
            <v>UN</v>
          </cell>
          <cell r="D2234">
            <v>7.2</v>
          </cell>
        </row>
        <row r="2235">
          <cell r="A2235" t="str">
            <v>164803</v>
          </cell>
          <cell r="B2235" t="str">
            <v>DIAMETRO 200 MM</v>
          </cell>
          <cell r="C2235" t="str">
            <v>UN</v>
          </cell>
          <cell r="D2235">
            <v>9</v>
          </cell>
        </row>
        <row r="2236">
          <cell r="A2236" t="str">
            <v>164804</v>
          </cell>
          <cell r="B2236" t="str">
            <v>DIAMETRO 250 MM</v>
          </cell>
          <cell r="C2236" t="str">
            <v>UN</v>
          </cell>
          <cell r="D2236">
            <v>12.02</v>
          </cell>
        </row>
        <row r="2237">
          <cell r="A2237" t="str">
            <v>164805</v>
          </cell>
          <cell r="B2237" t="str">
            <v>DIAMETRO 300 MM</v>
          </cell>
          <cell r="C2237" t="str">
            <v>UN</v>
          </cell>
          <cell r="D2237">
            <v>15.93</v>
          </cell>
        </row>
        <row r="2238">
          <cell r="A2238" t="str">
            <v>164806</v>
          </cell>
          <cell r="B2238" t="str">
            <v>DIAMETRO 400 MM</v>
          </cell>
          <cell r="C2238" t="str">
            <v>UN</v>
          </cell>
          <cell r="D2238">
            <v>22.03</v>
          </cell>
        </row>
        <row r="2239">
          <cell r="A2239" t="str">
            <v>164807</v>
          </cell>
          <cell r="B2239" t="str">
            <v>DIAMETRO 500 MM</v>
          </cell>
          <cell r="C2239" t="str">
            <v>UN</v>
          </cell>
          <cell r="D2239">
            <v>30</v>
          </cell>
        </row>
        <row r="2240">
          <cell r="A2240" t="str">
            <v>164808</v>
          </cell>
          <cell r="B2240" t="str">
            <v>DIAMETRO 600 MM</v>
          </cell>
          <cell r="C2240" t="str">
            <v>UN</v>
          </cell>
          <cell r="D2240">
            <v>40.68</v>
          </cell>
        </row>
        <row r="2241">
          <cell r="A2241" t="str">
            <v>164809</v>
          </cell>
          <cell r="B2241" t="str">
            <v>DIAMETRO 700 MM</v>
          </cell>
          <cell r="C2241" t="str">
            <v>UN</v>
          </cell>
          <cell r="D2241">
            <v>55.12</v>
          </cell>
        </row>
        <row r="2242">
          <cell r="A2242" t="str">
            <v>164810</v>
          </cell>
          <cell r="B2242" t="str">
            <v>DIAMETRO 800 MM</v>
          </cell>
          <cell r="C2242" t="str">
            <v>UN</v>
          </cell>
          <cell r="D2242">
            <v>78.25</v>
          </cell>
        </row>
        <row r="2243">
          <cell r="A2243" t="str">
            <v>164811</v>
          </cell>
          <cell r="B2243" t="str">
            <v>DIAMETRO 900 MM</v>
          </cell>
          <cell r="C2243" t="str">
            <v>UN</v>
          </cell>
          <cell r="D2243">
            <v>97.07</v>
          </cell>
        </row>
        <row r="2244">
          <cell r="A2244" t="str">
            <v>164812</v>
          </cell>
          <cell r="B2244" t="str">
            <v>DIAMETRO 1000 MM</v>
          </cell>
          <cell r="C2244" t="str">
            <v>UN</v>
          </cell>
          <cell r="D2244">
            <v>120.72</v>
          </cell>
        </row>
        <row r="2246">
          <cell r="A2246" t="str">
            <v>164900</v>
          </cell>
          <cell r="B2246" t="str">
            <v>MONTAGEM DE REGISTROS DE FERRO FUNDIDO FLANGEADOS</v>
          </cell>
        </row>
        <row r="2247">
          <cell r="A2247" t="str">
            <v>164901</v>
          </cell>
          <cell r="B2247" t="str">
            <v>DIAMETRO 100 MM</v>
          </cell>
          <cell r="C2247" t="str">
            <v>UN</v>
          </cell>
          <cell r="D2247">
            <v>13.72</v>
          </cell>
        </row>
        <row r="2248">
          <cell r="A2248" t="str">
            <v>164902</v>
          </cell>
          <cell r="B2248" t="str">
            <v>DIAMETRO 150 MM</v>
          </cell>
          <cell r="C2248" t="str">
            <v>UN</v>
          </cell>
          <cell r="D2248">
            <v>19.45</v>
          </cell>
        </row>
        <row r="2249">
          <cell r="A2249" t="str">
            <v>164903</v>
          </cell>
          <cell r="B2249" t="str">
            <v>DIAMETRO 200 MM</v>
          </cell>
          <cell r="C2249" t="str">
            <v>UN</v>
          </cell>
          <cell r="D2249">
            <v>25.17</v>
          </cell>
        </row>
        <row r="2250">
          <cell r="A2250" t="str">
            <v>164904</v>
          </cell>
          <cell r="B2250" t="str">
            <v>DIAMETRO 250 MM</v>
          </cell>
          <cell r="C2250" t="str">
            <v>UN</v>
          </cell>
          <cell r="D2250">
            <v>34.54</v>
          </cell>
        </row>
        <row r="2251">
          <cell r="A2251" t="str">
            <v>164905</v>
          </cell>
          <cell r="B2251" t="str">
            <v>DIAMETRO 300 MM</v>
          </cell>
          <cell r="C2251" t="str">
            <v>UN</v>
          </cell>
          <cell r="D2251">
            <v>45.31</v>
          </cell>
        </row>
        <row r="2252">
          <cell r="A2252" t="str">
            <v>164906</v>
          </cell>
          <cell r="B2252" t="str">
            <v>DIAMETRO 350 MM</v>
          </cell>
          <cell r="C2252" t="str">
            <v>UN</v>
          </cell>
          <cell r="D2252">
            <v>57.65</v>
          </cell>
        </row>
        <row r="2253">
          <cell r="A2253" t="str">
            <v>164907</v>
          </cell>
          <cell r="B2253" t="str">
            <v>DIAMETRO 400 MM</v>
          </cell>
          <cell r="C2253" t="str">
            <v>UN</v>
          </cell>
          <cell r="D2253">
            <v>69.27</v>
          </cell>
        </row>
        <row r="2254">
          <cell r="A2254" t="str">
            <v>164908</v>
          </cell>
          <cell r="B2254" t="str">
            <v>DIAMETRO 450 MM</v>
          </cell>
          <cell r="C2254" t="str">
            <v>UN</v>
          </cell>
          <cell r="D2254">
            <v>86.5</v>
          </cell>
        </row>
        <row r="2255">
          <cell r="A2255" t="str">
            <v>164909</v>
          </cell>
          <cell r="B2255" t="str">
            <v>DIAMETRO 500 MM</v>
          </cell>
          <cell r="C2255" t="str">
            <v>UN</v>
          </cell>
          <cell r="D2255">
            <v>94.84</v>
          </cell>
        </row>
        <row r="2256">
          <cell r="A2256" t="str">
            <v>164910</v>
          </cell>
          <cell r="B2256" t="str">
            <v>DIAMETRO 600 MM</v>
          </cell>
          <cell r="C2256" t="str">
            <v>UN</v>
          </cell>
          <cell r="D2256">
            <v>133.33000000000001</v>
          </cell>
        </row>
        <row r="2257">
          <cell r="A2257" t="str">
            <v>164911</v>
          </cell>
          <cell r="B2257" t="str">
            <v>DIAMETRO 700 MM</v>
          </cell>
          <cell r="C2257" t="str">
            <v>UN</v>
          </cell>
          <cell r="D2257">
            <v>192.71</v>
          </cell>
        </row>
        <row r="2258">
          <cell r="A2258" t="str">
            <v>164912</v>
          </cell>
          <cell r="B2258" t="str">
            <v>DIAMETRO 800 MM</v>
          </cell>
          <cell r="C2258" t="str">
            <v>UN</v>
          </cell>
          <cell r="D2258">
            <v>248.33</v>
          </cell>
        </row>
        <row r="2259">
          <cell r="A2259" t="str">
            <v>164913</v>
          </cell>
          <cell r="B2259" t="str">
            <v>DIAMETRO 900 MM</v>
          </cell>
          <cell r="C2259" t="str">
            <v>UN</v>
          </cell>
          <cell r="D2259">
            <v>324.99</v>
          </cell>
        </row>
        <row r="2260">
          <cell r="A2260" t="str">
            <v>164914</v>
          </cell>
          <cell r="B2260" t="str">
            <v>DIAMETRO 1000 MM</v>
          </cell>
          <cell r="C2260" t="str">
            <v>UN</v>
          </cell>
          <cell r="D2260">
            <v>405.71</v>
          </cell>
        </row>
        <row r="2261">
          <cell r="A2261" t="str">
            <v>164915</v>
          </cell>
          <cell r="B2261" t="str">
            <v>DIAMETRO 1200 MM</v>
          </cell>
          <cell r="C2261" t="str">
            <v>UN</v>
          </cell>
          <cell r="D2261">
            <v>627.85</v>
          </cell>
        </row>
        <row r="2263">
          <cell r="A2263" t="str">
            <v>165000</v>
          </cell>
          <cell r="B2263" t="str">
            <v>MONTAGEM DE VALVULAS BORBOLETA DE FERRO FUNDIDO FLANGEADOS COMANDO MANUAL</v>
          </cell>
        </row>
        <row r="2264">
          <cell r="A2264" t="str">
            <v>165001</v>
          </cell>
          <cell r="B2264" t="str">
            <v>DIAMETRO 400 MM</v>
          </cell>
          <cell r="C2264" t="str">
            <v>UN</v>
          </cell>
          <cell r="D2264">
            <v>52.81</v>
          </cell>
        </row>
        <row r="2265">
          <cell r="A2265" t="str">
            <v>165002</v>
          </cell>
          <cell r="B2265" t="str">
            <v>DIAMETRO 500 MM</v>
          </cell>
          <cell r="C2265" t="str">
            <v>UN</v>
          </cell>
          <cell r="D2265">
            <v>48.99</v>
          </cell>
        </row>
        <row r="2266">
          <cell r="A2266" t="str">
            <v>165003</v>
          </cell>
          <cell r="B2266" t="str">
            <v>DIAMETRO 600 MM</v>
          </cell>
          <cell r="C2266" t="str">
            <v>UN</v>
          </cell>
          <cell r="D2266">
            <v>91.15</v>
          </cell>
        </row>
        <row r="2267">
          <cell r="A2267" t="str">
            <v>165004</v>
          </cell>
          <cell r="B2267" t="str">
            <v>DIAMETRO 700 MM</v>
          </cell>
          <cell r="C2267" t="str">
            <v>UN</v>
          </cell>
          <cell r="D2267">
            <v>115.9</v>
          </cell>
        </row>
        <row r="2268">
          <cell r="A2268" t="str">
            <v>165005</v>
          </cell>
          <cell r="B2268" t="str">
            <v>DIAMETRO 800 MM</v>
          </cell>
          <cell r="C2268" t="str">
            <v>UN</v>
          </cell>
          <cell r="D2268">
            <v>169.65</v>
          </cell>
        </row>
        <row r="2269">
          <cell r="A2269" t="str">
            <v>165006</v>
          </cell>
          <cell r="B2269" t="str">
            <v>DIAMETRO 900 MM</v>
          </cell>
          <cell r="C2269" t="str">
            <v>UN</v>
          </cell>
          <cell r="D2269">
            <v>202.99</v>
          </cell>
        </row>
        <row r="2270">
          <cell r="A2270" t="str">
            <v>165007</v>
          </cell>
          <cell r="B2270" t="str">
            <v>DIAMETRO 1000 MM</v>
          </cell>
          <cell r="C2270" t="str">
            <v>UN</v>
          </cell>
          <cell r="D2270">
            <v>241.18</v>
          </cell>
        </row>
        <row r="2271">
          <cell r="A2271" t="str">
            <v>165008</v>
          </cell>
          <cell r="B2271" t="str">
            <v>DIAMETRO 1200 MM</v>
          </cell>
          <cell r="C2271" t="str">
            <v>UN</v>
          </cell>
          <cell r="D2271">
            <v>315.58999999999997</v>
          </cell>
        </row>
        <row r="2273">
          <cell r="A2273" t="str">
            <v>165100</v>
          </cell>
          <cell r="B2273" t="str">
            <v>MONTAGEM DE REGISTROS DE FERRO FUNDIDO FLANGEADOS COMANDO ELETRICO/PNEUMATICO</v>
          </cell>
        </row>
        <row r="2274">
          <cell r="A2274" t="str">
            <v>165101</v>
          </cell>
          <cell r="B2274" t="str">
            <v>DIAMETRO 100 MM</v>
          </cell>
          <cell r="C2274" t="str">
            <v>UN</v>
          </cell>
          <cell r="D2274">
            <v>16.61</v>
          </cell>
        </row>
        <row r="2275">
          <cell r="A2275" t="str">
            <v>165102</v>
          </cell>
          <cell r="B2275" t="str">
            <v>DIAMETRO 150 MM</v>
          </cell>
          <cell r="C2275" t="str">
            <v>UN</v>
          </cell>
          <cell r="D2275">
            <v>23.12</v>
          </cell>
        </row>
        <row r="2276">
          <cell r="A2276" t="str">
            <v>165103</v>
          </cell>
          <cell r="B2276" t="str">
            <v>DIAMETRO 200 MM</v>
          </cell>
          <cell r="C2276" t="str">
            <v>UN</v>
          </cell>
          <cell r="D2276">
            <v>30.32</v>
          </cell>
        </row>
        <row r="2277">
          <cell r="A2277" t="str">
            <v>165104</v>
          </cell>
          <cell r="B2277" t="str">
            <v>DIAMETRO 250 MM</v>
          </cell>
          <cell r="C2277" t="str">
            <v>UN</v>
          </cell>
          <cell r="D2277">
            <v>40.61</v>
          </cell>
        </row>
        <row r="2278">
          <cell r="A2278" t="str">
            <v>165105</v>
          </cell>
          <cell r="B2278" t="str">
            <v>DIAMETRO 300 MM</v>
          </cell>
          <cell r="C2278" t="str">
            <v>UN</v>
          </cell>
          <cell r="D2278">
            <v>52.74</v>
          </cell>
        </row>
        <row r="2279">
          <cell r="A2279" t="str">
            <v>165106</v>
          </cell>
          <cell r="B2279" t="str">
            <v>DIAMETRO 350 MM</v>
          </cell>
          <cell r="C2279" t="str">
            <v>UN</v>
          </cell>
          <cell r="D2279">
            <v>65.739999999999995</v>
          </cell>
        </row>
        <row r="2280">
          <cell r="A2280" t="str">
            <v>165107</v>
          </cell>
          <cell r="B2280" t="str">
            <v>DIAMETRO 400 MM</v>
          </cell>
          <cell r="C2280" t="str">
            <v>UN</v>
          </cell>
          <cell r="D2280">
            <v>80.25</v>
          </cell>
        </row>
        <row r="2281">
          <cell r="A2281" t="str">
            <v>165108</v>
          </cell>
          <cell r="B2281" t="str">
            <v>DIAMETRO 450 MM</v>
          </cell>
          <cell r="C2281" t="str">
            <v>UN</v>
          </cell>
          <cell r="D2281">
            <v>101.94</v>
          </cell>
        </row>
        <row r="2282">
          <cell r="A2282" t="str">
            <v>165109</v>
          </cell>
          <cell r="B2282" t="str">
            <v>DIAMETRO 500 MM</v>
          </cell>
          <cell r="C2282" t="str">
            <v>UN</v>
          </cell>
          <cell r="D2282">
            <v>114.18</v>
          </cell>
        </row>
        <row r="2283">
          <cell r="A2283" t="str">
            <v>165110</v>
          </cell>
          <cell r="B2283" t="str">
            <v>DIAMETRO 600 MM</v>
          </cell>
          <cell r="C2283" t="str">
            <v>UN</v>
          </cell>
          <cell r="D2283">
            <v>151.85</v>
          </cell>
        </row>
        <row r="2284">
          <cell r="A2284" t="str">
            <v>165111</v>
          </cell>
          <cell r="B2284" t="str">
            <v>DIAMETRO 700 MM</v>
          </cell>
          <cell r="C2284" t="str">
            <v>UN</v>
          </cell>
          <cell r="D2284">
            <v>206.77</v>
          </cell>
        </row>
        <row r="2285">
          <cell r="A2285" t="str">
            <v>165112</v>
          </cell>
          <cell r="B2285" t="str">
            <v>DIAMETRO 800 MM</v>
          </cell>
          <cell r="C2285" t="str">
            <v>UN</v>
          </cell>
          <cell r="D2285">
            <v>264.94</v>
          </cell>
        </row>
        <row r="2286">
          <cell r="A2286" t="str">
            <v>165113</v>
          </cell>
          <cell r="B2286" t="str">
            <v>DIAMETRO 900 MM</v>
          </cell>
          <cell r="C2286" t="str">
            <v>UN</v>
          </cell>
          <cell r="D2286">
            <v>336.91</v>
          </cell>
        </row>
        <row r="2287">
          <cell r="A2287" t="str">
            <v>165114</v>
          </cell>
          <cell r="B2287" t="str">
            <v>DIAMETRO 1000 MM</v>
          </cell>
          <cell r="C2287" t="str">
            <v>UN</v>
          </cell>
          <cell r="D2287">
            <v>415.42</v>
          </cell>
        </row>
        <row r="2288">
          <cell r="A2288" t="str">
            <v>165115</v>
          </cell>
          <cell r="B2288" t="str">
            <v>DIAMETRO 1200 MM</v>
          </cell>
          <cell r="C2288" t="str">
            <v>UN</v>
          </cell>
          <cell r="D2288">
            <v>645.66</v>
          </cell>
        </row>
        <row r="2290">
          <cell r="A2290" t="str">
            <v>165200</v>
          </cell>
          <cell r="B2290" t="str">
            <v>MONTAGEM DE VALVULAS BORBOLETA DE FERRO FUNDIDO FLANGEADOS COMANDO ELETRICO/PNEUMATICO</v>
          </cell>
        </row>
        <row r="2291">
          <cell r="A2291" t="str">
            <v>165201</v>
          </cell>
          <cell r="B2291" t="str">
            <v>DIAMETRO 400 MM</v>
          </cell>
          <cell r="C2291" t="str">
            <v>UN</v>
          </cell>
          <cell r="D2291">
            <v>63.78</v>
          </cell>
        </row>
        <row r="2292">
          <cell r="A2292" t="str">
            <v>165202</v>
          </cell>
          <cell r="B2292" t="str">
            <v>DIAMETRO 500 MM</v>
          </cell>
          <cell r="C2292" t="str">
            <v>UN</v>
          </cell>
          <cell r="D2292">
            <v>89.03</v>
          </cell>
        </row>
        <row r="2293">
          <cell r="A2293" t="str">
            <v>165203</v>
          </cell>
          <cell r="B2293" t="str">
            <v>DIAMETRO 600 MM</v>
          </cell>
          <cell r="C2293" t="str">
            <v>UN</v>
          </cell>
          <cell r="D2293">
            <v>114.38</v>
          </cell>
        </row>
        <row r="2294">
          <cell r="A2294" t="str">
            <v>165204</v>
          </cell>
          <cell r="B2294" t="str">
            <v>DIAMETRO 700 MM</v>
          </cell>
          <cell r="C2294" t="str">
            <v>UN</v>
          </cell>
          <cell r="D2294">
            <v>143.75</v>
          </cell>
        </row>
        <row r="2295">
          <cell r="A2295" t="str">
            <v>165205</v>
          </cell>
          <cell r="B2295" t="str">
            <v>DIAMETRO 800 MM</v>
          </cell>
          <cell r="C2295" t="str">
            <v>UN</v>
          </cell>
          <cell r="D2295">
            <v>203.06</v>
          </cell>
        </row>
        <row r="2296">
          <cell r="A2296" t="str">
            <v>165206</v>
          </cell>
          <cell r="B2296" t="str">
            <v>DIAMETRO 900 MM</v>
          </cell>
          <cell r="C2296" t="str">
            <v>UN</v>
          </cell>
          <cell r="D2296">
            <v>300.61</v>
          </cell>
        </row>
        <row r="2297">
          <cell r="A2297" t="str">
            <v>165207</v>
          </cell>
          <cell r="B2297" t="str">
            <v>DIAMETRO 1000 MM</v>
          </cell>
          <cell r="C2297" t="str">
            <v>UN</v>
          </cell>
          <cell r="D2297">
            <v>364.64</v>
          </cell>
        </row>
        <row r="2298">
          <cell r="A2298" t="str">
            <v>165208</v>
          </cell>
          <cell r="B2298" t="str">
            <v>DIAMETRO 1200 MM</v>
          </cell>
          <cell r="C2298" t="str">
            <v>UN</v>
          </cell>
          <cell r="D2298">
            <v>607.05999999999995</v>
          </cell>
        </row>
        <row r="2300">
          <cell r="A2300" t="str">
            <v>165300</v>
          </cell>
          <cell r="B2300" t="str">
            <v>MONTAGEM DE VENTOSAS SIMPLES FLANGEADAS</v>
          </cell>
        </row>
        <row r="2301">
          <cell r="A2301" t="str">
            <v>165301</v>
          </cell>
          <cell r="B2301" t="str">
            <v>DIAMETRO 50 MM</v>
          </cell>
          <cell r="C2301" t="str">
            <v>UN</v>
          </cell>
          <cell r="D2301">
            <v>4</v>
          </cell>
        </row>
        <row r="2303">
          <cell r="A2303" t="str">
            <v>165400</v>
          </cell>
          <cell r="B2303" t="str">
            <v>MONTAGEM DE VENTOSAS TRIPLICES DE FERRO FUNDIDO TIPO F</v>
          </cell>
        </row>
        <row r="2304">
          <cell r="A2304" t="str">
            <v>165401</v>
          </cell>
          <cell r="B2304" t="str">
            <v>DIAMETRO 100 MM</v>
          </cell>
          <cell r="C2304" t="str">
            <v>UN</v>
          </cell>
          <cell r="D2304">
            <v>8.89</v>
          </cell>
        </row>
        <row r="2305">
          <cell r="A2305" t="str">
            <v>165402</v>
          </cell>
          <cell r="B2305" t="str">
            <v>DIAMETRO 150 MM</v>
          </cell>
          <cell r="C2305" t="str">
            <v>UN</v>
          </cell>
          <cell r="D2305">
            <v>13.23</v>
          </cell>
        </row>
        <row r="2306">
          <cell r="A2306" t="str">
            <v>165403</v>
          </cell>
          <cell r="B2306" t="str">
            <v>DIAMETRO 200 MM</v>
          </cell>
          <cell r="C2306" t="str">
            <v>UN</v>
          </cell>
          <cell r="D2306">
            <v>19.489999999999998</v>
          </cell>
        </row>
        <row r="2308">
          <cell r="A2308" t="str">
            <v>165500</v>
          </cell>
          <cell r="B2308" t="str">
            <v>MONTAGEM DE JUNTAS DE EXPANSAO DE FERRO FUNDIDO TIPO FF</v>
          </cell>
        </row>
        <row r="2309">
          <cell r="A2309" t="str">
            <v>165501</v>
          </cell>
          <cell r="B2309" t="str">
            <v>DIAMETRO 100 MM</v>
          </cell>
          <cell r="C2309" t="str">
            <v>UN</v>
          </cell>
          <cell r="D2309">
            <v>14.45</v>
          </cell>
        </row>
        <row r="2310">
          <cell r="A2310" t="str">
            <v>165502</v>
          </cell>
          <cell r="B2310" t="str">
            <v>DIAMETRO 150 MM</v>
          </cell>
          <cell r="C2310" t="str">
            <v>UN</v>
          </cell>
          <cell r="D2310">
            <v>21.81</v>
          </cell>
        </row>
        <row r="2311">
          <cell r="A2311" t="str">
            <v>165503</v>
          </cell>
          <cell r="B2311" t="str">
            <v>DIAMETRO 200 MM</v>
          </cell>
          <cell r="C2311" t="str">
            <v>UN</v>
          </cell>
          <cell r="D2311">
            <v>28.98</v>
          </cell>
        </row>
        <row r="2312">
          <cell r="A2312" t="str">
            <v>165504</v>
          </cell>
          <cell r="B2312" t="str">
            <v>DIAMETRO 250 MM</v>
          </cell>
          <cell r="C2312" t="str">
            <v>UN</v>
          </cell>
          <cell r="D2312">
            <v>37.71</v>
          </cell>
        </row>
        <row r="2313">
          <cell r="A2313" t="str">
            <v>165505</v>
          </cell>
          <cell r="B2313" t="str">
            <v>DIAMETRO 300 MM</v>
          </cell>
          <cell r="C2313" t="str">
            <v>UN</v>
          </cell>
          <cell r="D2313">
            <v>49.54</v>
          </cell>
        </row>
        <row r="2314">
          <cell r="A2314" t="str">
            <v>165506</v>
          </cell>
          <cell r="B2314" t="str">
            <v>DIAMETRO 400 MM</v>
          </cell>
          <cell r="C2314" t="str">
            <v>UN</v>
          </cell>
          <cell r="D2314">
            <v>78.069999999999993</v>
          </cell>
        </row>
        <row r="2315">
          <cell r="A2315" t="str">
            <v>165507</v>
          </cell>
          <cell r="B2315" t="str">
            <v>DIAMETRO 500 MM</v>
          </cell>
          <cell r="C2315" t="str">
            <v>UN</v>
          </cell>
          <cell r="D2315">
            <v>116.93</v>
          </cell>
        </row>
        <row r="2316">
          <cell r="A2316" t="str">
            <v>165508</v>
          </cell>
          <cell r="B2316" t="str">
            <v>DIAMETRO 600 MM</v>
          </cell>
          <cell r="C2316" t="str">
            <v>UN</v>
          </cell>
          <cell r="D2316">
            <v>151.72999999999999</v>
          </cell>
        </row>
        <row r="2318">
          <cell r="A2318" t="str">
            <v>165600</v>
          </cell>
          <cell r="B2318" t="str">
            <v>MONTAGEM DE VALVULAS DE ALIVIO DE FERRO FUNDIDO TIPO FF</v>
          </cell>
        </row>
        <row r="2319">
          <cell r="A2319" t="str">
            <v>165601</v>
          </cell>
          <cell r="B2319" t="str">
            <v>DIAMETRO 50-75 MM</v>
          </cell>
          <cell r="C2319" t="str">
            <v>UN</v>
          </cell>
          <cell r="D2319">
            <v>8.4</v>
          </cell>
        </row>
        <row r="2320">
          <cell r="A2320" t="str">
            <v>165602</v>
          </cell>
          <cell r="B2320" t="str">
            <v>DIAMETRO 60-100 MM</v>
          </cell>
          <cell r="C2320" t="str">
            <v>UN</v>
          </cell>
          <cell r="D2320">
            <v>13.56</v>
          </cell>
        </row>
        <row r="2321">
          <cell r="A2321" t="str">
            <v>165603</v>
          </cell>
          <cell r="B2321" t="str">
            <v>DIAMETRO 75-100 MM</v>
          </cell>
          <cell r="C2321" t="str">
            <v>UN</v>
          </cell>
          <cell r="D2321">
            <v>14</v>
          </cell>
        </row>
        <row r="2322">
          <cell r="A2322" t="str">
            <v>165604</v>
          </cell>
          <cell r="B2322" t="str">
            <v>DIAMETRO 100-150 MM</v>
          </cell>
          <cell r="C2322" t="str">
            <v>UN</v>
          </cell>
          <cell r="D2322">
            <v>19.61</v>
          </cell>
        </row>
        <row r="2323">
          <cell r="A2323" t="str">
            <v>165605</v>
          </cell>
          <cell r="B2323" t="str">
            <v>DIAMETRO 150-200 MM</v>
          </cell>
          <cell r="C2323" t="str">
            <v>UN</v>
          </cell>
          <cell r="D2323">
            <v>26.3</v>
          </cell>
        </row>
        <row r="2325">
          <cell r="A2325" t="str">
            <v>165700</v>
          </cell>
          <cell r="B2325" t="str">
            <v>MONTAGEM DE CRIVOS DE FERRO FUNDIDO TIPO F</v>
          </cell>
        </row>
        <row r="2326">
          <cell r="A2326" t="str">
            <v>165701</v>
          </cell>
          <cell r="B2326" t="str">
            <v>DIAMETRO 100 MM</v>
          </cell>
          <cell r="C2326" t="str">
            <v>UN</v>
          </cell>
          <cell r="D2326">
            <v>5.14</v>
          </cell>
        </row>
        <row r="2327">
          <cell r="A2327" t="str">
            <v>165702</v>
          </cell>
          <cell r="B2327" t="str">
            <v>DIAMETRO 150 MM</v>
          </cell>
          <cell r="C2327" t="str">
            <v>UN</v>
          </cell>
          <cell r="D2327">
            <v>7.38</v>
          </cell>
        </row>
        <row r="2328">
          <cell r="A2328" t="str">
            <v>165703</v>
          </cell>
          <cell r="B2328" t="str">
            <v>DIAMETRO 200 MM</v>
          </cell>
          <cell r="C2328" t="str">
            <v>UN</v>
          </cell>
          <cell r="D2328">
            <v>9.08</v>
          </cell>
        </row>
        <row r="2329">
          <cell r="A2329" t="str">
            <v>165704</v>
          </cell>
          <cell r="B2329" t="str">
            <v>DIAMETRO 250 MM</v>
          </cell>
          <cell r="C2329" t="str">
            <v>UN</v>
          </cell>
          <cell r="D2329">
            <v>12.11</v>
          </cell>
        </row>
        <row r="2330">
          <cell r="A2330" t="str">
            <v>165705</v>
          </cell>
          <cell r="B2330" t="str">
            <v>DIAMETRO 300 MM</v>
          </cell>
          <cell r="C2330" t="str">
            <v>UN</v>
          </cell>
          <cell r="D2330">
            <v>16.010000000000002</v>
          </cell>
        </row>
        <row r="2331">
          <cell r="A2331" t="str">
            <v>165706</v>
          </cell>
          <cell r="B2331" t="str">
            <v>DIAMETRO 400 MM</v>
          </cell>
          <cell r="C2331" t="str">
            <v>UN</v>
          </cell>
          <cell r="D2331">
            <v>22.13</v>
          </cell>
        </row>
        <row r="2332">
          <cell r="A2332" t="str">
            <v>165707</v>
          </cell>
          <cell r="B2332" t="str">
            <v>DIAMETRO 500 MM</v>
          </cell>
          <cell r="C2332" t="str">
            <v>UN</v>
          </cell>
          <cell r="D2332">
            <v>30.33</v>
          </cell>
        </row>
        <row r="2333">
          <cell r="A2333" t="str">
            <v>165708</v>
          </cell>
          <cell r="B2333" t="str">
            <v>DIAMETRO 600 MM</v>
          </cell>
          <cell r="C2333" t="str">
            <v>UN</v>
          </cell>
          <cell r="D2333">
            <v>39.74</v>
          </cell>
        </row>
        <row r="2335">
          <cell r="A2335" t="str">
            <v>165800</v>
          </cell>
          <cell r="B2335" t="str">
            <v>MONTAGEM DE VALVULAS DE PE C/CRIVO DE FERRO FUNDIDO TIPO F</v>
          </cell>
        </row>
        <row r="2336">
          <cell r="A2336" t="str">
            <v>165801</v>
          </cell>
          <cell r="B2336" t="str">
            <v>DIAMETRO 100 MM</v>
          </cell>
          <cell r="C2336" t="str">
            <v>UN</v>
          </cell>
          <cell r="D2336">
            <v>8.01</v>
          </cell>
        </row>
        <row r="2337">
          <cell r="A2337" t="str">
            <v>165802</v>
          </cell>
          <cell r="B2337" t="str">
            <v>DIAMETRO 150 MM</v>
          </cell>
          <cell r="C2337" t="str">
            <v>UN</v>
          </cell>
          <cell r="D2337">
            <v>11.65</v>
          </cell>
        </row>
        <row r="2338">
          <cell r="A2338" t="str">
            <v>165803</v>
          </cell>
          <cell r="B2338" t="str">
            <v>DIAMETRO 200 MM</v>
          </cell>
          <cell r="C2338" t="str">
            <v>UN</v>
          </cell>
          <cell r="D2338">
            <v>14.81</v>
          </cell>
        </row>
        <row r="2339">
          <cell r="A2339" t="str">
            <v>165804</v>
          </cell>
          <cell r="B2339" t="str">
            <v>DIAMETRO 250 MM</v>
          </cell>
          <cell r="C2339" t="str">
            <v>UN</v>
          </cell>
          <cell r="D2339">
            <v>19.47</v>
          </cell>
        </row>
        <row r="2340">
          <cell r="A2340" t="str">
            <v>165805</v>
          </cell>
          <cell r="B2340" t="str">
            <v>DIAMETRO 300 MM</v>
          </cell>
          <cell r="C2340" t="str">
            <v>UN</v>
          </cell>
          <cell r="D2340">
            <v>25.33</v>
          </cell>
        </row>
        <row r="2341">
          <cell r="A2341" t="str">
            <v>165806</v>
          </cell>
          <cell r="B2341" t="str">
            <v>DIAMETRO 400 MM</v>
          </cell>
          <cell r="C2341" t="str">
            <v>UN</v>
          </cell>
          <cell r="D2341">
            <v>43.82</v>
          </cell>
        </row>
        <row r="2342">
          <cell r="A2342" t="str">
            <v>165807</v>
          </cell>
          <cell r="B2342" t="str">
            <v>DIAMETRO 500 MM</v>
          </cell>
          <cell r="C2342" t="str">
            <v>UN</v>
          </cell>
          <cell r="D2342">
            <v>56.15</v>
          </cell>
        </row>
        <row r="2343">
          <cell r="A2343" t="str">
            <v>165808</v>
          </cell>
          <cell r="B2343" t="str">
            <v>DIAMETRO 600 MM</v>
          </cell>
          <cell r="C2343" t="str">
            <v>UN</v>
          </cell>
          <cell r="D2343">
            <v>63.65</v>
          </cell>
        </row>
        <row r="2345">
          <cell r="A2345" t="str">
            <v>165900</v>
          </cell>
          <cell r="B2345" t="str">
            <v>MONTAGEM DE VALVULAS DE RETENCAO DE FERRO FUNDIDO TIPO FF</v>
          </cell>
        </row>
        <row r="2346">
          <cell r="A2346" t="str">
            <v>165901</v>
          </cell>
          <cell r="B2346" t="str">
            <v>DIAMETRO 100 MM</v>
          </cell>
          <cell r="C2346" t="str">
            <v>UN</v>
          </cell>
          <cell r="D2346">
            <v>13.41</v>
          </cell>
        </row>
        <row r="2347">
          <cell r="A2347" t="str">
            <v>165902</v>
          </cell>
          <cell r="B2347" t="str">
            <v>DIAMETRO 150 MM</v>
          </cell>
          <cell r="C2347" t="str">
            <v>UN</v>
          </cell>
          <cell r="D2347">
            <v>19.41</v>
          </cell>
        </row>
        <row r="2348">
          <cell r="A2348" t="str">
            <v>165903</v>
          </cell>
          <cell r="B2348" t="str">
            <v>DIAMETRO 200 MM</v>
          </cell>
          <cell r="C2348" t="str">
            <v>UN</v>
          </cell>
          <cell r="D2348">
            <v>24.59</v>
          </cell>
        </row>
        <row r="2349">
          <cell r="A2349" t="str">
            <v>165904</v>
          </cell>
          <cell r="B2349" t="str">
            <v>DIAMETRO 250 MM</v>
          </cell>
          <cell r="C2349" t="str">
            <v>UN</v>
          </cell>
          <cell r="D2349">
            <v>32.74</v>
          </cell>
        </row>
        <row r="2350">
          <cell r="A2350" t="str">
            <v>165905</v>
          </cell>
          <cell r="B2350" t="str">
            <v>DIAMETRO 300 MM</v>
          </cell>
          <cell r="C2350" t="str">
            <v>UN</v>
          </cell>
          <cell r="D2350">
            <v>42.16</v>
          </cell>
        </row>
        <row r="2351">
          <cell r="A2351" t="str">
            <v>165906</v>
          </cell>
          <cell r="B2351" t="str">
            <v>DIAMETRO 400 MM</v>
          </cell>
          <cell r="C2351" t="str">
            <v>UN</v>
          </cell>
          <cell r="D2351">
            <v>62.04</v>
          </cell>
        </row>
        <row r="2352">
          <cell r="A2352" t="str">
            <v>165907</v>
          </cell>
          <cell r="B2352" t="str">
            <v>DIAMETRO 500 MM</v>
          </cell>
          <cell r="C2352" t="str">
            <v>UN</v>
          </cell>
          <cell r="D2352">
            <v>87.63</v>
          </cell>
        </row>
        <row r="2353">
          <cell r="A2353" t="str">
            <v>165908</v>
          </cell>
          <cell r="B2353" t="str">
            <v>DIAMETRO 600 MM</v>
          </cell>
          <cell r="C2353" t="str">
            <v>UN</v>
          </cell>
          <cell r="D2353">
            <v>106.62</v>
          </cell>
        </row>
        <row r="2355">
          <cell r="A2355" t="str">
            <v>166000</v>
          </cell>
          <cell r="B2355" t="str">
            <v>MONTAGEM DE JUNTAS GIBAULT DE FERRO FUNDIDO</v>
          </cell>
        </row>
        <row r="2356">
          <cell r="A2356" t="str">
            <v>166001</v>
          </cell>
          <cell r="B2356" t="str">
            <v>DIAMETRO 100 MM</v>
          </cell>
          <cell r="C2356" t="str">
            <v>UN</v>
          </cell>
          <cell r="D2356">
            <v>10.09</v>
          </cell>
        </row>
        <row r="2357">
          <cell r="A2357" t="str">
            <v>166002</v>
          </cell>
          <cell r="B2357" t="str">
            <v>DIAMETRO 150 MM</v>
          </cell>
          <cell r="C2357" t="str">
            <v>UN</v>
          </cell>
          <cell r="D2357">
            <v>14.23</v>
          </cell>
        </row>
        <row r="2358">
          <cell r="A2358" t="str">
            <v>166003</v>
          </cell>
          <cell r="B2358" t="str">
            <v>DIAMETRO 200 MM</v>
          </cell>
          <cell r="C2358" t="str">
            <v>UN</v>
          </cell>
          <cell r="D2358">
            <v>17.68</v>
          </cell>
        </row>
        <row r="2359">
          <cell r="A2359" t="str">
            <v>166004</v>
          </cell>
          <cell r="B2359" t="str">
            <v>DIAMETRO 250 MM</v>
          </cell>
          <cell r="C2359" t="str">
            <v>UN</v>
          </cell>
          <cell r="D2359">
            <v>23.63</v>
          </cell>
        </row>
        <row r="2360">
          <cell r="A2360" t="str">
            <v>166005</v>
          </cell>
          <cell r="B2360" t="str">
            <v>DIAMETRO 300 MM</v>
          </cell>
          <cell r="C2360" t="str">
            <v>UN</v>
          </cell>
          <cell r="D2360">
            <v>30.56</v>
          </cell>
        </row>
        <row r="2361">
          <cell r="A2361" t="str">
            <v>166006</v>
          </cell>
          <cell r="B2361" t="str">
            <v>DIAMETRO 400 MM</v>
          </cell>
          <cell r="C2361" t="str">
            <v>UN</v>
          </cell>
          <cell r="D2361">
            <v>42.08</v>
          </cell>
        </row>
        <row r="2362">
          <cell r="A2362" t="str">
            <v>166007</v>
          </cell>
          <cell r="B2362" t="str">
            <v>DIAMETRO 500 MM</v>
          </cell>
          <cell r="C2362" t="str">
            <v>UN</v>
          </cell>
          <cell r="D2362">
            <v>55.28</v>
          </cell>
        </row>
        <row r="2363">
          <cell r="A2363" t="str">
            <v>166008</v>
          </cell>
          <cell r="B2363" t="str">
            <v>DIAMETRO 600 MM</v>
          </cell>
          <cell r="C2363" t="str">
            <v>UN</v>
          </cell>
          <cell r="D2363">
            <v>73.150000000000006</v>
          </cell>
        </row>
        <row r="2365">
          <cell r="A2365" t="str">
            <v>166100</v>
          </cell>
          <cell r="B2365" t="str">
            <v>MONTAGEM DE LUVAS BIPARTIDAS P/BOLSAS</v>
          </cell>
        </row>
        <row r="2366">
          <cell r="A2366" t="str">
            <v>166101</v>
          </cell>
          <cell r="B2366" t="str">
            <v>DIAMETRO 200 MM</v>
          </cell>
          <cell r="C2366" t="str">
            <v>UN</v>
          </cell>
          <cell r="D2366">
            <v>72.989999999999995</v>
          </cell>
        </row>
        <row r="2367">
          <cell r="A2367" t="str">
            <v>166102</v>
          </cell>
          <cell r="B2367" t="str">
            <v>DIAMETRO 250 MM</v>
          </cell>
          <cell r="C2367" t="str">
            <v>UN</v>
          </cell>
          <cell r="D2367">
            <v>94.19</v>
          </cell>
        </row>
        <row r="2368">
          <cell r="A2368" t="str">
            <v>166103</v>
          </cell>
          <cell r="B2368" t="str">
            <v>DIAMETRO 300 MM</v>
          </cell>
          <cell r="C2368" t="str">
            <v>UN</v>
          </cell>
          <cell r="D2368">
            <v>118.44</v>
          </cell>
        </row>
        <row r="2369">
          <cell r="A2369" t="str">
            <v>166104</v>
          </cell>
          <cell r="B2369" t="str">
            <v>DIAMETRO 400 MM</v>
          </cell>
          <cell r="C2369" t="str">
            <v>UN</v>
          </cell>
          <cell r="D2369">
            <v>168.59</v>
          </cell>
        </row>
        <row r="2370">
          <cell r="A2370" t="str">
            <v>166105</v>
          </cell>
          <cell r="B2370" t="str">
            <v>DIAMETRO 500 MM</v>
          </cell>
          <cell r="C2370" t="str">
            <v>UN</v>
          </cell>
          <cell r="D2370">
            <v>232.25</v>
          </cell>
        </row>
        <row r="2371">
          <cell r="A2371" t="str">
            <v>166106</v>
          </cell>
          <cell r="B2371" t="str">
            <v>DIAMETRO 600 MM</v>
          </cell>
          <cell r="C2371" t="str">
            <v>UN</v>
          </cell>
          <cell r="D2371">
            <v>315.11</v>
          </cell>
        </row>
        <row r="2373">
          <cell r="A2373" t="str">
            <v>166200</v>
          </cell>
          <cell r="B2373" t="str">
            <v>MONTAGEM DE LUVAS BIPARTIDAS PARA CILINDROS</v>
          </cell>
        </row>
        <row r="2374">
          <cell r="A2374" t="str">
            <v>166201</v>
          </cell>
          <cell r="B2374" t="str">
            <v>DIAMETRO100 MM</v>
          </cell>
          <cell r="C2374" t="str">
            <v>UN</v>
          </cell>
          <cell r="D2374">
            <v>26.5</v>
          </cell>
        </row>
        <row r="2375">
          <cell r="A2375" t="str">
            <v>166202</v>
          </cell>
          <cell r="B2375" t="str">
            <v>DIAMETRO 150 MM</v>
          </cell>
          <cell r="C2375" t="str">
            <v>UN</v>
          </cell>
          <cell r="D2375">
            <v>44.64</v>
          </cell>
        </row>
        <row r="2376">
          <cell r="A2376" t="str">
            <v>166203</v>
          </cell>
          <cell r="B2376" t="str">
            <v>DIAMETRO 200 MM</v>
          </cell>
          <cell r="C2376" t="str">
            <v>UN</v>
          </cell>
          <cell r="D2376">
            <v>63.34</v>
          </cell>
        </row>
        <row r="2377">
          <cell r="A2377" t="str">
            <v>166204</v>
          </cell>
          <cell r="B2377" t="str">
            <v>DIAMETRO 250 MM</v>
          </cell>
          <cell r="C2377" t="str">
            <v>UN</v>
          </cell>
          <cell r="D2377">
            <v>79.95</v>
          </cell>
        </row>
        <row r="2378">
          <cell r="A2378" t="str">
            <v>166205</v>
          </cell>
          <cell r="B2378" t="str">
            <v>DIAMETRO 300 MM</v>
          </cell>
          <cell r="C2378" t="str">
            <v>UN</v>
          </cell>
          <cell r="D2378">
            <v>102.29</v>
          </cell>
        </row>
        <row r="2379">
          <cell r="A2379" t="str">
            <v>166206</v>
          </cell>
          <cell r="B2379" t="str">
            <v>DIAMETRO 400 MM</v>
          </cell>
          <cell r="C2379" t="str">
            <v>UN</v>
          </cell>
          <cell r="D2379">
            <v>154.66</v>
          </cell>
        </row>
        <row r="2380">
          <cell r="A2380" t="str">
            <v>166207</v>
          </cell>
          <cell r="B2380" t="str">
            <v>DIAMETRO 500 MM</v>
          </cell>
          <cell r="C2380" t="str">
            <v>UN</v>
          </cell>
          <cell r="D2380">
            <v>223.13</v>
          </cell>
        </row>
        <row r="2381">
          <cell r="A2381" t="str">
            <v>166208</v>
          </cell>
          <cell r="B2381" t="str">
            <v>DIAMETRO 600 MM</v>
          </cell>
          <cell r="C2381" t="str">
            <v>UN</v>
          </cell>
          <cell r="D2381">
            <v>308.18</v>
          </cell>
        </row>
        <row r="2383">
          <cell r="A2383" t="str">
            <v>166300</v>
          </cell>
          <cell r="B2383" t="str">
            <v>MONTAGEM DE PEDESTAIS DE MANOBRA DE FERRO FUNDIDO</v>
          </cell>
        </row>
        <row r="2384">
          <cell r="A2384" t="str">
            <v>166301</v>
          </cell>
          <cell r="B2384" t="str">
            <v>MODELO 01</v>
          </cell>
          <cell r="C2384" t="str">
            <v>UN</v>
          </cell>
          <cell r="D2384">
            <v>306.61</v>
          </cell>
        </row>
        <row r="2385">
          <cell r="A2385" t="str">
            <v>166302</v>
          </cell>
          <cell r="B2385" t="str">
            <v>MODELO 02</v>
          </cell>
          <cell r="C2385" t="str">
            <v>UN</v>
          </cell>
          <cell r="D2385">
            <v>320.49</v>
          </cell>
        </row>
        <row r="2386">
          <cell r="A2386" t="str">
            <v>166303</v>
          </cell>
          <cell r="B2386" t="str">
            <v>MODELO 03</v>
          </cell>
          <cell r="C2386" t="str">
            <v>UN</v>
          </cell>
          <cell r="D2386">
            <v>337.75</v>
          </cell>
        </row>
        <row r="2387">
          <cell r="A2387" t="str">
            <v>166304</v>
          </cell>
          <cell r="B2387" t="str">
            <v>MODELO 04</v>
          </cell>
          <cell r="C2387" t="str">
            <v>UN</v>
          </cell>
          <cell r="D2387">
            <v>342.7</v>
          </cell>
        </row>
        <row r="2388">
          <cell r="A2388" t="str">
            <v>166305</v>
          </cell>
          <cell r="B2388" t="str">
            <v>MODELO 05</v>
          </cell>
          <cell r="C2388" t="str">
            <v>UN</v>
          </cell>
          <cell r="D2388">
            <v>361.85</v>
          </cell>
        </row>
        <row r="2389">
          <cell r="A2389" t="str">
            <v>166306</v>
          </cell>
          <cell r="B2389" t="str">
            <v>MODELO 06</v>
          </cell>
          <cell r="C2389" t="str">
            <v>UN</v>
          </cell>
          <cell r="D2389">
            <v>372.4</v>
          </cell>
        </row>
        <row r="2390">
          <cell r="A2390" t="str">
            <v>166307</v>
          </cell>
          <cell r="B2390" t="str">
            <v>MODELO 07</v>
          </cell>
          <cell r="C2390" t="str">
            <v>UN</v>
          </cell>
          <cell r="D2390">
            <v>387.09</v>
          </cell>
        </row>
        <row r="2391">
          <cell r="A2391" t="str">
            <v>166308</v>
          </cell>
          <cell r="B2391" t="str">
            <v>MODELO 21</v>
          </cell>
          <cell r="C2391" t="str">
            <v>UN</v>
          </cell>
          <cell r="D2391">
            <v>306.61</v>
          </cell>
        </row>
        <row r="2393">
          <cell r="A2393" t="str">
            <v>166400</v>
          </cell>
          <cell r="B2393" t="str">
            <v>MONTAGEM DE PEDESTAIS DE SUSPENSAO DE FERRO FUNDIDO</v>
          </cell>
        </row>
        <row r="2394">
          <cell r="A2394" t="str">
            <v>166401</v>
          </cell>
          <cell r="B2394" t="str">
            <v>MODELO 01</v>
          </cell>
          <cell r="C2394" t="str">
            <v>UN</v>
          </cell>
          <cell r="D2394">
            <v>308.94</v>
          </cell>
        </row>
        <row r="2395">
          <cell r="A2395" t="str">
            <v>166402</v>
          </cell>
          <cell r="B2395" t="str">
            <v>MODELO 02</v>
          </cell>
          <cell r="C2395" t="str">
            <v>UN</v>
          </cell>
          <cell r="D2395">
            <v>323.68</v>
          </cell>
        </row>
        <row r="2396">
          <cell r="A2396" t="str">
            <v>166403</v>
          </cell>
          <cell r="B2396" t="str">
            <v>MODELO 03</v>
          </cell>
          <cell r="C2396" t="str">
            <v>UN</v>
          </cell>
          <cell r="D2396">
            <v>324.36</v>
          </cell>
        </row>
        <row r="2397">
          <cell r="A2397" t="str">
            <v>166404</v>
          </cell>
          <cell r="B2397" t="str">
            <v>MODELO 04</v>
          </cell>
          <cell r="C2397" t="str">
            <v>UN</v>
          </cell>
          <cell r="D2397">
            <v>330.02</v>
          </cell>
        </row>
        <row r="2398">
          <cell r="A2398" t="str">
            <v>166405</v>
          </cell>
          <cell r="B2398" t="str">
            <v>MODELO 05</v>
          </cell>
          <cell r="C2398" t="str">
            <v>UN</v>
          </cell>
          <cell r="D2398">
            <v>330.71</v>
          </cell>
        </row>
        <row r="2399">
          <cell r="A2399" t="str">
            <v>166406</v>
          </cell>
          <cell r="B2399" t="str">
            <v>MODELO 06</v>
          </cell>
          <cell r="C2399" t="str">
            <v>UN</v>
          </cell>
          <cell r="D2399">
            <v>331.38</v>
          </cell>
        </row>
        <row r="2400">
          <cell r="A2400" t="str">
            <v>166407</v>
          </cell>
          <cell r="B2400" t="str">
            <v>MODELO 08</v>
          </cell>
          <cell r="C2400" t="str">
            <v>UN</v>
          </cell>
          <cell r="D2400">
            <v>332.79</v>
          </cell>
        </row>
        <row r="2401">
          <cell r="A2401" t="str">
            <v>166408</v>
          </cell>
          <cell r="B2401" t="str">
            <v>MODELO 10</v>
          </cell>
          <cell r="C2401" t="str">
            <v>UN</v>
          </cell>
          <cell r="D2401">
            <v>389.37</v>
          </cell>
        </row>
        <row r="2402">
          <cell r="A2402" t="str">
            <v>166409</v>
          </cell>
          <cell r="B2402" t="str">
            <v>MODELO 11</v>
          </cell>
          <cell r="C2402" t="str">
            <v>UN</v>
          </cell>
          <cell r="D2402">
            <v>390.83</v>
          </cell>
        </row>
        <row r="2403">
          <cell r="A2403" t="str">
            <v>166410</v>
          </cell>
          <cell r="B2403" t="str">
            <v>MODELO 12</v>
          </cell>
          <cell r="C2403" t="str">
            <v>UN</v>
          </cell>
          <cell r="D2403">
            <v>392.28</v>
          </cell>
        </row>
        <row r="2404">
          <cell r="A2404" t="str">
            <v>166411</v>
          </cell>
          <cell r="B2404" t="str">
            <v>MODELO 13</v>
          </cell>
          <cell r="C2404" t="str">
            <v>UN</v>
          </cell>
          <cell r="D2404">
            <v>393.7</v>
          </cell>
        </row>
        <row r="2405">
          <cell r="A2405" t="str">
            <v>166412</v>
          </cell>
          <cell r="B2405" t="str">
            <v>MODELO 14</v>
          </cell>
          <cell r="C2405" t="str">
            <v>UN</v>
          </cell>
          <cell r="D2405">
            <v>395.15</v>
          </cell>
        </row>
        <row r="2406">
          <cell r="A2406" t="str">
            <v>166413</v>
          </cell>
          <cell r="B2406" t="str">
            <v>MODELO 16</v>
          </cell>
          <cell r="C2406" t="str">
            <v>UN</v>
          </cell>
          <cell r="D2406">
            <v>398.08</v>
          </cell>
        </row>
        <row r="2407">
          <cell r="A2407" t="str">
            <v>166414</v>
          </cell>
          <cell r="B2407" t="str">
            <v>MODELO 18</v>
          </cell>
          <cell r="C2407" t="str">
            <v>UN</v>
          </cell>
          <cell r="D2407">
            <v>316.07</v>
          </cell>
        </row>
        <row r="2408">
          <cell r="A2408" t="str">
            <v>166415</v>
          </cell>
          <cell r="B2408" t="str">
            <v>MODELO 19</v>
          </cell>
          <cell r="C2408" t="str">
            <v>UN</v>
          </cell>
          <cell r="D2408">
            <v>360.57</v>
          </cell>
        </row>
        <row r="2409">
          <cell r="A2409" t="str">
            <v>166416</v>
          </cell>
          <cell r="B2409" t="str">
            <v>MODELO 20</v>
          </cell>
          <cell r="C2409" t="str">
            <v>UN</v>
          </cell>
          <cell r="D2409">
            <v>395.72</v>
          </cell>
        </row>
        <row r="2410">
          <cell r="A2410" t="str">
            <v>166417</v>
          </cell>
          <cell r="B2410" t="str">
            <v>MODELO 21</v>
          </cell>
          <cell r="C2410" t="str">
            <v>UN</v>
          </cell>
          <cell r="D2410">
            <v>365.33</v>
          </cell>
        </row>
        <row r="2411">
          <cell r="A2411" t="str">
            <v>166418</v>
          </cell>
          <cell r="B2411" t="str">
            <v>MODELO 22</v>
          </cell>
          <cell r="C2411" t="str">
            <v>UN</v>
          </cell>
          <cell r="D2411">
            <v>369.96</v>
          </cell>
        </row>
        <row r="2412">
          <cell r="A2412" t="str">
            <v>166419</v>
          </cell>
          <cell r="B2412" t="str">
            <v>MODELO 23</v>
          </cell>
          <cell r="C2412" t="str">
            <v>UN</v>
          </cell>
          <cell r="D2412">
            <v>374.62</v>
          </cell>
        </row>
        <row r="2413">
          <cell r="A2413" t="str">
            <v>166420</v>
          </cell>
          <cell r="B2413" t="str">
            <v>MODELO 25</v>
          </cell>
          <cell r="C2413" t="str">
            <v>UN</v>
          </cell>
          <cell r="D2413">
            <v>383.87</v>
          </cell>
        </row>
        <row r="2414">
          <cell r="A2414" t="str">
            <v>166421</v>
          </cell>
          <cell r="B2414" t="str">
            <v>MODELO 27</v>
          </cell>
          <cell r="C2414" t="str">
            <v>UN</v>
          </cell>
          <cell r="D2414">
            <v>464.98</v>
          </cell>
        </row>
        <row r="2415">
          <cell r="A2415" t="str">
            <v>166422</v>
          </cell>
          <cell r="B2415" t="str">
            <v>MODELO 28</v>
          </cell>
          <cell r="C2415" t="str">
            <v>UN</v>
          </cell>
          <cell r="D2415">
            <v>467.29</v>
          </cell>
        </row>
        <row r="2416">
          <cell r="A2416" t="str">
            <v>166423</v>
          </cell>
          <cell r="B2416" t="str">
            <v>MODELO 29</v>
          </cell>
          <cell r="C2416" t="str">
            <v>UN</v>
          </cell>
          <cell r="D2416">
            <v>469.6</v>
          </cell>
        </row>
        <row r="2417">
          <cell r="A2417" t="str">
            <v>166424</v>
          </cell>
          <cell r="B2417" t="str">
            <v>MODELO 30</v>
          </cell>
          <cell r="C2417" t="str">
            <v>UN</v>
          </cell>
          <cell r="D2417">
            <v>471.88</v>
          </cell>
        </row>
        <row r="2418">
          <cell r="A2418" t="str">
            <v>166425</v>
          </cell>
          <cell r="B2418" t="str">
            <v>MODELO 31</v>
          </cell>
          <cell r="C2418" t="str">
            <v>UN</v>
          </cell>
          <cell r="D2418">
            <v>476.56</v>
          </cell>
        </row>
        <row r="2419">
          <cell r="A2419" t="str">
            <v>166426</v>
          </cell>
          <cell r="B2419" t="str">
            <v>MODELO 33</v>
          </cell>
          <cell r="C2419" t="str">
            <v>UN</v>
          </cell>
          <cell r="D2419">
            <v>431.67</v>
          </cell>
        </row>
        <row r="2421">
          <cell r="A2421" t="str">
            <v>166500</v>
          </cell>
          <cell r="B2421" t="str">
            <v>MANUSEIO DE TUBOS DE ACO (MONTAGEM)</v>
          </cell>
        </row>
        <row r="2422">
          <cell r="A2422" t="str">
            <v>166501</v>
          </cell>
          <cell r="B2422" t="str">
            <v>DIAMETRO 2 POLEGADA</v>
          </cell>
          <cell r="C2422" t="str">
            <v>M</v>
          </cell>
          <cell r="D2422">
            <v>10.050000000000001</v>
          </cell>
        </row>
        <row r="2423">
          <cell r="A2423" t="str">
            <v>166502</v>
          </cell>
          <cell r="B2423" t="str">
            <v>DIAMETRO 3 POLEGADA</v>
          </cell>
          <cell r="C2423" t="str">
            <v>M</v>
          </cell>
          <cell r="D2423">
            <v>14.68</v>
          </cell>
        </row>
        <row r="2424">
          <cell r="A2424" t="str">
            <v>166503</v>
          </cell>
          <cell r="B2424" t="str">
            <v>DIAMETRO 4 POLEGADA</v>
          </cell>
          <cell r="C2424" t="str">
            <v>M</v>
          </cell>
          <cell r="D2424">
            <v>13.89</v>
          </cell>
        </row>
        <row r="2425">
          <cell r="A2425" t="str">
            <v>166504</v>
          </cell>
          <cell r="B2425" t="str">
            <v>DIAMETRO 6 POLEGADA</v>
          </cell>
          <cell r="C2425" t="str">
            <v>M</v>
          </cell>
          <cell r="D2425">
            <v>16.579999999999998</v>
          </cell>
        </row>
        <row r="2426">
          <cell r="A2426" t="str">
            <v>166505</v>
          </cell>
          <cell r="B2426" t="str">
            <v>DIAMETRO 8 POLEGADA</v>
          </cell>
          <cell r="C2426" t="str">
            <v>M</v>
          </cell>
          <cell r="D2426">
            <v>19.48</v>
          </cell>
        </row>
        <row r="2427">
          <cell r="A2427" t="str">
            <v>166506</v>
          </cell>
          <cell r="B2427" t="str">
            <v>DIAMETRO 10 POLEGADA</v>
          </cell>
          <cell r="C2427" t="str">
            <v>M</v>
          </cell>
          <cell r="D2427">
            <v>24.23</v>
          </cell>
        </row>
        <row r="2428">
          <cell r="A2428" t="str">
            <v>166507</v>
          </cell>
          <cell r="B2428" t="str">
            <v>DIAMETRO 12 POLEGADA</v>
          </cell>
          <cell r="C2428" t="str">
            <v>M</v>
          </cell>
          <cell r="D2428">
            <v>29.91</v>
          </cell>
        </row>
        <row r="2429">
          <cell r="A2429" t="str">
            <v>166508</v>
          </cell>
          <cell r="B2429" t="str">
            <v>DIAMETRO 16 POLEGADA</v>
          </cell>
          <cell r="C2429" t="str">
            <v>M</v>
          </cell>
          <cell r="D2429">
            <v>42.99</v>
          </cell>
        </row>
        <row r="2430">
          <cell r="A2430" t="str">
            <v>166509</v>
          </cell>
          <cell r="B2430" t="str">
            <v>DIAMETRO 20 POLEGADA</v>
          </cell>
          <cell r="C2430" t="str">
            <v>M</v>
          </cell>
          <cell r="D2430">
            <v>58.55</v>
          </cell>
        </row>
        <row r="2431">
          <cell r="A2431" t="str">
            <v>166510</v>
          </cell>
          <cell r="B2431" t="str">
            <v>DIAMETRO 24 POLEGADA</v>
          </cell>
          <cell r="C2431" t="str">
            <v>M</v>
          </cell>
          <cell r="D2431">
            <v>66.150000000000006</v>
          </cell>
        </row>
        <row r="2432">
          <cell r="A2432" t="str">
            <v>166511</v>
          </cell>
          <cell r="B2432" t="str">
            <v>DIAMETRO 28 POLEGADA</v>
          </cell>
          <cell r="C2432" t="str">
            <v>M</v>
          </cell>
          <cell r="D2432">
            <v>72.17</v>
          </cell>
        </row>
        <row r="2433">
          <cell r="A2433" t="str">
            <v>166512</v>
          </cell>
          <cell r="B2433" t="str">
            <v>DIAMETRO 32 POLEGADA</v>
          </cell>
          <cell r="C2433" t="str">
            <v>M</v>
          </cell>
          <cell r="D2433">
            <v>83.85</v>
          </cell>
        </row>
        <row r="2434">
          <cell r="A2434" t="str">
            <v>166513</v>
          </cell>
          <cell r="B2434" t="str">
            <v>DIAMETRO 36 POLEGADA</v>
          </cell>
          <cell r="C2434" t="str">
            <v>M</v>
          </cell>
          <cell r="D2434">
            <v>87.43</v>
          </cell>
        </row>
        <row r="2435">
          <cell r="A2435" t="str">
            <v>166514</v>
          </cell>
          <cell r="B2435" t="str">
            <v>DIAMETRO 40 POLEGADA</v>
          </cell>
          <cell r="C2435" t="str">
            <v>M</v>
          </cell>
          <cell r="D2435">
            <v>89.11</v>
          </cell>
        </row>
        <row r="2437">
          <cell r="A2437" t="str">
            <v>166600</v>
          </cell>
          <cell r="B2437" t="str">
            <v>MANUSEIO DE CONEXOES, PECAS ESPECIAIS E MISCELANEOS DE ACO ATE 2 TONELADA (MONTAGEM)</v>
          </cell>
        </row>
        <row r="2438">
          <cell r="A2438" t="str">
            <v>166601</v>
          </cell>
          <cell r="B2438" t="str">
            <v>DIAMETRO 2 POLEGADA</v>
          </cell>
          <cell r="C2438" t="str">
            <v>KG</v>
          </cell>
          <cell r="D2438">
            <v>0.69</v>
          </cell>
        </row>
        <row r="2439">
          <cell r="A2439" t="str">
            <v>166602</v>
          </cell>
          <cell r="B2439" t="str">
            <v>DIAMETRO 3 POLEGADA</v>
          </cell>
          <cell r="C2439" t="str">
            <v>KG</v>
          </cell>
          <cell r="D2439">
            <v>0.61</v>
          </cell>
        </row>
        <row r="2440">
          <cell r="A2440" t="str">
            <v>166603</v>
          </cell>
          <cell r="B2440" t="str">
            <v>DIAMETRO 4 POLEGADA</v>
          </cell>
          <cell r="C2440" t="str">
            <v>KG</v>
          </cell>
          <cell r="D2440">
            <v>0.57999999999999996</v>
          </cell>
        </row>
        <row r="2441">
          <cell r="A2441" t="str">
            <v>166604</v>
          </cell>
          <cell r="B2441" t="str">
            <v>DIAMETRO 6 POLEGADA</v>
          </cell>
          <cell r="C2441" t="str">
            <v>KG</v>
          </cell>
          <cell r="D2441">
            <v>0.55000000000000004</v>
          </cell>
        </row>
        <row r="2442">
          <cell r="A2442" t="str">
            <v>166605</v>
          </cell>
          <cell r="B2442" t="str">
            <v>DIAMETRO 8 POLEGADA</v>
          </cell>
          <cell r="C2442" t="str">
            <v>KG</v>
          </cell>
          <cell r="D2442">
            <v>0.47</v>
          </cell>
        </row>
        <row r="2443">
          <cell r="A2443" t="str">
            <v>166606</v>
          </cell>
          <cell r="B2443" t="str">
            <v>DIAMETRO 10 POLEGADA</v>
          </cell>
          <cell r="C2443" t="str">
            <v>KG</v>
          </cell>
          <cell r="D2443">
            <v>0.47</v>
          </cell>
        </row>
        <row r="2444">
          <cell r="A2444" t="str">
            <v>166607</v>
          </cell>
          <cell r="B2444" t="str">
            <v>DIAMETRO 12 POLEGADA</v>
          </cell>
          <cell r="C2444" t="str">
            <v>KG</v>
          </cell>
          <cell r="D2444">
            <v>0.35</v>
          </cell>
        </row>
        <row r="2445">
          <cell r="A2445" t="str">
            <v>166608</v>
          </cell>
          <cell r="B2445" t="str">
            <v>DIAMETRO 16 POLEGADA</v>
          </cell>
          <cell r="C2445" t="str">
            <v>KG</v>
          </cell>
          <cell r="D2445">
            <v>0.35</v>
          </cell>
        </row>
        <row r="2446">
          <cell r="A2446" t="str">
            <v>166609</v>
          </cell>
          <cell r="B2446" t="str">
            <v>DIAMETRO 20 POLEGADA</v>
          </cell>
          <cell r="C2446" t="str">
            <v>KG</v>
          </cell>
          <cell r="D2446">
            <v>0.35</v>
          </cell>
        </row>
        <row r="2447">
          <cell r="A2447" t="str">
            <v>166610</v>
          </cell>
          <cell r="B2447" t="str">
            <v>DIAMETRO 24 POLEGADA</v>
          </cell>
          <cell r="C2447" t="str">
            <v>KG</v>
          </cell>
          <cell r="D2447">
            <v>0.26</v>
          </cell>
        </row>
        <row r="2448">
          <cell r="A2448" t="str">
            <v>166611</v>
          </cell>
          <cell r="B2448" t="str">
            <v>DIAMETRO 28 POLEGADA</v>
          </cell>
          <cell r="C2448" t="str">
            <v>KG</v>
          </cell>
          <cell r="D2448">
            <v>0.26</v>
          </cell>
        </row>
        <row r="2449">
          <cell r="A2449" t="str">
            <v>166612</v>
          </cell>
          <cell r="B2449" t="str">
            <v>DIAMETRO 32 POLEGADA</v>
          </cell>
          <cell r="C2449" t="str">
            <v>KG</v>
          </cell>
          <cell r="D2449">
            <v>0.26</v>
          </cell>
        </row>
        <row r="2450">
          <cell r="A2450" t="str">
            <v>166613</v>
          </cell>
          <cell r="B2450" t="str">
            <v>DIAMETRO 36 POLEGADA</v>
          </cell>
          <cell r="C2450" t="str">
            <v>KG</v>
          </cell>
          <cell r="D2450">
            <v>0.26</v>
          </cell>
        </row>
        <row r="2451">
          <cell r="A2451" t="str">
            <v>166614</v>
          </cell>
          <cell r="B2451" t="str">
            <v>DIAMETRO 40 POLEGADA</v>
          </cell>
          <cell r="C2451" t="str">
            <v>KG</v>
          </cell>
          <cell r="D2451">
            <v>0.26</v>
          </cell>
        </row>
        <row r="2453">
          <cell r="A2453" t="str">
            <v>166700</v>
          </cell>
          <cell r="B2453" t="str">
            <v>MANUSEIO DE CONEXOES, PECAS ESPECIAIS E MISCELANEOS DE ACO DE 2 A 5 TONELADA (MONTAGEM)</v>
          </cell>
        </row>
        <row r="2454">
          <cell r="A2454" t="str">
            <v>166701</v>
          </cell>
          <cell r="B2454" t="str">
            <v>DIAMETRO 28 POLEGADA</v>
          </cell>
          <cell r="C2454" t="str">
            <v>KG</v>
          </cell>
          <cell r="D2454">
            <v>0.25</v>
          </cell>
        </row>
        <row r="2455">
          <cell r="A2455" t="str">
            <v>166702</v>
          </cell>
          <cell r="B2455" t="str">
            <v>DIAMETRO 32 POLEGADA</v>
          </cell>
          <cell r="C2455" t="str">
            <v>KG</v>
          </cell>
          <cell r="D2455">
            <v>0.25</v>
          </cell>
        </row>
        <row r="2456">
          <cell r="A2456" t="str">
            <v>166703</v>
          </cell>
          <cell r="B2456" t="str">
            <v>DIAMETRO 36 POLEGADA</v>
          </cell>
          <cell r="C2456" t="str">
            <v>KG</v>
          </cell>
          <cell r="D2456">
            <v>0.25</v>
          </cell>
        </row>
        <row r="2457">
          <cell r="A2457" t="str">
            <v>166704</v>
          </cell>
          <cell r="B2457" t="str">
            <v>DIAMETRO 40 POLEGADA</v>
          </cell>
          <cell r="C2457" t="str">
            <v>KG</v>
          </cell>
          <cell r="D2457">
            <v>0.25</v>
          </cell>
        </row>
        <row r="2459">
          <cell r="A2459" t="str">
            <v>166800</v>
          </cell>
          <cell r="B2459" t="str">
            <v>MANUSEIO DE CONEXOES, PECAS ESPECIAIS E MISCELANEOS DE ACO DE 5 A 9 TONELADA</v>
          </cell>
        </row>
        <row r="2460">
          <cell r="A2460" t="str">
            <v>166801</v>
          </cell>
          <cell r="B2460" t="str">
            <v>DIAMETRO 28 POLEGADA</v>
          </cell>
          <cell r="C2460" t="str">
            <v>KG</v>
          </cell>
          <cell r="D2460">
            <v>0.25</v>
          </cell>
        </row>
        <row r="2461">
          <cell r="A2461" t="str">
            <v>166802</v>
          </cell>
          <cell r="B2461" t="str">
            <v>DIAMETRO 32 POLEGADA</v>
          </cell>
          <cell r="C2461" t="str">
            <v>KG</v>
          </cell>
          <cell r="D2461">
            <v>0.25</v>
          </cell>
        </row>
        <row r="2462">
          <cell r="A2462" t="str">
            <v>166803</v>
          </cell>
          <cell r="B2462" t="str">
            <v>DIAMETRO 36 POLEGADA</v>
          </cell>
          <cell r="C2462" t="str">
            <v>KG</v>
          </cell>
          <cell r="D2462">
            <v>0.25</v>
          </cell>
        </row>
        <row r="2463">
          <cell r="A2463" t="str">
            <v>166804</v>
          </cell>
          <cell r="B2463" t="str">
            <v>DIAMETRO 40 POLEGADA</v>
          </cell>
          <cell r="C2463" t="str">
            <v>KG</v>
          </cell>
          <cell r="D2463">
            <v>0.25</v>
          </cell>
        </row>
        <row r="2465">
          <cell r="A2465" t="str">
            <v>166900</v>
          </cell>
          <cell r="B2465" t="str">
            <v>MONTAGEM DE FLANGES AVULSOS DE ACO (PRE.MONTAGEM)</v>
          </cell>
        </row>
        <row r="2466">
          <cell r="A2466" t="str">
            <v>166901</v>
          </cell>
          <cell r="B2466" t="str">
            <v>DIAMETRO 4 POLEGADA</v>
          </cell>
          <cell r="C2466" t="str">
            <v>UN</v>
          </cell>
          <cell r="D2466">
            <v>80.62</v>
          </cell>
        </row>
        <row r="2467">
          <cell r="A2467" t="str">
            <v>166902</v>
          </cell>
          <cell r="B2467" t="str">
            <v>DIAMETRO 6 POLEGADA</v>
          </cell>
          <cell r="C2467" t="str">
            <v>UN</v>
          </cell>
          <cell r="D2467">
            <v>125.99</v>
          </cell>
        </row>
        <row r="2468">
          <cell r="A2468" t="str">
            <v>166903</v>
          </cell>
          <cell r="B2468" t="str">
            <v>DIAMETRO 8 POLEGADA</v>
          </cell>
          <cell r="C2468" t="str">
            <v>UN</v>
          </cell>
          <cell r="D2468">
            <v>167.96</v>
          </cell>
        </row>
        <row r="2469">
          <cell r="A2469" t="str">
            <v>166904</v>
          </cell>
          <cell r="B2469" t="str">
            <v>DIAMETRO 10 POLEGADA</v>
          </cell>
          <cell r="C2469" t="str">
            <v>UN</v>
          </cell>
          <cell r="D2469">
            <v>209.99</v>
          </cell>
        </row>
        <row r="2470">
          <cell r="A2470" t="str">
            <v>166905</v>
          </cell>
          <cell r="B2470" t="str">
            <v>DIAMETRO 12 POLEGADA</v>
          </cell>
          <cell r="C2470" t="str">
            <v>UN</v>
          </cell>
          <cell r="D2470">
            <v>252.03</v>
          </cell>
        </row>
        <row r="2471">
          <cell r="A2471" t="str">
            <v>166906</v>
          </cell>
          <cell r="B2471" t="str">
            <v>DIAMETRO 16 POLEGADA</v>
          </cell>
          <cell r="C2471" t="str">
            <v>UN</v>
          </cell>
          <cell r="D2471">
            <v>336.06</v>
          </cell>
        </row>
        <row r="2472">
          <cell r="A2472" t="str">
            <v>166907</v>
          </cell>
          <cell r="B2472" t="str">
            <v>DIAMETRO 20 POLEGADA</v>
          </cell>
          <cell r="C2472" t="str">
            <v>UN</v>
          </cell>
          <cell r="D2472">
            <v>420.16</v>
          </cell>
        </row>
        <row r="2473">
          <cell r="A2473" t="str">
            <v>166908</v>
          </cell>
          <cell r="B2473" t="str">
            <v>DIAMETRO 24 POLEGADA</v>
          </cell>
          <cell r="C2473" t="str">
            <v>UN</v>
          </cell>
          <cell r="D2473">
            <v>504.14</v>
          </cell>
        </row>
        <row r="2474">
          <cell r="A2474" t="str">
            <v>166909</v>
          </cell>
          <cell r="B2474" t="str">
            <v>DIAMETRO 28 POLEGADA</v>
          </cell>
          <cell r="C2474" t="str">
            <v>UN</v>
          </cell>
          <cell r="D2474">
            <v>588.23</v>
          </cell>
        </row>
        <row r="2475">
          <cell r="A2475" t="str">
            <v>166910</v>
          </cell>
          <cell r="B2475" t="str">
            <v>DIAMETRO 30 POLEGADA</v>
          </cell>
          <cell r="C2475" t="str">
            <v>UN</v>
          </cell>
          <cell r="D2475">
            <v>630.27</v>
          </cell>
        </row>
        <row r="2476">
          <cell r="A2476" t="str">
            <v>166911</v>
          </cell>
          <cell r="B2476" t="str">
            <v>DIAMETRO 32 POLEGADA</v>
          </cell>
          <cell r="C2476" t="str">
            <v>UN</v>
          </cell>
          <cell r="D2476">
            <v>672.26</v>
          </cell>
        </row>
        <row r="2477">
          <cell r="A2477" t="str">
            <v>166912</v>
          </cell>
          <cell r="B2477" t="str">
            <v>DIAMETRO 36 POLEGADA</v>
          </cell>
          <cell r="C2477" t="str">
            <v>UN</v>
          </cell>
          <cell r="D2477">
            <v>756.37</v>
          </cell>
        </row>
        <row r="2478">
          <cell r="A2478" t="str">
            <v>166913</v>
          </cell>
          <cell r="B2478" t="str">
            <v>DIAMETRO 40 POLEGADA</v>
          </cell>
          <cell r="C2478" t="str">
            <v>UN</v>
          </cell>
          <cell r="D2478">
            <v>840.42</v>
          </cell>
        </row>
        <row r="2480">
          <cell r="A2480" t="str">
            <v>167000</v>
          </cell>
          <cell r="B2480" t="str">
            <v>CONEXAO DE FLANGES AWWA C207</v>
          </cell>
        </row>
        <row r="2481">
          <cell r="A2481" t="str">
            <v>167001</v>
          </cell>
          <cell r="B2481" t="str">
            <v>DIAMETRO 4 POLEGADA</v>
          </cell>
          <cell r="C2481" t="str">
            <v>UN</v>
          </cell>
          <cell r="D2481">
            <v>7.54</v>
          </cell>
        </row>
        <row r="2482">
          <cell r="A2482" t="str">
            <v>167002</v>
          </cell>
          <cell r="B2482" t="str">
            <v>DIAMETRO 6 POLEGADA</v>
          </cell>
          <cell r="C2482" t="str">
            <v>UN</v>
          </cell>
          <cell r="D2482">
            <v>7.88</v>
          </cell>
        </row>
        <row r="2483">
          <cell r="A2483" t="str">
            <v>167003</v>
          </cell>
          <cell r="B2483" t="str">
            <v>DIAMETRO 8 POLEGADA</v>
          </cell>
          <cell r="C2483" t="str">
            <v>UN</v>
          </cell>
          <cell r="D2483">
            <v>8.09</v>
          </cell>
        </row>
        <row r="2484">
          <cell r="A2484" t="str">
            <v>167004</v>
          </cell>
          <cell r="B2484" t="str">
            <v>DIAMETRO 10 POLEGADA</v>
          </cell>
          <cell r="C2484" t="str">
            <v>UN</v>
          </cell>
          <cell r="D2484">
            <v>13.96</v>
          </cell>
        </row>
        <row r="2485">
          <cell r="A2485" t="str">
            <v>167005</v>
          </cell>
          <cell r="B2485" t="str">
            <v>DIAMETRO 12 POLEGADA</v>
          </cell>
          <cell r="C2485" t="str">
            <v>UN</v>
          </cell>
          <cell r="D2485">
            <v>17.739999999999998</v>
          </cell>
        </row>
        <row r="2486">
          <cell r="A2486" t="str">
            <v>167006</v>
          </cell>
          <cell r="B2486" t="str">
            <v>DIAMETRO 16 POLEGADA</v>
          </cell>
          <cell r="C2486" t="str">
            <v>UN</v>
          </cell>
          <cell r="D2486">
            <v>22.88</v>
          </cell>
        </row>
        <row r="2487">
          <cell r="A2487" t="str">
            <v>167007</v>
          </cell>
          <cell r="B2487" t="str">
            <v>DIAMETRO 20 POLEGADA</v>
          </cell>
          <cell r="C2487" t="str">
            <v>UN</v>
          </cell>
          <cell r="D2487">
            <v>28.92</v>
          </cell>
        </row>
        <row r="2488">
          <cell r="A2488" t="str">
            <v>167008</v>
          </cell>
          <cell r="B2488" t="str">
            <v>DIAMETRO 24 POLEGADA</v>
          </cell>
          <cell r="C2488" t="str">
            <v>UN</v>
          </cell>
          <cell r="D2488">
            <v>34.44</v>
          </cell>
        </row>
        <row r="2489">
          <cell r="A2489" t="str">
            <v>167009</v>
          </cell>
          <cell r="B2489" t="str">
            <v>DIAMETRO 28 POLEGADA</v>
          </cell>
          <cell r="C2489" t="str">
            <v>UN</v>
          </cell>
          <cell r="D2489">
            <v>52.17</v>
          </cell>
        </row>
        <row r="2490">
          <cell r="A2490" t="str">
            <v>167010</v>
          </cell>
          <cell r="B2490" t="str">
            <v>DIAMETRO 30 POLEGADA</v>
          </cell>
          <cell r="C2490" t="str">
            <v>UN</v>
          </cell>
          <cell r="D2490">
            <v>52.17</v>
          </cell>
        </row>
        <row r="2491">
          <cell r="A2491" t="str">
            <v>167011</v>
          </cell>
          <cell r="B2491" t="str">
            <v>DIAMETRO 32 POLEGADA</v>
          </cell>
          <cell r="C2491" t="str">
            <v>UN</v>
          </cell>
          <cell r="D2491">
            <v>56.33</v>
          </cell>
        </row>
        <row r="2492">
          <cell r="A2492" t="str">
            <v>167012</v>
          </cell>
          <cell r="B2492" t="str">
            <v>DIAMETRO 36 POLEGADA</v>
          </cell>
          <cell r="C2492" t="str">
            <v>UN</v>
          </cell>
          <cell r="D2492">
            <v>64.7</v>
          </cell>
        </row>
        <row r="2493">
          <cell r="A2493" t="str">
            <v>167013</v>
          </cell>
          <cell r="B2493" t="str">
            <v>DIAMETRO 40 POLEGADA</v>
          </cell>
          <cell r="C2493" t="str">
            <v>UN</v>
          </cell>
          <cell r="D2493">
            <v>73.010000000000005</v>
          </cell>
        </row>
        <row r="2495">
          <cell r="A2495" t="str">
            <v>167100</v>
          </cell>
          <cell r="B2495" t="str">
            <v>ASSENTAMENTO DE TUBOS PVC RIGIDO (MONTAGEM) EB-892</v>
          </cell>
        </row>
        <row r="2496">
          <cell r="A2496" t="str">
            <v>167101</v>
          </cell>
          <cell r="B2496" t="str">
            <v>DIAMETRO 1/2 POLEGADA</v>
          </cell>
          <cell r="C2496" t="str">
            <v>M</v>
          </cell>
          <cell r="D2496">
            <v>2.54</v>
          </cell>
        </row>
        <row r="2497">
          <cell r="A2497" t="str">
            <v>167102</v>
          </cell>
          <cell r="B2497" t="str">
            <v>DIAMETRO 3/4 POLEGADA</v>
          </cell>
          <cell r="C2497" t="str">
            <v>M</v>
          </cell>
          <cell r="D2497">
            <v>2.54</v>
          </cell>
        </row>
        <row r="2498">
          <cell r="A2498" t="str">
            <v>167103</v>
          </cell>
          <cell r="B2498" t="str">
            <v>DIAMETRO 1 POLEGADA</v>
          </cell>
          <cell r="C2498" t="str">
            <v>M</v>
          </cell>
          <cell r="D2498">
            <v>2.54</v>
          </cell>
        </row>
        <row r="2499">
          <cell r="A2499" t="str">
            <v>167104</v>
          </cell>
          <cell r="B2499" t="str">
            <v>DIAMETRO 1 1/4 POLEGADA</v>
          </cell>
          <cell r="C2499" t="str">
            <v>M</v>
          </cell>
          <cell r="D2499">
            <v>2.85</v>
          </cell>
        </row>
        <row r="2500">
          <cell r="A2500" t="str">
            <v>167105</v>
          </cell>
          <cell r="B2500" t="str">
            <v>DIAMETRO 1 1/2 POLEGADA</v>
          </cell>
          <cell r="C2500" t="str">
            <v>M</v>
          </cell>
          <cell r="D2500">
            <v>2.85</v>
          </cell>
        </row>
        <row r="2501">
          <cell r="A2501" t="str">
            <v>167106</v>
          </cell>
          <cell r="B2501" t="str">
            <v>DIAMETRO 2 POLEGADA</v>
          </cell>
          <cell r="C2501" t="str">
            <v>M</v>
          </cell>
          <cell r="D2501">
            <v>3.17</v>
          </cell>
        </row>
        <row r="2502">
          <cell r="A2502" t="str">
            <v>167107</v>
          </cell>
          <cell r="B2502" t="str">
            <v>DIAMETRO 2 1/2 POLEGADA</v>
          </cell>
          <cell r="C2502" t="str">
            <v>M</v>
          </cell>
          <cell r="D2502">
            <v>3.19</v>
          </cell>
        </row>
        <row r="2503">
          <cell r="A2503" t="str">
            <v>167108</v>
          </cell>
          <cell r="B2503" t="str">
            <v>DIAMETRO 3 POLEGADA</v>
          </cell>
          <cell r="C2503" t="str">
            <v>M</v>
          </cell>
          <cell r="D2503">
            <v>3.6</v>
          </cell>
        </row>
        <row r="2504">
          <cell r="A2504" t="str">
            <v>167109</v>
          </cell>
          <cell r="B2504" t="str">
            <v>DIAMETRO 4 POLEGADA</v>
          </cell>
          <cell r="C2504" t="str">
            <v>M</v>
          </cell>
          <cell r="D2504">
            <v>3.99</v>
          </cell>
        </row>
        <row r="2505">
          <cell r="A2505" t="str">
            <v>167110</v>
          </cell>
          <cell r="B2505" t="str">
            <v>DIAMETRO 5 POLEGADA</v>
          </cell>
          <cell r="C2505" t="str">
            <v>M</v>
          </cell>
          <cell r="D2505">
            <v>4.24</v>
          </cell>
        </row>
        <row r="2506">
          <cell r="A2506" t="str">
            <v>167111</v>
          </cell>
          <cell r="B2506" t="str">
            <v>DIAMETRO 6 POLEGADA</v>
          </cell>
          <cell r="C2506" t="str">
            <v>M</v>
          </cell>
          <cell r="D2506">
            <v>4.42</v>
          </cell>
        </row>
        <row r="2508">
          <cell r="A2508" t="str">
            <v>167200</v>
          </cell>
          <cell r="B2508" t="str">
            <v>CONEXOES PVC SOLDAVEIS (EB-892)</v>
          </cell>
        </row>
        <row r="2509">
          <cell r="A2509" t="str">
            <v>167201</v>
          </cell>
          <cell r="B2509" t="str">
            <v>DIAMETRO 1/2 POLEGADA</v>
          </cell>
          <cell r="C2509" t="str">
            <v>UN</v>
          </cell>
          <cell r="D2509">
            <v>0.87</v>
          </cell>
        </row>
        <row r="2510">
          <cell r="A2510" t="str">
            <v>167202</v>
          </cell>
          <cell r="B2510" t="str">
            <v>DIAMETRO 3/4 POLEGADA</v>
          </cell>
          <cell r="C2510" t="str">
            <v>UN</v>
          </cell>
          <cell r="D2510">
            <v>1.34</v>
          </cell>
        </row>
        <row r="2511">
          <cell r="A2511" t="str">
            <v>167203</v>
          </cell>
          <cell r="B2511" t="str">
            <v>DIAMETRO 1 POLEGADA</v>
          </cell>
          <cell r="C2511" t="str">
            <v>UN</v>
          </cell>
          <cell r="D2511">
            <v>1.8</v>
          </cell>
        </row>
        <row r="2512">
          <cell r="A2512" t="str">
            <v>167204</v>
          </cell>
          <cell r="B2512" t="str">
            <v>DIAMETRO 1 1/4 POLEGADA</v>
          </cell>
          <cell r="C2512" t="str">
            <v>UN</v>
          </cell>
          <cell r="D2512">
            <v>2.2599999999999998</v>
          </cell>
        </row>
        <row r="2513">
          <cell r="A2513" t="str">
            <v>167205</v>
          </cell>
          <cell r="B2513" t="str">
            <v>DIAMETRO 1 1/2 POLEGADA</v>
          </cell>
          <cell r="C2513" t="str">
            <v>UN</v>
          </cell>
          <cell r="D2513">
            <v>2.71</v>
          </cell>
        </row>
        <row r="2514">
          <cell r="A2514" t="str">
            <v>167206</v>
          </cell>
          <cell r="B2514" t="str">
            <v>DIAMETRO 2 POLEGADA</v>
          </cell>
          <cell r="C2514" t="str">
            <v>UN</v>
          </cell>
          <cell r="D2514">
            <v>3.68</v>
          </cell>
        </row>
        <row r="2515">
          <cell r="A2515" t="str">
            <v>167207</v>
          </cell>
          <cell r="B2515" t="str">
            <v>DIAMETRO 2 1/2 POLEGADA</v>
          </cell>
          <cell r="C2515" t="str">
            <v>UN</v>
          </cell>
          <cell r="D2515">
            <v>4.5999999999999996</v>
          </cell>
        </row>
        <row r="2516">
          <cell r="A2516" t="str">
            <v>167208</v>
          </cell>
          <cell r="B2516" t="str">
            <v>DIAMETRO 3 POLEGADA</v>
          </cell>
          <cell r="C2516" t="str">
            <v>UN</v>
          </cell>
          <cell r="D2516">
            <v>5.5</v>
          </cell>
        </row>
        <row r="2517">
          <cell r="A2517" t="str">
            <v>167209</v>
          </cell>
          <cell r="B2517" t="str">
            <v>DIAMETRO 4 POLEGADA</v>
          </cell>
          <cell r="C2517" t="str">
            <v>UN</v>
          </cell>
          <cell r="D2517">
            <v>7.4</v>
          </cell>
        </row>
        <row r="2518">
          <cell r="A2518" t="str">
            <v>167210</v>
          </cell>
          <cell r="B2518" t="str">
            <v>DIAMETRO 5 POLEGADA</v>
          </cell>
          <cell r="C2518" t="str">
            <v>UN</v>
          </cell>
          <cell r="D2518">
            <v>9.27</v>
          </cell>
        </row>
        <row r="2519">
          <cell r="A2519" t="str">
            <v>167211</v>
          </cell>
          <cell r="B2519" t="str">
            <v>DIAMETRO 6 POLEGADA</v>
          </cell>
          <cell r="C2519" t="str">
            <v>UN</v>
          </cell>
          <cell r="D2519">
            <v>11.1</v>
          </cell>
        </row>
        <row r="2521">
          <cell r="A2521" t="str">
            <v>167300</v>
          </cell>
          <cell r="B2521" t="str">
            <v>CONEXOES DE PVC ROSQUEAVEIS</v>
          </cell>
        </row>
        <row r="2522">
          <cell r="A2522" t="str">
            <v>167301</v>
          </cell>
          <cell r="B2522" t="str">
            <v>DIAMETRO 1/2 POLEGADA</v>
          </cell>
          <cell r="C2522" t="str">
            <v>UN</v>
          </cell>
          <cell r="D2522">
            <v>2.2000000000000002</v>
          </cell>
        </row>
        <row r="2523">
          <cell r="A2523" t="str">
            <v>167302</v>
          </cell>
          <cell r="B2523" t="str">
            <v>DIAMETRO 3/4 POLEGADA</v>
          </cell>
          <cell r="C2523" t="str">
            <v>UN</v>
          </cell>
          <cell r="D2523">
            <v>3.31</v>
          </cell>
        </row>
        <row r="2524">
          <cell r="A2524" t="str">
            <v>167303</v>
          </cell>
          <cell r="B2524" t="str">
            <v>DIAMETRO 1 POLEGADA</v>
          </cell>
          <cell r="C2524" t="str">
            <v>UN</v>
          </cell>
          <cell r="D2524">
            <v>4.45</v>
          </cell>
        </row>
        <row r="2525">
          <cell r="A2525" t="str">
            <v>167304</v>
          </cell>
          <cell r="B2525" t="str">
            <v>DIAMETRO 1 1/4 POLEGADA</v>
          </cell>
          <cell r="C2525" t="str">
            <v>UN</v>
          </cell>
          <cell r="D2525">
            <v>5.58</v>
          </cell>
        </row>
        <row r="2526">
          <cell r="A2526" t="str">
            <v>167305</v>
          </cell>
          <cell r="B2526" t="str">
            <v>DIAMETRO 1 1/2 POLEGADA</v>
          </cell>
          <cell r="C2526" t="str">
            <v>UN</v>
          </cell>
          <cell r="D2526">
            <v>6.71</v>
          </cell>
        </row>
        <row r="2527">
          <cell r="A2527" t="str">
            <v>167306</v>
          </cell>
          <cell r="B2527" t="str">
            <v>DIAMETRO 2 POLEGADA</v>
          </cell>
          <cell r="C2527" t="str">
            <v>UN</v>
          </cell>
          <cell r="D2527">
            <v>8.9499999999999993</v>
          </cell>
        </row>
        <row r="2528">
          <cell r="A2528" t="str">
            <v>167307</v>
          </cell>
          <cell r="B2528" t="str">
            <v>DIAMETRO 2 1/2 POLEGADA</v>
          </cell>
          <cell r="C2528" t="str">
            <v>UN</v>
          </cell>
          <cell r="D2528">
            <v>11.21</v>
          </cell>
        </row>
        <row r="2529">
          <cell r="A2529" t="str">
            <v>167308</v>
          </cell>
          <cell r="B2529" t="str">
            <v>DIAMETRO 3 POLEGADA</v>
          </cell>
          <cell r="C2529" t="str">
            <v>UN</v>
          </cell>
          <cell r="D2529">
            <v>13.45</v>
          </cell>
        </row>
        <row r="2530">
          <cell r="A2530" t="str">
            <v>167309</v>
          </cell>
          <cell r="B2530" t="str">
            <v>DIAMETRO 4 POLEGADA</v>
          </cell>
          <cell r="C2530" t="str">
            <v>UN</v>
          </cell>
          <cell r="D2530">
            <v>17.95</v>
          </cell>
        </row>
        <row r="2531">
          <cell r="A2531" t="str">
            <v>167310</v>
          </cell>
          <cell r="B2531" t="str">
            <v>DIAMETRO 6 POLEGADA</v>
          </cell>
          <cell r="C2531" t="str">
            <v>UN</v>
          </cell>
          <cell r="D2531">
            <v>26.97</v>
          </cell>
        </row>
        <row r="2533">
          <cell r="A2533" t="str">
            <v>170000</v>
          </cell>
          <cell r="B2533" t="str">
            <v>URBANIZACAO</v>
          </cell>
        </row>
        <row r="2534">
          <cell r="A2534" t="str">
            <v>170100</v>
          </cell>
          <cell r="B2534" t="str">
            <v>PORTOES, CERCAS, MUROS E ALAMBRADOS</v>
          </cell>
        </row>
        <row r="2535">
          <cell r="A2535" t="str">
            <v>170101</v>
          </cell>
          <cell r="B2535" t="str">
            <v>PORTAO DE TELA</v>
          </cell>
          <cell r="C2535" t="str">
            <v>M2</v>
          </cell>
          <cell r="D2535">
            <v>356.62</v>
          </cell>
        </row>
        <row r="2536">
          <cell r="A2536" t="str">
            <v>170102</v>
          </cell>
          <cell r="B2536" t="str">
            <v>CERCA DE ARAME FARPADO - 5 FIOS</v>
          </cell>
          <cell r="C2536" t="str">
            <v>M</v>
          </cell>
          <cell r="D2536">
            <v>15.54</v>
          </cell>
        </row>
        <row r="2537">
          <cell r="A2537" t="str">
            <v>170103</v>
          </cell>
          <cell r="B2537" t="str">
            <v>CERCA DE ARAME FARPADO - 11 FIOS</v>
          </cell>
          <cell r="C2537" t="str">
            <v>M</v>
          </cell>
          <cell r="D2537">
            <v>26.28</v>
          </cell>
        </row>
        <row r="2538">
          <cell r="A2538" t="str">
            <v>170104</v>
          </cell>
          <cell r="B2538" t="str">
            <v>ALAMBRADO</v>
          </cell>
          <cell r="C2538" t="str">
            <v>M</v>
          </cell>
          <cell r="D2538">
            <v>52.36</v>
          </cell>
        </row>
        <row r="2540">
          <cell r="A2540" t="str">
            <v>170200</v>
          </cell>
          <cell r="B2540" t="str">
            <v>PAISAGISMO</v>
          </cell>
        </row>
        <row r="2541">
          <cell r="A2541" t="str">
            <v>170201</v>
          </cell>
          <cell r="B2541" t="str">
            <v>PLANTIO DE GRAMA EM PLACAS</v>
          </cell>
          <cell r="C2541" t="str">
            <v>M2</v>
          </cell>
          <cell r="D2541">
            <v>3.75</v>
          </cell>
        </row>
        <row r="2542">
          <cell r="A2542" t="str">
            <v>170202</v>
          </cell>
          <cell r="B2542" t="str">
            <v>PLANTIO DE ARBUSTOS H &lt;= 1,00 M</v>
          </cell>
          <cell r="C2542" t="str">
            <v>UN</v>
          </cell>
          <cell r="D2542">
            <v>12.47</v>
          </cell>
        </row>
        <row r="2543">
          <cell r="A2543" t="str">
            <v>170203</v>
          </cell>
          <cell r="B2543" t="str">
            <v>PLANTIO DE ARVORES H=&gt; 2,00 M</v>
          </cell>
          <cell r="C2543" t="str">
            <v>UN</v>
          </cell>
          <cell r="D2543">
            <v>45.95</v>
          </cell>
        </row>
        <row r="2545">
          <cell r="A2545" t="str">
            <v>170300</v>
          </cell>
          <cell r="B2545" t="str">
            <v>ESCADA EM TALUDE</v>
          </cell>
        </row>
        <row r="2546">
          <cell r="A2546" t="str">
            <v>170301</v>
          </cell>
          <cell r="B2546" t="str">
            <v>ESCADA EM TALUDE</v>
          </cell>
          <cell r="C2546" t="str">
            <v>M3</v>
          </cell>
          <cell r="D2546">
            <v>596.66</v>
          </cell>
        </row>
        <row r="2548">
          <cell r="A2548" t="str">
            <v>180000</v>
          </cell>
          <cell r="B2548" t="str">
            <v>SERVICOS DIVERSOS</v>
          </cell>
        </row>
        <row r="2549">
          <cell r="A2549" t="str">
            <v>180100</v>
          </cell>
          <cell r="B2549" t="str">
            <v>INTERLIGACOES COM REDES DE AGUA EXISTENTES</v>
          </cell>
        </row>
        <row r="2550">
          <cell r="A2550" t="str">
            <v>180101</v>
          </cell>
          <cell r="B2550" t="str">
            <v>DIAMETRO 50 MM - LUVA TRIPARTIDA</v>
          </cell>
          <cell r="C2550" t="str">
            <v>UN</v>
          </cell>
          <cell r="D2550">
            <v>56.92</v>
          </cell>
        </row>
        <row r="2551">
          <cell r="A2551" t="str">
            <v>180102</v>
          </cell>
          <cell r="B2551" t="str">
            <v>DIAMETRO 75 MM - LUVA TRIPARTIDA</v>
          </cell>
          <cell r="C2551" t="str">
            <v>UN</v>
          </cell>
          <cell r="D2551">
            <v>70.510000000000005</v>
          </cell>
        </row>
        <row r="2552">
          <cell r="A2552" t="str">
            <v>180103</v>
          </cell>
          <cell r="B2552" t="str">
            <v>DIAMETRO 100 MM - LUVA TRIPARTIDA</v>
          </cell>
          <cell r="C2552" t="str">
            <v>UN</v>
          </cell>
          <cell r="D2552">
            <v>73.08</v>
          </cell>
        </row>
        <row r="2553">
          <cell r="A2553" t="str">
            <v>180104</v>
          </cell>
          <cell r="B2553" t="str">
            <v>DIAMETRO 150 MM - LUVA TRIPARTIDA</v>
          </cell>
          <cell r="C2553" t="str">
            <v>UN</v>
          </cell>
          <cell r="D2553">
            <v>77.599999999999994</v>
          </cell>
        </row>
        <row r="2554">
          <cell r="A2554" t="str">
            <v>180105</v>
          </cell>
          <cell r="B2554" t="str">
            <v>DIAMETRO 200 MM - LUVA TRIPARTIDA</v>
          </cell>
          <cell r="C2554" t="str">
            <v>UN</v>
          </cell>
          <cell r="D2554">
            <v>80.27</v>
          </cell>
        </row>
        <row r="2555">
          <cell r="A2555" t="str">
            <v>180106</v>
          </cell>
          <cell r="B2555" t="str">
            <v>DIAMETRO 250 MM - LUVA TRIPARTIDA</v>
          </cell>
          <cell r="C2555" t="str">
            <v>UN</v>
          </cell>
          <cell r="D2555">
            <v>102.75</v>
          </cell>
        </row>
        <row r="2556">
          <cell r="A2556" t="str">
            <v>180107</v>
          </cell>
          <cell r="B2556" t="str">
            <v>DIAMETRO 300 MM - LUVA TRIPARTIDA</v>
          </cell>
          <cell r="C2556" t="str">
            <v>UN</v>
          </cell>
          <cell r="D2556">
            <v>131.69</v>
          </cell>
        </row>
        <row r="2557">
          <cell r="A2557" t="str">
            <v>180108</v>
          </cell>
          <cell r="B2557" t="str">
            <v>DIAMETRO 350 MM - LUVA TRIPARTIDA</v>
          </cell>
          <cell r="C2557" t="str">
            <v>UN</v>
          </cell>
          <cell r="D2557">
            <v>144.09</v>
          </cell>
        </row>
        <row r="2558">
          <cell r="A2558" t="str">
            <v>180109</v>
          </cell>
          <cell r="B2558" t="str">
            <v>DIAMETRO 400 MM - LUVA TRIPARTIDA</v>
          </cell>
          <cell r="C2558" t="str">
            <v>UN</v>
          </cell>
          <cell r="D2558">
            <v>150.72</v>
          </cell>
        </row>
        <row r="2559">
          <cell r="A2559" t="str">
            <v>180110</v>
          </cell>
          <cell r="B2559" t="str">
            <v>DIAMETRO 500 MM - LUVA TRIPARTIDA</v>
          </cell>
          <cell r="C2559" t="str">
            <v>UN</v>
          </cell>
          <cell r="D2559">
            <v>179.27</v>
          </cell>
        </row>
        <row r="2560">
          <cell r="A2560" t="str">
            <v>180111</v>
          </cell>
          <cell r="B2560" t="str">
            <v>DIAMETRO 50  MM - CONVENCIONAL - PVC</v>
          </cell>
          <cell r="C2560" t="str">
            <v>UN</v>
          </cell>
          <cell r="D2560">
            <v>90.46</v>
          </cell>
        </row>
        <row r="2561">
          <cell r="A2561" t="str">
            <v>180112</v>
          </cell>
          <cell r="B2561" t="str">
            <v>DIAMETRO 75 MM - CONVENCIONAL - PVC</v>
          </cell>
          <cell r="C2561" t="str">
            <v>UN</v>
          </cell>
          <cell r="D2561">
            <v>94.05</v>
          </cell>
        </row>
        <row r="2562">
          <cell r="A2562" t="str">
            <v>180113</v>
          </cell>
          <cell r="B2562" t="str">
            <v>DIAMETRO 100 MM - CONVENCIONAL - PVC</v>
          </cell>
          <cell r="C2562" t="str">
            <v>UN</v>
          </cell>
          <cell r="D2562">
            <v>97.18</v>
          </cell>
        </row>
        <row r="2563">
          <cell r="A2563" t="str">
            <v>180114</v>
          </cell>
          <cell r="B2563" t="str">
            <v>DIAMETRO 50 MM - CONVENCIONAL - FERRO FUNDIDO</v>
          </cell>
          <cell r="C2563" t="str">
            <v>UN</v>
          </cell>
          <cell r="D2563">
            <v>105.7</v>
          </cell>
        </row>
        <row r="2564">
          <cell r="A2564" t="str">
            <v>180115</v>
          </cell>
          <cell r="B2564" t="str">
            <v>DIAMETRO 75 MM - CONVENCIONAL - FERRO FUNDIDO</v>
          </cell>
          <cell r="C2564" t="str">
            <v>UN</v>
          </cell>
          <cell r="D2564">
            <v>109.29</v>
          </cell>
        </row>
        <row r="2565">
          <cell r="A2565" t="str">
            <v>180116</v>
          </cell>
          <cell r="B2565" t="str">
            <v>DIAMETRO 100MM - CONVENCIONAL - FERRO FUNDIDO</v>
          </cell>
          <cell r="C2565" t="str">
            <v>UN</v>
          </cell>
          <cell r="D2565">
            <v>112.42</v>
          </cell>
        </row>
        <row r="2566">
          <cell r="A2566" t="str">
            <v>180117</v>
          </cell>
          <cell r="B2566" t="str">
            <v>DIAMETRO 150MM - CONVENCIONAL - FERRO FUNDIDO</v>
          </cell>
          <cell r="C2566" t="str">
            <v>UN</v>
          </cell>
          <cell r="D2566">
            <v>140.80000000000001</v>
          </cell>
        </row>
        <row r="2567">
          <cell r="A2567" t="str">
            <v>180118</v>
          </cell>
          <cell r="B2567" t="str">
            <v>DIAMETRO 200MM - CONVENCIONAL - FERRO FUNDIDO</v>
          </cell>
          <cell r="C2567" t="str">
            <v>UN</v>
          </cell>
          <cell r="D2567">
            <v>148.21</v>
          </cell>
        </row>
        <row r="2568">
          <cell r="A2568" t="str">
            <v>180119</v>
          </cell>
          <cell r="B2568" t="str">
            <v>DIAMETRO 250MM - CONVENCIONAL - FERRO FUNDIDO</v>
          </cell>
          <cell r="C2568" t="str">
            <v>UN</v>
          </cell>
          <cell r="D2568">
            <v>180.62</v>
          </cell>
        </row>
        <row r="2569">
          <cell r="A2569" t="str">
            <v>180120</v>
          </cell>
          <cell r="B2569" t="str">
            <v>DIAMETRO 300MM - CONVENCIONAL - FERRO FUNDIDO</v>
          </cell>
          <cell r="C2569" t="str">
            <v>UN</v>
          </cell>
          <cell r="D2569">
            <v>191.93</v>
          </cell>
        </row>
        <row r="2570">
          <cell r="A2570" t="str">
            <v>180121</v>
          </cell>
          <cell r="B2570" t="str">
            <v>DIAMETRO 350MM - CONVENCIONAL - FERRO FUNDIDO</v>
          </cell>
          <cell r="C2570" t="str">
            <v>UN</v>
          </cell>
          <cell r="D2570">
            <v>244.9</v>
          </cell>
        </row>
        <row r="2571">
          <cell r="A2571" t="str">
            <v>180122</v>
          </cell>
          <cell r="B2571" t="str">
            <v>DIAMETRO 400MM - CONVENCIONAL - FERRO FUNDIDO</v>
          </cell>
          <cell r="C2571" t="str">
            <v>UN</v>
          </cell>
          <cell r="D2571">
            <v>260.49</v>
          </cell>
        </row>
        <row r="2572">
          <cell r="A2572" t="str">
            <v>180123</v>
          </cell>
          <cell r="B2572" t="str">
            <v>DIAMETRO 500MM - CONVENCIONAL - FERRO FUNDIDO</v>
          </cell>
          <cell r="C2572" t="str">
            <v>UN</v>
          </cell>
          <cell r="D2572">
            <v>343.6</v>
          </cell>
        </row>
        <row r="2573">
          <cell r="A2573" t="str">
            <v>180124</v>
          </cell>
          <cell r="B2573" t="str">
            <v>DIAMETRO 600MM - CONVENCIONAL - FERRO FUNDIDO</v>
          </cell>
          <cell r="C2573" t="str">
            <v>UN</v>
          </cell>
          <cell r="D2573">
            <v>502.72</v>
          </cell>
        </row>
        <row r="2574">
          <cell r="A2574" t="str">
            <v>180125</v>
          </cell>
          <cell r="B2574" t="str">
            <v>DIAMETRO 700MM - CONVENCIONAL - FERRO FUNDIDO</v>
          </cell>
          <cell r="C2574" t="str">
            <v>UN</v>
          </cell>
          <cell r="D2574">
            <v>650.84</v>
          </cell>
        </row>
        <row r="2575">
          <cell r="A2575" t="str">
            <v>180126</v>
          </cell>
          <cell r="B2575" t="str">
            <v>DIAMETRO 800MM - CONVENCIONAL - FERRO FUNDIDO</v>
          </cell>
          <cell r="C2575" t="str">
            <v>UN</v>
          </cell>
          <cell r="D2575">
            <v>806.16</v>
          </cell>
        </row>
        <row r="2576">
          <cell r="A2576" t="str">
            <v>180127</v>
          </cell>
          <cell r="B2576" t="str">
            <v>DIAMETRO  50 MM - CONVENCIONAL</v>
          </cell>
          <cell r="C2576" t="str">
            <v>UN</v>
          </cell>
          <cell r="D2576">
            <v>93.04</v>
          </cell>
        </row>
        <row r="2577">
          <cell r="A2577" t="str">
            <v>180128</v>
          </cell>
          <cell r="B2577" t="str">
            <v>DIAMETRO  75 MM - CONVENCIONAL</v>
          </cell>
          <cell r="C2577" t="str">
            <v>UN</v>
          </cell>
          <cell r="D2577">
            <v>96.63</v>
          </cell>
        </row>
        <row r="2578">
          <cell r="A2578" t="str">
            <v>180129</v>
          </cell>
          <cell r="B2578" t="str">
            <v>DIAMETRO 100 MM - CONVENCIONAL</v>
          </cell>
          <cell r="C2578" t="str">
            <v>UN</v>
          </cell>
          <cell r="D2578">
            <v>99.76</v>
          </cell>
        </row>
        <row r="2579">
          <cell r="A2579" t="str">
            <v>180130</v>
          </cell>
          <cell r="B2579" t="str">
            <v>DIAMETRO 150 MM - CONVENCIONAL</v>
          </cell>
          <cell r="C2579" t="str">
            <v>UN</v>
          </cell>
          <cell r="D2579">
            <v>116.74</v>
          </cell>
        </row>
        <row r="2580">
          <cell r="A2580" t="str">
            <v>180131</v>
          </cell>
          <cell r="B2580" t="str">
            <v>DIAMETRO 200 MM - CONVENCIONAL</v>
          </cell>
          <cell r="C2580" t="str">
            <v>UN</v>
          </cell>
          <cell r="D2580">
            <v>125.63</v>
          </cell>
        </row>
        <row r="2581">
          <cell r="A2581" t="str">
            <v>180132</v>
          </cell>
          <cell r="B2581" t="str">
            <v>DIAMETRO 250 MM - CONVENCIONAL</v>
          </cell>
          <cell r="C2581" t="str">
            <v>UN</v>
          </cell>
          <cell r="D2581">
            <v>151.47999999999999</v>
          </cell>
        </row>
        <row r="2582">
          <cell r="A2582" t="str">
            <v>180133</v>
          </cell>
          <cell r="B2582" t="str">
            <v>DIAMETRO 300 MM - CONVENCIONAL</v>
          </cell>
          <cell r="C2582" t="str">
            <v>UN</v>
          </cell>
          <cell r="D2582">
            <v>163.01</v>
          </cell>
        </row>
        <row r="2583">
          <cell r="A2583" t="str">
            <v>180134</v>
          </cell>
          <cell r="B2583" t="str">
            <v>DIAMETRO 350 MM - CONVENCIONAL</v>
          </cell>
          <cell r="C2583" t="str">
            <v>UN</v>
          </cell>
          <cell r="D2583">
            <v>207.09</v>
          </cell>
        </row>
        <row r="2584">
          <cell r="A2584" t="str">
            <v>180135</v>
          </cell>
          <cell r="B2584" t="str">
            <v>DIAMETRO 400 MM - CONVENCIONAL</v>
          </cell>
          <cell r="C2584" t="str">
            <v>UN</v>
          </cell>
          <cell r="D2584">
            <v>222.68</v>
          </cell>
        </row>
        <row r="2585">
          <cell r="A2585" t="str">
            <v>180136</v>
          </cell>
          <cell r="B2585" t="str">
            <v>DIAMETRO 450 MM - CONVENCIONAL</v>
          </cell>
          <cell r="C2585" t="str">
            <v>UN</v>
          </cell>
          <cell r="D2585">
            <v>295.44</v>
          </cell>
        </row>
        <row r="2587">
          <cell r="A2587" t="str">
            <v>180200</v>
          </cell>
          <cell r="B2587" t="str">
            <v>VIGA DE PEROBA APARELHADA</v>
          </cell>
        </row>
        <row r="2588">
          <cell r="A2588" t="str">
            <v>180201</v>
          </cell>
          <cell r="B2588" t="str">
            <v>(6 X 12)CM</v>
          </cell>
          <cell r="C2588" t="str">
            <v>M</v>
          </cell>
          <cell r="D2588">
            <v>9.31</v>
          </cell>
        </row>
        <row r="2589">
          <cell r="A2589" t="str">
            <v>180202</v>
          </cell>
          <cell r="B2589" t="str">
            <v>(6 X 16)CM</v>
          </cell>
          <cell r="C2589" t="str">
            <v>M</v>
          </cell>
          <cell r="D2589">
            <v>10.28</v>
          </cell>
        </row>
        <row r="2591">
          <cell r="A2591" t="str">
            <v>180300</v>
          </cell>
          <cell r="B2591" t="str">
            <v>ENCHIMENTO DA LAGOA</v>
          </cell>
        </row>
        <row r="2592">
          <cell r="A2592" t="str">
            <v>180301</v>
          </cell>
          <cell r="B2592" t="str">
            <v>ENCHIMENTO DA LAGOA</v>
          </cell>
          <cell r="C2592" t="str">
            <v>HPXH</v>
          </cell>
          <cell r="D2592">
            <v>0.15</v>
          </cell>
        </row>
        <row r="2594">
          <cell r="A2594" t="str">
            <v>200000</v>
          </cell>
          <cell r="B2594" t="str">
            <v>SERVICOS REFERENTES A POCOS TUBULARES PROFUNDOS</v>
          </cell>
        </row>
        <row r="2595">
          <cell r="A2595" t="str">
            <v>200100</v>
          </cell>
          <cell r="B2595" t="str">
            <v>CANTEIRO DE OBRAS</v>
          </cell>
        </row>
        <row r="2596">
          <cell r="A2596" t="str">
            <v>200101</v>
          </cell>
          <cell r="B2596" t="str">
            <v>INSTALACAO DO CANTEIRO - PERCUSSAO</v>
          </cell>
          <cell r="C2596" t="str">
            <v>GB</v>
          </cell>
          <cell r="D2596">
            <v>5534.32</v>
          </cell>
        </row>
        <row r="2597">
          <cell r="A2597" t="str">
            <v>200102</v>
          </cell>
          <cell r="B2597" t="str">
            <v>INSTALACAO DO CANTEIRO - ROTO-PERCUSSAO</v>
          </cell>
          <cell r="C2597" t="str">
            <v>GB</v>
          </cell>
          <cell r="D2597">
            <v>9759.06</v>
          </cell>
        </row>
        <row r="2598">
          <cell r="A2598" t="str">
            <v>200103</v>
          </cell>
          <cell r="B2598" t="str">
            <v>INSTALACAO DO CANTEIRO - ROTATIVA EQ. ATE 300 M</v>
          </cell>
          <cell r="C2598" t="str">
            <v>GB</v>
          </cell>
          <cell r="D2598">
            <v>6224.43</v>
          </cell>
        </row>
        <row r="2599">
          <cell r="A2599" t="str">
            <v>200104</v>
          </cell>
          <cell r="B2599" t="str">
            <v>INSTALACAO DO CANTEIRO - ROTATIVA EQ. DE 301 A   600 M</v>
          </cell>
          <cell r="C2599" t="str">
            <v>GB</v>
          </cell>
          <cell r="D2599">
            <v>22218.66</v>
          </cell>
        </row>
        <row r="2600">
          <cell r="A2600" t="str">
            <v>200105</v>
          </cell>
          <cell r="B2600" t="str">
            <v>INSTALACAO DO CANTEIRO - ROTATIVA EQ. DE 601 A 1.000 M</v>
          </cell>
          <cell r="C2600" t="str">
            <v>GB</v>
          </cell>
          <cell r="D2600">
            <v>60084.69</v>
          </cell>
        </row>
        <row r="2601">
          <cell r="A2601" t="str">
            <v>200106</v>
          </cell>
          <cell r="B2601" t="str">
            <v>INSTALACAO DO CANTEIRO - ROTATIVA EQ. ACIMA DE 1.001 M</v>
          </cell>
          <cell r="C2601" t="str">
            <v>GB</v>
          </cell>
          <cell r="D2601">
            <v>71914.8</v>
          </cell>
        </row>
        <row r="2603">
          <cell r="A2603" t="str">
            <v>200200</v>
          </cell>
          <cell r="B2603" t="str">
            <v>TRANSPORTE DE MATERIAIS E EQUIPAMENTOS</v>
          </cell>
        </row>
        <row r="2604">
          <cell r="A2604" t="str">
            <v>200201</v>
          </cell>
          <cell r="B2604" t="str">
            <v>REVESTIMENTO - TUBOS DE ACO LISO-DIST.DE TRANSPORTE ATE 100 KM</v>
          </cell>
          <cell r="C2604" t="str">
            <v>TXKM</v>
          </cell>
          <cell r="D2604">
            <v>0.28999999999999998</v>
          </cell>
        </row>
        <row r="2605">
          <cell r="A2605" t="str">
            <v>200202</v>
          </cell>
          <cell r="B2605" t="str">
            <v>REVESTIMENTO - TUBOS DE ACO LISO-DIST.DE TRANSPORTE DE 101 KM ATE 300 KM</v>
          </cell>
          <cell r="C2605" t="str">
            <v>TXKM</v>
          </cell>
          <cell r="D2605">
            <v>0.18</v>
          </cell>
        </row>
        <row r="2606">
          <cell r="A2606" t="str">
            <v>200203</v>
          </cell>
          <cell r="B2606" t="str">
            <v>REVESTIMENTO - TUBOS DE ACO LISO-DIST.DE TRANSPORTE ALEM DE 301 KM</v>
          </cell>
          <cell r="C2606" t="str">
            <v>TXKM</v>
          </cell>
          <cell r="D2606">
            <v>0.17</v>
          </cell>
        </row>
        <row r="2607">
          <cell r="A2607" t="str">
            <v>200204</v>
          </cell>
          <cell r="B2607" t="str">
            <v>REVESTIMENTO - TUBOS EM PVC-DIST.DE TRANSPORTE ATE 100 KM</v>
          </cell>
          <cell r="C2607" t="str">
            <v>KMXKM</v>
          </cell>
          <cell r="D2607">
            <v>6.22</v>
          </cell>
        </row>
        <row r="2608">
          <cell r="A2608" t="str">
            <v>200205</v>
          </cell>
          <cell r="B2608" t="str">
            <v>REVESTIMENTO - TUBOS EM PVC-DIST.DE TRANSPORTE DE 101 KM ATE 300 KM</v>
          </cell>
          <cell r="C2608" t="str">
            <v>KMXKM</v>
          </cell>
          <cell r="D2608">
            <v>5.58</v>
          </cell>
        </row>
        <row r="2609">
          <cell r="A2609" t="str">
            <v>200206</v>
          </cell>
          <cell r="B2609" t="str">
            <v>REVESTIMENTO - TUBOS EM PVC-DIST.DE TRANSPORTE ALEM DE 301 KM</v>
          </cell>
          <cell r="C2609" t="str">
            <v>KMXKM</v>
          </cell>
          <cell r="D2609">
            <v>5.58</v>
          </cell>
        </row>
        <row r="2610">
          <cell r="A2610" t="str">
            <v>200207</v>
          </cell>
          <cell r="B2610" t="str">
            <v>FILTROS ESPIRALADOS, PERFIL V, DIST.DE TRANSPORTE ATE 100 KM</v>
          </cell>
          <cell r="C2610" t="str">
            <v>KMXKM</v>
          </cell>
          <cell r="D2610">
            <v>18.690000000000001</v>
          </cell>
        </row>
        <row r="2611">
          <cell r="A2611" t="str">
            <v>200208</v>
          </cell>
          <cell r="B2611" t="str">
            <v>FILTROS ESPIRALADOS, PERFIL V-DIST.DE TRANSPORTE DE 101 KM ATE 300 KM</v>
          </cell>
          <cell r="C2611" t="str">
            <v>KMXKM</v>
          </cell>
          <cell r="D2611">
            <v>11.81</v>
          </cell>
        </row>
        <row r="2612">
          <cell r="A2612" t="str">
            <v>200209</v>
          </cell>
          <cell r="B2612" t="str">
            <v>FILTROS ESPIRALADOS, PERFIL V-DIST.DE TRANSPORTE ALEM DE 301 KM</v>
          </cell>
          <cell r="C2612" t="str">
            <v>KMXKM</v>
          </cell>
          <cell r="D2612">
            <v>11.17</v>
          </cell>
        </row>
        <row r="2613">
          <cell r="A2613" t="str">
            <v>200210</v>
          </cell>
          <cell r="B2613" t="str">
            <v>FILTROS ESTAMPADOS - DIST.DE TRANSPORTE ATE 100 KM</v>
          </cell>
          <cell r="C2613" t="str">
            <v>KMXKM</v>
          </cell>
          <cell r="D2613">
            <v>6.22</v>
          </cell>
        </row>
        <row r="2614">
          <cell r="A2614" t="str">
            <v>200211</v>
          </cell>
          <cell r="B2614" t="str">
            <v>FILTROS ESTAMPADOS - DIST. DE TRANSPORTE DE 101 KM ATE 300 KM</v>
          </cell>
          <cell r="C2614" t="str">
            <v>KMXKM</v>
          </cell>
          <cell r="D2614">
            <v>5.58</v>
          </cell>
        </row>
        <row r="2615">
          <cell r="A2615" t="str">
            <v>200212</v>
          </cell>
          <cell r="B2615" t="str">
            <v>FILTROS ESTAMPADOS - DIST. DE TRANSPORTE ALEM DE 301 KM</v>
          </cell>
          <cell r="C2615" t="str">
            <v>KMXKM</v>
          </cell>
          <cell r="D2615">
            <v>5.58</v>
          </cell>
        </row>
        <row r="2616">
          <cell r="A2616" t="str">
            <v>200213</v>
          </cell>
          <cell r="B2616" t="str">
            <v>PRE FILTROS-DIST. DE TRANSPORTE ATE 100 KM (1,5 T/M3)</v>
          </cell>
          <cell r="C2616" t="str">
            <v>TXKM</v>
          </cell>
          <cell r="D2616">
            <v>0.28999999999999998</v>
          </cell>
        </row>
        <row r="2617">
          <cell r="A2617" t="str">
            <v>200214</v>
          </cell>
          <cell r="B2617" t="str">
            <v>PRE FILTROS-DIST.DE TRANSPORTE DE 101 KM ATE 300 KM (1,5 T/M3)</v>
          </cell>
          <cell r="C2617" t="str">
            <v>TXKM</v>
          </cell>
          <cell r="D2617">
            <v>0.18</v>
          </cell>
        </row>
        <row r="2618">
          <cell r="A2618" t="str">
            <v>200215</v>
          </cell>
          <cell r="B2618" t="str">
            <v>PRE FILTROS - DIST. DE TRANSPORTE ALEM DE 301 KM (1,5 T/M3)</v>
          </cell>
          <cell r="C2618" t="str">
            <v>TXKM</v>
          </cell>
          <cell r="D2618">
            <v>0.17</v>
          </cell>
        </row>
        <row r="2619">
          <cell r="A2619" t="str">
            <v>200216</v>
          </cell>
          <cell r="B2619" t="str">
            <v>DESENVOLVIMENTO - DIST. DE TRANSPORTE ATE 100 KM</v>
          </cell>
          <cell r="C2619" t="str">
            <v>CJXKM</v>
          </cell>
          <cell r="D2619">
            <v>3.83</v>
          </cell>
        </row>
        <row r="2620">
          <cell r="A2620" t="str">
            <v>200217</v>
          </cell>
          <cell r="B2620" t="str">
            <v>DESENVOLVIMENTO-DIST. DE TRANSP. DE 101 KM ATE 300 KM</v>
          </cell>
          <cell r="C2620" t="str">
            <v>CJXKM</v>
          </cell>
          <cell r="D2620">
            <v>2.54</v>
          </cell>
        </row>
        <row r="2621">
          <cell r="A2621" t="str">
            <v>200218</v>
          </cell>
          <cell r="B2621" t="str">
            <v>DESENVOLVIMENTO - DIST. DE TRANSPORTE ALEM DE 301 KM</v>
          </cell>
          <cell r="C2621" t="str">
            <v>CJXKM</v>
          </cell>
          <cell r="D2621">
            <v>2.31</v>
          </cell>
        </row>
        <row r="2622">
          <cell r="A2622" t="str">
            <v>200219</v>
          </cell>
          <cell r="B2622" t="str">
            <v>ENSAIOS DE VAZAO COM BOMBA - DIST. DE TRANSPORTE ATE 100 KM</v>
          </cell>
          <cell r="C2622" t="str">
            <v>CJXKM</v>
          </cell>
          <cell r="D2622">
            <v>3.83</v>
          </cell>
        </row>
        <row r="2623">
          <cell r="A2623" t="str">
            <v>200220</v>
          </cell>
          <cell r="B2623" t="str">
            <v>ENSAIOS DE VAZAO COM BOMBA - DIST. DE TRANSPORTE DE 101 KM ATE 300 KM</v>
          </cell>
          <cell r="C2623" t="str">
            <v>CJXKM</v>
          </cell>
          <cell r="D2623">
            <v>2.54</v>
          </cell>
        </row>
        <row r="2624">
          <cell r="A2624" t="str">
            <v>200221</v>
          </cell>
          <cell r="B2624" t="str">
            <v>ENSAIOS DE VAZAO COM BOMBA - DIST. DE TRANSPORTE ALEM DE 301 KM</v>
          </cell>
          <cell r="C2624" t="str">
            <v>CJXKM</v>
          </cell>
          <cell r="D2624">
            <v>2.31</v>
          </cell>
        </row>
        <row r="2625">
          <cell r="A2625" t="str">
            <v>200222</v>
          </cell>
          <cell r="B2625" t="str">
            <v>FLUIDO - DIST. DE TRANSPORTE ATE 100 KM</v>
          </cell>
          <cell r="C2625" t="str">
            <v>TXKM</v>
          </cell>
          <cell r="D2625">
            <v>0.28999999999999998</v>
          </cell>
        </row>
        <row r="2626">
          <cell r="A2626" t="str">
            <v>200223</v>
          </cell>
          <cell r="B2626" t="str">
            <v>FLUIDO - DIST. DE TRANSPORTE DE 101 KM ATE 300 KM</v>
          </cell>
          <cell r="C2626" t="str">
            <v>TXKM</v>
          </cell>
          <cell r="D2626">
            <v>0.18</v>
          </cell>
        </row>
        <row r="2627">
          <cell r="A2627" t="str">
            <v>200224</v>
          </cell>
          <cell r="B2627" t="str">
            <v>FLUIDO - DIST. DE TRANSPORTE ALEM DE 301 KM</v>
          </cell>
          <cell r="C2627" t="str">
            <v>TXKM</v>
          </cell>
          <cell r="D2627">
            <v>0.17</v>
          </cell>
        </row>
        <row r="2629">
          <cell r="A2629" t="str">
            <v>200300</v>
          </cell>
          <cell r="B2629" t="str">
            <v>PERFILAGEM ELETRICA</v>
          </cell>
        </row>
        <row r="2630">
          <cell r="A2630" t="str">
            <v>200301</v>
          </cell>
          <cell r="B2630" t="str">
            <v>TAXA DE TRANSPORTE</v>
          </cell>
          <cell r="C2630" t="str">
            <v>KM</v>
          </cell>
          <cell r="D2630">
            <v>2.12</v>
          </cell>
        </row>
        <row r="2631">
          <cell r="A2631" t="str">
            <v>200302</v>
          </cell>
          <cell r="B2631" t="str">
            <v>TAXA BASICA OU DE SERVICO</v>
          </cell>
          <cell r="C2631" t="str">
            <v>GB</v>
          </cell>
          <cell r="D2631">
            <v>1596</v>
          </cell>
        </row>
        <row r="2632">
          <cell r="A2632" t="str">
            <v>200303</v>
          </cell>
          <cell r="B2632" t="str">
            <v>TAXA DE PROFUNDIDADE - INDUCAO - ELETRICO IEL</v>
          </cell>
          <cell r="C2632" t="str">
            <v>M</v>
          </cell>
          <cell r="D2632">
            <v>3.19</v>
          </cell>
        </row>
        <row r="2633">
          <cell r="A2633" t="str">
            <v>200304</v>
          </cell>
          <cell r="B2633" t="str">
            <v>TAXA DE PROFUNDIDADE - SONICO COMPENSADO BHC</v>
          </cell>
          <cell r="C2633" t="str">
            <v>M</v>
          </cell>
          <cell r="D2633">
            <v>3.79</v>
          </cell>
        </row>
        <row r="2634">
          <cell r="A2634" t="str">
            <v>200305</v>
          </cell>
          <cell r="B2634" t="str">
            <v>TAXA DE PROFUNDIDADE - CONTROLE DE CIMENTACAO CBL/VDL</v>
          </cell>
          <cell r="C2634" t="str">
            <v>M</v>
          </cell>
          <cell r="D2634">
            <v>3.45</v>
          </cell>
        </row>
        <row r="2635">
          <cell r="A2635" t="str">
            <v>200306</v>
          </cell>
          <cell r="B2635" t="str">
            <v>TAXA DE PROFUNDIDADE - RAIOS GAMA GR</v>
          </cell>
          <cell r="C2635" t="str">
            <v>M</v>
          </cell>
          <cell r="D2635">
            <v>2.79</v>
          </cell>
        </row>
        <row r="2636">
          <cell r="A2636" t="str">
            <v>200307</v>
          </cell>
          <cell r="B2636" t="str">
            <v>TAXA DE PROFUNDIDADE - RAIOS GAMA EM COMBINACAO/GR</v>
          </cell>
          <cell r="C2636" t="str">
            <v>M</v>
          </cell>
          <cell r="D2636">
            <v>1.86</v>
          </cell>
        </row>
        <row r="2637">
          <cell r="A2637" t="str">
            <v>200308</v>
          </cell>
          <cell r="B2637" t="str">
            <v>TAXA DE PROFUNDIDADE - CALIBRADOR DE 4 BRACOS XYC</v>
          </cell>
          <cell r="C2637" t="str">
            <v>M</v>
          </cell>
          <cell r="D2637">
            <v>2.39</v>
          </cell>
        </row>
        <row r="2638">
          <cell r="A2638" t="str">
            <v>200309</v>
          </cell>
          <cell r="B2638" t="str">
            <v>TAXA DE PROFUNDIDADE - PERFIL DE TEMPERATURA TEMP</v>
          </cell>
          <cell r="C2638" t="str">
            <v>M</v>
          </cell>
          <cell r="D2638">
            <v>2.2599999999999998</v>
          </cell>
        </row>
        <row r="2639">
          <cell r="A2639" t="str">
            <v>200310</v>
          </cell>
          <cell r="B2639" t="str">
            <v>TAXA DE PESQUISA - INDUCAO - ELETRICO IEL</v>
          </cell>
          <cell r="C2639" t="str">
            <v>M</v>
          </cell>
          <cell r="D2639">
            <v>2.66</v>
          </cell>
        </row>
        <row r="2640">
          <cell r="A2640" t="str">
            <v>200311</v>
          </cell>
          <cell r="B2640" t="str">
            <v>TAXA DE PESQUISA - SONICO COMPENSADO BHC</v>
          </cell>
          <cell r="C2640" t="str">
            <v>M</v>
          </cell>
          <cell r="D2640">
            <v>3.19</v>
          </cell>
        </row>
        <row r="2641">
          <cell r="A2641" t="str">
            <v>200312</v>
          </cell>
          <cell r="B2641" t="str">
            <v>TAXA DE PESQUISA - CONTROLE DE CIMENTACAO CBL/VDL</v>
          </cell>
          <cell r="C2641" t="str">
            <v>M</v>
          </cell>
          <cell r="D2641">
            <v>3.65</v>
          </cell>
        </row>
        <row r="2642">
          <cell r="A2642" t="str">
            <v>200313</v>
          </cell>
          <cell r="B2642" t="str">
            <v>TAXA DE PESQUISA - RAIOS GAMA GR</v>
          </cell>
          <cell r="C2642" t="str">
            <v>M</v>
          </cell>
          <cell r="D2642">
            <v>2.59</v>
          </cell>
        </row>
        <row r="2643">
          <cell r="A2643" t="str">
            <v>200314</v>
          </cell>
          <cell r="B2643" t="str">
            <v>TAXA DE PESQUISA - RAIOS GAMA EM COMBINACAO/GR</v>
          </cell>
          <cell r="C2643" t="str">
            <v>M</v>
          </cell>
          <cell r="D2643">
            <v>2.59</v>
          </cell>
        </row>
        <row r="2644">
          <cell r="A2644" t="str">
            <v>200315</v>
          </cell>
          <cell r="B2644" t="str">
            <v>TAXA DE PESQUISA - CALIBRADOR DE 4 BRACOS XYC</v>
          </cell>
          <cell r="C2644" t="str">
            <v>M</v>
          </cell>
          <cell r="D2644">
            <v>2.39</v>
          </cell>
        </row>
        <row r="2645">
          <cell r="A2645" t="str">
            <v>200316</v>
          </cell>
          <cell r="B2645" t="str">
            <v>TAXA DE PESQUISA - PERFIL DE TEMPERATURA TEMP</v>
          </cell>
          <cell r="C2645" t="str">
            <v>M</v>
          </cell>
          <cell r="D2645">
            <v>2.2599999999999998</v>
          </cell>
        </row>
        <row r="2646">
          <cell r="A2646" t="str">
            <v>200317</v>
          </cell>
          <cell r="B2646" t="str">
            <v>TAXA DE INTEGRACAO - TEMPO DE TRANSITO DO PERFIL SONICO</v>
          </cell>
          <cell r="C2646" t="str">
            <v>M</v>
          </cell>
          <cell r="D2646">
            <v>1.18</v>
          </cell>
        </row>
        <row r="2647">
          <cell r="A2647" t="str">
            <v>200318</v>
          </cell>
          <cell r="B2647" t="str">
            <v>TAXA DE INTEGRACAO - CALCULO DO VOLUME DO POCO</v>
          </cell>
          <cell r="C2647" t="str">
            <v>M</v>
          </cell>
          <cell r="D2647">
            <v>0.99</v>
          </cell>
        </row>
        <row r="2648">
          <cell r="A2648" t="str">
            <v>200319</v>
          </cell>
          <cell r="B2648" t="str">
            <v>TAXA PARA ESCALAS EXTRAS</v>
          </cell>
          <cell r="C2648" t="str">
            <v>M</v>
          </cell>
          <cell r="D2648">
            <v>5.98</v>
          </cell>
        </row>
        <row r="2649">
          <cell r="A2649" t="str">
            <v>200320</v>
          </cell>
          <cell r="B2649" t="str">
            <v>TAXA PARA COPIAS ADICIONAIS</v>
          </cell>
          <cell r="C2649" t="str">
            <v>M</v>
          </cell>
          <cell r="D2649">
            <v>5.98</v>
          </cell>
        </row>
        <row r="2650">
          <cell r="A2650" t="str">
            <v>200322</v>
          </cell>
          <cell r="B2650" t="str">
            <v>TAXA PARA FORNECIMENTO DE DISQUETES ADICIONAIS - 3 1/2" - 1,44 MB</v>
          </cell>
          <cell r="C2650" t="str">
            <v>UN</v>
          </cell>
          <cell r="D2650">
            <v>29.26</v>
          </cell>
        </row>
        <row r="2652">
          <cell r="A2652" t="str">
            <v>200400</v>
          </cell>
          <cell r="B2652" t="str">
            <v>PERFURACAO DE FURO-GUIA</v>
          </cell>
        </row>
        <row r="2653">
          <cell r="A2653" t="str">
            <v>200401</v>
          </cell>
          <cell r="B2653" t="str">
            <v>DIAMETRO 311 MM (12 1/4") - EQ. ATE 300 M</v>
          </cell>
          <cell r="C2653" t="str">
            <v>M</v>
          </cell>
          <cell r="D2653">
            <v>143.58000000000001</v>
          </cell>
        </row>
        <row r="2654">
          <cell r="A2654" t="str">
            <v>200402</v>
          </cell>
          <cell r="B2654" t="str">
            <v>DIAMETRO 311 MM (12 1/4") - EQ. DE 301 A 1000 M</v>
          </cell>
          <cell r="C2654" t="str">
            <v>M</v>
          </cell>
          <cell r="D2654">
            <v>218.29</v>
          </cell>
        </row>
        <row r="2655">
          <cell r="A2655" t="str">
            <v>200403</v>
          </cell>
          <cell r="B2655" t="str">
            <v>DIAMETRO 311 MM (12 1/4 POL.) - EQ. ACIMA DE 1001 M</v>
          </cell>
          <cell r="C2655" t="str">
            <v>M</v>
          </cell>
          <cell r="D2655">
            <v>282.70999999999998</v>
          </cell>
        </row>
        <row r="2656">
          <cell r="A2656" t="str">
            <v>200404</v>
          </cell>
          <cell r="B2656" t="str">
            <v>DIAMETRO 251 MM ( 9 7/8 POL.)</v>
          </cell>
          <cell r="C2656" t="str">
            <v>M</v>
          </cell>
          <cell r="D2656">
            <v>129.06</v>
          </cell>
        </row>
        <row r="2657">
          <cell r="A2657" t="str">
            <v>200405</v>
          </cell>
          <cell r="B2657" t="str">
            <v>DIAMETRO 216 MM ( 8 1/2 POL.)</v>
          </cell>
          <cell r="C2657" t="str">
            <v>M</v>
          </cell>
          <cell r="D2657">
            <v>114.59</v>
          </cell>
        </row>
        <row r="2659">
          <cell r="A2659" t="str">
            <v>200500</v>
          </cell>
          <cell r="B2659" t="str">
            <v>PERFURACAO PARA TUBO DE BOCA</v>
          </cell>
        </row>
        <row r="2660">
          <cell r="A2660" t="str">
            <v>200501</v>
          </cell>
          <cell r="B2660" t="str">
            <v>DIAMETRO 914 MM (36 POL.)/864 MM(34") - EQ. DE 301 A 1.000 M</v>
          </cell>
          <cell r="C2660" t="str">
            <v>M</v>
          </cell>
          <cell r="D2660">
            <v>342.11</v>
          </cell>
        </row>
        <row r="2661">
          <cell r="A2661" t="str">
            <v>200502</v>
          </cell>
          <cell r="B2661" t="str">
            <v>DIAMETRO 914 MM (36 POL.)/864 MM(34") - EQ. ACIMA DE 1.001 M</v>
          </cell>
          <cell r="C2661" t="str">
            <v>M</v>
          </cell>
          <cell r="D2661">
            <v>442.39</v>
          </cell>
        </row>
        <row r="2662">
          <cell r="A2662" t="str">
            <v>200503</v>
          </cell>
          <cell r="B2662" t="str">
            <v>DIAMETRO 813 MM (32 POL.)/762 MM(30") - EQ. DE 301 A 1.000 M</v>
          </cell>
          <cell r="C2662" t="str">
            <v>M</v>
          </cell>
          <cell r="D2662">
            <v>334.57</v>
          </cell>
        </row>
        <row r="2663">
          <cell r="A2663" t="str">
            <v>200504</v>
          </cell>
          <cell r="B2663" t="str">
            <v>DIAMETRO 813 MM (32 POL.)/762 MM(30") - EQ. ACIMA DE 1.001 M</v>
          </cell>
          <cell r="C2663" t="str">
            <v>M</v>
          </cell>
          <cell r="D2663">
            <v>425.44</v>
          </cell>
        </row>
        <row r="2664">
          <cell r="A2664" t="str">
            <v>200505</v>
          </cell>
          <cell r="B2664" t="str">
            <v>DIAMETRO 711 MM (28 POL.)/660 MM(26") - EQ. DE 301 A 1.000 M</v>
          </cell>
          <cell r="C2664" t="str">
            <v>M</v>
          </cell>
          <cell r="D2664">
            <v>323.54000000000002</v>
          </cell>
        </row>
        <row r="2665">
          <cell r="A2665" t="str">
            <v>200506</v>
          </cell>
          <cell r="B2665" t="str">
            <v>DIAMETRO 711 MM (28 POL.)/660 MM(26") - EQ. ACIMA DE 1001 M</v>
          </cell>
          <cell r="C2665" t="str">
            <v>M</v>
          </cell>
          <cell r="D2665">
            <v>415.91</v>
          </cell>
        </row>
        <row r="2666">
          <cell r="A2666" t="str">
            <v>200507</v>
          </cell>
          <cell r="B2666" t="str">
            <v>DIAMETRO 610 MM (24 POL.)/560 MM (22") - EQ. DE 301 A 1000 M</v>
          </cell>
          <cell r="C2666" t="str">
            <v>M</v>
          </cell>
          <cell r="D2666">
            <v>315.95999999999998</v>
          </cell>
        </row>
        <row r="2667">
          <cell r="A2667" t="str">
            <v>200508</v>
          </cell>
          <cell r="B2667" t="str">
            <v>DIAMETRO 610 MM (24 POL.)/560 MM(22") - EQ. ACIMA DE 1001 M</v>
          </cell>
          <cell r="C2667" t="str">
            <v>M</v>
          </cell>
          <cell r="D2667">
            <v>406.36</v>
          </cell>
        </row>
        <row r="2668">
          <cell r="A2668" t="str">
            <v>200509</v>
          </cell>
          <cell r="B2668" t="str">
            <v>DIAMETRO 508 MM (20 POL.)</v>
          </cell>
          <cell r="C2668" t="str">
            <v>M</v>
          </cell>
          <cell r="D2668">
            <v>199.11</v>
          </cell>
        </row>
        <row r="2669">
          <cell r="A2669" t="str">
            <v>200510</v>
          </cell>
          <cell r="B2669" t="str">
            <v>DIAMETRO 444 MM (17 1/2 POL.)</v>
          </cell>
          <cell r="C2669" t="str">
            <v>M</v>
          </cell>
          <cell r="D2669">
            <v>196.6</v>
          </cell>
        </row>
        <row r="2670">
          <cell r="A2670" t="str">
            <v>200511</v>
          </cell>
          <cell r="B2670" t="str">
            <v>DIAMETRO 406 MM (16 POL.)</v>
          </cell>
          <cell r="C2670" t="str">
            <v>M</v>
          </cell>
          <cell r="D2670">
            <v>191.71</v>
          </cell>
        </row>
        <row r="2671">
          <cell r="A2671" t="str">
            <v>200512</v>
          </cell>
          <cell r="B2671" t="str">
            <v>DIAMETRO 356 MM (14 POL.)</v>
          </cell>
          <cell r="C2671" t="str">
            <v>M</v>
          </cell>
          <cell r="D2671">
            <v>166.15</v>
          </cell>
        </row>
        <row r="2673">
          <cell r="A2673" t="str">
            <v>200600</v>
          </cell>
          <cell r="B2673" t="str">
            <v>PERFURACAO EM ROCHA FRIAVEL</v>
          </cell>
        </row>
        <row r="2674">
          <cell r="A2674" t="str">
            <v>200601</v>
          </cell>
          <cell r="B2674" t="str">
            <v>DIAMETRO 660 MM (26 POL.)/610 MM(24")/560 MM(22") - EQ. DE 301 A 1000 M</v>
          </cell>
          <cell r="C2674" t="str">
            <v>M</v>
          </cell>
          <cell r="D2674">
            <v>525.72</v>
          </cell>
        </row>
        <row r="2675">
          <cell r="A2675" t="str">
            <v>200602</v>
          </cell>
          <cell r="B2675" t="str">
            <v>DIAMETRO 660 MM (26 POL.)/610 MM (24")/560 MM(22") - EQ. ACIMA DE 1001 M</v>
          </cell>
          <cell r="C2675" t="str">
            <v>M</v>
          </cell>
          <cell r="D2675">
            <v>679.56</v>
          </cell>
        </row>
        <row r="2676">
          <cell r="A2676" t="str">
            <v>200603</v>
          </cell>
          <cell r="B2676" t="str">
            <v>DIAMETRO 508 MM (20 POL.)/444 MM (17 1/2") - EQ. ATE 300 M</v>
          </cell>
          <cell r="C2676" t="str">
            <v>M</v>
          </cell>
          <cell r="D2676">
            <v>208.5</v>
          </cell>
        </row>
        <row r="2677">
          <cell r="A2677" t="str">
            <v>200604</v>
          </cell>
          <cell r="B2677" t="str">
            <v>DIAMETRO 508 MM (20 POL.)/444 MM (17 1/2") - EQ. DE 301 A 1000 M</v>
          </cell>
          <cell r="C2677" t="str">
            <v>M</v>
          </cell>
          <cell r="D2677">
            <v>322.75</v>
          </cell>
        </row>
        <row r="2678">
          <cell r="A2678" t="str">
            <v>200605</v>
          </cell>
          <cell r="B2678" t="str">
            <v>DIAMETRO 508 MM (20 POL.)/444 MM (17 1/2") - EQ. ACIMA DE 1001 M</v>
          </cell>
          <cell r="C2678" t="str">
            <v>M</v>
          </cell>
          <cell r="D2678">
            <v>415.11</v>
          </cell>
        </row>
        <row r="2679">
          <cell r="A2679" t="str">
            <v>200606</v>
          </cell>
          <cell r="B2679" t="str">
            <v>DIAMETRO 375 MM (14 3/4 POL.) - EQ. ATE 300 M</v>
          </cell>
          <cell r="C2679" t="str">
            <v>M</v>
          </cell>
          <cell r="D2679">
            <v>173.19</v>
          </cell>
        </row>
        <row r="2680">
          <cell r="A2680" t="str">
            <v>200607</v>
          </cell>
          <cell r="B2680" t="str">
            <v>DIAMETRO 375 MM (14 3/4 POL.) - EQ. DE 301 A 1000 M</v>
          </cell>
          <cell r="C2680" t="str">
            <v>M</v>
          </cell>
          <cell r="D2680">
            <v>261.54000000000002</v>
          </cell>
        </row>
        <row r="2681">
          <cell r="A2681" t="str">
            <v>200608</v>
          </cell>
          <cell r="B2681" t="str">
            <v>DIAMETRO 375 MM (14 3/4 POL.) - EQ. ACIMA DE 1001 M</v>
          </cell>
          <cell r="C2681" t="str">
            <v>M</v>
          </cell>
          <cell r="D2681">
            <v>336.94</v>
          </cell>
        </row>
        <row r="2682">
          <cell r="A2682" t="str">
            <v>200609</v>
          </cell>
          <cell r="B2682" t="str">
            <v>DIAMETRO 311 MM (12 1/4 POL.) - EQ. ATE 300 M</v>
          </cell>
          <cell r="C2682" t="str">
            <v>M</v>
          </cell>
          <cell r="D2682">
            <v>145.9</v>
          </cell>
        </row>
        <row r="2683">
          <cell r="A2683" t="str">
            <v>200610</v>
          </cell>
          <cell r="B2683" t="str">
            <v>DIAMETRO 311 MM (12 1/4 POL.) - EQ. DE 301 A 1000 M</v>
          </cell>
          <cell r="C2683" t="str">
            <v>M</v>
          </cell>
          <cell r="D2683">
            <v>224.17</v>
          </cell>
        </row>
        <row r="2684">
          <cell r="A2684" t="str">
            <v>200611</v>
          </cell>
          <cell r="B2684" t="str">
            <v>DIAMETRO 311 MM (12 1/4 POL.) - EQ. ACIMA DE 1001 M</v>
          </cell>
          <cell r="C2684" t="str">
            <v>M</v>
          </cell>
          <cell r="D2684">
            <v>289.58999999999997</v>
          </cell>
        </row>
        <row r="2685">
          <cell r="A2685" t="str">
            <v>200612</v>
          </cell>
          <cell r="B2685" t="str">
            <v>DIAMETRO 251 MM (9 7/8 POL.) - EQ. ATE 300 M</v>
          </cell>
          <cell r="C2685" t="str">
            <v>M</v>
          </cell>
          <cell r="D2685">
            <v>131.37</v>
          </cell>
        </row>
        <row r="2686">
          <cell r="A2686" t="str">
            <v>200613</v>
          </cell>
          <cell r="B2686" t="str">
            <v>DIAMETRO 251 MM (9 7/8 POL.) - EQ. DE 301 A 1000 M</v>
          </cell>
          <cell r="C2686" t="str">
            <v>M</v>
          </cell>
          <cell r="D2686">
            <v>200.9</v>
          </cell>
        </row>
        <row r="2687">
          <cell r="A2687" t="str">
            <v>200614</v>
          </cell>
          <cell r="B2687" t="str">
            <v>DIAMETRO 251 MM ( 9 7/8 POL.) - EQ. ACIMA DE 1001 M</v>
          </cell>
          <cell r="C2687" t="str">
            <v>M</v>
          </cell>
          <cell r="D2687">
            <v>255.29</v>
          </cell>
        </row>
        <row r="2688">
          <cell r="A2688" t="str">
            <v>200615</v>
          </cell>
          <cell r="B2688" t="str">
            <v>DIAMETRO 216 MM ( 8 1/2 POL.)</v>
          </cell>
          <cell r="C2688" t="str">
            <v>M</v>
          </cell>
          <cell r="D2688">
            <v>116.84</v>
          </cell>
        </row>
        <row r="2689">
          <cell r="A2689" t="str">
            <v>200616</v>
          </cell>
          <cell r="B2689" t="str">
            <v>UNDERREAMER: DIAMETRO 508 MM (20 POL.) - EQ. DE 301 A 1.000 M</v>
          </cell>
          <cell r="C2689" t="str">
            <v>M</v>
          </cell>
          <cell r="D2689">
            <v>379.39</v>
          </cell>
        </row>
        <row r="2690">
          <cell r="A2690" t="str">
            <v>200617</v>
          </cell>
          <cell r="B2690" t="str">
            <v>UNDERREAMER: DIAMETRO 508 MM (20 POL.) - EQ. ACIMA DE 1.001 M</v>
          </cell>
          <cell r="C2690" t="str">
            <v>M</v>
          </cell>
          <cell r="D2690">
            <v>487.76</v>
          </cell>
        </row>
        <row r="2691">
          <cell r="A2691" t="str">
            <v>200618</v>
          </cell>
          <cell r="B2691" t="str">
            <v>UNDERREAMER: DIAMETRO 444 mm (17 1/2 POL.) - EQ. DE 301 A 1.000 M</v>
          </cell>
          <cell r="C2691" t="str">
            <v>M</v>
          </cell>
          <cell r="D2691">
            <v>322.75</v>
          </cell>
        </row>
        <row r="2692">
          <cell r="A2692" t="str">
            <v>200619</v>
          </cell>
          <cell r="B2692" t="str">
            <v>UNDERREAMER: DIAMETRO 444 MM (17 1/2 POL.) - EQ. ACIMA DE 1.001 M</v>
          </cell>
          <cell r="C2692" t="str">
            <v>M</v>
          </cell>
          <cell r="D2692">
            <v>415.11</v>
          </cell>
        </row>
        <row r="2693">
          <cell r="A2693" t="str">
            <v>200620</v>
          </cell>
          <cell r="B2693" t="str">
            <v>UNDERREAMER: DIAMETRO 375 MM (14 3/4 POL.) - EQ. DE 301 A 1000 M</v>
          </cell>
          <cell r="C2693" t="str">
            <v>M</v>
          </cell>
          <cell r="D2693">
            <v>261.89</v>
          </cell>
        </row>
        <row r="2694">
          <cell r="A2694" t="str">
            <v>200621</v>
          </cell>
          <cell r="B2694" t="str">
            <v>UNDERREAMER: DIAMETRO 375 MM (14 3/4 POL.) - EQ. ACIMA DE 1001 M</v>
          </cell>
          <cell r="C2694" t="str">
            <v>M</v>
          </cell>
          <cell r="D2694">
            <v>337.28</v>
          </cell>
        </row>
        <row r="2696">
          <cell r="A2696" t="str">
            <v>200700</v>
          </cell>
          <cell r="B2696" t="str">
            <v>PERFURACAO ROCHA CRISTALINA</v>
          </cell>
        </row>
        <row r="2697">
          <cell r="A2697" t="str">
            <v>200701</v>
          </cell>
          <cell r="B2697" t="str">
            <v>DIAMETRO 762 MM (30 POL.)/711 MM (28") - EQ. DE 301 A 1000 M</v>
          </cell>
          <cell r="C2697" t="str">
            <v>M</v>
          </cell>
          <cell r="D2697">
            <v>1074.1600000000001</v>
          </cell>
        </row>
        <row r="2698">
          <cell r="A2698" t="str">
            <v>200702</v>
          </cell>
          <cell r="B2698" t="str">
            <v>DIAMETRO 762 MM (30 POL.)/711 MM (28") - EQ. ACIMA DE 1001 M</v>
          </cell>
          <cell r="C2698" t="str">
            <v>M</v>
          </cell>
          <cell r="D2698">
            <v>1368.76</v>
          </cell>
        </row>
        <row r="2699">
          <cell r="A2699" t="str">
            <v>200703</v>
          </cell>
          <cell r="B2699" t="str">
            <v>DIAMETRO 660 MM (26 POL.)/610 MM (24") - EQ. DE 301 A 1000 M</v>
          </cell>
          <cell r="C2699" t="str">
            <v>M</v>
          </cell>
          <cell r="D2699">
            <v>990.58</v>
          </cell>
        </row>
        <row r="2700">
          <cell r="A2700" t="str">
            <v>200704</v>
          </cell>
          <cell r="B2700" t="str">
            <v>DIAMETRO 660 MM (26 POL.)/610 MM (24") - EQ. ACIMA DE 1001 M</v>
          </cell>
          <cell r="C2700" t="str">
            <v>M</v>
          </cell>
          <cell r="D2700">
            <v>1262.22</v>
          </cell>
        </row>
        <row r="2701">
          <cell r="A2701" t="str">
            <v>200705</v>
          </cell>
          <cell r="B2701" t="str">
            <v>DIAMETRO 559 MM (22 POL.)/508 MM(20") - EQ. DE 301 A 1000 M</v>
          </cell>
          <cell r="C2701" t="str">
            <v>M</v>
          </cell>
          <cell r="D2701">
            <v>943.32</v>
          </cell>
        </row>
        <row r="2702">
          <cell r="A2702" t="str">
            <v>200706</v>
          </cell>
          <cell r="B2702" t="str">
            <v>DIAMETRO 559 MM (22 POL.)/508 MM (20") - EQ. ACIMA DE 1001 M</v>
          </cell>
          <cell r="C2702" t="str">
            <v>M</v>
          </cell>
          <cell r="D2702">
            <v>1201.98</v>
          </cell>
        </row>
        <row r="2703">
          <cell r="A2703" t="str">
            <v>200707</v>
          </cell>
          <cell r="B2703" t="str">
            <v>DIAMETRO 444 MM (17 1/2 POL.) - EQ. ATE 300 M</v>
          </cell>
          <cell r="C2703" t="str">
            <v>M</v>
          </cell>
          <cell r="D2703">
            <v>540.75</v>
          </cell>
        </row>
        <row r="2704">
          <cell r="A2704" t="str">
            <v>200708</v>
          </cell>
          <cell r="B2704" t="str">
            <v>DIAMETRO 444 MM (17 1/2 POL.) - EQ. DE 301 A 1.000 M</v>
          </cell>
          <cell r="C2704" t="str">
            <v>M</v>
          </cell>
          <cell r="D2704">
            <v>841.51</v>
          </cell>
        </row>
        <row r="2705">
          <cell r="A2705" t="str">
            <v>200709</v>
          </cell>
          <cell r="B2705" t="str">
            <v>DIAMETRO 444 MM (17 1/2 POL.) - EQ. ACIMA DE 1.001 M</v>
          </cell>
          <cell r="C2705" t="str">
            <v>M</v>
          </cell>
          <cell r="D2705">
            <v>1072.1600000000001</v>
          </cell>
        </row>
        <row r="2706">
          <cell r="A2706" t="str">
            <v>200710</v>
          </cell>
          <cell r="B2706" t="str">
            <v>DIAMETRO 375 MM (14 3/4 POL.) - EQ. ATE 300 M</v>
          </cell>
          <cell r="C2706" t="str">
            <v>M</v>
          </cell>
          <cell r="D2706">
            <v>468.21</v>
          </cell>
        </row>
        <row r="2707">
          <cell r="A2707" t="str">
            <v>200711</v>
          </cell>
          <cell r="B2707" t="str">
            <v>DIAMETRO 375 MM (14 3/4 POL.) - EQ. DE 301 A 1.000 M</v>
          </cell>
          <cell r="C2707" t="str">
            <v>M</v>
          </cell>
          <cell r="D2707">
            <v>728.6</v>
          </cell>
        </row>
        <row r="2708">
          <cell r="A2708" t="str">
            <v>200712</v>
          </cell>
          <cell r="B2708" t="str">
            <v>DIAMETRO 375 MM (14 3/4 POL.) - EQ. ACIMA DE 1.001 M</v>
          </cell>
          <cell r="C2708" t="str">
            <v>M</v>
          </cell>
          <cell r="D2708">
            <v>928.32</v>
          </cell>
        </row>
        <row r="2709">
          <cell r="A2709" t="str">
            <v>200713</v>
          </cell>
          <cell r="B2709" t="str">
            <v>DIAMETRO 311 MM (12 1/4 POL.) - EQ. ATE 300 M</v>
          </cell>
          <cell r="C2709" t="str">
            <v>M</v>
          </cell>
          <cell r="D2709">
            <v>443.44</v>
          </cell>
        </row>
        <row r="2710">
          <cell r="A2710" t="str">
            <v>200714</v>
          </cell>
          <cell r="B2710" t="str">
            <v>DIAMETRO 311 MM (12 1/4 POL.) - EQ. DE 301 A 1.000 M</v>
          </cell>
          <cell r="C2710" t="str">
            <v>M</v>
          </cell>
          <cell r="D2710">
            <v>688.19</v>
          </cell>
        </row>
        <row r="2711">
          <cell r="A2711" t="str">
            <v>200715</v>
          </cell>
          <cell r="B2711" t="str">
            <v>DIAMETRO 311 MM (12 1/4 POL.) - EQ. ACIMA DE 1.001 M</v>
          </cell>
          <cell r="C2711" t="str">
            <v>M</v>
          </cell>
          <cell r="D2711">
            <v>876.9</v>
          </cell>
        </row>
        <row r="2712">
          <cell r="A2712" t="str">
            <v>200716</v>
          </cell>
          <cell r="B2712" t="str">
            <v>DIAMETRO 305 MM (12 POL.)</v>
          </cell>
          <cell r="C2712" t="str">
            <v>M</v>
          </cell>
          <cell r="D2712">
            <v>476.51</v>
          </cell>
        </row>
        <row r="2713">
          <cell r="A2713" t="str">
            <v>200717</v>
          </cell>
          <cell r="B2713" t="str">
            <v>DIAMETRO 254 MM (10 POL. OU 9 7/8")</v>
          </cell>
          <cell r="C2713" t="str">
            <v>M</v>
          </cell>
          <cell r="D2713">
            <v>389.06</v>
          </cell>
        </row>
        <row r="2714">
          <cell r="A2714" t="str">
            <v>200718</v>
          </cell>
          <cell r="B2714" t="str">
            <v>DIAMETRO 203 MM ( 8 POL.)</v>
          </cell>
          <cell r="C2714" t="str">
            <v>M</v>
          </cell>
          <cell r="D2714">
            <v>330.89</v>
          </cell>
        </row>
        <row r="2715">
          <cell r="A2715" t="str">
            <v>200719</v>
          </cell>
          <cell r="B2715" t="str">
            <v>DIAMETRO 152 MM ( 6 POL.)</v>
          </cell>
          <cell r="C2715" t="str">
            <v>M</v>
          </cell>
          <cell r="D2715">
            <v>220.71</v>
          </cell>
        </row>
        <row r="2717">
          <cell r="A2717" t="str">
            <v>200800</v>
          </cell>
          <cell r="B2717" t="str">
            <v>PERFURACAO ROCHA CRISTALINA COMPACTA</v>
          </cell>
        </row>
        <row r="2718">
          <cell r="A2718" t="str">
            <v>200801</v>
          </cell>
          <cell r="B2718" t="str">
            <v>DIAMETRO 305 MM (12 POL.)</v>
          </cell>
          <cell r="C2718" t="str">
            <v>M</v>
          </cell>
          <cell r="D2718">
            <v>635.12</v>
          </cell>
        </row>
        <row r="2719">
          <cell r="A2719" t="str">
            <v>200802</v>
          </cell>
          <cell r="B2719" t="str">
            <v>DIAMETRO 254 MM (10 POL.)</v>
          </cell>
          <cell r="C2719" t="str">
            <v>M</v>
          </cell>
          <cell r="D2719">
            <v>528.87</v>
          </cell>
        </row>
        <row r="2720">
          <cell r="A2720" t="str">
            <v>200803</v>
          </cell>
          <cell r="B2720" t="str">
            <v>DIAMETRO 203 MM ( 8 POL.)</v>
          </cell>
          <cell r="C2720" t="str">
            <v>M</v>
          </cell>
          <cell r="D2720">
            <v>449.39</v>
          </cell>
        </row>
        <row r="2721">
          <cell r="A2721" t="str">
            <v>200804</v>
          </cell>
          <cell r="B2721" t="str">
            <v>DIAMETRO 152 MM ( 6 POL.)</v>
          </cell>
          <cell r="C2721" t="str">
            <v>M</v>
          </cell>
          <cell r="D2721">
            <v>330.89</v>
          </cell>
        </row>
        <row r="2723">
          <cell r="A2723" t="str">
            <v>200900</v>
          </cell>
          <cell r="B2723" t="str">
            <v>REVESTIMENTO - TUBO DE ACO LISO</v>
          </cell>
        </row>
        <row r="2724">
          <cell r="A2724" t="str">
            <v>200901</v>
          </cell>
          <cell r="B2724" t="str">
            <v>SCH.10, 147,36 KG/M:DIAM.762 MM(30 POL.) - EQ. DE 301 A 1000 M</v>
          </cell>
          <cell r="C2724" t="str">
            <v>M</v>
          </cell>
          <cell r="D2724">
            <v>0</v>
          </cell>
        </row>
        <row r="2725">
          <cell r="A2725" t="str">
            <v>200902</v>
          </cell>
          <cell r="B2725" t="str">
            <v>SCH.10, 147,36 KG/M:DIAM.762 MM (30 POL.) - EQ. ACIMA DE 1001 M</v>
          </cell>
          <cell r="C2725" t="str">
            <v>M</v>
          </cell>
          <cell r="D2725">
            <v>0</v>
          </cell>
        </row>
        <row r="2726">
          <cell r="A2726" t="str">
            <v>200903</v>
          </cell>
          <cell r="B2726" t="str">
            <v>SCH.10, 137,42 KG/M:DIAM.711 MM (28 POL.) - EQ. DE 301 A 1000 M</v>
          </cell>
          <cell r="C2726" t="str">
            <v>M</v>
          </cell>
          <cell r="D2726">
            <v>0</v>
          </cell>
        </row>
        <row r="2727">
          <cell r="A2727" t="str">
            <v>200904</v>
          </cell>
          <cell r="B2727" t="str">
            <v>SCH.10, 137,42 KG/M:DIAM. 711 MM (28 POL.) - EQ. ACIMA DE 1001 M</v>
          </cell>
          <cell r="C2727" t="str">
            <v>M</v>
          </cell>
          <cell r="D2727">
            <v>0</v>
          </cell>
        </row>
        <row r="2728">
          <cell r="A2728" t="str">
            <v>200905</v>
          </cell>
          <cell r="B2728" t="str">
            <v>SCH.10, 127,50 KG/M:DIAM. 660 MM (26 POL.) - EQ. DE 301 A 1000 M</v>
          </cell>
          <cell r="C2728" t="str">
            <v>M</v>
          </cell>
          <cell r="D2728">
            <v>0</v>
          </cell>
        </row>
        <row r="2729">
          <cell r="A2729" t="str">
            <v>200906</v>
          </cell>
          <cell r="B2729" t="str">
            <v>SCH.10, 127,50 KG/M:DIAM. 660 MM (26 POL.) - EQ. ACIMA DE 1001 M</v>
          </cell>
          <cell r="C2729" t="str">
            <v>M</v>
          </cell>
          <cell r="D2729">
            <v>0</v>
          </cell>
        </row>
        <row r="2730">
          <cell r="A2730" t="str">
            <v>200907</v>
          </cell>
          <cell r="B2730" t="str">
            <v>SCH.10, 94,45 KG/M:DIAM. 609 MM (24 POL.) - EQ. DE 301 A 1000 M</v>
          </cell>
          <cell r="C2730" t="str">
            <v>M</v>
          </cell>
          <cell r="D2730">
            <v>0</v>
          </cell>
        </row>
        <row r="2731">
          <cell r="A2731" t="str">
            <v>200908</v>
          </cell>
          <cell r="B2731" t="str">
            <v>SCH.10, 94,45 KG/M:DIAM.609 MM (24 POL.) - EQ. ACIMA DE 1001 M</v>
          </cell>
          <cell r="C2731" t="str">
            <v>M</v>
          </cell>
          <cell r="D2731">
            <v>0</v>
          </cell>
        </row>
        <row r="2732">
          <cell r="A2732" t="str">
            <v>200909</v>
          </cell>
          <cell r="B2732" t="str">
            <v>SCH.10, 86,50 KG/M:DIAM.560 MM (22 POL.) - EQ. DE 301 A 1000 M</v>
          </cell>
          <cell r="C2732" t="str">
            <v>M</v>
          </cell>
          <cell r="D2732">
            <v>0</v>
          </cell>
        </row>
        <row r="2733">
          <cell r="A2733" t="str">
            <v>200910</v>
          </cell>
          <cell r="B2733" t="str">
            <v>SCH.10, 86,50 KG/M:DIAM. 560 MM (22 POL.) - EQ. ACIMA DE 1001 M</v>
          </cell>
          <cell r="C2733" t="str">
            <v>M</v>
          </cell>
          <cell r="D2733">
            <v>0</v>
          </cell>
        </row>
        <row r="2734">
          <cell r="A2734" t="str">
            <v>200911</v>
          </cell>
          <cell r="B2734" t="str">
            <v>SCH.10, 78,54 KG/M:DIAM.508 MM (20 POL.) - EQ. ATE 300 M</v>
          </cell>
          <cell r="C2734" t="str">
            <v>M</v>
          </cell>
          <cell r="D2734">
            <v>0</v>
          </cell>
        </row>
        <row r="2735">
          <cell r="A2735" t="str">
            <v>200912</v>
          </cell>
          <cell r="B2735" t="str">
            <v>SCH.10, 78,54 KG/M:DIAM. 508 MM (20 POL.) - EQ. DE 301 A 1000 M</v>
          </cell>
          <cell r="C2735" t="str">
            <v>M</v>
          </cell>
          <cell r="D2735">
            <v>0</v>
          </cell>
        </row>
        <row r="2736">
          <cell r="A2736" t="str">
            <v>200913</v>
          </cell>
          <cell r="B2736" t="str">
            <v>SCH.10, 78,54 KG/M:DIAM. 508 MM (20 POL.) - EQ. ACIMA DE 1001 M</v>
          </cell>
          <cell r="C2736" t="str">
            <v>M</v>
          </cell>
          <cell r="D2736">
            <v>0</v>
          </cell>
        </row>
        <row r="2737">
          <cell r="A2737" t="str">
            <v>200914</v>
          </cell>
          <cell r="B2737" t="str">
            <v>SCH.20, 117,07 KG/M:DIAM. 508 MM (20 POL.) - EQ. ATE 300 M</v>
          </cell>
          <cell r="C2737" t="str">
            <v>M</v>
          </cell>
          <cell r="D2737">
            <v>0</v>
          </cell>
        </row>
        <row r="2738">
          <cell r="A2738" t="str">
            <v>200915</v>
          </cell>
          <cell r="B2738" t="str">
            <v>SCH.20, 117,07 KG/M:DIAM. 508 MM (20 POL.) - EQ. DE 301 A 1000 M</v>
          </cell>
          <cell r="C2738" t="str">
            <v>M</v>
          </cell>
          <cell r="D2738">
            <v>0</v>
          </cell>
        </row>
        <row r="2739">
          <cell r="A2739" t="str">
            <v>200916</v>
          </cell>
          <cell r="B2739" t="str">
            <v>SCH.20, 117,07 KG/M:DIAM. 508 MM (20 POL.) - EQ. ACIMA DE 1001 M</v>
          </cell>
          <cell r="C2739" t="str">
            <v>M</v>
          </cell>
          <cell r="D2739">
            <v>0</v>
          </cell>
        </row>
        <row r="2740">
          <cell r="A2740" t="str">
            <v>200917</v>
          </cell>
          <cell r="B2740" t="str">
            <v>SCH.10, 70,59 KG/M:DIAM. 457 MM (18 POL.) - EQ. ATE 300 M</v>
          </cell>
          <cell r="C2740" t="str">
            <v>M</v>
          </cell>
          <cell r="D2740">
            <v>0</v>
          </cell>
        </row>
        <row r="2741">
          <cell r="A2741" t="str">
            <v>200918</v>
          </cell>
          <cell r="B2741" t="str">
            <v>SCH.10, 70,59 KG/M:DIAM. 457 MM (18 POL.) - EQ. DE 301 A 1000 M</v>
          </cell>
          <cell r="C2741" t="str">
            <v>M</v>
          </cell>
          <cell r="D2741">
            <v>0</v>
          </cell>
        </row>
        <row r="2742">
          <cell r="A2742" t="str">
            <v>200919</v>
          </cell>
          <cell r="B2742" t="str">
            <v>SCH.10, 70,59 KG/M:DIAM. 457 MM (18 POL.) - EQ. ACIMA DE 1001 M</v>
          </cell>
          <cell r="C2742" t="str">
            <v>M</v>
          </cell>
          <cell r="D2742">
            <v>0</v>
          </cell>
        </row>
        <row r="2743">
          <cell r="A2743" t="str">
            <v>200920</v>
          </cell>
          <cell r="B2743" t="str">
            <v>SCH.20, 87,79 KG/M:DIAM. 457 MM (18 POL.) - EQ. ATE 300 M</v>
          </cell>
          <cell r="C2743" t="str">
            <v>M</v>
          </cell>
          <cell r="D2743">
            <v>0</v>
          </cell>
        </row>
        <row r="2744">
          <cell r="A2744" t="str">
            <v>200921</v>
          </cell>
          <cell r="B2744" t="str">
            <v>SCH.20, 87,79 KG/M:DIAM. 457 MM (18 POL.) - EQ. DE 301 A 1000 M</v>
          </cell>
          <cell r="C2744" t="str">
            <v>M</v>
          </cell>
          <cell r="D2744">
            <v>0</v>
          </cell>
        </row>
        <row r="2745">
          <cell r="A2745" t="str">
            <v>200922</v>
          </cell>
          <cell r="B2745" t="str">
            <v>SCH.20, 87,79 KG/M:DIAM. 457 MM (18 POL.) - EQ. ACIMA DE 1001 M</v>
          </cell>
          <cell r="C2745" t="str">
            <v>M</v>
          </cell>
          <cell r="D2745">
            <v>0</v>
          </cell>
        </row>
        <row r="2746">
          <cell r="A2746" t="str">
            <v>200923</v>
          </cell>
          <cell r="B2746" t="str">
            <v>SCH.10, 62,63 KG/M:DIAM. 406 MM (16 POL.)</v>
          </cell>
          <cell r="C2746" t="str">
            <v>M</v>
          </cell>
          <cell r="D2746">
            <v>0</v>
          </cell>
        </row>
        <row r="2747">
          <cell r="A2747" t="str">
            <v>200924</v>
          </cell>
          <cell r="B2747" t="str">
            <v>SCH.20, 77,86 KG/M:DIAM. 406 MM (16 POL.)</v>
          </cell>
          <cell r="C2747" t="str">
            <v>M</v>
          </cell>
          <cell r="D2747">
            <v>0</v>
          </cell>
        </row>
        <row r="2748">
          <cell r="A2748" t="str">
            <v>200925</v>
          </cell>
          <cell r="B2748" t="str">
            <v>SCH.10, 54,68 KG/M:DIAM. 356 MM (14 POL.)</v>
          </cell>
          <cell r="C2748" t="str">
            <v>M</v>
          </cell>
          <cell r="D2748">
            <v>0</v>
          </cell>
        </row>
        <row r="2749">
          <cell r="A2749" t="str">
            <v>200926</v>
          </cell>
          <cell r="B2749" t="str">
            <v>SCH.20, 67,94 KG/M:DIAM. 356 MM (14 POL.)</v>
          </cell>
          <cell r="C2749" t="str">
            <v>M</v>
          </cell>
          <cell r="D2749">
            <v>0</v>
          </cell>
        </row>
        <row r="2750">
          <cell r="A2750" t="str">
            <v>200927</v>
          </cell>
          <cell r="B2750" t="str">
            <v>SCH.30, 81,28 KG/M:DIAM. 356 MM (14 POL.) - EQ. ATE 300 M</v>
          </cell>
          <cell r="C2750" t="str">
            <v>M</v>
          </cell>
          <cell r="D2750">
            <v>0</v>
          </cell>
        </row>
        <row r="2751">
          <cell r="A2751" t="str">
            <v>200928</v>
          </cell>
          <cell r="B2751" t="str">
            <v>SCH.30, 81,28 KG/M:DIAM. 356 MM (14 POL.) - EQ. DE 301 A 1000 M</v>
          </cell>
          <cell r="C2751" t="str">
            <v>M</v>
          </cell>
          <cell r="D2751">
            <v>0</v>
          </cell>
        </row>
        <row r="2752">
          <cell r="A2752" t="str">
            <v>200929</v>
          </cell>
          <cell r="B2752" t="str">
            <v>SCH.30, 81,28 KG/M:DIAM. 356 MM (14 POL.) - EQ. ACIMA DE 1001 M</v>
          </cell>
          <cell r="C2752" t="str">
            <v>M</v>
          </cell>
          <cell r="D2752">
            <v>0</v>
          </cell>
        </row>
        <row r="2753">
          <cell r="A2753" t="str">
            <v>200930</v>
          </cell>
          <cell r="B2753" t="str">
            <v>SCH.20, 49,72 KG/M:DIAM. 323 MM (12 3/4 POL.)</v>
          </cell>
          <cell r="C2753" t="str">
            <v>M</v>
          </cell>
          <cell r="D2753">
            <v>0</v>
          </cell>
        </row>
        <row r="2754">
          <cell r="A2754" t="str">
            <v>200931</v>
          </cell>
          <cell r="B2754" t="str">
            <v>SCH.30, 65,20 KG/M:DIAM. 323 MM (12 3/4 POL.)</v>
          </cell>
          <cell r="C2754" t="str">
            <v>M</v>
          </cell>
          <cell r="D2754">
            <v>0</v>
          </cell>
        </row>
        <row r="2755">
          <cell r="A2755" t="str">
            <v>200932</v>
          </cell>
          <cell r="B2755" t="str">
            <v>SCH.40, 79,74 KG/M:DIAM. 323 MM (12 3/4 POL.)</v>
          </cell>
          <cell r="C2755" t="str">
            <v>M</v>
          </cell>
          <cell r="D2755">
            <v>0</v>
          </cell>
        </row>
        <row r="2756">
          <cell r="A2756" t="str">
            <v>200933</v>
          </cell>
          <cell r="B2756" t="str">
            <v>37,57 KG/M: DIAM. 305 MM (12 POL.)</v>
          </cell>
          <cell r="C2756" t="str">
            <v>M</v>
          </cell>
          <cell r="D2756">
            <v>0</v>
          </cell>
        </row>
        <row r="2757">
          <cell r="A2757" t="str">
            <v>200934</v>
          </cell>
          <cell r="B2757" t="str">
            <v>31,59 KG/M:DIAM. 273 MM (10 3/4 POL.)</v>
          </cell>
          <cell r="C2757" t="str">
            <v>M</v>
          </cell>
          <cell r="D2757">
            <v>0</v>
          </cell>
        </row>
        <row r="2758">
          <cell r="A2758" t="str">
            <v>200935</v>
          </cell>
          <cell r="B2758" t="str">
            <v>SCH.20, 41,77 KG/M:DIAM. 273 MM (10 3/4 POL.)</v>
          </cell>
          <cell r="C2758" t="str">
            <v>M</v>
          </cell>
          <cell r="D2758">
            <v>0</v>
          </cell>
        </row>
        <row r="2759">
          <cell r="A2759" t="str">
            <v>200936</v>
          </cell>
          <cell r="B2759" t="str">
            <v>SCH.30, 51,00 KG/M:DIAM. 273 MM (10 3/4 POL.)</v>
          </cell>
          <cell r="C2759" t="str">
            <v>M</v>
          </cell>
          <cell r="D2759">
            <v>0</v>
          </cell>
        </row>
        <row r="2760">
          <cell r="A2760" t="str">
            <v>200937</v>
          </cell>
          <cell r="B2760" t="str">
            <v>SCH.40, 60,29 KG/M:DIAM. 273 MM (10 3/4 POL.)</v>
          </cell>
          <cell r="C2760" t="str">
            <v>M</v>
          </cell>
          <cell r="D2760">
            <v>0</v>
          </cell>
        </row>
        <row r="2761">
          <cell r="A2761" t="str">
            <v>200938</v>
          </cell>
          <cell r="B2761" t="str">
            <v>SCH.20, 33,31 KG/M, GALVANIZADO: DIAM. 203 MM (8 POL.)</v>
          </cell>
          <cell r="C2761" t="str">
            <v>M</v>
          </cell>
          <cell r="D2761">
            <v>0</v>
          </cell>
        </row>
        <row r="2762">
          <cell r="A2762" t="str">
            <v>200939</v>
          </cell>
          <cell r="B2762" t="str">
            <v>DIN 2440, 19,24 KG/M, GALVANIZADO : DIAM. 152 MM (6 POL.)</v>
          </cell>
          <cell r="C2762" t="str">
            <v>M</v>
          </cell>
          <cell r="D2762">
            <v>0</v>
          </cell>
        </row>
        <row r="2763">
          <cell r="A2763" t="str">
            <v>200940</v>
          </cell>
          <cell r="B2763" t="str">
            <v>DIN 2440, GALVANIZADO : DIAM. 38 MM (1 1/2 POL.)</v>
          </cell>
          <cell r="C2763" t="str">
            <v>M</v>
          </cell>
          <cell r="D2763">
            <v>0</v>
          </cell>
        </row>
        <row r="2764">
          <cell r="A2764" t="str">
            <v>200941</v>
          </cell>
          <cell r="B2764" t="str">
            <v>SCH.20, 49,72 KG/M, PRETO : DIAM. 305 MM (12 POL.)</v>
          </cell>
          <cell r="C2764" t="str">
            <v>M</v>
          </cell>
          <cell r="D2764">
            <v>0</v>
          </cell>
        </row>
        <row r="2765">
          <cell r="A2765" t="str">
            <v>200942</v>
          </cell>
          <cell r="B2765" t="str">
            <v>SCH.20, 41,77 KG/M, PRETO : DIAM. 254 MM (10 POL.)</v>
          </cell>
          <cell r="C2765" t="str">
            <v>M</v>
          </cell>
          <cell r="D2765">
            <v>0</v>
          </cell>
        </row>
        <row r="2766">
          <cell r="A2766" t="str">
            <v>200943</v>
          </cell>
          <cell r="B2766" t="str">
            <v>SCH.20, 33,31 KG/M, PRETO : DIAM. 203 MM (8 POL.)</v>
          </cell>
          <cell r="C2766" t="str">
            <v>M</v>
          </cell>
          <cell r="D2766">
            <v>0</v>
          </cell>
        </row>
        <row r="2767">
          <cell r="A2767" t="str">
            <v>200944</v>
          </cell>
          <cell r="B2767" t="str">
            <v>DIN 2440, 19,24 KG/M, PRETO : DIAM. 152 MM (6 POL.)</v>
          </cell>
          <cell r="C2767" t="str">
            <v>M</v>
          </cell>
          <cell r="D2767">
            <v>0</v>
          </cell>
        </row>
        <row r="2768">
          <cell r="A2768" t="str">
            <v>200945</v>
          </cell>
          <cell r="B2768" t="str">
            <v>DIN 2440, 1,69 KG/M, GALV.: DIAM. 19 MM (3/4 POL.)</v>
          </cell>
          <cell r="C2768" t="str">
            <v>M</v>
          </cell>
          <cell r="D2768">
            <v>0</v>
          </cell>
        </row>
        <row r="2770">
          <cell r="A2770" t="str">
            <v>201000</v>
          </cell>
          <cell r="B2770" t="str">
            <v>REVESTIMENTO - TUBOS DE ACO LISO API 5 A</v>
          </cell>
        </row>
        <row r="2771">
          <cell r="A2771" t="str">
            <v>201001</v>
          </cell>
          <cell r="B2771" t="str">
            <v>140,00 KG/M : DIAM. 508 MM (20") J OU K 55 - EQ. ATE 300 M</v>
          </cell>
          <cell r="C2771" t="str">
            <v>M</v>
          </cell>
          <cell r="D2771">
            <v>0</v>
          </cell>
        </row>
        <row r="2772">
          <cell r="A2772" t="str">
            <v>201002</v>
          </cell>
          <cell r="B2772" t="str">
            <v>140,00 KG/M: DIAM. 508 MM (20") J OU K 55 - EQ. DE 301 A 1000 M</v>
          </cell>
          <cell r="C2772" t="str">
            <v>M</v>
          </cell>
          <cell r="D2772">
            <v>0</v>
          </cell>
        </row>
        <row r="2773">
          <cell r="A2773" t="str">
            <v>201003</v>
          </cell>
          <cell r="B2773" t="str">
            <v>140,00 KG/M : DIAM. 508 MM (20") J OU K 55 - EQ. ACIMA DE 1001 M</v>
          </cell>
          <cell r="C2773" t="str">
            <v>M</v>
          </cell>
          <cell r="D2773">
            <v>0</v>
          </cell>
        </row>
        <row r="2774">
          <cell r="A2774" t="str">
            <v>201004</v>
          </cell>
          <cell r="B2774" t="str">
            <v>158,64 KG/M : DIAM. 508 MM (20") J OU K 55 - EQ. ATE 300 M</v>
          </cell>
          <cell r="C2774" t="str">
            <v>M</v>
          </cell>
          <cell r="D2774">
            <v>0</v>
          </cell>
        </row>
        <row r="2775">
          <cell r="A2775" t="str">
            <v>201005</v>
          </cell>
          <cell r="B2775" t="str">
            <v>158,64 KG/M : DIAM. 508 MM (20") J OU K 55 - EQ. DE 301 A 1000 M</v>
          </cell>
          <cell r="C2775" t="str">
            <v>M</v>
          </cell>
          <cell r="D2775">
            <v>0</v>
          </cell>
        </row>
        <row r="2776">
          <cell r="A2776" t="str">
            <v>201006</v>
          </cell>
          <cell r="B2776" t="str">
            <v>158,64 KG/M : DIAM. 508 MM (20") J OU K 55 - EQ. ACIMA DE 1001 M</v>
          </cell>
          <cell r="C2776" t="str">
            <v>M</v>
          </cell>
          <cell r="D2776">
            <v>0</v>
          </cell>
        </row>
        <row r="2777">
          <cell r="A2777" t="str">
            <v>201007</v>
          </cell>
          <cell r="B2777" t="str">
            <v>130,34 KG/M : DIAM. 473 MM (18 5/8") J OU K 55 - EQ. ATE 300 M</v>
          </cell>
          <cell r="C2777" t="str">
            <v>M</v>
          </cell>
          <cell r="D2777">
            <v>0</v>
          </cell>
        </row>
        <row r="2778">
          <cell r="A2778" t="str">
            <v>201008</v>
          </cell>
          <cell r="B2778" t="str">
            <v>130,34 KG/M : DIAM. 473 MM (18 5/8") J OU K 55 - EQ. DE 301 A 1000 M</v>
          </cell>
          <cell r="C2778" t="str">
            <v>M</v>
          </cell>
          <cell r="D2778">
            <v>0</v>
          </cell>
        </row>
        <row r="2779">
          <cell r="A2779" t="str">
            <v>201009</v>
          </cell>
          <cell r="B2779" t="str">
            <v>130,34 KG/M : DIAM. 473 MM (18 5/8") J OU K 55 - EQ. ACIMA DE 1001 M</v>
          </cell>
          <cell r="C2779" t="str">
            <v>M</v>
          </cell>
          <cell r="D2779">
            <v>0</v>
          </cell>
        </row>
        <row r="2780">
          <cell r="A2780" t="str">
            <v>201010</v>
          </cell>
          <cell r="B2780" t="str">
            <v>96,82 KG/M : DIAM. 406 MM (16") H 40 - EQ. ATE 300 M</v>
          </cell>
          <cell r="C2780" t="str">
            <v>M</v>
          </cell>
          <cell r="D2780">
            <v>0</v>
          </cell>
        </row>
        <row r="2781">
          <cell r="A2781" t="str">
            <v>201011</v>
          </cell>
          <cell r="B2781" t="str">
            <v>96,82 KG/M : DIAM. 406 MM (16") H 40 - EQ. DE 301 A 1000 M</v>
          </cell>
          <cell r="C2781" t="str">
            <v>M</v>
          </cell>
          <cell r="D2781">
            <v>0</v>
          </cell>
        </row>
        <row r="2782">
          <cell r="A2782" t="str">
            <v>201012</v>
          </cell>
          <cell r="B2782" t="str">
            <v>96,82 KG/M : DIAM. 406 MM (16") H 40 - EQ. ACIMA DE 1001 M</v>
          </cell>
          <cell r="C2782" t="str">
            <v>M</v>
          </cell>
          <cell r="D2782">
            <v>0</v>
          </cell>
        </row>
        <row r="2783">
          <cell r="A2783" t="str">
            <v>201013</v>
          </cell>
          <cell r="B2783" t="str">
            <v>111,71 KG/M : DIAM. 406 MM (16") J OU K 55 - EQ. ATE 300 M</v>
          </cell>
          <cell r="C2783" t="str">
            <v>M</v>
          </cell>
          <cell r="D2783">
            <v>0</v>
          </cell>
        </row>
        <row r="2784">
          <cell r="A2784" t="str">
            <v>201014</v>
          </cell>
          <cell r="B2784" t="str">
            <v>111,71 KG/M: DIAM. 406 MM (16") J OU K 55 - EQ. DE 301 A 1000 M</v>
          </cell>
          <cell r="C2784" t="str">
            <v>M</v>
          </cell>
          <cell r="D2784">
            <v>0</v>
          </cell>
        </row>
        <row r="2785">
          <cell r="A2785" t="str">
            <v>201015</v>
          </cell>
          <cell r="B2785" t="str">
            <v>111,71 KG/M : DIAM. 406 MM (16") J OU K 55 - EQ. ACIMA DE 1001 M</v>
          </cell>
          <cell r="C2785" t="str">
            <v>M</v>
          </cell>
          <cell r="D2785">
            <v>0</v>
          </cell>
        </row>
        <row r="2786">
          <cell r="A2786" t="str">
            <v>201016</v>
          </cell>
          <cell r="B2786" t="str">
            <v>125,12 KG/M : DIAM. 406 MM (16") J OU K 55 - EQ. ATE 300 M</v>
          </cell>
          <cell r="C2786" t="str">
            <v>M</v>
          </cell>
          <cell r="D2786">
            <v>0</v>
          </cell>
        </row>
        <row r="2787">
          <cell r="A2787" t="str">
            <v>201017</v>
          </cell>
          <cell r="B2787" t="str">
            <v>125,12 KG/M : DIAM. 406 MM (16") J OU K 55 - EQ. DE 301 A 1000 M</v>
          </cell>
          <cell r="C2787" t="str">
            <v>M</v>
          </cell>
          <cell r="D2787">
            <v>0</v>
          </cell>
        </row>
        <row r="2788">
          <cell r="A2788" t="str">
            <v>201018</v>
          </cell>
          <cell r="B2788" t="str">
            <v>125,12 KG/M : DIAM. 406 MM (16") J OU K 55 - EQ. ACIMA DE 1001 M</v>
          </cell>
          <cell r="C2788" t="str">
            <v>M</v>
          </cell>
          <cell r="D2788">
            <v>0</v>
          </cell>
        </row>
        <row r="2789">
          <cell r="A2789" t="str">
            <v>201019</v>
          </cell>
          <cell r="B2789" t="str">
            <v>81,18 KG/M : DIAM. 340 MM (13 3/8") J OU K 55 - EQ. ATE 300 M</v>
          </cell>
          <cell r="C2789" t="str">
            <v>M</v>
          </cell>
          <cell r="D2789">
            <v>0</v>
          </cell>
        </row>
        <row r="2790">
          <cell r="A2790" t="str">
            <v>201020</v>
          </cell>
          <cell r="B2790" t="str">
            <v>81,18 KG/M : DIAM. 340 MM (13 3/8") J OU K 55 - EQ. DE 301 A 1000 M</v>
          </cell>
          <cell r="C2790" t="str">
            <v>M</v>
          </cell>
          <cell r="D2790">
            <v>0</v>
          </cell>
        </row>
        <row r="2791">
          <cell r="A2791" t="str">
            <v>201021</v>
          </cell>
          <cell r="B2791" t="str">
            <v>81,18 KG/M : DIAM. 340 MM (13 3/8") J OU K 55 - EQ. ACIMA DE 1001 M</v>
          </cell>
          <cell r="C2791" t="str">
            <v>M</v>
          </cell>
          <cell r="D2791">
            <v>0</v>
          </cell>
        </row>
        <row r="2792">
          <cell r="A2792" t="str">
            <v>201022</v>
          </cell>
          <cell r="B2792" t="str">
            <v>90,86 KG/M : DIAM. 340 MM (13 3/8") J OU K 55 - EQ. ATE 300 M</v>
          </cell>
          <cell r="C2792" t="str">
            <v>M</v>
          </cell>
          <cell r="D2792">
            <v>0</v>
          </cell>
        </row>
        <row r="2793">
          <cell r="A2793" t="str">
            <v>201023</v>
          </cell>
          <cell r="B2793" t="str">
            <v>90,86 KG/M : DIAM. 340 MM (13 3/8") J OU K 55 - EQ. DE 301 A 1000 M</v>
          </cell>
          <cell r="C2793" t="str">
            <v>M</v>
          </cell>
          <cell r="D2793">
            <v>0</v>
          </cell>
        </row>
        <row r="2794">
          <cell r="A2794" t="str">
            <v>201024</v>
          </cell>
          <cell r="B2794" t="str">
            <v>90,86 KG/M : DIAM. 340 MM (13 3/8") J OU K 55 - EQ. ACIMA DE 1001 M</v>
          </cell>
          <cell r="C2794" t="str">
            <v>M</v>
          </cell>
          <cell r="D2794">
            <v>0</v>
          </cell>
        </row>
        <row r="2795">
          <cell r="A2795" t="str">
            <v>201025</v>
          </cell>
          <cell r="B2795" t="str">
            <v>101,29 KG/M : DIAM. 340 MM (13 3/8") J OU K 55 - EQ. ATE 300 M</v>
          </cell>
          <cell r="C2795" t="str">
            <v>M</v>
          </cell>
          <cell r="D2795">
            <v>0</v>
          </cell>
        </row>
        <row r="2796">
          <cell r="A2796" t="str">
            <v>201026</v>
          </cell>
          <cell r="B2796" t="str">
            <v>101,29 KG/M : DIAM. 340 MM (13 3/8") J OU K 55 - EQ. DE 301 A 1000 M</v>
          </cell>
          <cell r="C2796" t="str">
            <v>M</v>
          </cell>
          <cell r="D2796">
            <v>0</v>
          </cell>
        </row>
        <row r="2797">
          <cell r="A2797" t="str">
            <v>201027</v>
          </cell>
          <cell r="B2797" t="str">
            <v>101,29 KG/M : DIAM. 340 MM (13 3/8") J OU K 55 - EQ. ACIMA DE 1001 M</v>
          </cell>
          <cell r="C2797" t="str">
            <v>M</v>
          </cell>
          <cell r="D2797">
            <v>0</v>
          </cell>
        </row>
        <row r="2798">
          <cell r="A2798" t="str">
            <v>201028</v>
          </cell>
          <cell r="B2798" t="str">
            <v>60,32 KG/M : DIAM. 273 MM (10 3/4") J OU K 55 - EQ. ATE 300 M</v>
          </cell>
          <cell r="C2798" t="str">
            <v>M</v>
          </cell>
          <cell r="D2798">
            <v>0</v>
          </cell>
        </row>
        <row r="2799">
          <cell r="A2799" t="str">
            <v>201029</v>
          </cell>
          <cell r="B2799" t="str">
            <v>60,32 KG/M : DIAM. 273 MM (10 3/4") J OU K 55 - EQ. DE 301 A 1000 M</v>
          </cell>
          <cell r="C2799" t="str">
            <v>M</v>
          </cell>
          <cell r="D2799">
            <v>0</v>
          </cell>
        </row>
        <row r="2800">
          <cell r="A2800" t="str">
            <v>201030</v>
          </cell>
          <cell r="B2800" t="str">
            <v>60,32 KG/M : DIAM. 273 MM (10 3/4") J OU K 55 - EQ. ACIMA DE 1001 M</v>
          </cell>
          <cell r="C2800" t="str">
            <v>M</v>
          </cell>
          <cell r="D2800">
            <v>0</v>
          </cell>
        </row>
        <row r="2801">
          <cell r="A2801" t="str">
            <v>201031</v>
          </cell>
          <cell r="B2801" t="str">
            <v>67,66 KG/M : DIAM. 273 MM (10 3/4") J OU K 55 - EQ. ATE 300 M</v>
          </cell>
          <cell r="C2801" t="str">
            <v>M</v>
          </cell>
          <cell r="D2801">
            <v>0</v>
          </cell>
        </row>
        <row r="2802">
          <cell r="A2802" t="str">
            <v>201032</v>
          </cell>
          <cell r="B2802" t="str">
            <v>67,66 KG/M : DIAM. 273 MM (10 3/4") J OU K 55 - EQ. DE 301 A 1000 M</v>
          </cell>
          <cell r="C2802" t="str">
            <v>M</v>
          </cell>
          <cell r="D2802">
            <v>0</v>
          </cell>
        </row>
        <row r="2803">
          <cell r="A2803" t="str">
            <v>201033</v>
          </cell>
          <cell r="B2803" t="str">
            <v>67,66 KG/M : DIAM. 273 MM (10 3/4") J OU K 55 - EQ. ACIMA DE 1001 M</v>
          </cell>
          <cell r="C2803" t="str">
            <v>M</v>
          </cell>
          <cell r="D2803">
            <v>0</v>
          </cell>
        </row>
        <row r="2804">
          <cell r="A2804" t="str">
            <v>201034</v>
          </cell>
          <cell r="B2804" t="str">
            <v>75,96 KG/M : DIAM. 273 MM (10 3/4") J OU K 55 - EQ. ATE 300 M</v>
          </cell>
          <cell r="C2804" t="str">
            <v>M</v>
          </cell>
          <cell r="D2804">
            <v>0</v>
          </cell>
        </row>
        <row r="2805">
          <cell r="A2805" t="str">
            <v>201035</v>
          </cell>
          <cell r="B2805" t="str">
            <v>75,96 KG/M : DIAM. 273 MM (10 3/4") J OU K 55 - EQ. DE 301 A 1000 M</v>
          </cell>
          <cell r="C2805" t="str">
            <v>M</v>
          </cell>
          <cell r="D2805">
            <v>0</v>
          </cell>
        </row>
        <row r="2806">
          <cell r="A2806" t="str">
            <v>201036</v>
          </cell>
          <cell r="B2806" t="str">
            <v>75,96 KG/M : DIAM. 273 MM (10 3/4") J OU K 55 - EQ. ACIMA DE 1001 M</v>
          </cell>
          <cell r="C2806" t="str">
            <v>M</v>
          </cell>
          <cell r="D2806">
            <v>0</v>
          </cell>
        </row>
        <row r="2807">
          <cell r="A2807" t="str">
            <v>201037</v>
          </cell>
          <cell r="B2807" t="str">
            <v>48,11 KG/M : DIAM. 244 MM (9 5/8") H 40 - EQ. ATE 300 M</v>
          </cell>
          <cell r="C2807" t="str">
            <v>M</v>
          </cell>
          <cell r="D2807">
            <v>0</v>
          </cell>
        </row>
        <row r="2808">
          <cell r="A2808" t="str">
            <v>201038</v>
          </cell>
          <cell r="B2808" t="str">
            <v>48,11 KG/M : DIAM. 244 MM (9 5/8") H 40 - EQ. DE 301 A 1000 M</v>
          </cell>
          <cell r="C2808" t="str">
            <v>M</v>
          </cell>
          <cell r="D2808">
            <v>0</v>
          </cell>
        </row>
        <row r="2809">
          <cell r="A2809" t="str">
            <v>201039</v>
          </cell>
          <cell r="B2809" t="str">
            <v>48,11 KG/M : DIAM. 244 MM (9 5/8") H 40 - EQ. ACIMA DE 1001 M</v>
          </cell>
          <cell r="C2809" t="str">
            <v>M</v>
          </cell>
          <cell r="D2809">
            <v>0</v>
          </cell>
        </row>
        <row r="2810">
          <cell r="A2810" t="str">
            <v>201040</v>
          </cell>
          <cell r="B2810" t="str">
            <v>53,62 KG/M : DIAM. 244 MM (9 5/8") J OU K 55 - EQ. ATE 300 M</v>
          </cell>
          <cell r="C2810" t="str">
            <v>M</v>
          </cell>
          <cell r="D2810">
            <v>0</v>
          </cell>
        </row>
        <row r="2811">
          <cell r="A2811" t="str">
            <v>201041</v>
          </cell>
          <cell r="B2811" t="str">
            <v>53,62 KG/M : DIAM. 244 MM (9 5/8") J OU K 55 - EQ. DE 301 A 1000 M</v>
          </cell>
          <cell r="C2811" t="str">
            <v>M</v>
          </cell>
          <cell r="D2811">
            <v>0</v>
          </cell>
        </row>
        <row r="2812">
          <cell r="A2812" t="str">
            <v>201042</v>
          </cell>
          <cell r="B2812" t="str">
            <v>53,62 KG/M : DIAM. 244 MM (9 5/8") J OU K 55 - EQ. ACIMA DE 1001 M</v>
          </cell>
          <cell r="C2812" t="str">
            <v>M</v>
          </cell>
          <cell r="D2812">
            <v>0</v>
          </cell>
        </row>
        <row r="2813">
          <cell r="A2813" t="str">
            <v>201043</v>
          </cell>
          <cell r="B2813" t="str">
            <v>59,68 KG/M : DIAM. 244 MM (9 5/8") J OU K 55 - EQ. ATE 300 M</v>
          </cell>
          <cell r="C2813" t="str">
            <v>M</v>
          </cell>
          <cell r="D2813">
            <v>0</v>
          </cell>
        </row>
        <row r="2814">
          <cell r="A2814" t="str">
            <v>201044</v>
          </cell>
          <cell r="B2814" t="str">
            <v>59,68 KG/M : DIAM. 244 MM (9 5/8") J OU K 55 - EQ. DE 301 A 1000 M</v>
          </cell>
          <cell r="C2814" t="str">
            <v>M</v>
          </cell>
          <cell r="D2814">
            <v>0</v>
          </cell>
        </row>
        <row r="2815">
          <cell r="A2815" t="str">
            <v>201045</v>
          </cell>
          <cell r="B2815" t="str">
            <v>59,68 KG/M : DIAM. 244 MM (9 5/8") J OU K 55 - EQ. ACIMA DE 1001 M</v>
          </cell>
          <cell r="C2815" t="str">
            <v>M</v>
          </cell>
          <cell r="D2815">
            <v>0</v>
          </cell>
        </row>
        <row r="2816">
          <cell r="A2816" t="str">
            <v>201046</v>
          </cell>
          <cell r="B2816" t="str">
            <v>35,75 KG/M : DIAM. 219 MM (8 5/8") J OU K 55</v>
          </cell>
          <cell r="C2816" t="str">
            <v>M</v>
          </cell>
          <cell r="D2816">
            <v>0</v>
          </cell>
        </row>
        <row r="2817">
          <cell r="A2817" t="str">
            <v>201047</v>
          </cell>
          <cell r="B2817" t="str">
            <v>47,66 KG/M : DIAM. 219 MM (8 5/8") J OU K 55 - EQ. DE 301 A 1000 M</v>
          </cell>
          <cell r="C2817" t="str">
            <v>M</v>
          </cell>
          <cell r="D2817">
            <v>0</v>
          </cell>
        </row>
        <row r="2818">
          <cell r="A2818" t="str">
            <v>201048</v>
          </cell>
          <cell r="B2818" t="str">
            <v>47,66 KG/M : DIAM. 219 MM (8 5/8") J OU K 55 - EQ. ACIMA DE 1001 M</v>
          </cell>
          <cell r="C2818" t="str">
            <v>M</v>
          </cell>
          <cell r="D2818">
            <v>0</v>
          </cell>
        </row>
        <row r="2819">
          <cell r="A2819" t="str">
            <v>201049</v>
          </cell>
          <cell r="B2819" t="str">
            <v>53,62 KG/M : DIAM. 219 MM (8 5/8") J OU K 55 - EQ.DE 301 A 1000 M</v>
          </cell>
          <cell r="C2819" t="str">
            <v>M</v>
          </cell>
          <cell r="D2819">
            <v>0</v>
          </cell>
        </row>
        <row r="2820">
          <cell r="A2820" t="str">
            <v>201050</v>
          </cell>
          <cell r="B2820" t="str">
            <v>53,62 KG/M : DIAM. 219 MM (8 5/8") J OU K 55 - EQ. ACIMA DE 1001 M</v>
          </cell>
          <cell r="C2820" t="str">
            <v>M</v>
          </cell>
          <cell r="D2820">
            <v>0</v>
          </cell>
        </row>
        <row r="2821">
          <cell r="A2821" t="str">
            <v>201051</v>
          </cell>
          <cell r="B2821" t="str">
            <v>29,79 KG/M : DIAM. 168 MM (6 5/8") J OU K 55</v>
          </cell>
          <cell r="C2821" t="str">
            <v>M</v>
          </cell>
          <cell r="D2821">
            <v>0</v>
          </cell>
        </row>
        <row r="2822">
          <cell r="A2822" t="str">
            <v>201052</v>
          </cell>
          <cell r="B2822" t="str">
            <v>35,75 KG/M : DIAM. 168 MM (6 5/8") J OU K 55 - EQ. DE 301 A 1000 M</v>
          </cell>
          <cell r="C2822" t="str">
            <v>M</v>
          </cell>
          <cell r="D2822">
            <v>0</v>
          </cell>
        </row>
        <row r="2823">
          <cell r="A2823" t="str">
            <v>201053</v>
          </cell>
          <cell r="B2823" t="str">
            <v>35,75 KG/M : DIAM. 168 MM (6 5/8") J OU K 55 - EQ. ACIMA DE 1001 M</v>
          </cell>
          <cell r="C2823" t="str">
            <v>M</v>
          </cell>
          <cell r="D2823">
            <v>0</v>
          </cell>
        </row>
        <row r="2825">
          <cell r="A2825" t="str">
            <v>201100</v>
          </cell>
          <cell r="B2825" t="str">
            <v>REVESTIMENTO - TUBOS EM PVC RIGIDO, NERVURADO, DIN 4925</v>
          </cell>
        </row>
        <row r="2826">
          <cell r="A2826" t="str">
            <v>201101</v>
          </cell>
          <cell r="B2826" t="str">
            <v>DIAMETRO 250 MM (10 POL.) - STANDARD</v>
          </cell>
          <cell r="C2826" t="str">
            <v>M</v>
          </cell>
          <cell r="D2826">
            <v>294.91000000000003</v>
          </cell>
        </row>
        <row r="2827">
          <cell r="A2827" t="str">
            <v>201102</v>
          </cell>
          <cell r="B2827" t="str">
            <v>DIAMETRO 206 MM ( 8 POL.) - STANDARD</v>
          </cell>
          <cell r="C2827" t="str">
            <v>M</v>
          </cell>
          <cell r="D2827">
            <v>176.35</v>
          </cell>
        </row>
        <row r="2828">
          <cell r="A2828" t="str">
            <v>201103</v>
          </cell>
          <cell r="B2828" t="str">
            <v>DIAMETRO 154 MM ( 6 POL.) - STANDARD</v>
          </cell>
          <cell r="C2828" t="str">
            <v>M</v>
          </cell>
          <cell r="D2828">
            <v>103.35</v>
          </cell>
        </row>
        <row r="2829">
          <cell r="A2829" t="str">
            <v>201104</v>
          </cell>
          <cell r="B2829" t="str">
            <v>DIAMETRO 250 MM (10 POL.) - REFORCADO</v>
          </cell>
          <cell r="C2829" t="str">
            <v>M</v>
          </cell>
          <cell r="D2829">
            <v>156.52000000000001</v>
          </cell>
        </row>
        <row r="2830">
          <cell r="A2830" t="str">
            <v>201105</v>
          </cell>
          <cell r="B2830" t="str">
            <v>DIAMETRO 206 MM ( 8 POL.) - REFORCADO</v>
          </cell>
          <cell r="C2830" t="str">
            <v>M</v>
          </cell>
          <cell r="D2830">
            <v>163.31</v>
          </cell>
        </row>
        <row r="2831">
          <cell r="A2831" t="str">
            <v>201106</v>
          </cell>
          <cell r="B2831" t="str">
            <v>DIAMETRO 150 MM ( 6 POL.) - REFORCADO</v>
          </cell>
          <cell r="C2831" t="str">
            <v>M</v>
          </cell>
          <cell r="D2831">
            <v>98.91</v>
          </cell>
        </row>
        <row r="2833">
          <cell r="A2833" t="str">
            <v>201200</v>
          </cell>
          <cell r="B2833" t="str">
            <v>CIMENTACAO</v>
          </cell>
        </row>
        <row r="2834">
          <cell r="A2834" t="str">
            <v>201201</v>
          </cell>
          <cell r="B2834" t="str">
            <v>APLICACAO DE PASTA DE CIMENTO: POR GRAVIDADE</v>
          </cell>
          <cell r="C2834" t="str">
            <v>M3</v>
          </cell>
          <cell r="D2834">
            <v>598.75</v>
          </cell>
        </row>
        <row r="2836">
          <cell r="A2836" t="str">
            <v>201300</v>
          </cell>
          <cell r="B2836" t="str">
            <v>CIMENTACAO ESPECIAL</v>
          </cell>
        </row>
        <row r="2837">
          <cell r="A2837" t="str">
            <v>201301</v>
          </cell>
          <cell r="B2837" t="str">
            <v>APLICACAO DE PASTA COM UNIDADE DE CIMENTACAO AUTO-TRANSPORTAVEL - EQ. DE 301 A 1000 M</v>
          </cell>
          <cell r="C2837" t="str">
            <v>M3</v>
          </cell>
          <cell r="D2837">
            <v>711.64</v>
          </cell>
        </row>
        <row r="2838">
          <cell r="A2838" t="str">
            <v>201302</v>
          </cell>
          <cell r="B2838" t="str">
            <v>APLICACAO DE PASTA COM UNIDADE DE CIMENTACAO AUTO-TRANSPORTAVEL - EQ. ACIMA DE 1001 M</v>
          </cell>
          <cell r="C2838" t="str">
            <v>M3</v>
          </cell>
          <cell r="D2838">
            <v>811.49</v>
          </cell>
        </row>
        <row r="2840">
          <cell r="A2840" t="str">
            <v>201400</v>
          </cell>
          <cell r="B2840" t="str">
            <v>CENTRALIZADORES - DE MOLA API 10 D</v>
          </cell>
        </row>
        <row r="2841">
          <cell r="A2841" t="str">
            <v>201401</v>
          </cell>
          <cell r="B2841" t="str">
            <v>DIAMETRO 508 MM (20 POL.)</v>
          </cell>
          <cell r="C2841" t="str">
            <v>UN</v>
          </cell>
          <cell r="D2841">
            <v>0</v>
          </cell>
        </row>
        <row r="2842">
          <cell r="A2842" t="str">
            <v>201402</v>
          </cell>
          <cell r="B2842" t="str">
            <v>DIAMETRO 406 MM (16 POL.)</v>
          </cell>
          <cell r="C2842" t="str">
            <v>UN</v>
          </cell>
          <cell r="D2842">
            <v>0</v>
          </cell>
        </row>
        <row r="2843">
          <cell r="A2843" t="str">
            <v>201403</v>
          </cell>
          <cell r="B2843" t="str">
            <v>DIAMETRO 340 MM (13 3/8 POL.)</v>
          </cell>
          <cell r="C2843" t="str">
            <v>UN</v>
          </cell>
          <cell r="D2843">
            <v>0</v>
          </cell>
        </row>
        <row r="2844">
          <cell r="A2844" t="str">
            <v>201404</v>
          </cell>
          <cell r="B2844" t="str">
            <v>DIAMETRO 244 MM (9 5/8 POL.)</v>
          </cell>
          <cell r="C2844" t="str">
            <v>UN</v>
          </cell>
          <cell r="D2844">
            <v>0</v>
          </cell>
        </row>
        <row r="2845">
          <cell r="A2845" t="str">
            <v>201405</v>
          </cell>
          <cell r="B2845" t="str">
            <v>DIAMETRO 219 MM (8 5/8 POL.)</v>
          </cell>
          <cell r="C2845" t="str">
            <v>UN</v>
          </cell>
          <cell r="D2845">
            <v>0</v>
          </cell>
        </row>
        <row r="2846">
          <cell r="A2846" t="str">
            <v>201406</v>
          </cell>
          <cell r="B2846" t="str">
            <v>DIAMETRO 168 MM (6 5/8 POL.)</v>
          </cell>
          <cell r="C2846" t="str">
            <v>UN</v>
          </cell>
          <cell r="D2846">
            <v>0</v>
          </cell>
        </row>
        <row r="2848">
          <cell r="A2848" t="str">
            <v>201500</v>
          </cell>
          <cell r="B2848" t="str">
            <v>SAPATA DE CIMENTACAO FLUTUANTE</v>
          </cell>
        </row>
        <row r="2849">
          <cell r="A2849" t="str">
            <v>201501</v>
          </cell>
          <cell r="B2849" t="str">
            <v>DIAMETRO 508 MM (20 POL.) - EQ. DE 301 A 1000 M</v>
          </cell>
          <cell r="C2849" t="str">
            <v>UN</v>
          </cell>
          <cell r="D2849">
            <v>0</v>
          </cell>
        </row>
        <row r="2850">
          <cell r="A2850" t="str">
            <v>201502</v>
          </cell>
          <cell r="B2850" t="str">
            <v>DIAMETRO 508 MM (20 POL.) - EQ. ACIMA DE 1001 M</v>
          </cell>
          <cell r="C2850" t="str">
            <v>UN</v>
          </cell>
          <cell r="D2850">
            <v>0</v>
          </cell>
        </row>
        <row r="2851">
          <cell r="A2851" t="str">
            <v>201503</v>
          </cell>
          <cell r="B2851" t="str">
            <v>DIAMETRO 406 MM (16 POL.) - EQ. DE 301 A 1000 M</v>
          </cell>
          <cell r="C2851" t="str">
            <v>UN</v>
          </cell>
          <cell r="D2851">
            <v>0</v>
          </cell>
        </row>
        <row r="2852">
          <cell r="A2852" t="str">
            <v>201504</v>
          </cell>
          <cell r="B2852" t="str">
            <v>DIAMETRO 406 MM (16 POL.) - EQ. ACIMA DE 1001 M</v>
          </cell>
          <cell r="C2852" t="str">
            <v>UN</v>
          </cell>
          <cell r="D2852">
            <v>0</v>
          </cell>
        </row>
        <row r="2853">
          <cell r="A2853" t="str">
            <v>201505</v>
          </cell>
          <cell r="B2853" t="str">
            <v>DIAMETRO 340 MM (13 3/8 POL.) - EQ. DE 301 A 1000 M</v>
          </cell>
          <cell r="C2853" t="str">
            <v>UN</v>
          </cell>
          <cell r="D2853">
            <v>0</v>
          </cell>
        </row>
        <row r="2854">
          <cell r="A2854" t="str">
            <v>201506</v>
          </cell>
          <cell r="B2854" t="str">
            <v>DIAMETRO 340 MM (13 3/8 POL.) - EQ. ACIMA DE 1001 M</v>
          </cell>
          <cell r="C2854" t="str">
            <v>UN</v>
          </cell>
          <cell r="D2854">
            <v>0</v>
          </cell>
        </row>
        <row r="2855">
          <cell r="A2855" t="str">
            <v>201507</v>
          </cell>
          <cell r="B2855" t="str">
            <v>DIAMETRO 244 MM (9 5/8 POL.) - EQ. DE 301 A 1000 M</v>
          </cell>
          <cell r="C2855" t="str">
            <v>UN</v>
          </cell>
          <cell r="D2855">
            <v>0</v>
          </cell>
        </row>
        <row r="2856">
          <cell r="A2856" t="str">
            <v>201508</v>
          </cell>
          <cell r="B2856" t="str">
            <v>DIAMETRO 244 MM (9 5/8 POL.) - EQ. ACIMA DE 1001 M</v>
          </cell>
          <cell r="C2856" t="str">
            <v>UN</v>
          </cell>
          <cell r="D2856">
            <v>0</v>
          </cell>
        </row>
        <row r="2857">
          <cell r="A2857" t="str">
            <v>201509</v>
          </cell>
          <cell r="B2857" t="str">
            <v>DIAMETRO 219 MM (8 5/8 POL.) - EQ. DE 301 A 1000 M</v>
          </cell>
          <cell r="C2857" t="str">
            <v>UN</v>
          </cell>
          <cell r="D2857">
            <v>0</v>
          </cell>
        </row>
        <row r="2858">
          <cell r="A2858" t="str">
            <v>201510</v>
          </cell>
          <cell r="B2858" t="str">
            <v>DIAMETRO 219 MM (8 5/8 POL.) - EQ. ACIMA DE 1001 M</v>
          </cell>
          <cell r="C2858" t="str">
            <v>UN</v>
          </cell>
          <cell r="D2858">
            <v>0</v>
          </cell>
        </row>
        <row r="2859">
          <cell r="A2859" t="str">
            <v>201511</v>
          </cell>
          <cell r="B2859" t="str">
            <v>DIAMETRO 168 MM (6 5/8 POL.) - EQ. DE 301 A 1000 M</v>
          </cell>
          <cell r="C2859" t="str">
            <v>UN</v>
          </cell>
          <cell r="D2859">
            <v>0</v>
          </cell>
        </row>
        <row r="2860">
          <cell r="A2860" t="str">
            <v>201512</v>
          </cell>
          <cell r="B2860" t="str">
            <v>DIAMETRO 168 MM (6 5/8 POL.) - EQ. ACIMA DE 1001 M</v>
          </cell>
          <cell r="C2860" t="str">
            <v>UN</v>
          </cell>
          <cell r="D2860">
            <v>0</v>
          </cell>
        </row>
        <row r="2862">
          <cell r="A2862" t="str">
            <v>201600</v>
          </cell>
          <cell r="B2862" t="str">
            <v>COLAR DE ESTAGIO</v>
          </cell>
        </row>
        <row r="2863">
          <cell r="A2863" t="str">
            <v>201601</v>
          </cell>
          <cell r="B2863" t="str">
            <v>DIAMETRO 508 MM (20 POL.) - EQ. DE 301 A 1000 M</v>
          </cell>
          <cell r="C2863" t="str">
            <v>UN</v>
          </cell>
          <cell r="D2863">
            <v>0</v>
          </cell>
        </row>
        <row r="2864">
          <cell r="A2864" t="str">
            <v>201602</v>
          </cell>
          <cell r="B2864" t="str">
            <v>DIAMETRO 508 MM (20 POL.) - EQ. ACIMA DE 1001 M</v>
          </cell>
          <cell r="C2864" t="str">
            <v>UN</v>
          </cell>
          <cell r="D2864">
            <v>0</v>
          </cell>
        </row>
        <row r="2865">
          <cell r="A2865" t="str">
            <v>201603</v>
          </cell>
          <cell r="B2865" t="str">
            <v>DIAMETRO 406 MM (16 POL.) - EQ. DE 301 A 1000 M</v>
          </cell>
          <cell r="C2865" t="str">
            <v>UN</v>
          </cell>
          <cell r="D2865">
            <v>0</v>
          </cell>
        </row>
        <row r="2866">
          <cell r="A2866" t="str">
            <v>201604</v>
          </cell>
          <cell r="B2866" t="str">
            <v>DIAMETRO 406 MM (16 POL.) - EQ. ACIMA DE 1001 M</v>
          </cell>
          <cell r="C2866" t="str">
            <v>UN</v>
          </cell>
          <cell r="D2866">
            <v>0</v>
          </cell>
        </row>
        <row r="2867">
          <cell r="A2867" t="str">
            <v>201605</v>
          </cell>
          <cell r="B2867" t="str">
            <v>DIAMETRO 340 MM (13 3/8 POL.) - EQ. DE 301 A 1000 M</v>
          </cell>
          <cell r="C2867" t="str">
            <v>UN</v>
          </cell>
          <cell r="D2867">
            <v>0</v>
          </cell>
        </row>
        <row r="2868">
          <cell r="A2868" t="str">
            <v>201606</v>
          </cell>
          <cell r="B2868" t="str">
            <v>DIAMETRO 340 MM (13 3/8 POL.) - EQ. ACIMA DE 1001 M</v>
          </cell>
          <cell r="C2868" t="str">
            <v>UN</v>
          </cell>
          <cell r="D2868">
            <v>0</v>
          </cell>
        </row>
        <row r="2869">
          <cell r="A2869" t="str">
            <v>201607</v>
          </cell>
          <cell r="B2869" t="str">
            <v>DIAMETRO 244 MM (9 5/8 POL.) - EQ. DE 301 A 1000 M</v>
          </cell>
          <cell r="C2869" t="str">
            <v>UN</v>
          </cell>
          <cell r="D2869">
            <v>0</v>
          </cell>
        </row>
        <row r="2870">
          <cell r="A2870" t="str">
            <v>201608</v>
          </cell>
          <cell r="B2870" t="str">
            <v>DIAMETRO 244 MM (9 5/8 POL.) - EQ. ACIMA DE 1001 M</v>
          </cell>
          <cell r="C2870" t="str">
            <v>UN</v>
          </cell>
          <cell r="D2870">
            <v>0</v>
          </cell>
        </row>
        <row r="2871">
          <cell r="A2871" t="str">
            <v>201609</v>
          </cell>
          <cell r="B2871" t="str">
            <v>DIAMETRO 219 MM (8 5/8 POL.) - EQ. DE 301 A 1000 M</v>
          </cell>
          <cell r="C2871" t="str">
            <v>UN</v>
          </cell>
          <cell r="D2871">
            <v>0</v>
          </cell>
        </row>
        <row r="2872">
          <cell r="A2872" t="str">
            <v>201610</v>
          </cell>
          <cell r="B2872" t="str">
            <v>DIAMETRO 219 MM (8 5/8 POL.) - EQ. ACIMA DE 1001 M</v>
          </cell>
          <cell r="C2872" t="str">
            <v>UN</v>
          </cell>
          <cell r="D2872">
            <v>0</v>
          </cell>
        </row>
        <row r="2873">
          <cell r="A2873" t="str">
            <v>201611</v>
          </cell>
          <cell r="B2873" t="str">
            <v>DIAMETRO 168 MM (6 5/8 POL.) - EQ. DE 301 A 1000 M</v>
          </cell>
          <cell r="C2873" t="str">
            <v>UN</v>
          </cell>
          <cell r="D2873">
            <v>0</v>
          </cell>
        </row>
        <row r="2874">
          <cell r="A2874" t="str">
            <v>201612</v>
          </cell>
          <cell r="B2874" t="str">
            <v>DIAMETRO 168 MM (6 5/8 POL.) - EQ. ACIMA DE 1001 M</v>
          </cell>
          <cell r="C2874" t="str">
            <v>UN</v>
          </cell>
          <cell r="D2874">
            <v>0</v>
          </cell>
        </row>
        <row r="2876">
          <cell r="A2876" t="str">
            <v>201700</v>
          </cell>
          <cell r="B2876" t="str">
            <v>REDUCAO CONICA ROSCA ESQUERDA</v>
          </cell>
        </row>
        <row r="2877">
          <cell r="A2877" t="str">
            <v>201701</v>
          </cell>
          <cell r="B2877" t="str">
            <v>DIAMETRO  8 5/8 X 4 1/2 POL.</v>
          </cell>
          <cell r="C2877" t="str">
            <v>UN</v>
          </cell>
          <cell r="D2877">
            <v>0</v>
          </cell>
        </row>
        <row r="2878">
          <cell r="A2878" t="str">
            <v>201702</v>
          </cell>
          <cell r="B2878" t="str">
            <v>DIAMETRO  8 5/8 X 5 1/2 POL.</v>
          </cell>
          <cell r="C2878" t="str">
            <v>UN</v>
          </cell>
          <cell r="D2878">
            <v>0</v>
          </cell>
        </row>
        <row r="2879">
          <cell r="A2879" t="str">
            <v>201703</v>
          </cell>
          <cell r="B2879" t="str">
            <v>DIAMETRO  9 5/8 X 4 1/2 POL.</v>
          </cell>
          <cell r="C2879" t="str">
            <v>UN</v>
          </cell>
          <cell r="D2879">
            <v>0</v>
          </cell>
        </row>
        <row r="2880">
          <cell r="A2880" t="str">
            <v>201704</v>
          </cell>
          <cell r="B2880" t="str">
            <v>DIAMETRO  9 5/8 X 5 1/2 POL.</v>
          </cell>
          <cell r="C2880" t="str">
            <v>UN</v>
          </cell>
          <cell r="D2880">
            <v>0</v>
          </cell>
        </row>
        <row r="2881">
          <cell r="A2881" t="str">
            <v>201705</v>
          </cell>
          <cell r="B2881" t="str">
            <v>DIAMETRO 10 3/4 X 5 1/2 POL.</v>
          </cell>
          <cell r="C2881" t="str">
            <v>UN</v>
          </cell>
          <cell r="D2881">
            <v>0</v>
          </cell>
        </row>
        <row r="2882">
          <cell r="A2882" t="str">
            <v>201706</v>
          </cell>
          <cell r="B2882" t="str">
            <v>DIAMETRO 13 3/8 X 5 1/2 POL.</v>
          </cell>
          <cell r="C2882" t="str">
            <v>UN</v>
          </cell>
          <cell r="D2882">
            <v>0</v>
          </cell>
        </row>
        <row r="2883">
          <cell r="A2883" t="str">
            <v>201707</v>
          </cell>
          <cell r="B2883" t="str">
            <v>DIAMETRO 16 X 5 1/2 POL.</v>
          </cell>
          <cell r="C2883" t="str">
            <v>UN</v>
          </cell>
          <cell r="D2883">
            <v>0</v>
          </cell>
        </row>
        <row r="2884">
          <cell r="A2884" t="str">
            <v>201708</v>
          </cell>
          <cell r="B2884" t="str">
            <v>DIAMETRO 20 X 5 1/2 POL.</v>
          </cell>
          <cell r="C2884" t="str">
            <v>UN</v>
          </cell>
          <cell r="D2884">
            <v>0</v>
          </cell>
        </row>
        <row r="2885">
          <cell r="A2885" t="str">
            <v>201709</v>
          </cell>
          <cell r="B2885" t="str">
            <v>DIAMETRO 6 5/8 X 4 1/2 POL.</v>
          </cell>
          <cell r="C2885" t="str">
            <v>UN</v>
          </cell>
          <cell r="D2885">
            <v>0</v>
          </cell>
        </row>
        <row r="2887">
          <cell r="A2887" t="str">
            <v>201800</v>
          </cell>
          <cell r="B2887" t="str">
            <v>FILTROS ESPIRALADOS, PERFIL V, GALVANIZADOS</v>
          </cell>
        </row>
        <row r="2888">
          <cell r="A2888" t="str">
            <v>201801</v>
          </cell>
          <cell r="B2888" t="str">
            <v>DIAMETRO 356 MM (14 POL.)</v>
          </cell>
          <cell r="C2888" t="str">
            <v>M</v>
          </cell>
          <cell r="D2888">
            <v>728.62</v>
          </cell>
        </row>
        <row r="2889">
          <cell r="A2889" t="str">
            <v>201802</v>
          </cell>
          <cell r="B2889" t="str">
            <v>DIAMETRO 305 MM (12 POL.)</v>
          </cell>
          <cell r="C2889" t="str">
            <v>M</v>
          </cell>
          <cell r="D2889">
            <v>610.41</v>
          </cell>
        </row>
        <row r="2890">
          <cell r="A2890" t="str">
            <v>201803</v>
          </cell>
          <cell r="B2890" t="str">
            <v>DIAMETRO 254 MM (10 POL.)</v>
          </cell>
          <cell r="C2890" t="str">
            <v>M</v>
          </cell>
          <cell r="D2890">
            <v>499.24</v>
          </cell>
        </row>
        <row r="2891">
          <cell r="A2891" t="str">
            <v>201804</v>
          </cell>
          <cell r="B2891" t="str">
            <v>DIAMETRO 203 MM ( 8 POL.)</v>
          </cell>
          <cell r="C2891" t="str">
            <v>M</v>
          </cell>
          <cell r="D2891">
            <v>372.26</v>
          </cell>
        </row>
        <row r="2892">
          <cell r="A2892" t="str">
            <v>201805</v>
          </cell>
          <cell r="B2892" t="str">
            <v>DIAMETRO 152 MM ( 6 POL.)</v>
          </cell>
          <cell r="C2892" t="str">
            <v>M</v>
          </cell>
          <cell r="D2892">
            <v>224.21</v>
          </cell>
        </row>
        <row r="2894">
          <cell r="A2894" t="str">
            <v>201900</v>
          </cell>
          <cell r="B2894" t="str">
            <v>FILTROS ESPIRALADOS, PERFIL V, GALVANIZADOS - REFORCADOS</v>
          </cell>
        </row>
        <row r="2895">
          <cell r="A2895" t="str">
            <v>201901</v>
          </cell>
          <cell r="B2895" t="str">
            <v>DIAMETRO 356 MM (14 POL.)</v>
          </cell>
          <cell r="C2895" t="str">
            <v>M</v>
          </cell>
          <cell r="D2895">
            <v>776.97</v>
          </cell>
        </row>
        <row r="2896">
          <cell r="A2896" t="str">
            <v>201902</v>
          </cell>
          <cell r="B2896" t="str">
            <v>DIAMETRO 305 MM (12 POL.)</v>
          </cell>
          <cell r="C2896" t="str">
            <v>M</v>
          </cell>
          <cell r="D2896">
            <v>649.37</v>
          </cell>
        </row>
        <row r="2897">
          <cell r="A2897" t="str">
            <v>201903</v>
          </cell>
          <cell r="B2897" t="str">
            <v>DIAMETRO 254 MM (10 POL.)</v>
          </cell>
          <cell r="C2897" t="str">
            <v>M</v>
          </cell>
          <cell r="D2897">
            <v>555.66</v>
          </cell>
        </row>
        <row r="2898">
          <cell r="A2898" t="str">
            <v>201904</v>
          </cell>
          <cell r="B2898" t="str">
            <v>DIAMETRO 203 MM ( 8 POL.)</v>
          </cell>
          <cell r="C2898" t="str">
            <v>M</v>
          </cell>
          <cell r="D2898">
            <v>435.4</v>
          </cell>
        </row>
        <row r="2899">
          <cell r="A2899" t="str">
            <v>201905</v>
          </cell>
          <cell r="B2899" t="str">
            <v>DIAMETRO 152 MM ( 6 POL.)</v>
          </cell>
          <cell r="C2899" t="str">
            <v>M</v>
          </cell>
          <cell r="D2899">
            <v>314.20999999999998</v>
          </cell>
        </row>
        <row r="2901">
          <cell r="A2901" t="str">
            <v>202000</v>
          </cell>
          <cell r="B2901" t="str">
            <v>FILTROS ESPIRALADOS, PERFIL V, GALVANIZADOS - SUPER-REFORCADOS</v>
          </cell>
        </row>
        <row r="2902">
          <cell r="A2902" t="str">
            <v>202001</v>
          </cell>
          <cell r="B2902" t="str">
            <v>DIAMETRO 356 MM (14 POL.)</v>
          </cell>
          <cell r="C2902" t="str">
            <v>M</v>
          </cell>
          <cell r="D2902">
            <v>798.61</v>
          </cell>
        </row>
        <row r="2903">
          <cell r="A2903" t="str">
            <v>202002</v>
          </cell>
          <cell r="B2903" t="str">
            <v>DIAMETRO 305 MM (12 POL.)</v>
          </cell>
          <cell r="C2903" t="str">
            <v>M</v>
          </cell>
          <cell r="D2903">
            <v>696.38</v>
          </cell>
        </row>
        <row r="2904">
          <cell r="A2904" t="str">
            <v>202003</v>
          </cell>
          <cell r="B2904" t="str">
            <v>DIAMETRO 254 MM (10 POL.)</v>
          </cell>
          <cell r="C2904" t="str">
            <v>M</v>
          </cell>
          <cell r="D2904">
            <v>590.58000000000004</v>
          </cell>
        </row>
        <row r="2905">
          <cell r="A2905" t="str">
            <v>202004</v>
          </cell>
          <cell r="B2905" t="str">
            <v>DIAMETRO 203 MM ( 8 POL.)</v>
          </cell>
          <cell r="C2905" t="str">
            <v>M</v>
          </cell>
          <cell r="D2905">
            <v>485.31</v>
          </cell>
        </row>
        <row r="2906">
          <cell r="A2906" t="str">
            <v>202005</v>
          </cell>
          <cell r="B2906" t="str">
            <v>DIAMETRO 152 MM ( 6 POL.)</v>
          </cell>
          <cell r="C2906" t="str">
            <v>M</v>
          </cell>
          <cell r="D2906">
            <v>361.22</v>
          </cell>
        </row>
        <row r="2908">
          <cell r="A2908" t="str">
            <v>202100</v>
          </cell>
          <cell r="B2908" t="str">
            <v>FILTROS ESPIRALADOS, PERFIL V, GALVANIZADOS - HIPER-REFORCADOS</v>
          </cell>
        </row>
        <row r="2909">
          <cell r="A2909" t="str">
            <v>202101</v>
          </cell>
          <cell r="B2909" t="str">
            <v>DIAMETRO 356 MM (14 POL.)</v>
          </cell>
          <cell r="C2909" t="str">
            <v>M</v>
          </cell>
          <cell r="D2909">
            <v>873.57</v>
          </cell>
        </row>
        <row r="2910">
          <cell r="A2910" t="str">
            <v>202102</v>
          </cell>
          <cell r="B2910" t="str">
            <v>DIAMETRO 305 MM (12 POL.)</v>
          </cell>
          <cell r="C2910" t="str">
            <v>M</v>
          </cell>
          <cell r="D2910">
            <v>823.41</v>
          </cell>
        </row>
        <row r="2911">
          <cell r="A2911" t="str">
            <v>202103</v>
          </cell>
          <cell r="B2911" t="str">
            <v>DIAMETRO 254 MM (10 POL.)</v>
          </cell>
          <cell r="C2911" t="str">
            <v>M</v>
          </cell>
          <cell r="D2911">
            <v>680.6</v>
          </cell>
        </row>
        <row r="2912">
          <cell r="A2912" t="str">
            <v>202104</v>
          </cell>
          <cell r="B2912" t="str">
            <v>DIAMETRO 203 MM ( 8 POL.)</v>
          </cell>
          <cell r="C2912" t="str">
            <v>M</v>
          </cell>
          <cell r="D2912">
            <v>530.33000000000004</v>
          </cell>
        </row>
        <row r="2913">
          <cell r="A2913" t="str">
            <v>202105</v>
          </cell>
          <cell r="B2913" t="str">
            <v>DIAMETRO 152 MM ( 6 POL.)</v>
          </cell>
          <cell r="C2913" t="str">
            <v>M</v>
          </cell>
          <cell r="D2913">
            <v>432.88</v>
          </cell>
        </row>
        <row r="2915">
          <cell r="A2915" t="str">
            <v>202200</v>
          </cell>
          <cell r="B2915" t="str">
            <v>FILTROS ESPIRALADOS, PERFIL V, GALVANIZADOS - JAQUETADOS - SOBRE TUBOS API 5A</v>
          </cell>
        </row>
        <row r="2916">
          <cell r="A2916" t="str">
            <v>202201</v>
          </cell>
          <cell r="B2916" t="str">
            <v>720/520 FUROS/METROS: DIAMETRO 8 5/8 POL.</v>
          </cell>
          <cell r="C2916" t="str">
            <v>M</v>
          </cell>
          <cell r="D2916">
            <v>834.38</v>
          </cell>
        </row>
        <row r="2917">
          <cell r="A2917" t="str">
            <v>202202</v>
          </cell>
          <cell r="B2917" t="str">
            <v>600 FUROS/METROS: DIAMETRO 6 5/8 POL.</v>
          </cell>
          <cell r="C2917" t="str">
            <v>M</v>
          </cell>
          <cell r="D2917">
            <v>613.11</v>
          </cell>
        </row>
        <row r="2918">
          <cell r="A2918" t="str">
            <v>202203</v>
          </cell>
          <cell r="B2918" t="str">
            <v>840 FUROS/METROS: DIAMETRO 10 3/4 POL.</v>
          </cell>
          <cell r="C2918" t="str">
            <v>M</v>
          </cell>
          <cell r="D2918">
            <v>1149.6500000000001</v>
          </cell>
        </row>
        <row r="2920">
          <cell r="A2920" t="str">
            <v>202300</v>
          </cell>
          <cell r="B2920" t="str">
            <v>FILTROS EM PVC RIGIDO, NERVURADO, DIN 4925</v>
          </cell>
        </row>
        <row r="2921">
          <cell r="A2921" t="str">
            <v>202301</v>
          </cell>
          <cell r="B2921" t="str">
            <v>DIAMETRO 250 MM (10 POL.) - STANDARD</v>
          </cell>
          <cell r="C2921" t="str">
            <v>M</v>
          </cell>
          <cell r="D2921">
            <v>207.73</v>
          </cell>
        </row>
        <row r="2922">
          <cell r="A2922" t="str">
            <v>202302</v>
          </cell>
          <cell r="B2922" t="str">
            <v>DIAMETRO 206 MM ( 8 POL.) - STANDARD</v>
          </cell>
          <cell r="C2922" t="str">
            <v>M</v>
          </cell>
          <cell r="D2922">
            <v>157.88999999999999</v>
          </cell>
        </row>
        <row r="2923">
          <cell r="A2923" t="str">
            <v>202303</v>
          </cell>
          <cell r="B2923" t="str">
            <v>DIAMETRO 154 MM ( 6 POL.) - STANDARD</v>
          </cell>
          <cell r="C2923" t="str">
            <v>M</v>
          </cell>
          <cell r="D2923">
            <v>113.08</v>
          </cell>
        </row>
        <row r="2924">
          <cell r="A2924" t="str">
            <v>202304</v>
          </cell>
          <cell r="B2924" t="str">
            <v>DIAMETRO 250 MM (10 POL.) - REFORCADO</v>
          </cell>
          <cell r="C2924" t="str">
            <v>M</v>
          </cell>
          <cell r="D2924">
            <v>218.41</v>
          </cell>
        </row>
        <row r="2925">
          <cell r="A2925" t="str">
            <v>202305</v>
          </cell>
          <cell r="B2925" t="str">
            <v>DIAMETRO 200 MM ( 8 POL.) - REFORCADO</v>
          </cell>
          <cell r="C2925" t="str">
            <v>M</v>
          </cell>
          <cell r="D2925">
            <v>159</v>
          </cell>
        </row>
        <row r="2926">
          <cell r="A2926" t="str">
            <v>202306</v>
          </cell>
          <cell r="B2926" t="str">
            <v>DIAMETRO 150 MM ( 6 POL.) - REFORCADO</v>
          </cell>
          <cell r="C2926" t="str">
            <v>M</v>
          </cell>
          <cell r="D2926">
            <v>105.4</v>
          </cell>
        </row>
        <row r="2928">
          <cell r="A2928">
            <v>202400</v>
          </cell>
          <cell r="B2928" t="str">
            <v>FILTROS ESTAMPADOS, TIPO NOLD, PRETOS</v>
          </cell>
        </row>
        <row r="2929">
          <cell r="A2929" t="str">
            <v>202401</v>
          </cell>
          <cell r="B2929" t="str">
            <v>DIAMETRO 203 MM (8 POL.)</v>
          </cell>
          <cell r="C2929" t="str">
            <v>M</v>
          </cell>
          <cell r="D2929">
            <v>78.209999999999994</v>
          </cell>
        </row>
        <row r="2930">
          <cell r="A2930" t="str">
            <v>202402</v>
          </cell>
          <cell r="B2930" t="str">
            <v>DIAMETRO 152 MM (6 POL.)</v>
          </cell>
          <cell r="C2930" t="str">
            <v>M</v>
          </cell>
          <cell r="D2930">
            <v>63.93</v>
          </cell>
        </row>
        <row r="2932">
          <cell r="A2932" t="str">
            <v>202500</v>
          </cell>
          <cell r="B2932" t="str">
            <v>PRE-FILTROS</v>
          </cell>
        </row>
        <row r="2933">
          <cell r="A2933" t="str">
            <v>202501</v>
          </cell>
          <cell r="B2933" t="str">
            <v>TIPO JACAREI - SUB-ARREDONDADO - (CIRCULACAO D'AGUA) - (1,5 T/M3)</v>
          </cell>
          <cell r="C2933" t="str">
            <v>M3</v>
          </cell>
          <cell r="D2933">
            <v>854.79</v>
          </cell>
        </row>
        <row r="2934">
          <cell r="A2934" t="str">
            <v>202502</v>
          </cell>
          <cell r="B2934" t="str">
            <v>TIPO PEROLA - ARREDONDADO - (CIRCULACAO D'AGUA NO CONTRA-FLUXO) - (1,5 T/M3)</v>
          </cell>
          <cell r="C2934" t="str">
            <v>M3</v>
          </cell>
          <cell r="D2934">
            <v>1230.56</v>
          </cell>
        </row>
        <row r="2935">
          <cell r="A2935" t="str">
            <v>202503</v>
          </cell>
          <cell r="B2935" t="str">
            <v>TIPO PEROLA - ARREDONDADO - (CIRCULACAO REVERSA) - EQ. DE 301 A 1000 M (1,5 T/M3)</v>
          </cell>
          <cell r="C2935" t="str">
            <v>M3</v>
          </cell>
          <cell r="D2935">
            <v>1397.21</v>
          </cell>
        </row>
        <row r="2936">
          <cell r="A2936" t="str">
            <v>202504</v>
          </cell>
          <cell r="B2936" t="str">
            <v>TIPO PEROLA - ARREDONDADO - (CIRCULACAO REVERSA) - EQ. ACIMA DE 1001 M(1,5 T/M3)</v>
          </cell>
          <cell r="C2936" t="str">
            <v>M3</v>
          </cell>
          <cell r="D2936">
            <v>1497.08</v>
          </cell>
        </row>
        <row r="2938">
          <cell r="A2938" t="str">
            <v>202600</v>
          </cell>
          <cell r="B2938" t="str">
            <v>DESENVOLVIMENTO</v>
          </cell>
        </row>
        <row r="2939">
          <cell r="A2939" t="str">
            <v>202601</v>
          </cell>
          <cell r="B2939" t="str">
            <v>COM COMPRESSOR 175 LB/POL.2</v>
          </cell>
          <cell r="C2939" t="str">
            <v>H</v>
          </cell>
          <cell r="D2939">
            <v>84.12</v>
          </cell>
        </row>
        <row r="2940">
          <cell r="A2940" t="str">
            <v>202602</v>
          </cell>
          <cell r="B2940" t="str">
            <v>COM COMPRESSOR 250 LB/POL.2</v>
          </cell>
          <cell r="C2940" t="str">
            <v>H</v>
          </cell>
          <cell r="D2940">
            <v>88.11</v>
          </cell>
        </row>
        <row r="2941">
          <cell r="A2941" t="str">
            <v>202603</v>
          </cell>
          <cell r="B2941" t="str">
            <v>COM PLUNGE OU PISTAO COM VALVULA</v>
          </cell>
          <cell r="C2941" t="str">
            <v>H</v>
          </cell>
          <cell r="D2941">
            <v>77.19</v>
          </cell>
        </row>
        <row r="2942">
          <cell r="A2942" t="str">
            <v>202604</v>
          </cell>
          <cell r="B2942" t="str">
            <v>COM BOMBA SUBMERSA ATE 20 HP</v>
          </cell>
          <cell r="C2942" t="str">
            <v>H</v>
          </cell>
          <cell r="D2942">
            <v>96.22</v>
          </cell>
        </row>
        <row r="2943">
          <cell r="A2943" t="str">
            <v>202605</v>
          </cell>
          <cell r="B2943" t="str">
            <v>COM BOMBA SUBMERSA DE  20,1 A  35 HP</v>
          </cell>
          <cell r="C2943" t="str">
            <v>H</v>
          </cell>
          <cell r="D2943">
            <v>118.76</v>
          </cell>
        </row>
        <row r="2944">
          <cell r="A2944" t="str">
            <v>202606</v>
          </cell>
          <cell r="B2944" t="str">
            <v>COM BOMBA SUBMERSA DE  35,1 A  60 HP</v>
          </cell>
          <cell r="C2944" t="str">
            <v>H</v>
          </cell>
          <cell r="D2944">
            <v>148.6</v>
          </cell>
        </row>
        <row r="2945">
          <cell r="A2945" t="str">
            <v>202607</v>
          </cell>
          <cell r="B2945" t="str">
            <v>COM BOMBA SUBMERSA DE  60,1 A  90 HP</v>
          </cell>
          <cell r="C2945" t="str">
            <v>H</v>
          </cell>
          <cell r="D2945">
            <v>159.81</v>
          </cell>
        </row>
        <row r="2946">
          <cell r="A2946" t="str">
            <v>202608</v>
          </cell>
          <cell r="B2946" t="str">
            <v>COM BOMBA SUBMERSA DE  90,1 A 120 HP</v>
          </cell>
          <cell r="C2946" t="str">
            <v>H</v>
          </cell>
          <cell r="D2946">
            <v>162.28</v>
          </cell>
        </row>
        <row r="2947">
          <cell r="A2947" t="str">
            <v>202609</v>
          </cell>
          <cell r="B2947" t="str">
            <v>COM BOMBA SUBMERSA DE 120,1 A 150 HP</v>
          </cell>
          <cell r="C2947" t="str">
            <v>H</v>
          </cell>
          <cell r="D2947">
            <v>167.27</v>
          </cell>
        </row>
        <row r="2948">
          <cell r="A2948" t="str">
            <v>202610</v>
          </cell>
          <cell r="B2948" t="str">
            <v>COM BOMBA SUBMERSA DE 150,1 A 180 HP</v>
          </cell>
          <cell r="C2948" t="str">
            <v>H</v>
          </cell>
          <cell r="D2948">
            <v>171.57</v>
          </cell>
        </row>
        <row r="2949">
          <cell r="A2949" t="str">
            <v>202611</v>
          </cell>
          <cell r="B2949" t="str">
            <v>COM BOMBA SUBMERSA DE 180,1 A 210 HP</v>
          </cell>
          <cell r="C2949" t="str">
            <v>H</v>
          </cell>
          <cell r="D2949">
            <v>176.89</v>
          </cell>
        </row>
        <row r="2950">
          <cell r="A2950" t="str">
            <v>202612</v>
          </cell>
          <cell r="B2950" t="str">
            <v>COM BOMBA SUBMERSA DE 210,1 A 250 HP</v>
          </cell>
          <cell r="C2950" t="str">
            <v>H</v>
          </cell>
          <cell r="D2950">
            <v>198.03</v>
          </cell>
        </row>
        <row r="2951">
          <cell r="A2951" t="str">
            <v>202613</v>
          </cell>
          <cell r="B2951" t="str">
            <v>COM BOMBA EIXO PROLONGADO ATE 500 HP - EQ. DE 301 A 1000 M</v>
          </cell>
          <cell r="C2951" t="str">
            <v>H</v>
          </cell>
          <cell r="D2951">
            <v>539.79</v>
          </cell>
        </row>
        <row r="2952">
          <cell r="A2952" t="str">
            <v>202614</v>
          </cell>
          <cell r="B2952" t="str">
            <v>COM BOMBA EIXO PROLONGADO ATE 500 HP - EQ. ACIMA DE 1001 M</v>
          </cell>
          <cell r="C2952" t="str">
            <v>H</v>
          </cell>
          <cell r="D2952">
            <v>619.39</v>
          </cell>
        </row>
        <row r="2954">
          <cell r="A2954" t="str">
            <v>202700</v>
          </cell>
          <cell r="B2954" t="str">
            <v>ENSAIOS DE VAZAO COM BOMBA</v>
          </cell>
        </row>
        <row r="2955">
          <cell r="A2955" t="str">
            <v>202701</v>
          </cell>
          <cell r="B2955" t="str">
            <v>SUBMERSA ATE 20 HP</v>
          </cell>
          <cell r="C2955" t="str">
            <v>H</v>
          </cell>
          <cell r="D2955">
            <v>96.22</v>
          </cell>
        </row>
        <row r="2956">
          <cell r="A2956" t="str">
            <v>202702</v>
          </cell>
          <cell r="B2956" t="str">
            <v>SUBMERSA DE  20,1 A  35 HP</v>
          </cell>
          <cell r="C2956" t="str">
            <v>H</v>
          </cell>
          <cell r="D2956">
            <v>118.76</v>
          </cell>
        </row>
        <row r="2957">
          <cell r="A2957" t="str">
            <v>202703</v>
          </cell>
          <cell r="B2957" t="str">
            <v>SUBMERSA DE  35,1 A  60 HP</v>
          </cell>
          <cell r="C2957" t="str">
            <v>H</v>
          </cell>
          <cell r="D2957">
            <v>148.6</v>
          </cell>
        </row>
        <row r="2958">
          <cell r="A2958" t="str">
            <v>202704</v>
          </cell>
          <cell r="B2958" t="str">
            <v>SUBMERSA DE  60,1 A  90 HP</v>
          </cell>
          <cell r="C2958" t="str">
            <v>H</v>
          </cell>
          <cell r="D2958">
            <v>159.81</v>
          </cell>
        </row>
        <row r="2959">
          <cell r="A2959" t="str">
            <v>202705</v>
          </cell>
          <cell r="B2959" t="str">
            <v>SUBMERSA DE  90,1 A 120 HP</v>
          </cell>
          <cell r="C2959" t="str">
            <v>H</v>
          </cell>
          <cell r="D2959">
            <v>162.28</v>
          </cell>
        </row>
        <row r="2960">
          <cell r="A2960" t="str">
            <v>202706</v>
          </cell>
          <cell r="B2960" t="str">
            <v>SUBMERSA DE 120,1 A 150 HP</v>
          </cell>
          <cell r="C2960" t="str">
            <v>H</v>
          </cell>
          <cell r="D2960">
            <v>167.27</v>
          </cell>
        </row>
        <row r="2961">
          <cell r="A2961" t="str">
            <v>202707</v>
          </cell>
          <cell r="B2961" t="str">
            <v>SUBMERSA DE 150,1 A 180 HP</v>
          </cell>
          <cell r="C2961" t="str">
            <v>H</v>
          </cell>
          <cell r="D2961">
            <v>171.57</v>
          </cell>
        </row>
        <row r="2962">
          <cell r="A2962" t="str">
            <v>202708</v>
          </cell>
          <cell r="B2962" t="str">
            <v>SUBMERSA DE 180,1 A 210 HP</v>
          </cell>
          <cell r="C2962" t="str">
            <v>H</v>
          </cell>
          <cell r="D2962">
            <v>176.89</v>
          </cell>
        </row>
        <row r="2963">
          <cell r="A2963" t="str">
            <v>202709</v>
          </cell>
          <cell r="B2963" t="str">
            <v>SUBMERSA DE 210,1 A 250 HP</v>
          </cell>
          <cell r="C2963" t="str">
            <v>H</v>
          </cell>
          <cell r="D2963">
            <v>198.03</v>
          </cell>
        </row>
        <row r="2964">
          <cell r="A2964" t="str">
            <v>202710</v>
          </cell>
          <cell r="B2964" t="str">
            <v>EIXO PROLONGADO ATE 500 HP - EQ. DE 301 A 1000 M</v>
          </cell>
          <cell r="C2964" t="str">
            <v>H</v>
          </cell>
          <cell r="D2964">
            <v>539.79</v>
          </cell>
        </row>
        <row r="2965">
          <cell r="A2965" t="str">
            <v>202711</v>
          </cell>
          <cell r="B2965" t="str">
            <v>EIXO PROLONGADO ATE 500 HP - EQ. ACIMA DE 1001 M</v>
          </cell>
          <cell r="C2965" t="str">
            <v>H</v>
          </cell>
          <cell r="D2965">
            <v>619.39</v>
          </cell>
        </row>
        <row r="2967">
          <cell r="A2967" t="str">
            <v>202800</v>
          </cell>
          <cell r="B2967" t="str">
            <v>PRODUTOS QUIMICOS</v>
          </cell>
        </row>
        <row r="2968">
          <cell r="A2968" t="str">
            <v>202801</v>
          </cell>
          <cell r="B2968" t="str">
            <v>DISPERSANTE (HEXAMETAFOSFATO DE SODIO, DISPERGEL OU SIMILAR)</v>
          </cell>
          <cell r="C2968" t="str">
            <v>KG</v>
          </cell>
          <cell r="D2968">
            <v>7.63</v>
          </cell>
        </row>
        <row r="2970">
          <cell r="A2970" t="str">
            <v>202900</v>
          </cell>
          <cell r="B2970" t="str">
            <v>FLUIDO</v>
          </cell>
        </row>
        <row r="2971">
          <cell r="A2971" t="str">
            <v>202901</v>
          </cell>
          <cell r="B2971" t="str">
            <v>PARA PERFURACAO (DMP 2000, S 1500 OU SIMILAR)</v>
          </cell>
          <cell r="C2971" t="str">
            <v>KG</v>
          </cell>
          <cell r="D2971">
            <v>23.46</v>
          </cell>
        </row>
        <row r="2973">
          <cell r="A2973" t="str">
            <v>203000</v>
          </cell>
          <cell r="B2973" t="str">
            <v>ENDOSCOPIA (PERFILAGEM OPTICA)</v>
          </cell>
        </row>
        <row r="2974">
          <cell r="A2974" t="str">
            <v>203001</v>
          </cell>
          <cell r="B2974" t="str">
            <v>PERFILAGEM OPTICA ATE 200 M DE PROFUNDIDADE</v>
          </cell>
          <cell r="C2974" t="str">
            <v>M</v>
          </cell>
          <cell r="D2974">
            <v>19.95</v>
          </cell>
        </row>
        <row r="2975">
          <cell r="A2975" t="str">
            <v>203002</v>
          </cell>
          <cell r="B2975" t="str">
            <v>PERFILAGEM OPTICA DE 201 A   400 M DE PROFUNDIDADE</v>
          </cell>
          <cell r="C2975" t="str">
            <v>M</v>
          </cell>
          <cell r="D2975">
            <v>19.95</v>
          </cell>
        </row>
        <row r="2976">
          <cell r="A2976" t="str">
            <v>203003</v>
          </cell>
          <cell r="B2976" t="str">
            <v>PERFILAGEM OPTICA DE 401 A   600 M DE PROFUNDIDADE</v>
          </cell>
          <cell r="C2976" t="str">
            <v>M</v>
          </cell>
          <cell r="D2976">
            <v>19.95</v>
          </cell>
        </row>
        <row r="2977">
          <cell r="A2977" t="str">
            <v>203004</v>
          </cell>
          <cell r="B2977" t="str">
            <v>PERFILAGEM OPTICA DE 601 A   800 M DE PROFUNDIDADE</v>
          </cell>
          <cell r="C2977" t="str">
            <v>M</v>
          </cell>
          <cell r="D2977">
            <v>19.95</v>
          </cell>
        </row>
        <row r="2978">
          <cell r="A2978" t="str">
            <v>203005</v>
          </cell>
          <cell r="B2978" t="str">
            <v>PERFILAGEM OPTICA DE 801 A 1.000 M DE PROFUNDIDADE</v>
          </cell>
          <cell r="C2978" t="str">
            <v>M</v>
          </cell>
          <cell r="D2978">
            <v>19.95</v>
          </cell>
        </row>
        <row r="2979">
          <cell r="A2979" t="str">
            <v>203006</v>
          </cell>
          <cell r="B2979" t="str">
            <v>PERFILAGEM OPTICA ACIMA DE 1.001 M DE PROFUNDIDADE</v>
          </cell>
          <cell r="C2979" t="str">
            <v>M</v>
          </cell>
          <cell r="D2979">
            <v>19.95</v>
          </cell>
        </row>
        <row r="2980">
          <cell r="A2980" t="str">
            <v>203007</v>
          </cell>
          <cell r="B2980" t="str">
            <v>TAXA DE TRANSPORTE</v>
          </cell>
          <cell r="C2980" t="str">
            <v>KM</v>
          </cell>
          <cell r="D2980">
            <v>1.59</v>
          </cell>
        </row>
        <row r="2982">
          <cell r="A2982">
            <v>204000</v>
          </cell>
          <cell r="B2982" t="str">
            <v>REVESTIMENTO - TUBO DE ACO LISO</v>
          </cell>
        </row>
        <row r="2983">
          <cell r="A2983">
            <v>204001</v>
          </cell>
          <cell r="B2983" t="str">
            <v>SCH.10, 147,36 KG/M:DIAM.762 MM(30 POL.) - EQ. DE 301 A 1000 M</v>
          </cell>
          <cell r="C2983" t="str">
            <v>M</v>
          </cell>
          <cell r="D2983">
            <v>774.48</v>
          </cell>
        </row>
        <row r="2984">
          <cell r="A2984">
            <v>204002</v>
          </cell>
          <cell r="B2984" t="str">
            <v>SCH.10, 147,36 KG/M:DIAM.762 MM (30 POL.) - EQ. ACIMA DE 1001 M</v>
          </cell>
          <cell r="C2984" t="str">
            <v>M</v>
          </cell>
          <cell r="D2984">
            <v>800.48</v>
          </cell>
        </row>
        <row r="2985">
          <cell r="A2985">
            <v>204003</v>
          </cell>
          <cell r="B2985" t="str">
            <v>SCH.10, 137,42 KG/M:DIAM.711 MM (28 POL.) - EQ. DE 301 A 1000 M</v>
          </cell>
          <cell r="C2985" t="str">
            <v>M</v>
          </cell>
          <cell r="D2985">
            <v>728.9</v>
          </cell>
        </row>
        <row r="2986">
          <cell r="A2986">
            <v>204004</v>
          </cell>
          <cell r="B2986" t="str">
            <v>SCH.10, 137,42 KG/M:DIAM. 711 MM (28 POL.) - EQ. ACIMA DE 1001 M</v>
          </cell>
          <cell r="C2986" t="str">
            <v>M</v>
          </cell>
          <cell r="D2986">
            <v>754.56</v>
          </cell>
        </row>
        <row r="2987">
          <cell r="A2987">
            <v>204005</v>
          </cell>
          <cell r="B2987" t="str">
            <v>SCH.10, 127,50 KG/M:DIAM. 660 MM (26 POL.) - EQ. DE 301 A 1000 M</v>
          </cell>
          <cell r="C2987" t="str">
            <v>M</v>
          </cell>
          <cell r="D2987">
            <v>681.43</v>
          </cell>
        </row>
        <row r="2988">
          <cell r="A2988">
            <v>204006</v>
          </cell>
          <cell r="B2988" t="str">
            <v>SCH.10, 127,50 KG/M:DIAM. 660 MM (26 POL.) - EQ. ACIMA DE 1001 M</v>
          </cell>
          <cell r="C2988" t="str">
            <v>M</v>
          </cell>
          <cell r="D2988">
            <v>706.68</v>
          </cell>
        </row>
        <row r="2989">
          <cell r="A2989">
            <v>204007</v>
          </cell>
          <cell r="B2989" t="str">
            <v>SCH.10, 94,45 KG/M:DIAM. 609 MM (24 POL.) - EQ. DE 301 A 1000 M</v>
          </cell>
          <cell r="C2989" t="str">
            <v>M</v>
          </cell>
          <cell r="D2989">
            <v>524.61</v>
          </cell>
        </row>
        <row r="2990">
          <cell r="A2990">
            <v>204008</v>
          </cell>
          <cell r="B2990" t="str">
            <v>SCH.10, 94,45 KG/M:DIAM.609 MM (24 POL.) - EQ. ACIMA DE 1001 M</v>
          </cell>
          <cell r="C2990" t="str">
            <v>M</v>
          </cell>
          <cell r="D2990">
            <v>549.55999999999995</v>
          </cell>
        </row>
        <row r="2991">
          <cell r="A2991">
            <v>204009</v>
          </cell>
          <cell r="B2991" t="str">
            <v>SCH.10, 86,50 KG/M:DIAM.560 MM (22 POL.) - EQ. DE 301 A 1000 M</v>
          </cell>
          <cell r="C2991" t="str">
            <v>M</v>
          </cell>
          <cell r="D2991">
            <v>493.61</v>
          </cell>
        </row>
        <row r="2992">
          <cell r="A2992">
            <v>204010</v>
          </cell>
          <cell r="B2992" t="str">
            <v>SCH.10, 86,50 KG/M:DIAM. 560 MM (22 POL.) - EQ. ACIMA DE 1001 M</v>
          </cell>
          <cell r="C2992" t="str">
            <v>M</v>
          </cell>
          <cell r="D2992">
            <v>518.17999999999995</v>
          </cell>
        </row>
        <row r="2993">
          <cell r="A2993">
            <v>204011</v>
          </cell>
          <cell r="B2993" t="str">
            <v>SCH.10, 78,54 KG/M:DIAM.508 MM (20 POL.) - EQ. ATE 300 M</v>
          </cell>
          <cell r="C2993" t="str">
            <v>M</v>
          </cell>
          <cell r="D2993">
            <v>422.46</v>
          </cell>
        </row>
        <row r="2994">
          <cell r="A2994">
            <v>204012</v>
          </cell>
          <cell r="B2994" t="str">
            <v>SCH.10, 78,54 KG/M:DIAM. 508 MM (20 POL.) - EQ. DE 301 A 1000 M</v>
          </cell>
          <cell r="C2994" t="str">
            <v>M</v>
          </cell>
          <cell r="D2994">
            <v>453.46</v>
          </cell>
        </row>
        <row r="2995">
          <cell r="A2995">
            <v>204013</v>
          </cell>
          <cell r="B2995" t="str">
            <v>SCH.10, 78,54 KG/M:DIAM. 508 MM (20 POL.) - EQ. ACIMA DE 1001 M</v>
          </cell>
          <cell r="C2995" t="str">
            <v>M</v>
          </cell>
          <cell r="D2995">
            <v>477.73</v>
          </cell>
        </row>
        <row r="2996">
          <cell r="A2996">
            <v>204014</v>
          </cell>
          <cell r="B2996" t="str">
            <v>SCH.20, 117,07 KG/M:DIAM. 508 MM (20 POL.) - EQ. ATE 300 M</v>
          </cell>
          <cell r="C2996" t="str">
            <v>M</v>
          </cell>
          <cell r="D2996">
            <v>575.29999999999995</v>
          </cell>
        </row>
        <row r="2997">
          <cell r="A2997">
            <v>204015</v>
          </cell>
          <cell r="B2997" t="str">
            <v>SCH.20, 117,07 KG/M:DIAM. 508 MM (20 POL.) - EQ. DE 301 A 1000 M</v>
          </cell>
          <cell r="C2997" t="str">
            <v>M</v>
          </cell>
          <cell r="D2997">
            <v>606.29999999999995</v>
          </cell>
        </row>
        <row r="2998">
          <cell r="A2998">
            <v>204016</v>
          </cell>
          <cell r="B2998" t="str">
            <v>SCH.20, 117,07 KG/M:DIAM. 508 MM (20 POL.) - EQ. ACIMA DE 1001 M</v>
          </cell>
          <cell r="C2998" t="str">
            <v>M</v>
          </cell>
          <cell r="D2998">
            <v>630.57000000000005</v>
          </cell>
        </row>
        <row r="2999">
          <cell r="A2999">
            <v>204017</v>
          </cell>
          <cell r="B2999" t="str">
            <v>SCH.10, 70,59 KG/M:DIAM. 457 MM (18 POL.) - EQ. ATE 300 M</v>
          </cell>
          <cell r="C2999" t="str">
            <v>M</v>
          </cell>
          <cell r="D2999">
            <v>387.98</v>
          </cell>
        </row>
        <row r="3000">
          <cell r="A3000">
            <v>204018</v>
          </cell>
          <cell r="B3000" t="str">
            <v>SCH.10, 70,59 KG/M:DIAM. 457 MM (18 POL.) - EQ. DE 301 A 1000 M</v>
          </cell>
          <cell r="C3000" t="str">
            <v>M</v>
          </cell>
          <cell r="D3000">
            <v>418.6</v>
          </cell>
        </row>
        <row r="3001">
          <cell r="A3001">
            <v>204019</v>
          </cell>
          <cell r="B3001" t="str">
            <v>SCH.10, 70,59 KG/M:DIAM. 457 MM (18 POL.) - EQ. ACIMA DE 1001 M</v>
          </cell>
          <cell r="C3001" t="str">
            <v>M</v>
          </cell>
          <cell r="D3001">
            <v>442.54</v>
          </cell>
        </row>
        <row r="3002">
          <cell r="A3002">
            <v>204020</v>
          </cell>
          <cell r="B3002" t="str">
            <v>SCH.20, 87,79 KG/M:DIAM. 457 MM (18 POL.) - EQ. ATE 300 M</v>
          </cell>
          <cell r="C3002" t="str">
            <v>M</v>
          </cell>
          <cell r="D3002">
            <v>459.6</v>
          </cell>
        </row>
        <row r="3003">
          <cell r="A3003">
            <v>204021</v>
          </cell>
          <cell r="B3003" t="str">
            <v>SCH.20, 87,79 KG/M:DIAM. 457 MM (18 POL.) - EQ. DE 301 A 1000 M</v>
          </cell>
          <cell r="C3003" t="str">
            <v>M</v>
          </cell>
          <cell r="D3003">
            <v>490.22</v>
          </cell>
        </row>
        <row r="3004">
          <cell r="A3004">
            <v>204022</v>
          </cell>
          <cell r="B3004" t="str">
            <v>SCH.20, 87,79 KG/M:DIAM. 457 MM (18 POL.) - EQ. ACIMA DE 1001 M</v>
          </cell>
          <cell r="C3004" t="str">
            <v>M</v>
          </cell>
          <cell r="D3004">
            <v>514.16</v>
          </cell>
        </row>
        <row r="3005">
          <cell r="A3005">
            <v>204023</v>
          </cell>
          <cell r="B3005" t="str">
            <v>SCH.10, 62,63 KG/M:DIAM. 406 MM (16 POL.)</v>
          </cell>
          <cell r="C3005" t="str">
            <v>M</v>
          </cell>
          <cell r="D3005">
            <v>322.24</v>
          </cell>
        </row>
        <row r="3006">
          <cell r="A3006">
            <v>204024</v>
          </cell>
          <cell r="B3006" t="str">
            <v>SCH.20, 77,86 KG/M:DIAM. 406 MM (16 POL.)</v>
          </cell>
          <cell r="C3006" t="str">
            <v>M</v>
          </cell>
          <cell r="D3006">
            <v>380.87</v>
          </cell>
        </row>
        <row r="3007">
          <cell r="A3007">
            <v>204025</v>
          </cell>
          <cell r="B3007" t="str">
            <v>SCH.10, 54,68 KG/M:DIAM. 356 MM (14 POL.)</v>
          </cell>
          <cell r="C3007" t="str">
            <v>M</v>
          </cell>
          <cell r="D3007">
            <v>282.86</v>
          </cell>
        </row>
        <row r="3008">
          <cell r="A3008">
            <v>204026</v>
          </cell>
          <cell r="B3008" t="str">
            <v>SCH.20, 67,94 KG/M:DIAM. 356 MM (14 POL.)</v>
          </cell>
          <cell r="C3008" t="str">
            <v>M</v>
          </cell>
          <cell r="D3008">
            <v>344.85</v>
          </cell>
        </row>
        <row r="3009">
          <cell r="A3009">
            <v>204027</v>
          </cell>
          <cell r="B3009" t="str">
            <v>SCH.30, 81,28 KG/M:DIAM. 356 MM (14 POL.) - EQ. ATE 300 M</v>
          </cell>
          <cell r="C3009" t="str">
            <v>M</v>
          </cell>
          <cell r="D3009">
            <v>382.66</v>
          </cell>
        </row>
        <row r="3010">
          <cell r="A3010">
            <v>204028</v>
          </cell>
          <cell r="B3010" t="str">
            <v>SCH.30, 81,28 KG/M:DIAM. 356 MM (14 POL.) - EQ. DE 301 A 1000 M</v>
          </cell>
          <cell r="C3010" t="str">
            <v>M</v>
          </cell>
          <cell r="D3010">
            <v>407.64</v>
          </cell>
        </row>
        <row r="3011">
          <cell r="A3011">
            <v>204029</v>
          </cell>
          <cell r="B3011" t="str">
            <v>SCH.30, 81,28 KG/M:DIAM. 356 MM (14 POL.) - EQ. ACIMA DE 1001 M</v>
          </cell>
          <cell r="C3011" t="str">
            <v>M</v>
          </cell>
          <cell r="D3011">
            <v>427.23</v>
          </cell>
        </row>
        <row r="3012">
          <cell r="A3012">
            <v>204030</v>
          </cell>
          <cell r="B3012" t="str">
            <v>SCH.20, 49,72 KG/M:DIAM. 323 MM (12 3/4 POL.)</v>
          </cell>
          <cell r="C3012" t="str">
            <v>M</v>
          </cell>
          <cell r="D3012">
            <v>261.66000000000003</v>
          </cell>
        </row>
        <row r="3013">
          <cell r="A3013">
            <v>204031</v>
          </cell>
          <cell r="B3013" t="str">
            <v>SCH.30, 65,20 KG/M:DIAM. 323 MM (12 3/4 POL.)</v>
          </cell>
          <cell r="C3013" t="str">
            <v>M</v>
          </cell>
          <cell r="D3013">
            <v>315.48</v>
          </cell>
        </row>
        <row r="3014">
          <cell r="A3014">
            <v>204032</v>
          </cell>
          <cell r="B3014" t="str">
            <v>SCH.40, 79,74 KG/M:DIAM. 323 MM (12 3/4 POL.)</v>
          </cell>
          <cell r="C3014" t="str">
            <v>M</v>
          </cell>
          <cell r="D3014">
            <v>359.68</v>
          </cell>
        </row>
        <row r="3015">
          <cell r="A3015">
            <v>204033</v>
          </cell>
          <cell r="B3015" t="str">
            <v>37,57 KG/M: DIAM. 305 MM (12 POL.)</v>
          </cell>
          <cell r="C3015" t="str">
            <v>M</v>
          </cell>
          <cell r="D3015">
            <v>203.14</v>
          </cell>
        </row>
        <row r="3016">
          <cell r="A3016">
            <v>204034</v>
          </cell>
          <cell r="B3016" t="str">
            <v>31,59 KG/M:DIAM. 273 MM (10 3/4 POL.)</v>
          </cell>
          <cell r="C3016" t="str">
            <v>M</v>
          </cell>
          <cell r="D3016">
            <v>175.95</v>
          </cell>
        </row>
        <row r="3017">
          <cell r="A3017">
            <v>204035</v>
          </cell>
          <cell r="B3017" t="str">
            <v>SCH.20, 41,77 KG/M:DIAM. 273 MM (10 3/4 POL.)</v>
          </cell>
          <cell r="C3017" t="str">
            <v>M</v>
          </cell>
          <cell r="D3017">
            <v>216.81</v>
          </cell>
        </row>
        <row r="3018">
          <cell r="A3018">
            <v>204036</v>
          </cell>
          <cell r="B3018" t="str">
            <v>SCH.30, 51,00 KG/M:DIAM. 273 MM (10 3/4 POL.)</v>
          </cell>
          <cell r="C3018" t="str">
            <v>M</v>
          </cell>
          <cell r="D3018">
            <v>250.95</v>
          </cell>
        </row>
        <row r="3019">
          <cell r="A3019">
            <v>204037</v>
          </cell>
          <cell r="B3019" t="str">
            <v>SCH.40, 60,29 KG/M:DIAM. 273 MM (10 3/4 POL.)</v>
          </cell>
          <cell r="C3019" t="str">
            <v>M</v>
          </cell>
          <cell r="D3019">
            <v>312.39</v>
          </cell>
        </row>
        <row r="3020">
          <cell r="A3020">
            <v>204038</v>
          </cell>
          <cell r="B3020" t="str">
            <v>SCH.20, 33,31 KG/M, GALVANIZADO: DIAM. 203 MM (8 POL.)</v>
          </cell>
          <cell r="C3020" t="str">
            <v>M</v>
          </cell>
          <cell r="D3020">
            <v>187.76</v>
          </cell>
        </row>
        <row r="3021">
          <cell r="A3021">
            <v>204039</v>
          </cell>
          <cell r="B3021" t="str">
            <v>DIN 2440, 19,24 KG/M, GALVANIZADO : DIAM. 152 MM (6 POL.)</v>
          </cell>
          <cell r="C3021" t="str">
            <v>M</v>
          </cell>
          <cell r="D3021">
            <v>120.55</v>
          </cell>
        </row>
        <row r="3022">
          <cell r="A3022">
            <v>204040</v>
          </cell>
          <cell r="B3022" t="str">
            <v>DIN 2440, GALVANIZADO : DIAM. 38 MM (1 1/2 POL.)</v>
          </cell>
          <cell r="C3022" t="str">
            <v>M</v>
          </cell>
          <cell r="D3022">
            <v>17.43</v>
          </cell>
        </row>
        <row r="3023">
          <cell r="A3023">
            <v>204041</v>
          </cell>
          <cell r="B3023" t="str">
            <v>SCH.20, 49,72 KG/M, PRETO : DIAM. 305 MM (12 POL.)</v>
          </cell>
          <cell r="C3023" t="str">
            <v>M</v>
          </cell>
          <cell r="D3023">
            <v>209</v>
          </cell>
        </row>
        <row r="3024">
          <cell r="A3024">
            <v>204042</v>
          </cell>
          <cell r="B3024" t="str">
            <v>SCH.20, 41,77 KG/M, PRETO : DIAM. 254 MM (10 POL.)</v>
          </cell>
          <cell r="C3024" t="str">
            <v>M</v>
          </cell>
          <cell r="D3024">
            <v>188.3</v>
          </cell>
        </row>
        <row r="3025">
          <cell r="A3025">
            <v>204043</v>
          </cell>
          <cell r="B3025" t="str">
            <v>SCH.20, 33,31 KG/M, PRETO : DIAM. 203 MM (8 POL.)</v>
          </cell>
          <cell r="C3025" t="str">
            <v>M</v>
          </cell>
          <cell r="D3025">
            <v>148.99</v>
          </cell>
        </row>
        <row r="3026">
          <cell r="A3026">
            <v>204044</v>
          </cell>
          <cell r="B3026" t="str">
            <v>DIN 2440, 19,24 KG/M, PRETO : DIAM. 152 MM (6 POL.)</v>
          </cell>
          <cell r="C3026" t="str">
            <v>M</v>
          </cell>
          <cell r="D3026">
            <v>95.93</v>
          </cell>
        </row>
        <row r="3027">
          <cell r="A3027">
            <v>204045</v>
          </cell>
          <cell r="B3027" t="str">
            <v>DIN 2440, 1,69 KG/M, GALV.: DIAM. 19 MM (3/4 POL.)</v>
          </cell>
          <cell r="C3027" t="str">
            <v>M</v>
          </cell>
          <cell r="D3027">
            <v>0.51</v>
          </cell>
        </row>
        <row r="3029">
          <cell r="A3029">
            <v>204100</v>
          </cell>
          <cell r="B3029" t="str">
            <v>REVESTIMENTO - TUBOS DE ACO LISO API 5 A</v>
          </cell>
        </row>
        <row r="3030">
          <cell r="A3030">
            <v>204101</v>
          </cell>
          <cell r="B3030" t="str">
            <v>140,00 KG/M : DIAM. 508 MM (20") J OU K 55 - EQ. ATE 300 M</v>
          </cell>
          <cell r="C3030" t="str">
            <v>M</v>
          </cell>
          <cell r="D3030">
            <v>687.64</v>
          </cell>
        </row>
        <row r="3031">
          <cell r="A3031">
            <v>204102</v>
          </cell>
          <cell r="B3031" t="str">
            <v>140,00 KG/M: DIAM. 508 MM (20") J OU K 55 - EQ. DE 301 A 1000 M</v>
          </cell>
          <cell r="C3031" t="str">
            <v>M</v>
          </cell>
          <cell r="D3031">
            <v>718.65</v>
          </cell>
        </row>
        <row r="3032">
          <cell r="A3032">
            <v>204103</v>
          </cell>
          <cell r="B3032" t="str">
            <v>140,00 KG/M : DIAM. 508 MM (20") J OU K 55 - EQ. ACIMA DE 1001 M</v>
          </cell>
          <cell r="C3032" t="str">
            <v>M</v>
          </cell>
          <cell r="D3032">
            <v>742.92</v>
          </cell>
        </row>
        <row r="3033">
          <cell r="A3033">
            <v>204104</v>
          </cell>
          <cell r="B3033" t="str">
            <v>158,64 KG/M : DIAM. 508 MM (20") J OU K 55 - EQ. ATE 300 M</v>
          </cell>
          <cell r="C3033" t="str">
            <v>M</v>
          </cell>
          <cell r="D3033">
            <v>768.64</v>
          </cell>
        </row>
        <row r="3034">
          <cell r="A3034">
            <v>204105</v>
          </cell>
          <cell r="B3034" t="str">
            <v>158,64 KG/M : DIAM. 508 MM (20") J OU K 55 - EQ. DE 301 A 1000 M</v>
          </cell>
          <cell r="C3034" t="str">
            <v>M</v>
          </cell>
          <cell r="D3034">
            <v>799.64</v>
          </cell>
        </row>
        <row r="3035">
          <cell r="A3035">
            <v>204106</v>
          </cell>
          <cell r="B3035" t="str">
            <v>158,64 KG/M : DIAM. 508 MM (20") J OU K 55 - EQ. ACIMA DE 1001 M</v>
          </cell>
          <cell r="C3035" t="str">
            <v>M</v>
          </cell>
          <cell r="D3035">
            <v>823.92</v>
          </cell>
        </row>
        <row r="3036">
          <cell r="A3036">
            <v>204107</v>
          </cell>
          <cell r="B3036" t="str">
            <v>130,34 KG/M : DIAM. 473 MM (18 5/8") J OU K 55 - EQ. ATE 300 M</v>
          </cell>
          <cell r="C3036" t="str">
            <v>M</v>
          </cell>
          <cell r="D3036">
            <v>644.53</v>
          </cell>
        </row>
        <row r="3037">
          <cell r="A3037">
            <v>204108</v>
          </cell>
          <cell r="B3037" t="str">
            <v>130,34 KG/M : DIAM. 473 MM (18 5/8") J OU K 55 - EQ. DE 301 A 1000 M</v>
          </cell>
          <cell r="C3037" t="str">
            <v>M</v>
          </cell>
          <cell r="D3037">
            <v>675.52</v>
          </cell>
        </row>
        <row r="3038">
          <cell r="A3038">
            <v>204109</v>
          </cell>
          <cell r="B3038" t="str">
            <v>130,34 KG/M : DIAM. 473 MM (18 5/8") J OU K 55 - EQ. ACIMA DE 1001 M</v>
          </cell>
          <cell r="C3038" t="str">
            <v>M</v>
          </cell>
          <cell r="D3038">
            <v>699.8</v>
          </cell>
        </row>
        <row r="3039">
          <cell r="A3039">
            <v>204110</v>
          </cell>
          <cell r="B3039" t="str">
            <v>96,82 KG/M : DIAM. 406 MM (16") H 40 - EQ. ATE 300 M</v>
          </cell>
          <cell r="C3039" t="str">
            <v>M</v>
          </cell>
          <cell r="D3039">
            <v>535.41</v>
          </cell>
        </row>
        <row r="3040">
          <cell r="A3040">
            <v>204111</v>
          </cell>
          <cell r="B3040" t="str">
            <v>96,82 KG/M : DIAM. 406 MM (16") H 40 - EQ. DE 301 A 1000 M</v>
          </cell>
          <cell r="C3040" t="str">
            <v>M</v>
          </cell>
          <cell r="D3040">
            <v>566.4</v>
          </cell>
        </row>
        <row r="3041">
          <cell r="A3041">
            <v>204112</v>
          </cell>
          <cell r="B3041" t="str">
            <v>96,82 KG/M : DIAM. 406 MM (16") H 40 - EQ. ACIMA DE 1001 M</v>
          </cell>
          <cell r="C3041" t="str">
            <v>M</v>
          </cell>
          <cell r="D3041">
            <v>590.69000000000005</v>
          </cell>
        </row>
        <row r="3042">
          <cell r="A3042">
            <v>204113</v>
          </cell>
          <cell r="B3042" t="str">
            <v>111,71 KG/M : DIAM. 406 MM (16") J OU K 55 - EQ. ATE 300 M</v>
          </cell>
          <cell r="C3042" t="str">
            <v>M</v>
          </cell>
          <cell r="D3042">
            <v>606.16999999999996</v>
          </cell>
        </row>
        <row r="3043">
          <cell r="A3043">
            <v>204114</v>
          </cell>
          <cell r="B3043" t="str">
            <v>111,71 KG/M: DIAM. 406 MM (16") J OU K 55 - EQ. DE 301 A 1000 M</v>
          </cell>
          <cell r="C3043" t="str">
            <v>M</v>
          </cell>
          <cell r="D3043">
            <v>637.16</v>
          </cell>
        </row>
        <row r="3044">
          <cell r="A3044">
            <v>204115</v>
          </cell>
          <cell r="B3044" t="str">
            <v>111,71 KG/M : DIAM. 406 MM (16") J OU K 55 - EQ. ACIMA DE 1001 M</v>
          </cell>
          <cell r="C3044" t="str">
            <v>M</v>
          </cell>
          <cell r="D3044">
            <v>661.44</v>
          </cell>
        </row>
        <row r="3045">
          <cell r="A3045">
            <v>204116</v>
          </cell>
          <cell r="B3045" t="str">
            <v>125,12 KG/M : DIAM. 406 MM (16") J OU K 55 - EQ. ATE 300 M</v>
          </cell>
          <cell r="C3045" t="str">
            <v>M</v>
          </cell>
          <cell r="D3045">
            <v>669.76</v>
          </cell>
        </row>
        <row r="3046">
          <cell r="A3046">
            <v>204117</v>
          </cell>
          <cell r="B3046" t="str">
            <v>125,12 KG/M : DIAM. 406 MM (16") J OU K 55 - EQ. DE 301 A 1000 M</v>
          </cell>
          <cell r="C3046" t="str">
            <v>M</v>
          </cell>
          <cell r="D3046">
            <v>700.75</v>
          </cell>
        </row>
        <row r="3047">
          <cell r="A3047">
            <v>204118</v>
          </cell>
          <cell r="B3047" t="str">
            <v>125,12 KG/M : DIAM. 406 MM (16") J OU K 55 - EQ. ACIMA DE 1001 M</v>
          </cell>
          <cell r="C3047" t="str">
            <v>M</v>
          </cell>
          <cell r="D3047">
            <v>725.03</v>
          </cell>
        </row>
        <row r="3048">
          <cell r="A3048">
            <v>204119</v>
          </cell>
          <cell r="B3048" t="str">
            <v>81,18 KG/M : DIAM. 340 MM (13 3/8") J OU K 55 - EQ. ATE 300 M</v>
          </cell>
          <cell r="C3048" t="str">
            <v>M</v>
          </cell>
          <cell r="D3048">
            <v>445.41</v>
          </cell>
        </row>
        <row r="3049">
          <cell r="A3049">
            <v>204120</v>
          </cell>
          <cell r="B3049" t="str">
            <v>81,18 KG/M : DIAM. 340 MM (13 3/8") J OU K 55 - EQ. DE 301 A 1000 M</v>
          </cell>
          <cell r="C3049" t="str">
            <v>M</v>
          </cell>
          <cell r="D3049">
            <v>470.4</v>
          </cell>
        </row>
        <row r="3050">
          <cell r="A3050">
            <v>204121</v>
          </cell>
          <cell r="B3050" t="str">
            <v>81,18 KG/M : DIAM. 340 MM (13 3/8") J OU K 55 - EQ. ACIMA DE 1001 M</v>
          </cell>
          <cell r="C3050" t="str">
            <v>M</v>
          </cell>
          <cell r="D3050">
            <v>489.99</v>
          </cell>
        </row>
        <row r="3051">
          <cell r="A3051">
            <v>204122</v>
          </cell>
          <cell r="B3051" t="str">
            <v>90,86 KG/M : DIAM. 340 MM (13 3/8") J OU K 55 - EQ. ATE 300 M</v>
          </cell>
          <cell r="C3051" t="str">
            <v>M</v>
          </cell>
          <cell r="D3051">
            <v>490.91</v>
          </cell>
        </row>
        <row r="3052">
          <cell r="A3052">
            <v>204123</v>
          </cell>
          <cell r="B3052" t="str">
            <v>90,86 KG/M : DIAM. 340 MM (13 3/8") J OU K 55 - EQ. DE 301 A 1000 M</v>
          </cell>
          <cell r="C3052" t="str">
            <v>M</v>
          </cell>
          <cell r="D3052">
            <v>515.9</v>
          </cell>
        </row>
        <row r="3053">
          <cell r="A3053">
            <v>204124</v>
          </cell>
          <cell r="B3053" t="str">
            <v>90,86 KG/M : DIAM. 340 MM (13 3/8") J OU K 55 - EQ. ACIMA DE 1001 M</v>
          </cell>
          <cell r="C3053" t="str">
            <v>M</v>
          </cell>
          <cell r="D3053">
            <v>535.49</v>
          </cell>
        </row>
        <row r="3054">
          <cell r="A3054">
            <v>204125</v>
          </cell>
          <cell r="B3054" t="str">
            <v>101,29 KG/M : DIAM. 340 MM (13 3/8") J OU K 55 - EQ. ATE 300 M</v>
          </cell>
          <cell r="C3054" t="str">
            <v>M</v>
          </cell>
          <cell r="D3054">
            <v>540.75</v>
          </cell>
        </row>
        <row r="3055">
          <cell r="A3055">
            <v>204126</v>
          </cell>
          <cell r="B3055" t="str">
            <v>101,29 KG/M : DIAM. 340 MM (13 3/8") J OU K 55 - EQ. DE 301 A 1000 M</v>
          </cell>
          <cell r="C3055" t="str">
            <v>M</v>
          </cell>
          <cell r="D3055">
            <v>565.74</v>
          </cell>
        </row>
        <row r="3056">
          <cell r="A3056">
            <v>204127</v>
          </cell>
          <cell r="B3056" t="str">
            <v>101,29 KG/M : DIAM. 340 MM (13 3/8") J OU K 55 - EQ. ACIMA DE 1001 M</v>
          </cell>
          <cell r="C3056" t="str">
            <v>M</v>
          </cell>
          <cell r="D3056">
            <v>585.33000000000004</v>
          </cell>
        </row>
        <row r="3057">
          <cell r="A3057">
            <v>204128</v>
          </cell>
          <cell r="B3057" t="str">
            <v>60,32 KG/M : DIAM. 273 MM (10 3/4") J OU K 55 - EQ. ATE 300 M</v>
          </cell>
          <cell r="C3057" t="str">
            <v>M</v>
          </cell>
          <cell r="D3057">
            <v>339.15</v>
          </cell>
        </row>
        <row r="3058">
          <cell r="A3058">
            <v>204129</v>
          </cell>
          <cell r="B3058" t="str">
            <v>60,32 KG/M : DIAM. 273 MM (10 3/4") J OU K 55 - EQ. DE 301 A 1000 M</v>
          </cell>
          <cell r="C3058" t="str">
            <v>M</v>
          </cell>
          <cell r="D3058">
            <v>360.69</v>
          </cell>
        </row>
        <row r="3059">
          <cell r="A3059">
            <v>204130</v>
          </cell>
          <cell r="B3059" t="str">
            <v>60,32 KG/M : DIAM. 273 MM (10 3/4") J OU K 55 - EQ. ACIMA DE 1001 M</v>
          </cell>
          <cell r="C3059" t="str">
            <v>M</v>
          </cell>
          <cell r="D3059">
            <v>377.57</v>
          </cell>
        </row>
        <row r="3060">
          <cell r="A3060">
            <v>204131</v>
          </cell>
          <cell r="B3060" t="str">
            <v>67,66 KG/M : DIAM. 273 MM (10 3/4") J OU K 55 - EQ. ATE 300 M</v>
          </cell>
          <cell r="C3060" t="str">
            <v>M</v>
          </cell>
          <cell r="D3060">
            <v>373.82</v>
          </cell>
        </row>
        <row r="3061">
          <cell r="A3061">
            <v>204132</v>
          </cell>
          <cell r="B3061" t="str">
            <v>67,66 KG/M : DIAM. 273 MM (10 3/4") J OU K 55 - EQ. DE 301 A 1000 M</v>
          </cell>
          <cell r="C3061" t="str">
            <v>M</v>
          </cell>
          <cell r="D3061">
            <v>395.36</v>
          </cell>
        </row>
        <row r="3062">
          <cell r="A3062">
            <v>204133</v>
          </cell>
          <cell r="B3062" t="str">
            <v>67,66 KG/M : DIAM. 273 MM (10 3/4") J OU K 55 - EQ. ACIMA DE 1001 M</v>
          </cell>
          <cell r="C3062" t="str">
            <v>M</v>
          </cell>
          <cell r="D3062">
            <v>412.24</v>
          </cell>
        </row>
        <row r="3063">
          <cell r="A3063">
            <v>204134</v>
          </cell>
          <cell r="B3063" t="str">
            <v>75,96 KG/M : DIAM. 273 MM (10 3/4") J OU K 55 - EQ. ATE 300 M</v>
          </cell>
          <cell r="C3063" t="str">
            <v>M</v>
          </cell>
          <cell r="D3063">
            <v>412.81</v>
          </cell>
        </row>
        <row r="3064">
          <cell r="A3064">
            <v>204135</v>
          </cell>
          <cell r="B3064" t="str">
            <v>75,96 KG/M : DIAM. 273 MM (10 3/4") J OU K 55 - EQ. DE 301 A 1000 M</v>
          </cell>
          <cell r="C3064" t="str">
            <v>M</v>
          </cell>
          <cell r="D3064">
            <v>434.36</v>
          </cell>
        </row>
        <row r="3065">
          <cell r="A3065">
            <v>204136</v>
          </cell>
          <cell r="B3065" t="str">
            <v>75,96 KG/M : DIAM. 273 MM (10 3/4") J OU K 55 - EQ. ACIMA DE 1001 M</v>
          </cell>
          <cell r="C3065" t="str">
            <v>M</v>
          </cell>
          <cell r="D3065">
            <v>451.24</v>
          </cell>
        </row>
        <row r="3066">
          <cell r="A3066">
            <v>204137</v>
          </cell>
          <cell r="B3066" t="str">
            <v>48,11 KG/M : DIAM. 244 MM (9 5/8") H 40 - EQ. ATE 300 M</v>
          </cell>
          <cell r="C3066" t="str">
            <v>M</v>
          </cell>
          <cell r="D3066">
            <v>274.14999999999998</v>
          </cell>
        </row>
        <row r="3067">
          <cell r="A3067">
            <v>204138</v>
          </cell>
          <cell r="B3067" t="str">
            <v>48,11 KG/M : DIAM. 244 MM (9 5/8") H 40 - EQ. DE 301 A 1000 M</v>
          </cell>
          <cell r="C3067" t="str">
            <v>M</v>
          </cell>
          <cell r="D3067">
            <v>292.89</v>
          </cell>
        </row>
        <row r="3068">
          <cell r="A3068">
            <v>204139</v>
          </cell>
          <cell r="B3068" t="str">
            <v>48,11 KG/M : DIAM. 244 MM (9 5/8") H 40 - EQ. ACIMA DE 1001 M</v>
          </cell>
          <cell r="C3068" t="str">
            <v>M</v>
          </cell>
          <cell r="D3068">
            <v>307.56</v>
          </cell>
        </row>
        <row r="3069">
          <cell r="A3069">
            <v>204140</v>
          </cell>
          <cell r="B3069" t="str">
            <v>53,62 KG/M : DIAM. 244 MM (9 5/8") J OU K 55 - EQ. ATE 300 M</v>
          </cell>
          <cell r="C3069" t="str">
            <v>M</v>
          </cell>
          <cell r="D3069">
            <v>300.16000000000003</v>
          </cell>
        </row>
        <row r="3070">
          <cell r="A3070">
            <v>204141</v>
          </cell>
          <cell r="B3070" t="str">
            <v>53,62 KG/M : DIAM. 244 MM (9 5/8") J OU K 55 - EQ. DE 301 A 1000 M</v>
          </cell>
          <cell r="C3070" t="str">
            <v>M</v>
          </cell>
          <cell r="D3070">
            <v>318.89999999999998</v>
          </cell>
        </row>
        <row r="3071">
          <cell r="A3071">
            <v>204142</v>
          </cell>
          <cell r="B3071" t="str">
            <v>53,62 KG/M : DIAM. 244 MM (9 5/8") J OU K 55 - EQ. ACIMA DE 1001 M</v>
          </cell>
          <cell r="C3071" t="str">
            <v>M</v>
          </cell>
          <cell r="D3071">
            <v>333.57</v>
          </cell>
        </row>
        <row r="3072">
          <cell r="A3072">
            <v>204143</v>
          </cell>
          <cell r="B3072" t="str">
            <v>59,68 KG/M : DIAM. 244 MM (9 5/8") J OU K 55 - EQ. ATE 300 M</v>
          </cell>
          <cell r="C3072" t="str">
            <v>M</v>
          </cell>
          <cell r="D3072">
            <v>328.32</v>
          </cell>
        </row>
        <row r="3073">
          <cell r="A3073">
            <v>204144</v>
          </cell>
          <cell r="B3073" t="str">
            <v>59,68 KG/M : DIAM. 244 MM (9 5/8") J OU K 55 - EQ. DE 301 A 1000 M</v>
          </cell>
          <cell r="C3073" t="str">
            <v>M</v>
          </cell>
          <cell r="D3073">
            <v>347.06</v>
          </cell>
        </row>
        <row r="3074">
          <cell r="A3074">
            <v>204145</v>
          </cell>
          <cell r="B3074" t="str">
            <v>59,68 KG/M : DIAM. 244 MM (9 5/8") J OU K 55 - EQ. ACIMA DE 1001 M</v>
          </cell>
          <cell r="C3074" t="str">
            <v>M</v>
          </cell>
          <cell r="D3074">
            <v>361.73</v>
          </cell>
        </row>
        <row r="3075">
          <cell r="A3075">
            <v>204146</v>
          </cell>
          <cell r="B3075" t="str">
            <v>35,75 KG/M : DIAM. 219 MM (8 5/8") J OU K 55</v>
          </cell>
          <cell r="C3075" t="str">
            <v>M</v>
          </cell>
          <cell r="D3075">
            <v>232.33</v>
          </cell>
        </row>
        <row r="3076">
          <cell r="A3076">
            <v>204147</v>
          </cell>
          <cell r="B3076" t="str">
            <v>47,66 KG/M : DIAM. 219 MM (8 5/8") J OU K 55 - EQ. DE 301 A 1000 M</v>
          </cell>
          <cell r="C3076" t="str">
            <v>M</v>
          </cell>
          <cell r="D3076">
            <v>313.91000000000003</v>
          </cell>
        </row>
        <row r="3077">
          <cell r="A3077">
            <v>204148</v>
          </cell>
          <cell r="B3077" t="str">
            <v>47,66 KG/M : DIAM. 219 MM (8 5/8") J OU K 55 - EQ. ACIMA DE 1001 M</v>
          </cell>
          <cell r="C3077" t="str">
            <v>M</v>
          </cell>
          <cell r="D3077">
            <v>328.58</v>
          </cell>
        </row>
        <row r="3078">
          <cell r="A3078">
            <v>204149</v>
          </cell>
          <cell r="B3078" t="str">
            <v>53,62 KG/M : DIAM. 219 MM (8 5/8") J OU K 55 - EQ.DE 301 A 1000 M</v>
          </cell>
          <cell r="C3078" t="str">
            <v>M</v>
          </cell>
          <cell r="D3078">
            <v>346.39</v>
          </cell>
        </row>
        <row r="3079">
          <cell r="A3079">
            <v>204150</v>
          </cell>
          <cell r="B3079" t="str">
            <v>53,62 KG/M : DIAM. 219 MM (8 5/8") J OU K 55 - EQ. ACIMA DE 1001 M</v>
          </cell>
          <cell r="C3079" t="str">
            <v>M</v>
          </cell>
          <cell r="D3079">
            <v>361.06</v>
          </cell>
        </row>
        <row r="3080">
          <cell r="A3080">
            <v>204151</v>
          </cell>
          <cell r="B3080" t="str">
            <v>29,79 KG/M : DIAM. 168 MM (6 5/8") J OU K 55</v>
          </cell>
          <cell r="C3080" t="str">
            <v>M</v>
          </cell>
          <cell r="D3080">
            <v>199.31</v>
          </cell>
        </row>
        <row r="3081">
          <cell r="A3081">
            <v>204152</v>
          </cell>
          <cell r="B3081" t="str">
            <v>35,75 KG/M : DIAM. 168 MM (6 5/8") J OU K 55 - EQ. DE 301 A 1000 M</v>
          </cell>
          <cell r="C3081" t="str">
            <v>M</v>
          </cell>
          <cell r="D3081">
            <v>248.39</v>
          </cell>
        </row>
        <row r="3082">
          <cell r="A3082">
            <v>204153</v>
          </cell>
          <cell r="B3082" t="str">
            <v>35,75 KG/M : DIAM. 168 MM (6 5/8") J OU K 55 - EQ. ACIMA DE 1001 M</v>
          </cell>
          <cell r="C3082" t="str">
            <v>M</v>
          </cell>
          <cell r="D3082">
            <v>263.06</v>
          </cell>
        </row>
        <row r="3084">
          <cell r="A3084" t="str">
            <v>210000</v>
          </cell>
          <cell r="B3084" t="str">
            <v>SERVICOS ESPECIAIS</v>
          </cell>
        </row>
        <row r="3085">
          <cell r="A3085" t="str">
            <v>210100</v>
          </cell>
          <cell r="B3085" t="str">
            <v>PESQUISA E DETECCAO</v>
          </cell>
        </row>
        <row r="3086">
          <cell r="A3086" t="str">
            <v>210101</v>
          </cell>
          <cell r="B3086" t="str">
            <v>PESQUISA DE INTERFERENCIAS</v>
          </cell>
          <cell r="C3086" t="str">
            <v>M3</v>
          </cell>
          <cell r="D3086">
            <v>18.32</v>
          </cell>
        </row>
        <row r="3087">
          <cell r="A3087" t="str">
            <v>210102</v>
          </cell>
          <cell r="B3087" t="str">
            <v>PESQUISA DE VAZAMENTOS INVISIVEIS DE REDE DE AGUA E RAMAL</v>
          </cell>
          <cell r="C3087" t="str">
            <v>KM</v>
          </cell>
          <cell r="D3087">
            <v>380.39</v>
          </cell>
        </row>
        <row r="3088">
          <cell r="A3088" t="str">
            <v>210103</v>
          </cell>
          <cell r="B3088" t="str">
            <v>DETECCAO ELETROMAGNETICA DE REDE DE AGUA</v>
          </cell>
          <cell r="C3088" t="str">
            <v>M</v>
          </cell>
          <cell r="D3088">
            <v>1.33</v>
          </cell>
        </row>
        <row r="3089">
          <cell r="A3089" t="str">
            <v>210104</v>
          </cell>
          <cell r="B3089" t="str">
            <v>DETECCAO ELETROMAGNETICA DE PECAS DE AGUA</v>
          </cell>
          <cell r="C3089" t="str">
            <v>UN</v>
          </cell>
          <cell r="D3089">
            <v>50.03</v>
          </cell>
        </row>
        <row r="3090">
          <cell r="A3090" t="str">
            <v>210105</v>
          </cell>
          <cell r="B3090" t="str">
            <v>DETECCAO PELO METODO DE SONDAGEM COM VARAS METALICAS EM REDES DE AGUA</v>
          </cell>
          <cell r="C3090" t="str">
            <v>M</v>
          </cell>
          <cell r="D3090">
            <v>1.17</v>
          </cell>
        </row>
        <row r="3091">
          <cell r="A3091" t="str">
            <v>210106</v>
          </cell>
          <cell r="B3091" t="str">
            <v>SONDAGEM DE REDES E PECAS LOCALIZADAS (CAVAS) COM PAVIMENTACAO</v>
          </cell>
          <cell r="C3091" t="str">
            <v>UN</v>
          </cell>
          <cell r="D3091">
            <v>161.38999999999999</v>
          </cell>
        </row>
        <row r="3092">
          <cell r="A3092" t="str">
            <v>210107</v>
          </cell>
          <cell r="B3092" t="str">
            <v>SONDAGEM DE REDES E PECAS LOCALIZADAS (CAVAS) SEM PAVIMENTACAO</v>
          </cell>
          <cell r="C3092" t="str">
            <v>UN</v>
          </cell>
          <cell r="D3092">
            <v>133.19</v>
          </cell>
        </row>
        <row r="3093">
          <cell r="A3093" t="str">
            <v>210110</v>
          </cell>
          <cell r="B3093" t="str">
            <v>DESCOBRIMENTO E NIVELAMENTO DE PV,PI,TL</v>
          </cell>
          <cell r="C3093" t="str">
            <v>UN</v>
          </cell>
          <cell r="D3093">
            <v>115.85</v>
          </cell>
        </row>
        <row r="3095">
          <cell r="A3095" t="str">
            <v>210600</v>
          </cell>
          <cell r="B3095" t="str">
            <v>LEVANTAMENTO E RECOMPOSICAO DE SUPERFICIE</v>
          </cell>
        </row>
        <row r="3096">
          <cell r="A3096" t="str">
            <v>210601</v>
          </cell>
          <cell r="B3096" t="str">
            <v>REMOCAO DE ENTULHO RETIRADO DE VALA, QUALQUER DISTANCIA</v>
          </cell>
          <cell r="C3096" t="str">
            <v>M2</v>
          </cell>
          <cell r="D3096">
            <v>14.2</v>
          </cell>
        </row>
        <row r="3097">
          <cell r="A3097" t="str">
            <v>210602</v>
          </cell>
          <cell r="B3097" t="str">
            <v>MOBILIZACAO DE EQUIPE PARA LEVANTAMENTO E REPOSICAO DE PAVIMENTO</v>
          </cell>
          <cell r="C3097" t="str">
            <v>M2</v>
          </cell>
          <cell r="D3097">
            <v>5.73</v>
          </cell>
        </row>
        <row r="3099">
          <cell r="A3099" t="str">
            <v>210700</v>
          </cell>
          <cell r="B3099" t="str">
            <v>SERVICOS DE CONSERVACAO DE AREAS</v>
          </cell>
        </row>
        <row r="3100">
          <cell r="A3100" t="str">
            <v>210701</v>
          </cell>
          <cell r="B3100" t="str">
            <v>CONSERV. DE AREAS VERDES(CAPINA C/REMOCAO VEGET. DIVERSAS EXTERMINIO PRAGAS EM CAMINHOS E/OU FAIXA)</v>
          </cell>
          <cell r="C3100" t="str">
            <v>M2</v>
          </cell>
          <cell r="D3100">
            <v>0.22</v>
          </cell>
        </row>
        <row r="3101">
          <cell r="A3101" t="str">
            <v>210703</v>
          </cell>
          <cell r="B3101" t="str">
            <v>LIMPEZA DE CANALETAS DE DRENAGEM SUPERFICIAL</v>
          </cell>
          <cell r="C3101" t="str">
            <v>M</v>
          </cell>
          <cell r="D3101">
            <v>0.25</v>
          </cell>
        </row>
        <row r="3102">
          <cell r="A3102" t="str">
            <v>210704</v>
          </cell>
          <cell r="B3102" t="str">
            <v>IRRIGACAO DE AREA GRAMADA COM CAMINHAO IRRIGADEIRA</v>
          </cell>
          <cell r="C3102" t="str">
            <v>M2</v>
          </cell>
          <cell r="D3102">
            <v>0.03</v>
          </cell>
        </row>
        <row r="3103">
          <cell r="A3103" t="str">
            <v>210705</v>
          </cell>
          <cell r="B3103" t="str">
            <v>LIMPEZA DE CAIXA DE PASSAGEM OU BUEIRO</v>
          </cell>
          <cell r="C3103" t="str">
            <v>UN</v>
          </cell>
          <cell r="D3103">
            <v>9.0399999999999991</v>
          </cell>
        </row>
        <row r="3104">
          <cell r="A3104" t="str">
            <v>210706</v>
          </cell>
          <cell r="B3104" t="str">
            <v>ALTEAMENTO DO FECHAMENTO DE DIVISA COM 3 FIOS DE  ARAME FARPADO</v>
          </cell>
          <cell r="C3104" t="str">
            <v>M</v>
          </cell>
          <cell r="D3104">
            <v>5.47</v>
          </cell>
        </row>
        <row r="3105">
          <cell r="A3105" t="str">
            <v>210707</v>
          </cell>
          <cell r="B3105" t="str">
            <v>CONSERVACAO DE FAIXAS DE CIRCULACAO DE 1,00 M JUNTO  AS DIVISAS - ROCAGEM COM REMOCAO DA VEGETACAO</v>
          </cell>
          <cell r="C3105" t="str">
            <v>M</v>
          </cell>
          <cell r="D3105">
            <v>0.17</v>
          </cell>
        </row>
        <row r="3106">
          <cell r="A3106" t="str">
            <v>210708</v>
          </cell>
          <cell r="B3106" t="str">
            <v>CONSERVACAO DE FAIXAS DE CIRCULACAO - PINTURA DOS MARCOS COM LATEX E NUMERACAO COM TINTA A OLEO</v>
          </cell>
          <cell r="C3106" t="str">
            <v>UN</v>
          </cell>
          <cell r="D3106">
            <v>6.41</v>
          </cell>
        </row>
        <row r="3107">
          <cell r="A3107" t="str">
            <v>210709</v>
          </cell>
          <cell r="B3107" t="str">
            <v>CONSERVACAO DE FAIXAS DE CIRCULACAO-PINTURA DOS MARCOS A OLEO E NUMERACAO COM TINTA A OLEO</v>
          </cell>
          <cell r="C3107" t="str">
            <v>UN</v>
          </cell>
          <cell r="D3107">
            <v>8.91</v>
          </cell>
        </row>
        <row r="3108">
          <cell r="A3108" t="str">
            <v>210710</v>
          </cell>
          <cell r="B3108" t="str">
            <v>CONSERVACAO DE FAIXAS DE CIRCULACAO-REPOSICAO DE MARCOS</v>
          </cell>
          <cell r="C3108" t="str">
            <v>UN</v>
          </cell>
          <cell r="D3108">
            <v>10.98</v>
          </cell>
        </row>
        <row r="3109">
          <cell r="A3109" t="str">
            <v>210711</v>
          </cell>
          <cell r="B3109" t="str">
            <v>CONSERVACAO DE FAIXAS DE CIRCULACAO-REPOSICAO DE  FIOS ARREBENTADOS OU ARRANCADOS</v>
          </cell>
          <cell r="C3109" t="str">
            <v>M</v>
          </cell>
          <cell r="D3109">
            <v>0.46</v>
          </cell>
        </row>
        <row r="3110">
          <cell r="A3110" t="str">
            <v>210712</v>
          </cell>
          <cell r="B3110" t="str">
            <v>CONSERVACAO DE FAIXAS DE CIRCULACAO-REPOSICAO DE MOUROES DE CONCRETO</v>
          </cell>
          <cell r="C3110" t="str">
            <v>UN</v>
          </cell>
          <cell r="D3110">
            <v>33.630000000000003</v>
          </cell>
        </row>
        <row r="3111">
          <cell r="A3111" t="str">
            <v>210715</v>
          </cell>
          <cell r="B3111" t="str">
            <v>CONSERVACAO DE AREAS VERDES - CORTES E MANUTENCAO DO GRAMADO EM AREAS PLANAS</v>
          </cell>
          <cell r="C3111" t="str">
            <v>M2</v>
          </cell>
          <cell r="D3111">
            <v>0.28999999999999998</v>
          </cell>
        </row>
        <row r="3112">
          <cell r="A3112" t="str">
            <v>210716</v>
          </cell>
          <cell r="B3112" t="str">
            <v>CONSERVACAO DE AREAS VERDES - CORTE E MANUTENCAO DO GRAMADO EM TALUDES</v>
          </cell>
          <cell r="C3112" t="str">
            <v>M2</v>
          </cell>
          <cell r="D3112">
            <v>0.37</v>
          </cell>
        </row>
        <row r="3113">
          <cell r="A3113" t="str">
            <v>210717</v>
          </cell>
          <cell r="B3113" t="str">
            <v>CONSERVACAO DE AREAS VERDES-ROCAGEM SEM REMOCAO VEGET.DIVERSAS EXTERM. PRAGAS EM FAIXAS DE ADUTORAS</v>
          </cell>
          <cell r="C3113" t="str">
            <v>M2</v>
          </cell>
          <cell r="D3113">
            <v>0.15</v>
          </cell>
        </row>
        <row r="3114">
          <cell r="A3114" t="str">
            <v>210718</v>
          </cell>
          <cell r="B3114" t="str">
            <v>CONSERVACAO DE AREAS VERDES-ROCAGEM COM REMOCAO VEGET.DIVER.EXTERM.PRAGAS FAIXAS ESTR.MARGEM/CANAIS</v>
          </cell>
          <cell r="C3114" t="str">
            <v>M</v>
          </cell>
          <cell r="D3114">
            <v>0.74</v>
          </cell>
        </row>
        <row r="3115">
          <cell r="A3115" t="str">
            <v>210719</v>
          </cell>
          <cell r="B3115" t="str">
            <v>CONSERVACAO DE AREAS VERDES-ROCAGEM E APLICACAO DE HERBICIDA NA VEGETACAO DE PATIOS EMPEDRADOS</v>
          </cell>
          <cell r="C3115" t="str">
            <v>M2</v>
          </cell>
          <cell r="D3115">
            <v>1.38</v>
          </cell>
        </row>
        <row r="3116">
          <cell r="A3116" t="str">
            <v>210720</v>
          </cell>
          <cell r="B3116" t="str">
            <v>CONSERVACAO DE AREAS VERDES-LIMPEZA DE TALUDES PROTEGIDOS COM ENROCAMENTO</v>
          </cell>
          <cell r="C3116" t="str">
            <v>M2</v>
          </cell>
          <cell r="D3116">
            <v>0.54</v>
          </cell>
        </row>
        <row r="3117">
          <cell r="A3117" t="str">
            <v>210721</v>
          </cell>
          <cell r="B3117" t="str">
            <v>CONSERVACAO DE AREAS VERDES-RECOBRIMENTO DE AREA  GRAMADA COM TERRA VEGETAL E ADUBACAO</v>
          </cell>
          <cell r="C3117" t="str">
            <v>M2</v>
          </cell>
          <cell r="D3117">
            <v>1.46</v>
          </cell>
        </row>
        <row r="3118">
          <cell r="A3118" t="str">
            <v>210723</v>
          </cell>
          <cell r="B3118" t="str">
            <v>COLOCACAO ARAME FARPADO EM MOUROES EXISTENTES - 11 FIOS</v>
          </cell>
          <cell r="C3118" t="str">
            <v>M</v>
          </cell>
          <cell r="D3118">
            <v>3.92</v>
          </cell>
        </row>
        <row r="3119">
          <cell r="A3119" t="str">
            <v>210724</v>
          </cell>
          <cell r="B3119" t="str">
            <v>COLOCACAO ARAME FARPADO EM MOUROES EXIXTENTES - 5 FIOS</v>
          </cell>
          <cell r="C3119" t="str">
            <v>M</v>
          </cell>
          <cell r="D3119">
            <v>1.88</v>
          </cell>
        </row>
        <row r="3120">
          <cell r="A3120" t="str">
            <v>210725</v>
          </cell>
          <cell r="B3120" t="str">
            <v>COLOCACAO TELA DE ALAMBRADO EM MOUROES EXISTENTES</v>
          </cell>
          <cell r="C3120" t="str">
            <v>M</v>
          </cell>
          <cell r="D3120">
            <v>19.489999999999998</v>
          </cell>
        </row>
        <row r="3121">
          <cell r="A3121" t="str">
            <v>210800</v>
          </cell>
          <cell r="B3121" t="str">
            <v>DEMOLICOES E REMOCOES</v>
          </cell>
          <cell r="D3121">
            <v>0</v>
          </cell>
        </row>
        <row r="3122">
          <cell r="A3122" t="str">
            <v>210801</v>
          </cell>
          <cell r="B3122" t="str">
            <v>DEMOLICAO DE ALVENARIA</v>
          </cell>
          <cell r="C3122" t="str">
            <v>M3</v>
          </cell>
          <cell r="D3122">
            <v>58.58</v>
          </cell>
        </row>
        <row r="3123">
          <cell r="A3123" t="str">
            <v>210802</v>
          </cell>
          <cell r="B3123" t="str">
            <v>DEMOLICAO DE CONCRETO ARMADO</v>
          </cell>
          <cell r="C3123" t="str">
            <v>M3</v>
          </cell>
          <cell r="D3123">
            <v>123.42</v>
          </cell>
        </row>
        <row r="3124">
          <cell r="A3124" t="str">
            <v>210803</v>
          </cell>
          <cell r="B3124" t="str">
            <v>DEMOLICAO DE CONCRETO SIMPLES</v>
          </cell>
          <cell r="C3124" t="str">
            <v>M3</v>
          </cell>
          <cell r="D3124">
            <v>64.099999999999994</v>
          </cell>
        </row>
        <row r="3125">
          <cell r="A3125" t="str">
            <v>210804</v>
          </cell>
          <cell r="B3125" t="str">
            <v>REMOCAO DE PISO</v>
          </cell>
          <cell r="C3125" t="str">
            <v>M2</v>
          </cell>
          <cell r="D3125">
            <v>12.04</v>
          </cell>
        </row>
        <row r="3126">
          <cell r="A3126" t="str">
            <v>210805</v>
          </cell>
          <cell r="B3126" t="str">
            <v>REMOCAO DE TELHAS DE BARRO</v>
          </cell>
          <cell r="C3126" t="str">
            <v>M2</v>
          </cell>
          <cell r="D3126">
            <v>4.3600000000000003</v>
          </cell>
        </row>
        <row r="3127">
          <cell r="A3127" t="str">
            <v>210806</v>
          </cell>
          <cell r="B3127" t="str">
            <v>REMOCAO DE TELHAS ONDULADAS</v>
          </cell>
          <cell r="C3127" t="str">
            <v>M2</v>
          </cell>
          <cell r="D3127">
            <v>1.79</v>
          </cell>
        </row>
        <row r="3128">
          <cell r="A3128" t="str">
            <v>210807</v>
          </cell>
          <cell r="B3128" t="str">
            <v>REMOCAO DE TELHAS DE FIBROCIMENTO L = 49 CM</v>
          </cell>
          <cell r="C3128" t="str">
            <v>M2</v>
          </cell>
          <cell r="D3128">
            <v>1.88</v>
          </cell>
        </row>
        <row r="3129">
          <cell r="A3129" t="str">
            <v>210808</v>
          </cell>
          <cell r="B3129" t="str">
            <v>REMOCAO DE TELHAS DE FIBROCIMENTO L = 90 CM</v>
          </cell>
          <cell r="C3129" t="str">
            <v>M2</v>
          </cell>
          <cell r="D3129">
            <v>1.96</v>
          </cell>
        </row>
        <row r="3130">
          <cell r="A3130" t="str">
            <v>210809</v>
          </cell>
          <cell r="B3130" t="str">
            <v>REMOCAO DE ESTRUTURA DE MADEIRA EM TESOURA PONTALETADA OU MISTA PARA TELHAS DE BARRO</v>
          </cell>
          <cell r="C3130" t="str">
            <v>M2</v>
          </cell>
          <cell r="D3130">
            <v>8.3699999999999992</v>
          </cell>
        </row>
        <row r="3131">
          <cell r="A3131" t="str">
            <v>210810</v>
          </cell>
          <cell r="B3131" t="str">
            <v>REMOCAO DE ESTRUTURA DE MADEIRA EM TESOURA PONTALETADA OU MISTA PARA TELHAS DE FIBROCIMENTO</v>
          </cell>
          <cell r="C3131" t="str">
            <v>M2</v>
          </cell>
          <cell r="D3131">
            <v>5.57</v>
          </cell>
        </row>
        <row r="3132">
          <cell r="A3132" t="str">
            <v>210811</v>
          </cell>
          <cell r="B3132" t="str">
            <v>REMOCAO DE CAIBROS DE ESTRUTURA DE MADEIRA DA COBERTURA</v>
          </cell>
          <cell r="C3132" t="str">
            <v>M</v>
          </cell>
          <cell r="D3132">
            <v>0.82</v>
          </cell>
        </row>
        <row r="3133">
          <cell r="A3133" t="str">
            <v>210812</v>
          </cell>
          <cell r="B3133" t="str">
            <v>REMOCAO DE RIPAS DE ESTRUTURA DE MADEIRA DA COBERTURA</v>
          </cell>
          <cell r="C3133" t="str">
            <v>M</v>
          </cell>
          <cell r="D3133">
            <v>0.1</v>
          </cell>
        </row>
        <row r="3134">
          <cell r="A3134" t="str">
            <v>210813</v>
          </cell>
          <cell r="B3134" t="str">
            <v>REMOCAO DE CALHAS E RUFOS</v>
          </cell>
          <cell r="C3134" t="str">
            <v>M</v>
          </cell>
          <cell r="D3134">
            <v>1.5</v>
          </cell>
        </row>
        <row r="3135">
          <cell r="A3135" t="str">
            <v>210814</v>
          </cell>
          <cell r="B3135" t="str">
            <v>REMOCAO DE FORROS DE MADEIRA PREGADAS</v>
          </cell>
          <cell r="C3135" t="str">
            <v>M2</v>
          </cell>
          <cell r="D3135">
            <v>3.89</v>
          </cell>
        </row>
        <row r="3136">
          <cell r="A3136" t="str">
            <v>210815</v>
          </cell>
          <cell r="B3136" t="str">
            <v>REMOCAO DE FORRO DE ESTUQUE</v>
          </cell>
          <cell r="C3136" t="str">
            <v>M2</v>
          </cell>
          <cell r="D3136">
            <v>3.39</v>
          </cell>
        </row>
        <row r="3137">
          <cell r="A3137" t="str">
            <v>210816</v>
          </cell>
          <cell r="B3137" t="str">
            <v>REMOCAO DE REVESTIMENTO COM ARGAMASSA</v>
          </cell>
          <cell r="C3137" t="str">
            <v>M2</v>
          </cell>
          <cell r="D3137">
            <v>1.29</v>
          </cell>
        </row>
        <row r="3138">
          <cell r="A3138" t="str">
            <v>210817</v>
          </cell>
          <cell r="B3138" t="str">
            <v>REMOCAO DE REVESTIMENTO DE AZULEJO, INCLUSIVE ARGAMASSA</v>
          </cell>
          <cell r="C3138" t="str">
            <v>M2</v>
          </cell>
          <cell r="D3138">
            <v>2.59</v>
          </cell>
        </row>
        <row r="3139">
          <cell r="A3139" t="str">
            <v>210818</v>
          </cell>
          <cell r="B3139" t="str">
            <v>REMOCAO DE CAIACAO OU TINTA MINERAL IMPERMEAVEL</v>
          </cell>
          <cell r="C3139" t="str">
            <v>M2</v>
          </cell>
          <cell r="D3139">
            <v>0.73</v>
          </cell>
        </row>
        <row r="3140">
          <cell r="A3140" t="str">
            <v>210819</v>
          </cell>
          <cell r="B3140" t="str">
            <v>REMOCAO DE PINTURA OLEO, ESMALTE, LATEX ACRILICO EM PAREDES</v>
          </cell>
          <cell r="C3140" t="str">
            <v>M2</v>
          </cell>
          <cell r="D3140">
            <v>1.58</v>
          </cell>
        </row>
        <row r="3141">
          <cell r="A3141" t="str">
            <v>210820</v>
          </cell>
          <cell r="B3141" t="str">
            <v>REMOCAO DE PINTURA A OLEO, ESMALTE OU VERNIZ EM ESQUADRIAS DE MADEIRA</v>
          </cell>
          <cell r="C3141" t="str">
            <v>M2</v>
          </cell>
          <cell r="D3141">
            <v>2.3199999999999998</v>
          </cell>
        </row>
        <row r="3142">
          <cell r="A3142" t="str">
            <v>210821</v>
          </cell>
          <cell r="B3142" t="str">
            <v>REMOCAO DE PINTURA A OLEO, ESMALTE, ALUMINIO, GRAFITE EM ESQUADRIAS DE FERRO</v>
          </cell>
          <cell r="C3142" t="str">
            <v>M2</v>
          </cell>
          <cell r="D3142">
            <v>2.48</v>
          </cell>
        </row>
        <row r="3143">
          <cell r="A3143" t="str">
            <v>210822</v>
          </cell>
          <cell r="B3143" t="str">
            <v>REMOCAO DE FOLHAS DE PORTAS OU JANELAS DE MADEIRA</v>
          </cell>
          <cell r="C3143" t="str">
            <v>UN</v>
          </cell>
          <cell r="D3143">
            <v>3.71</v>
          </cell>
        </row>
        <row r="3144">
          <cell r="A3144" t="str">
            <v>210823</v>
          </cell>
          <cell r="B3144" t="str">
            <v>REMOCAO DE BATENTES DE MADEIRA</v>
          </cell>
          <cell r="C3144" t="str">
            <v>UN</v>
          </cell>
          <cell r="D3144">
            <v>16.79</v>
          </cell>
        </row>
        <row r="3145">
          <cell r="A3145" t="str">
            <v>210824</v>
          </cell>
          <cell r="B3145" t="str">
            <v>REMOCAO DE FECHADURAS DE EMBUTIR</v>
          </cell>
          <cell r="C3145" t="str">
            <v>UN</v>
          </cell>
          <cell r="D3145">
            <v>3.71</v>
          </cell>
        </row>
        <row r="3146">
          <cell r="A3146" t="str">
            <v>210825</v>
          </cell>
          <cell r="B3146" t="str">
            <v>REMOCAO DE ESQUADRIAS METALICAS</v>
          </cell>
          <cell r="C3146" t="str">
            <v>M2</v>
          </cell>
          <cell r="D3146">
            <v>9.8000000000000007</v>
          </cell>
        </row>
        <row r="3147">
          <cell r="A3147" t="str">
            <v>210826</v>
          </cell>
          <cell r="B3147" t="str">
            <v>REMOCAO DE VIDROS, INCLUSIVE RASPAGEM DE MASSA OU RETIRADA DE BAGUETES</v>
          </cell>
          <cell r="C3147" t="str">
            <v>M2</v>
          </cell>
          <cell r="D3147">
            <v>5.04</v>
          </cell>
        </row>
        <row r="3148">
          <cell r="A3148" t="str">
            <v>210827</v>
          </cell>
          <cell r="B3148" t="str">
            <v>REMOCAO DE TUBULACOES EM GERAL</v>
          </cell>
          <cell r="C3148" t="str">
            <v>M</v>
          </cell>
          <cell r="D3148">
            <v>2.59</v>
          </cell>
        </row>
        <row r="3149">
          <cell r="A3149" t="str">
            <v>210828</v>
          </cell>
          <cell r="B3149" t="str">
            <v>REMOCAO DE REGISTRO E VALVULAS DE DESCARGA</v>
          </cell>
          <cell r="C3149" t="str">
            <v>UN</v>
          </cell>
          <cell r="D3149">
            <v>31.41</v>
          </cell>
        </row>
        <row r="3150">
          <cell r="A3150" t="str">
            <v>210829</v>
          </cell>
          <cell r="B3150" t="str">
            <v>REMOCAO APARELHOS SANITARIOS, INCLUSIVE OS ACESSORIOS</v>
          </cell>
          <cell r="C3150" t="str">
            <v>UN</v>
          </cell>
          <cell r="D3150">
            <v>11.86</v>
          </cell>
        </row>
        <row r="3151">
          <cell r="A3151" t="str">
            <v>210830</v>
          </cell>
          <cell r="B3151" t="str">
            <v>REMOCAO DE CAIXAS ESTAMPADAS</v>
          </cell>
          <cell r="C3151" t="str">
            <v>UN</v>
          </cell>
          <cell r="D3151">
            <v>0.78</v>
          </cell>
        </row>
        <row r="3152">
          <cell r="A3152" t="str">
            <v>210831</v>
          </cell>
          <cell r="B3152" t="str">
            <v>REMOCAO DE INTERRUPTORES E TOMADAS</v>
          </cell>
          <cell r="C3152" t="str">
            <v>UN</v>
          </cell>
          <cell r="D3152">
            <v>6.54</v>
          </cell>
        </row>
        <row r="3153">
          <cell r="A3153" t="str">
            <v>210832</v>
          </cell>
          <cell r="B3153" t="str">
            <v>REMOCAO DE APARELHOS DE ILUMINACAO PARA LAMPADAS   INCANDESCENTES</v>
          </cell>
          <cell r="C3153" t="str">
            <v>UN</v>
          </cell>
          <cell r="D3153">
            <v>6.54</v>
          </cell>
        </row>
        <row r="3154">
          <cell r="A3154" t="str">
            <v>210833</v>
          </cell>
          <cell r="B3154" t="str">
            <v>REMOCAO DE APARELHOS DE ILUMINACAO PARA LAMPADAS FLUORESCENTE</v>
          </cell>
          <cell r="C3154" t="str">
            <v>UN</v>
          </cell>
          <cell r="D3154">
            <v>12.32</v>
          </cell>
        </row>
        <row r="3155">
          <cell r="A3155" t="str">
            <v>210834</v>
          </cell>
          <cell r="B3155" t="str">
            <v>REMOCAO DE FIOS ELETRICOS</v>
          </cell>
          <cell r="C3155" t="str">
            <v>M</v>
          </cell>
          <cell r="D3155">
            <v>0.78</v>
          </cell>
        </row>
        <row r="3156">
          <cell r="A3156" t="str">
            <v>210835</v>
          </cell>
          <cell r="B3156" t="str">
            <v>REMOCAO DE CERCA DE ARAME FARPADO 5 FIOS</v>
          </cell>
          <cell r="C3156" t="str">
            <v>M</v>
          </cell>
          <cell r="D3156">
            <v>5.04</v>
          </cell>
        </row>
        <row r="3157">
          <cell r="A3157" t="str">
            <v>210836</v>
          </cell>
          <cell r="B3157" t="str">
            <v>REMOCAO DE CERCA DE ARAME FARPADO 11 FIOS</v>
          </cell>
          <cell r="C3157" t="str">
            <v>M</v>
          </cell>
          <cell r="D3157">
            <v>8.31</v>
          </cell>
        </row>
        <row r="3158">
          <cell r="A3158" t="str">
            <v>210837</v>
          </cell>
          <cell r="B3158" t="str">
            <v>REMOCAO DE ARAME FARPADO DE CERCA DE ARAME FARPADO</v>
          </cell>
          <cell r="C3158" t="str">
            <v>M</v>
          </cell>
          <cell r="D3158">
            <v>3.27</v>
          </cell>
        </row>
        <row r="3159">
          <cell r="A3159" t="str">
            <v>210838</v>
          </cell>
          <cell r="B3159" t="str">
            <v>REMOCAO DE CERCA EM ALAMBRADO</v>
          </cell>
          <cell r="C3159" t="str">
            <v>M</v>
          </cell>
          <cell r="D3159">
            <v>14.53</v>
          </cell>
        </row>
        <row r="3160">
          <cell r="A3160" t="str">
            <v>210839</v>
          </cell>
          <cell r="B3160" t="str">
            <v>REMOCAO DE TELA DE ALAMBRADO DE CERCA EM ALAMBRADO</v>
          </cell>
          <cell r="C3160" t="str">
            <v>M</v>
          </cell>
          <cell r="D3160">
            <v>3.25</v>
          </cell>
        </row>
        <row r="3161">
          <cell r="A3161" t="str">
            <v>210840</v>
          </cell>
          <cell r="B3161" t="str">
            <v>REMOCAO DE PORTAO DE TELA</v>
          </cell>
          <cell r="C3161" t="str">
            <v>M2</v>
          </cell>
          <cell r="D3161">
            <v>2.2400000000000002</v>
          </cell>
        </row>
        <row r="3163">
          <cell r="A3163" t="str">
            <v>210900</v>
          </cell>
          <cell r="B3163" t="str">
            <v>RECOLOCACAO, REFORMAS E LIMPEZA</v>
          </cell>
        </row>
        <row r="3164">
          <cell r="A3164" t="str">
            <v>210901</v>
          </cell>
          <cell r="B3164" t="str">
            <v>FORRO DE ESTUQUE DE TETOS E BEIRAIS</v>
          </cell>
          <cell r="C3164" t="str">
            <v>M2</v>
          </cell>
          <cell r="D3164">
            <v>54.75</v>
          </cell>
        </row>
        <row r="3165">
          <cell r="A3165" t="str">
            <v>210902</v>
          </cell>
          <cell r="B3165" t="str">
            <v>FORRO DE TABUAS APARELHADAS MACHO E FEMEA DE PINHO</v>
          </cell>
          <cell r="C3165" t="str">
            <v>M2</v>
          </cell>
          <cell r="D3165">
            <v>23.11</v>
          </cell>
        </row>
        <row r="3166">
          <cell r="A3166" t="str">
            <v>210903</v>
          </cell>
          <cell r="B3166" t="str">
            <v>FORRO DE TABUAS APARELHADAS MACHO E FEMEA DE PEROBA</v>
          </cell>
          <cell r="C3166" t="str">
            <v>M2</v>
          </cell>
          <cell r="D3166">
            <v>55.74</v>
          </cell>
        </row>
        <row r="3167">
          <cell r="A3167" t="str">
            <v>210904</v>
          </cell>
          <cell r="B3167" t="str">
            <v>REPREGAMENTO DE FORROS DE MADEIRA</v>
          </cell>
          <cell r="C3167" t="str">
            <v>M2</v>
          </cell>
          <cell r="D3167">
            <v>1.56</v>
          </cell>
        </row>
        <row r="3168">
          <cell r="A3168" t="str">
            <v>210905</v>
          </cell>
          <cell r="B3168" t="str">
            <v>ESTRUTURA DE COBERTURA EM MADEIRA DE LEI EM TESOURA P/TELHAS CERAMICAS - VAOS ATE 7,00 M</v>
          </cell>
          <cell r="C3168" t="str">
            <v>M2</v>
          </cell>
          <cell r="D3168">
            <v>43.17</v>
          </cell>
        </row>
        <row r="3169">
          <cell r="A3169" t="str">
            <v>210906</v>
          </cell>
          <cell r="B3169" t="str">
            <v>ESTRUTURA DE COBERTURA EM MADEIRA DE LEI EM TESOURA P/TELHAS CERAMICAS - VAOS 7,01 A 10,0 M</v>
          </cell>
          <cell r="C3169" t="str">
            <v>M2</v>
          </cell>
          <cell r="D3169">
            <v>48.66</v>
          </cell>
        </row>
        <row r="3170">
          <cell r="A3170" t="str">
            <v>210907</v>
          </cell>
          <cell r="B3170" t="str">
            <v>ESTRUTURA DE COBERTURA EM MADEIRA DE LEI EM TESOURA PONTALETADAS (MISTA) P/TELHAS CERAMICAS</v>
          </cell>
          <cell r="C3170" t="str">
            <v>M2</v>
          </cell>
          <cell r="D3170">
            <v>38.49</v>
          </cell>
        </row>
        <row r="3171">
          <cell r="A3171" t="str">
            <v>210909</v>
          </cell>
          <cell r="B3171" t="str">
            <v>ESTRUTURA COBERTURA EM MADEIRA EM TESOURA PARA TELHAS ONDULADAS - VAOS ATE 7,00 M</v>
          </cell>
          <cell r="C3171" t="str">
            <v>M2</v>
          </cell>
          <cell r="D3171">
            <v>32.58</v>
          </cell>
        </row>
        <row r="3172">
          <cell r="A3172" t="str">
            <v>210912</v>
          </cell>
          <cell r="B3172" t="str">
            <v>RECOLOCACAO DE RIPAS</v>
          </cell>
          <cell r="C3172" t="str">
            <v>M</v>
          </cell>
          <cell r="D3172">
            <v>0.25</v>
          </cell>
        </row>
        <row r="3173">
          <cell r="A3173" t="str">
            <v>210913</v>
          </cell>
          <cell r="B3173" t="str">
            <v>RECOLOCACAO DE CAIBROS</v>
          </cell>
          <cell r="C3173" t="str">
            <v>M</v>
          </cell>
          <cell r="D3173">
            <v>1.96</v>
          </cell>
        </row>
        <row r="3174">
          <cell r="A3174" t="str">
            <v>210914</v>
          </cell>
          <cell r="B3174" t="str">
            <v>RECOLOCACAO DE TELHAS TIPO FRANCESA</v>
          </cell>
          <cell r="C3174" t="str">
            <v>M2</v>
          </cell>
          <cell r="D3174">
            <v>8.93</v>
          </cell>
        </row>
        <row r="3175">
          <cell r="A3175" t="str">
            <v>210915</v>
          </cell>
          <cell r="B3175" t="str">
            <v>RECOLOCACAO DE TELHAS TIPO PAULISTA</v>
          </cell>
          <cell r="C3175" t="str">
            <v>M2</v>
          </cell>
          <cell r="D3175">
            <v>19.41</v>
          </cell>
        </row>
        <row r="3176">
          <cell r="A3176" t="str">
            <v>210916</v>
          </cell>
          <cell r="B3176" t="str">
            <v>RECOLOCACAO DE TELHAS ONDULADAS DE FIBROCIMENTO, ALUMINIO, PLASTICO</v>
          </cell>
          <cell r="C3176" t="str">
            <v>M2</v>
          </cell>
          <cell r="D3176">
            <v>5.57</v>
          </cell>
        </row>
        <row r="3177">
          <cell r="A3177" t="str">
            <v>210917</v>
          </cell>
          <cell r="B3177" t="str">
            <v>LIMPEZA DE PISOS CIMENTADO, CERAMICO, AZULEJOS,PEDRAS, PISO VINILICO, LADRILHO HIDRAULICO</v>
          </cell>
          <cell r="C3177" t="str">
            <v>M2</v>
          </cell>
          <cell r="D3177">
            <v>3.92</v>
          </cell>
        </row>
        <row r="3178">
          <cell r="A3178" t="str">
            <v>210918</v>
          </cell>
          <cell r="B3178" t="str">
            <v>LIMPEZA DE VIDROS</v>
          </cell>
          <cell r="C3178" t="str">
            <v>M2</v>
          </cell>
          <cell r="D3178">
            <v>4.8899999999999997</v>
          </cell>
        </row>
        <row r="3179">
          <cell r="A3179" t="str">
            <v>210919</v>
          </cell>
          <cell r="B3179" t="str">
            <v>LIMPEZA DE APARELHOS SANITARIOS, INCLUSIVE METAIS</v>
          </cell>
          <cell r="C3179" t="str">
            <v>UN</v>
          </cell>
          <cell r="D3179">
            <v>5.21</v>
          </cell>
        </row>
        <row r="3181">
          <cell r="A3181" t="str">
            <v>501000</v>
          </cell>
          <cell r="B3181" t="str">
            <v>CANTEIRO DE OBRAS</v>
          </cell>
        </row>
        <row r="3182">
          <cell r="A3182" t="str">
            <v>501100</v>
          </cell>
          <cell r="B3182" t="str">
            <v>PLACAS, VEICULOS E DESPESAS</v>
          </cell>
        </row>
        <row r="3183">
          <cell r="A3183" t="str">
            <v>501101</v>
          </cell>
          <cell r="B3183" t="str">
            <v>PLACA DE OBRA: FINANCEIRA (4,00 X 2,00) M</v>
          </cell>
          <cell r="C3183" t="str">
            <v>UN</v>
          </cell>
          <cell r="D3183">
            <v>758.57</v>
          </cell>
        </row>
        <row r="3184">
          <cell r="A3184" t="str">
            <v>501102</v>
          </cell>
          <cell r="B3184" t="str">
            <v>PLACA DE OBRA : (4,30 X 2,20) M</v>
          </cell>
          <cell r="C3184" t="str">
            <v>UN</v>
          </cell>
          <cell r="D3184">
            <v>897.01</v>
          </cell>
        </row>
        <row r="3185">
          <cell r="A3185" t="str">
            <v>501103</v>
          </cell>
          <cell r="B3185" t="str">
            <v>PLACA DE OBRA : (2,00 X 1,00) M</v>
          </cell>
          <cell r="C3185" t="str">
            <v>UN</v>
          </cell>
          <cell r="D3185">
            <v>185.66</v>
          </cell>
        </row>
        <row r="3186">
          <cell r="A3186" t="str">
            <v>501104</v>
          </cell>
          <cell r="B3186" t="str">
            <v>VEICULO PARA FISCALIZACAO</v>
          </cell>
          <cell r="C3186" t="str">
            <v>MES</v>
          </cell>
          <cell r="D3186">
            <v>1372.29</v>
          </cell>
        </row>
        <row r="3187">
          <cell r="A3187" t="str">
            <v>501105</v>
          </cell>
          <cell r="B3187" t="str">
            <v>DESPESAS</v>
          </cell>
          <cell r="C3187" t="str">
            <v>MES</v>
          </cell>
          <cell r="D3187">
            <v>1197</v>
          </cell>
        </row>
        <row r="3189">
          <cell r="A3189" t="str">
            <v>501200</v>
          </cell>
          <cell r="B3189" t="str">
            <v>RESERVADO PARA CANTEIRO DE OBRAS (501201 A 501299)</v>
          </cell>
        </row>
        <row r="3191">
          <cell r="A3191" t="str">
            <v>502000</v>
          </cell>
          <cell r="B3191" t="str">
            <v>SERVICOS TECNICOS</v>
          </cell>
        </row>
        <row r="3192">
          <cell r="A3192" t="str">
            <v>502100</v>
          </cell>
          <cell r="B3192" t="str">
            <v>LOCACAO E CADASTRO</v>
          </cell>
        </row>
        <row r="3193">
          <cell r="A3193" t="str">
            <v>502101</v>
          </cell>
          <cell r="B3193" t="str">
            <v>LOCACAO DE OBRAS LOCALIZADAS</v>
          </cell>
          <cell r="C3193" t="str">
            <v>GB</v>
          </cell>
          <cell r="D3193">
            <v>275.64</v>
          </cell>
        </row>
        <row r="3194">
          <cell r="A3194" t="str">
            <v>502102</v>
          </cell>
          <cell r="B3194" t="str">
            <v>CADASTRO DE OBRAS LOCALIZADAS</v>
          </cell>
          <cell r="C3194" t="str">
            <v>GB</v>
          </cell>
          <cell r="D3194">
            <v>352.3</v>
          </cell>
        </row>
        <row r="3196">
          <cell r="A3196" t="str">
            <v>502200</v>
          </cell>
          <cell r="B3196" t="str">
            <v>RESERVADO PARA SERVICOS TECNICOS (502201 A 502299)</v>
          </cell>
        </row>
        <row r="3198">
          <cell r="A3198" t="str">
            <v>503000</v>
          </cell>
          <cell r="B3198" t="str">
            <v>SERVICOS PRELIMINARES</v>
          </cell>
        </row>
        <row r="3199">
          <cell r="A3199" t="str">
            <v>503300</v>
          </cell>
          <cell r="B3199" t="str">
            <v>RESERVADO PARA SERVICOS PRELIMINARES (503301 A 503399)</v>
          </cell>
        </row>
        <row r="3201">
          <cell r="A3201" t="str">
            <v>504000</v>
          </cell>
          <cell r="B3201" t="str">
            <v>MOVIMENTO DE TERRA</v>
          </cell>
        </row>
        <row r="3202">
          <cell r="A3202" t="str">
            <v>504200</v>
          </cell>
          <cell r="B3202" t="str">
            <v>RESERVADO PARA MOVIMENTO DE TERRA (504201 A 504299)</v>
          </cell>
        </row>
        <row r="3204">
          <cell r="A3204" t="str">
            <v>505000</v>
          </cell>
          <cell r="B3204" t="str">
            <v>ESCORAMENTOS</v>
          </cell>
        </row>
        <row r="3205">
          <cell r="A3205" t="str">
            <v>505100</v>
          </cell>
          <cell r="B3205" t="str">
            <v>RESERVADO PARA ESCORAMENTOS (505101 A 505199)</v>
          </cell>
        </row>
        <row r="3207">
          <cell r="A3207" t="str">
            <v>506000</v>
          </cell>
          <cell r="B3207" t="str">
            <v>ESGOTAMENTOS</v>
          </cell>
        </row>
        <row r="3208">
          <cell r="A3208" t="str">
            <v>506100</v>
          </cell>
          <cell r="B3208" t="str">
            <v>REBAIXAMENTO DE LENCOL FREATICO</v>
          </cell>
        </row>
        <row r="3209">
          <cell r="A3209" t="str">
            <v>506101</v>
          </cell>
          <cell r="B3209" t="str">
            <v>MOBILIZACAO, DESMOBILIZACAO E TRANSP. DE EQUIPAMENTOS</v>
          </cell>
          <cell r="C3209" t="str">
            <v>CJXKM</v>
          </cell>
          <cell r="D3209">
            <v>11.3</v>
          </cell>
        </row>
        <row r="3210">
          <cell r="A3210" t="str">
            <v>506102</v>
          </cell>
          <cell r="B3210" t="str">
            <v>INSTALACAO DO SISTEMA DE REBAIXAMENTO</v>
          </cell>
          <cell r="C3210" t="str">
            <v>UN</v>
          </cell>
          <cell r="D3210">
            <v>74.48</v>
          </cell>
        </row>
        <row r="3211">
          <cell r="A3211" t="str">
            <v>506103</v>
          </cell>
          <cell r="B3211" t="str">
            <v>OPERACAO DO SISTEMA DE REBAIXAMENTO</v>
          </cell>
          <cell r="C3211" t="str">
            <v>CJXDI</v>
          </cell>
          <cell r="D3211">
            <v>147.63</v>
          </cell>
        </row>
        <row r="3213">
          <cell r="A3213" t="str">
            <v>506200</v>
          </cell>
          <cell r="B3213" t="str">
            <v>DRENAGEM SUBTERRANEA</v>
          </cell>
        </row>
        <row r="3214">
          <cell r="A3214" t="str">
            <v>506201</v>
          </cell>
          <cell r="B3214" t="str">
            <v>DRENO HORIZONTAL DE AREIA MEDIA</v>
          </cell>
          <cell r="C3214" t="str">
            <v>M2</v>
          </cell>
          <cell r="D3214">
            <v>15.76</v>
          </cell>
        </row>
        <row r="3215">
          <cell r="A3215" t="str">
            <v>506202</v>
          </cell>
          <cell r="B3215" t="str">
            <v>CORTINA FILTRANTE E DRENAGEM</v>
          </cell>
          <cell r="C3215" t="str">
            <v>M</v>
          </cell>
          <cell r="D3215">
            <v>189.29</v>
          </cell>
        </row>
        <row r="3216">
          <cell r="A3216" t="str">
            <v>506203</v>
          </cell>
          <cell r="B3216" t="str">
            <v>DRENAGEM COM TUBO CERAMICO REVESTIDO COM MANTA GEOTEXTIL</v>
          </cell>
          <cell r="C3216" t="str">
            <v>M</v>
          </cell>
          <cell r="D3216">
            <v>121.68</v>
          </cell>
        </row>
        <row r="3218">
          <cell r="A3218" t="str">
            <v>506300</v>
          </cell>
          <cell r="B3218" t="str">
            <v>RESERVADO PARA ESGOTAMENTOS (506301 A 506399)</v>
          </cell>
        </row>
        <row r="3220">
          <cell r="A3220" t="str">
            <v>507000</v>
          </cell>
          <cell r="B3220" t="str">
            <v>OBRAS DE CONTENCAO</v>
          </cell>
        </row>
        <row r="3221">
          <cell r="A3221" t="str">
            <v>507100</v>
          </cell>
          <cell r="B3221" t="str">
            <v>PROTECAO</v>
          </cell>
        </row>
        <row r="3222">
          <cell r="A3222" t="str">
            <v>507102</v>
          </cell>
          <cell r="B3222" t="str">
            <v>SUPORTE DE ATERRO COM MANTA GEOTEXTIL</v>
          </cell>
          <cell r="C3222" t="str">
            <v>M2</v>
          </cell>
          <cell r="D3222">
            <v>39.47</v>
          </cell>
        </row>
        <row r="3223">
          <cell r="A3223" t="str">
            <v>507103</v>
          </cell>
          <cell r="B3223" t="str">
            <v>MURO PRE FABRICADO EM CONCRETO ARMADO</v>
          </cell>
          <cell r="C3223" t="str">
            <v>M2</v>
          </cell>
          <cell r="D3223">
            <v>127.78</v>
          </cell>
        </row>
        <row r="3225">
          <cell r="A3225" t="str">
            <v>507200</v>
          </cell>
          <cell r="B3225" t="str">
            <v>RESERVADO PARA OBRAS DE CONTENCAO (507201 A 507299)</v>
          </cell>
        </row>
        <row r="3227">
          <cell r="A3227" t="str">
            <v>508000</v>
          </cell>
          <cell r="B3227" t="str">
            <v>FUNDACOES E ESTRUTURAS</v>
          </cell>
        </row>
        <row r="3228">
          <cell r="A3228" t="str">
            <v>508100</v>
          </cell>
          <cell r="B3228" t="str">
            <v>BROCA DE CONCRETO/ESTACA</v>
          </cell>
        </row>
        <row r="3229">
          <cell r="A3229" t="str">
            <v>508101</v>
          </cell>
          <cell r="B3229" t="str">
            <v>BROCA DE CONCRETO, DIAMETRO 30 CM</v>
          </cell>
          <cell r="C3229" t="str">
            <v>M</v>
          </cell>
          <cell r="D3229">
            <v>48.5</v>
          </cell>
        </row>
        <row r="3230">
          <cell r="A3230" t="str">
            <v>508103</v>
          </cell>
          <cell r="B3230" t="str">
            <v>MOBILIZACAO DE EQUIPE PARA EXECUCAO DE ESTACA MOLDADA "IN LOCO" - TIPO STRAUSS - ATE 50 KM</v>
          </cell>
          <cell r="C3230" t="str">
            <v>GB</v>
          </cell>
          <cell r="D3230">
            <v>798</v>
          </cell>
        </row>
        <row r="3231">
          <cell r="A3231" t="str">
            <v>508104</v>
          </cell>
          <cell r="B3231" t="str">
            <v>TRANSPORTE ALEM DE 50 KM DE EQUIPE PARA EXECUCAO DE ESTACA MOLDADA "IN LOCO" - TIPO STRAUSS</v>
          </cell>
          <cell r="C3231" t="str">
            <v>KM</v>
          </cell>
          <cell r="D3231">
            <v>5.32</v>
          </cell>
        </row>
        <row r="3232">
          <cell r="A3232" t="str">
            <v>508105</v>
          </cell>
          <cell r="B3232" t="str">
            <v>ESTACA MOLDADA "IN LOCO" - TIPO STRAUSS - CAPACIDADE 20 T.</v>
          </cell>
          <cell r="C3232" t="str">
            <v>M</v>
          </cell>
          <cell r="D3232">
            <v>26.78</v>
          </cell>
        </row>
        <row r="3233">
          <cell r="A3233" t="str">
            <v>508106</v>
          </cell>
          <cell r="B3233" t="str">
            <v>ESTACA MOLDADA "IN LOCO" - TIPO STRAUSS - CAPACIDADE 30 T.</v>
          </cell>
          <cell r="C3233" t="str">
            <v>M</v>
          </cell>
          <cell r="D3233">
            <v>35.93</v>
          </cell>
        </row>
        <row r="3234">
          <cell r="A3234" t="str">
            <v>508107</v>
          </cell>
          <cell r="B3234" t="str">
            <v>ESTACA MOLDADA "IN LOCO" - TIPO STRAUSS - CAPACIDADE 40 T.</v>
          </cell>
          <cell r="C3234" t="str">
            <v>M</v>
          </cell>
          <cell r="D3234">
            <v>48.55</v>
          </cell>
        </row>
        <row r="3236">
          <cell r="A3236" t="str">
            <v>508200</v>
          </cell>
          <cell r="B3236" t="str">
            <v>LASTRO PARA ASSENTAMENTO DE TUBOS E PECAS</v>
          </cell>
        </row>
        <row r="3237">
          <cell r="A3237" t="str">
            <v>508201</v>
          </cell>
          <cell r="B3237" t="str">
            <v>PARA TUBOS E PECAS, DIAM. 75 MM</v>
          </cell>
          <cell r="C3237" t="str">
            <v>M</v>
          </cell>
          <cell r="D3237">
            <v>11.35</v>
          </cell>
        </row>
        <row r="3238">
          <cell r="A3238" t="str">
            <v>508202</v>
          </cell>
          <cell r="B3238" t="str">
            <v>PARA TUBOS E PECAS, DIAMETRO 500 MM</v>
          </cell>
          <cell r="C3238" t="str">
            <v>M</v>
          </cell>
          <cell r="D3238">
            <v>18.64</v>
          </cell>
        </row>
        <row r="3240">
          <cell r="A3240" t="str">
            <v>508300</v>
          </cell>
          <cell r="B3240" t="str">
            <v>LASTRO, LAJE E BERCO PARA ASSENTAMENTO DE TUBOS E PECAS</v>
          </cell>
        </row>
        <row r="3241">
          <cell r="A3241" t="str">
            <v>508301</v>
          </cell>
          <cell r="B3241" t="str">
            <v>PARA TUBOS E PECAS, DIAMETRO 500 MM</v>
          </cell>
          <cell r="C3241" t="str">
            <v>M</v>
          </cell>
          <cell r="D3241">
            <v>94.2</v>
          </cell>
        </row>
        <row r="3242">
          <cell r="A3242" t="str">
            <v>508302</v>
          </cell>
          <cell r="B3242" t="str">
            <v>PARA TUBOS E PECAS, DIAM. 600 MM</v>
          </cell>
          <cell r="C3242" t="str">
            <v>M</v>
          </cell>
          <cell r="D3242">
            <v>114.87</v>
          </cell>
        </row>
        <row r="3243">
          <cell r="A3243" t="str">
            <v>508303</v>
          </cell>
          <cell r="B3243" t="str">
            <v>PARA TUBOS E PECAS, DIAM. 700 MM</v>
          </cell>
          <cell r="C3243" t="str">
            <v>M</v>
          </cell>
          <cell r="D3243">
            <v>128.49</v>
          </cell>
        </row>
        <row r="3245">
          <cell r="A3245" t="str">
            <v>508400</v>
          </cell>
          <cell r="B3245" t="str">
            <v>ANCORAGEM EM CONCRETO PARA PECAS</v>
          </cell>
        </row>
        <row r="3246">
          <cell r="A3246" t="str">
            <v>508401</v>
          </cell>
          <cell r="B3246" t="str">
            <v>ANCORAGEM EM CONCRETO - CURVA 90 GRAUS E TE, DIAM. 500 MM</v>
          </cell>
          <cell r="C3246" t="str">
            <v>UN</v>
          </cell>
          <cell r="D3246">
            <v>211.16</v>
          </cell>
        </row>
        <row r="3247">
          <cell r="A3247" t="str">
            <v>508402</v>
          </cell>
          <cell r="B3247" t="str">
            <v>BRACADEIRA P/FIXACAO DE TUBULACAO DE 350 MM</v>
          </cell>
          <cell r="C3247" t="str">
            <v>UN</v>
          </cell>
          <cell r="D3247">
            <v>12.38</v>
          </cell>
        </row>
        <row r="3249">
          <cell r="A3249" t="str">
            <v>508500</v>
          </cell>
          <cell r="B3249" t="str">
            <v>CONCRETO/FORMA/ACO/LAJE PRE-FABRICADA</v>
          </cell>
        </row>
        <row r="3251">
          <cell r="A3251" t="str">
            <v>508600</v>
          </cell>
          <cell r="B3251" t="str">
            <v>POCO DE VISITA EM ALVENARIA TIPO GARRAFAO</v>
          </cell>
        </row>
        <row r="3252">
          <cell r="A3252" t="str">
            <v>508601</v>
          </cell>
          <cell r="B3252" t="str">
            <v>POCO DE VISITA EM ALVENARIA TIPO GARRAFAO - PROF. ATE 2,00 M</v>
          </cell>
          <cell r="C3252" t="str">
            <v>UN</v>
          </cell>
          <cell r="D3252">
            <v>709.23</v>
          </cell>
        </row>
        <row r="3253">
          <cell r="A3253" t="str">
            <v>508602</v>
          </cell>
          <cell r="B3253" t="str">
            <v>POCO DE VISITA EM ALVENARIA TIPO GARRAFAO - PROF. ATE 3,00 M</v>
          </cell>
          <cell r="C3253" t="str">
            <v>UN</v>
          </cell>
          <cell r="D3253">
            <v>1086.54</v>
          </cell>
        </row>
        <row r="3254">
          <cell r="A3254" t="str">
            <v>508603</v>
          </cell>
          <cell r="B3254" t="str">
            <v>POCO DE VISITA EM ALVENARIA TIPO GARRAFAO - PROF. ATE 4,00 M</v>
          </cell>
          <cell r="C3254" t="str">
            <v>UN</v>
          </cell>
          <cell r="D3254">
            <v>1360.44</v>
          </cell>
        </row>
        <row r="3255">
          <cell r="A3255" t="str">
            <v>508604</v>
          </cell>
          <cell r="B3255" t="str">
            <v>POCO DE VISITA EM ALVENARIA TIPO GARRAFAO - PROF. ATE 5,00 M</v>
          </cell>
          <cell r="C3255" t="str">
            <v>UN</v>
          </cell>
          <cell r="D3255">
            <v>1699.19</v>
          </cell>
        </row>
        <row r="3256">
          <cell r="A3256" t="str">
            <v>508605</v>
          </cell>
          <cell r="B3256" t="str">
            <v>POCO DE VISITA EM ALVENARIA TIPO GARRAFAO - PROF. ATE 6,00 M</v>
          </cell>
          <cell r="C3256" t="str">
            <v>UN</v>
          </cell>
          <cell r="D3256">
            <v>2141.75</v>
          </cell>
        </row>
        <row r="3257">
          <cell r="A3257" t="str">
            <v>508606</v>
          </cell>
          <cell r="B3257" t="str">
            <v>POCO DE VISITA EM ALVENARIA TIPO GARRAFAO - PROF. ATE 7,00 M</v>
          </cell>
          <cell r="C3257" t="str">
            <v>UN</v>
          </cell>
          <cell r="D3257">
            <v>2718.36</v>
          </cell>
        </row>
        <row r="3259">
          <cell r="A3259" t="str">
            <v>508700</v>
          </cell>
          <cell r="B3259" t="str">
            <v>DISPOSITIVOS PARA LAGOA</v>
          </cell>
        </row>
        <row r="3260">
          <cell r="A3260" t="str">
            <v>508701</v>
          </cell>
          <cell r="B3260" t="str">
            <v>DISPOSITIVO DE ENTRADA B</v>
          </cell>
          <cell r="C3260" t="str">
            <v>UN</v>
          </cell>
          <cell r="D3260">
            <v>605.92999999999995</v>
          </cell>
        </row>
        <row r="3261">
          <cell r="A3261" t="str">
            <v>508702</v>
          </cell>
          <cell r="B3261" t="str">
            <v>DISPOSITIVO DE ENTRADA D</v>
          </cell>
          <cell r="C3261" t="str">
            <v>UN</v>
          </cell>
          <cell r="D3261">
            <v>818.77</v>
          </cell>
        </row>
        <row r="3262">
          <cell r="A3262" t="str">
            <v>508703</v>
          </cell>
          <cell r="B3262" t="str">
            <v>DISPOSITIVO DE SAIDA B</v>
          </cell>
          <cell r="C3262" t="str">
            <v>UN</v>
          </cell>
          <cell r="D3262">
            <v>1222.72</v>
          </cell>
        </row>
        <row r="3263">
          <cell r="A3263" t="str">
            <v>508704</v>
          </cell>
          <cell r="B3263" t="str">
            <v>DISPOSITIVO DE SAIDA F</v>
          </cell>
          <cell r="C3263" t="str">
            <v>UN</v>
          </cell>
          <cell r="D3263">
            <v>7553.12</v>
          </cell>
        </row>
        <row r="3264">
          <cell r="A3264" t="str">
            <v>508705</v>
          </cell>
          <cell r="B3264" t="str">
            <v>DISPOSITIVO DE INTERLIGACAO B</v>
          </cell>
          <cell r="C3264" t="str">
            <v>UN</v>
          </cell>
          <cell r="D3264">
            <v>1250.6500000000001</v>
          </cell>
        </row>
        <row r="3265">
          <cell r="A3265" t="str">
            <v>508708</v>
          </cell>
          <cell r="B3265" t="str">
            <v>CAIXA DE AREIA, GRADEAMENTO E MEDICAO DE VAZAO (SUTRO)</v>
          </cell>
          <cell r="C3265" t="str">
            <v>UN</v>
          </cell>
          <cell r="D3265">
            <v>4910.6499999999996</v>
          </cell>
        </row>
        <row r="3266">
          <cell r="A3266" t="str">
            <v>508709</v>
          </cell>
          <cell r="B3266" t="str">
            <v>CAIXA DIVISORA DE VAZAO - DUAS SAIDAS</v>
          </cell>
          <cell r="C3266" t="str">
            <v>UN</v>
          </cell>
          <cell r="D3266">
            <v>1051.1199999999999</v>
          </cell>
        </row>
        <row r="3267">
          <cell r="A3267" t="str">
            <v>508711</v>
          </cell>
          <cell r="B3267" t="str">
            <v>DISPOSITIVO DE ENTRADA C</v>
          </cell>
          <cell r="C3267" t="str">
            <v>UN</v>
          </cell>
          <cell r="D3267">
            <v>1195.1500000000001</v>
          </cell>
        </row>
        <row r="3268">
          <cell r="A3268" t="str">
            <v>508712</v>
          </cell>
          <cell r="B3268" t="str">
            <v>PLACA DE CONCRETO - PADRAO I</v>
          </cell>
          <cell r="C3268" t="str">
            <v>M2</v>
          </cell>
          <cell r="D3268">
            <v>45.49</v>
          </cell>
        </row>
        <row r="3269">
          <cell r="A3269" t="str">
            <v>508713</v>
          </cell>
          <cell r="B3269" t="str">
            <v>DISPOSITIVO DE SAIDA A - COMPLETO</v>
          </cell>
          <cell r="C3269" t="str">
            <v>UN</v>
          </cell>
          <cell r="D3269">
            <v>5186.09</v>
          </cell>
        </row>
        <row r="3271">
          <cell r="A3271" t="str">
            <v>508800</v>
          </cell>
          <cell r="B3271" t="str">
            <v>RESERVADO PARA FUNDACOES E ESTRUTURAS (508801 A 508899)</v>
          </cell>
        </row>
        <row r="3273">
          <cell r="A3273" t="str">
            <v>509000</v>
          </cell>
          <cell r="B3273" t="str">
            <v>ASSENTAMENTO</v>
          </cell>
        </row>
        <row r="3274">
          <cell r="A3274" t="str">
            <v>509100</v>
          </cell>
          <cell r="B3274" t="str">
            <v>ASSENTAMENTO DE TUBOS E PECAS PARA REDES DE DISTR. DE AGUA</v>
          </cell>
        </row>
        <row r="3275">
          <cell r="A3275" t="str">
            <v>509101</v>
          </cell>
          <cell r="B3275" t="str">
            <v>TUBOS E PECAS DE FERRO FUNDIDO, DIAM. 350 MM</v>
          </cell>
          <cell r="C3275" t="str">
            <v>M</v>
          </cell>
          <cell r="D3275">
            <v>14.24</v>
          </cell>
        </row>
        <row r="3276">
          <cell r="A3276" t="str">
            <v>509102</v>
          </cell>
          <cell r="B3276" t="str">
            <v>TUBOS E PECAS PEAD, DIAM. 32 MM</v>
          </cell>
          <cell r="C3276" t="str">
            <v>M</v>
          </cell>
          <cell r="D3276">
            <v>3.79</v>
          </cell>
        </row>
        <row r="3278">
          <cell r="A3278" t="str">
            <v>509200</v>
          </cell>
          <cell r="B3278" t="str">
            <v>ASSENTAMENTO SIMPLES DE TUBOS E PECAS DE PVC RIGIDO E PVC RIGIDO DEFOFO</v>
          </cell>
        </row>
        <row r="3279">
          <cell r="A3279" t="str">
            <v>509201</v>
          </cell>
          <cell r="B3279" t="str">
            <v>TUBOS E PECAS, DIAM. 250 MM</v>
          </cell>
          <cell r="C3279" t="str">
            <v>M</v>
          </cell>
          <cell r="D3279">
            <v>1.82</v>
          </cell>
        </row>
        <row r="3280">
          <cell r="A3280" t="str">
            <v>509202</v>
          </cell>
          <cell r="B3280" t="str">
            <v>TUBOS E PECAS, DIAM. 350 MM</v>
          </cell>
          <cell r="C3280" t="str">
            <v>M</v>
          </cell>
          <cell r="D3280">
            <v>2.56</v>
          </cell>
        </row>
        <row r="3281">
          <cell r="A3281" t="str">
            <v>509203</v>
          </cell>
          <cell r="B3281" t="str">
            <v>TUBOS E PECAS, DIAM. 450 MM</v>
          </cell>
          <cell r="C3281" t="str">
            <v>M</v>
          </cell>
          <cell r="D3281">
            <v>3.59</v>
          </cell>
        </row>
        <row r="3283">
          <cell r="A3283" t="str">
            <v>509300</v>
          </cell>
          <cell r="B3283" t="str">
            <v>ASSENTAMENTO SIMPLES DE TUBOS E PECAS DE CIMENTO AMIANTO</v>
          </cell>
        </row>
        <row r="3285">
          <cell r="A3285" t="str">
            <v>509400</v>
          </cell>
          <cell r="B3285" t="str">
            <v>ASSENTAMENTO SIMPLES DE TUBOS E PECAS DE FERRO FUNDIDO</v>
          </cell>
        </row>
        <row r="3286">
          <cell r="A3286" t="str">
            <v>509401</v>
          </cell>
          <cell r="B3286" t="str">
            <v>TUBOS E PECAS, DIAM. 350 MM</v>
          </cell>
          <cell r="C3286" t="str">
            <v>M</v>
          </cell>
          <cell r="D3286">
            <v>7.78</v>
          </cell>
        </row>
        <row r="3288">
          <cell r="A3288" t="str">
            <v>509500</v>
          </cell>
          <cell r="B3288" t="str">
            <v>ASSENTAMENTO SIMPLES DE TUBOS DE CONCRETO PARA AGUAS PLUVIAIS</v>
          </cell>
        </row>
        <row r="3289">
          <cell r="A3289" t="str">
            <v>509501</v>
          </cell>
          <cell r="B3289" t="str">
            <v>TUBOS, DIAMETRO 200 MM</v>
          </cell>
          <cell r="C3289" t="str">
            <v>M</v>
          </cell>
          <cell r="D3289">
            <v>2.84</v>
          </cell>
        </row>
        <row r="3291">
          <cell r="A3291" t="str">
            <v>509600</v>
          </cell>
          <cell r="B3291" t="str">
            <v>MONTAGEM DE PECAS ESPECIAIS</v>
          </cell>
        </row>
        <row r="3292">
          <cell r="A3292" t="str">
            <v>509601</v>
          </cell>
          <cell r="B3292" t="str">
            <v>PECAS ESPECIAIS E TUBULACOES AEREAS</v>
          </cell>
          <cell r="C3292" t="str">
            <v>KG</v>
          </cell>
          <cell r="D3292">
            <v>1.1299999999999999</v>
          </cell>
        </row>
        <row r="3294">
          <cell r="A3294" t="str">
            <v>509700</v>
          </cell>
          <cell r="B3294" t="str">
            <v>CARGA, TRANSPORTE ATE 10 KM E DESCARGA DE TUBOS E PECAS DE PVC RIGIDO E PVC RIGIDO DEFOFO</v>
          </cell>
        </row>
        <row r="3295">
          <cell r="A3295" t="str">
            <v>509701</v>
          </cell>
          <cell r="B3295" t="str">
            <v>TUBOS E PECAS, DIAM. 450 MM</v>
          </cell>
          <cell r="C3295" t="str">
            <v>KM</v>
          </cell>
          <cell r="D3295">
            <v>671.7</v>
          </cell>
        </row>
        <row r="3297">
          <cell r="A3297" t="str">
            <v>509800</v>
          </cell>
          <cell r="B3297" t="str">
            <v>TRANSPORTE EXCEDENTE A 10 KM DE TUBOS E PECAS DE PVC RIGIDO E PVC RIGIDO DE FOFO</v>
          </cell>
        </row>
        <row r="3298">
          <cell r="A3298" t="str">
            <v>509810</v>
          </cell>
          <cell r="B3298" t="str">
            <v>TUBOS E PECAS, DIAM. 450 MM</v>
          </cell>
          <cell r="C3298" t="str">
            <v>KMXKM</v>
          </cell>
          <cell r="D3298">
            <v>7.92</v>
          </cell>
        </row>
        <row r="3300">
          <cell r="A3300" t="str">
            <v>510300</v>
          </cell>
          <cell r="B3300" t="str">
            <v>RESERVADO PARA ASSENTAMENTO (510301 A 510399)</v>
          </cell>
        </row>
        <row r="3301">
          <cell r="A3301" t="str">
            <v>510301</v>
          </cell>
          <cell r="B3301" t="str">
            <v>TUBOS E PECAS PVC, DIAM. 25 MM (3/4")</v>
          </cell>
          <cell r="C3301" t="str">
            <v>M</v>
          </cell>
          <cell r="D3301">
            <v>3.79</v>
          </cell>
        </row>
        <row r="3303">
          <cell r="A3303" t="str">
            <v>511000</v>
          </cell>
          <cell r="B3303" t="str">
            <v>PAVIMENTACAO</v>
          </cell>
        </row>
        <row r="3304">
          <cell r="A3304" t="str">
            <v>511100</v>
          </cell>
          <cell r="B3304" t="str">
            <v>LEVANTAMENTO DE PAVIMENTACAO</v>
          </cell>
        </row>
        <row r="3305">
          <cell r="A3305" t="str">
            <v>511101</v>
          </cell>
          <cell r="B3305" t="str">
            <v>LEVANTAMENTO DE PASSEIO EM CACO CERAMICO</v>
          </cell>
          <cell r="C3305" t="str">
            <v>M2</v>
          </cell>
          <cell r="D3305">
            <v>5.77</v>
          </cell>
        </row>
        <row r="3306">
          <cell r="A3306" t="str">
            <v>511102</v>
          </cell>
          <cell r="B3306" t="str">
            <v>LEVANTAMENTO DE PASSEIO EM ARDOSIA, ARENITO OU PEDRA LUMINARIA</v>
          </cell>
          <cell r="C3306" t="str">
            <v>M2</v>
          </cell>
          <cell r="D3306">
            <v>6.45</v>
          </cell>
        </row>
        <row r="3307">
          <cell r="A3307" t="str">
            <v>511103</v>
          </cell>
          <cell r="B3307" t="str">
            <v>LEVANTAMENTO DE PASSEIO EM GRANITO TIPO PARALELEPIPEDO</v>
          </cell>
          <cell r="C3307" t="str">
            <v>M2</v>
          </cell>
          <cell r="D3307">
            <v>6.45</v>
          </cell>
        </row>
        <row r="3308">
          <cell r="A3308" t="str">
            <v>511104</v>
          </cell>
          <cell r="B3308" t="str">
            <v>LEVANTAMENTO DE PASSEIO EM LAJOTAO COLONIAL CERAMICO</v>
          </cell>
          <cell r="C3308" t="str">
            <v>M2</v>
          </cell>
          <cell r="D3308">
            <v>6.45</v>
          </cell>
        </row>
        <row r="3309">
          <cell r="A3309" t="str">
            <v>511105</v>
          </cell>
          <cell r="B3309" t="str">
            <v>LEVANTAMENTO DE PAVIMENTACAO DE CONCRETO NAO ESTRUTURAL</v>
          </cell>
          <cell r="C3309" t="str">
            <v>M2</v>
          </cell>
          <cell r="D3309">
            <v>9.23</v>
          </cell>
        </row>
        <row r="3310">
          <cell r="A3310" t="str">
            <v>511106</v>
          </cell>
          <cell r="B3310" t="str">
            <v>LEVANTAMENTO DE PARALELEPIPEDO COM CAPA ASFALTICA</v>
          </cell>
          <cell r="C3310" t="str">
            <v>M2</v>
          </cell>
          <cell r="D3310">
            <v>7.66</v>
          </cell>
        </row>
        <row r="3312">
          <cell r="A3312" t="str">
            <v>511200</v>
          </cell>
          <cell r="B3312" t="str">
            <v>EXECUCAO DE PAVIMENTACAO</v>
          </cell>
        </row>
        <row r="3313">
          <cell r="A3313" t="str">
            <v>511211</v>
          </cell>
          <cell r="B3313" t="str">
            <v>EXECUCAO DE ASFALTO</v>
          </cell>
          <cell r="C3313" t="str">
            <v>M2</v>
          </cell>
          <cell r="D3313">
            <v>29.64</v>
          </cell>
        </row>
        <row r="3314">
          <cell r="A3314" t="str">
            <v>511212</v>
          </cell>
          <cell r="B3314" t="str">
            <v>EXECUCAO DE PAVIMENTACAO DE CONCRETO NAO ESTRUTURAL</v>
          </cell>
          <cell r="C3314" t="str">
            <v>M2</v>
          </cell>
          <cell r="D3314">
            <v>31.33</v>
          </cell>
        </row>
        <row r="3315">
          <cell r="A3315" t="str">
            <v>511213</v>
          </cell>
          <cell r="B3315" t="str">
            <v>REPOSICAO DE PARALELEPIPEDO COM CAPA ASFALTICA</v>
          </cell>
          <cell r="C3315" t="str">
            <v>M2</v>
          </cell>
          <cell r="D3315">
            <v>43.15</v>
          </cell>
        </row>
        <row r="3317">
          <cell r="A3317" t="str">
            <v>511300</v>
          </cell>
          <cell r="B3317" t="str">
            <v>RESERVADO PARA PAVIMENTACAO (511301 A 511399)</v>
          </cell>
        </row>
        <row r="3319">
          <cell r="A3319" t="str">
            <v>512000</v>
          </cell>
          <cell r="B3319" t="str">
            <v>LIGACOES PREDIAIS</v>
          </cell>
        </row>
        <row r="3320">
          <cell r="A3320" t="str">
            <v>512100</v>
          </cell>
          <cell r="B3320" t="str">
            <v>RESERVADO PARA LIGACOES PREDIAIS (512101 A 512199)</v>
          </cell>
        </row>
        <row r="3322">
          <cell r="A3322" t="str">
            <v>512200</v>
          </cell>
          <cell r="B3322" t="str">
            <v>LIGACOES</v>
          </cell>
        </row>
        <row r="3323">
          <cell r="A3323">
            <v>512300</v>
          </cell>
          <cell r="B3323" t="str">
            <v>RESERVADO PARA LIGACOES (512301 A 512399)</v>
          </cell>
        </row>
        <row r="3325">
          <cell r="A3325" t="str">
            <v>513000</v>
          </cell>
          <cell r="B3325" t="str">
            <v>FECHAMENTO</v>
          </cell>
        </row>
        <row r="3326">
          <cell r="A3326" t="str">
            <v>513100</v>
          </cell>
          <cell r="B3326" t="str">
            <v>ALVENARIA</v>
          </cell>
        </row>
        <row r="3327">
          <cell r="A3327" t="str">
            <v>513101</v>
          </cell>
          <cell r="B3327" t="str">
            <v>ALVENARIA DE ELEV., EM CUTELO TIJOLO A VISTA</v>
          </cell>
          <cell r="C3327" t="str">
            <v>M2</v>
          </cell>
          <cell r="D3327">
            <v>34.43</v>
          </cell>
        </row>
        <row r="3328">
          <cell r="A3328" t="str">
            <v>513102</v>
          </cell>
          <cell r="B3328" t="str">
            <v>COLOCACAO DE TIJOLO COMUM NO LEITO DE SECAGEM</v>
          </cell>
          <cell r="C3328" t="str">
            <v>M2</v>
          </cell>
          <cell r="D3328">
            <v>5.87</v>
          </cell>
        </row>
        <row r="3329">
          <cell r="A3329" t="str">
            <v>513103</v>
          </cell>
          <cell r="B3329" t="str">
            <v>BLOCO DE VIDRO, DIMENSAO 6 X 20 X 20 CM (ELEMENTO VAZADO)</v>
          </cell>
          <cell r="C3329" t="str">
            <v>M2</v>
          </cell>
          <cell r="D3329">
            <v>406.19</v>
          </cell>
        </row>
        <row r="3331">
          <cell r="A3331" t="str">
            <v>513200</v>
          </cell>
          <cell r="B3331" t="str">
            <v>COBERTURA, MADEIRAMENTO, CONDUTOR, CALHAS E RUFOS</v>
          </cell>
        </row>
        <row r="3332">
          <cell r="A3332" t="str">
            <v>513201</v>
          </cell>
          <cell r="B3332" t="str">
            <v>COBERTURA COM TELHA COLONIAL</v>
          </cell>
          <cell r="C3332" t="str">
            <v>M2</v>
          </cell>
          <cell r="D3332">
            <v>55.51</v>
          </cell>
        </row>
        <row r="3334">
          <cell r="A3334" t="str">
            <v>513300</v>
          </cell>
          <cell r="B3334" t="str">
            <v>ESQUADRIAS: MADEIRA/METALICAS E FERRAGENS</v>
          </cell>
        </row>
        <row r="3335">
          <cell r="A3335" t="str">
            <v>513301</v>
          </cell>
          <cell r="B3335" t="str">
            <v>PORTA EXTERNA DE CEDRO, EXCETO O BATENTE, 1 FOLHA</v>
          </cell>
          <cell r="C3335" t="str">
            <v>M2</v>
          </cell>
          <cell r="D3335">
            <v>88.45</v>
          </cell>
        </row>
        <row r="3336">
          <cell r="A3336" t="str">
            <v>513302</v>
          </cell>
          <cell r="B3336" t="str">
            <v>PORTA INTERNA DE CEDRO, EXCETO O BATENTE, 1 FOLHA</v>
          </cell>
          <cell r="C3336" t="str">
            <v>M2</v>
          </cell>
          <cell r="D3336">
            <v>132.84</v>
          </cell>
        </row>
        <row r="3337">
          <cell r="A3337" t="str">
            <v>513303</v>
          </cell>
          <cell r="B3337" t="str">
            <v>BATENTE PEROBA</v>
          </cell>
          <cell r="C3337" t="str">
            <v>M</v>
          </cell>
          <cell r="D3337">
            <v>19.61</v>
          </cell>
        </row>
        <row r="3338">
          <cell r="A3338" t="str">
            <v>513304</v>
          </cell>
          <cell r="B3338" t="str">
            <v>PORTA DE ALUMINIO TIPO VENEZIANA</v>
          </cell>
          <cell r="C3338" t="str">
            <v>M2</v>
          </cell>
          <cell r="D3338">
            <v>667.67</v>
          </cell>
        </row>
        <row r="3340">
          <cell r="A3340" t="str">
            <v>513400</v>
          </cell>
          <cell r="B3340" t="str">
            <v>VIDROS</v>
          </cell>
        </row>
        <row r="3341">
          <cell r="A3341" t="str">
            <v>513401</v>
          </cell>
          <cell r="B3341" t="str">
            <v>VIDRO PLANO COMUM TRANSPARENTE 6 MM</v>
          </cell>
          <cell r="C3341" t="str">
            <v>M2</v>
          </cell>
          <cell r="D3341">
            <v>113.48</v>
          </cell>
        </row>
        <row r="3343">
          <cell r="A3343" t="str">
            <v>513500</v>
          </cell>
          <cell r="B3343" t="str">
            <v>GRELHAS/GUARDA-CORPO/GRADE/ESCADA</v>
          </cell>
        </row>
        <row r="3344">
          <cell r="A3344" t="str">
            <v>513501</v>
          </cell>
          <cell r="B3344" t="str">
            <v>GUARDA CORPO DIAMETRO 2"</v>
          </cell>
          <cell r="C3344" t="str">
            <v>M</v>
          </cell>
          <cell r="D3344">
            <v>119.8</v>
          </cell>
        </row>
        <row r="3345">
          <cell r="A3345" t="str">
            <v>513502</v>
          </cell>
          <cell r="B3345" t="str">
            <v>GRADE METALICA BARRA 2 X 3/8 POL. - ESPACAMENTO 5 CM</v>
          </cell>
          <cell r="C3345" t="str">
            <v>UN</v>
          </cell>
          <cell r="D3345">
            <v>337.58</v>
          </cell>
        </row>
        <row r="3346">
          <cell r="A3346" t="str">
            <v>513503</v>
          </cell>
          <cell r="B3346" t="str">
            <v>GRADE DIAM. 1/2 POL. E= 20 MM</v>
          </cell>
          <cell r="C3346" t="str">
            <v>M2</v>
          </cell>
          <cell r="D3346">
            <v>453.91</v>
          </cell>
        </row>
        <row r="3347">
          <cell r="A3347" t="str">
            <v>513504</v>
          </cell>
          <cell r="B3347" t="str">
            <v>GRELHA DIAM. 1/2 POL. (50 X 50) MM</v>
          </cell>
          <cell r="C3347" t="str">
            <v>UN</v>
          </cell>
          <cell r="D3347">
            <v>201.58</v>
          </cell>
        </row>
        <row r="3348">
          <cell r="A3348" t="str">
            <v>513505</v>
          </cell>
          <cell r="B3348" t="str">
            <v>ESCADA EM DURALUMINIO COM GUARDA CORPO</v>
          </cell>
          <cell r="C3348" t="str">
            <v>M</v>
          </cell>
          <cell r="D3348">
            <v>297.81</v>
          </cell>
        </row>
        <row r="3349">
          <cell r="A3349" t="str">
            <v>513506</v>
          </cell>
          <cell r="B3349" t="str">
            <v>GUARDA CORPO DIAM. 1" C/ RODAPE EM CHAPA GALVANIZADA</v>
          </cell>
          <cell r="C3349" t="str">
            <v>M</v>
          </cell>
          <cell r="D3349">
            <v>76.12</v>
          </cell>
        </row>
        <row r="3351">
          <cell r="A3351" t="str">
            <v>513600</v>
          </cell>
          <cell r="B3351" t="str">
            <v>TAMPA DE INSPECAO METALICA</v>
          </cell>
        </row>
        <row r="3352">
          <cell r="A3352" t="str">
            <v>513601</v>
          </cell>
          <cell r="B3352" t="str">
            <v>TAMPA DE INSPECAO METALICA</v>
          </cell>
          <cell r="C3352" t="str">
            <v>M2</v>
          </cell>
          <cell r="D3352">
            <v>261.54000000000002</v>
          </cell>
        </row>
        <row r="3354">
          <cell r="A3354" t="str">
            <v>513700</v>
          </cell>
          <cell r="B3354" t="str">
            <v>RESERVADO PARA FECHAMENTO (513701 A 513799)</v>
          </cell>
        </row>
        <row r="3356">
          <cell r="A3356" t="str">
            <v>514000</v>
          </cell>
          <cell r="B3356" t="str">
            <v>REVESTIMENTO E TRATAMENTO DE SUPERFICIE</v>
          </cell>
        </row>
        <row r="3357">
          <cell r="A3357" t="str">
            <v>514100</v>
          </cell>
          <cell r="B3357" t="str">
            <v>PISO, TETOS E PAREDES</v>
          </cell>
        </row>
        <row r="3358">
          <cell r="A3358" t="str">
            <v>514101</v>
          </cell>
          <cell r="B3358" t="str">
            <v>PISO EM GRANILITE</v>
          </cell>
          <cell r="C3358" t="str">
            <v>M2</v>
          </cell>
          <cell r="D3358">
            <v>39.46</v>
          </cell>
        </row>
        <row r="3360">
          <cell r="A3360" t="str">
            <v>514200</v>
          </cell>
          <cell r="B3360" t="str">
            <v>PINTURAS/IMPERMEABILIZACAO</v>
          </cell>
        </row>
        <row r="3361">
          <cell r="A3361" t="str">
            <v>514201</v>
          </cell>
          <cell r="B3361" t="str">
            <v>PINTURA PISO COM GRAFITE</v>
          </cell>
          <cell r="C3361" t="str">
            <v>M2</v>
          </cell>
          <cell r="D3361">
            <v>14.69</v>
          </cell>
        </row>
        <row r="3362">
          <cell r="A3362" t="str">
            <v>514202</v>
          </cell>
          <cell r="B3362" t="str">
            <v>APLICACAO DE SODA CAUSTICA - SOLO</v>
          </cell>
          <cell r="C3362" t="str">
            <v>M2</v>
          </cell>
          <cell r="D3362">
            <v>0.09</v>
          </cell>
        </row>
        <row r="3364">
          <cell r="A3364" t="str">
            <v>514300</v>
          </cell>
          <cell r="B3364" t="str">
            <v>RESERVADO PARA REVESTIMENTO E TRATAMENTO DE SUPERFICIE (514301 A 514399)</v>
          </cell>
        </row>
        <row r="3366">
          <cell r="A3366" t="str">
            <v>515000</v>
          </cell>
          <cell r="B3366" t="str">
            <v>INSTALACOES PREDIAIS</v>
          </cell>
        </row>
        <row r="3367">
          <cell r="A3367" t="str">
            <v>515100</v>
          </cell>
          <cell r="B3367" t="str">
            <v>PECAS E APARELHOS ELETRICOS</v>
          </cell>
        </row>
        <row r="3368">
          <cell r="A3368" t="str">
            <v>515101</v>
          </cell>
          <cell r="B3368" t="str">
            <v>CABO DE COBRE NU 6,0 MM2</v>
          </cell>
          <cell r="C3368" t="str">
            <v>M</v>
          </cell>
          <cell r="D3368">
            <v>4.53</v>
          </cell>
        </row>
        <row r="3369">
          <cell r="A3369" t="str">
            <v>515102</v>
          </cell>
          <cell r="B3369" t="str">
            <v>CABO DE COBRE NU 16 MM2</v>
          </cell>
          <cell r="C3369" t="str">
            <v>M</v>
          </cell>
          <cell r="D3369">
            <v>5.08</v>
          </cell>
        </row>
        <row r="3370">
          <cell r="A3370" t="str">
            <v>515103</v>
          </cell>
          <cell r="B3370" t="str">
            <v>CABO DE COBRE NU 25 MM2</v>
          </cell>
          <cell r="C3370" t="str">
            <v>M</v>
          </cell>
          <cell r="D3370">
            <v>6.57</v>
          </cell>
        </row>
        <row r="3371">
          <cell r="A3371" t="str">
            <v>515104</v>
          </cell>
          <cell r="B3371" t="str">
            <v>CONECTOR TIPO SPLIT BOLT PARA CABO 16 MM2</v>
          </cell>
          <cell r="C3371" t="str">
            <v>UN</v>
          </cell>
          <cell r="D3371">
            <v>7.4</v>
          </cell>
        </row>
        <row r="3372">
          <cell r="A3372" t="str">
            <v>515105</v>
          </cell>
          <cell r="B3372" t="str">
            <v>POSTE DE CONCRETO : H = 7,00 M  P = 300 KG</v>
          </cell>
          <cell r="C3372" t="str">
            <v>UN</v>
          </cell>
          <cell r="D3372">
            <v>469.3</v>
          </cell>
        </row>
        <row r="3374">
          <cell r="A3374" t="str">
            <v>515200</v>
          </cell>
          <cell r="B3374" t="str">
            <v>ENVELOPAMENTO DE ELETRODUTO</v>
          </cell>
        </row>
        <row r="3375">
          <cell r="A3375" t="str">
            <v>515201</v>
          </cell>
          <cell r="B3375" t="str">
            <v>ENVELOPAMENTO DE ELETRODUTO PVC 1 DIAM. 3/4"</v>
          </cell>
          <cell r="C3375" t="str">
            <v>M</v>
          </cell>
          <cell r="D3375">
            <v>18.16</v>
          </cell>
        </row>
        <row r="3376">
          <cell r="A3376" t="str">
            <v>515202</v>
          </cell>
          <cell r="B3376" t="str">
            <v>ENVELOPAMENTO DE ELETRODUTO PVC 1 DIAM. 1"</v>
          </cell>
          <cell r="C3376" t="str">
            <v>M</v>
          </cell>
          <cell r="D3376">
            <v>22.1</v>
          </cell>
        </row>
        <row r="3377">
          <cell r="A3377" t="str">
            <v>515203</v>
          </cell>
          <cell r="B3377" t="str">
            <v>ENVELOPAMENTO DE ELETRODUTO PVC 1 DIAM. 1 1/4"</v>
          </cell>
          <cell r="C3377" t="str">
            <v>M</v>
          </cell>
          <cell r="D3377">
            <v>24.8</v>
          </cell>
        </row>
        <row r="3378">
          <cell r="A3378" t="str">
            <v>515204</v>
          </cell>
          <cell r="B3378" t="str">
            <v>ENVELOPAMENTO DE ELETRODUTO PVC 1 DIAM. 1 1/2"</v>
          </cell>
          <cell r="C3378" t="str">
            <v>M</v>
          </cell>
          <cell r="D3378">
            <v>27.02</v>
          </cell>
        </row>
        <row r="3379">
          <cell r="A3379" t="str">
            <v>515205</v>
          </cell>
          <cell r="B3379" t="str">
            <v>ENVELOPAMENTO DE ELETRODUTO PVC 1 DIAM. 2"</v>
          </cell>
          <cell r="C3379" t="str">
            <v>M</v>
          </cell>
          <cell r="D3379">
            <v>32.46</v>
          </cell>
        </row>
        <row r="3380">
          <cell r="A3380" t="str">
            <v>515206</v>
          </cell>
          <cell r="B3380" t="str">
            <v>ENVELOPAMENTO DE ELETRODUTOS PVC 1 DIAM. 2 1/2"</v>
          </cell>
          <cell r="C3380" t="str">
            <v>M</v>
          </cell>
          <cell r="D3380">
            <v>43.63</v>
          </cell>
        </row>
        <row r="3381">
          <cell r="A3381" t="str">
            <v>515207</v>
          </cell>
          <cell r="B3381" t="str">
            <v>ENVELOPAMENTO DE ELETRODUTOS PVC 1 DIAM. 3"</v>
          </cell>
          <cell r="C3381" t="str">
            <v>M</v>
          </cell>
          <cell r="D3381">
            <v>50.15</v>
          </cell>
        </row>
        <row r="3382">
          <cell r="A3382" t="str">
            <v>515208</v>
          </cell>
          <cell r="B3382" t="str">
            <v>ENVELOPAMENTO DE ELETRODUTOS PVC 1 DIAM. 4"</v>
          </cell>
          <cell r="C3382" t="str">
            <v>M</v>
          </cell>
          <cell r="D3382">
            <v>64.900000000000006</v>
          </cell>
        </row>
        <row r="3383">
          <cell r="A3383" t="str">
            <v>515209</v>
          </cell>
          <cell r="B3383" t="str">
            <v>ENVELOPAMENTO DE ELETRODUTOS PVC 2 DIAM. 3/4"</v>
          </cell>
          <cell r="C3383" t="str">
            <v>M</v>
          </cell>
          <cell r="D3383">
            <v>29.63</v>
          </cell>
        </row>
        <row r="3384">
          <cell r="A3384" t="str">
            <v>515210</v>
          </cell>
          <cell r="B3384" t="str">
            <v>ENVELOPAMENTO DE ELETRODUTOS PVC 2 DIAM. 1"</v>
          </cell>
          <cell r="C3384" t="str">
            <v>M</v>
          </cell>
          <cell r="D3384">
            <v>37.299999999999997</v>
          </cell>
        </row>
        <row r="3385">
          <cell r="A3385" t="str">
            <v>515211</v>
          </cell>
          <cell r="B3385" t="str">
            <v>ENVELOPAMENTO DE ELETRODUTOS PVC 2 DIAM. 1 1/4"</v>
          </cell>
          <cell r="C3385" t="str">
            <v>M</v>
          </cell>
          <cell r="D3385">
            <v>42.56</v>
          </cell>
        </row>
        <row r="3386">
          <cell r="A3386" t="str">
            <v>515212</v>
          </cell>
          <cell r="B3386" t="str">
            <v>ENVELOPAMENTO DE ELETRODUTOS PVC 2, DIAM. 1 1/2"</v>
          </cell>
          <cell r="C3386" t="str">
            <v>M</v>
          </cell>
          <cell r="D3386">
            <v>49.6</v>
          </cell>
        </row>
        <row r="3387">
          <cell r="A3387" t="str">
            <v>515213</v>
          </cell>
          <cell r="B3387" t="str">
            <v>ENVELOPAMENTO DE ELETRODUTOS PVC 2 DIAM. 2"</v>
          </cell>
          <cell r="C3387" t="str">
            <v>M</v>
          </cell>
          <cell r="D3387">
            <v>57.17</v>
          </cell>
        </row>
        <row r="3388">
          <cell r="A3388" t="str">
            <v>515214</v>
          </cell>
          <cell r="B3388" t="str">
            <v>ENVELOPAMENTO DE ELETRODUTOS PVC 2 DIAM. 2 1/2"</v>
          </cell>
          <cell r="C3388" t="str">
            <v>M</v>
          </cell>
          <cell r="D3388">
            <v>80.569999999999993</v>
          </cell>
        </row>
        <row r="3389">
          <cell r="A3389" t="str">
            <v>515215</v>
          </cell>
          <cell r="B3389" t="str">
            <v>ENVELOPAMENTO DE ELETRODUTOS PVC 2 DIAM. 3"</v>
          </cell>
          <cell r="C3389" t="str">
            <v>M</v>
          </cell>
          <cell r="D3389">
            <v>92.14</v>
          </cell>
        </row>
        <row r="3390">
          <cell r="A3390" t="str">
            <v>515216</v>
          </cell>
          <cell r="B3390" t="str">
            <v>ENVELOPAMENTO DE ELETRODUTOS PVC 2 DIAM. 4"</v>
          </cell>
          <cell r="C3390" t="str">
            <v>M</v>
          </cell>
          <cell r="D3390">
            <v>121</v>
          </cell>
        </row>
        <row r="3391">
          <cell r="A3391" t="str">
            <v>515217</v>
          </cell>
          <cell r="B3391" t="str">
            <v>ENVELOPAMENTO DE ELETRODUTOS PVC 1 DIAM. 1 1/4" + 1 DIAM. 1"</v>
          </cell>
          <cell r="C3391" t="str">
            <v>M</v>
          </cell>
          <cell r="D3391">
            <v>40.200000000000003</v>
          </cell>
        </row>
        <row r="3392">
          <cell r="A3392" t="str">
            <v>515218</v>
          </cell>
          <cell r="B3392" t="str">
            <v>ENVELOPAMENTO DE ELETRODUTOS PVC 1 DIAM. 4" + 1 DIAM. 3/4"</v>
          </cell>
          <cell r="C3392" t="str">
            <v>M</v>
          </cell>
          <cell r="D3392">
            <v>77.91</v>
          </cell>
        </row>
        <row r="3393">
          <cell r="A3393" t="str">
            <v>515219</v>
          </cell>
          <cell r="B3393" t="str">
            <v>ENVELOPAMENTO DE ELETRODUTOS PVC 2 DIAM. 2" + 1 DIAM. 1"</v>
          </cell>
          <cell r="C3393" t="str">
            <v>M</v>
          </cell>
          <cell r="D3393">
            <v>73.180000000000007</v>
          </cell>
        </row>
        <row r="3394">
          <cell r="A3394" t="str">
            <v>515220</v>
          </cell>
          <cell r="B3394" t="str">
            <v>ENVELOPAMENTO DE ELETRODUTOS PVC 1 DIAM. 3/4 POL. + 1 DIAM. 1 POL.</v>
          </cell>
          <cell r="C3394" t="str">
            <v>M</v>
          </cell>
          <cell r="D3394">
            <v>32.619999999999997</v>
          </cell>
        </row>
        <row r="3395">
          <cell r="A3395" t="str">
            <v>515221</v>
          </cell>
          <cell r="B3395" t="str">
            <v>ENVELOPAMENTO DE ELETRODUTOS PVC 1 DIAM. 3/4 POL. + 1 DIAM. 1 1/2 POL.</v>
          </cell>
          <cell r="C3395" t="str">
            <v>M</v>
          </cell>
          <cell r="D3395">
            <v>38.57</v>
          </cell>
        </row>
        <row r="3396">
          <cell r="A3396" t="str">
            <v>515222</v>
          </cell>
          <cell r="B3396" t="str">
            <v>ENVELOPAMENTO DE ELETRODUTOS PVC 3 DIAM. 3/4 POL. + 1 DIAM. 1 1/2 POL. + 2 DIAM. 1 POL.</v>
          </cell>
          <cell r="C3396" t="str">
            <v>M</v>
          </cell>
          <cell r="D3396">
            <v>82.16</v>
          </cell>
        </row>
        <row r="3397">
          <cell r="A3397" t="str">
            <v>515223</v>
          </cell>
          <cell r="B3397" t="str">
            <v>ENVELOPAMENTO DE ELETRODUTOS PVC 2 DIAM. 3/4 POL. + 1 DIAM. 1 POL.</v>
          </cell>
          <cell r="C3397" t="str">
            <v>M</v>
          </cell>
          <cell r="D3397">
            <v>43.66</v>
          </cell>
        </row>
        <row r="3398">
          <cell r="A3398" t="str">
            <v>515224</v>
          </cell>
          <cell r="B3398" t="str">
            <v>ENVELOPAMENTO DE ELETRODUTOS PVC 2 DIAM. 3/4 POL. + 1 DIAM. 1 1/2 POL.</v>
          </cell>
          <cell r="C3398" t="str">
            <v>M</v>
          </cell>
          <cell r="D3398">
            <v>49.76</v>
          </cell>
        </row>
        <row r="3399">
          <cell r="A3399" t="str">
            <v>515225</v>
          </cell>
          <cell r="B3399" t="str">
            <v>ENVELOPAMENTO DE ELETRODUTOS PVC 2 DIAM. 3/4 POL. + 1 DIAM. 1 1/2 POL. + 1 DIAM. 1 POL.</v>
          </cell>
          <cell r="C3399" t="str">
            <v>M</v>
          </cell>
          <cell r="D3399">
            <v>59.5</v>
          </cell>
        </row>
        <row r="3400">
          <cell r="A3400" t="str">
            <v>515226</v>
          </cell>
          <cell r="B3400" t="str">
            <v>ENVELOPAMENTO DE ELETRODUTOS PVC 2 DIAM. 1 POL. + 2 DIAM. 1 1/2 POL.</v>
          </cell>
          <cell r="C3400" t="str">
            <v>M</v>
          </cell>
          <cell r="D3400">
            <v>71.66</v>
          </cell>
        </row>
        <row r="3402">
          <cell r="A3402" t="str">
            <v>515300</v>
          </cell>
          <cell r="B3402" t="str">
            <v>RESERVADO PARA INSTALACOES PREDIAIS (515301 A 515399)</v>
          </cell>
        </row>
        <row r="3404">
          <cell r="A3404" t="str">
            <v>516000</v>
          </cell>
          <cell r="B3404" t="str">
            <v>INSTALACOES</v>
          </cell>
        </row>
        <row r="3405">
          <cell r="A3405" t="str">
            <v>516100</v>
          </cell>
          <cell r="B3405" t="str">
            <v>RESERVADO PARA INSTALACOES HIDRAULICAS/ELETRICAS (516101 A 516199)</v>
          </cell>
        </row>
        <row r="3407">
          <cell r="A3407" t="str">
            <v>517000</v>
          </cell>
          <cell r="B3407" t="str">
            <v>INSTALACOES DE PRODUCAO</v>
          </cell>
        </row>
        <row r="3408">
          <cell r="A3408" t="str">
            <v>517200</v>
          </cell>
          <cell r="B3408" t="str">
            <v>RESERVADO PARA INSTALACOES DE PRODUCAO (517201 A 517299)</v>
          </cell>
        </row>
        <row r="3410">
          <cell r="A3410" t="str">
            <v>518000</v>
          </cell>
          <cell r="B3410" t="str">
            <v>URBANIZACAO</v>
          </cell>
        </row>
        <row r="3411">
          <cell r="A3411" t="str">
            <v>518100</v>
          </cell>
          <cell r="B3411" t="str">
            <v>RESERVADO PARA URBANIZACAO (518101 A 518199)</v>
          </cell>
        </row>
        <row r="3413">
          <cell r="A3413" t="str">
            <v>519000</v>
          </cell>
          <cell r="B3413" t="str">
            <v>SERVICOS DIVERSOS</v>
          </cell>
        </row>
        <row r="3414">
          <cell r="A3414" t="str">
            <v>519200</v>
          </cell>
          <cell r="B3414" t="str">
            <v>SECCIONAMENTO DE REDE EXISTENTE</v>
          </cell>
        </row>
        <row r="3415">
          <cell r="A3415" t="str">
            <v>519201</v>
          </cell>
          <cell r="B3415" t="str">
            <v>DIAMETRO 50 MM, FERRO GALVANIZADO</v>
          </cell>
          <cell r="C3415" t="str">
            <v>UN</v>
          </cell>
          <cell r="D3415">
            <v>88.37</v>
          </cell>
        </row>
        <row r="3416">
          <cell r="A3416" t="str">
            <v>519202</v>
          </cell>
          <cell r="B3416" t="str">
            <v>DIAMETRO 75 MM FERRO GALVANIZADO</v>
          </cell>
          <cell r="C3416" t="str">
            <v>UN</v>
          </cell>
          <cell r="D3416">
            <v>91.86</v>
          </cell>
        </row>
        <row r="3417">
          <cell r="A3417" t="str">
            <v>519203</v>
          </cell>
          <cell r="B3417" t="str">
            <v>DIAMETRO 100 MM, FERRO GALVANIZADO</v>
          </cell>
          <cell r="C3417" t="str">
            <v>UN</v>
          </cell>
          <cell r="D3417">
            <v>94.9</v>
          </cell>
        </row>
        <row r="3418">
          <cell r="A3418" t="str">
            <v>519204</v>
          </cell>
          <cell r="B3418" t="str">
            <v>DIAMETRO 50 MM, FERRO FUNDIDO</v>
          </cell>
          <cell r="C3418" t="str">
            <v>UN</v>
          </cell>
          <cell r="D3418">
            <v>101.77</v>
          </cell>
        </row>
        <row r="3419">
          <cell r="A3419" t="str">
            <v>519205</v>
          </cell>
          <cell r="B3419" t="str">
            <v>DIAMETRO 75 MM, FERRO FUNDIDO</v>
          </cell>
          <cell r="C3419" t="str">
            <v>UN</v>
          </cell>
          <cell r="D3419">
            <v>105.25</v>
          </cell>
        </row>
        <row r="3420">
          <cell r="A3420" t="str">
            <v>519206</v>
          </cell>
          <cell r="B3420" t="str">
            <v>DIAMETRO 100 MM, FERRO FUNDIDO</v>
          </cell>
          <cell r="C3420" t="str">
            <v>UN</v>
          </cell>
          <cell r="D3420">
            <v>108.3</v>
          </cell>
        </row>
        <row r="3421">
          <cell r="A3421" t="str">
            <v>519207</v>
          </cell>
          <cell r="B3421" t="str">
            <v>DIAMETRO 50 MM, PVC</v>
          </cell>
          <cell r="C3421" t="str">
            <v>UN</v>
          </cell>
          <cell r="D3421">
            <v>87.15</v>
          </cell>
        </row>
        <row r="3422">
          <cell r="A3422" t="str">
            <v>519208</v>
          </cell>
          <cell r="B3422" t="str">
            <v>DIAMETRO 75 MM, PVC</v>
          </cell>
          <cell r="C3422" t="str">
            <v>UN</v>
          </cell>
          <cell r="D3422">
            <v>90.63</v>
          </cell>
        </row>
        <row r="3423">
          <cell r="A3423" t="str">
            <v>519209</v>
          </cell>
          <cell r="B3423" t="str">
            <v>DIAMETRO 100 MM, PVC</v>
          </cell>
          <cell r="C3423" t="str">
            <v>UN</v>
          </cell>
          <cell r="D3423">
            <v>93.64</v>
          </cell>
        </row>
        <row r="3424">
          <cell r="A3424" t="str">
            <v>519210</v>
          </cell>
          <cell r="B3424" t="str">
            <v>DIAMETRO 50 MM, FIBRO-CIMENTO</v>
          </cell>
          <cell r="C3424" t="str">
            <v>UN</v>
          </cell>
          <cell r="D3424">
            <v>89.57</v>
          </cell>
        </row>
        <row r="3425">
          <cell r="A3425" t="str">
            <v>519211</v>
          </cell>
          <cell r="B3425" t="str">
            <v>DIAMETRO 100 MM, FIBRO-CIMENTO</v>
          </cell>
          <cell r="C3425" t="str">
            <v>UN</v>
          </cell>
          <cell r="D3425">
            <v>96.11</v>
          </cell>
        </row>
        <row r="3426">
          <cell r="A3426" t="str">
            <v>519212</v>
          </cell>
          <cell r="B3426" t="str">
            <v>DIAMETRO 150 MM, FIBRO-CIMENTO</v>
          </cell>
          <cell r="C3426" t="str">
            <v>UN</v>
          </cell>
          <cell r="D3426">
            <v>112.47</v>
          </cell>
        </row>
        <row r="3427">
          <cell r="A3427" t="str">
            <v>519213</v>
          </cell>
          <cell r="B3427" t="str">
            <v>DIAMETRO 200 MM, FIBRO-CIMENTO</v>
          </cell>
          <cell r="C3427" t="str">
            <v>UN</v>
          </cell>
          <cell r="D3427">
            <v>121.09</v>
          </cell>
        </row>
        <row r="3428">
          <cell r="A3428" t="str">
            <v>519214</v>
          </cell>
          <cell r="B3428" t="str">
            <v>DIAMETRO 150 MM, FERRO FUNDIDO</v>
          </cell>
          <cell r="C3428" t="str">
            <v>UN</v>
          </cell>
          <cell r="D3428">
            <v>129.28</v>
          </cell>
        </row>
        <row r="3429">
          <cell r="A3429" t="str">
            <v>519215</v>
          </cell>
          <cell r="B3429" t="str">
            <v>DIAMETRO 200 MM, FERRO FUNDIDO</v>
          </cell>
          <cell r="C3429" t="str">
            <v>UN</v>
          </cell>
          <cell r="D3429">
            <v>137.97</v>
          </cell>
        </row>
        <row r="3430">
          <cell r="A3430" t="str">
            <v>519216</v>
          </cell>
          <cell r="B3430" t="str">
            <v>DIAMETRO 250 MM, FERRO FUNDIDO</v>
          </cell>
          <cell r="C3430" t="str">
            <v>UN</v>
          </cell>
          <cell r="D3430">
            <v>166.91</v>
          </cell>
        </row>
        <row r="3431">
          <cell r="A3431" t="str">
            <v>519217</v>
          </cell>
          <cell r="B3431" t="str">
            <v>DIAMETRO 150 MM, PVC</v>
          </cell>
          <cell r="C3431" t="str">
            <v>UN</v>
          </cell>
          <cell r="D3431">
            <v>97.82</v>
          </cell>
        </row>
        <row r="3433">
          <cell r="A3433" t="str">
            <v>519300</v>
          </cell>
          <cell r="B3433" t="str">
            <v>RESERVADO PARA SERVICOS DIVERSOS (519301 A 519399)</v>
          </cell>
        </row>
        <row r="3435">
          <cell r="A3435" t="str">
            <v>521000</v>
          </cell>
          <cell r="B3435" t="str">
            <v>SERVICOS REFERENTES A POCOS TUBULARES PROFUNDOS</v>
          </cell>
        </row>
        <row r="3436">
          <cell r="A3436" t="str">
            <v>521100</v>
          </cell>
          <cell r="B3436" t="str">
            <v>RESERVADO PARA SERVICOS REFERENTES A POCOS TUBULARES PROFUNDOS (521101 A 521999)</v>
          </cell>
        </row>
        <row r="3438">
          <cell r="A3438" t="str">
            <v>522000</v>
          </cell>
          <cell r="B3438" t="str">
            <v>SERVICOS ESPECIAIS</v>
          </cell>
        </row>
        <row r="3439">
          <cell r="A3439" t="str">
            <v>522500</v>
          </cell>
          <cell r="B3439" t="str">
            <v>TRAVESSIA - RESERVADO PARA TRAVESSIA (522501 A 522599)</v>
          </cell>
        </row>
        <row r="3441">
          <cell r="A3441" t="str">
            <v>522600</v>
          </cell>
          <cell r="B3441" t="str">
            <v>MAO DE OBRA</v>
          </cell>
        </row>
        <row r="3442">
          <cell r="A3442" t="str">
            <v>522601</v>
          </cell>
          <cell r="B3442" t="str">
            <v>MAO DE OBRA - BROCA DE CONCRETO, DIAM. 15 CM</v>
          </cell>
          <cell r="C3442" t="str">
            <v>M</v>
          </cell>
          <cell r="D3442">
            <v>15.05</v>
          </cell>
        </row>
        <row r="3443">
          <cell r="A3443" t="str">
            <v>522602</v>
          </cell>
          <cell r="B3443" t="str">
            <v>MAO DE OBRA - BROCA DE CONCRETO, DIAMETRO 20 CM</v>
          </cell>
          <cell r="C3443" t="str">
            <v>M</v>
          </cell>
          <cell r="D3443">
            <v>16.489999999999998</v>
          </cell>
        </row>
        <row r="3444">
          <cell r="A3444" t="str">
            <v>522603</v>
          </cell>
          <cell r="B3444" t="str">
            <v>MAO DE OBRA - BROCA DE CONCRETO, DIAM. 25 CM</v>
          </cell>
          <cell r="C3444" t="str">
            <v>M</v>
          </cell>
          <cell r="D3444">
            <v>18.23</v>
          </cell>
        </row>
        <row r="3445">
          <cell r="A3445" t="str">
            <v>522604</v>
          </cell>
          <cell r="B3445" t="str">
            <v>MAO DE OBRA - FORMA DE MADEIRA COMUM</v>
          </cell>
          <cell r="C3445" t="str">
            <v>M2</v>
          </cell>
          <cell r="D3445">
            <v>18.18</v>
          </cell>
        </row>
        <row r="3446">
          <cell r="A3446" t="str">
            <v>522605</v>
          </cell>
          <cell r="B3446" t="str">
            <v>MAO DE OBRA - FORMA PLANA DE MADEIRA ESTRUTURA</v>
          </cell>
          <cell r="C3446" t="str">
            <v>M2</v>
          </cell>
          <cell r="D3446">
            <v>15.66</v>
          </cell>
        </row>
        <row r="3447">
          <cell r="A3447" t="str">
            <v>522606</v>
          </cell>
          <cell r="B3447" t="str">
            <v>MAO DE OBRA - FORMA PLANA DE MADEIRA APARENTE</v>
          </cell>
          <cell r="C3447" t="str">
            <v>M2</v>
          </cell>
          <cell r="D3447">
            <v>15.66</v>
          </cell>
        </row>
        <row r="3448">
          <cell r="A3448" t="str">
            <v>522607</v>
          </cell>
          <cell r="B3448" t="str">
            <v>MAO DE OBRA - ARMACAO ACO CA-50/CA-60</v>
          </cell>
          <cell r="C3448" t="str">
            <v>KG</v>
          </cell>
          <cell r="D3448">
            <v>1.38</v>
          </cell>
        </row>
        <row r="3449">
          <cell r="A3449" t="str">
            <v>522608</v>
          </cell>
          <cell r="B3449" t="str">
            <v>MAO DE OBRA - CONCRETO ESTRUTURAL</v>
          </cell>
          <cell r="C3449" t="str">
            <v>M3</v>
          </cell>
          <cell r="D3449">
            <v>17.32</v>
          </cell>
        </row>
        <row r="3450">
          <cell r="A3450" t="str">
            <v>522609</v>
          </cell>
          <cell r="B3450" t="str">
            <v>MAO DE OBRA - ALVENARIA ELEV., 1/2 TIJOLO COMUM</v>
          </cell>
          <cell r="C3450" t="str">
            <v>M2</v>
          </cell>
          <cell r="D3450">
            <v>22.66</v>
          </cell>
        </row>
        <row r="3451">
          <cell r="A3451" t="str">
            <v>522610</v>
          </cell>
          <cell r="B3451" t="str">
            <v>MAO DE OBRA - ALVENARIA ELEV., 1 TIJOLO COMUM</v>
          </cell>
          <cell r="C3451" t="str">
            <v>M2</v>
          </cell>
          <cell r="D3451">
            <v>37.69</v>
          </cell>
        </row>
        <row r="3452">
          <cell r="A3452" t="str">
            <v>522611</v>
          </cell>
          <cell r="B3452" t="str">
            <v>MAO DE OBRA - ALVENARIA ELEV, 1/2 TIJOLO A VISTA</v>
          </cell>
          <cell r="C3452" t="str">
            <v>M2</v>
          </cell>
          <cell r="D3452">
            <v>30.13</v>
          </cell>
        </row>
        <row r="3453">
          <cell r="A3453" t="str">
            <v>522612</v>
          </cell>
          <cell r="B3453" t="str">
            <v>MAO DE OBRA - ALVENARIA ELEV., 1 TIJOLO A VISTA</v>
          </cell>
          <cell r="C3453" t="str">
            <v>M2</v>
          </cell>
          <cell r="D3453">
            <v>45.16</v>
          </cell>
        </row>
        <row r="3454">
          <cell r="A3454" t="str">
            <v>522613</v>
          </cell>
          <cell r="B3454" t="str">
            <v>MAO DE OBRA - ALVENARIA DE ELEVACAO,TIJOLO CERAMICA,8 FUROS,ESPELHO</v>
          </cell>
          <cell r="C3454" t="str">
            <v>M2</v>
          </cell>
          <cell r="D3454">
            <v>14.6</v>
          </cell>
        </row>
        <row r="3455">
          <cell r="A3455" t="str">
            <v>522614</v>
          </cell>
          <cell r="B3455" t="str">
            <v>MAO DE OBRA - ALVENARIA DE ELEVACAO,TIJOLO CERAMICA,8 FUROS,CHATO</v>
          </cell>
          <cell r="C3455" t="str">
            <v>M2</v>
          </cell>
          <cell r="D3455">
            <v>24.35</v>
          </cell>
        </row>
        <row r="3456">
          <cell r="A3456" t="str">
            <v>522615</v>
          </cell>
          <cell r="B3456" t="str">
            <v>MAO DE OBRA - COBERTURA COM TELHA FRANCESA</v>
          </cell>
          <cell r="C3456" t="str">
            <v>M2</v>
          </cell>
          <cell r="D3456">
            <v>28.51</v>
          </cell>
        </row>
        <row r="3457">
          <cell r="A3457" t="str">
            <v>522616</v>
          </cell>
          <cell r="B3457" t="str">
            <v>MAO DE OBRA - COBERTURA COM TELHA FIBRO CIMENTO ONDULADO</v>
          </cell>
          <cell r="C3457" t="str">
            <v>M2</v>
          </cell>
          <cell r="D3457">
            <v>22.39</v>
          </cell>
        </row>
        <row r="3458">
          <cell r="A3458" t="str">
            <v>522617</v>
          </cell>
          <cell r="B3458" t="str">
            <v>MAO DE OBRA - COBERTURA COM TELHA FIBRO CIMENTO ESTR. L = 49 CM</v>
          </cell>
          <cell r="C3458" t="str">
            <v>M2</v>
          </cell>
          <cell r="D3458">
            <v>9.8800000000000008</v>
          </cell>
        </row>
        <row r="3459">
          <cell r="A3459" t="str">
            <v>522618</v>
          </cell>
          <cell r="B3459" t="str">
            <v>MAO DE OBRA - COBERTURA COM TELHA FIBRO CIMENTO ESTR. L = 90 CM</v>
          </cell>
          <cell r="C3459" t="str">
            <v>M2</v>
          </cell>
          <cell r="D3459">
            <v>10.91</v>
          </cell>
        </row>
        <row r="3460">
          <cell r="A3460" t="str">
            <v>522619</v>
          </cell>
          <cell r="B3460" t="str">
            <v>MAO DE OBRA - LAJE PRE FABRICADA H-8 PARA FORRO COM CAPA DE 3 CM</v>
          </cell>
          <cell r="C3460" t="str">
            <v>M2</v>
          </cell>
          <cell r="D3460">
            <v>18.2</v>
          </cell>
        </row>
        <row r="3461">
          <cell r="A3461" t="str">
            <v>522620</v>
          </cell>
          <cell r="B3461" t="str">
            <v>MAO DE OBRA - PORTA EXTERNA DE CEDRO, 1 FOLHA</v>
          </cell>
          <cell r="C3461" t="str">
            <v>M2</v>
          </cell>
          <cell r="D3461">
            <v>38.07</v>
          </cell>
        </row>
        <row r="3462">
          <cell r="A3462" t="str">
            <v>522621</v>
          </cell>
          <cell r="B3462" t="str">
            <v>MAO DE OBRA - PORTA INTERNA DE CEDRO, 1 FOLHA</v>
          </cell>
          <cell r="C3462" t="str">
            <v>M2</v>
          </cell>
          <cell r="D3462">
            <v>57.26</v>
          </cell>
        </row>
        <row r="3463">
          <cell r="A3463" t="str">
            <v>522622</v>
          </cell>
          <cell r="B3463" t="str">
            <v>MAO DE OBRA - JANELA BASCULANTE DE FERRO</v>
          </cell>
          <cell r="C3463" t="str">
            <v>M2</v>
          </cell>
          <cell r="D3463">
            <v>24.08</v>
          </cell>
        </row>
        <row r="3464">
          <cell r="A3464" t="str">
            <v>522623</v>
          </cell>
          <cell r="B3464" t="str">
            <v>MAO DE OBRA - JANELA CORRER OU MAXIM AIR DE FERRO</v>
          </cell>
          <cell r="C3464" t="str">
            <v>M2</v>
          </cell>
          <cell r="D3464">
            <v>29.63</v>
          </cell>
        </row>
        <row r="3465">
          <cell r="A3465" t="str">
            <v>522624</v>
          </cell>
          <cell r="B3465" t="str">
            <v>MAO DE OBRA - JANELA BASCULANTE DE ALUMINIO</v>
          </cell>
          <cell r="C3465" t="str">
            <v>M2</v>
          </cell>
          <cell r="D3465">
            <v>32.090000000000003</v>
          </cell>
        </row>
        <row r="3466">
          <cell r="A3466" t="str">
            <v>522625</v>
          </cell>
          <cell r="B3466" t="str">
            <v>MAO DE OBRA - JANELA DE CORRER OU MAXIM AIR DE ALUMINIO</v>
          </cell>
          <cell r="C3466" t="str">
            <v>M2</v>
          </cell>
          <cell r="D3466">
            <v>36.96</v>
          </cell>
        </row>
        <row r="3467">
          <cell r="A3467" t="str">
            <v>522626</v>
          </cell>
          <cell r="B3467" t="str">
            <v>MAO DE OBRA - PORTA DE ENTRADA DE ALUMINIO COM 1 FOLHA ABRIR</v>
          </cell>
          <cell r="C3467" t="str">
            <v>M2</v>
          </cell>
          <cell r="D3467">
            <v>32.21</v>
          </cell>
        </row>
        <row r="3468">
          <cell r="A3468" t="str">
            <v>522627</v>
          </cell>
          <cell r="B3468" t="str">
            <v>MAO DE OBRA - FECHADURA PARA PORTA</v>
          </cell>
          <cell r="C3468" t="str">
            <v>UN</v>
          </cell>
          <cell r="D3468">
            <v>2.0299999999999998</v>
          </cell>
        </row>
        <row r="3469">
          <cell r="A3469" t="str">
            <v>522628</v>
          </cell>
          <cell r="B3469" t="str">
            <v>MAO DE OBRA - VIDRO PLANO DUPLO/TRIPLO</v>
          </cell>
          <cell r="C3469" t="str">
            <v>M2</v>
          </cell>
          <cell r="D3469">
            <v>20.239999999999998</v>
          </cell>
        </row>
        <row r="3470">
          <cell r="A3470" t="str">
            <v>522629</v>
          </cell>
          <cell r="B3470" t="str">
            <v>MAO DE OBRA - CHAPISCO</v>
          </cell>
          <cell r="C3470" t="str">
            <v>M2</v>
          </cell>
          <cell r="D3470">
            <v>3.15</v>
          </cell>
        </row>
        <row r="3471">
          <cell r="A3471" t="str">
            <v>522630</v>
          </cell>
          <cell r="B3471" t="str">
            <v>MAO DE OBRA - EMBOCO</v>
          </cell>
          <cell r="C3471" t="str">
            <v>M2</v>
          </cell>
          <cell r="D3471">
            <v>11.86</v>
          </cell>
        </row>
        <row r="3472">
          <cell r="A3472" t="str">
            <v>522631</v>
          </cell>
          <cell r="B3472" t="str">
            <v>MAO DE OBRA - REBOCO</v>
          </cell>
          <cell r="C3472" t="str">
            <v>M2</v>
          </cell>
          <cell r="D3472">
            <v>7.9</v>
          </cell>
        </row>
        <row r="3473">
          <cell r="A3473" t="str">
            <v>522632</v>
          </cell>
          <cell r="B3473" t="str">
            <v>MAO DE OBRA - REVESTIMENTO COM AZULEJO</v>
          </cell>
          <cell r="C3473" t="str">
            <v>M2</v>
          </cell>
          <cell r="D3473">
            <v>31.14</v>
          </cell>
        </row>
        <row r="3474">
          <cell r="A3474" t="str">
            <v>522633</v>
          </cell>
          <cell r="B3474" t="str">
            <v>MAO DE OBRA - EXECUCAO PASSEIO CIMENTADO</v>
          </cell>
          <cell r="C3474" t="str">
            <v>M2</v>
          </cell>
          <cell r="D3474">
            <v>4.92</v>
          </cell>
        </row>
        <row r="3475">
          <cell r="A3475" t="str">
            <v>522634</v>
          </cell>
          <cell r="B3475" t="str">
            <v>MAO DE OBRA - CONTRAPISO DE CONCRETO NAO ESTRUTURAL</v>
          </cell>
          <cell r="C3475" t="str">
            <v>M3</v>
          </cell>
          <cell r="D3475">
            <v>17.32</v>
          </cell>
        </row>
        <row r="3476">
          <cell r="A3476" t="str">
            <v>522635</v>
          </cell>
          <cell r="B3476" t="str">
            <v>MAO DE OBRA - PISO EXTERNO DE CONCRETO NAO ESTRUTURAL</v>
          </cell>
          <cell r="C3476" t="str">
            <v>M3</v>
          </cell>
          <cell r="D3476">
            <v>27.09</v>
          </cell>
        </row>
        <row r="3477">
          <cell r="A3477" t="str">
            <v>522636</v>
          </cell>
          <cell r="B3477" t="str">
            <v>MAO DE OBRA - PISO CIMENTADO LISO</v>
          </cell>
          <cell r="C3477" t="str">
            <v>M2</v>
          </cell>
          <cell r="D3477">
            <v>12.54</v>
          </cell>
        </row>
        <row r="3478">
          <cell r="A3478" t="str">
            <v>522637</v>
          </cell>
          <cell r="B3478" t="str">
            <v>MAO DE OBRA - PISO CERAMICO</v>
          </cell>
          <cell r="C3478" t="str">
            <v>M2</v>
          </cell>
          <cell r="D3478">
            <v>18.559999999999999</v>
          </cell>
        </row>
        <row r="3479">
          <cell r="A3479" t="str">
            <v>522638</v>
          </cell>
          <cell r="B3479" t="str">
            <v>MAO DE OBRA - PISO VINILICO</v>
          </cell>
          <cell r="C3479" t="str">
            <v>M2</v>
          </cell>
          <cell r="D3479">
            <v>12.36</v>
          </cell>
        </row>
        <row r="3480">
          <cell r="A3480" t="str">
            <v>522639</v>
          </cell>
          <cell r="B3480" t="str">
            <v>MAO DE OBRA - PISO DE BORRACHA</v>
          </cell>
          <cell r="C3480" t="str">
            <v>M2</v>
          </cell>
          <cell r="D3480">
            <v>20.81</v>
          </cell>
        </row>
        <row r="3481">
          <cell r="A3481" t="str">
            <v>522640</v>
          </cell>
          <cell r="B3481" t="str">
            <v>MAO DE OBRA - IMPERMEABILIZACAO RIGIDA COM ARGAMASSA</v>
          </cell>
          <cell r="C3481" t="str">
            <v>M2</v>
          </cell>
          <cell r="D3481">
            <v>23.82</v>
          </cell>
        </row>
        <row r="3482">
          <cell r="A3482" t="str">
            <v>522641</v>
          </cell>
          <cell r="B3482" t="str">
            <v>MAO DE OBRA - IMPERMEABILIZACAO BETUMINOSA</v>
          </cell>
          <cell r="C3482" t="str">
            <v>M2</v>
          </cell>
          <cell r="D3482">
            <v>1.94</v>
          </cell>
        </row>
        <row r="3483">
          <cell r="A3483" t="str">
            <v>522642</v>
          </cell>
          <cell r="B3483" t="str">
            <v>MAO DE OBRA - PINTURA A CAL</v>
          </cell>
          <cell r="C3483" t="str">
            <v>M2</v>
          </cell>
          <cell r="D3483">
            <v>2.93</v>
          </cell>
        </row>
        <row r="3484">
          <cell r="A3484" t="str">
            <v>522643</v>
          </cell>
          <cell r="B3484" t="str">
            <v>MAO DE OBRA - PINTURA LATEX, SEM MASSA CORRIDA</v>
          </cell>
          <cell r="C3484" t="str">
            <v>M2</v>
          </cell>
          <cell r="D3484">
            <v>6.31</v>
          </cell>
        </row>
        <row r="3485">
          <cell r="A3485" t="str">
            <v>522644</v>
          </cell>
          <cell r="B3485" t="str">
            <v>MAO DE OBRA - PINTURA LATEX, COM MASSA CORRIDA</v>
          </cell>
          <cell r="C3485" t="str">
            <v>M2</v>
          </cell>
          <cell r="D3485">
            <v>8.81</v>
          </cell>
        </row>
        <row r="3486">
          <cell r="A3486" t="str">
            <v>522645</v>
          </cell>
          <cell r="B3486" t="str">
            <v>MAO DE OBRA - PINTURA A OLEO, SEM MASSA CORRIDA</v>
          </cell>
          <cell r="C3486" t="str">
            <v>M2</v>
          </cell>
          <cell r="D3486">
            <v>5.25</v>
          </cell>
        </row>
        <row r="3487">
          <cell r="A3487" t="str">
            <v>522646</v>
          </cell>
          <cell r="B3487" t="str">
            <v>MAO DE OBRA - PINTURA A OLEO, COM MASSA CORRIDA</v>
          </cell>
          <cell r="C3487" t="str">
            <v>M2</v>
          </cell>
          <cell r="D3487">
            <v>9.49</v>
          </cell>
        </row>
        <row r="3488">
          <cell r="A3488" t="str">
            <v>522647</v>
          </cell>
          <cell r="B3488" t="str">
            <v>MAO DE OBRA - PINTURA ESMALTE, SEM MASSA CORRIDA</v>
          </cell>
          <cell r="C3488" t="str">
            <v>M2</v>
          </cell>
          <cell r="D3488">
            <v>5.25</v>
          </cell>
        </row>
        <row r="3489">
          <cell r="A3489" t="str">
            <v>522648</v>
          </cell>
          <cell r="B3489" t="str">
            <v>MAO DE OBRA - PINTURA ESMALTE, COM MASSA CORRIDA</v>
          </cell>
          <cell r="C3489" t="str">
            <v>M2</v>
          </cell>
          <cell r="D3489">
            <v>9.82</v>
          </cell>
        </row>
        <row r="3490">
          <cell r="A3490" t="str">
            <v>522649</v>
          </cell>
          <cell r="B3490" t="str">
            <v>MAO DE OBRA - PINTURA EM METAL</v>
          </cell>
          <cell r="C3490" t="str">
            <v>M2</v>
          </cell>
          <cell r="D3490">
            <v>11.18</v>
          </cell>
        </row>
        <row r="3492">
          <cell r="A3492" t="str">
            <v>522700</v>
          </cell>
          <cell r="B3492" t="str">
            <v>DIVERSOS</v>
          </cell>
        </row>
        <row r="3493">
          <cell r="A3493" t="str">
            <v>522800</v>
          </cell>
          <cell r="B3493" t="str">
            <v>OBRAS LOCALIZADAS</v>
          </cell>
        </row>
        <row r="3494">
          <cell r="A3494" t="str">
            <v>522801</v>
          </cell>
          <cell r="B3494" t="str">
            <v>CONSTRUCAO DO RESERVATORIO APOIADO DE ALVENARIA 09 M3 - CORPO PADRAO</v>
          </cell>
          <cell r="C3494" t="str">
            <v>GB</v>
          </cell>
          <cell r="D3494">
            <v>10257.49</v>
          </cell>
        </row>
        <row r="3495">
          <cell r="A3495" t="str">
            <v>522802</v>
          </cell>
          <cell r="B3495" t="str">
            <v>CONSTRUCAO DO RESERVATORIO APOIADO DE ALVENARIA 16 M3 - CORPO PADRAO</v>
          </cell>
          <cell r="C3495" t="str">
            <v>GB</v>
          </cell>
          <cell r="D3495">
            <v>11772.41</v>
          </cell>
        </row>
        <row r="3496">
          <cell r="A3496" t="str">
            <v>522803</v>
          </cell>
          <cell r="B3496" t="str">
            <v>CONSTRUCAO DO RESERVATORIO APOIADO DE ALVENARIA 30 M3 - CORPO PADRAO</v>
          </cell>
          <cell r="C3496" t="str">
            <v>GB</v>
          </cell>
          <cell r="D3496">
            <v>26714.65</v>
          </cell>
        </row>
        <row r="3497">
          <cell r="A3497" t="str">
            <v>522804</v>
          </cell>
          <cell r="B3497" t="str">
            <v>CONSTRUCAO DO RESERVATORIO APOIADO DE ALVENARIA 50 M3 - CORPO PADRAO</v>
          </cell>
          <cell r="C3497" t="str">
            <v>GB</v>
          </cell>
          <cell r="D3497">
            <v>37872.29</v>
          </cell>
        </row>
        <row r="3498">
          <cell r="A3498" t="str">
            <v>522805</v>
          </cell>
          <cell r="B3498" t="str">
            <v>CONSTRUCAO DO RESERVATORIO APOIADO DE CONCRETO 50 M3 - CORPO PADRAO</v>
          </cell>
          <cell r="C3498" t="str">
            <v>GB</v>
          </cell>
          <cell r="D3498">
            <v>28964.66</v>
          </cell>
        </row>
        <row r="3499">
          <cell r="A3499" t="str">
            <v>522806</v>
          </cell>
          <cell r="B3499" t="str">
            <v>CONSTRUCAO DO RESERVATORIO APOIADO DE CONCRETO 75 M3 - CORPO PADRAO</v>
          </cell>
          <cell r="C3499" t="str">
            <v>GB</v>
          </cell>
          <cell r="D3499">
            <v>34728.129999999997</v>
          </cell>
        </row>
        <row r="3500">
          <cell r="A3500" t="str">
            <v>522807</v>
          </cell>
          <cell r="B3500" t="str">
            <v>CONSTRUCAO DO RESERVATORIO APOIADO DE CONCRETO 100 M3 - CORPO PADRAO</v>
          </cell>
          <cell r="C3500" t="str">
            <v>GB</v>
          </cell>
          <cell r="D3500">
            <v>41169.879999999997</v>
          </cell>
        </row>
        <row r="3501">
          <cell r="A3501" t="str">
            <v>522808</v>
          </cell>
          <cell r="B3501" t="str">
            <v>CONSTRUCAO DO RESERVATORIO APOIADO DE CONCRETO 150 M3 - CORPO PADRAO</v>
          </cell>
          <cell r="C3501" t="str">
            <v>GB</v>
          </cell>
          <cell r="D3501">
            <v>52163.86</v>
          </cell>
        </row>
        <row r="3502">
          <cell r="A3502" t="str">
            <v>522809</v>
          </cell>
          <cell r="B3502" t="str">
            <v>CONSTRUCAO DO RESERVATORIO APOIADO DE CONCRETO 200 M3 - CORPO PADRAO</v>
          </cell>
          <cell r="C3502" t="str">
            <v>GB</v>
          </cell>
          <cell r="D3502">
            <v>62556.37</v>
          </cell>
        </row>
        <row r="3503">
          <cell r="A3503" t="str">
            <v>522810</v>
          </cell>
          <cell r="B3503" t="str">
            <v>CONSTRUCAO DO RESERVATORIO APOIADO DE CONCRETO 250 M3 - CORPO PADRAO</v>
          </cell>
          <cell r="C3503" t="str">
            <v>GB</v>
          </cell>
          <cell r="D3503">
            <v>75871.64</v>
          </cell>
        </row>
        <row r="3504">
          <cell r="A3504" t="str">
            <v>522811</v>
          </cell>
          <cell r="B3504" t="str">
            <v>CONSTRUCAO DO RESERVATORIO APOIADO DE CONCRETO 300 M3 - CORPO PADRAO</v>
          </cell>
          <cell r="C3504" t="str">
            <v>GB</v>
          </cell>
          <cell r="D3504">
            <v>82708.2</v>
          </cell>
        </row>
        <row r="3505">
          <cell r="A3505" t="str">
            <v>522812</v>
          </cell>
          <cell r="B3505" t="str">
            <v>CONSTRUCAO DO RESERVATORIO APOIADO DE CONCRETO 350 M3 - CORPO PADRAO</v>
          </cell>
          <cell r="C3505" t="str">
            <v>GB</v>
          </cell>
          <cell r="D3505">
            <v>90024.4</v>
          </cell>
        </row>
        <row r="3506">
          <cell r="A3506" t="str">
            <v>522813</v>
          </cell>
          <cell r="B3506" t="str">
            <v>CONSTRUCAO DO RESERVATORIO APOIADO DE CONCRETO 400 M3 - CORPO PADRAO</v>
          </cell>
          <cell r="C3506" t="str">
            <v>GB</v>
          </cell>
          <cell r="D3506">
            <v>99918.09</v>
          </cell>
        </row>
        <row r="3507">
          <cell r="A3507" t="str">
            <v>522814</v>
          </cell>
          <cell r="B3507" t="str">
            <v>CONSTRUCAO DO RESERVATORIO APOIADO DE CONCRETO 450 M3 - CORPO PADRAO</v>
          </cell>
          <cell r="C3507" t="str">
            <v>GB</v>
          </cell>
          <cell r="D3507">
            <v>108090.58</v>
          </cell>
        </row>
        <row r="3508">
          <cell r="A3508" t="str">
            <v>522815</v>
          </cell>
          <cell r="B3508" t="str">
            <v>CONSTRUCAO DO RESERVATORIO APOIADO DE CONCRETO 500 M3 - CORPO PADRAO</v>
          </cell>
          <cell r="C3508" t="str">
            <v>GB</v>
          </cell>
          <cell r="D3508">
            <v>119346.15</v>
          </cell>
        </row>
        <row r="3509">
          <cell r="A3509" t="str">
            <v>522816</v>
          </cell>
          <cell r="B3509" t="str">
            <v>CONSTRUCAO DO RESERVATORIO APOIADO DE CONCRETO 600 M3 - CORPO PADRAO</v>
          </cell>
          <cell r="C3509" t="str">
            <v>GB</v>
          </cell>
          <cell r="D3509">
            <v>134050.56</v>
          </cell>
        </row>
        <row r="3510">
          <cell r="A3510" t="str">
            <v>522817</v>
          </cell>
          <cell r="B3510" t="str">
            <v>CONSTRUCAO DO RESERVATORIO APOIADO DE CONCRETO 700 M3 - CORPO PADRAO</v>
          </cell>
          <cell r="C3510" t="str">
            <v>GB</v>
          </cell>
          <cell r="D3510">
            <v>151112.51</v>
          </cell>
        </row>
        <row r="3511">
          <cell r="A3511" t="str">
            <v>522818</v>
          </cell>
          <cell r="B3511" t="str">
            <v>CONSTRUCAO DO RESERVATORIO APOIADO DE CONCRETO 750 M3 - CORPO PADRAO</v>
          </cell>
          <cell r="C3511" t="str">
            <v>GB</v>
          </cell>
          <cell r="D3511">
            <v>161038.75</v>
          </cell>
        </row>
        <row r="3512">
          <cell r="A3512" t="str">
            <v>522819</v>
          </cell>
          <cell r="B3512" t="str">
            <v>CONSTRUCAO DO RESERVATORIO APOIADO DE CONCRETO 1.000 M3 - CORPO PADRAO</v>
          </cell>
          <cell r="C3512" t="str">
            <v>GB</v>
          </cell>
          <cell r="D3512">
            <v>206295.19</v>
          </cell>
        </row>
        <row r="3513">
          <cell r="A3513" t="str">
            <v>522820</v>
          </cell>
          <cell r="B3513" t="str">
            <v>CONSTRUCAO DO RESERVATORIO APOIADO DE CONCRETO 1.500 M3 - CORPO PADRAO</v>
          </cell>
          <cell r="C3513" t="str">
            <v>GB</v>
          </cell>
          <cell r="D3513">
            <v>277159.67</v>
          </cell>
        </row>
        <row r="3514">
          <cell r="A3514" t="str">
            <v>522821</v>
          </cell>
          <cell r="B3514" t="str">
            <v>CONSTRUCAO DO RESERVATORIO APOIADO DE CONCRETO 2.000 M3 - CORPO PADRAO</v>
          </cell>
          <cell r="C3514" t="str">
            <v>GB</v>
          </cell>
          <cell r="D3514">
            <v>330371.14</v>
          </cell>
        </row>
        <row r="3515">
          <cell r="A3515" t="str">
            <v>522822</v>
          </cell>
          <cell r="B3515" t="str">
            <v>CONSTRUCAO DA ETA 12 L/S - 1 MODULO - CORPO PADRAO</v>
          </cell>
          <cell r="C3515" t="str">
            <v>GB</v>
          </cell>
          <cell r="D3515">
            <v>105958.91</v>
          </cell>
        </row>
        <row r="3516">
          <cell r="A3516" t="str">
            <v>522823</v>
          </cell>
          <cell r="B3516" t="str">
            <v>CONSTRUCAO DA ETA 16 L/S - 1 MODULO - CORPO PADRAO</v>
          </cell>
          <cell r="C3516" t="str">
            <v>GB</v>
          </cell>
          <cell r="D3516">
            <v>124061.28</v>
          </cell>
        </row>
        <row r="3517">
          <cell r="A3517" t="str">
            <v>522824</v>
          </cell>
          <cell r="B3517" t="str">
            <v>CONSTRUCAO DA ETA 20 L/S - 1 MODULO - CORPO PADRAO</v>
          </cell>
          <cell r="C3517" t="str">
            <v>GB</v>
          </cell>
          <cell r="D3517">
            <v>143266.70000000001</v>
          </cell>
        </row>
        <row r="3518">
          <cell r="A3518" t="str">
            <v>522825</v>
          </cell>
          <cell r="B3518" t="str">
            <v>CONSTRUCAO DA ETA 25 L/S - 1 MODULO - CORPO PADRAO</v>
          </cell>
          <cell r="C3518" t="str">
            <v>GB</v>
          </cell>
          <cell r="D3518">
            <v>168047.38</v>
          </cell>
        </row>
        <row r="3519">
          <cell r="A3519" t="str">
            <v>522826</v>
          </cell>
          <cell r="B3519" t="str">
            <v>CONSTRUCAO DA CASA QUIMICA TIPO A - CORPO PADRAO</v>
          </cell>
          <cell r="C3519" t="str">
            <v>GB</v>
          </cell>
          <cell r="D3519">
            <v>81272.72</v>
          </cell>
        </row>
        <row r="3520">
          <cell r="A3520" t="str">
            <v>522827</v>
          </cell>
          <cell r="B3520" t="str">
            <v>CONSTRUCAO DA CASA DE QUIMICA TIPO "B" - CORPO PADRAO</v>
          </cell>
          <cell r="C3520" t="str">
            <v>GB</v>
          </cell>
          <cell r="D3520">
            <v>89442.46</v>
          </cell>
        </row>
        <row r="3521">
          <cell r="A3521" t="str">
            <v>522828</v>
          </cell>
          <cell r="B3521" t="str">
            <v>CONSTRUCAO DO ESCRITORIO TIPO "B" - CORPO PADRAO</v>
          </cell>
          <cell r="C3521" t="str">
            <v>GB</v>
          </cell>
          <cell r="D3521">
            <v>54003.49</v>
          </cell>
        </row>
        <row r="3522">
          <cell r="A3522" t="str">
            <v>522829</v>
          </cell>
          <cell r="B3522" t="str">
            <v>CONSTRUCAO DO ESCRITORIO TIPO "C" - CORPO PADRAO</v>
          </cell>
          <cell r="C3522" t="str">
            <v>GB</v>
          </cell>
          <cell r="D3522">
            <v>54578.33</v>
          </cell>
        </row>
        <row r="3523">
          <cell r="A3523" t="str">
            <v>522830</v>
          </cell>
          <cell r="B3523" t="str">
            <v>CONSTRUCAO DO ESCRITORIO TIPO "J" - CORPO PADRAO</v>
          </cell>
          <cell r="C3523" t="str">
            <v>GB</v>
          </cell>
          <cell r="D3523">
            <v>72206.490000000005</v>
          </cell>
        </row>
        <row r="3524">
          <cell r="A3524" t="str">
            <v>522831</v>
          </cell>
          <cell r="B3524" t="str">
            <v>CONSTRUCAO DA EEA TIPO "A" COM SALA DE HIPOCLORACAO E FLUORETACAO - CORPO PADRAO</v>
          </cell>
          <cell r="C3524" t="str">
            <v>GB</v>
          </cell>
          <cell r="D3524">
            <v>35308.82</v>
          </cell>
        </row>
        <row r="3525">
          <cell r="A3525" t="str">
            <v>522832</v>
          </cell>
          <cell r="B3525" t="str">
            <v>CONSTRUCAO DA EEA TIPO "Q1" - PROF. 2,95 M - CORPO PADRAO</v>
          </cell>
          <cell r="C3525" t="str">
            <v>GB</v>
          </cell>
          <cell r="D3525">
            <v>11301.94</v>
          </cell>
        </row>
        <row r="3526">
          <cell r="A3526" t="str">
            <v>522833</v>
          </cell>
          <cell r="B3526" t="str">
            <v>CONSTRUCAO DA EEE TIPO "AO", PROF. 4,00 M - CORPO PADRAO</v>
          </cell>
          <cell r="C3526" t="str">
            <v>GB</v>
          </cell>
          <cell r="D3526">
            <v>13249.6</v>
          </cell>
        </row>
        <row r="3527">
          <cell r="A3527" t="str">
            <v>522834</v>
          </cell>
          <cell r="B3527" t="str">
            <v>CONSTRUCAO DA EEE TIPO "A1" PROF. 4,50 M - CORPO PADRAO</v>
          </cell>
          <cell r="C3527" t="str">
            <v>GB</v>
          </cell>
          <cell r="D3527">
            <v>17913.8</v>
          </cell>
        </row>
        <row r="3528">
          <cell r="A3528" t="str">
            <v>522835</v>
          </cell>
          <cell r="B3528" t="str">
            <v>CONSTRUCAO DA EEE TIPO "A2" PROF. 5,00 M - CORPO PADRAO</v>
          </cell>
          <cell r="C3528" t="str">
            <v>GB</v>
          </cell>
          <cell r="D3528">
            <v>23934.09</v>
          </cell>
        </row>
        <row r="3529">
          <cell r="A3529" t="str">
            <v>522836</v>
          </cell>
          <cell r="B3529" t="str">
            <v>CONSTRUCAO DA EEE TIPO "A3" PROF. 5,50 M - CORPO PADRAO</v>
          </cell>
          <cell r="C3529" t="str">
            <v>GB</v>
          </cell>
          <cell r="D3529">
            <v>30668.65</v>
          </cell>
        </row>
        <row r="3530">
          <cell r="A3530" t="str">
            <v>522837</v>
          </cell>
          <cell r="B3530" t="str">
            <v>CONSTRUCAO DA EEE TIPO "A4" PROF. 7,50 M - CORPO PADRAO</v>
          </cell>
          <cell r="C3530" t="str">
            <v>GB</v>
          </cell>
          <cell r="D3530">
            <v>51371.31</v>
          </cell>
        </row>
        <row r="3531">
          <cell r="A3531" t="str">
            <v>522838</v>
          </cell>
          <cell r="B3531" t="str">
            <v>CONSTRUCAO DA ETE - FOSSA FILTRO 100 LIGACOES - CORPO PADRAO</v>
          </cell>
          <cell r="C3531" t="str">
            <v>GB</v>
          </cell>
          <cell r="D3531">
            <v>86199.44</v>
          </cell>
        </row>
        <row r="3532">
          <cell r="A3532" t="str">
            <v>522839</v>
          </cell>
          <cell r="B3532" t="str">
            <v>CONSTRUCAO DA ETE - FOSSA FILTRO 150 LIGACOES - CORPO PADRAO</v>
          </cell>
          <cell r="C3532" t="str">
            <v>GB</v>
          </cell>
          <cell r="D3532">
            <v>115777.86</v>
          </cell>
        </row>
        <row r="3533">
          <cell r="A3533" t="str">
            <v>522840</v>
          </cell>
          <cell r="B3533" t="str">
            <v>CONSTRUCAO DA ETE - FOSSA FILTRO 200 LIGACOES - CORPO PADRAO</v>
          </cell>
          <cell r="C3533" t="str">
            <v>GB</v>
          </cell>
          <cell r="D3533">
            <v>139714.67000000001</v>
          </cell>
        </row>
        <row r="3535">
          <cell r="A3535" t="str">
            <v>522900</v>
          </cell>
          <cell r="B3535" t="str">
            <v>RESERVADO PARA SERVICOS ESPECIAIS (522901 A 522999)</v>
          </cell>
        </row>
      </sheetData>
      <sheetData sheetId="1" refreshError="1"/>
      <sheetData sheetId="2" refreshError="1"/>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Sub-base"/>
      <sheetName val="Resumo"/>
      <sheetName val="DMT Terrap."/>
      <sheetName val="Reajust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 val="PROJETO"/>
      <sheetName val="FIDENS-R$mil"/>
      <sheetName val="RELAT610"/>
      <sheetName val="PQ"/>
      <sheetName val="Teor"/>
      <sheetName val="lista_comp"/>
      <sheetName val="Serviços"/>
      <sheetName val="DADOS"/>
      <sheetName val="TransComerc_Basc10m³"/>
      <sheetName val="TapaBuraco"/>
      <sheetName val="eq"/>
      <sheetName val="mo"/>
      <sheetName val="Página 16"/>
      <sheetName val="QuQuant"/>
      <sheetName val="Planilha Original"/>
      <sheetName val="CARTA PROPOSTA"/>
      <sheetName val="PROJETO BR_146 (2)"/>
      <sheetName val="TABELA"/>
      <sheetName val="Quadro de qntd"/>
      <sheetName val="PLANILHA CONTRATUAL"/>
      <sheetName val="8ª MP_BR_459"/>
      <sheetName val="8ª MP_BR-459"/>
      <sheetName val="geral"/>
      <sheetName val="Mat. Betum. - Port. 1078.15"/>
      <sheetName val="PT"/>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T_ORIGINAL"/>
      <sheetName val="RESUMO_AUT1"/>
    </sheetNames>
    <sheetDataSet>
      <sheetData sheetId="0" refreshError="1"/>
      <sheetData sheetId="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compos1"/>
    </sheetNames>
    <sheetDataSet>
      <sheetData sheetId="0" refreshError="1">
        <row r="2">
          <cell r="U2" t="str">
            <v>FOLHA 01</v>
          </cell>
        </row>
        <row r="7">
          <cell r="S7" t="str">
            <v xml:space="preserve">             QUADRO DE INDICADORES FISICOS  </v>
          </cell>
        </row>
        <row r="9">
          <cell r="S9" t="str">
            <v xml:space="preserve"> FIRMA    :  CBEMI- CONSTRUTORA BRASILEIRA E  MINERADORA LTDA</v>
          </cell>
        </row>
        <row r="10">
          <cell r="S10" t="str">
            <v xml:space="preserve"> CONTRATO :  PD -16.001/97-00          MEDICAO :</v>
          </cell>
          <cell r="T10" t="str">
            <v xml:space="preserve"> 61a. M.P.</v>
          </cell>
        </row>
        <row r="11">
          <cell r="S11" t="str">
            <v xml:space="preserve"> SERVICOS:     EXECUTADOS ATE:31/03/02  PERIODO LIQUIDO  01/03/02 A 31/03/02</v>
          </cell>
        </row>
        <row r="13">
          <cell r="T13" t="str">
            <v>UNIDADE</v>
          </cell>
          <cell r="U13" t="str">
            <v>QUANTIDADE</v>
          </cell>
        </row>
        <row r="15">
          <cell r="S15" t="str">
            <v xml:space="preserve"> - TAPA BURACO</v>
          </cell>
          <cell r="T15" t="str">
            <v>1000 M3</v>
          </cell>
          <cell r="U15">
            <v>4.2</v>
          </cell>
        </row>
        <row r="16">
          <cell r="S16" t="str">
            <v xml:space="preserve"> - LIMPEZA DE SARGETA E MEIO-FIO</v>
          </cell>
          <cell r="T16" t="str">
            <v>Km</v>
          </cell>
          <cell r="U16">
            <v>573.39</v>
          </cell>
        </row>
        <row r="17">
          <cell r="S17" t="str">
            <v xml:space="preserve"> - ROÇADA</v>
          </cell>
          <cell r="T17" t="str">
            <v>HA</v>
          </cell>
          <cell r="U17">
            <v>818.22</v>
          </cell>
        </row>
        <row r="18">
          <cell r="S18" t="str">
            <v xml:space="preserve"> - RECOMPOSICAO DO REVESTIMENTO</v>
          </cell>
          <cell r="T18" t="str">
            <v>KM</v>
          </cell>
          <cell r="U18">
            <v>53.38</v>
          </cell>
        </row>
        <row r="19">
          <cell r="S19" t="str">
            <v xml:space="preserve"> - SINALIZACAO</v>
          </cell>
          <cell r="T19" t="str">
            <v>KM</v>
          </cell>
          <cell r="U19">
            <v>112.7</v>
          </cell>
        </row>
        <row r="20">
          <cell r="S20" t="str">
            <v xml:space="preserve"> - RECOMPOSICAO DE EROSAO</v>
          </cell>
          <cell r="T20" t="str">
            <v>1000 M3</v>
          </cell>
          <cell r="U20">
            <v>16.41</v>
          </cell>
        </row>
        <row r="41">
          <cell r="S41" t="str">
            <v>CERTIFICO QUE O(S) SERVIÇO(S) ACIMA DISCRIMINADOS FOI(FORAM) EFETUADO(S):</v>
          </cell>
        </row>
        <row r="45">
          <cell r="T45" t="str">
            <v>EM, 01/03/2002</v>
          </cell>
        </row>
        <row r="50">
          <cell r="S50" t="str">
            <v>_______________________          ____________________________    _________________________</v>
          </cell>
        </row>
        <row r="51">
          <cell r="S51" t="str">
            <v>ENG. GERVASIO MARCINICHEN               ENG. IZALDO CARLOS KONDLATSCH       ENG . WAGNER  FERNANDO FABRE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CO"/>
      <sheetName val="CPS-1  "/>
      <sheetName val="RESUMO_AUT1"/>
      <sheetName val="p a t o 99 b"/>
      <sheetName val="A"/>
      <sheetName val="p reaj x p atual"/>
      <sheetName val="61M-CBMI"/>
      <sheetName val="PavimManaus2"/>
      <sheetName val="#REF"/>
      <sheetName val="RESUMO-DVOP"/>
      <sheetName val="Tabela mês"/>
      <sheetName val="REAJU"/>
      <sheetName val="CUSTO HORÁRIO"/>
      <sheetName val="Material"/>
      <sheetName val="Mão de obra"/>
      <sheetName val="pato"/>
      <sheetName val="pro-08"/>
      <sheetName val="Reaproveitamento_de_formas"/>
      <sheetName val="Quantidades e Preços - Lote 01"/>
    </sheetNames>
    <sheetDataSet>
      <sheetData sheetId="0">
        <row r="1">
          <cell r="A1" t="str">
            <v xml:space="preserve"> </v>
          </cell>
          <cell r="B1" t="str">
            <v>DESCRIÇÃO</v>
          </cell>
          <cell r="C1" t="str">
            <v>UNIDADE</v>
          </cell>
          <cell r="D1" t="str">
            <v>VALOR</v>
          </cell>
        </row>
        <row r="2">
          <cell r="A2">
            <v>100</v>
          </cell>
          <cell r="B2" t="str">
            <v>DATA BASE</v>
          </cell>
          <cell r="C2" t="str">
            <v xml:space="preserve"> I o</v>
          </cell>
        </row>
        <row r="3">
          <cell r="A3">
            <v>200</v>
          </cell>
          <cell r="B3" t="str">
            <v>ENCARGOS SOCIAIS E TRABALHISTA</v>
          </cell>
          <cell r="C3" t="str">
            <v>%</v>
          </cell>
          <cell r="D3">
            <v>1.28</v>
          </cell>
        </row>
        <row r="4">
          <cell r="A4">
            <v>300</v>
          </cell>
          <cell r="B4" t="str">
            <v>BDI</v>
          </cell>
          <cell r="C4" t="str">
            <v>%</v>
          </cell>
        </row>
        <row r="5">
          <cell r="A5" t="str">
            <v>CODIGO</v>
          </cell>
          <cell r="B5" t="str">
            <v>MÃO DE OBRA</v>
          </cell>
        </row>
        <row r="6">
          <cell r="A6">
            <v>1000</v>
          </cell>
          <cell r="B6" t="str">
            <v>Ajudante</v>
          </cell>
          <cell r="C6" t="str">
            <v>h</v>
          </cell>
          <cell r="D6">
            <v>1.7</v>
          </cell>
        </row>
        <row r="7">
          <cell r="A7">
            <v>1005</v>
          </cell>
          <cell r="B7" t="str">
            <v>Servente</v>
          </cell>
          <cell r="C7" t="str">
            <v>h</v>
          </cell>
          <cell r="D7">
            <v>1.7</v>
          </cell>
        </row>
        <row r="8">
          <cell r="A8">
            <v>1010</v>
          </cell>
          <cell r="B8" t="str">
            <v>Armador</v>
          </cell>
          <cell r="C8" t="str">
            <v>h</v>
          </cell>
          <cell r="D8">
            <v>2.1</v>
          </cell>
        </row>
        <row r="9">
          <cell r="A9">
            <v>1020</v>
          </cell>
          <cell r="B9" t="str">
            <v>Carpinteiro</v>
          </cell>
          <cell r="C9" t="str">
            <v>h</v>
          </cell>
          <cell r="D9">
            <v>2.1</v>
          </cell>
        </row>
        <row r="10">
          <cell r="A10">
            <v>1030</v>
          </cell>
          <cell r="B10" t="str">
            <v>Eletricista de manutenção</v>
          </cell>
          <cell r="C10" t="str">
            <v>h</v>
          </cell>
          <cell r="D10">
            <v>3.23</v>
          </cell>
        </row>
        <row r="11">
          <cell r="A11">
            <v>1035</v>
          </cell>
          <cell r="B11" t="str">
            <v>Encanador industrial</v>
          </cell>
          <cell r="C11" t="str">
            <v>h</v>
          </cell>
          <cell r="D11">
            <v>2.75</v>
          </cell>
        </row>
        <row r="12">
          <cell r="A12">
            <v>1040</v>
          </cell>
          <cell r="B12" t="str">
            <v>Encarregado</v>
          </cell>
          <cell r="C12" t="str">
            <v>h</v>
          </cell>
          <cell r="D12">
            <v>10</v>
          </cell>
        </row>
        <row r="13">
          <cell r="A13">
            <v>1050</v>
          </cell>
          <cell r="B13" t="str">
            <v>Mecânico montador</v>
          </cell>
          <cell r="C13" t="str">
            <v>h</v>
          </cell>
          <cell r="D13">
            <v>3.23</v>
          </cell>
        </row>
        <row r="14">
          <cell r="A14">
            <v>1055</v>
          </cell>
          <cell r="B14" t="str">
            <v>Marteleteiro</v>
          </cell>
          <cell r="C14" t="str">
            <v>h</v>
          </cell>
          <cell r="D14">
            <v>2.1</v>
          </cell>
        </row>
        <row r="15">
          <cell r="A15">
            <v>1060</v>
          </cell>
          <cell r="B15" t="str">
            <v>Soldador de armação</v>
          </cell>
          <cell r="C15" t="str">
            <v>h</v>
          </cell>
          <cell r="D15">
            <v>2.75</v>
          </cell>
        </row>
        <row r="16">
          <cell r="A16">
            <v>1070</v>
          </cell>
          <cell r="B16" t="str">
            <v>Pedreiro</v>
          </cell>
          <cell r="C16" t="str">
            <v>h</v>
          </cell>
          <cell r="D16">
            <v>2.1</v>
          </cell>
        </row>
        <row r="17">
          <cell r="A17">
            <v>1080</v>
          </cell>
          <cell r="B17" t="str">
            <v>Motorista</v>
          </cell>
          <cell r="C17" t="str">
            <v>h</v>
          </cell>
          <cell r="D17">
            <v>2.75</v>
          </cell>
        </row>
        <row r="18">
          <cell r="A18">
            <v>1090</v>
          </cell>
          <cell r="B18" t="str">
            <v>Operador de compressor</v>
          </cell>
          <cell r="C18" t="str">
            <v>h</v>
          </cell>
          <cell r="D18">
            <v>2.16</v>
          </cell>
        </row>
        <row r="19">
          <cell r="A19">
            <v>1100</v>
          </cell>
          <cell r="B19" t="str">
            <v>Operador de trator de esteiras</v>
          </cell>
          <cell r="C19" t="str">
            <v>h</v>
          </cell>
          <cell r="D19">
            <v>2.72</v>
          </cell>
        </row>
        <row r="20">
          <cell r="A20">
            <v>1110</v>
          </cell>
          <cell r="B20" t="str">
            <v>Operador de trator agrícola</v>
          </cell>
          <cell r="C20" t="str">
            <v>h</v>
          </cell>
          <cell r="D20">
            <v>2.21</v>
          </cell>
        </row>
        <row r="21">
          <cell r="A21">
            <v>1120</v>
          </cell>
          <cell r="B21" t="str">
            <v>Operador de motoniveladora</v>
          </cell>
          <cell r="C21" t="str">
            <v>h</v>
          </cell>
          <cell r="D21">
            <v>3.23</v>
          </cell>
        </row>
        <row r="22">
          <cell r="A22">
            <v>1130</v>
          </cell>
          <cell r="B22" t="str">
            <v>Operador de irrigadeira</v>
          </cell>
          <cell r="C22" t="str">
            <v>h</v>
          </cell>
          <cell r="D22">
            <v>2.21</v>
          </cell>
        </row>
        <row r="23">
          <cell r="A23">
            <v>1140</v>
          </cell>
          <cell r="B23" t="str">
            <v>Operador de rolo compactador</v>
          </cell>
          <cell r="C23" t="str">
            <v>h</v>
          </cell>
          <cell r="D23">
            <v>2.21</v>
          </cell>
        </row>
        <row r="24">
          <cell r="A24">
            <v>1150</v>
          </cell>
          <cell r="B24" t="str">
            <v>Operador de distribuidor de agregados</v>
          </cell>
          <cell r="C24" t="str">
            <v>h</v>
          </cell>
          <cell r="D24">
            <v>2.38</v>
          </cell>
        </row>
        <row r="25">
          <cell r="A25">
            <v>1160</v>
          </cell>
          <cell r="B25" t="str">
            <v>Operador de espargidor de asfalto</v>
          </cell>
          <cell r="C25" t="str">
            <v>h</v>
          </cell>
          <cell r="D25">
            <v>2.38</v>
          </cell>
        </row>
        <row r="26">
          <cell r="A26">
            <v>1170</v>
          </cell>
          <cell r="B26" t="str">
            <v>Operador de carregadeira</v>
          </cell>
          <cell r="C26" t="str">
            <v>h</v>
          </cell>
          <cell r="D26">
            <v>2.38</v>
          </cell>
        </row>
        <row r="27">
          <cell r="A27">
            <v>1180</v>
          </cell>
          <cell r="B27" t="str">
            <v>Operador de vibroacabadora de asfalto</v>
          </cell>
          <cell r="C27" t="str">
            <v>h</v>
          </cell>
          <cell r="D27">
            <v>2.38</v>
          </cell>
        </row>
        <row r="28">
          <cell r="A28">
            <v>1190</v>
          </cell>
          <cell r="B28" t="str">
            <v>Operador de central de concreto</v>
          </cell>
          <cell r="C28" t="str">
            <v>h</v>
          </cell>
          <cell r="D28">
            <v>3.23</v>
          </cell>
        </row>
        <row r="29">
          <cell r="A29">
            <v>1200</v>
          </cell>
          <cell r="B29" t="str">
            <v xml:space="preserve">Operador de cam.  basculante </v>
          </cell>
          <cell r="C29" t="str">
            <v>h</v>
          </cell>
          <cell r="D29">
            <v>2.38</v>
          </cell>
        </row>
        <row r="30">
          <cell r="A30">
            <v>1210</v>
          </cell>
          <cell r="B30" t="str">
            <v>Operadro de usina de asfalto</v>
          </cell>
          <cell r="C30" t="str">
            <v>h</v>
          </cell>
          <cell r="D30">
            <v>2.38</v>
          </cell>
        </row>
        <row r="31">
          <cell r="A31">
            <v>1220</v>
          </cell>
          <cell r="B31" t="str">
            <v>Operador de usina de solo</v>
          </cell>
          <cell r="C31" t="str">
            <v>h</v>
          </cell>
          <cell r="D31">
            <v>2.38</v>
          </cell>
        </row>
        <row r="32">
          <cell r="A32">
            <v>1230</v>
          </cell>
          <cell r="B32" t="str">
            <v>Operador de britador</v>
          </cell>
          <cell r="C32" t="str">
            <v>h</v>
          </cell>
          <cell r="D32">
            <v>2.75</v>
          </cell>
        </row>
        <row r="33">
          <cell r="A33">
            <v>1240</v>
          </cell>
          <cell r="B33" t="str">
            <v>Operador de instalações industriais</v>
          </cell>
          <cell r="C33" t="str">
            <v>h</v>
          </cell>
          <cell r="D33">
            <v>2.75</v>
          </cell>
        </row>
        <row r="34">
          <cell r="A34">
            <v>1250</v>
          </cell>
          <cell r="B34" t="str">
            <v>Operador de refrigeração</v>
          </cell>
          <cell r="C34" t="str">
            <v>h</v>
          </cell>
          <cell r="D34">
            <v>3.23</v>
          </cell>
        </row>
        <row r="35">
          <cell r="A35">
            <v>1260</v>
          </cell>
          <cell r="B35" t="str">
            <v>Operador de perfuratriz manual</v>
          </cell>
          <cell r="C35" t="str">
            <v>h</v>
          </cell>
          <cell r="D35">
            <v>2.16</v>
          </cell>
        </row>
        <row r="36">
          <cell r="A36">
            <v>1270</v>
          </cell>
          <cell r="B36" t="str">
            <v>Operador de vibroacabadora de concreto</v>
          </cell>
          <cell r="C36" t="str">
            <v>h</v>
          </cell>
          <cell r="D36">
            <v>0</v>
          </cell>
        </row>
        <row r="37">
          <cell r="A37">
            <v>1280</v>
          </cell>
          <cell r="B37" t="str">
            <v>Operador de bomba d'água</v>
          </cell>
          <cell r="C37" t="str">
            <v>h</v>
          </cell>
          <cell r="D37">
            <v>2.16</v>
          </cell>
        </row>
        <row r="38">
          <cell r="A38">
            <v>1290</v>
          </cell>
          <cell r="B38" t="str">
            <v>Operador de caminhão betoneira</v>
          </cell>
          <cell r="C38" t="str">
            <v>h</v>
          </cell>
          <cell r="D38">
            <v>2.38</v>
          </cell>
        </row>
        <row r="39">
          <cell r="A39">
            <v>1300</v>
          </cell>
          <cell r="B39" t="str">
            <v>Operador de escavadeira</v>
          </cell>
          <cell r="C39" t="str">
            <v>h</v>
          </cell>
          <cell r="D39">
            <v>2.38</v>
          </cell>
        </row>
        <row r="40">
          <cell r="A40">
            <v>1310</v>
          </cell>
          <cell r="B40" t="str">
            <v>Operador de vibrador de concreto</v>
          </cell>
          <cell r="C40" t="str">
            <v>h</v>
          </cell>
          <cell r="D40">
            <v>2.38</v>
          </cell>
        </row>
        <row r="41">
          <cell r="A41">
            <v>1320</v>
          </cell>
          <cell r="B41" t="str">
            <v>Operador de guindaste</v>
          </cell>
          <cell r="C41" t="str">
            <v>h</v>
          </cell>
          <cell r="D41">
            <v>2.38</v>
          </cell>
        </row>
        <row r="42">
          <cell r="A42">
            <v>1330</v>
          </cell>
          <cell r="B42" t="str">
            <v>Operador de caminhão betoneira</v>
          </cell>
          <cell r="C42" t="str">
            <v>h</v>
          </cell>
          <cell r="D42">
            <v>2.38</v>
          </cell>
        </row>
        <row r="43">
          <cell r="A43">
            <v>1340</v>
          </cell>
          <cell r="B43" t="str">
            <v>Técnico de refrigeração</v>
          </cell>
          <cell r="C43" t="str">
            <v>h</v>
          </cell>
          <cell r="D43">
            <v>5.44</v>
          </cell>
        </row>
        <row r="44">
          <cell r="A44">
            <v>1350</v>
          </cell>
          <cell r="B44" t="str">
            <v>Auxiliar técnico</v>
          </cell>
          <cell r="C44" t="str">
            <v>h</v>
          </cell>
          <cell r="D44">
            <v>4.25</v>
          </cell>
        </row>
        <row r="45">
          <cell r="A45">
            <v>1360</v>
          </cell>
          <cell r="B45" t="str">
            <v>Pintor</v>
          </cell>
          <cell r="C45" t="str">
            <v>h</v>
          </cell>
          <cell r="D45">
            <v>2.75</v>
          </cell>
        </row>
        <row r="46">
          <cell r="A46">
            <v>1370</v>
          </cell>
          <cell r="B46" t="str">
            <v>Maçariqueiro</v>
          </cell>
          <cell r="C46" t="str">
            <v>h</v>
          </cell>
          <cell r="D46">
            <v>2.75</v>
          </cell>
        </row>
        <row r="47">
          <cell r="A47">
            <v>1380</v>
          </cell>
          <cell r="B47" t="str">
            <v>Supervisor</v>
          </cell>
          <cell r="C47" t="str">
            <v>h</v>
          </cell>
          <cell r="D47">
            <v>21.59</v>
          </cell>
        </row>
        <row r="50">
          <cell r="A50" t="str">
            <v>CODIGO</v>
          </cell>
          <cell r="B50" t="str">
            <v>EQUIPAMENTO</v>
          </cell>
        </row>
        <row r="51">
          <cell r="A51">
            <v>2000</v>
          </cell>
          <cell r="B51" t="str">
            <v>Compressor XA -175</v>
          </cell>
          <cell r="C51" t="str">
            <v>h</v>
          </cell>
          <cell r="D51">
            <v>24.15</v>
          </cell>
        </row>
        <row r="52">
          <cell r="A52">
            <v>2001</v>
          </cell>
          <cell r="B52" t="str">
            <v>Compressor XA -125</v>
          </cell>
          <cell r="C52" t="str">
            <v>h</v>
          </cell>
          <cell r="D52">
            <v>18.55</v>
          </cell>
        </row>
        <row r="53">
          <cell r="A53">
            <v>2010</v>
          </cell>
          <cell r="B53" t="str">
            <v>Compressor GA-1407</v>
          </cell>
          <cell r="C53" t="str">
            <v>h</v>
          </cell>
          <cell r="D53">
            <v>0</v>
          </cell>
        </row>
        <row r="54">
          <cell r="A54">
            <v>2020</v>
          </cell>
          <cell r="B54" t="str">
            <v>Caminhão dumpcret 3 m3</v>
          </cell>
          <cell r="C54" t="str">
            <v>h</v>
          </cell>
          <cell r="D54">
            <v>0</v>
          </cell>
        </row>
        <row r="55">
          <cell r="A55">
            <v>2030</v>
          </cell>
          <cell r="B55" t="str">
            <v>Caminhão basculante 6 m3</v>
          </cell>
          <cell r="C55" t="str">
            <v>h</v>
          </cell>
          <cell r="D55">
            <v>26.53</v>
          </cell>
        </row>
        <row r="56">
          <cell r="A56">
            <v>2031</v>
          </cell>
          <cell r="B56" t="str">
            <v>Caminhão basculante 10 m3</v>
          </cell>
          <cell r="C56" t="str">
            <v>h</v>
          </cell>
          <cell r="D56">
            <v>32.5</v>
          </cell>
        </row>
        <row r="57">
          <cell r="A57">
            <v>2032</v>
          </cell>
          <cell r="B57" t="str">
            <v>Caminhão basculante 15 m3</v>
          </cell>
          <cell r="C57" t="str">
            <v>h</v>
          </cell>
          <cell r="D57">
            <v>36.4</v>
          </cell>
        </row>
        <row r="58">
          <cell r="A58">
            <v>2035</v>
          </cell>
          <cell r="B58" t="str">
            <v>Caminhão Munck</v>
          </cell>
          <cell r="C58" t="str">
            <v>h</v>
          </cell>
          <cell r="D58">
            <v>0</v>
          </cell>
        </row>
        <row r="59">
          <cell r="A59">
            <v>2040</v>
          </cell>
          <cell r="B59" t="str">
            <v>Caminhão BROOKS</v>
          </cell>
          <cell r="C59" t="str">
            <v>h</v>
          </cell>
          <cell r="D59">
            <v>0</v>
          </cell>
        </row>
        <row r="60">
          <cell r="A60">
            <v>2045</v>
          </cell>
          <cell r="B60" t="str">
            <v>Caminhão espargidor de asfalto - 6000 l</v>
          </cell>
          <cell r="C60" t="str">
            <v>h</v>
          </cell>
          <cell r="D60">
            <v>38.93</v>
          </cell>
        </row>
        <row r="61">
          <cell r="A61">
            <v>2050</v>
          </cell>
          <cell r="B61" t="str">
            <v>Caminhão betoneira 7 m3</v>
          </cell>
          <cell r="C61" t="str">
            <v>h</v>
          </cell>
          <cell r="D61">
            <v>0</v>
          </cell>
        </row>
        <row r="62">
          <cell r="A62">
            <v>2055</v>
          </cell>
          <cell r="B62" t="str">
            <v>Caminhão irrigadeira 8000 l</v>
          </cell>
          <cell r="C62" t="str">
            <v>h</v>
          </cell>
          <cell r="D62">
            <v>27.49</v>
          </cell>
        </row>
        <row r="63">
          <cell r="A63">
            <v>2060</v>
          </cell>
          <cell r="B63" t="str">
            <v>Carregadeira CAT - 966</v>
          </cell>
          <cell r="C63" t="str">
            <v>h</v>
          </cell>
          <cell r="D63">
            <v>50</v>
          </cell>
        </row>
        <row r="64">
          <cell r="A64">
            <v>2070</v>
          </cell>
          <cell r="B64" t="str">
            <v>Central de concreto JOHNSON 750</v>
          </cell>
          <cell r="C64" t="str">
            <v>h</v>
          </cell>
          <cell r="D64">
            <v>0</v>
          </cell>
        </row>
        <row r="65">
          <cell r="A65">
            <v>2072</v>
          </cell>
          <cell r="B65" t="str">
            <v>Central de concreto rolado</v>
          </cell>
          <cell r="C65" t="str">
            <v>h</v>
          </cell>
          <cell r="D65">
            <v>0</v>
          </cell>
        </row>
        <row r="66">
          <cell r="A66">
            <v>2075</v>
          </cell>
          <cell r="B66" t="str">
            <v>Sistema de armazenamento e transilagem</v>
          </cell>
          <cell r="C66" t="str">
            <v>h</v>
          </cell>
          <cell r="D66">
            <v>0</v>
          </cell>
        </row>
        <row r="67">
          <cell r="A67">
            <v>2080</v>
          </cell>
          <cell r="B67" t="str">
            <v>Sistema de refrigeração de concreto</v>
          </cell>
          <cell r="C67" t="str">
            <v>h</v>
          </cell>
          <cell r="D67">
            <v>0</v>
          </cell>
        </row>
        <row r="68">
          <cell r="A68">
            <v>2090</v>
          </cell>
          <cell r="B68" t="str">
            <v>Sistema de filtragem</v>
          </cell>
          <cell r="C68" t="str">
            <v>h</v>
          </cell>
          <cell r="D68">
            <v>0</v>
          </cell>
        </row>
        <row r="69">
          <cell r="A69">
            <v>2100</v>
          </cell>
          <cell r="B69" t="str">
            <v>Guindaste AMERICAN 5530</v>
          </cell>
          <cell r="C69" t="str">
            <v>h</v>
          </cell>
          <cell r="D69">
            <v>0</v>
          </cell>
        </row>
        <row r="70">
          <cell r="A70">
            <v>2105</v>
          </cell>
          <cell r="B70" t="str">
            <v>Instalação de britagem IPB-752</v>
          </cell>
          <cell r="C70" t="str">
            <v>h</v>
          </cell>
          <cell r="D70">
            <v>0</v>
          </cell>
        </row>
        <row r="71">
          <cell r="A71">
            <v>2110</v>
          </cell>
          <cell r="B71" t="str">
            <v>Motoniveladora CAT - 140</v>
          </cell>
          <cell r="C71" t="str">
            <v>h</v>
          </cell>
          <cell r="D71">
            <v>49.78</v>
          </cell>
        </row>
        <row r="72">
          <cell r="A72">
            <v>2120</v>
          </cell>
          <cell r="B72" t="str">
            <v>Conjunto oxiacetileno</v>
          </cell>
          <cell r="C72" t="str">
            <v>h</v>
          </cell>
          <cell r="D72">
            <v>0</v>
          </cell>
        </row>
        <row r="73">
          <cell r="A73">
            <v>2130</v>
          </cell>
          <cell r="B73" t="str">
            <v>Conjunto de maquinas de carpintaria</v>
          </cell>
          <cell r="C73" t="str">
            <v>h</v>
          </cell>
          <cell r="D73">
            <v>0</v>
          </cell>
        </row>
        <row r="74">
          <cell r="A74">
            <v>2140</v>
          </cell>
          <cell r="B74" t="str">
            <v>Conjunto de máquinas de armação</v>
          </cell>
          <cell r="C74" t="str">
            <v>h</v>
          </cell>
          <cell r="D74">
            <v>0</v>
          </cell>
        </row>
        <row r="75">
          <cell r="A75">
            <v>2150</v>
          </cell>
          <cell r="B75" t="str">
            <v>Perfuratriz manual RH - 658</v>
          </cell>
          <cell r="C75" t="str">
            <v>h</v>
          </cell>
          <cell r="D75">
            <v>0</v>
          </cell>
        </row>
        <row r="76">
          <cell r="A76">
            <v>2160</v>
          </cell>
          <cell r="B76" t="str">
            <v>Ponte rolante</v>
          </cell>
          <cell r="C76" t="str">
            <v>h</v>
          </cell>
          <cell r="D76">
            <v>0</v>
          </cell>
        </row>
        <row r="77">
          <cell r="A77">
            <v>2170</v>
          </cell>
          <cell r="B77" t="str">
            <v>Rompedor TEX-41</v>
          </cell>
          <cell r="C77" t="str">
            <v>h</v>
          </cell>
          <cell r="D77">
            <v>0</v>
          </cell>
        </row>
        <row r="78">
          <cell r="A78">
            <v>2180</v>
          </cell>
          <cell r="B78" t="str">
            <v>Bomba de corte de concreto WATER BLASTER</v>
          </cell>
          <cell r="C78" t="str">
            <v>h</v>
          </cell>
          <cell r="D78">
            <v>0</v>
          </cell>
        </row>
        <row r="79">
          <cell r="A79">
            <v>2190</v>
          </cell>
          <cell r="B79" t="str">
            <v>Retroescavadeira MF-86</v>
          </cell>
          <cell r="C79" t="str">
            <v>h</v>
          </cell>
          <cell r="D79">
            <v>0</v>
          </cell>
        </row>
        <row r="80">
          <cell r="A80">
            <v>2200</v>
          </cell>
          <cell r="B80" t="str">
            <v>Bomba de alta pressão</v>
          </cell>
          <cell r="C80" t="str">
            <v>h</v>
          </cell>
          <cell r="D80">
            <v>0</v>
          </cell>
        </row>
        <row r="81">
          <cell r="A81">
            <v>2210</v>
          </cell>
          <cell r="B81" t="str">
            <v>Bomba de concreto SCHWING BP-550</v>
          </cell>
          <cell r="C81" t="str">
            <v>h</v>
          </cell>
          <cell r="D81">
            <v>0</v>
          </cell>
        </row>
        <row r="82">
          <cell r="A82">
            <v>2220</v>
          </cell>
          <cell r="B82" t="str">
            <v>Mastro SCHWING KVM 31/27</v>
          </cell>
          <cell r="C82" t="str">
            <v>h</v>
          </cell>
          <cell r="D82">
            <v>0</v>
          </cell>
        </row>
        <row r="83">
          <cell r="A83">
            <v>2230</v>
          </cell>
          <cell r="B83" t="str">
            <v>Conjunto oxi-acetilênico</v>
          </cell>
          <cell r="C83" t="str">
            <v>h</v>
          </cell>
          <cell r="D83">
            <v>0</v>
          </cell>
        </row>
        <row r="84">
          <cell r="A84">
            <v>2240</v>
          </cell>
          <cell r="B84" t="str">
            <v>Bomba elétrica 200 m3/h</v>
          </cell>
          <cell r="C84" t="str">
            <v>h</v>
          </cell>
          <cell r="D84">
            <v>0</v>
          </cell>
        </row>
        <row r="85">
          <cell r="A85">
            <v>2250</v>
          </cell>
          <cell r="B85" t="str">
            <v>Bomba de injeção BETOMAC B-25</v>
          </cell>
          <cell r="C85" t="str">
            <v>h</v>
          </cell>
          <cell r="D85">
            <v>0</v>
          </cell>
        </row>
        <row r="86">
          <cell r="A86">
            <v>2260</v>
          </cell>
          <cell r="B86" t="str">
            <v>Caminhao carroceria 7 t</v>
          </cell>
          <cell r="C86" t="str">
            <v>h</v>
          </cell>
          <cell r="D86">
            <v>24.74</v>
          </cell>
        </row>
        <row r="87">
          <cell r="A87">
            <v>2270</v>
          </cell>
          <cell r="B87" t="str">
            <v>Trator de esteiras CAT - D6</v>
          </cell>
          <cell r="C87" t="str">
            <v>h</v>
          </cell>
          <cell r="D87">
            <v>40.71</v>
          </cell>
        </row>
        <row r="88">
          <cell r="A88">
            <v>2280</v>
          </cell>
          <cell r="B88" t="str">
            <v>Trator agrícola MF-296</v>
          </cell>
          <cell r="C88" t="str">
            <v>h</v>
          </cell>
          <cell r="D88">
            <v>17.96</v>
          </cell>
        </row>
        <row r="89">
          <cell r="A89">
            <v>2285</v>
          </cell>
          <cell r="B89" t="str">
            <v>Grade de discos  20 x 24</v>
          </cell>
          <cell r="C89" t="str">
            <v>h</v>
          </cell>
          <cell r="D89">
            <v>1.1100000000000001</v>
          </cell>
        </row>
        <row r="90">
          <cell r="A90">
            <v>2290</v>
          </cell>
          <cell r="B90" t="str">
            <v>Rolo liso  CC-43</v>
          </cell>
          <cell r="C90" t="str">
            <v>h</v>
          </cell>
          <cell r="D90">
            <v>0</v>
          </cell>
        </row>
        <row r="91">
          <cell r="A91">
            <v>2300</v>
          </cell>
          <cell r="B91" t="str">
            <v>Rolo liso  CG-11</v>
          </cell>
          <cell r="C91" t="str">
            <v>h</v>
          </cell>
          <cell r="D91">
            <v>0</v>
          </cell>
        </row>
        <row r="92">
          <cell r="A92">
            <v>2302</v>
          </cell>
          <cell r="B92" t="str">
            <v>Rolo tandem liso TH-10</v>
          </cell>
          <cell r="C92" t="str">
            <v>h</v>
          </cell>
          <cell r="D92">
            <v>38.53</v>
          </cell>
        </row>
        <row r="93">
          <cell r="A93">
            <v>2304</v>
          </cell>
          <cell r="B93" t="str">
            <v>Rolo de pneus CP-30</v>
          </cell>
          <cell r="C93" t="str">
            <v>h</v>
          </cell>
          <cell r="D93">
            <v>36.909999999999997</v>
          </cell>
        </row>
        <row r="94">
          <cell r="A94">
            <v>2306</v>
          </cell>
          <cell r="B94" t="str">
            <v>Rolo liso vibratório CA-25D</v>
          </cell>
          <cell r="C94" t="str">
            <v>h</v>
          </cell>
          <cell r="D94">
            <v>30.63</v>
          </cell>
        </row>
        <row r="95">
          <cell r="A95">
            <v>2308</v>
          </cell>
          <cell r="B95" t="str">
            <v>Rolo pé de carneiro CA-25PD</v>
          </cell>
          <cell r="C95" t="str">
            <v>h</v>
          </cell>
          <cell r="D95">
            <v>30.94</v>
          </cell>
        </row>
        <row r="96">
          <cell r="A96">
            <v>2310</v>
          </cell>
          <cell r="B96" t="str">
            <v>Compactador CM-20D</v>
          </cell>
          <cell r="C96" t="str">
            <v>h</v>
          </cell>
          <cell r="D96">
            <v>0</v>
          </cell>
        </row>
        <row r="97">
          <cell r="A97">
            <v>2320</v>
          </cell>
          <cell r="B97" t="str">
            <v>Central de concreto PERSONAL P-5</v>
          </cell>
          <cell r="C97" t="str">
            <v>h</v>
          </cell>
          <cell r="D97">
            <v>0</v>
          </cell>
        </row>
        <row r="98">
          <cell r="A98">
            <v>2321</v>
          </cell>
          <cell r="B98" t="str">
            <v>Usina de asfalto 40/60 t/h</v>
          </cell>
          <cell r="C98" t="str">
            <v>h</v>
          </cell>
          <cell r="D98">
            <v>50</v>
          </cell>
        </row>
        <row r="99">
          <cell r="A99">
            <v>2322</v>
          </cell>
          <cell r="B99" t="str">
            <v>Usina de asfalto 60/80 t/h</v>
          </cell>
          <cell r="C99" t="str">
            <v>h</v>
          </cell>
          <cell r="D99">
            <v>350</v>
          </cell>
        </row>
        <row r="100">
          <cell r="A100">
            <v>2323</v>
          </cell>
          <cell r="B100" t="str">
            <v>Usina de solos USC-2</v>
          </cell>
          <cell r="C100" t="str">
            <v>h</v>
          </cell>
          <cell r="D100">
            <v>49.79</v>
          </cell>
        </row>
        <row r="101">
          <cell r="A101">
            <v>2324</v>
          </cell>
          <cell r="B101" t="str">
            <v>Grupo gerador 150 kva</v>
          </cell>
          <cell r="C101" t="str">
            <v>h</v>
          </cell>
          <cell r="D101">
            <v>27.81</v>
          </cell>
        </row>
        <row r="102">
          <cell r="A102">
            <v>2325</v>
          </cell>
          <cell r="B102" t="str">
            <v>Grupo gerador 100 kva</v>
          </cell>
          <cell r="C102" t="str">
            <v>h</v>
          </cell>
          <cell r="D102">
            <v>20.13</v>
          </cell>
        </row>
        <row r="103">
          <cell r="A103">
            <v>2326</v>
          </cell>
          <cell r="B103" t="str">
            <v xml:space="preserve">Tanque de asfalto </v>
          </cell>
          <cell r="C103" t="str">
            <v>h</v>
          </cell>
          <cell r="D103">
            <v>60.35</v>
          </cell>
        </row>
        <row r="104">
          <cell r="A104">
            <v>2328</v>
          </cell>
        </row>
        <row r="105">
          <cell r="A105">
            <v>2330</v>
          </cell>
          <cell r="B105" t="str">
            <v>Distribuidor de agregados SD-1</v>
          </cell>
          <cell r="C105" t="str">
            <v>h</v>
          </cell>
          <cell r="D105">
            <v>24.99</v>
          </cell>
        </row>
        <row r="106">
          <cell r="A106">
            <v>2332</v>
          </cell>
          <cell r="B106" t="str">
            <v>Distribuidor de agregados SS-31</v>
          </cell>
          <cell r="C106" t="str">
            <v>h</v>
          </cell>
          <cell r="D106">
            <v>30.54</v>
          </cell>
        </row>
        <row r="107">
          <cell r="A107">
            <v>2340</v>
          </cell>
          <cell r="B107" t="str">
            <v>Vibroacabadora de asfalto SA-41</v>
          </cell>
          <cell r="C107" t="str">
            <v>h</v>
          </cell>
          <cell r="D107">
            <v>53</v>
          </cell>
        </row>
        <row r="108">
          <cell r="A108">
            <v>2350</v>
          </cell>
          <cell r="B108" t="str">
            <v>Vassoura mecânica VM-7</v>
          </cell>
          <cell r="C108" t="str">
            <v>h</v>
          </cell>
          <cell r="D108">
            <v>2.99</v>
          </cell>
        </row>
        <row r="109">
          <cell r="A109">
            <v>2400</v>
          </cell>
          <cell r="B109" t="str">
            <v>Escavadeira CAT 320</v>
          </cell>
          <cell r="C109" t="str">
            <v>h</v>
          </cell>
          <cell r="D109">
            <v>60</v>
          </cell>
        </row>
        <row r="110">
          <cell r="A110">
            <v>2410</v>
          </cell>
          <cell r="B110" t="str">
            <v>Escavadeira FIAT FE-105</v>
          </cell>
          <cell r="C110" t="str">
            <v>h</v>
          </cell>
          <cell r="D110">
            <v>60</v>
          </cell>
        </row>
        <row r="111">
          <cell r="A111">
            <v>2500</v>
          </cell>
          <cell r="B111" t="str">
            <v>Rompedor BIG-JOE</v>
          </cell>
          <cell r="C111" t="str">
            <v>h</v>
          </cell>
          <cell r="D111">
            <v>0</v>
          </cell>
        </row>
        <row r="112">
          <cell r="A112">
            <v>2600</v>
          </cell>
          <cell r="B112" t="str">
            <v>Guindaste AMERICAN 7530</v>
          </cell>
          <cell r="C112" t="str">
            <v>h</v>
          </cell>
          <cell r="D112">
            <v>0</v>
          </cell>
        </row>
        <row r="113">
          <cell r="A113">
            <v>2700</v>
          </cell>
          <cell r="B113" t="str">
            <v>Guindaste VILLARES 22 VG</v>
          </cell>
          <cell r="C113" t="str">
            <v>h</v>
          </cell>
          <cell r="D113">
            <v>0</v>
          </cell>
        </row>
        <row r="114">
          <cell r="A114">
            <v>2800</v>
          </cell>
          <cell r="B114" t="str">
            <v xml:space="preserve">Carreta 50 t </v>
          </cell>
          <cell r="C114" t="str">
            <v>h</v>
          </cell>
          <cell r="D114">
            <v>0</v>
          </cell>
        </row>
        <row r="115">
          <cell r="A115">
            <v>2900</v>
          </cell>
          <cell r="B115" t="str">
            <v>Equipamentos diversos</v>
          </cell>
          <cell r="C115" t="str">
            <v>vb</v>
          </cell>
          <cell r="D115">
            <v>1</v>
          </cell>
        </row>
        <row r="118">
          <cell r="A118" t="str">
            <v>CODIGO</v>
          </cell>
          <cell r="B118" t="str">
            <v>MATERIAIS</v>
          </cell>
        </row>
        <row r="119">
          <cell r="A119">
            <v>3000</v>
          </cell>
          <cell r="B119" t="str">
            <v>Madeira de 1a.</v>
          </cell>
          <cell r="C119" t="str">
            <v>m3</v>
          </cell>
          <cell r="D119">
            <v>562.5</v>
          </cell>
        </row>
        <row r="120">
          <cell r="A120">
            <v>3010</v>
          </cell>
          <cell r="B120" t="str">
            <v>Madeira de 3a.</v>
          </cell>
          <cell r="C120" t="str">
            <v>m3</v>
          </cell>
          <cell r="D120">
            <v>312.5</v>
          </cell>
        </row>
        <row r="121">
          <cell r="A121">
            <v>3020</v>
          </cell>
          <cell r="B121" t="str">
            <v>Cimento tipo CP IV-32</v>
          </cell>
          <cell r="C121" t="str">
            <v>t</v>
          </cell>
          <cell r="D121">
            <v>210</v>
          </cell>
        </row>
        <row r="122">
          <cell r="A122">
            <v>3022</v>
          </cell>
          <cell r="B122" t="str">
            <v>Cimento portland comum</v>
          </cell>
          <cell r="C122" t="str">
            <v>kg</v>
          </cell>
          <cell r="D122">
            <v>0.2</v>
          </cell>
        </row>
        <row r="123">
          <cell r="A123">
            <v>3023</v>
          </cell>
          <cell r="B123" t="str">
            <v>Cimento pozolânico</v>
          </cell>
          <cell r="C123" t="str">
            <v>t</v>
          </cell>
          <cell r="D123">
            <v>220</v>
          </cell>
        </row>
        <row r="124">
          <cell r="A124">
            <v>3025</v>
          </cell>
          <cell r="B124" t="str">
            <v>Bonpav</v>
          </cell>
          <cell r="C124" t="str">
            <v>l</v>
          </cell>
          <cell r="D124">
            <v>11.25</v>
          </cell>
        </row>
        <row r="125">
          <cell r="A125">
            <v>3026</v>
          </cell>
          <cell r="B125" t="str">
            <v>Propav</v>
          </cell>
          <cell r="C125" t="str">
            <v>l</v>
          </cell>
          <cell r="D125">
            <v>6.25</v>
          </cell>
        </row>
        <row r="126">
          <cell r="A126">
            <v>3030</v>
          </cell>
          <cell r="B126" t="str">
            <v>Cal hidratada</v>
          </cell>
          <cell r="C126" t="str">
            <v>kg</v>
          </cell>
          <cell r="D126">
            <v>0.18</v>
          </cell>
        </row>
        <row r="127">
          <cell r="A127">
            <v>3040</v>
          </cell>
          <cell r="B127" t="str">
            <v>Estabilizante DS-328</v>
          </cell>
          <cell r="C127" t="str">
            <v>kg</v>
          </cell>
          <cell r="D127">
            <v>4.5</v>
          </cell>
        </row>
        <row r="128">
          <cell r="A128">
            <v>3050</v>
          </cell>
          <cell r="B128" t="str">
            <v>Sulfato de Alumínio</v>
          </cell>
          <cell r="C128" t="str">
            <v>kg</v>
          </cell>
          <cell r="D128">
            <v>0.75</v>
          </cell>
        </row>
        <row r="129">
          <cell r="A129">
            <v>3060</v>
          </cell>
          <cell r="B129" t="str">
            <v>Consolid C444</v>
          </cell>
          <cell r="C129" t="str">
            <v>l</v>
          </cell>
          <cell r="D129">
            <v>31.25</v>
          </cell>
        </row>
        <row r="130">
          <cell r="A130">
            <v>3070</v>
          </cell>
          <cell r="B130" t="str">
            <v>Solidry</v>
          </cell>
          <cell r="C130" t="str">
            <v>kg</v>
          </cell>
          <cell r="D130">
            <v>1.5</v>
          </cell>
        </row>
        <row r="131">
          <cell r="A131">
            <v>3080</v>
          </cell>
          <cell r="B131" t="str">
            <v>Conservex</v>
          </cell>
          <cell r="C131" t="str">
            <v>l</v>
          </cell>
          <cell r="D131">
            <v>1.88</v>
          </cell>
        </row>
        <row r="132">
          <cell r="A132">
            <v>3090</v>
          </cell>
          <cell r="B132" t="str">
            <v>Oxigênio</v>
          </cell>
          <cell r="C132" t="str">
            <v>m3</v>
          </cell>
          <cell r="D132">
            <v>4.38</v>
          </cell>
        </row>
        <row r="133">
          <cell r="A133">
            <v>3100</v>
          </cell>
          <cell r="B133" t="str">
            <v xml:space="preserve">Compensado resinado 18 mm  </v>
          </cell>
          <cell r="C133" t="str">
            <v>m2</v>
          </cell>
          <cell r="D133">
            <v>9.3800000000000008</v>
          </cell>
        </row>
        <row r="134">
          <cell r="A134">
            <v>3105</v>
          </cell>
          <cell r="B134" t="str">
            <v xml:space="preserve">Compensado resinado 6 mm  </v>
          </cell>
          <cell r="C134" t="str">
            <v>m2</v>
          </cell>
          <cell r="D134">
            <v>4.93</v>
          </cell>
        </row>
        <row r="135">
          <cell r="A135">
            <v>3110</v>
          </cell>
          <cell r="B135" t="str">
            <v>Sika AER</v>
          </cell>
          <cell r="C135" t="str">
            <v>kg</v>
          </cell>
          <cell r="D135">
            <v>1.5</v>
          </cell>
        </row>
        <row r="136">
          <cell r="A136">
            <v>3120</v>
          </cell>
          <cell r="B136" t="str">
            <v>Plastiment VZ</v>
          </cell>
          <cell r="C136" t="str">
            <v>kg</v>
          </cell>
          <cell r="D136">
            <v>2.25</v>
          </cell>
        </row>
        <row r="137">
          <cell r="A137">
            <v>3130</v>
          </cell>
          <cell r="B137" t="str">
            <v>Lixa carbureto de silício 7"</v>
          </cell>
          <cell r="C137" t="str">
            <v>un</v>
          </cell>
          <cell r="D137">
            <v>0</v>
          </cell>
        </row>
        <row r="138">
          <cell r="A138">
            <v>3140</v>
          </cell>
          <cell r="B138" t="str">
            <v>Desmoldante</v>
          </cell>
          <cell r="C138" t="str">
            <v>kg</v>
          </cell>
          <cell r="D138">
            <v>3.16</v>
          </cell>
        </row>
        <row r="139">
          <cell r="A139">
            <v>3150</v>
          </cell>
          <cell r="B139" t="str">
            <v>Aço CA-50</v>
          </cell>
          <cell r="C139" t="str">
            <v>t</v>
          </cell>
          <cell r="D139">
            <v>950</v>
          </cell>
        </row>
        <row r="140">
          <cell r="A140">
            <v>3160</v>
          </cell>
          <cell r="B140" t="str">
            <v>Arame  recozido</v>
          </cell>
          <cell r="C140" t="str">
            <v>kg</v>
          </cell>
          <cell r="D140">
            <v>1.74</v>
          </cell>
        </row>
        <row r="141">
          <cell r="A141">
            <v>3170</v>
          </cell>
          <cell r="B141" t="str">
            <v xml:space="preserve">Compensado plastificado 18 mm  </v>
          </cell>
          <cell r="C141" t="str">
            <v>m2</v>
          </cell>
          <cell r="D141">
            <v>16.2</v>
          </cell>
        </row>
        <row r="142">
          <cell r="A142">
            <v>3180</v>
          </cell>
          <cell r="B142" t="str">
            <v>Pregos</v>
          </cell>
          <cell r="C142" t="str">
            <v>kg</v>
          </cell>
          <cell r="D142">
            <v>1.32</v>
          </cell>
        </row>
        <row r="143">
          <cell r="A143">
            <v>3200</v>
          </cell>
          <cell r="B143" t="str">
            <v>Materiais diversos</v>
          </cell>
          <cell r="C143" t="str">
            <v>vb</v>
          </cell>
          <cell r="D143">
            <v>1.25</v>
          </cell>
        </row>
        <row r="144">
          <cell r="A144">
            <v>3300</v>
          </cell>
          <cell r="B144" t="str">
            <v>Serv.Terc.: Polimento de concreto</v>
          </cell>
          <cell r="C144" t="str">
            <v>m2</v>
          </cell>
          <cell r="D144">
            <v>43.75</v>
          </cell>
        </row>
        <row r="145">
          <cell r="A145">
            <v>3400</v>
          </cell>
          <cell r="B145" t="str">
            <v>Tinta latex</v>
          </cell>
          <cell r="C145" t="str">
            <v>l</v>
          </cell>
          <cell r="D145">
            <v>5.2</v>
          </cell>
        </row>
        <row r="146">
          <cell r="A146">
            <v>3500</v>
          </cell>
          <cell r="B146" t="str">
            <v>Elevador de serviço 30 m</v>
          </cell>
          <cell r="C146" t="str">
            <v>mes</v>
          </cell>
          <cell r="D146">
            <v>0</v>
          </cell>
        </row>
        <row r="147">
          <cell r="A147">
            <v>3600</v>
          </cell>
          <cell r="B147" t="str">
            <v>Forma metalica montante/lateral</v>
          </cell>
          <cell r="C147" t="str">
            <v>m2</v>
          </cell>
          <cell r="D147">
            <v>5</v>
          </cell>
        </row>
        <row r="148">
          <cell r="A148">
            <v>3610</v>
          </cell>
          <cell r="B148" t="str">
            <v>Forma metalica jusante</v>
          </cell>
          <cell r="C148" t="str">
            <v>m2</v>
          </cell>
          <cell r="D148">
            <v>3.13</v>
          </cell>
        </row>
        <row r="149">
          <cell r="A149">
            <v>3700</v>
          </cell>
          <cell r="B149" t="str">
            <v>CAP 20</v>
          </cell>
          <cell r="C149" t="str">
            <v>t</v>
          </cell>
          <cell r="D149">
            <v>450</v>
          </cell>
        </row>
        <row r="150">
          <cell r="A150">
            <v>3702</v>
          </cell>
          <cell r="B150" t="str">
            <v>CAP 7</v>
          </cell>
          <cell r="C150" t="str">
            <v>t</v>
          </cell>
          <cell r="D150">
            <v>440</v>
          </cell>
        </row>
        <row r="151">
          <cell r="A151">
            <v>3710</v>
          </cell>
          <cell r="B151" t="str">
            <v>Emulsão asfáltica RR-2C</v>
          </cell>
          <cell r="C151" t="str">
            <v>t</v>
          </cell>
          <cell r="D151">
            <v>503</v>
          </cell>
        </row>
        <row r="152">
          <cell r="A152">
            <v>3712</v>
          </cell>
          <cell r="B152" t="str">
            <v>Emulsão asfáltica RM-2C</v>
          </cell>
          <cell r="C152" t="str">
            <v>t</v>
          </cell>
          <cell r="D152">
            <v>560</v>
          </cell>
        </row>
        <row r="153">
          <cell r="A153">
            <v>3714</v>
          </cell>
          <cell r="B153" t="str">
            <v>Emulsão asfáltica RM-1C</v>
          </cell>
          <cell r="C153" t="str">
            <v>t</v>
          </cell>
          <cell r="D153">
            <v>560</v>
          </cell>
        </row>
        <row r="154">
          <cell r="A154">
            <v>3720</v>
          </cell>
          <cell r="B154" t="str">
            <v>Asfalto diluído CM-30</v>
          </cell>
          <cell r="C154" t="str">
            <v>t</v>
          </cell>
          <cell r="D154">
            <v>560</v>
          </cell>
        </row>
        <row r="155">
          <cell r="A155">
            <v>3730</v>
          </cell>
          <cell r="B155" t="str">
            <v>Filler</v>
          </cell>
          <cell r="C155" t="str">
            <v>t</v>
          </cell>
          <cell r="D155">
            <v>80</v>
          </cell>
        </row>
        <row r="156">
          <cell r="A156">
            <v>3740</v>
          </cell>
          <cell r="B156" t="str">
            <v xml:space="preserve">Brita </v>
          </cell>
          <cell r="C156" t="str">
            <v>m3</v>
          </cell>
          <cell r="D156">
            <v>17</v>
          </cell>
        </row>
        <row r="157">
          <cell r="A157">
            <v>3750</v>
          </cell>
          <cell r="B157" t="str">
            <v>Pedrisco</v>
          </cell>
          <cell r="C157" t="str">
            <v>m3</v>
          </cell>
          <cell r="D157">
            <v>17</v>
          </cell>
        </row>
        <row r="158">
          <cell r="A158">
            <v>3760</v>
          </cell>
          <cell r="B158" t="str">
            <v>Pó de pedra</v>
          </cell>
          <cell r="C158" t="str">
            <v>m3</v>
          </cell>
          <cell r="D158">
            <v>16</v>
          </cell>
        </row>
        <row r="159">
          <cell r="A159">
            <v>3770</v>
          </cell>
          <cell r="B159" t="str">
            <v>Areia</v>
          </cell>
          <cell r="C159" t="str">
            <v>m3</v>
          </cell>
          <cell r="D159">
            <v>20</v>
          </cell>
        </row>
        <row r="160">
          <cell r="A160">
            <v>3771</v>
          </cell>
          <cell r="B160" t="str">
            <v>Areia</v>
          </cell>
          <cell r="C160" t="str">
            <v>m3</v>
          </cell>
          <cell r="D160">
            <v>15</v>
          </cell>
        </row>
        <row r="161">
          <cell r="A161">
            <v>3772</v>
          </cell>
          <cell r="B161" t="str">
            <v>Areia</v>
          </cell>
          <cell r="C161" t="str">
            <v>m3</v>
          </cell>
          <cell r="D161">
            <v>10</v>
          </cell>
        </row>
        <row r="162">
          <cell r="A162">
            <v>3780</v>
          </cell>
          <cell r="B162" t="str">
            <v>Emulsão asfáltica RL</v>
          </cell>
          <cell r="C162" t="str">
            <v>t</v>
          </cell>
          <cell r="D162">
            <v>560</v>
          </cell>
        </row>
        <row r="163">
          <cell r="A163">
            <v>3790</v>
          </cell>
          <cell r="B163" t="str">
            <v xml:space="preserve">Emulsão asfáltica </v>
          </cell>
          <cell r="C163" t="str">
            <v>t</v>
          </cell>
          <cell r="D163">
            <v>800</v>
          </cell>
        </row>
      </sheetData>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CO"/>
      <sheetName val="CPS-1  "/>
      <sheetName val="Mão de Obra"/>
      <sheetName val="CROQUIS"/>
      <sheetName val="MB"/>
      <sheetName val="PATO"/>
      <sheetName val="TLCB5"/>
      <sheetName val="TLMR"/>
      <sheetName val="PavimManaus2"/>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Macro1"/>
    </sheetNames>
    <sheetDataSet>
      <sheetData sheetId="0" refreshError="1">
        <row r="1">
          <cell r="A1" t="str">
            <v xml:space="preserve"> </v>
          </cell>
          <cell r="B1" t="str">
            <v>DESCRIÇÃO</v>
          </cell>
          <cell r="C1" t="str">
            <v>UNIDADE</v>
          </cell>
          <cell r="D1" t="str">
            <v>VALOR</v>
          </cell>
        </row>
        <row r="2">
          <cell r="A2">
            <v>100</v>
          </cell>
          <cell r="B2" t="str">
            <v>DATA BASE</v>
          </cell>
          <cell r="C2" t="str">
            <v xml:space="preserve"> I o</v>
          </cell>
        </row>
        <row r="3">
          <cell r="A3">
            <v>200</v>
          </cell>
          <cell r="B3" t="str">
            <v>ENCARGOS SOCIAIS E TRABALHISTA</v>
          </cell>
          <cell r="C3" t="str">
            <v>%</v>
          </cell>
          <cell r="D3">
            <v>1.28</v>
          </cell>
        </row>
        <row r="4">
          <cell r="A4">
            <v>300</v>
          </cell>
          <cell r="B4" t="str">
            <v>BDI</v>
          </cell>
          <cell r="C4" t="str">
            <v>%</v>
          </cell>
        </row>
        <row r="5">
          <cell r="A5" t="str">
            <v>CODIGO</v>
          </cell>
          <cell r="B5" t="str">
            <v>MÃO DE OBRA</v>
          </cell>
        </row>
        <row r="6">
          <cell r="A6">
            <v>1000</v>
          </cell>
          <cell r="B6" t="str">
            <v>Ajudante</v>
          </cell>
          <cell r="C6" t="str">
            <v>h</v>
          </cell>
          <cell r="D6">
            <v>1.7</v>
          </cell>
        </row>
        <row r="7">
          <cell r="A7">
            <v>1005</v>
          </cell>
          <cell r="B7" t="str">
            <v>Servente</v>
          </cell>
          <cell r="C7" t="str">
            <v>h</v>
          </cell>
          <cell r="D7">
            <v>1.7</v>
          </cell>
        </row>
        <row r="8">
          <cell r="A8">
            <v>1010</v>
          </cell>
          <cell r="B8" t="str">
            <v>Armador</v>
          </cell>
          <cell r="C8" t="str">
            <v>h</v>
          </cell>
          <cell r="D8">
            <v>2.1</v>
          </cell>
        </row>
        <row r="9">
          <cell r="A9">
            <v>1020</v>
          </cell>
          <cell r="B9" t="str">
            <v>Carpinteiro</v>
          </cell>
          <cell r="C9" t="str">
            <v>h</v>
          </cell>
          <cell r="D9">
            <v>2.1</v>
          </cell>
        </row>
        <row r="10">
          <cell r="A10">
            <v>1030</v>
          </cell>
          <cell r="B10" t="str">
            <v>Eletricista de manutenção</v>
          </cell>
          <cell r="C10" t="str">
            <v>h</v>
          </cell>
          <cell r="D10">
            <v>3.23</v>
          </cell>
        </row>
        <row r="11">
          <cell r="A11">
            <v>1035</v>
          </cell>
          <cell r="B11" t="str">
            <v>Encanador industrial</v>
          </cell>
          <cell r="C11" t="str">
            <v>h</v>
          </cell>
          <cell r="D11">
            <v>2.75</v>
          </cell>
        </row>
        <row r="12">
          <cell r="A12">
            <v>1040</v>
          </cell>
          <cell r="B12" t="str">
            <v>Encarregado</v>
          </cell>
          <cell r="C12" t="str">
            <v>h</v>
          </cell>
          <cell r="D12">
            <v>10</v>
          </cell>
        </row>
        <row r="13">
          <cell r="A13">
            <v>1050</v>
          </cell>
          <cell r="B13" t="str">
            <v>Mecânico montador</v>
          </cell>
          <cell r="C13" t="str">
            <v>h</v>
          </cell>
          <cell r="D13">
            <v>3.23</v>
          </cell>
        </row>
        <row r="14">
          <cell r="A14">
            <v>1055</v>
          </cell>
          <cell r="B14" t="str">
            <v>Marteleteiro</v>
          </cell>
          <cell r="C14" t="str">
            <v>h</v>
          </cell>
          <cell r="D14">
            <v>2.1</v>
          </cell>
        </row>
        <row r="15">
          <cell r="A15">
            <v>1060</v>
          </cell>
          <cell r="B15" t="str">
            <v>Soldador de armação</v>
          </cell>
          <cell r="C15" t="str">
            <v>h</v>
          </cell>
          <cell r="D15">
            <v>2.75</v>
          </cell>
        </row>
        <row r="16">
          <cell r="A16">
            <v>1070</v>
          </cell>
          <cell r="B16" t="str">
            <v>Pedreiro</v>
          </cell>
          <cell r="C16" t="str">
            <v>h</v>
          </cell>
          <cell r="D16">
            <v>2.1</v>
          </cell>
        </row>
        <row r="17">
          <cell r="A17">
            <v>1080</v>
          </cell>
          <cell r="B17" t="str">
            <v>Motorista</v>
          </cell>
          <cell r="C17" t="str">
            <v>h</v>
          </cell>
          <cell r="D17">
            <v>2.75</v>
          </cell>
        </row>
        <row r="18">
          <cell r="A18">
            <v>1090</v>
          </cell>
          <cell r="B18" t="str">
            <v>Operador de compressor</v>
          </cell>
          <cell r="C18" t="str">
            <v>h</v>
          </cell>
          <cell r="D18">
            <v>2.16</v>
          </cell>
        </row>
        <row r="19">
          <cell r="A19">
            <v>1100</v>
          </cell>
          <cell r="B19" t="str">
            <v>Operador de trator de esteiras</v>
          </cell>
          <cell r="C19" t="str">
            <v>h</v>
          </cell>
          <cell r="D19">
            <v>2.72</v>
          </cell>
        </row>
        <row r="20">
          <cell r="A20">
            <v>1110</v>
          </cell>
          <cell r="B20" t="str">
            <v>Operador de trator agrícola</v>
          </cell>
          <cell r="C20" t="str">
            <v>h</v>
          </cell>
          <cell r="D20">
            <v>2.21</v>
          </cell>
        </row>
        <row r="21">
          <cell r="A21">
            <v>1120</v>
          </cell>
          <cell r="B21" t="str">
            <v>Operador de motoniveladora</v>
          </cell>
          <cell r="C21" t="str">
            <v>h</v>
          </cell>
          <cell r="D21">
            <v>3.23</v>
          </cell>
        </row>
        <row r="22">
          <cell r="A22">
            <v>1130</v>
          </cell>
          <cell r="B22" t="str">
            <v>Operador de irrigadeira</v>
          </cell>
          <cell r="C22" t="str">
            <v>h</v>
          </cell>
          <cell r="D22">
            <v>2.21</v>
          </cell>
        </row>
        <row r="23">
          <cell r="A23">
            <v>1140</v>
          </cell>
          <cell r="B23" t="str">
            <v>Operador de rolo compactador</v>
          </cell>
          <cell r="C23" t="str">
            <v>h</v>
          </cell>
          <cell r="D23">
            <v>2.21</v>
          </cell>
        </row>
        <row r="24">
          <cell r="A24">
            <v>1150</v>
          </cell>
          <cell r="B24" t="str">
            <v>Operador de distribuidor de agregados</v>
          </cell>
          <cell r="C24" t="str">
            <v>h</v>
          </cell>
          <cell r="D24">
            <v>2.38</v>
          </cell>
        </row>
        <row r="25">
          <cell r="A25">
            <v>1160</v>
          </cell>
          <cell r="B25" t="str">
            <v>Operador de espargidor de asfalto</v>
          </cell>
          <cell r="C25" t="str">
            <v>h</v>
          </cell>
          <cell r="D25">
            <v>2.38</v>
          </cell>
        </row>
        <row r="26">
          <cell r="A26">
            <v>1170</v>
          </cell>
          <cell r="B26" t="str">
            <v>Operador de carregadeira</v>
          </cell>
          <cell r="C26" t="str">
            <v>h</v>
          </cell>
          <cell r="D26">
            <v>2.38</v>
          </cell>
        </row>
        <row r="27">
          <cell r="A27">
            <v>1180</v>
          </cell>
          <cell r="B27" t="str">
            <v>Operador de vibroacabadora de asfalto</v>
          </cell>
          <cell r="C27" t="str">
            <v>h</v>
          </cell>
          <cell r="D27">
            <v>2.38</v>
          </cell>
        </row>
        <row r="28">
          <cell r="A28">
            <v>1190</v>
          </cell>
          <cell r="B28" t="str">
            <v>Operador de central de concreto</v>
          </cell>
          <cell r="C28" t="str">
            <v>h</v>
          </cell>
          <cell r="D28">
            <v>3.23</v>
          </cell>
        </row>
        <row r="29">
          <cell r="A29">
            <v>1200</v>
          </cell>
          <cell r="B29" t="str">
            <v xml:space="preserve">Operador de cam.  basculante </v>
          </cell>
          <cell r="C29" t="str">
            <v>h</v>
          </cell>
          <cell r="D29">
            <v>2.38</v>
          </cell>
        </row>
        <row r="30">
          <cell r="A30">
            <v>1210</v>
          </cell>
          <cell r="B30" t="str">
            <v>Operadro de usina de asfalto</v>
          </cell>
          <cell r="C30" t="str">
            <v>h</v>
          </cell>
          <cell r="D30">
            <v>2.38</v>
          </cell>
        </row>
        <row r="31">
          <cell r="A31">
            <v>1220</v>
          </cell>
          <cell r="B31" t="str">
            <v>Operador de usina de solo</v>
          </cell>
          <cell r="C31" t="str">
            <v>h</v>
          </cell>
          <cell r="D31">
            <v>2.38</v>
          </cell>
        </row>
        <row r="32">
          <cell r="A32">
            <v>1230</v>
          </cell>
          <cell r="B32" t="str">
            <v>Operador de britador</v>
          </cell>
          <cell r="C32" t="str">
            <v>h</v>
          </cell>
          <cell r="D32">
            <v>2.75</v>
          </cell>
        </row>
        <row r="33">
          <cell r="A33">
            <v>1240</v>
          </cell>
          <cell r="B33" t="str">
            <v>Operador de instalações industriais</v>
          </cell>
          <cell r="C33" t="str">
            <v>h</v>
          </cell>
          <cell r="D33">
            <v>2.75</v>
          </cell>
        </row>
        <row r="34">
          <cell r="A34">
            <v>1250</v>
          </cell>
          <cell r="B34" t="str">
            <v>Operador de refrigeração</v>
          </cell>
          <cell r="C34" t="str">
            <v>h</v>
          </cell>
          <cell r="D34">
            <v>3.23</v>
          </cell>
        </row>
        <row r="35">
          <cell r="A35">
            <v>1260</v>
          </cell>
          <cell r="B35" t="str">
            <v>Operador de perfuratriz manual</v>
          </cell>
          <cell r="C35" t="str">
            <v>h</v>
          </cell>
          <cell r="D35">
            <v>2.16</v>
          </cell>
        </row>
        <row r="36">
          <cell r="A36">
            <v>1270</v>
          </cell>
          <cell r="B36" t="str">
            <v>Operador de vibroacabadora de concreto</v>
          </cell>
          <cell r="C36" t="str">
            <v>h</v>
          </cell>
          <cell r="D36">
            <v>0</v>
          </cell>
        </row>
        <row r="37">
          <cell r="A37">
            <v>1280</v>
          </cell>
          <cell r="B37" t="str">
            <v>Operador de bomba d'água</v>
          </cell>
          <cell r="C37" t="str">
            <v>h</v>
          </cell>
          <cell r="D37">
            <v>2.16</v>
          </cell>
        </row>
        <row r="38">
          <cell r="A38">
            <v>1290</v>
          </cell>
          <cell r="B38" t="str">
            <v>Operador de caminhão betoneira</v>
          </cell>
          <cell r="C38" t="str">
            <v>h</v>
          </cell>
          <cell r="D38">
            <v>2.38</v>
          </cell>
        </row>
        <row r="39">
          <cell r="A39">
            <v>1300</v>
          </cell>
          <cell r="B39" t="str">
            <v>Operador de escavadeira</v>
          </cell>
          <cell r="C39" t="str">
            <v>h</v>
          </cell>
          <cell r="D39">
            <v>2.38</v>
          </cell>
        </row>
        <row r="40">
          <cell r="A40">
            <v>1310</v>
          </cell>
          <cell r="B40" t="str">
            <v>Operador de vibrador de concreto</v>
          </cell>
          <cell r="C40" t="str">
            <v>h</v>
          </cell>
          <cell r="D40">
            <v>2.38</v>
          </cell>
        </row>
        <row r="41">
          <cell r="A41">
            <v>1320</v>
          </cell>
          <cell r="B41" t="str">
            <v>Operador de guindaste</v>
          </cell>
          <cell r="C41" t="str">
            <v>h</v>
          </cell>
          <cell r="D41">
            <v>2.38</v>
          </cell>
        </row>
        <row r="42">
          <cell r="A42">
            <v>1330</v>
          </cell>
          <cell r="B42" t="str">
            <v>Operador de caminhão betoneira</v>
          </cell>
          <cell r="C42" t="str">
            <v>h</v>
          </cell>
          <cell r="D42">
            <v>2.38</v>
          </cell>
        </row>
        <row r="43">
          <cell r="A43">
            <v>1340</v>
          </cell>
          <cell r="B43" t="str">
            <v>Técnico de refrigeração</v>
          </cell>
          <cell r="C43" t="str">
            <v>h</v>
          </cell>
          <cell r="D43">
            <v>5.44</v>
          </cell>
        </row>
        <row r="44">
          <cell r="A44">
            <v>1350</v>
          </cell>
          <cell r="B44" t="str">
            <v>Auxiliar técnico</v>
          </cell>
          <cell r="C44" t="str">
            <v>h</v>
          </cell>
          <cell r="D44">
            <v>4.25</v>
          </cell>
        </row>
        <row r="45">
          <cell r="A45">
            <v>1360</v>
          </cell>
          <cell r="B45" t="str">
            <v>Pintor</v>
          </cell>
          <cell r="C45" t="str">
            <v>h</v>
          </cell>
          <cell r="D45">
            <v>2.75</v>
          </cell>
        </row>
        <row r="46">
          <cell r="A46">
            <v>1370</v>
          </cell>
          <cell r="B46" t="str">
            <v>Maçariqueiro</v>
          </cell>
          <cell r="C46" t="str">
            <v>h</v>
          </cell>
          <cell r="D46">
            <v>2.75</v>
          </cell>
        </row>
        <row r="47">
          <cell r="A47">
            <v>1380</v>
          </cell>
          <cell r="B47" t="str">
            <v>Supervisor</v>
          </cell>
          <cell r="C47" t="str">
            <v>h</v>
          </cell>
          <cell r="D47">
            <v>21.59</v>
          </cell>
        </row>
        <row r="50">
          <cell r="A50" t="str">
            <v>CODIGO</v>
          </cell>
          <cell r="B50" t="str">
            <v>EQUIPAMENTO</v>
          </cell>
        </row>
        <row r="51">
          <cell r="A51">
            <v>2000</v>
          </cell>
          <cell r="B51" t="str">
            <v>Compressor XA -175</v>
          </cell>
          <cell r="C51" t="str">
            <v>h</v>
          </cell>
          <cell r="D51">
            <v>24.15</v>
          </cell>
        </row>
        <row r="52">
          <cell r="A52">
            <v>2001</v>
          </cell>
          <cell r="B52" t="str">
            <v>Compressor XA -125</v>
          </cell>
          <cell r="C52" t="str">
            <v>h</v>
          </cell>
          <cell r="D52">
            <v>18.55</v>
          </cell>
        </row>
        <row r="53">
          <cell r="A53">
            <v>2010</v>
          </cell>
          <cell r="B53" t="str">
            <v>Compressor GA-1407</v>
          </cell>
          <cell r="C53" t="str">
            <v>h</v>
          </cell>
          <cell r="D53">
            <v>0</v>
          </cell>
        </row>
        <row r="54">
          <cell r="A54">
            <v>2020</v>
          </cell>
          <cell r="B54" t="str">
            <v>Caminhão dumpcret 3 m3</v>
          </cell>
          <cell r="C54" t="str">
            <v>h</v>
          </cell>
          <cell r="D54">
            <v>0</v>
          </cell>
        </row>
        <row r="55">
          <cell r="A55">
            <v>2030</v>
          </cell>
          <cell r="B55" t="str">
            <v>Caminhão basculante 6 m3</v>
          </cell>
          <cell r="C55" t="str">
            <v>h</v>
          </cell>
          <cell r="D55">
            <v>26.53</v>
          </cell>
        </row>
        <row r="56">
          <cell r="A56">
            <v>2031</v>
          </cell>
          <cell r="B56" t="str">
            <v>Caminhão basculante 10 m3</v>
          </cell>
          <cell r="C56" t="str">
            <v>h</v>
          </cell>
          <cell r="D56">
            <v>32.5</v>
          </cell>
        </row>
        <row r="57">
          <cell r="A57">
            <v>2032</v>
          </cell>
          <cell r="B57" t="str">
            <v>Caminhão basculante 15 m3</v>
          </cell>
          <cell r="C57" t="str">
            <v>h</v>
          </cell>
          <cell r="D57">
            <v>36.4</v>
          </cell>
        </row>
        <row r="58">
          <cell r="A58">
            <v>2035</v>
          </cell>
          <cell r="B58" t="str">
            <v>Caminhão Munck</v>
          </cell>
          <cell r="C58" t="str">
            <v>h</v>
          </cell>
          <cell r="D58">
            <v>0</v>
          </cell>
        </row>
        <row r="59">
          <cell r="A59">
            <v>2040</v>
          </cell>
          <cell r="B59" t="str">
            <v>Caminhão BROOKS</v>
          </cell>
          <cell r="C59" t="str">
            <v>h</v>
          </cell>
          <cell r="D59">
            <v>0</v>
          </cell>
        </row>
        <row r="60">
          <cell r="A60">
            <v>2045</v>
          </cell>
          <cell r="B60" t="str">
            <v>Caminhão espargidor de asfalto - 6000 l</v>
          </cell>
          <cell r="C60" t="str">
            <v>h</v>
          </cell>
          <cell r="D60">
            <v>38.93</v>
          </cell>
        </row>
        <row r="61">
          <cell r="A61">
            <v>2050</v>
          </cell>
          <cell r="B61" t="str">
            <v>Caminhão betoneira 7 m3</v>
          </cell>
          <cell r="C61" t="str">
            <v>h</v>
          </cell>
          <cell r="D61">
            <v>0</v>
          </cell>
        </row>
        <row r="62">
          <cell r="A62">
            <v>2055</v>
          </cell>
          <cell r="B62" t="str">
            <v>Caminhão irrigadeira 8000 l</v>
          </cell>
          <cell r="C62" t="str">
            <v>h</v>
          </cell>
          <cell r="D62">
            <v>27.49</v>
          </cell>
        </row>
        <row r="63">
          <cell r="A63">
            <v>2060</v>
          </cell>
          <cell r="B63" t="str">
            <v>Carregadeira CAT - 966</v>
          </cell>
          <cell r="C63" t="str">
            <v>h</v>
          </cell>
          <cell r="D63">
            <v>50</v>
          </cell>
        </row>
        <row r="64">
          <cell r="A64">
            <v>2070</v>
          </cell>
          <cell r="B64" t="str">
            <v>Central de concreto JOHNSON 750</v>
          </cell>
          <cell r="C64" t="str">
            <v>h</v>
          </cell>
          <cell r="D64">
            <v>0</v>
          </cell>
        </row>
        <row r="65">
          <cell r="A65">
            <v>2072</v>
          </cell>
          <cell r="B65" t="str">
            <v>Central de concreto rolado</v>
          </cell>
          <cell r="C65" t="str">
            <v>h</v>
          </cell>
          <cell r="D65">
            <v>0</v>
          </cell>
        </row>
        <row r="66">
          <cell r="A66">
            <v>2075</v>
          </cell>
          <cell r="B66" t="str">
            <v>Sistema de armazenamento e transilagem</v>
          </cell>
          <cell r="C66" t="str">
            <v>h</v>
          </cell>
          <cell r="D66">
            <v>0</v>
          </cell>
        </row>
        <row r="67">
          <cell r="A67">
            <v>2080</v>
          </cell>
          <cell r="B67" t="str">
            <v>Sistema de refrigeração de concreto</v>
          </cell>
          <cell r="C67" t="str">
            <v>h</v>
          </cell>
          <cell r="D67">
            <v>0</v>
          </cell>
        </row>
        <row r="68">
          <cell r="A68">
            <v>2090</v>
          </cell>
          <cell r="B68" t="str">
            <v>Sistema de filtragem</v>
          </cell>
          <cell r="C68" t="str">
            <v>h</v>
          </cell>
          <cell r="D68">
            <v>0</v>
          </cell>
        </row>
        <row r="69">
          <cell r="A69">
            <v>2100</v>
          </cell>
          <cell r="B69" t="str">
            <v>Guindaste AMERICAN 5530</v>
          </cell>
          <cell r="C69" t="str">
            <v>h</v>
          </cell>
          <cell r="D69">
            <v>0</v>
          </cell>
        </row>
        <row r="70">
          <cell r="A70">
            <v>2105</v>
          </cell>
          <cell r="B70" t="str">
            <v>Instalação de britagem IPB-752</v>
          </cell>
          <cell r="C70" t="str">
            <v>h</v>
          </cell>
          <cell r="D70">
            <v>0</v>
          </cell>
        </row>
        <row r="71">
          <cell r="A71">
            <v>2110</v>
          </cell>
          <cell r="B71" t="str">
            <v>Motoniveladora CAT - 140</v>
          </cell>
          <cell r="C71" t="str">
            <v>h</v>
          </cell>
          <cell r="D71">
            <v>49.78</v>
          </cell>
        </row>
        <row r="72">
          <cell r="A72">
            <v>2120</v>
          </cell>
          <cell r="B72" t="str">
            <v>Conjunto oxiacetileno</v>
          </cell>
          <cell r="C72" t="str">
            <v>h</v>
          </cell>
          <cell r="D72">
            <v>0</v>
          </cell>
        </row>
        <row r="73">
          <cell r="A73">
            <v>2130</v>
          </cell>
          <cell r="B73" t="str">
            <v>Conjunto de maquinas de carpintaria</v>
          </cell>
          <cell r="C73" t="str">
            <v>h</v>
          </cell>
          <cell r="D73">
            <v>0</v>
          </cell>
        </row>
        <row r="74">
          <cell r="A74">
            <v>2140</v>
          </cell>
          <cell r="B74" t="str">
            <v>Conjunto de máquinas de armação</v>
          </cell>
          <cell r="C74" t="str">
            <v>h</v>
          </cell>
          <cell r="D74">
            <v>0</v>
          </cell>
        </row>
        <row r="75">
          <cell r="A75">
            <v>2150</v>
          </cell>
          <cell r="B75" t="str">
            <v>Perfuratriz manual RH - 658</v>
          </cell>
          <cell r="C75" t="str">
            <v>h</v>
          </cell>
          <cell r="D75">
            <v>0</v>
          </cell>
        </row>
        <row r="76">
          <cell r="A76">
            <v>2160</v>
          </cell>
          <cell r="B76" t="str">
            <v>Ponte rolante</v>
          </cell>
          <cell r="C76" t="str">
            <v>h</v>
          </cell>
          <cell r="D76">
            <v>0</v>
          </cell>
        </row>
        <row r="77">
          <cell r="A77">
            <v>2170</v>
          </cell>
          <cell r="B77" t="str">
            <v>Rompedor TEX-41</v>
          </cell>
          <cell r="C77" t="str">
            <v>h</v>
          </cell>
          <cell r="D77">
            <v>0</v>
          </cell>
        </row>
        <row r="78">
          <cell r="A78">
            <v>2180</v>
          </cell>
          <cell r="B78" t="str">
            <v>Bomba de corte de concreto WATER BLASTER</v>
          </cell>
          <cell r="C78" t="str">
            <v>h</v>
          </cell>
          <cell r="D78">
            <v>0</v>
          </cell>
        </row>
        <row r="79">
          <cell r="A79">
            <v>2190</v>
          </cell>
          <cell r="B79" t="str">
            <v>Retroescavadeira MF-86</v>
          </cell>
          <cell r="C79" t="str">
            <v>h</v>
          </cell>
          <cell r="D79">
            <v>0</v>
          </cell>
        </row>
        <row r="80">
          <cell r="A80">
            <v>2200</v>
          </cell>
          <cell r="B80" t="str">
            <v>Bomba de alta pressão</v>
          </cell>
          <cell r="C80" t="str">
            <v>h</v>
          </cell>
          <cell r="D80">
            <v>0</v>
          </cell>
        </row>
        <row r="81">
          <cell r="A81">
            <v>2210</v>
          </cell>
          <cell r="B81" t="str">
            <v>Bomba de concreto SCHWING BP-550</v>
          </cell>
          <cell r="C81" t="str">
            <v>h</v>
          </cell>
          <cell r="D81">
            <v>0</v>
          </cell>
        </row>
        <row r="82">
          <cell r="A82">
            <v>2220</v>
          </cell>
          <cell r="B82" t="str">
            <v>Mastro SCHWING KVM 31/27</v>
          </cell>
          <cell r="C82" t="str">
            <v>h</v>
          </cell>
          <cell r="D82">
            <v>0</v>
          </cell>
        </row>
        <row r="83">
          <cell r="A83">
            <v>2230</v>
          </cell>
          <cell r="B83" t="str">
            <v>Conjunto oxi-acetilênico</v>
          </cell>
          <cell r="C83" t="str">
            <v>h</v>
          </cell>
          <cell r="D83">
            <v>0</v>
          </cell>
        </row>
        <row r="84">
          <cell r="A84">
            <v>2240</v>
          </cell>
          <cell r="B84" t="str">
            <v>Bomba elétrica 200 m3/h</v>
          </cell>
          <cell r="C84" t="str">
            <v>h</v>
          </cell>
          <cell r="D84">
            <v>0</v>
          </cell>
        </row>
        <row r="85">
          <cell r="A85">
            <v>2250</v>
          </cell>
          <cell r="B85" t="str">
            <v>Bomba de injeção BETOMAC B-25</v>
          </cell>
          <cell r="C85" t="str">
            <v>h</v>
          </cell>
          <cell r="D85">
            <v>0</v>
          </cell>
        </row>
        <row r="86">
          <cell r="A86">
            <v>2260</v>
          </cell>
          <cell r="B86" t="str">
            <v>Caminhao carroceria 7 t</v>
          </cell>
          <cell r="C86" t="str">
            <v>h</v>
          </cell>
          <cell r="D86">
            <v>24.74</v>
          </cell>
        </row>
        <row r="87">
          <cell r="A87">
            <v>2270</v>
          </cell>
          <cell r="B87" t="str">
            <v>Trator de esteiras CAT - D6</v>
          </cell>
          <cell r="C87" t="str">
            <v>h</v>
          </cell>
          <cell r="D87">
            <v>40.71</v>
          </cell>
        </row>
        <row r="88">
          <cell r="A88">
            <v>2280</v>
          </cell>
          <cell r="B88" t="str">
            <v>Trator agrícola MF-296</v>
          </cell>
          <cell r="C88" t="str">
            <v>h</v>
          </cell>
          <cell r="D88">
            <v>17.96</v>
          </cell>
        </row>
        <row r="89">
          <cell r="A89">
            <v>2285</v>
          </cell>
          <cell r="B89" t="str">
            <v>Grade de discos  20 x 24</v>
          </cell>
          <cell r="C89" t="str">
            <v>h</v>
          </cell>
          <cell r="D89">
            <v>1.1100000000000001</v>
          </cell>
        </row>
        <row r="90">
          <cell r="A90">
            <v>2290</v>
          </cell>
          <cell r="B90" t="str">
            <v>Rolo liso  CC-43</v>
          </cell>
          <cell r="C90" t="str">
            <v>h</v>
          </cell>
          <cell r="D90">
            <v>0</v>
          </cell>
        </row>
        <row r="91">
          <cell r="A91">
            <v>2300</v>
          </cell>
          <cell r="B91" t="str">
            <v>Rolo liso  CG-11</v>
          </cell>
          <cell r="C91" t="str">
            <v>h</v>
          </cell>
          <cell r="D91">
            <v>0</v>
          </cell>
        </row>
        <row r="92">
          <cell r="A92">
            <v>2302</v>
          </cell>
          <cell r="B92" t="str">
            <v>Rolo tandem liso TH-10</v>
          </cell>
          <cell r="C92" t="str">
            <v>h</v>
          </cell>
          <cell r="D92">
            <v>38.53</v>
          </cell>
        </row>
        <row r="93">
          <cell r="A93">
            <v>2304</v>
          </cell>
          <cell r="B93" t="str">
            <v>Rolo de pneus CP-30</v>
          </cell>
          <cell r="C93" t="str">
            <v>h</v>
          </cell>
          <cell r="D93">
            <v>36.909999999999997</v>
          </cell>
        </row>
        <row r="94">
          <cell r="A94">
            <v>2306</v>
          </cell>
          <cell r="B94" t="str">
            <v>Rolo liso vibratório CA-25D</v>
          </cell>
          <cell r="C94" t="str">
            <v>h</v>
          </cell>
          <cell r="D94">
            <v>30.63</v>
          </cell>
        </row>
        <row r="95">
          <cell r="A95">
            <v>2308</v>
          </cell>
          <cell r="B95" t="str">
            <v>Rolo pé de carneiro CA-25PD</v>
          </cell>
          <cell r="C95" t="str">
            <v>h</v>
          </cell>
          <cell r="D95">
            <v>30.94</v>
          </cell>
        </row>
        <row r="96">
          <cell r="A96">
            <v>2310</v>
          </cell>
          <cell r="B96" t="str">
            <v>Compactador CM-20D</v>
          </cell>
          <cell r="C96" t="str">
            <v>h</v>
          </cell>
          <cell r="D96">
            <v>0</v>
          </cell>
        </row>
        <row r="97">
          <cell r="A97">
            <v>2320</v>
          </cell>
          <cell r="B97" t="str">
            <v>Central de concreto PERSONAL P-5</v>
          </cell>
          <cell r="C97" t="str">
            <v>h</v>
          </cell>
          <cell r="D97">
            <v>0</v>
          </cell>
        </row>
        <row r="98">
          <cell r="A98">
            <v>2321</v>
          </cell>
          <cell r="B98" t="str">
            <v>Usina de asfalto 40/60 t/h</v>
          </cell>
          <cell r="C98" t="str">
            <v>h</v>
          </cell>
          <cell r="D98">
            <v>50</v>
          </cell>
        </row>
        <row r="99">
          <cell r="A99">
            <v>2322</v>
          </cell>
          <cell r="B99" t="str">
            <v>Usina de asfalto 60/80 t/h</v>
          </cell>
          <cell r="C99" t="str">
            <v>h</v>
          </cell>
          <cell r="D99">
            <v>350</v>
          </cell>
        </row>
        <row r="100">
          <cell r="A100">
            <v>2323</v>
          </cell>
          <cell r="B100" t="str">
            <v>Usina de solos USC-2</v>
          </cell>
          <cell r="C100" t="str">
            <v>h</v>
          </cell>
          <cell r="D100">
            <v>49.79</v>
          </cell>
        </row>
        <row r="101">
          <cell r="A101">
            <v>2324</v>
          </cell>
          <cell r="B101" t="str">
            <v>Grupo gerador 150 kva</v>
          </cell>
          <cell r="C101" t="str">
            <v>h</v>
          </cell>
          <cell r="D101">
            <v>27.81</v>
          </cell>
        </row>
        <row r="102">
          <cell r="A102">
            <v>2325</v>
          </cell>
          <cell r="B102" t="str">
            <v>Grupo gerador 100 kva</v>
          </cell>
          <cell r="C102" t="str">
            <v>h</v>
          </cell>
          <cell r="D102">
            <v>20.13</v>
          </cell>
        </row>
        <row r="103">
          <cell r="A103">
            <v>2326</v>
          </cell>
          <cell r="B103" t="str">
            <v xml:space="preserve">Tanque de asfalto </v>
          </cell>
          <cell r="C103" t="str">
            <v>h</v>
          </cell>
          <cell r="D103">
            <v>60.35</v>
          </cell>
        </row>
        <row r="104">
          <cell r="A104">
            <v>2328</v>
          </cell>
        </row>
        <row r="105">
          <cell r="A105">
            <v>2330</v>
          </cell>
          <cell r="B105" t="str">
            <v>Distribuidor de agregados SD-1</v>
          </cell>
          <cell r="C105" t="str">
            <v>h</v>
          </cell>
          <cell r="D105">
            <v>24.99</v>
          </cell>
        </row>
        <row r="106">
          <cell r="A106">
            <v>2332</v>
          </cell>
          <cell r="B106" t="str">
            <v>Distribuidor de agregados SS-31</v>
          </cell>
          <cell r="C106" t="str">
            <v>h</v>
          </cell>
          <cell r="D106">
            <v>30.54</v>
          </cell>
        </row>
        <row r="107">
          <cell r="A107">
            <v>2340</v>
          </cell>
          <cell r="B107" t="str">
            <v>Vibroacabadora de asfalto SA-41</v>
          </cell>
          <cell r="C107" t="str">
            <v>h</v>
          </cell>
          <cell r="D107">
            <v>53</v>
          </cell>
        </row>
        <row r="108">
          <cell r="A108">
            <v>2350</v>
          </cell>
          <cell r="B108" t="str">
            <v>Vassoura mecânica VM-7</v>
          </cell>
          <cell r="C108" t="str">
            <v>h</v>
          </cell>
          <cell r="D108">
            <v>2.99</v>
          </cell>
        </row>
        <row r="109">
          <cell r="A109">
            <v>2400</v>
          </cell>
          <cell r="B109" t="str">
            <v>Escavadeira CAT 320</v>
          </cell>
          <cell r="C109" t="str">
            <v>h</v>
          </cell>
          <cell r="D109">
            <v>60</v>
          </cell>
        </row>
        <row r="110">
          <cell r="A110">
            <v>2410</v>
          </cell>
          <cell r="B110" t="str">
            <v>Escavadeira FIAT FE-105</v>
          </cell>
          <cell r="C110" t="str">
            <v>h</v>
          </cell>
          <cell r="D110">
            <v>60</v>
          </cell>
        </row>
        <row r="111">
          <cell r="A111">
            <v>2500</v>
          </cell>
          <cell r="B111" t="str">
            <v>Rompedor BIG-JOE</v>
          </cell>
          <cell r="C111" t="str">
            <v>h</v>
          </cell>
          <cell r="D111">
            <v>0</v>
          </cell>
        </row>
        <row r="112">
          <cell r="A112">
            <v>2600</v>
          </cell>
          <cell r="B112" t="str">
            <v>Guindaste AMERICAN 7530</v>
          </cell>
          <cell r="C112" t="str">
            <v>h</v>
          </cell>
          <cell r="D112">
            <v>0</v>
          </cell>
        </row>
        <row r="113">
          <cell r="A113">
            <v>2700</v>
          </cell>
          <cell r="B113" t="str">
            <v>Guindaste VILLARES 22 VG</v>
          </cell>
          <cell r="C113" t="str">
            <v>h</v>
          </cell>
          <cell r="D113">
            <v>0</v>
          </cell>
        </row>
        <row r="114">
          <cell r="A114">
            <v>2800</v>
          </cell>
          <cell r="B114" t="str">
            <v xml:space="preserve">Carreta 50 t </v>
          </cell>
          <cell r="C114" t="str">
            <v>h</v>
          </cell>
          <cell r="D114">
            <v>0</v>
          </cell>
        </row>
        <row r="115">
          <cell r="A115">
            <v>2900</v>
          </cell>
          <cell r="B115" t="str">
            <v>Equipamentos diversos</v>
          </cell>
          <cell r="C115" t="str">
            <v>vb</v>
          </cell>
          <cell r="D115">
            <v>1</v>
          </cell>
        </row>
        <row r="118">
          <cell r="A118" t="str">
            <v>CODIGO</v>
          </cell>
          <cell r="B118" t="str">
            <v>MATERIAIS</v>
          </cell>
        </row>
        <row r="119">
          <cell r="A119">
            <v>3000</v>
          </cell>
          <cell r="B119" t="str">
            <v>Madeira de 1a.</v>
          </cell>
          <cell r="C119" t="str">
            <v>m3</v>
          </cell>
          <cell r="D119">
            <v>562.5</v>
          </cell>
        </row>
        <row r="120">
          <cell r="A120">
            <v>3010</v>
          </cell>
          <cell r="B120" t="str">
            <v>Madeira de 3a.</v>
          </cell>
          <cell r="C120" t="str">
            <v>m3</v>
          </cell>
          <cell r="D120">
            <v>312.5</v>
          </cell>
        </row>
        <row r="121">
          <cell r="A121">
            <v>3020</v>
          </cell>
          <cell r="B121" t="str">
            <v>Cimento tipo CP IV-32</v>
          </cell>
          <cell r="C121" t="str">
            <v>t</v>
          </cell>
          <cell r="D121">
            <v>210</v>
          </cell>
        </row>
        <row r="122">
          <cell r="A122">
            <v>3022</v>
          </cell>
          <cell r="B122" t="str">
            <v>Cimento portland comum</v>
          </cell>
          <cell r="C122" t="str">
            <v>kg</v>
          </cell>
          <cell r="D122">
            <v>0.2</v>
          </cell>
        </row>
        <row r="123">
          <cell r="A123">
            <v>3023</v>
          </cell>
          <cell r="B123" t="str">
            <v>Cimento pozolânico</v>
          </cell>
          <cell r="C123" t="str">
            <v>t</v>
          </cell>
          <cell r="D123">
            <v>220</v>
          </cell>
        </row>
        <row r="124">
          <cell r="A124">
            <v>3025</v>
          </cell>
          <cell r="B124" t="str">
            <v>Bonpav</v>
          </cell>
          <cell r="C124" t="str">
            <v>l</v>
          </cell>
          <cell r="D124">
            <v>11.25</v>
          </cell>
        </row>
        <row r="125">
          <cell r="A125">
            <v>3026</v>
          </cell>
          <cell r="B125" t="str">
            <v>Propav</v>
          </cell>
          <cell r="C125" t="str">
            <v>l</v>
          </cell>
          <cell r="D125">
            <v>6.25</v>
          </cell>
        </row>
        <row r="126">
          <cell r="A126">
            <v>3030</v>
          </cell>
          <cell r="B126" t="str">
            <v>Cal hidratada</v>
          </cell>
          <cell r="C126" t="str">
            <v>kg</v>
          </cell>
          <cell r="D126">
            <v>0.18</v>
          </cell>
        </row>
        <row r="127">
          <cell r="A127">
            <v>3040</v>
          </cell>
          <cell r="B127" t="str">
            <v>Estabilizante DS-328</v>
          </cell>
          <cell r="C127" t="str">
            <v>kg</v>
          </cell>
          <cell r="D127">
            <v>4.5</v>
          </cell>
        </row>
        <row r="128">
          <cell r="A128">
            <v>3050</v>
          </cell>
          <cell r="B128" t="str">
            <v>Sulfato de Alumínio</v>
          </cell>
          <cell r="C128" t="str">
            <v>kg</v>
          </cell>
          <cell r="D128">
            <v>0.75</v>
          </cell>
        </row>
        <row r="129">
          <cell r="A129">
            <v>3060</v>
          </cell>
          <cell r="B129" t="str">
            <v>Consolid C444</v>
          </cell>
          <cell r="C129" t="str">
            <v>l</v>
          </cell>
          <cell r="D129">
            <v>31.25</v>
          </cell>
        </row>
        <row r="130">
          <cell r="A130">
            <v>3070</v>
          </cell>
          <cell r="B130" t="str">
            <v>Solidry</v>
          </cell>
          <cell r="C130" t="str">
            <v>kg</v>
          </cell>
          <cell r="D130">
            <v>1.5</v>
          </cell>
        </row>
        <row r="131">
          <cell r="A131">
            <v>3080</v>
          </cell>
          <cell r="B131" t="str">
            <v>Conservex</v>
          </cell>
          <cell r="C131" t="str">
            <v>l</v>
          </cell>
          <cell r="D131">
            <v>1.88</v>
          </cell>
        </row>
        <row r="132">
          <cell r="A132">
            <v>3090</v>
          </cell>
          <cell r="B132" t="str">
            <v>Oxigênio</v>
          </cell>
          <cell r="C132" t="str">
            <v>m3</v>
          </cell>
          <cell r="D132">
            <v>4.38</v>
          </cell>
        </row>
        <row r="133">
          <cell r="A133">
            <v>3100</v>
          </cell>
          <cell r="B133" t="str">
            <v xml:space="preserve">Compensado resinado 18 mm  </v>
          </cell>
          <cell r="C133" t="str">
            <v>m2</v>
          </cell>
          <cell r="D133">
            <v>9.3800000000000008</v>
          </cell>
        </row>
        <row r="134">
          <cell r="A134">
            <v>3105</v>
          </cell>
          <cell r="B134" t="str">
            <v xml:space="preserve">Compensado resinado 6 mm  </v>
          </cell>
          <cell r="C134" t="str">
            <v>m2</v>
          </cell>
          <cell r="D134">
            <v>4.93</v>
          </cell>
        </row>
        <row r="135">
          <cell r="A135">
            <v>3110</v>
          </cell>
          <cell r="B135" t="str">
            <v>Sika AER</v>
          </cell>
          <cell r="C135" t="str">
            <v>kg</v>
          </cell>
          <cell r="D135">
            <v>1.5</v>
          </cell>
        </row>
        <row r="136">
          <cell r="A136">
            <v>3120</v>
          </cell>
          <cell r="B136" t="str">
            <v>Plastiment VZ</v>
          </cell>
          <cell r="C136" t="str">
            <v>kg</v>
          </cell>
          <cell r="D136">
            <v>2.25</v>
          </cell>
        </row>
        <row r="137">
          <cell r="A137">
            <v>3130</v>
          </cell>
          <cell r="B137" t="str">
            <v>Lixa carbureto de silício 7"</v>
          </cell>
          <cell r="C137" t="str">
            <v>un</v>
          </cell>
          <cell r="D137">
            <v>0</v>
          </cell>
        </row>
        <row r="138">
          <cell r="A138">
            <v>3140</v>
          </cell>
          <cell r="B138" t="str">
            <v>Desmoldante</v>
          </cell>
          <cell r="C138" t="str">
            <v>kg</v>
          </cell>
          <cell r="D138">
            <v>3.16</v>
          </cell>
        </row>
        <row r="139">
          <cell r="A139">
            <v>3150</v>
          </cell>
          <cell r="B139" t="str">
            <v>Aço CA-50</v>
          </cell>
          <cell r="C139" t="str">
            <v>t</v>
          </cell>
          <cell r="D139">
            <v>950</v>
          </cell>
        </row>
        <row r="140">
          <cell r="A140">
            <v>3160</v>
          </cell>
          <cell r="B140" t="str">
            <v>Arame  recozido</v>
          </cell>
          <cell r="C140" t="str">
            <v>kg</v>
          </cell>
          <cell r="D140">
            <v>1.74</v>
          </cell>
        </row>
        <row r="141">
          <cell r="A141">
            <v>3170</v>
          </cell>
          <cell r="B141" t="str">
            <v xml:space="preserve">Compensado plastificado 18 mm  </v>
          </cell>
          <cell r="C141" t="str">
            <v>m2</v>
          </cell>
          <cell r="D141">
            <v>16.2</v>
          </cell>
        </row>
        <row r="142">
          <cell r="A142">
            <v>3180</v>
          </cell>
          <cell r="B142" t="str">
            <v>Pregos</v>
          </cell>
          <cell r="C142" t="str">
            <v>kg</v>
          </cell>
          <cell r="D142">
            <v>1.32</v>
          </cell>
        </row>
        <row r="143">
          <cell r="A143">
            <v>3200</v>
          </cell>
          <cell r="B143" t="str">
            <v>Materiais diversos</v>
          </cell>
          <cell r="C143" t="str">
            <v>vb</v>
          </cell>
          <cell r="D143">
            <v>1.25</v>
          </cell>
        </row>
        <row r="144">
          <cell r="A144">
            <v>3300</v>
          </cell>
          <cell r="B144" t="str">
            <v>Serv.Terc.: Polimento de concreto</v>
          </cell>
          <cell r="C144" t="str">
            <v>m2</v>
          </cell>
          <cell r="D144">
            <v>43.75</v>
          </cell>
        </row>
        <row r="145">
          <cell r="A145">
            <v>3400</v>
          </cell>
          <cell r="B145" t="str">
            <v>Tinta latex</v>
          </cell>
          <cell r="C145" t="str">
            <v>l</v>
          </cell>
          <cell r="D145">
            <v>5.2</v>
          </cell>
        </row>
        <row r="146">
          <cell r="A146">
            <v>3500</v>
          </cell>
          <cell r="B146" t="str">
            <v>Elevador de serviço 30 m</v>
          </cell>
          <cell r="C146" t="str">
            <v>mes</v>
          </cell>
          <cell r="D146">
            <v>0</v>
          </cell>
        </row>
        <row r="147">
          <cell r="A147">
            <v>3600</v>
          </cell>
          <cell r="B147" t="str">
            <v>Forma metalica montante/lateral</v>
          </cell>
          <cell r="C147" t="str">
            <v>m2</v>
          </cell>
          <cell r="D147">
            <v>5</v>
          </cell>
        </row>
        <row r="148">
          <cell r="A148">
            <v>3610</v>
          </cell>
          <cell r="B148" t="str">
            <v>Forma metalica jusante</v>
          </cell>
          <cell r="C148" t="str">
            <v>m2</v>
          </cell>
          <cell r="D148">
            <v>3.13</v>
          </cell>
        </row>
        <row r="149">
          <cell r="A149">
            <v>3700</v>
          </cell>
          <cell r="B149" t="str">
            <v>CAP 20</v>
          </cell>
          <cell r="C149" t="str">
            <v>t</v>
          </cell>
          <cell r="D149">
            <v>450</v>
          </cell>
        </row>
        <row r="150">
          <cell r="A150">
            <v>3702</v>
          </cell>
          <cell r="B150" t="str">
            <v>CAP 7</v>
          </cell>
          <cell r="C150" t="str">
            <v>t</v>
          </cell>
          <cell r="D150">
            <v>440</v>
          </cell>
        </row>
        <row r="151">
          <cell r="A151">
            <v>3710</v>
          </cell>
          <cell r="B151" t="str">
            <v>Emulsão asfáltica RR-2C</v>
          </cell>
          <cell r="C151" t="str">
            <v>t</v>
          </cell>
          <cell r="D151">
            <v>503</v>
          </cell>
        </row>
        <row r="152">
          <cell r="A152">
            <v>3712</v>
          </cell>
          <cell r="B152" t="str">
            <v>Emulsão asfáltica RM-2C</v>
          </cell>
          <cell r="C152" t="str">
            <v>t</v>
          </cell>
          <cell r="D152">
            <v>560</v>
          </cell>
        </row>
        <row r="153">
          <cell r="A153">
            <v>3714</v>
          </cell>
          <cell r="B153" t="str">
            <v>Emulsão asfáltica RM-1C</v>
          </cell>
          <cell r="C153" t="str">
            <v>t</v>
          </cell>
          <cell r="D153">
            <v>560</v>
          </cell>
        </row>
        <row r="154">
          <cell r="A154">
            <v>3720</v>
          </cell>
          <cell r="B154" t="str">
            <v>Asfalto diluído CM-30</v>
          </cell>
          <cell r="C154" t="str">
            <v>t</v>
          </cell>
          <cell r="D154">
            <v>560</v>
          </cell>
        </row>
        <row r="155">
          <cell r="A155">
            <v>3730</v>
          </cell>
          <cell r="B155" t="str">
            <v>Filler</v>
          </cell>
          <cell r="C155" t="str">
            <v>t</v>
          </cell>
          <cell r="D155">
            <v>80</v>
          </cell>
        </row>
        <row r="156">
          <cell r="A156">
            <v>3740</v>
          </cell>
          <cell r="B156" t="str">
            <v xml:space="preserve">Brita </v>
          </cell>
          <cell r="C156" t="str">
            <v>m3</v>
          </cell>
          <cell r="D156">
            <v>17</v>
          </cell>
        </row>
        <row r="157">
          <cell r="A157">
            <v>3750</v>
          </cell>
          <cell r="B157" t="str">
            <v>Pedrisco</v>
          </cell>
          <cell r="C157" t="str">
            <v>m3</v>
          </cell>
          <cell r="D157">
            <v>17</v>
          </cell>
        </row>
        <row r="158">
          <cell r="A158">
            <v>3760</v>
          </cell>
          <cell r="B158" t="str">
            <v>Pó de pedra</v>
          </cell>
          <cell r="C158" t="str">
            <v>m3</v>
          </cell>
          <cell r="D158">
            <v>16</v>
          </cell>
        </row>
        <row r="159">
          <cell r="A159">
            <v>3770</v>
          </cell>
          <cell r="B159" t="str">
            <v>Areia</v>
          </cell>
          <cell r="C159" t="str">
            <v>m3</v>
          </cell>
          <cell r="D159">
            <v>20</v>
          </cell>
        </row>
        <row r="160">
          <cell r="A160">
            <v>3771</v>
          </cell>
          <cell r="B160" t="str">
            <v>Areia</v>
          </cell>
          <cell r="C160" t="str">
            <v>m3</v>
          </cell>
          <cell r="D160">
            <v>15</v>
          </cell>
        </row>
        <row r="161">
          <cell r="A161">
            <v>3772</v>
          </cell>
          <cell r="B161" t="str">
            <v>Areia</v>
          </cell>
          <cell r="C161" t="str">
            <v>m3</v>
          </cell>
          <cell r="D161">
            <v>10</v>
          </cell>
        </row>
        <row r="162">
          <cell r="A162">
            <v>3780</v>
          </cell>
          <cell r="B162" t="str">
            <v>Emulsão asfáltica RL</v>
          </cell>
          <cell r="C162" t="str">
            <v>t</v>
          </cell>
          <cell r="D162">
            <v>560</v>
          </cell>
        </row>
        <row r="163">
          <cell r="A163">
            <v>3790</v>
          </cell>
          <cell r="B163" t="str">
            <v xml:space="preserve">Emulsão asfáltica </v>
          </cell>
          <cell r="C163" t="str">
            <v>t</v>
          </cell>
          <cell r="D163">
            <v>800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qui"/>
      <sheetName val="CROQUI 2010"/>
      <sheetName val="CROQUI 2010 2"/>
      <sheetName val="CROQUI 2010 TV"/>
      <sheetName val="Pato"/>
      <sheetName val="QUANTIDADES RESUMIDA"/>
      <sheetName val="COMP BR-359"/>
      <sheetName val="QUANTIDADES E CUSTOS"/>
      <sheetName val="JUSTIFICATIVA QUADRO"/>
      <sheetName val="JUSTIFICATIVA"/>
      <sheetName val="Cronogr"/>
      <sheetName val="MATERIAIS "/>
      <sheetName val="INVENTARIO"/>
      <sheetName val="LICITAT"/>
      <sheetName val="LICITATORIA"/>
      <sheetName val="resumo transp"/>
      <sheetName val="TRANSP LOCAL CARROC 4 T ROD PAV"/>
      <sheetName val="TR LOC 5M³ ROD PAV"/>
      <sheetName val="TRANSP COM CARROC ROD PAV"/>
      <sheetName val="TRANSP COM 10 M3 ROD PAV"/>
      <sheetName val="TRANSP COM 10 M3 ROD NÃO PAV"/>
      <sheetName val="TR LOC MAT REMENDOS"/>
      <sheetName val="TR MAT BETUMINOSO"/>
      <sheetName val="Cronog"/>
      <sheetName val="MOBIL_INST_CANT"/>
      <sheetName val="TR LOC 5M³ ROD N PAV"/>
      <sheetName val="TR COMERC 10M³ ROD PAV"/>
      <sheetName val="TR COM CAR ROD PAV"/>
      <sheetName val="TR COM CAR ROD N PAV"/>
      <sheetName val="TR LOC CAR 4 T ROD NÃO PAV"/>
      <sheetName val="TR LOC CAR 4 T ROD PAV"/>
      <sheetName val="TR LOC MAT BETUMINOSO"/>
      <sheetName val="Memorial"/>
      <sheetName val="SERV MAT BET"/>
      <sheetName val="P UNITARIO MAT BET"/>
      <sheetName val="CALCULOS AUXILIARES"/>
      <sheetName val="TRANSP FRIO E QUENTE"/>
      <sheetName val="Comp P Unit "/>
      <sheetName val="C MÃO OBRA"/>
      <sheetName val="CUSTO MATERIAL"/>
      <sheetName val="CUSTO EQUIP"/>
      <sheetName val="COMP TRANSP EQUIP"/>
      <sheetName val="Plan1"/>
      <sheetName val="CUSTOS MAT BET"/>
      <sheetName val="TARIFA TRANSP."/>
      <sheetName val="NOVO CANTEIRO"/>
      <sheetName val="BDI"/>
      <sheetName val="CAPA"/>
      <sheetName val="canteiro"/>
      <sheetName val="Divisórias"/>
      <sheetName val="p a t o 99 b"/>
      <sheetName val="projeto"/>
    </sheetNames>
    <sheetDataSet>
      <sheetData sheetId="0">
        <row r="5">
          <cell r="B5" t="str">
            <v>: KM 0,00 - KM 219,30</v>
          </cell>
        </row>
        <row r="6">
          <cell r="B6" t="str">
            <v>: 219,30 Km</v>
          </cell>
        </row>
        <row r="7">
          <cell r="B7" t="str">
            <v>: 359BMS0030 - 359BMS0070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ow r="18">
          <cell r="E18">
            <v>1370</v>
          </cell>
        </row>
        <row r="22">
          <cell r="E22">
            <v>1802</v>
          </cell>
        </row>
        <row r="26">
          <cell r="E26">
            <v>995</v>
          </cell>
        </row>
        <row r="30">
          <cell r="E30">
            <v>1065</v>
          </cell>
        </row>
        <row r="38">
          <cell r="E38">
            <v>1209</v>
          </cell>
        </row>
        <row r="42">
          <cell r="E42">
            <v>1540</v>
          </cell>
        </row>
        <row r="50">
          <cell r="E50">
            <v>21.58</v>
          </cell>
        </row>
        <row r="54">
          <cell r="E54">
            <v>23.98</v>
          </cell>
        </row>
      </sheetData>
      <sheetData sheetId="36" refreshError="1"/>
      <sheetData sheetId="37">
        <row r="37">
          <cell r="O37" t="str">
            <v>DNIT - Sistema de Custos Rodoviários - SR/MS</v>
          </cell>
        </row>
        <row r="40">
          <cell r="M40" t="str">
            <v>Região Mato Grosso do Sul</v>
          </cell>
        </row>
        <row r="43">
          <cell r="M43" t="str">
            <v>Lucro e Despesas Indiretas (23,90%)</v>
          </cell>
        </row>
        <row r="47">
          <cell r="M47" t="str">
            <v>Lucro e Despesas Indiretas Betume(15,00%)</v>
          </cell>
        </row>
        <row r="48">
          <cell r="N48">
            <v>0.15</v>
          </cell>
        </row>
      </sheetData>
      <sheetData sheetId="38">
        <row r="13">
          <cell r="A13" t="str">
            <v>COD.</v>
          </cell>
          <cell r="B13" t="str">
            <v>PROFISSÃO</v>
          </cell>
          <cell r="C13" t="str">
            <v>VALOR</v>
          </cell>
          <cell r="D13" t="str">
            <v>ENCARGOS</v>
          </cell>
          <cell r="E13" t="str">
            <v xml:space="preserve">PADRÃO </v>
          </cell>
          <cell r="F13" t="str">
            <v>CUSTO/HOR.</v>
          </cell>
        </row>
        <row r="14">
          <cell r="C14" t="str">
            <v>MENSAL</v>
          </cell>
          <cell r="E14" t="str">
            <v>SAL.</v>
          </cell>
        </row>
        <row r="15">
          <cell r="A15" t="str">
            <v>T 000</v>
          </cell>
          <cell r="B15" t="str">
            <v>SALÁRIO MÍNIMO</v>
          </cell>
          <cell r="C15">
            <v>300</v>
          </cell>
          <cell r="D15">
            <v>378.9</v>
          </cell>
          <cell r="E15">
            <v>1</v>
          </cell>
          <cell r="F15">
            <v>3.0859090909090909</v>
          </cell>
        </row>
        <row r="16">
          <cell r="A16" t="str">
            <v>T 301</v>
          </cell>
          <cell r="B16" t="str">
            <v>MOTORISTA DE VEÍCULO LEVE</v>
          </cell>
          <cell r="C16">
            <v>869.99999999999989</v>
          </cell>
          <cell r="D16">
            <v>1098.8099999999997</v>
          </cell>
          <cell r="E16">
            <v>2.9</v>
          </cell>
          <cell r="F16">
            <v>8.9491363636363612</v>
          </cell>
        </row>
        <row r="17">
          <cell r="A17" t="str">
            <v>T 302</v>
          </cell>
          <cell r="B17" t="str">
            <v>MOTORISTA DE CAMINHÃO</v>
          </cell>
          <cell r="C17">
            <v>960</v>
          </cell>
          <cell r="D17">
            <v>1212.48</v>
          </cell>
          <cell r="E17">
            <v>3.2</v>
          </cell>
          <cell r="F17">
            <v>9.8749090909090906</v>
          </cell>
        </row>
        <row r="18">
          <cell r="A18" t="str">
            <v>T 303</v>
          </cell>
          <cell r="B18" t="str">
            <v>MOTORISTA DE VEÍCULO ESPECIAL</v>
          </cell>
          <cell r="C18">
            <v>1019.9999999999999</v>
          </cell>
          <cell r="D18">
            <v>1288.2599999999998</v>
          </cell>
          <cell r="E18">
            <v>3.4</v>
          </cell>
          <cell r="F18">
            <v>10.492090909090908</v>
          </cell>
        </row>
        <row r="19">
          <cell r="A19" t="str">
            <v>T 311</v>
          </cell>
          <cell r="B19" t="str">
            <v>OPERADOR DE EQUIPAMENTO LEVE 1</v>
          </cell>
          <cell r="C19">
            <v>719.99999999999989</v>
          </cell>
          <cell r="D19">
            <v>909.35999999999979</v>
          </cell>
          <cell r="E19">
            <v>2.4</v>
          </cell>
          <cell r="F19">
            <v>7.4061818181818166</v>
          </cell>
        </row>
        <row r="20">
          <cell r="A20" t="str">
            <v xml:space="preserve"> T 312</v>
          </cell>
          <cell r="B20" t="str">
            <v>OPERADOR DE EQUIPAMENTO LEVE 2</v>
          </cell>
          <cell r="C20">
            <v>810</v>
          </cell>
          <cell r="D20">
            <v>1023.03</v>
          </cell>
          <cell r="E20">
            <v>2.7</v>
          </cell>
          <cell r="F20">
            <v>8.3319545454545452</v>
          </cell>
        </row>
        <row r="21">
          <cell r="A21" t="str">
            <v>T 313</v>
          </cell>
          <cell r="B21" t="str">
            <v>OPERADOR DE EQUIPAMENTO PES.</v>
          </cell>
          <cell r="C21">
            <v>1050</v>
          </cell>
          <cell r="D21">
            <v>1326.1499999999999</v>
          </cell>
          <cell r="E21">
            <v>3.5</v>
          </cell>
          <cell r="F21">
            <v>10.800681818181816</v>
          </cell>
        </row>
        <row r="22">
          <cell r="A22" t="str">
            <v>T 314</v>
          </cell>
          <cell r="B22" t="str">
            <v>OPERADOR DE EQUIPAMENTO ESP.</v>
          </cell>
          <cell r="C22">
            <v>1110</v>
          </cell>
          <cell r="D22">
            <v>1401.9299999999998</v>
          </cell>
          <cell r="E22">
            <v>3.7</v>
          </cell>
          <cell r="F22">
            <v>11.417863636363636</v>
          </cell>
        </row>
        <row r="23">
          <cell r="A23" t="str">
            <v>T 401</v>
          </cell>
          <cell r="B23" t="str">
            <v>PRÉ-MARCADOR</v>
          </cell>
          <cell r="C23">
            <v>1110</v>
          </cell>
          <cell r="D23">
            <v>1401.9299999999998</v>
          </cell>
          <cell r="E23">
            <v>3.7</v>
          </cell>
          <cell r="F23">
            <v>11.417863636363636</v>
          </cell>
        </row>
        <row r="24">
          <cell r="A24" t="str">
            <v>T 501</v>
          </cell>
          <cell r="B24" t="str">
            <v>ENCARREGADO DE TURMA</v>
          </cell>
          <cell r="C24">
            <v>990</v>
          </cell>
          <cell r="D24">
            <v>1250.3699999999999</v>
          </cell>
          <cell r="E24">
            <v>3.3000032190756574</v>
          </cell>
          <cell r="F24">
            <v>10.183499999999999</v>
          </cell>
        </row>
        <row r="25">
          <cell r="A25" t="str">
            <v>T 511</v>
          </cell>
          <cell r="B25" t="str">
            <v>ENCARREGADO DE PAVIMENTAÇÃO</v>
          </cell>
          <cell r="C25">
            <v>2100</v>
          </cell>
          <cell r="D25">
            <v>2652.2999999999997</v>
          </cell>
          <cell r="E25">
            <v>7</v>
          </cell>
          <cell r="F25">
            <v>21.601363636363633</v>
          </cell>
        </row>
        <row r="26">
          <cell r="A26" t="str">
            <v>T 512</v>
          </cell>
          <cell r="B26" t="str">
            <v>ENCARREGADO DE BRITAGEM</v>
          </cell>
          <cell r="C26">
            <v>2100</v>
          </cell>
          <cell r="D26">
            <v>2652.2999999999997</v>
          </cell>
          <cell r="E26">
            <v>7</v>
          </cell>
          <cell r="F26">
            <v>21.601363636363633</v>
          </cell>
        </row>
        <row r="27">
          <cell r="A27" t="str">
            <v>T 601</v>
          </cell>
          <cell r="B27" t="str">
            <v>BLASTER</v>
          </cell>
          <cell r="C27">
            <v>1230</v>
          </cell>
          <cell r="D27">
            <v>1553.4899999999998</v>
          </cell>
          <cell r="E27">
            <v>4.1000079013675217</v>
          </cell>
          <cell r="F27">
            <v>12.652227272727272</v>
          </cell>
        </row>
        <row r="28">
          <cell r="A28" t="str">
            <v>T 602</v>
          </cell>
          <cell r="B28" t="str">
            <v>MONTADOR</v>
          </cell>
          <cell r="C28">
            <v>719.99999999999989</v>
          </cell>
          <cell r="D28">
            <v>909.35999999999979</v>
          </cell>
          <cell r="E28">
            <v>2.4000140468755946</v>
          </cell>
          <cell r="F28">
            <v>7.4061818181818166</v>
          </cell>
        </row>
        <row r="29">
          <cell r="A29" t="str">
            <v>T 603</v>
          </cell>
          <cell r="B29" t="str">
            <v>CARPINTEIRO</v>
          </cell>
          <cell r="C29">
            <v>719.99999999999989</v>
          </cell>
          <cell r="D29">
            <v>909.35999999999979</v>
          </cell>
          <cell r="E29">
            <v>2.4000140468755946</v>
          </cell>
          <cell r="F29">
            <v>7.4061818181818166</v>
          </cell>
        </row>
        <row r="30">
          <cell r="A30" t="str">
            <v>T 604</v>
          </cell>
          <cell r="B30" t="str">
            <v>PEDREIRO</v>
          </cell>
          <cell r="C30">
            <v>719.99999999999989</v>
          </cell>
          <cell r="D30">
            <v>909.35999999999979</v>
          </cell>
          <cell r="E30">
            <v>2.4000140468755946</v>
          </cell>
          <cell r="F30">
            <v>7.4061818181818166</v>
          </cell>
        </row>
        <row r="31">
          <cell r="A31" t="str">
            <v>T 605</v>
          </cell>
          <cell r="B31" t="str">
            <v>ARMADOR</v>
          </cell>
          <cell r="C31">
            <v>719.99999999999989</v>
          </cell>
          <cell r="D31">
            <v>909.35999999999979</v>
          </cell>
          <cell r="E31">
            <v>2.4000140468755946</v>
          </cell>
          <cell r="F31">
            <v>7.4061818181818166</v>
          </cell>
        </row>
        <row r="32">
          <cell r="A32" t="str">
            <v>T 606</v>
          </cell>
          <cell r="B32" t="str">
            <v>FERREIRO</v>
          </cell>
          <cell r="C32">
            <v>719.99999999999989</v>
          </cell>
          <cell r="D32">
            <v>909.35999999999979</v>
          </cell>
          <cell r="E32">
            <v>2.4000140468755946</v>
          </cell>
          <cell r="F32">
            <v>7.4061818181818166</v>
          </cell>
        </row>
        <row r="33">
          <cell r="A33" t="str">
            <v>T 607</v>
          </cell>
          <cell r="B33" t="str">
            <v>PINTOR</v>
          </cell>
          <cell r="C33">
            <v>719.99999999999989</v>
          </cell>
          <cell r="D33">
            <v>909.35999999999979</v>
          </cell>
          <cell r="E33">
            <v>2.4000140468755946</v>
          </cell>
          <cell r="F33">
            <v>7.4061818181818166</v>
          </cell>
        </row>
        <row r="34">
          <cell r="A34" t="str">
            <v>T 608</v>
          </cell>
          <cell r="B34" t="str">
            <v>SOLDADOR</v>
          </cell>
          <cell r="C34">
            <v>719.99999999999989</v>
          </cell>
          <cell r="D34">
            <v>909.35999999999979</v>
          </cell>
          <cell r="E34">
            <v>2.4</v>
          </cell>
          <cell r="F34">
            <v>7.4061818181818166</v>
          </cell>
        </row>
        <row r="35">
          <cell r="A35" t="str">
            <v>T 609</v>
          </cell>
          <cell r="B35" t="str">
            <v>JARDINEIRO</v>
          </cell>
          <cell r="C35">
            <v>719.99999999999989</v>
          </cell>
          <cell r="D35">
            <v>909.35999999999979</v>
          </cell>
          <cell r="E35">
            <v>2.4000140468755946</v>
          </cell>
          <cell r="F35">
            <v>7.4061818181818166</v>
          </cell>
        </row>
        <row r="36">
          <cell r="A36" t="str">
            <v>T 610</v>
          </cell>
          <cell r="B36" t="str">
            <v>SERRALHEIRO</v>
          </cell>
          <cell r="C36">
            <v>719.99999999999989</v>
          </cell>
          <cell r="D36">
            <v>909.35999999999979</v>
          </cell>
          <cell r="E36">
            <v>2.4000140468755946</v>
          </cell>
          <cell r="F36">
            <v>7.4061818181818166</v>
          </cell>
        </row>
        <row r="37">
          <cell r="B37" t="str">
            <v>ELETRICISTA</v>
          </cell>
          <cell r="C37">
            <v>719.99999999999989</v>
          </cell>
          <cell r="D37">
            <v>909.35999999999979</v>
          </cell>
          <cell r="E37">
            <v>2.4000140468755946</v>
          </cell>
          <cell r="F37">
            <v>7.4061818181818166</v>
          </cell>
        </row>
        <row r="38">
          <cell r="B38" t="str">
            <v>BOMBEIRO HIDRÁULICO</v>
          </cell>
          <cell r="C38">
            <v>719.99999999999989</v>
          </cell>
          <cell r="D38">
            <v>909.35999999999979</v>
          </cell>
          <cell r="E38">
            <v>2.4000140468755946</v>
          </cell>
          <cell r="F38">
            <v>7.4061818181818166</v>
          </cell>
        </row>
        <row r="39">
          <cell r="A39" t="str">
            <v>T 701</v>
          </cell>
          <cell r="B39" t="str">
            <v>SERVENTE</v>
          </cell>
          <cell r="C39">
            <v>509.99999999999994</v>
          </cell>
          <cell r="D39">
            <v>644.12999999999988</v>
          </cell>
          <cell r="E39">
            <v>1.7</v>
          </cell>
          <cell r="F39">
            <v>5.2460454545454542</v>
          </cell>
        </row>
        <row r="40">
          <cell r="A40" t="str">
            <v>T 702</v>
          </cell>
          <cell r="B40" t="str">
            <v>AJUDANTE</v>
          </cell>
          <cell r="C40">
            <v>600</v>
          </cell>
          <cell r="D40">
            <v>757.8</v>
          </cell>
          <cell r="E40">
            <v>2.0000117057296625</v>
          </cell>
          <cell r="F40">
            <v>6.1718181818181819</v>
          </cell>
        </row>
        <row r="41">
          <cell r="A41" t="str">
            <v>T 801</v>
          </cell>
          <cell r="B41" t="str">
            <v>PERFURADOR DE TUBULÃO</v>
          </cell>
          <cell r="C41">
            <v>719.99999999999989</v>
          </cell>
          <cell r="D41">
            <v>909.35999999999979</v>
          </cell>
          <cell r="E41">
            <v>2.4</v>
          </cell>
          <cell r="F41">
            <v>7.4061818181818166</v>
          </cell>
        </row>
      </sheetData>
      <sheetData sheetId="39">
        <row r="10">
          <cell r="A10" t="str">
            <v>AM 01</v>
          </cell>
        </row>
        <row r="22">
          <cell r="F22">
            <v>1370</v>
          </cell>
        </row>
        <row r="23">
          <cell r="F23">
            <v>1802</v>
          </cell>
        </row>
        <row r="24">
          <cell r="F24">
            <v>995</v>
          </cell>
        </row>
        <row r="25">
          <cell r="F25">
            <v>1065</v>
          </cell>
        </row>
        <row r="26">
          <cell r="F26">
            <v>1209</v>
          </cell>
        </row>
        <row r="27">
          <cell r="F27">
            <v>1049</v>
          </cell>
        </row>
        <row r="28">
          <cell r="F28">
            <v>1540</v>
          </cell>
        </row>
      </sheetData>
      <sheetData sheetId="40">
        <row r="4">
          <cell r="A4" t="str">
            <v>Código</v>
          </cell>
          <cell r="B4" t="str">
            <v>Equipamento</v>
          </cell>
          <cell r="C4" t="str">
            <v>VAL</v>
          </cell>
          <cell r="D4" t="str">
            <v>R</v>
          </cell>
          <cell r="E4" t="str">
            <v>VU</v>
          </cell>
          <cell r="F4" t="str">
            <v>HTA</v>
          </cell>
          <cell r="G4" t="str">
            <v>I</v>
          </cell>
          <cell r="H4" t="str">
            <v>K</v>
          </cell>
          <cell r="I4" t="str">
            <v>Pot</v>
          </cell>
          <cell r="J4" t="str">
            <v>Qe</v>
          </cell>
          <cell r="K4" t="str">
            <v>VMe</v>
          </cell>
          <cell r="L4" t="str">
            <v>Qm</v>
          </cell>
          <cell r="M4" t="str">
            <v>VMm</v>
          </cell>
          <cell r="N4" t="str">
            <v>D</v>
          </cell>
          <cell r="O4" t="str">
            <v>S</v>
          </cell>
          <cell r="P4" t="str">
            <v>M</v>
          </cell>
          <cell r="Q4" t="str">
            <v>Omat</v>
          </cell>
          <cell r="R4" t="str">
            <v>Omo</v>
          </cell>
          <cell r="S4" t="str">
            <v>HO</v>
          </cell>
          <cell r="T4" t="str">
            <v>HP</v>
          </cell>
        </row>
        <row r="5">
          <cell r="A5" t="str">
            <v>E 001</v>
          </cell>
          <cell r="B5" t="str">
            <v>Trator esteiras - com lâm. (60 kW)</v>
          </cell>
          <cell r="C5">
            <v>375732</v>
          </cell>
          <cell r="D5">
            <v>20</v>
          </cell>
          <cell r="E5">
            <v>5</v>
          </cell>
          <cell r="F5">
            <v>2000</v>
          </cell>
          <cell r="G5">
            <v>0</v>
          </cell>
          <cell r="H5">
            <v>0.8</v>
          </cell>
          <cell r="I5">
            <v>60</v>
          </cell>
          <cell r="J5">
            <v>14.399999999999999</v>
          </cell>
          <cell r="K5">
            <v>2.35</v>
          </cell>
          <cell r="L5">
            <v>1</v>
          </cell>
          <cell r="M5">
            <v>10.800700000000001</v>
          </cell>
          <cell r="N5">
            <v>30.058560000000003</v>
          </cell>
          <cell r="O5">
            <v>0</v>
          </cell>
          <cell r="P5">
            <v>30.058560000000003</v>
          </cell>
          <cell r="Q5">
            <v>33.839999999999996</v>
          </cell>
          <cell r="R5">
            <v>10.800700000000001</v>
          </cell>
          <cell r="S5">
            <v>104.75782000000001</v>
          </cell>
          <cell r="T5">
            <v>10.800700000000001</v>
          </cell>
        </row>
        <row r="6">
          <cell r="A6" t="str">
            <v>E 002</v>
          </cell>
          <cell r="B6" t="str">
            <v>Trator esteiras - c/ lâm. (104 kW)</v>
          </cell>
          <cell r="C6">
            <v>577114</v>
          </cell>
          <cell r="D6">
            <v>20</v>
          </cell>
          <cell r="E6">
            <v>5</v>
          </cell>
          <cell r="F6">
            <v>2000</v>
          </cell>
          <cell r="G6">
            <v>0</v>
          </cell>
          <cell r="H6">
            <v>0.8</v>
          </cell>
          <cell r="I6">
            <v>104</v>
          </cell>
          <cell r="J6">
            <v>24.96</v>
          </cell>
          <cell r="K6">
            <v>2.35</v>
          </cell>
          <cell r="L6">
            <v>1</v>
          </cell>
          <cell r="M6">
            <v>10.800700000000001</v>
          </cell>
          <cell r="N6">
            <v>46.169119999999999</v>
          </cell>
          <cell r="O6">
            <v>0</v>
          </cell>
          <cell r="P6">
            <v>46.169119999999999</v>
          </cell>
          <cell r="Q6">
            <v>58.656000000000006</v>
          </cell>
          <cell r="R6">
            <v>10.800700000000001</v>
          </cell>
          <cell r="S6">
            <v>161.79494</v>
          </cell>
          <cell r="T6">
            <v>10.800700000000001</v>
          </cell>
        </row>
        <row r="7">
          <cell r="A7" t="str">
            <v>E 003</v>
          </cell>
          <cell r="B7" t="str">
            <v>Trator esteiras - c/ lâm. (228 kW)</v>
          </cell>
          <cell r="C7">
            <v>1914276</v>
          </cell>
          <cell r="D7">
            <v>20</v>
          </cell>
          <cell r="E7">
            <v>5</v>
          </cell>
          <cell r="F7">
            <v>2000</v>
          </cell>
          <cell r="G7">
            <v>0</v>
          </cell>
          <cell r="H7">
            <v>0.8</v>
          </cell>
          <cell r="I7">
            <v>228</v>
          </cell>
          <cell r="J7">
            <v>54.72</v>
          </cell>
          <cell r="K7">
            <v>2.35</v>
          </cell>
          <cell r="L7">
            <v>1</v>
          </cell>
          <cell r="M7">
            <v>10.800700000000001</v>
          </cell>
          <cell r="N7">
            <v>153.14208000000002</v>
          </cell>
          <cell r="O7">
            <v>0</v>
          </cell>
          <cell r="P7">
            <v>153.14207999999999</v>
          </cell>
          <cell r="Q7">
            <v>128.59200000000001</v>
          </cell>
          <cell r="R7">
            <v>10.800700000000001</v>
          </cell>
          <cell r="S7">
            <v>445.67686000000003</v>
          </cell>
          <cell r="T7">
            <v>10.800700000000001</v>
          </cell>
        </row>
        <row r="8">
          <cell r="A8" t="str">
            <v>E 006</v>
          </cell>
          <cell r="B8" t="str">
            <v>Motoniveladora</v>
          </cell>
          <cell r="C8">
            <v>433400</v>
          </cell>
          <cell r="D8">
            <v>20</v>
          </cell>
          <cell r="E8">
            <v>7.5</v>
          </cell>
          <cell r="F8">
            <v>2000</v>
          </cell>
          <cell r="G8">
            <v>0</v>
          </cell>
          <cell r="H8">
            <v>0.9</v>
          </cell>
          <cell r="I8">
            <v>93</v>
          </cell>
          <cell r="J8">
            <v>22.32</v>
          </cell>
          <cell r="K8">
            <v>2.35</v>
          </cell>
          <cell r="L8">
            <v>1</v>
          </cell>
          <cell r="M8">
            <v>11.417899999999999</v>
          </cell>
          <cell r="N8">
            <v>23.114666666666668</v>
          </cell>
          <cell r="O8">
            <v>0</v>
          </cell>
          <cell r="P8">
            <v>26.004000000000001</v>
          </cell>
          <cell r="Q8">
            <v>52.452000000000005</v>
          </cell>
          <cell r="R8">
            <v>11.417899999999999</v>
          </cell>
          <cell r="S8">
            <v>112.98856666666669</v>
          </cell>
          <cell r="T8">
            <v>11.417899999999999</v>
          </cell>
        </row>
        <row r="9">
          <cell r="A9" t="str">
            <v>E 007</v>
          </cell>
          <cell r="B9" t="str">
            <v>Trator agrícola</v>
          </cell>
          <cell r="C9">
            <v>116600</v>
          </cell>
          <cell r="D9">
            <v>20</v>
          </cell>
          <cell r="E9">
            <v>8</v>
          </cell>
          <cell r="F9">
            <v>1250</v>
          </cell>
          <cell r="G9">
            <v>0</v>
          </cell>
          <cell r="H9">
            <v>0.7</v>
          </cell>
          <cell r="I9">
            <v>82</v>
          </cell>
          <cell r="J9">
            <v>16.400000000000002</v>
          </cell>
          <cell r="K9">
            <v>2.35</v>
          </cell>
          <cell r="L9">
            <v>1</v>
          </cell>
          <cell r="M9">
            <v>8.3320000000000007</v>
          </cell>
          <cell r="N9">
            <v>9.3279999999999994</v>
          </cell>
          <cell r="O9">
            <v>0</v>
          </cell>
          <cell r="P9">
            <v>8.1620000000000008</v>
          </cell>
          <cell r="Q9">
            <v>38.540000000000006</v>
          </cell>
          <cell r="R9">
            <v>8.3320000000000007</v>
          </cell>
          <cell r="S9">
            <v>64.362000000000009</v>
          </cell>
          <cell r="T9">
            <v>8.3320000000000007</v>
          </cell>
        </row>
        <row r="10">
          <cell r="A10" t="str">
            <v>E 011</v>
          </cell>
          <cell r="B10" t="str">
            <v>Retroescavadeira</v>
          </cell>
          <cell r="C10">
            <v>147390</v>
          </cell>
          <cell r="D10">
            <v>20</v>
          </cell>
          <cell r="E10">
            <v>5</v>
          </cell>
          <cell r="F10">
            <v>2000</v>
          </cell>
          <cell r="G10">
            <v>0</v>
          </cell>
          <cell r="H10">
            <v>0.7</v>
          </cell>
          <cell r="I10">
            <v>57</v>
          </cell>
          <cell r="J10">
            <v>11.4</v>
          </cell>
          <cell r="K10">
            <v>2.35</v>
          </cell>
          <cell r="L10">
            <v>1</v>
          </cell>
          <cell r="M10">
            <v>10.800700000000001</v>
          </cell>
          <cell r="N10">
            <v>11.7912</v>
          </cell>
          <cell r="O10">
            <v>0</v>
          </cell>
          <cell r="P10">
            <v>10.317299999999999</v>
          </cell>
          <cell r="Q10">
            <v>26.790000000000003</v>
          </cell>
          <cell r="R10">
            <v>10.800700000000001</v>
          </cell>
          <cell r="S10">
            <v>59.699199999999998</v>
          </cell>
          <cell r="T10">
            <v>10.800700000000001</v>
          </cell>
        </row>
        <row r="11">
          <cell r="A11" t="str">
            <v>E 013</v>
          </cell>
          <cell r="B11" t="str">
            <v>Rolo comp. pé carneiro 11,25 t</v>
          </cell>
          <cell r="C11">
            <v>347000</v>
          </cell>
          <cell r="D11">
            <v>10</v>
          </cell>
          <cell r="E11">
            <v>6</v>
          </cell>
          <cell r="F11">
            <v>1750</v>
          </cell>
          <cell r="G11">
            <v>0</v>
          </cell>
          <cell r="H11">
            <v>0.8</v>
          </cell>
          <cell r="I11">
            <v>85</v>
          </cell>
          <cell r="J11">
            <v>17</v>
          </cell>
          <cell r="K11">
            <v>2.35</v>
          </cell>
          <cell r="L11">
            <v>1</v>
          </cell>
          <cell r="M11">
            <v>8.3320000000000007</v>
          </cell>
          <cell r="N11">
            <v>29.742857142857144</v>
          </cell>
          <cell r="O11">
            <v>0</v>
          </cell>
          <cell r="P11">
            <v>26.438095238095237</v>
          </cell>
          <cell r="Q11">
            <v>39.950000000000003</v>
          </cell>
          <cell r="R11">
            <v>8.3320000000000007</v>
          </cell>
          <cell r="S11">
            <v>104.46295238095237</v>
          </cell>
          <cell r="T11">
            <v>8.3320000000000007</v>
          </cell>
        </row>
        <row r="12">
          <cell r="A12" t="str">
            <v>E 016</v>
          </cell>
          <cell r="B12" t="str">
            <v>Carregadeira pneus 1,33 m3</v>
          </cell>
          <cell r="C12">
            <v>312000</v>
          </cell>
          <cell r="D12">
            <v>20</v>
          </cell>
          <cell r="E12">
            <v>5</v>
          </cell>
          <cell r="F12">
            <v>2000</v>
          </cell>
          <cell r="G12">
            <v>0</v>
          </cell>
          <cell r="H12">
            <v>0.7</v>
          </cell>
          <cell r="I12">
            <v>79</v>
          </cell>
          <cell r="J12">
            <v>15.8</v>
          </cell>
          <cell r="K12">
            <v>2.35</v>
          </cell>
          <cell r="L12">
            <v>1</v>
          </cell>
          <cell r="M12">
            <v>10.800700000000001</v>
          </cell>
          <cell r="N12">
            <v>24.96</v>
          </cell>
          <cell r="O12">
            <v>0</v>
          </cell>
          <cell r="P12">
            <v>21.84</v>
          </cell>
          <cell r="Q12">
            <v>37.130000000000003</v>
          </cell>
          <cell r="R12">
            <v>10.800700000000001</v>
          </cell>
          <cell r="S12">
            <v>94.730700000000013</v>
          </cell>
          <cell r="T12">
            <v>10.800700000000001</v>
          </cell>
        </row>
        <row r="13">
          <cell r="A13" t="str">
            <v>E 101</v>
          </cell>
          <cell r="B13" t="str">
            <v>Grade de discos 24 x 24</v>
          </cell>
          <cell r="C13">
            <v>12756</v>
          </cell>
          <cell r="D13">
            <v>5</v>
          </cell>
          <cell r="E13">
            <v>10</v>
          </cell>
          <cell r="F13">
            <v>1000</v>
          </cell>
          <cell r="G13">
            <v>0</v>
          </cell>
          <cell r="H13">
            <v>0.6</v>
          </cell>
          <cell r="I13">
            <v>0</v>
          </cell>
          <cell r="J13">
            <v>0</v>
          </cell>
          <cell r="K13">
            <v>0</v>
          </cell>
          <cell r="L13">
            <v>0</v>
          </cell>
          <cell r="M13">
            <v>0</v>
          </cell>
          <cell r="N13">
            <v>1.2118199999999999</v>
          </cell>
          <cell r="O13">
            <v>0</v>
          </cell>
          <cell r="P13">
            <v>0.76535999999999993</v>
          </cell>
          <cell r="Q13">
            <v>0</v>
          </cell>
          <cell r="R13">
            <v>0</v>
          </cell>
          <cell r="S13">
            <v>1.9771799999999997</v>
          </cell>
          <cell r="T13">
            <v>0</v>
          </cell>
        </row>
        <row r="14">
          <cell r="A14" t="str">
            <v>E 105</v>
          </cell>
          <cell r="B14" t="str">
            <v>Rolo comp. pneus 21 t</v>
          </cell>
          <cell r="C14">
            <v>390189.9</v>
          </cell>
          <cell r="D14">
            <v>15</v>
          </cell>
          <cell r="E14">
            <v>6.8</v>
          </cell>
          <cell r="F14">
            <v>1750</v>
          </cell>
          <cell r="G14">
            <v>0</v>
          </cell>
          <cell r="H14">
            <v>0.7</v>
          </cell>
          <cell r="I14">
            <v>97</v>
          </cell>
          <cell r="J14">
            <v>19.400000000000002</v>
          </cell>
          <cell r="K14">
            <v>2.35</v>
          </cell>
          <cell r="L14">
            <v>1</v>
          </cell>
          <cell r="M14">
            <v>8.3320000000000007</v>
          </cell>
          <cell r="N14">
            <v>27.87070714285715</v>
          </cell>
          <cell r="O14">
            <v>0</v>
          </cell>
          <cell r="P14">
            <v>22.952347058823531</v>
          </cell>
          <cell r="Q14">
            <v>45.59</v>
          </cell>
          <cell r="R14">
            <v>8.3320000000000007</v>
          </cell>
          <cell r="S14">
            <v>104.74505420168069</v>
          </cell>
          <cell r="T14">
            <v>8.3320000000000007</v>
          </cell>
        </row>
        <row r="15">
          <cell r="A15" t="str">
            <v>E 107</v>
          </cell>
          <cell r="B15" t="str">
            <v>Vassoura mecânica - reboc.</v>
          </cell>
          <cell r="C15">
            <v>23638</v>
          </cell>
          <cell r="D15">
            <v>10</v>
          </cell>
          <cell r="E15">
            <v>10</v>
          </cell>
          <cell r="F15">
            <v>1000</v>
          </cell>
          <cell r="G15">
            <v>0</v>
          </cell>
          <cell r="H15">
            <v>0.6</v>
          </cell>
          <cell r="I15">
            <v>0</v>
          </cell>
          <cell r="J15">
            <v>0</v>
          </cell>
          <cell r="K15">
            <v>0</v>
          </cell>
          <cell r="L15">
            <v>0</v>
          </cell>
          <cell r="M15">
            <v>0</v>
          </cell>
          <cell r="N15">
            <v>2.1274199999999999</v>
          </cell>
          <cell r="O15">
            <v>0</v>
          </cell>
          <cell r="P15">
            <v>1.41828</v>
          </cell>
          <cell r="Q15">
            <v>0</v>
          </cell>
          <cell r="R15">
            <v>0</v>
          </cell>
          <cell r="S15">
            <v>3.5457000000000001</v>
          </cell>
          <cell r="T15">
            <v>0</v>
          </cell>
        </row>
        <row r="16">
          <cell r="A16" t="str">
            <v>E 108</v>
          </cell>
          <cell r="B16" t="str">
            <v>Distr. agregados - reboc.</v>
          </cell>
          <cell r="C16">
            <v>26895</v>
          </cell>
          <cell r="D16">
            <v>10</v>
          </cell>
          <cell r="E16">
            <v>10</v>
          </cell>
          <cell r="F16">
            <v>1250</v>
          </cell>
          <cell r="G16">
            <v>0</v>
          </cell>
          <cell r="H16">
            <v>0.5</v>
          </cell>
          <cell r="I16">
            <v>0</v>
          </cell>
          <cell r="J16">
            <v>0</v>
          </cell>
          <cell r="K16">
            <v>0</v>
          </cell>
          <cell r="L16">
            <v>0</v>
          </cell>
          <cell r="M16">
            <v>0</v>
          </cell>
          <cell r="N16">
            <v>1.9364400000000002</v>
          </cell>
          <cell r="O16">
            <v>0</v>
          </cell>
          <cell r="P16">
            <v>1.0758000000000001</v>
          </cell>
          <cell r="Q16">
            <v>0</v>
          </cell>
          <cell r="R16">
            <v>0</v>
          </cell>
          <cell r="S16">
            <v>3.0122400000000003</v>
          </cell>
          <cell r="T16">
            <v>0</v>
          </cell>
        </row>
        <row r="17">
          <cell r="A17" t="str">
            <v>E 110</v>
          </cell>
          <cell r="B17" t="str">
            <v>Tanque estoc. asfalto 20.000 l</v>
          </cell>
          <cell r="C17">
            <v>43400</v>
          </cell>
          <cell r="D17">
            <v>10</v>
          </cell>
          <cell r="E17">
            <v>8</v>
          </cell>
          <cell r="F17">
            <v>2500</v>
          </cell>
          <cell r="G17">
            <v>0</v>
          </cell>
          <cell r="H17">
            <v>0.5</v>
          </cell>
          <cell r="I17">
            <v>0</v>
          </cell>
          <cell r="J17">
            <v>0</v>
          </cell>
          <cell r="K17">
            <v>0</v>
          </cell>
          <cell r="L17">
            <v>0</v>
          </cell>
          <cell r="M17">
            <v>0</v>
          </cell>
          <cell r="N17">
            <v>1.9530000000000001</v>
          </cell>
          <cell r="O17">
            <v>0</v>
          </cell>
          <cell r="P17">
            <v>1.085</v>
          </cell>
          <cell r="Q17">
            <v>0</v>
          </cell>
          <cell r="R17">
            <v>0</v>
          </cell>
          <cell r="S17">
            <v>3.0380000000000003</v>
          </cell>
          <cell r="T17">
            <v>0</v>
          </cell>
        </row>
        <row r="18">
          <cell r="A18" t="str">
            <v>E 111</v>
          </cell>
          <cell r="B18" t="str">
            <v>Equip. distr. asf. - mont. cam.</v>
          </cell>
          <cell r="C18">
            <v>261750</v>
          </cell>
          <cell r="D18">
            <v>20</v>
          </cell>
          <cell r="E18">
            <v>10</v>
          </cell>
          <cell r="F18">
            <v>1250</v>
          </cell>
          <cell r="G18">
            <v>2.5000000000000001E-2</v>
          </cell>
          <cell r="H18">
            <v>0.8</v>
          </cell>
          <cell r="I18">
            <v>150</v>
          </cell>
          <cell r="J18">
            <v>22.5</v>
          </cell>
          <cell r="K18">
            <v>2.35</v>
          </cell>
          <cell r="L18">
            <v>1</v>
          </cell>
          <cell r="M18">
            <v>9.8749000000000002</v>
          </cell>
          <cell r="N18">
            <v>8.8580000000000005</v>
          </cell>
          <cell r="O18">
            <v>1.1437999999999999</v>
          </cell>
          <cell r="P18">
            <v>8.8580000000000005</v>
          </cell>
          <cell r="Q18">
            <v>52.875</v>
          </cell>
          <cell r="R18">
            <v>9.8749000000000002</v>
          </cell>
          <cell r="S18">
            <v>81.609700000000004</v>
          </cell>
          <cell r="T18">
            <v>9.8749000000000002</v>
          </cell>
        </row>
        <row r="19">
          <cell r="A19" t="str">
            <v>E 112</v>
          </cell>
          <cell r="B19" t="str">
            <v>Aquecedor de fluido térmico</v>
          </cell>
          <cell r="C19">
            <v>247800</v>
          </cell>
          <cell r="D19">
            <v>10</v>
          </cell>
          <cell r="E19">
            <v>8</v>
          </cell>
          <cell r="F19">
            <v>2500</v>
          </cell>
          <cell r="G19">
            <v>0</v>
          </cell>
          <cell r="H19">
            <v>0.6</v>
          </cell>
          <cell r="I19">
            <v>8</v>
          </cell>
          <cell r="J19">
            <v>0</v>
          </cell>
          <cell r="K19">
            <v>0</v>
          </cell>
          <cell r="L19">
            <v>0</v>
          </cell>
          <cell r="M19">
            <v>0</v>
          </cell>
          <cell r="N19">
            <v>11.151</v>
          </cell>
          <cell r="O19">
            <v>0</v>
          </cell>
          <cell r="P19">
            <v>7.4340000000000002</v>
          </cell>
          <cell r="Q19">
            <v>0</v>
          </cell>
          <cell r="R19">
            <v>0</v>
          </cell>
          <cell r="S19">
            <v>18.585000000000001</v>
          </cell>
          <cell r="T19">
            <v>0</v>
          </cell>
        </row>
        <row r="20">
          <cell r="A20" t="str">
            <v>E 113</v>
          </cell>
          <cell r="B20" t="str">
            <v>Usina asfalto quente 40/60 t/h</v>
          </cell>
          <cell r="C20">
            <v>796214</v>
          </cell>
          <cell r="D20">
            <v>10</v>
          </cell>
          <cell r="E20">
            <v>8</v>
          </cell>
          <cell r="F20">
            <v>1750</v>
          </cell>
          <cell r="G20">
            <v>0</v>
          </cell>
          <cell r="H20">
            <v>0.9</v>
          </cell>
          <cell r="I20">
            <v>128</v>
          </cell>
          <cell r="J20">
            <v>0</v>
          </cell>
          <cell r="K20">
            <v>0</v>
          </cell>
          <cell r="L20">
            <v>1</v>
          </cell>
          <cell r="M20">
            <v>11.417899999999999</v>
          </cell>
          <cell r="N20">
            <v>51.185185714285716</v>
          </cell>
          <cell r="O20">
            <v>0</v>
          </cell>
          <cell r="P20">
            <v>51.185185714285716</v>
          </cell>
          <cell r="Q20">
            <v>0</v>
          </cell>
          <cell r="R20">
            <v>11.417899999999999</v>
          </cell>
          <cell r="S20">
            <v>113.78827142857143</v>
          </cell>
          <cell r="T20">
            <v>11.417899999999999</v>
          </cell>
        </row>
        <row r="21">
          <cell r="A21" t="str">
            <v>E 114</v>
          </cell>
          <cell r="B21" t="str">
            <v>Vibro acabadora asfalto</v>
          </cell>
          <cell r="C21">
            <v>210000</v>
          </cell>
          <cell r="D21">
            <v>10</v>
          </cell>
          <cell r="E21">
            <v>8</v>
          </cell>
          <cell r="F21">
            <v>1750</v>
          </cell>
          <cell r="G21">
            <v>0</v>
          </cell>
          <cell r="H21">
            <v>0.9</v>
          </cell>
          <cell r="I21">
            <v>20</v>
          </cell>
          <cell r="J21">
            <v>4</v>
          </cell>
          <cell r="K21">
            <v>2.35</v>
          </cell>
          <cell r="L21">
            <v>1</v>
          </cell>
          <cell r="M21">
            <v>11.417899999999999</v>
          </cell>
          <cell r="N21">
            <v>13.5</v>
          </cell>
          <cell r="O21">
            <v>0</v>
          </cell>
          <cell r="P21">
            <v>13.5</v>
          </cell>
          <cell r="Q21">
            <v>9.4</v>
          </cell>
          <cell r="R21">
            <v>11.417899999999999</v>
          </cell>
          <cell r="S21">
            <v>47.817899999999995</v>
          </cell>
          <cell r="T21">
            <v>11.417899999999999</v>
          </cell>
        </row>
        <row r="22">
          <cell r="A22" t="str">
            <v>E 116</v>
          </cell>
          <cell r="B22" t="str">
            <v>Usina mist. PMF 30/60 t/h</v>
          </cell>
          <cell r="C22">
            <v>123559</v>
          </cell>
          <cell r="D22">
            <v>10</v>
          </cell>
          <cell r="E22">
            <v>8</v>
          </cell>
          <cell r="F22">
            <v>1750</v>
          </cell>
          <cell r="G22">
            <v>0</v>
          </cell>
          <cell r="H22">
            <v>0.7</v>
          </cell>
          <cell r="I22">
            <v>20</v>
          </cell>
          <cell r="J22">
            <v>0</v>
          </cell>
          <cell r="K22">
            <v>0</v>
          </cell>
          <cell r="L22">
            <v>1</v>
          </cell>
          <cell r="M22">
            <v>11.417899999999999</v>
          </cell>
          <cell r="N22">
            <v>7.9430785714285719</v>
          </cell>
          <cell r="O22">
            <v>0</v>
          </cell>
          <cell r="P22">
            <v>6.1779499999999992</v>
          </cell>
          <cell r="Q22">
            <v>0</v>
          </cell>
          <cell r="R22">
            <v>11.417899999999999</v>
          </cell>
          <cell r="S22">
            <v>25.538928571428571</v>
          </cell>
          <cell r="T22">
            <v>11.417899999999999</v>
          </cell>
        </row>
        <row r="23">
          <cell r="A23" t="str">
            <v>E 117</v>
          </cell>
          <cell r="B23" t="str">
            <v>Rolo comp. estat. autop. 8,9 t</v>
          </cell>
          <cell r="C23">
            <v>163195</v>
          </cell>
          <cell r="D23">
            <v>15</v>
          </cell>
          <cell r="E23">
            <v>6.8</v>
          </cell>
          <cell r="F23">
            <v>1750</v>
          </cell>
          <cell r="G23">
            <v>0</v>
          </cell>
          <cell r="H23">
            <v>0.7</v>
          </cell>
          <cell r="I23">
            <v>43</v>
          </cell>
          <cell r="J23">
            <v>9</v>
          </cell>
          <cell r="K23">
            <v>2.35</v>
          </cell>
          <cell r="L23">
            <v>1</v>
          </cell>
          <cell r="M23">
            <v>8.3320000000000007</v>
          </cell>
          <cell r="N23">
            <v>11.656785714285714</v>
          </cell>
          <cell r="O23">
            <v>0</v>
          </cell>
          <cell r="P23">
            <v>9.5997058823529411</v>
          </cell>
          <cell r="Q23">
            <v>21.150000000000002</v>
          </cell>
          <cell r="R23">
            <v>8.3320000000000007</v>
          </cell>
          <cell r="S23">
            <v>50.73849159663866</v>
          </cell>
          <cell r="T23">
            <v>8.3320000000000007</v>
          </cell>
        </row>
        <row r="24">
          <cell r="A24" t="str">
            <v>E 118</v>
          </cell>
          <cell r="B24" t="str">
            <v>Rolo comp. tanden vibrat. 1,5 t</v>
          </cell>
          <cell r="C24">
            <v>97990</v>
          </cell>
          <cell r="D24">
            <v>10</v>
          </cell>
          <cell r="E24">
            <v>6</v>
          </cell>
          <cell r="F24">
            <v>1750</v>
          </cell>
          <cell r="G24">
            <v>0</v>
          </cell>
          <cell r="H24">
            <v>0.8</v>
          </cell>
          <cell r="I24">
            <v>10</v>
          </cell>
          <cell r="J24">
            <v>2</v>
          </cell>
          <cell r="K24">
            <v>2.35</v>
          </cell>
          <cell r="L24">
            <v>1</v>
          </cell>
          <cell r="M24">
            <v>8.3320000000000007</v>
          </cell>
          <cell r="N24">
            <v>8.3991428571428575</v>
          </cell>
          <cell r="O24">
            <v>0</v>
          </cell>
          <cell r="P24">
            <v>7.4659047619047616</v>
          </cell>
          <cell r="Q24">
            <v>4.7</v>
          </cell>
          <cell r="R24">
            <v>8.3320000000000007</v>
          </cell>
          <cell r="S24">
            <v>28.897047619047619</v>
          </cell>
          <cell r="T24">
            <v>8.3320000000000007</v>
          </cell>
        </row>
        <row r="25">
          <cell r="A25" t="str">
            <v>E 119</v>
          </cell>
          <cell r="B25" t="str">
            <v>Rolo comp. pn. est. aut. 23 t</v>
          </cell>
          <cell r="C25">
            <v>303024.64000000001</v>
          </cell>
          <cell r="D25">
            <v>15</v>
          </cell>
          <cell r="E25">
            <v>6.8</v>
          </cell>
          <cell r="F25">
            <v>1750</v>
          </cell>
          <cell r="G25">
            <v>0</v>
          </cell>
          <cell r="H25">
            <v>0.7</v>
          </cell>
          <cell r="I25">
            <v>83</v>
          </cell>
          <cell r="J25">
            <v>16.600000000000001</v>
          </cell>
          <cell r="K25">
            <v>2.35</v>
          </cell>
          <cell r="L25">
            <v>1</v>
          </cell>
          <cell r="M25">
            <v>8.3320000000000007</v>
          </cell>
          <cell r="N25">
            <v>21.644617142857143</v>
          </cell>
          <cell r="O25">
            <v>0</v>
          </cell>
          <cell r="P25">
            <v>17.82497882352941</v>
          </cell>
          <cell r="Q25">
            <v>39.010000000000005</v>
          </cell>
          <cell r="R25">
            <v>8.3320000000000007</v>
          </cell>
          <cell r="S25">
            <v>86.811595966386562</v>
          </cell>
          <cell r="T25">
            <v>8.3320000000000007</v>
          </cell>
        </row>
        <row r="26">
          <cell r="A26" t="str">
            <v>E 123</v>
          </cell>
          <cell r="B26" t="str">
            <v>Caldeira asfalto reboc. 600 l</v>
          </cell>
          <cell r="C26">
            <v>31850</v>
          </cell>
          <cell r="D26">
            <v>10</v>
          </cell>
          <cell r="E26">
            <v>10</v>
          </cell>
          <cell r="F26">
            <v>1250</v>
          </cell>
          <cell r="G26">
            <v>0</v>
          </cell>
          <cell r="H26">
            <v>0.3</v>
          </cell>
          <cell r="I26">
            <v>1</v>
          </cell>
          <cell r="J26">
            <v>0</v>
          </cell>
          <cell r="K26">
            <v>0</v>
          </cell>
          <cell r="L26">
            <v>0</v>
          </cell>
          <cell r="M26">
            <v>0</v>
          </cell>
          <cell r="N26">
            <v>2.2932000000000001</v>
          </cell>
          <cell r="O26">
            <v>0</v>
          </cell>
          <cell r="P26">
            <v>0.76439999999999997</v>
          </cell>
          <cell r="Q26">
            <v>0</v>
          </cell>
          <cell r="R26">
            <v>0</v>
          </cell>
          <cell r="S26">
            <v>3.0575999999999999</v>
          </cell>
          <cell r="T26">
            <v>0</v>
          </cell>
        </row>
        <row r="27">
          <cell r="A27" t="str">
            <v>E 126</v>
          </cell>
          <cell r="B27" t="str">
            <v>Fresadora a frio Wirtgen:W-1000 L</v>
          </cell>
          <cell r="C27">
            <v>618600</v>
          </cell>
          <cell r="D27">
            <v>20</v>
          </cell>
          <cell r="E27">
            <v>5</v>
          </cell>
          <cell r="F27">
            <v>1200</v>
          </cell>
          <cell r="G27">
            <v>0</v>
          </cell>
          <cell r="H27">
            <v>1</v>
          </cell>
          <cell r="I27">
            <v>105</v>
          </cell>
          <cell r="J27">
            <v>21</v>
          </cell>
          <cell r="K27">
            <v>2.35</v>
          </cell>
          <cell r="L27">
            <v>1</v>
          </cell>
          <cell r="M27">
            <v>11.417899999999999</v>
          </cell>
          <cell r="N27">
            <v>82.48</v>
          </cell>
          <cell r="O27">
            <v>0</v>
          </cell>
          <cell r="P27">
            <v>103.1</v>
          </cell>
          <cell r="Q27">
            <v>49.35</v>
          </cell>
          <cell r="R27">
            <v>11.417899999999999</v>
          </cell>
          <cell r="S27">
            <v>246.34789999999998</v>
          </cell>
          <cell r="T27">
            <v>11.417899999999999</v>
          </cell>
        </row>
        <row r="28">
          <cell r="A28" t="str">
            <v>E 156</v>
          </cell>
          <cell r="B28" t="str">
            <v>Carreg.de pneus Case c/vass.1,8 m</v>
          </cell>
          <cell r="C28">
            <v>90800</v>
          </cell>
          <cell r="D28">
            <v>20</v>
          </cell>
          <cell r="E28">
            <v>5</v>
          </cell>
          <cell r="F28">
            <v>2000</v>
          </cell>
          <cell r="G28">
            <v>0</v>
          </cell>
          <cell r="H28">
            <v>0.7</v>
          </cell>
          <cell r="I28">
            <v>36</v>
          </cell>
          <cell r="J28">
            <v>7.2</v>
          </cell>
          <cell r="K28">
            <v>2.35</v>
          </cell>
          <cell r="L28">
            <v>1</v>
          </cell>
          <cell r="M28">
            <v>10.800700000000001</v>
          </cell>
          <cell r="N28">
            <v>7.2640000000000002</v>
          </cell>
          <cell r="O28">
            <v>0</v>
          </cell>
          <cell r="P28">
            <v>6.355999999999999</v>
          </cell>
          <cell r="Q28">
            <v>16.920000000000002</v>
          </cell>
          <cell r="R28">
            <v>10.800700000000001</v>
          </cell>
          <cell r="S28">
            <v>41.340699999999998</v>
          </cell>
          <cell r="T28">
            <v>10.800700000000001</v>
          </cell>
        </row>
        <row r="29">
          <cell r="A29" t="str">
            <v>E 161</v>
          </cell>
          <cell r="B29" t="str">
            <v>Equip. Distr. LA Rup Contr</v>
          </cell>
          <cell r="C29">
            <v>781431</v>
          </cell>
          <cell r="D29">
            <v>20</v>
          </cell>
          <cell r="E29">
            <v>12</v>
          </cell>
          <cell r="F29">
            <v>1000</v>
          </cell>
          <cell r="G29">
            <v>2.5000000000000001E-2</v>
          </cell>
          <cell r="H29">
            <v>0.9</v>
          </cell>
          <cell r="I29">
            <v>274</v>
          </cell>
          <cell r="J29">
            <v>43.799996</v>
          </cell>
          <cell r="K29">
            <v>2.35</v>
          </cell>
          <cell r="L29">
            <v>1</v>
          </cell>
          <cell r="M29">
            <v>10.492100000000001</v>
          </cell>
          <cell r="N29">
            <v>52.095399999999998</v>
          </cell>
          <cell r="O29">
            <v>1.47875</v>
          </cell>
          <cell r="P29">
            <v>58.607325000000003</v>
          </cell>
          <cell r="Q29">
            <v>102.92999060000001</v>
          </cell>
          <cell r="R29">
            <v>10.492100000000001</v>
          </cell>
          <cell r="S29">
            <v>225.60356560000002</v>
          </cell>
          <cell r="T29">
            <v>10.492100000000001</v>
          </cell>
        </row>
        <row r="30">
          <cell r="A30" t="str">
            <v>E 208</v>
          </cell>
          <cell r="B30" t="str">
            <v>Compressor de Ar 180 PCM</v>
          </cell>
          <cell r="C30">
            <v>58600</v>
          </cell>
          <cell r="D30">
            <v>15</v>
          </cell>
          <cell r="E30">
            <v>7</v>
          </cell>
          <cell r="F30">
            <v>1750</v>
          </cell>
          <cell r="G30">
            <v>0</v>
          </cell>
          <cell r="H30">
            <v>0.8</v>
          </cell>
          <cell r="I30">
            <v>59</v>
          </cell>
          <cell r="J30">
            <v>12.98</v>
          </cell>
          <cell r="K30">
            <v>2.35</v>
          </cell>
          <cell r="L30">
            <v>1</v>
          </cell>
          <cell r="M30">
            <v>8.3320000000000007</v>
          </cell>
          <cell r="N30">
            <v>4.0661224489795913</v>
          </cell>
          <cell r="O30">
            <v>0</v>
          </cell>
          <cell r="P30">
            <v>3.8269387755102042</v>
          </cell>
          <cell r="Q30">
            <v>30.503000000000004</v>
          </cell>
          <cell r="R30">
            <v>8.3320000000000007</v>
          </cell>
          <cell r="S30">
            <v>46.728061224489799</v>
          </cell>
          <cell r="T30">
            <v>8.3320000000000007</v>
          </cell>
        </row>
        <row r="31">
          <cell r="A31" t="str">
            <v>E 209</v>
          </cell>
          <cell r="B31" t="str">
            <v>Martelete - rompedor 28 kg</v>
          </cell>
          <cell r="C31">
            <v>6128.25</v>
          </cell>
          <cell r="D31">
            <v>5</v>
          </cell>
          <cell r="E31">
            <v>6</v>
          </cell>
          <cell r="F31">
            <v>1750</v>
          </cell>
          <cell r="G31">
            <v>0</v>
          </cell>
          <cell r="H31">
            <v>0.8</v>
          </cell>
          <cell r="I31">
            <v>0</v>
          </cell>
          <cell r="J31">
            <v>0</v>
          </cell>
          <cell r="K31">
            <v>0</v>
          </cell>
          <cell r="L31">
            <v>1</v>
          </cell>
          <cell r="M31">
            <v>7.4062000000000001</v>
          </cell>
          <cell r="N31">
            <v>0.55446071428571431</v>
          </cell>
          <cell r="O31">
            <v>0</v>
          </cell>
          <cell r="P31">
            <v>0.46691428571428573</v>
          </cell>
          <cell r="Q31">
            <v>0</v>
          </cell>
          <cell r="R31">
            <v>7.4062000000000001</v>
          </cell>
          <cell r="S31">
            <v>8.4275750000000009</v>
          </cell>
          <cell r="T31">
            <v>7.4062000000000001</v>
          </cell>
        </row>
        <row r="32">
          <cell r="A32" t="str">
            <v>E 211</v>
          </cell>
          <cell r="B32" t="str">
            <v>Máq. pint. - compr. Ar pint. (2 kW)</v>
          </cell>
          <cell r="C32">
            <v>5280</v>
          </cell>
          <cell r="D32">
            <v>15</v>
          </cell>
          <cell r="E32">
            <v>6</v>
          </cell>
          <cell r="F32">
            <v>1750</v>
          </cell>
          <cell r="G32">
            <v>0</v>
          </cell>
          <cell r="H32">
            <v>0.8</v>
          </cell>
          <cell r="I32">
            <v>2</v>
          </cell>
          <cell r="J32">
            <v>0.48</v>
          </cell>
          <cell r="K32">
            <v>0</v>
          </cell>
          <cell r="L32">
            <v>0</v>
          </cell>
          <cell r="M32">
            <v>0</v>
          </cell>
          <cell r="N32">
            <v>0.42742857142857144</v>
          </cell>
          <cell r="O32">
            <v>0</v>
          </cell>
          <cell r="P32">
            <v>0.4022857142857143</v>
          </cell>
          <cell r="Q32">
            <v>0</v>
          </cell>
          <cell r="R32">
            <v>0</v>
          </cell>
          <cell r="S32">
            <v>0.82971428571428574</v>
          </cell>
          <cell r="T32">
            <v>0</v>
          </cell>
        </row>
        <row r="33">
          <cell r="A33" t="str">
            <v>E 301</v>
          </cell>
          <cell r="B33" t="str">
            <v>Betoneira 320 l</v>
          </cell>
          <cell r="C33">
            <v>7200</v>
          </cell>
          <cell r="D33">
            <v>10</v>
          </cell>
          <cell r="E33">
            <v>6</v>
          </cell>
          <cell r="F33">
            <v>1750</v>
          </cell>
          <cell r="G33">
            <v>0</v>
          </cell>
          <cell r="H33">
            <v>0.6</v>
          </cell>
          <cell r="I33">
            <v>7</v>
          </cell>
          <cell r="J33">
            <v>1.4000000000000001</v>
          </cell>
          <cell r="K33">
            <v>2.35</v>
          </cell>
          <cell r="L33">
            <v>1</v>
          </cell>
          <cell r="M33">
            <v>8.3320000000000007</v>
          </cell>
          <cell r="N33">
            <v>0.6171428571428571</v>
          </cell>
          <cell r="O33">
            <v>0</v>
          </cell>
          <cell r="P33">
            <v>0.41142857142857142</v>
          </cell>
          <cell r="Q33">
            <v>3.2900000000000005</v>
          </cell>
          <cell r="R33">
            <v>8.3320000000000007</v>
          </cell>
          <cell r="S33">
            <v>12.65057142857143</v>
          </cell>
          <cell r="T33">
            <v>8.3320000000000007</v>
          </cell>
        </row>
        <row r="34">
          <cell r="A34" t="str">
            <v>E 302</v>
          </cell>
          <cell r="B34" t="str">
            <v>Betoneira 320 l</v>
          </cell>
          <cell r="C34">
            <v>2460</v>
          </cell>
          <cell r="D34">
            <v>10</v>
          </cell>
          <cell r="E34">
            <v>6</v>
          </cell>
          <cell r="F34">
            <v>1750</v>
          </cell>
          <cell r="G34">
            <v>0</v>
          </cell>
          <cell r="H34">
            <v>0.6</v>
          </cell>
          <cell r="I34">
            <v>4</v>
          </cell>
          <cell r="J34">
            <v>0</v>
          </cell>
          <cell r="K34">
            <v>0</v>
          </cell>
          <cell r="L34">
            <v>1</v>
          </cell>
          <cell r="M34">
            <v>8.3320000000000007</v>
          </cell>
          <cell r="N34">
            <v>0.21085714285714285</v>
          </cell>
          <cell r="O34">
            <v>0</v>
          </cell>
          <cell r="P34">
            <v>0.14057142857142857</v>
          </cell>
          <cell r="Q34">
            <v>0</v>
          </cell>
          <cell r="R34">
            <v>8.3320000000000007</v>
          </cell>
          <cell r="S34">
            <v>8.6834285714285713</v>
          </cell>
          <cell r="T34">
            <v>8.3320000000000007</v>
          </cell>
        </row>
        <row r="35">
          <cell r="A35" t="str">
            <v>E 304</v>
          </cell>
          <cell r="B35" t="str">
            <v>Transp. man. - car. mão 80 l</v>
          </cell>
          <cell r="C35">
            <v>85</v>
          </cell>
          <cell r="D35">
            <v>5</v>
          </cell>
          <cell r="E35">
            <v>1</v>
          </cell>
          <cell r="F35">
            <v>1000</v>
          </cell>
          <cell r="G35">
            <v>0</v>
          </cell>
          <cell r="H35">
            <v>0.5</v>
          </cell>
          <cell r="I35">
            <v>0</v>
          </cell>
          <cell r="J35">
            <v>0</v>
          </cell>
          <cell r="K35">
            <v>0</v>
          </cell>
          <cell r="L35">
            <v>0</v>
          </cell>
          <cell r="M35">
            <v>0</v>
          </cell>
          <cell r="N35">
            <v>8.0750000000000002E-2</v>
          </cell>
          <cell r="O35">
            <v>0</v>
          </cell>
          <cell r="P35">
            <v>4.2500000000000003E-2</v>
          </cell>
          <cell r="Q35">
            <v>0</v>
          </cell>
          <cell r="R35">
            <v>0</v>
          </cell>
          <cell r="S35">
            <v>0.12325</v>
          </cell>
          <cell r="T35">
            <v>0</v>
          </cell>
        </row>
        <row r="36">
          <cell r="A36" t="str">
            <v>E 306</v>
          </cell>
          <cell r="B36" t="str">
            <v>Vibrador concreto imersão</v>
          </cell>
          <cell r="C36">
            <v>1359</v>
          </cell>
          <cell r="D36">
            <v>5</v>
          </cell>
          <cell r="E36">
            <v>7</v>
          </cell>
          <cell r="F36">
            <v>1000</v>
          </cell>
          <cell r="G36">
            <v>0</v>
          </cell>
          <cell r="H36">
            <v>0.5</v>
          </cell>
          <cell r="I36">
            <v>2</v>
          </cell>
          <cell r="J36">
            <v>0</v>
          </cell>
          <cell r="K36">
            <v>0</v>
          </cell>
          <cell r="L36">
            <v>1</v>
          </cell>
          <cell r="M36">
            <v>7.4062000000000001</v>
          </cell>
          <cell r="N36">
            <v>0.18443571428571429</v>
          </cell>
          <cell r="O36">
            <v>0</v>
          </cell>
          <cell r="P36">
            <v>9.7071428571428572E-2</v>
          </cell>
          <cell r="Q36">
            <v>0</v>
          </cell>
          <cell r="R36">
            <v>7.4062000000000001</v>
          </cell>
          <cell r="S36">
            <v>7.6877071428571426</v>
          </cell>
          <cell r="T36">
            <v>7.4062000000000001</v>
          </cell>
        </row>
        <row r="37">
          <cell r="A37" t="str">
            <v>E 312</v>
          </cell>
          <cell r="B37" t="str">
            <v>Fab. Pré-mold. Conc.-D=1,00 m</v>
          </cell>
          <cell r="C37">
            <v>25998.54</v>
          </cell>
          <cell r="D37">
            <v>10</v>
          </cell>
          <cell r="E37">
            <v>5</v>
          </cell>
          <cell r="F37">
            <v>1200</v>
          </cell>
          <cell r="G37">
            <v>0</v>
          </cell>
          <cell r="H37">
            <v>0.6</v>
          </cell>
          <cell r="I37">
            <v>2</v>
          </cell>
          <cell r="J37">
            <v>0.4</v>
          </cell>
          <cell r="K37">
            <v>0</v>
          </cell>
          <cell r="L37">
            <v>0</v>
          </cell>
          <cell r="M37">
            <v>0</v>
          </cell>
          <cell r="N37">
            <v>3.8997810000000004</v>
          </cell>
          <cell r="O37">
            <v>0</v>
          </cell>
          <cell r="P37">
            <v>2.5998540000000001</v>
          </cell>
          <cell r="Q37">
            <v>0</v>
          </cell>
          <cell r="R37">
            <v>0</v>
          </cell>
          <cell r="S37">
            <v>6.4996350000000005</v>
          </cell>
          <cell r="T37">
            <v>0</v>
          </cell>
        </row>
        <row r="38">
          <cell r="A38" t="str">
            <v>E 318</v>
          </cell>
          <cell r="B38" t="str">
            <v>Fábr. pré-mold. concr. inst. gc</v>
          </cell>
          <cell r="C38">
            <v>10415.459999999999</v>
          </cell>
          <cell r="D38">
            <v>10</v>
          </cell>
          <cell r="E38">
            <v>5</v>
          </cell>
          <cell r="F38">
            <v>1200</v>
          </cell>
          <cell r="G38">
            <v>0</v>
          </cell>
          <cell r="H38">
            <v>0.6</v>
          </cell>
          <cell r="I38">
            <v>2</v>
          </cell>
          <cell r="J38">
            <v>0</v>
          </cell>
          <cell r="K38">
            <v>0</v>
          </cell>
          <cell r="L38">
            <v>0</v>
          </cell>
          <cell r="M38">
            <v>0</v>
          </cell>
          <cell r="N38">
            <v>1.5623189999999998</v>
          </cell>
          <cell r="O38">
            <v>0</v>
          </cell>
          <cell r="P38">
            <v>1.0415459999999999</v>
          </cell>
          <cell r="Q38">
            <v>0</v>
          </cell>
          <cell r="R38">
            <v>0</v>
          </cell>
          <cell r="S38">
            <v>2.6038649999999999</v>
          </cell>
          <cell r="T38">
            <v>0</v>
          </cell>
        </row>
        <row r="39">
          <cell r="A39" t="str">
            <v>E 400</v>
          </cell>
          <cell r="B39" t="str">
            <v>Caminhão basc. 5 m³ 8,8 t</v>
          </cell>
          <cell r="C39">
            <v>164100</v>
          </cell>
          <cell r="D39">
            <v>20</v>
          </cell>
          <cell r="E39">
            <v>5.3</v>
          </cell>
          <cell r="F39">
            <v>2000</v>
          </cell>
          <cell r="G39">
            <v>2.5000000000000001E-2</v>
          </cell>
          <cell r="H39">
            <v>0.9</v>
          </cell>
          <cell r="I39">
            <v>125</v>
          </cell>
          <cell r="J39">
            <v>18.75</v>
          </cell>
          <cell r="K39">
            <v>2.35</v>
          </cell>
          <cell r="L39">
            <v>1</v>
          </cell>
          <cell r="M39">
            <v>9.8749000000000002</v>
          </cell>
          <cell r="N39">
            <v>12.384905660377358</v>
          </cell>
          <cell r="O39">
            <v>1.2191391509433964</v>
          </cell>
          <cell r="P39">
            <v>13.933018867924527</v>
          </cell>
          <cell r="Q39">
            <v>44.0625</v>
          </cell>
          <cell r="R39">
            <v>9.8749000000000002</v>
          </cell>
          <cell r="S39">
            <v>81.474463679245275</v>
          </cell>
          <cell r="T39">
            <v>9.8749000000000002</v>
          </cell>
        </row>
        <row r="40">
          <cell r="A40" t="str">
            <v>E 402</v>
          </cell>
          <cell r="B40" t="str">
            <v>Caminhão carroc. madeira 15 t</v>
          </cell>
          <cell r="C40">
            <v>202280</v>
          </cell>
          <cell r="D40">
            <v>20</v>
          </cell>
          <cell r="E40">
            <v>5.8</v>
          </cell>
          <cell r="F40">
            <v>2000</v>
          </cell>
          <cell r="G40">
            <v>2.5000000000000001E-2</v>
          </cell>
          <cell r="H40">
            <v>0.9</v>
          </cell>
          <cell r="I40">
            <v>180</v>
          </cell>
          <cell r="J40">
            <v>27</v>
          </cell>
          <cell r="K40">
            <v>2.35</v>
          </cell>
          <cell r="L40">
            <v>1</v>
          </cell>
          <cell r="M40">
            <v>9.8749000000000002</v>
          </cell>
          <cell r="N40">
            <v>13.950344827586207</v>
          </cell>
          <cell r="O40">
            <v>1.4822241379310344</v>
          </cell>
          <cell r="P40">
            <v>15.694137931034483</v>
          </cell>
          <cell r="Q40">
            <v>63.45</v>
          </cell>
          <cell r="R40">
            <v>9.8749000000000002</v>
          </cell>
          <cell r="S40">
            <v>104.45160689655172</v>
          </cell>
          <cell r="T40">
            <v>9.8749000000000002</v>
          </cell>
        </row>
        <row r="41">
          <cell r="A41" t="str">
            <v>E 404</v>
          </cell>
          <cell r="B41" t="str">
            <v>Caminhão basc. 10 m3 15 t</v>
          </cell>
          <cell r="C41">
            <v>219780</v>
          </cell>
          <cell r="D41">
            <v>20</v>
          </cell>
          <cell r="E41">
            <v>5.8</v>
          </cell>
          <cell r="F41">
            <v>2000</v>
          </cell>
          <cell r="G41">
            <v>2.5000000000000001E-2</v>
          </cell>
          <cell r="H41">
            <v>0.9</v>
          </cell>
          <cell r="I41">
            <v>180</v>
          </cell>
          <cell r="J41">
            <v>27</v>
          </cell>
          <cell r="K41">
            <v>2.35</v>
          </cell>
          <cell r="L41">
            <v>1</v>
          </cell>
          <cell r="M41">
            <v>9.8749000000000002</v>
          </cell>
          <cell r="N41">
            <v>15.157241379310346</v>
          </cell>
          <cell r="O41">
            <v>1.6104568965517243</v>
          </cell>
          <cell r="P41">
            <v>17.051896551724138</v>
          </cell>
          <cell r="Q41">
            <v>63.45</v>
          </cell>
          <cell r="R41">
            <v>9.8749000000000002</v>
          </cell>
          <cell r="S41">
            <v>107.14449482758621</v>
          </cell>
          <cell r="T41">
            <v>9.8749000000000002</v>
          </cell>
        </row>
        <row r="42">
          <cell r="A42" t="str">
            <v>E 406</v>
          </cell>
          <cell r="B42" t="str">
            <v>Caminhão tanque 6.000 l</v>
          </cell>
          <cell r="C42">
            <v>143050</v>
          </cell>
          <cell r="D42">
            <v>20</v>
          </cell>
          <cell r="E42">
            <v>5.8</v>
          </cell>
          <cell r="F42">
            <v>2000</v>
          </cell>
          <cell r="G42">
            <v>2.5000000000000001E-2</v>
          </cell>
          <cell r="H42">
            <v>0.8</v>
          </cell>
          <cell r="I42">
            <v>150</v>
          </cell>
          <cell r="J42">
            <v>22.5</v>
          </cell>
          <cell r="K42">
            <v>2.35</v>
          </cell>
          <cell r="L42">
            <v>1</v>
          </cell>
          <cell r="M42">
            <v>9.8749000000000002</v>
          </cell>
          <cell r="N42">
            <v>9.86551724137931</v>
          </cell>
          <cell r="O42">
            <v>1.0482112068965519</v>
          </cell>
          <cell r="P42">
            <v>9.86551724137931</v>
          </cell>
          <cell r="Q42">
            <v>52.875</v>
          </cell>
          <cell r="R42">
            <v>9.8749000000000002</v>
          </cell>
          <cell r="S42">
            <v>83.529145689655167</v>
          </cell>
          <cell r="T42">
            <v>9.8749000000000002</v>
          </cell>
        </row>
        <row r="43">
          <cell r="A43" t="str">
            <v>E 408</v>
          </cell>
          <cell r="B43" t="str">
            <v>Caminhão carroceria fixa 4 t</v>
          </cell>
          <cell r="C43">
            <v>92233</v>
          </cell>
          <cell r="D43">
            <v>20</v>
          </cell>
          <cell r="E43">
            <v>5.8</v>
          </cell>
          <cell r="F43">
            <v>2000</v>
          </cell>
          <cell r="G43">
            <v>2.5000000000000001E-2</v>
          </cell>
          <cell r="H43">
            <v>0.8</v>
          </cell>
          <cell r="I43">
            <v>81</v>
          </cell>
          <cell r="J43">
            <v>12.15</v>
          </cell>
          <cell r="K43">
            <v>2.35</v>
          </cell>
          <cell r="L43">
            <v>1</v>
          </cell>
          <cell r="M43">
            <v>9.8749000000000002</v>
          </cell>
          <cell r="N43">
            <v>6.3608965517241387</v>
          </cell>
          <cell r="O43">
            <v>0.67584525862068978</v>
          </cell>
          <cell r="P43">
            <v>6.3608965517241387</v>
          </cell>
          <cell r="Q43">
            <v>28.552500000000002</v>
          </cell>
          <cell r="R43">
            <v>9.8749000000000002</v>
          </cell>
          <cell r="S43">
            <v>51.825038362068966</v>
          </cell>
          <cell r="T43">
            <v>9.8749000000000002</v>
          </cell>
        </row>
        <row r="44">
          <cell r="A44" t="str">
            <v>E 409</v>
          </cell>
          <cell r="B44" t="str">
            <v>Caminhão carroceria fixa 9 t</v>
          </cell>
          <cell r="C44">
            <v>137830</v>
          </cell>
          <cell r="D44">
            <v>20</v>
          </cell>
          <cell r="E44">
            <v>5.8</v>
          </cell>
          <cell r="F44">
            <v>2000</v>
          </cell>
          <cell r="G44">
            <v>2.5000000000000001E-2</v>
          </cell>
          <cell r="H44">
            <v>0.8</v>
          </cell>
          <cell r="I44">
            <v>150</v>
          </cell>
          <cell r="J44">
            <v>22.5</v>
          </cell>
          <cell r="K44">
            <v>2.35</v>
          </cell>
          <cell r="L44">
            <v>1</v>
          </cell>
          <cell r="M44">
            <v>9.8749000000000002</v>
          </cell>
          <cell r="N44">
            <v>9.5055172413793105</v>
          </cell>
          <cell r="O44">
            <v>1.0099612068965518</v>
          </cell>
          <cell r="P44">
            <v>9.5055172413793105</v>
          </cell>
          <cell r="Q44">
            <v>52.875</v>
          </cell>
          <cell r="R44">
            <v>9.8749000000000002</v>
          </cell>
          <cell r="S44">
            <v>82.770895689655163</v>
          </cell>
          <cell r="T44">
            <v>9.8749000000000002</v>
          </cell>
        </row>
        <row r="45">
          <cell r="A45" t="str">
            <v>E 410</v>
          </cell>
          <cell r="B45" t="str">
            <v>Caminhão basc. 4 m3 7,1 t</v>
          </cell>
          <cell r="C45">
            <v>143165</v>
          </cell>
          <cell r="D45">
            <v>20</v>
          </cell>
          <cell r="E45">
            <v>5.3</v>
          </cell>
          <cell r="F45">
            <v>2000</v>
          </cell>
          <cell r="G45">
            <v>2.5000000000000001E-2</v>
          </cell>
          <cell r="H45">
            <v>0.9</v>
          </cell>
          <cell r="I45">
            <v>100</v>
          </cell>
          <cell r="J45">
            <v>15</v>
          </cell>
          <cell r="K45">
            <v>2.35</v>
          </cell>
          <cell r="L45">
            <v>1</v>
          </cell>
          <cell r="M45">
            <v>9.8749000000000002</v>
          </cell>
          <cell r="N45">
            <v>10.80490566037736</v>
          </cell>
          <cell r="O45">
            <v>1.0636079009433963</v>
          </cell>
          <cell r="P45">
            <v>12.155518867924528</v>
          </cell>
          <cell r="Q45">
            <v>35.25</v>
          </cell>
          <cell r="R45">
            <v>9.8749000000000002</v>
          </cell>
          <cell r="S45">
            <v>69.148932429245278</v>
          </cell>
          <cell r="T45">
            <v>9.8749000000000002</v>
          </cell>
        </row>
        <row r="46">
          <cell r="A46" t="str">
            <v>E 411</v>
          </cell>
          <cell r="B46" t="str">
            <v>Cavalo Mec. C/reb:M. Benz/R.:LS-1634/45 - 29,5 t</v>
          </cell>
          <cell r="C46">
            <v>320161</v>
          </cell>
          <cell r="D46">
            <v>20</v>
          </cell>
          <cell r="E46">
            <v>5.3</v>
          </cell>
          <cell r="F46">
            <v>2000</v>
          </cell>
          <cell r="G46">
            <v>2.5000000000000001E-2</v>
          </cell>
          <cell r="H46">
            <v>0.9</v>
          </cell>
          <cell r="I46">
            <v>205</v>
          </cell>
          <cell r="J46">
            <v>30.75</v>
          </cell>
          <cell r="K46">
            <v>2.35</v>
          </cell>
          <cell r="L46">
            <v>1</v>
          </cell>
          <cell r="M46">
            <v>10.492100000000001</v>
          </cell>
          <cell r="N46">
            <v>24.163094339622642</v>
          </cell>
          <cell r="O46">
            <v>2.3785545990566042</v>
          </cell>
          <cell r="P46">
            <v>27.183481132075475</v>
          </cell>
          <cell r="Q46">
            <v>72.262500000000003</v>
          </cell>
          <cell r="R46">
            <v>10.492100000000001</v>
          </cell>
          <cell r="S46">
            <v>136.47973007075473</v>
          </cell>
          <cell r="T46">
            <v>10.492100000000001</v>
          </cell>
        </row>
        <row r="47">
          <cell r="A47" t="str">
            <v>E 412</v>
          </cell>
          <cell r="B47" t="str">
            <v>Veículo leve até 100 hp</v>
          </cell>
          <cell r="C47">
            <v>23500</v>
          </cell>
          <cell r="D47">
            <v>25</v>
          </cell>
          <cell r="E47">
            <v>5</v>
          </cell>
          <cell r="F47">
            <v>1000</v>
          </cell>
          <cell r="G47">
            <v>2.5000000000000001E-2</v>
          </cell>
          <cell r="H47">
            <v>0.7</v>
          </cell>
          <cell r="I47">
            <v>38</v>
          </cell>
          <cell r="J47">
            <v>5.3458399999999999</v>
          </cell>
          <cell r="K47">
            <v>2.89</v>
          </cell>
          <cell r="L47">
            <v>1</v>
          </cell>
          <cell r="M47">
            <v>8.9490999999999996</v>
          </cell>
          <cell r="N47">
            <v>3.5249999999999999</v>
          </cell>
          <cell r="O47">
            <v>0.35249999999999998</v>
          </cell>
          <cell r="P47">
            <v>3.29</v>
          </cell>
          <cell r="Q47">
            <v>15.4494776</v>
          </cell>
          <cell r="R47">
            <v>8.9490999999999996</v>
          </cell>
          <cell r="S47">
            <v>31.5660776</v>
          </cell>
          <cell r="T47">
            <v>8.9490999999999996</v>
          </cell>
        </row>
        <row r="48">
          <cell r="A48" t="str">
            <v>E 502</v>
          </cell>
          <cell r="B48" t="str">
            <v>Grupo gerador 136/150 KVA</v>
          </cell>
          <cell r="C48">
            <v>55000</v>
          </cell>
          <cell r="D48">
            <v>15</v>
          </cell>
          <cell r="E48">
            <v>7</v>
          </cell>
          <cell r="F48">
            <v>2000</v>
          </cell>
          <cell r="G48">
            <v>0</v>
          </cell>
          <cell r="H48">
            <v>0.5</v>
          </cell>
          <cell r="I48">
            <v>132</v>
          </cell>
          <cell r="J48">
            <v>29.04</v>
          </cell>
          <cell r="K48">
            <v>2.35</v>
          </cell>
          <cell r="L48">
            <v>1</v>
          </cell>
          <cell r="M48">
            <v>8.3320000000000007</v>
          </cell>
          <cell r="N48">
            <v>3.3392857142857144</v>
          </cell>
          <cell r="O48">
            <v>0</v>
          </cell>
          <cell r="P48">
            <v>1.9642857142857142</v>
          </cell>
          <cell r="Q48">
            <v>68.244</v>
          </cell>
          <cell r="R48">
            <v>8.3320000000000007</v>
          </cell>
          <cell r="S48">
            <v>81.879571428571438</v>
          </cell>
          <cell r="T48">
            <v>8.3320000000000007</v>
          </cell>
        </row>
        <row r="49">
          <cell r="A49" t="str">
            <v>E 507</v>
          </cell>
          <cell r="B49" t="str">
            <v>Grupo gerador 100/110 KVA</v>
          </cell>
          <cell r="C49">
            <v>43789.3</v>
          </cell>
          <cell r="D49">
            <v>15</v>
          </cell>
          <cell r="E49">
            <v>7</v>
          </cell>
          <cell r="F49">
            <v>2000</v>
          </cell>
          <cell r="G49">
            <v>0</v>
          </cell>
          <cell r="H49">
            <v>0.5</v>
          </cell>
          <cell r="I49">
            <v>99</v>
          </cell>
          <cell r="J49">
            <v>21.78</v>
          </cell>
          <cell r="K49">
            <v>2.35</v>
          </cell>
          <cell r="L49">
            <v>1</v>
          </cell>
          <cell r="M49">
            <v>8.3320000000000007</v>
          </cell>
          <cell r="N49">
            <v>2.6586360714285715</v>
          </cell>
          <cell r="O49">
            <v>0</v>
          </cell>
          <cell r="P49">
            <v>1.5639035714285716</v>
          </cell>
          <cell r="Q49">
            <v>51.183000000000007</v>
          </cell>
          <cell r="R49">
            <v>8.3320000000000007</v>
          </cell>
          <cell r="S49">
            <v>63.737539642857151</v>
          </cell>
          <cell r="T49">
            <v>8.3320000000000007</v>
          </cell>
        </row>
        <row r="50">
          <cell r="A50" t="str">
            <v>E 509</v>
          </cell>
          <cell r="B50" t="str">
            <v>Grupo gerador 25/18 KVA</v>
          </cell>
          <cell r="C50">
            <v>18995.82</v>
          </cell>
          <cell r="D50">
            <v>15</v>
          </cell>
          <cell r="E50">
            <v>7</v>
          </cell>
          <cell r="F50">
            <v>2000</v>
          </cell>
          <cell r="G50">
            <v>0</v>
          </cell>
          <cell r="H50">
            <v>0.5</v>
          </cell>
          <cell r="I50">
            <v>20</v>
          </cell>
          <cell r="J50">
            <v>4.4000000000000004</v>
          </cell>
          <cell r="K50">
            <v>2.35</v>
          </cell>
          <cell r="L50">
            <v>1</v>
          </cell>
          <cell r="M50">
            <v>8.3320000000000007</v>
          </cell>
          <cell r="N50">
            <v>1.1533176428571428</v>
          </cell>
          <cell r="O50">
            <v>0</v>
          </cell>
          <cell r="P50">
            <v>0.67842214285714286</v>
          </cell>
          <cell r="Q50">
            <v>10.340000000000002</v>
          </cell>
          <cell r="R50">
            <v>8.3320000000000007</v>
          </cell>
          <cell r="S50">
            <v>20.503739785714288</v>
          </cell>
          <cell r="T50">
            <v>8.3320000000000007</v>
          </cell>
        </row>
        <row r="51">
          <cell r="A51" t="str">
            <v>E 601</v>
          </cell>
          <cell r="B51" t="str">
            <v>Roçadeira em trator de pneus</v>
          </cell>
          <cell r="C51">
            <v>127150</v>
          </cell>
          <cell r="D51">
            <v>20</v>
          </cell>
          <cell r="E51">
            <v>8</v>
          </cell>
          <cell r="F51">
            <v>1250</v>
          </cell>
          <cell r="G51">
            <v>2.5000000000000001E-2</v>
          </cell>
          <cell r="H51">
            <v>0.7</v>
          </cell>
          <cell r="I51">
            <v>82</v>
          </cell>
          <cell r="J51">
            <v>16.400000000000002</v>
          </cell>
          <cell r="K51">
            <v>2.35</v>
          </cell>
          <cell r="L51">
            <v>1</v>
          </cell>
          <cell r="M51">
            <v>8.3320000000000007</v>
          </cell>
          <cell r="N51">
            <v>10.172000000000001</v>
          </cell>
          <cell r="O51">
            <v>8.2125000000000004E-2</v>
          </cell>
          <cell r="P51">
            <v>8.9004999999999992</v>
          </cell>
          <cell r="Q51">
            <v>38.540000000000006</v>
          </cell>
          <cell r="R51">
            <v>8.3320000000000007</v>
          </cell>
          <cell r="S51">
            <v>66.026624999999996</v>
          </cell>
          <cell r="T51">
            <v>8.3320000000000007</v>
          </cell>
        </row>
        <row r="52">
          <cell r="A52" t="str">
            <v>E 904</v>
          </cell>
          <cell r="B52" t="str">
            <v>Máq. banc. serra circ. 12"</v>
          </cell>
          <cell r="C52">
            <v>1890</v>
          </cell>
          <cell r="D52">
            <v>5</v>
          </cell>
          <cell r="E52">
            <v>8</v>
          </cell>
          <cell r="F52">
            <v>2000</v>
          </cell>
          <cell r="G52">
            <v>0</v>
          </cell>
          <cell r="H52">
            <v>0.5</v>
          </cell>
          <cell r="I52">
            <v>4</v>
          </cell>
          <cell r="J52">
            <v>0</v>
          </cell>
          <cell r="K52">
            <v>0</v>
          </cell>
          <cell r="L52">
            <v>0</v>
          </cell>
          <cell r="M52">
            <v>0</v>
          </cell>
          <cell r="N52">
            <v>0.11221875000000001</v>
          </cell>
          <cell r="O52">
            <v>0</v>
          </cell>
          <cell r="P52">
            <v>5.9062499999999997E-2</v>
          </cell>
          <cell r="Q52">
            <v>0</v>
          </cell>
          <cell r="R52">
            <v>0</v>
          </cell>
          <cell r="S52">
            <v>0.17128125</v>
          </cell>
          <cell r="T52">
            <v>0</v>
          </cell>
        </row>
        <row r="53">
          <cell r="A53" t="str">
            <v>E 906</v>
          </cell>
          <cell r="B53" t="str">
            <v>Comp. manual soquete vibrat.</v>
          </cell>
          <cell r="C53">
            <v>13950</v>
          </cell>
          <cell r="D53">
            <v>5</v>
          </cell>
          <cell r="E53">
            <v>9</v>
          </cell>
          <cell r="F53">
            <v>1000</v>
          </cell>
          <cell r="G53">
            <v>0</v>
          </cell>
          <cell r="H53">
            <v>0.8</v>
          </cell>
          <cell r="I53">
            <v>2</v>
          </cell>
          <cell r="J53">
            <v>0.6</v>
          </cell>
          <cell r="K53">
            <v>2.89</v>
          </cell>
          <cell r="L53">
            <v>1</v>
          </cell>
          <cell r="M53">
            <v>7.4062000000000001</v>
          </cell>
          <cell r="N53">
            <v>1.4724999999999999</v>
          </cell>
          <cell r="O53">
            <v>0</v>
          </cell>
          <cell r="P53">
            <v>1.24</v>
          </cell>
          <cell r="Q53">
            <v>1.734</v>
          </cell>
          <cell r="R53">
            <v>7.4062000000000001</v>
          </cell>
          <cell r="S53">
            <v>11.8527</v>
          </cell>
          <cell r="T53">
            <v>7.4062000000000001</v>
          </cell>
        </row>
        <row r="54">
          <cell r="A54" t="str">
            <v>E 914</v>
          </cell>
          <cell r="B54" t="str">
            <v>Comp. manual placa vibrat.</v>
          </cell>
          <cell r="C54">
            <v>12990</v>
          </cell>
          <cell r="D54">
            <v>5</v>
          </cell>
          <cell r="E54">
            <v>10</v>
          </cell>
          <cell r="F54">
            <v>1000</v>
          </cell>
          <cell r="G54">
            <v>0</v>
          </cell>
          <cell r="H54">
            <v>0.5</v>
          </cell>
          <cell r="I54">
            <v>3</v>
          </cell>
          <cell r="J54">
            <v>0.60000000000000009</v>
          </cell>
          <cell r="K54">
            <v>2.35</v>
          </cell>
          <cell r="L54">
            <v>1</v>
          </cell>
          <cell r="M54">
            <v>7.4062000000000001</v>
          </cell>
          <cell r="N54">
            <v>1.2340499999999999</v>
          </cell>
          <cell r="O54">
            <v>0</v>
          </cell>
          <cell r="P54">
            <v>0.64949999999999997</v>
          </cell>
          <cell r="Q54">
            <v>1.4100000000000004</v>
          </cell>
          <cell r="R54">
            <v>7.4062000000000001</v>
          </cell>
          <cell r="S54">
            <v>10.69975</v>
          </cell>
          <cell r="T54">
            <v>7.4062000000000001</v>
          </cell>
        </row>
        <row r="55">
          <cell r="A55" t="str">
            <v>E 917</v>
          </cell>
          <cell r="B55" t="str">
            <v>Máq. banc.-C-6A univ. corte 4 kW</v>
          </cell>
          <cell r="C55">
            <v>26420</v>
          </cell>
          <cell r="D55">
            <v>15</v>
          </cell>
          <cell r="E55">
            <v>7</v>
          </cell>
          <cell r="F55">
            <v>2000</v>
          </cell>
          <cell r="G55">
            <v>0</v>
          </cell>
          <cell r="H55">
            <v>0.6</v>
          </cell>
          <cell r="I55">
            <v>4</v>
          </cell>
          <cell r="J55">
            <v>0</v>
          </cell>
          <cell r="K55">
            <v>0</v>
          </cell>
          <cell r="L55">
            <v>1</v>
          </cell>
          <cell r="M55">
            <v>7.4062000000000001</v>
          </cell>
          <cell r="N55">
            <v>1.6040714285714286</v>
          </cell>
          <cell r="O55">
            <v>0</v>
          </cell>
          <cell r="P55">
            <v>1.1322857142857143</v>
          </cell>
          <cell r="Q55">
            <v>0</v>
          </cell>
          <cell r="R55">
            <v>7.4062000000000001</v>
          </cell>
          <cell r="S55">
            <v>10.142557142857143</v>
          </cell>
          <cell r="T55">
            <v>7.4062000000000001</v>
          </cell>
        </row>
        <row r="56">
          <cell r="A56" t="str">
            <v>E 918</v>
          </cell>
          <cell r="B56" t="str">
            <v>Máq. banc. - prensa exec. 1 kW</v>
          </cell>
          <cell r="C56">
            <v>22250</v>
          </cell>
          <cell r="D56">
            <v>15</v>
          </cell>
          <cell r="E56">
            <v>7</v>
          </cell>
          <cell r="F56">
            <v>2000</v>
          </cell>
          <cell r="G56">
            <v>0</v>
          </cell>
          <cell r="H56">
            <v>0.5</v>
          </cell>
          <cell r="I56">
            <v>1</v>
          </cell>
          <cell r="J56">
            <v>0</v>
          </cell>
          <cell r="K56">
            <v>0</v>
          </cell>
          <cell r="L56">
            <v>0</v>
          </cell>
          <cell r="M56">
            <v>0</v>
          </cell>
          <cell r="N56">
            <v>1.3508928571428571</v>
          </cell>
          <cell r="O56">
            <v>0</v>
          </cell>
          <cell r="P56">
            <v>0.7946428571428571</v>
          </cell>
          <cell r="Q56">
            <v>0</v>
          </cell>
          <cell r="R56">
            <v>0</v>
          </cell>
          <cell r="S56">
            <v>2.1455357142857143</v>
          </cell>
          <cell r="T56">
            <v>0</v>
          </cell>
        </row>
        <row r="57">
          <cell r="A57" t="str">
            <v>E 919</v>
          </cell>
          <cell r="B57" t="str">
            <v>Máq. de banc. Guilhotina 8t (3 kW)</v>
          </cell>
          <cell r="C57">
            <v>36480</v>
          </cell>
          <cell r="D57">
            <v>15</v>
          </cell>
          <cell r="E57">
            <v>7</v>
          </cell>
          <cell r="F57">
            <v>2000</v>
          </cell>
          <cell r="G57">
            <v>0</v>
          </cell>
          <cell r="H57">
            <v>0.6</v>
          </cell>
          <cell r="I57">
            <v>3</v>
          </cell>
          <cell r="J57">
            <v>0.60000000000000009</v>
          </cell>
          <cell r="K57">
            <v>0</v>
          </cell>
          <cell r="L57">
            <v>0</v>
          </cell>
          <cell r="M57">
            <v>0</v>
          </cell>
          <cell r="N57">
            <v>2.2148571428571429</v>
          </cell>
          <cell r="O57">
            <v>0</v>
          </cell>
          <cell r="P57">
            <v>1.5634285714285714</v>
          </cell>
          <cell r="Q57">
            <v>0</v>
          </cell>
          <cell r="R57">
            <v>0</v>
          </cell>
          <cell r="S57">
            <v>3.7782857142857145</v>
          </cell>
          <cell r="T57">
            <v>0</v>
          </cell>
        </row>
      </sheetData>
      <sheetData sheetId="41" refreshError="1"/>
      <sheetData sheetId="42" refreshError="1"/>
      <sheetData sheetId="43"/>
      <sheetData sheetId="44" refreshError="1"/>
      <sheetData sheetId="45" refreshError="1"/>
      <sheetData sheetId="46" refreshError="1"/>
      <sheetData sheetId="47"/>
      <sheetData sheetId="48" refreshError="1"/>
      <sheetData sheetId="49" refreshError="1"/>
      <sheetData sheetId="50" refreshError="1"/>
      <sheetData sheetId="5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O"/>
      <sheetName val="MEMÓRIA AGP"/>
      <sheetName val="MEMÓRIA ADM"/>
      <sheetName val="COMPOSIÇÕES"/>
      <sheetName val="CRONOGRAMA"/>
      <sheetName val="Planilha1"/>
      <sheetName val="AUX   ABC"/>
      <sheetName val="CURVA ABC"/>
      <sheetName val="BASES"/>
      <sheetName val="MAPA DE COTAÇÕES"/>
      <sheetName val="SINAPI SERVIÇOS"/>
      <sheetName val="SINAPI INSUMOS"/>
      <sheetName val="DIN ABC"/>
      <sheetName val="AUX ABC"/>
    </sheetNames>
    <sheetDataSet>
      <sheetData sheetId="0"/>
      <sheetData sheetId="1"/>
      <sheetData sheetId="2"/>
      <sheetData sheetId="3"/>
      <sheetData sheetId="4"/>
      <sheetData sheetId="5"/>
      <sheetData sheetId="6"/>
      <sheetData sheetId="7"/>
      <sheetData sheetId="8"/>
      <sheetData sheetId="9">
        <row r="1">
          <cell r="A1" t="str">
            <v>BANCO DE DADOS</v>
          </cell>
        </row>
        <row r="2">
          <cell r="A2" t="str">
            <v>CÓDIGO</v>
          </cell>
          <cell r="B2" t="str">
            <v>DESCRIÇÃO</v>
          </cell>
          <cell r="C2" t="str">
            <v>UNIDADE</v>
          </cell>
          <cell r="D2" t="str">
            <v>DESONERADO</v>
          </cell>
          <cell r="E2" t="str">
            <v>ONERADO</v>
          </cell>
          <cell r="F2" t="str">
            <v>FONTE</v>
          </cell>
        </row>
        <row r="3">
          <cell r="A3" t="str">
            <v>ADM001</v>
          </cell>
          <cell r="B3" t="str">
            <v>ADMINISTRAÇÃO LOCAL DE OBRAS</v>
          </cell>
          <cell r="C3" t="str">
            <v xml:space="preserve">UN </v>
          </cell>
          <cell r="D3">
            <v>706344.07</v>
          </cell>
          <cell r="E3">
            <v>805741.11</v>
          </cell>
          <cell r="F3" t="str">
            <v>COMPOSIÇÃO</v>
          </cell>
        </row>
        <row r="8">
          <cell r="A8" t="str">
            <v>COM001</v>
          </cell>
          <cell r="B8" t="str">
            <v>LIMPEZA MANUAL DE TERRENO COM VEGETAÇÃO RASTEIRA, INCLUINDO ROÇAGEM.</v>
          </cell>
          <cell r="C8" t="str">
            <v>M2</v>
          </cell>
          <cell r="D8">
            <v>4.5999999999999996</v>
          </cell>
          <cell r="E8">
            <v>5.0999999999999996</v>
          </cell>
          <cell r="F8" t="str">
            <v>COMPOSIÇÃO</v>
          </cell>
        </row>
        <row r="9">
          <cell r="A9" t="str">
            <v>COM002</v>
          </cell>
          <cell r="B9" t="str">
            <v>FUNDAÇÃO DE RACHÃO</v>
          </cell>
          <cell r="C9" t="str">
            <v xml:space="preserve">M3    </v>
          </cell>
          <cell r="D9">
            <v>155.72</v>
          </cell>
          <cell r="E9">
            <v>159.88999999999999</v>
          </cell>
          <cell r="F9" t="str">
            <v>COMPOSIÇÃO</v>
          </cell>
        </row>
        <row r="10">
          <cell r="A10" t="str">
            <v>COM003</v>
          </cell>
          <cell r="B10" t="str">
            <v>DESTOCAMENTO DE ÁRVORES DE MÉDIO PORTE, PEQUENO PORTE E RAÍZES PROFUNDAS, SEM AUXÍLIO MECÂNICO.</v>
          </cell>
          <cell r="C10" t="str">
            <v>UN</v>
          </cell>
          <cell r="D10">
            <v>228.4</v>
          </cell>
          <cell r="E10">
            <v>253.2</v>
          </cell>
          <cell r="F10" t="str">
            <v>COMPOSIÇÃO</v>
          </cell>
        </row>
        <row r="11">
          <cell r="A11" t="str">
            <v>COM004</v>
          </cell>
          <cell r="B11" t="str">
            <v>TRANSPORTE COM CARRO DE MAO DE AREIA, ENTULHO OU TERRA ATÉ 100 M</v>
          </cell>
          <cell r="C11" t="str">
            <v>M3</v>
          </cell>
          <cell r="D11">
            <v>69.989999999999995</v>
          </cell>
          <cell r="E11">
            <v>77.59</v>
          </cell>
          <cell r="F11" t="str">
            <v>COMPOSIÇÃO</v>
          </cell>
        </row>
        <row r="12">
          <cell r="A12" t="str">
            <v>COM005</v>
          </cell>
          <cell r="B12" t="str">
            <v>TRANSPORTE COM CARRO DE MÃO DE PEDRA RACHÃO OU BRITA N.2 NOS MORROS, ATÉ 100 M</v>
          </cell>
          <cell r="C12" t="str">
            <v>M3</v>
          </cell>
          <cell r="D12">
            <v>92.1</v>
          </cell>
          <cell r="E12">
            <v>102.1</v>
          </cell>
          <cell r="F12" t="str">
            <v>COMPOSIÇÃO</v>
          </cell>
        </row>
        <row r="13">
          <cell r="A13" t="str">
            <v>COM006</v>
          </cell>
          <cell r="B13" t="str">
            <v>TUBO PVC D=2''COM MATERIAL DRENANTE PARA DRENO/BARBACA - FORNECIMENTO E INSTALACAO</v>
          </cell>
          <cell r="C13" t="str">
            <v>M</v>
          </cell>
          <cell r="D13">
            <v>31.12</v>
          </cell>
          <cell r="E13">
            <v>32.14</v>
          </cell>
          <cell r="F13" t="str">
            <v>COMPOSIÇÃO</v>
          </cell>
        </row>
        <row r="14">
          <cell r="A14" t="str">
            <v>COM007</v>
          </cell>
          <cell r="B14" t="str">
            <v>PLACA DE OBRA (PARA CONSTRUCAO CIVIL) EM CHAPA GALVANIZADA *N. 22*, ADESIVADA</v>
          </cell>
          <cell r="C14" t="str">
            <v>M2</v>
          </cell>
          <cell r="D14">
            <v>401.73</v>
          </cell>
          <cell r="E14">
            <v>408.37</v>
          </cell>
          <cell r="F14" t="str">
            <v>COMPOSIÇÃO</v>
          </cell>
        </row>
        <row r="15">
          <cell r="A15" t="str">
            <v>COM008</v>
          </cell>
          <cell r="B15" t="str">
            <v>SINALIZAÇÃO DE VIAS COM CONE DE PVC H=0.75M, PORTA PESO E BALDE PLÁSTICO (INCLUSIVE ILUMINAÇÃO)</v>
          </cell>
          <cell r="C15" t="str">
            <v>M</v>
          </cell>
          <cell r="D15">
            <v>19.03</v>
          </cell>
          <cell r="E15">
            <v>19.27</v>
          </cell>
          <cell r="F15" t="str">
            <v>COMPOSIÇÃO</v>
          </cell>
        </row>
        <row r="16">
          <cell r="A16" t="str">
            <v>COM009</v>
          </cell>
          <cell r="B16" t="str">
            <v>ISOLAMENTO DE OBRA COM TELA PLASTICA COM MALHA DE 5MM E ESTRUTURA DE MADEIRA PONTALETEADA</v>
          </cell>
          <cell r="C16" t="str">
            <v>M2</v>
          </cell>
          <cell r="D16">
            <v>24.96</v>
          </cell>
          <cell r="E16">
            <v>27.19</v>
          </cell>
          <cell r="F16" t="str">
            <v>COMPOSIÇÃO</v>
          </cell>
        </row>
        <row r="17">
          <cell r="A17" t="str">
            <v>COM010</v>
          </cell>
          <cell r="B17" t="str">
            <v>TELA ARGAMASSADA (ESP. 6CM; TELA Q61)</v>
          </cell>
          <cell r="C17" t="str">
            <v>M2</v>
          </cell>
          <cell r="D17">
            <v>102.68</v>
          </cell>
          <cell r="E17">
            <v>108.64</v>
          </cell>
          <cell r="F17" t="str">
            <v>COMPOSIÇÃO</v>
          </cell>
        </row>
        <row r="18">
          <cell r="A18" t="str">
            <v>COM011</v>
          </cell>
          <cell r="B18" t="str">
            <v>MURO DE ARRIMO DE ALVENARIA DE PEDRA ARGAMASSADA</v>
          </cell>
          <cell r="C18" t="str">
            <v xml:space="preserve">M3    </v>
          </cell>
          <cell r="D18">
            <v>630.11</v>
          </cell>
          <cell r="E18">
            <v>675.61</v>
          </cell>
          <cell r="F18" t="str">
            <v>COMPOSIÇÃO</v>
          </cell>
        </row>
        <row r="19">
          <cell r="A19" t="str">
            <v>COM012</v>
          </cell>
          <cell r="B19" t="str">
            <v>FORNECIMENTO E EXECUÇÃO DE GRAMPO DE SACRIFICIO (GW PLUS OU SIMILAR Ø 22,0MM C&gt; 8m e &lt;=10m) INCLUSIVE PINTURA COM TINTA EPOXÍDICA (02 DEMÃOS)</v>
          </cell>
          <cell r="C19" t="str">
            <v>M</v>
          </cell>
          <cell r="D19">
            <v>239.48</v>
          </cell>
          <cell r="E19">
            <v>250.91</v>
          </cell>
          <cell r="F19" t="str">
            <v>COMPOSIÇÃO</v>
          </cell>
        </row>
        <row r="20">
          <cell r="A20" t="str">
            <v>COM013</v>
          </cell>
          <cell r="B20" t="str">
            <v>CONCRETO PROJETADO (ESP 10CM; TELA Q196)</v>
          </cell>
          <cell r="C20" t="str">
            <v>M2</v>
          </cell>
          <cell r="D20">
            <v>164.2</v>
          </cell>
          <cell r="E20">
            <v>170</v>
          </cell>
          <cell r="F20" t="str">
            <v>COMPOSIÇÃO</v>
          </cell>
        </row>
        <row r="21">
          <cell r="A21" t="str">
            <v>COM014</v>
          </cell>
          <cell r="B21" t="str">
            <v>DRENO HORIZONTAL PROFUNDO - DHP's DN 75MM</v>
          </cell>
          <cell r="C21" t="str">
            <v>M</v>
          </cell>
          <cell r="D21">
            <v>139.80000000000001</v>
          </cell>
          <cell r="E21">
            <v>146.75</v>
          </cell>
          <cell r="F21" t="str">
            <v>COMPOSIÇÃO</v>
          </cell>
        </row>
        <row r="22">
          <cell r="A22" t="str">
            <v>COM015</v>
          </cell>
          <cell r="B22" t="str">
            <v xml:space="preserve">ENROCAMENTO MANUAL, COM ARRUMAÇÃO DE MATERIAL </v>
          </cell>
          <cell r="C22" t="str">
            <v>M3</v>
          </cell>
          <cell r="D22">
            <v>261.77999999999997</v>
          </cell>
          <cell r="E22">
            <v>280.79000000000002</v>
          </cell>
          <cell r="F22" t="str">
            <v>COMPOSIÇÃO</v>
          </cell>
        </row>
        <row r="23">
          <cell r="A23" t="str">
            <v>COM016</v>
          </cell>
          <cell r="B23" t="str">
            <v>IMPERMEABILIZAÇÃO DE ESTRUTURAS ENTERRADAS COM TINTA ASFÁLTICA DUAS DEMAOS</v>
          </cell>
          <cell r="C23" t="str">
            <v>M2</v>
          </cell>
          <cell r="D23">
            <v>12.41</v>
          </cell>
          <cell r="E23">
            <v>13.21</v>
          </cell>
          <cell r="F23" t="str">
            <v>COMPOSIÇÃO</v>
          </cell>
        </row>
        <row r="24">
          <cell r="A24" t="str">
            <v>COM017</v>
          </cell>
          <cell r="B24" t="str">
            <v>VIGIA NOTURNO COM ENCARGOS COMPLEMENTARES MENSALISTA</v>
          </cell>
          <cell r="C24" t="str">
            <v>MÊS</v>
          </cell>
          <cell r="D24">
            <v>3968.8</v>
          </cell>
          <cell r="E24">
            <v>4446.2</v>
          </cell>
          <cell r="F24" t="str">
            <v>COMPOSIÇÃO</v>
          </cell>
        </row>
        <row r="25">
          <cell r="A25" t="str">
            <v>COM018</v>
          </cell>
          <cell r="B25" t="str">
            <v>VIGIA NOTURNO COM ENCARGOS COMPLEMENTARES MENSALISTA - DESONERADO</v>
          </cell>
          <cell r="C25" t="str">
            <v>MÊS</v>
          </cell>
          <cell r="D25">
            <v>18.04</v>
          </cell>
          <cell r="E25">
            <v>0</v>
          </cell>
          <cell r="F25" t="str">
            <v>COMPOSIÇÃO</v>
          </cell>
        </row>
        <row r="26">
          <cell r="A26" t="str">
            <v>COM019</v>
          </cell>
          <cell r="B26" t="str">
            <v xml:space="preserve">ENSAIO DE GRANULOMETRIA POR PENEIRAMENTO </v>
          </cell>
          <cell r="C26" t="str">
            <v>UN</v>
          </cell>
          <cell r="D26">
            <v>91.53</v>
          </cell>
          <cell r="E26">
            <v>104.65</v>
          </cell>
          <cell r="F26" t="str">
            <v>COMPOSIÇÃO</v>
          </cell>
        </row>
        <row r="27">
          <cell r="A27" t="str">
            <v>COM020</v>
          </cell>
          <cell r="B27" t="str">
            <v xml:space="preserve">ENSAIO DE COMPACTAÇÃO </v>
          </cell>
          <cell r="C27" t="str">
            <v>UN</v>
          </cell>
          <cell r="D27">
            <v>108.69</v>
          </cell>
          <cell r="E27">
            <v>124.27</v>
          </cell>
          <cell r="F27" t="str">
            <v>COMPOSIÇÃO</v>
          </cell>
        </row>
        <row r="28">
          <cell r="A28" t="str">
            <v>COM021</v>
          </cell>
          <cell r="B28" t="str">
            <v xml:space="preserve">ENSAIO DE INDICE DE SUPORTE CALIFORNIA </v>
          </cell>
          <cell r="C28" t="str">
            <v>UN</v>
          </cell>
          <cell r="D28">
            <v>131.58000000000001</v>
          </cell>
          <cell r="E28">
            <v>150.44</v>
          </cell>
          <cell r="F28" t="str">
            <v>COMPOSIÇÃO</v>
          </cell>
        </row>
        <row r="29">
          <cell r="A29" t="str">
            <v>COM022</v>
          </cell>
          <cell r="B29" t="str">
            <v xml:space="preserve">ENSAIO DE MASSA ESPECIFICA - IN SITU </v>
          </cell>
          <cell r="C29" t="str">
            <v>UN</v>
          </cell>
          <cell r="D29">
            <v>62.93</v>
          </cell>
          <cell r="E29">
            <v>71.94</v>
          </cell>
          <cell r="F29" t="str">
            <v>COMPOSIÇÃO</v>
          </cell>
        </row>
        <row r="30">
          <cell r="A30" t="str">
            <v>COM023</v>
          </cell>
          <cell r="B30" t="str">
            <v xml:space="preserve">ENSAIO DE TEOR DE UMIDADE - PROCESSO SPEEDY </v>
          </cell>
          <cell r="C30" t="str">
            <v>UN</v>
          </cell>
          <cell r="D30">
            <v>34.32</v>
          </cell>
          <cell r="E30">
            <v>39.24</v>
          </cell>
          <cell r="F30" t="str">
            <v>COMPOSIÇÃO</v>
          </cell>
        </row>
        <row r="31">
          <cell r="A31" t="str">
            <v>COM024</v>
          </cell>
          <cell r="B31" t="str">
            <v>SONDAGEM A TRADO MANUAL TIPO CAVADEIRA - DIÂMETRO ATÉ 12", PROFUNDIDADE ATÉ 1,00 M POR FURO, INCLUSIVE LAUDO, MOBILIZAÇÃO, TRANSPORTE, INSTALAÇÃO, DESMOBILIZAÇÃO E DESLOCAMENTO ENTRE FUROS.</v>
          </cell>
          <cell r="C31" t="str">
            <v>UN</v>
          </cell>
          <cell r="D31">
            <v>91.06</v>
          </cell>
          <cell r="E31">
            <v>96.98</v>
          </cell>
          <cell r="F31" t="str">
            <v>COMPOSIÇÃO</v>
          </cell>
        </row>
        <row r="32">
          <cell r="A32" t="str">
            <v>COM025</v>
          </cell>
          <cell r="B32" t="str">
            <v>PERFURAÇÃO PARA DRENO SUB-HORIZONTAL COM D = 75 MM</v>
          </cell>
          <cell r="C32" t="str">
            <v>M</v>
          </cell>
          <cell r="D32">
            <v>36.83</v>
          </cell>
          <cell r="E32">
            <v>37.770000000000003</v>
          </cell>
          <cell r="F32" t="str">
            <v>COMPOSIÇÃO</v>
          </cell>
        </row>
        <row r="33">
          <cell r="A33" t="str">
            <v>COM026</v>
          </cell>
          <cell r="B33" t="str">
            <v>CARGA, MANOBRA E DESCARGA DE MATERIAIS DIVERSOS EM CAMINHÃO CARROCEIRA - CARGA E DESCARGA MANUAIS</v>
          </cell>
          <cell r="C33" t="str">
            <v>T</v>
          </cell>
          <cell r="D33">
            <v>27.69</v>
          </cell>
          <cell r="E33">
            <v>29.01</v>
          </cell>
          <cell r="F33" t="str">
            <v>COMPOSIÇÃO</v>
          </cell>
        </row>
        <row r="34">
          <cell r="A34" t="str">
            <v>COM027</v>
          </cell>
          <cell r="B34" t="str">
            <v>LIGAÇÃO PROVISÓRIA DE ÁGUA E ESGOTO PARA CONTAINER (ESCRITÓRIO DE OBRA)</v>
          </cell>
          <cell r="C34" t="str">
            <v>UN</v>
          </cell>
          <cell r="D34">
            <v>212.88</v>
          </cell>
          <cell r="E34">
            <v>217.7</v>
          </cell>
          <cell r="F34" t="str">
            <v>COMPOSIÇÃO</v>
          </cell>
        </row>
        <row r="35">
          <cell r="A35" t="str">
            <v>COM028</v>
          </cell>
          <cell r="B35" t="str">
            <v>LIGAÇÃO PROVISÓRIA DE ENERGIA ELÉTRICA PARA CONTAINER (ESCRITÓRIO DE OBRA)</v>
          </cell>
          <cell r="C35" t="str">
            <v>UN</v>
          </cell>
          <cell r="D35">
            <v>266.95999999999998</v>
          </cell>
          <cell r="E35">
            <v>270.62</v>
          </cell>
          <cell r="F35" t="str">
            <v>COMPOSIÇÃO</v>
          </cell>
        </row>
        <row r="36">
          <cell r="A36" t="str">
            <v>COM029</v>
          </cell>
          <cell r="B36" t="str">
            <v>ESCAVAÇÃO MANUAL DE SOLO</v>
          </cell>
          <cell r="C36" t="str">
            <v>M3</v>
          </cell>
          <cell r="D36">
            <v>36.840000000000003</v>
          </cell>
          <cell r="E36">
            <v>40.840000000000003</v>
          </cell>
          <cell r="F36" t="str">
            <v>COMPOSIÇÃO</v>
          </cell>
        </row>
        <row r="37">
          <cell r="A37" t="str">
            <v>COM030</v>
          </cell>
          <cell r="B37" t="str">
            <v>BERÇO DE BRITA N.2 COM APILOAMENTO</v>
          </cell>
          <cell r="C37" t="str">
            <v>M3</v>
          </cell>
          <cell r="D37">
            <v>153.41</v>
          </cell>
          <cell r="E37">
            <v>158.41</v>
          </cell>
          <cell r="F37" t="str">
            <v>COMPOSIÇÃO</v>
          </cell>
        </row>
        <row r="38">
          <cell r="A38" t="str">
            <v>COM031</v>
          </cell>
          <cell r="B38" t="str">
            <v>VIGIA NOTURNO COM ENCARGOS COMPLEMENTARES MENSALISTA - ONERADO</v>
          </cell>
          <cell r="C38" t="str">
            <v>MÊS</v>
          </cell>
          <cell r="D38">
            <v>0</v>
          </cell>
          <cell r="E38">
            <v>20.21</v>
          </cell>
          <cell r="F38" t="str">
            <v>COMPOSIÇÃO</v>
          </cell>
        </row>
        <row r="39">
          <cell r="A39" t="str">
            <v>COM032</v>
          </cell>
          <cell r="B39" t="str">
            <v>PROJEÇÃO DE CONCRETO PROJETADO, APLICAÇÃO CONTÍNUA, UTILIZANDO EQUIPAMENTO DE PROJEÇÃO</v>
          </cell>
          <cell r="C39" t="str">
            <v>M2</v>
          </cell>
          <cell r="D39">
            <v>124.04</v>
          </cell>
          <cell r="E39">
            <v>129.84</v>
          </cell>
          <cell r="F39" t="str">
            <v>COMPOSIÇÃO</v>
          </cell>
        </row>
        <row r="40">
          <cell r="A40" t="str">
            <v>COM033</v>
          </cell>
          <cell r="B40" t="str">
            <v>ENSAIO DE RESISTENCIA A COMPRESSÃO SIMPLES - CONCRETO</v>
          </cell>
          <cell r="C40" t="str">
            <v>UN</v>
          </cell>
          <cell r="D40">
            <v>102.97</v>
          </cell>
          <cell r="E40">
            <v>117.73</v>
          </cell>
          <cell r="F40" t="str">
            <v>COMPOSIÇÃO</v>
          </cell>
        </row>
        <row r="41">
          <cell r="A41" t="str">
            <v>COM034</v>
          </cell>
          <cell r="B41" t="str">
            <v>HIDROSSEMEADURA</v>
          </cell>
          <cell r="C41" t="str">
            <v>M2</v>
          </cell>
          <cell r="D41">
            <v>6.21</v>
          </cell>
          <cell r="E41">
            <v>6.27</v>
          </cell>
          <cell r="F41" t="str">
            <v>COMPOSIÇÃO</v>
          </cell>
        </row>
        <row r="42">
          <cell r="A42" t="str">
            <v>COM035</v>
          </cell>
          <cell r="B42" t="str">
            <v xml:space="preserve">CAMINHÃO PARA HIDROSSEMEADURA COM CAPACIDADE DE 7.500 L - 136 KW
</v>
          </cell>
          <cell r="C42" t="str">
            <v>CHP</v>
          </cell>
          <cell r="D42">
            <v>317.68</v>
          </cell>
          <cell r="E42">
            <v>325.25</v>
          </cell>
          <cell r="F42" t="str">
            <v>COMPOSIÇÃO</v>
          </cell>
        </row>
        <row r="43">
          <cell r="A43" t="str">
            <v>COM036</v>
          </cell>
          <cell r="B43" t="str">
            <v>SOLO-CIMENTO COMPACTADO - TRAÇO 1:15, INCLUSIVE CIMENTO - COM REAPROVEITAMENTO DO MATERIAL ESCAVADO</v>
          </cell>
          <cell r="C43" t="str">
            <v xml:space="preserve">M3    </v>
          </cell>
          <cell r="D43">
            <v>223.8</v>
          </cell>
          <cell r="E43">
            <v>235.8</v>
          </cell>
          <cell r="F43" t="str">
            <v>COMPOSIÇÃO</v>
          </cell>
        </row>
        <row r="44">
          <cell r="A44" t="str">
            <v>COM044</v>
          </cell>
          <cell r="B44" t="str">
            <v>APLICAÇÃO DE BIOMANTA VEGETAL</v>
          </cell>
          <cell r="C44" t="str">
            <v>M2</v>
          </cell>
          <cell r="D44">
            <v>16.48</v>
          </cell>
          <cell r="E44">
            <v>17.14</v>
          </cell>
          <cell r="F44" t="str">
            <v>COMPOSIÇÃO</v>
          </cell>
        </row>
        <row r="45">
          <cell r="A45" t="str">
            <v>COM047</v>
          </cell>
          <cell r="B45" t="str">
            <v>GUARDA-CORPO EM TUBOS DE AÇO GALVANIZADO (ALTURA DE 1,10M), MONTANTES TUBULARES DE 1 1/2" ESPAÇADOS DE 1,20M, TRAVESSA SUPERIOR DE 1 1/2", GRADIL FORMADO POR TUBOS DE 1", FIXADO COM CONCRETO DE 25MPA, FUNDO PARA PINTURA EPOXÍDICA (01 DEMÃO) E PINTURA DE ACABAMENTO COM TINTA EPOXÍDICA (02 DEMÃOS) - FORNECIMENTO E INSTALAÇÃO</v>
          </cell>
          <cell r="C45" t="str">
            <v>M</v>
          </cell>
          <cell r="D45">
            <v>741.52</v>
          </cell>
          <cell r="E45">
            <v>770.3</v>
          </cell>
          <cell r="F45" t="str">
            <v>COMPOSIÇÃO</v>
          </cell>
        </row>
        <row r="46">
          <cell r="A46" t="str">
            <v>COM048</v>
          </cell>
          <cell r="B46" t="str">
            <v>CORRIMÃO COM GUARDA-CORPO DE AÇO GALVANIZADO DE 1,10M DE ALTURA, MONTANTES TUBULARES DE 1.1/2  ESPAÇADOS DE 1,20M, TRAVESSA SUPERIOR DE 1.1/2, GRADIL FORMADO POR TUBOS DE 1", FIXADO COM CONCRETO DE 25MPA, FUNDO PARA PINTURA EPOXÍDICA (01 DEMÃO) E PINTURA DE ACABAMENTO COM TINTA EPOXÍDICA (02 DEMÃOS) - FORNECIMENTO E INSTALAÇÃO</v>
          </cell>
          <cell r="C46" t="str">
            <v>M</v>
          </cell>
          <cell r="D46">
            <v>940.52</v>
          </cell>
          <cell r="E46">
            <v>978.34</v>
          </cell>
          <cell r="F46" t="str">
            <v>COMPOSIÇÃO</v>
          </cell>
        </row>
        <row r="47">
          <cell r="A47" t="str">
            <v>COM054</v>
          </cell>
          <cell r="B47" t="str">
            <v>BANCO 2,50X0,45M EM BLOCO DE CONCRETO E=10CM, ASSENTO EM CONCRETO ARMADO Fck&gt;=20MPa COM TELA SOLDADA MALHA 10X10CM DN4,2MM, REVESTIDO COM ARGAMASSA DE CIMENTO E AREIA TRAÇO 1:3, SEM ENCOSTO, PINTADO COM TINTA ACRÍLICA, DUAS DEMÃOS</v>
          </cell>
          <cell r="C47" t="str">
            <v>UN</v>
          </cell>
          <cell r="D47">
            <v>1196.48</v>
          </cell>
          <cell r="E47">
            <v>1249.49</v>
          </cell>
          <cell r="F47" t="str">
            <v>COMPOSIÇÃO</v>
          </cell>
        </row>
        <row r="48">
          <cell r="A48" t="str">
            <v>COM055</v>
          </cell>
          <cell r="B48" t="str">
            <v>TUTORAMENTO E AMARRIO PARA ÁRVORES</v>
          </cell>
          <cell r="C48" t="str">
            <v>UN</v>
          </cell>
          <cell r="D48">
            <v>101.85</v>
          </cell>
          <cell r="E48">
            <v>102.5</v>
          </cell>
          <cell r="F48" t="str">
            <v>COMPOSIÇÃO</v>
          </cell>
        </row>
        <row r="49">
          <cell r="A49" t="str">
            <v>COM056</v>
          </cell>
          <cell r="B49" t="str">
            <v>MEIO-FIO DE CONCRETO MOLDADO IN LOCO, COM 0,30 M ALTURA X 0,10 M BASE, REJUNTE EM ARGAMASSA TRACO 1:3,5 (CIMENTO E AREIA)</v>
          </cell>
          <cell r="C49" t="str">
            <v>M</v>
          </cell>
          <cell r="D49">
            <v>87.09</v>
          </cell>
          <cell r="E49">
            <v>91.97</v>
          </cell>
          <cell r="F49" t="str">
            <v>COMPOSIÇÃO</v>
          </cell>
        </row>
        <row r="50">
          <cell r="A50" t="str">
            <v>COM057</v>
          </cell>
          <cell r="B50" t="str">
            <v>GUIA (MEIO-FIO) E SARJETA CONJUGADOS DE CONCRETO MOLDADO IN LOCO, 35 CM BASE (10 CM BASE DA GUIA + 25 CM BASE DA SARJETA) X 30 CM ALTURA</v>
          </cell>
          <cell r="C50" t="str">
            <v>M</v>
          </cell>
          <cell r="D50">
            <v>134.63999999999999</v>
          </cell>
          <cell r="E50">
            <v>142.29</v>
          </cell>
          <cell r="F50" t="str">
            <v>COMPOSIÇÃO</v>
          </cell>
        </row>
        <row r="51">
          <cell r="A51" t="str">
            <v>COM058</v>
          </cell>
          <cell r="B51" t="str">
            <v>EXECUÇÃO DE GRAMPO PARA SOLO GRAMPEADO COM COMPRIMENTO MAIOR QUE 6 M E MENOR OU IGUAL A 8 M, DIÂMETRO DE 10 CM, PERFURAÇÃO COM EQUIPAMENTO MANUAL E ARMADURA COM DIÂMETRO DE 16 MM, INCLUSIVE PINTURA COM TINTA EPOXÍDICA (02 DEMÃOS)</v>
          </cell>
          <cell r="C51" t="str">
            <v>M</v>
          </cell>
          <cell r="D51">
            <v>203.77</v>
          </cell>
          <cell r="E51">
            <v>215.75</v>
          </cell>
          <cell r="F51" t="str">
            <v>COMPOSIÇÃO</v>
          </cell>
        </row>
        <row r="52">
          <cell r="A52" t="str">
            <v>COM059</v>
          </cell>
          <cell r="B52" t="str">
            <v xml:space="preserve">FORNECIMENTO E EXECUÇÃO DE GRAMPO DE SACRIFICIO (GW PLUS OU SIMILAR Ø 22,0MM C&gt; 6m e &lt;= 8m) INCLUSIVE PINTURA COM TINTA EPOXÍDICA (02 DEMÃOS) </v>
          </cell>
          <cell r="C52" t="str">
            <v>M</v>
          </cell>
          <cell r="D52">
            <v>248.46</v>
          </cell>
          <cell r="E52">
            <v>260.58</v>
          </cell>
          <cell r="F52" t="str">
            <v>COMPOSIÇÃO</v>
          </cell>
        </row>
        <row r="53">
          <cell r="A53" t="str">
            <v>COM060</v>
          </cell>
          <cell r="B53" t="str">
            <v>EXECUÇÃO DE PASSEIO (CALÇADA) OU PISO DE CONCRETO COM CONCRETO MOLDADO IN LOCO DE 20MPA, ESPESSURA 6CM, ARMADO COM TELA Q-92</v>
          </cell>
          <cell r="C53" t="str">
            <v>M2</v>
          </cell>
          <cell r="D53">
            <v>63.67</v>
          </cell>
          <cell r="E53">
            <v>65.58</v>
          </cell>
          <cell r="F53" t="str">
            <v>COMPOSIÇÃO</v>
          </cell>
        </row>
        <row r="54">
          <cell r="A54" t="str">
            <v>COM061</v>
          </cell>
          <cell r="B54" t="str">
            <v>ESCAVAÇÃO HORIZONTAL EM SOLO DE 1A CATEGORIA COM TRATOR DE ESTEIRAS</v>
          </cell>
          <cell r="C54" t="str">
            <v>M3</v>
          </cell>
          <cell r="D54">
            <v>3.39</v>
          </cell>
          <cell r="E54">
            <v>3.51</v>
          </cell>
          <cell r="F54" t="str">
            <v>COMPOSIÇÃO</v>
          </cell>
        </row>
        <row r="55">
          <cell r="A55" t="str">
            <v>COM062</v>
          </cell>
          <cell r="B55" t="str">
            <v>LASTRO COM MATERIAL GRANULAR, APLICADO EM PISOS OU LAJES SOBRE SOLO, ESPESSURA DE *3 CM*.</v>
          </cell>
          <cell r="C55" t="str">
            <v xml:space="preserve">M3    </v>
          </cell>
          <cell r="D55">
            <v>136.25</v>
          </cell>
          <cell r="E55">
            <v>140.29</v>
          </cell>
          <cell r="F55" t="str">
            <v>COMPOSIÇÃO</v>
          </cell>
        </row>
        <row r="56">
          <cell r="A56" t="str">
            <v>COM063</v>
          </cell>
          <cell r="B56" t="str">
            <v>EXECUÇÃO DE PASSEIO (CALÇADA) OU PISO DE CONCRETO COM CONCRETO MOLDADO IN LOCO DE 25MPA, ESPESSURA 5CM, ARMADO COM TELA Q-92</v>
          </cell>
          <cell r="C56" t="str">
            <v>M2</v>
          </cell>
          <cell r="D56">
            <v>57.26</v>
          </cell>
          <cell r="E56">
            <v>58.8</v>
          </cell>
          <cell r="F56" t="str">
            <v>COMPOSIÇÃO</v>
          </cell>
        </row>
        <row r="57">
          <cell r="A57" t="str">
            <v>COM065</v>
          </cell>
          <cell r="B57" t="str">
            <v>EXECUÇÃO DE GRAMPO PARA SOLO GRAMPEADO COM COMPRIMENTO MAIOR QUE 4 M E MENOR OU IGUAL A 6 M, DIÂMETRO DE 10 CM, PERFURAÇÃO COM EQUIPAMENTO MANUAL E ARMADURA COM DIÂMETRO DE 16 MM, INCLUSIVE PINTURA COM TINTA EPOXÍDICA (02 DEMÃOS)</v>
          </cell>
          <cell r="C57" t="str">
            <v>M</v>
          </cell>
          <cell r="D57">
            <v>213.47</v>
          </cell>
          <cell r="E57">
            <v>226.37</v>
          </cell>
          <cell r="F57" t="str">
            <v>COMPOSIÇÃO</v>
          </cell>
        </row>
        <row r="58">
          <cell r="A58" t="str">
            <v>COM067</v>
          </cell>
          <cell r="B58" t="str">
            <v xml:space="preserve">PLANTIO DE ÁRVORE TIPO JASMIM-LARANJA (MURRAYA PANICULATA) </v>
          </cell>
          <cell r="C58" t="str">
            <v>UN</v>
          </cell>
          <cell r="D58">
            <v>37.880000000000003</v>
          </cell>
          <cell r="E58">
            <v>39.75</v>
          </cell>
          <cell r="F58" t="str">
            <v>COMPOSIÇÃO</v>
          </cell>
        </row>
        <row r="59">
          <cell r="A59" t="str">
            <v>COM069</v>
          </cell>
          <cell r="B59" t="str">
            <v>PREPARO DE SOLO PARA PLANTIO DE ÁRVORE COM 30,0 CM DE ESPESSURA, FEITO COM BARRO DE JARDIM E TERRA VEGETAL</v>
          </cell>
          <cell r="C59" t="str">
            <v>M2</v>
          </cell>
          <cell r="D59">
            <v>48.46</v>
          </cell>
          <cell r="E59">
            <v>52.69</v>
          </cell>
          <cell r="F59" t="str">
            <v>COMPOSIÇÃO</v>
          </cell>
        </row>
        <row r="60">
          <cell r="A60" t="str">
            <v>COM070</v>
          </cell>
          <cell r="B60" t="str">
            <v>PREPARO DE SOLO PARA GRAMADO COM 10,0 CM DE ESPESSURA, FEITO COM BARRO DE JARDIM E TERRA VEGETAL</v>
          </cell>
          <cell r="C60" t="str">
            <v>M2</v>
          </cell>
          <cell r="D60">
            <v>16.14</v>
          </cell>
          <cell r="E60">
            <v>17.55</v>
          </cell>
          <cell r="F60" t="str">
            <v>COMPOSIÇÃO</v>
          </cell>
        </row>
        <row r="61">
          <cell r="A61" t="str">
            <v>COM071</v>
          </cell>
          <cell r="B61" t="str">
            <v>EXECUÇÃO DE GRAMPO PARA SOLO GRAMPEADO COM COMPRIMENTO MAIOR QUE 8 M E MENOR OU IGUAL A 10 M, DIÂMETRO DE 10 CM, PERFURAÇÃO COM EQUIPAMENTO MANUAL E ARMADURA COM DIÂMETRO DE 20 MM, INCLUSIVE PINTURA COM TINTA EPOXÍDICA (02 DEMÃOS)</v>
          </cell>
          <cell r="C61" t="str">
            <v>M</v>
          </cell>
          <cell r="D61">
            <v>210.82</v>
          </cell>
          <cell r="E61">
            <v>222.25</v>
          </cell>
          <cell r="F61" t="str">
            <v>COMPOSIÇÃO</v>
          </cell>
        </row>
        <row r="62">
          <cell r="A62" t="str">
            <v>COM072</v>
          </cell>
          <cell r="B62" t="str">
            <v>GEOTÊXTIL NÃO TECIDO 100% POLIÉSTER, RESISTÊNCIA A TRAÇÃO DE 10 KN/M (RT - 10), INSTALADO EM DRENO - FORNECIMENTO E INSTALAÇÃO. AF_07/2021</v>
          </cell>
          <cell r="C62" t="str">
            <v>M2</v>
          </cell>
          <cell r="D62">
            <v>11.87</v>
          </cell>
          <cell r="E62">
            <v>11.91</v>
          </cell>
          <cell r="F62" t="str">
            <v>COMPOSIÇÃO</v>
          </cell>
        </row>
        <row r="63">
          <cell r="A63" t="str">
            <v>COM074</v>
          </cell>
          <cell r="B63" t="str">
            <v>CONCRETAGEM DE TAMPA PARA POÇO DE VISITA EM CONCRETO ARMADO FCK=25MPA, PREPARO MECÂNICO, INCLUSIVE EXECUÇÃO DE FORMA RESINADA E=17MM, LANÇAMENTO COM USO DE BALDE, ADENSAMENTO E ACABAMENTO DO CONCRETO</v>
          </cell>
          <cell r="C63" t="str">
            <v>M3</v>
          </cell>
          <cell r="D63">
            <v>3296.16</v>
          </cell>
          <cell r="E63">
            <v>3414.89</v>
          </cell>
          <cell r="F63" t="str">
            <v>COMPOSIÇÃO</v>
          </cell>
        </row>
        <row r="64">
          <cell r="A64" t="str">
            <v>COM076</v>
          </cell>
          <cell r="B64" t="str">
            <v>LAJE CONCRETO 1:2:4 ESTRUTURADO PARA PISOS, ESPESSURA 15CM</v>
          </cell>
          <cell r="C64" t="str">
            <v>M2</v>
          </cell>
          <cell r="D64">
            <v>252.19</v>
          </cell>
          <cell r="E64">
            <v>264.24</v>
          </cell>
          <cell r="F64" t="str">
            <v>COMPOSIÇÃO</v>
          </cell>
        </row>
        <row r="65">
          <cell r="A65" t="str">
            <v>COM079</v>
          </cell>
          <cell r="B65" t="str">
            <v>GRELHA PRÉ-MOLDADA DE CONCRETO PARA CANALETA 40X60x5CM</v>
          </cell>
          <cell r="C65" t="str">
            <v>UN</v>
          </cell>
          <cell r="D65">
            <v>66</v>
          </cell>
          <cell r="E65">
            <v>66.900000000000006</v>
          </cell>
          <cell r="F65" t="str">
            <v>COMPOSIÇÃO</v>
          </cell>
        </row>
        <row r="66">
          <cell r="A66" t="str">
            <v>COM081</v>
          </cell>
          <cell r="B66" t="str">
            <v>ASSENTAMENTO DE POSTE DE FIBRA DE VIDRO COM COMPRIMENTO NOMINAL DE 9 M, CARGA NOMINAL MENOR OU IGUAL A 1000 DAN, ENGASTAMENTO SIMPLES COM 1,5 M DE SOLO (NÃO INCLUI FORNECIMENTO).</v>
          </cell>
          <cell r="C66" t="str">
            <v>UN</v>
          </cell>
          <cell r="D66">
            <v>483.13</v>
          </cell>
          <cell r="E66">
            <v>496.72</v>
          </cell>
          <cell r="F66" t="str">
            <v>COMPOSIÇÃO</v>
          </cell>
        </row>
        <row r="67">
          <cell r="A67" t="str">
            <v>COM082</v>
          </cell>
          <cell r="B67" t="str">
            <v>FORNECIMENTO E INSTALAÇÃO DA ESTRUTURA FLIP - PADRÃO NEOENERGIA</v>
          </cell>
          <cell r="C67" t="str">
            <v>UN</v>
          </cell>
          <cell r="D67">
            <v>194.95</v>
          </cell>
          <cell r="E67">
            <v>205.24</v>
          </cell>
          <cell r="F67" t="str">
            <v>COMPOSIÇÃO</v>
          </cell>
        </row>
        <row r="68">
          <cell r="A68" t="str">
            <v>COM083</v>
          </cell>
          <cell r="B68" t="str">
            <v>CABO DE ALUMINIO MULTIPLEXADO 2# 16MM² (16), ISOLAÇÃO 1kV, XLPE - FORNECIMENTO E INSTALAÇÃO</v>
          </cell>
          <cell r="C68" t="str">
            <v>M</v>
          </cell>
          <cell r="D68">
            <v>10.56</v>
          </cell>
          <cell r="E68">
            <v>10.86</v>
          </cell>
          <cell r="F68" t="str">
            <v>COMPOSIÇÃO</v>
          </cell>
        </row>
        <row r="69">
          <cell r="A69" t="str">
            <v>COM084</v>
          </cell>
          <cell r="B69" t="str">
            <v>FORNECIMENTO E INSTALAÇÃO DA ESTRUTURA DE MEDIÇÃO (MEDIP) - PADRÃO NEOENERGIA, INCLUSIVE DISJUNTOR DE 40A</v>
          </cell>
          <cell r="C69" t="str">
            <v>UN</v>
          </cell>
          <cell r="D69">
            <v>651.04</v>
          </cell>
          <cell r="E69">
            <v>686.9</v>
          </cell>
          <cell r="F69" t="str">
            <v>COMPOSIÇÃO</v>
          </cell>
        </row>
        <row r="70">
          <cell r="A70" t="str">
            <v>COM085</v>
          </cell>
          <cell r="B70" t="str">
            <v>BASE DE CONCRETO FCK=20MPA, DIMENSÕES 1,50X0,50X0,50, ASSENTADA SOBRE LASTRO DE CONCRETO MAGRO, PARA FIXAÇÃO DE POSTE METÁLICO RETO.</v>
          </cell>
          <cell r="C70" t="str">
            <v>UN</v>
          </cell>
          <cell r="D70">
            <v>319.44</v>
          </cell>
          <cell r="E70">
            <v>338.78</v>
          </cell>
          <cell r="F70" t="str">
            <v>COMPOSIÇÃO</v>
          </cell>
        </row>
        <row r="71">
          <cell r="A71" t="str">
            <v>COM086</v>
          </cell>
          <cell r="B71" t="str">
            <v>DISPOSITIVO DE PROTEÇÃO CONTRA SURTO DE TENSÃO - DPS ATÉ 20kA - 275v</v>
          </cell>
          <cell r="C71" t="str">
            <v>UN</v>
          </cell>
          <cell r="D71">
            <v>102.1</v>
          </cell>
          <cell r="E71">
            <v>103.51</v>
          </cell>
          <cell r="F71" t="str">
            <v>COMPOSIÇÃO</v>
          </cell>
        </row>
        <row r="72">
          <cell r="A72" t="str">
            <v>COM087</v>
          </cell>
          <cell r="B72" t="str">
            <v>FORNECIMENTO E INSTALAÇÃO DE DISPOSITIVO RESIDUAL DIFERENCIAL BIPOLAR - DR In30mA - 25A</v>
          </cell>
          <cell r="C72" t="str">
            <v>UN</v>
          </cell>
          <cell r="D72">
            <v>201.97</v>
          </cell>
          <cell r="E72">
            <v>204.8</v>
          </cell>
          <cell r="F72" t="str">
            <v>COMPOSIÇÃO</v>
          </cell>
        </row>
        <row r="73">
          <cell r="A73" t="str">
            <v>COM088</v>
          </cell>
          <cell r="B73" t="str">
            <v>CABO DE COBRE NÚ 10MM² PARA ATERRAMENTO - FORNECIMENTO E INSTALAÇÃO</v>
          </cell>
          <cell r="C73" t="str">
            <v xml:space="preserve">M     </v>
          </cell>
          <cell r="D73">
            <v>12.52</v>
          </cell>
          <cell r="E73">
            <v>12.68</v>
          </cell>
          <cell r="F73" t="str">
            <v>COMPOSIÇÃO</v>
          </cell>
        </row>
        <row r="74">
          <cell r="A74" t="str">
            <v>COM089</v>
          </cell>
          <cell r="B74" t="str">
            <v>CAIXA DE SOBREPOR PARA QUADRO DE COMANDO DIMENSÕES (190 X 112CM)</v>
          </cell>
          <cell r="C74" t="str">
            <v>UN</v>
          </cell>
          <cell r="D74">
            <v>96.78</v>
          </cell>
          <cell r="E74">
            <v>102.22</v>
          </cell>
          <cell r="F74" t="str">
            <v>COMPOSIÇÃO</v>
          </cell>
        </row>
        <row r="75">
          <cell r="A75" t="str">
            <v>COM090</v>
          </cell>
          <cell r="B75" t="str">
            <v>FORNECIMENTO E INSTALAÇÃO DE CAIXA DE PASSAGEM 20X20X10CM EM CHAPA DE AÇO GALVANIZADO DE SOBREPOR</v>
          </cell>
          <cell r="C75" t="str">
            <v>UN</v>
          </cell>
          <cell r="D75">
            <v>57.03</v>
          </cell>
          <cell r="E75">
            <v>59.86</v>
          </cell>
          <cell r="F75" t="str">
            <v>COMPOSIÇÃO</v>
          </cell>
        </row>
        <row r="76">
          <cell r="A76" t="str">
            <v>COM094</v>
          </cell>
          <cell r="B76" t="str">
            <v>ELETRODUTO RÍGIDO ROSCÁVEL, PVC, DN 32 MM (1"), PARA REDE ENTERRADA DE DISTRIBUIÇÃO DE ENERGIA ELÉTRICA - FORNECIMENTO E INSTALAÇÃO</v>
          </cell>
          <cell r="C76" t="str">
            <v xml:space="preserve">M     </v>
          </cell>
          <cell r="D76">
            <v>13.79</v>
          </cell>
          <cell r="E76">
            <v>14.32</v>
          </cell>
          <cell r="F76" t="str">
            <v>COMPOSIÇÃO</v>
          </cell>
        </row>
        <row r="77">
          <cell r="A77" t="str">
            <v>COM095</v>
          </cell>
          <cell r="B77" t="str">
            <v>FORNECIMENTO E INSTALAÇÃO DA ESTRUTURA SIP - PADRÃO NEOENERGIA</v>
          </cell>
          <cell r="C77" t="str">
            <v>UN</v>
          </cell>
          <cell r="D77">
            <v>140.49</v>
          </cell>
          <cell r="E77">
            <v>150.78</v>
          </cell>
          <cell r="F77" t="str">
            <v>COMPOSIÇÃO</v>
          </cell>
        </row>
        <row r="78">
          <cell r="A78" t="str">
            <v>COM096</v>
          </cell>
          <cell r="B78" t="str">
            <v>CABO DE COBRE NÚ 35MM² PARA ATERRAMENTO - FORNECIMENTO E INSTALAÇÃO</v>
          </cell>
          <cell r="C78" t="str">
            <v xml:space="preserve">M     </v>
          </cell>
          <cell r="D78">
            <v>43.84</v>
          </cell>
          <cell r="E78">
            <v>44</v>
          </cell>
          <cell r="F78" t="str">
            <v>COMPOSIÇÃO</v>
          </cell>
        </row>
        <row r="79">
          <cell r="A79" t="e">
            <v>#REF!</v>
          </cell>
          <cell r="B79" t="e">
            <v>#REF!</v>
          </cell>
          <cell r="C79" t="e">
            <v>#REF!</v>
          </cell>
          <cell r="D79" t="e">
            <v>#REF!</v>
          </cell>
          <cell r="E79" t="e">
            <v>#REF!</v>
          </cell>
          <cell r="F79" t="str">
            <v>COMPOSIÇÃO</v>
          </cell>
        </row>
        <row r="80">
          <cell r="A80" t="str">
            <v>COM098</v>
          </cell>
          <cell r="B80" t="str">
            <v>HASTE DE ATERRAMENTO COPPERWELD 5/8 X 3,0M COM CONECTOR</v>
          </cell>
          <cell r="C80" t="str">
            <v>UN</v>
          </cell>
          <cell r="D80">
            <v>110.15</v>
          </cell>
          <cell r="E80">
            <v>112.02</v>
          </cell>
          <cell r="F80" t="str">
            <v>COMPOSIÇÃO</v>
          </cell>
        </row>
        <row r="81">
          <cell r="A81" t="str">
            <v>COM099</v>
          </cell>
          <cell r="B81" t="str">
            <v>RELÉ FOTOELÉTRICO PARA COMANDO DE ILUMINAÇÃO EXTERNA 1000 W, INCLUSO BASE - FORNECIMENTO E INSTALAÇÃO.</v>
          </cell>
          <cell r="C81" t="str">
            <v>UN</v>
          </cell>
          <cell r="D81">
            <v>46.92</v>
          </cell>
          <cell r="E81">
            <v>47</v>
          </cell>
          <cell r="F81" t="str">
            <v>COMPOSIÇÃO</v>
          </cell>
        </row>
        <row r="82">
          <cell r="A82" t="str">
            <v>COM102</v>
          </cell>
          <cell r="B82" t="str">
            <v xml:space="preserve">ELETRODUTO FLEXÍVEL CORRUGADO, PEAD, DN 25 (1"), PARA REDE ENTERRADA DE DISTRIBUIÇÃO DE ENERGIA ELÉTRICA - FORNECIMENTO E INSTALAÇÃO. </v>
          </cell>
          <cell r="C82" t="str">
            <v>UN</v>
          </cell>
          <cell r="D82">
            <v>6.75</v>
          </cell>
          <cell r="E82">
            <v>7.06</v>
          </cell>
          <cell r="F82" t="str">
            <v>COMPOSIÇÃO</v>
          </cell>
        </row>
        <row r="83">
          <cell r="A83" t="str">
            <v>COM105</v>
          </cell>
          <cell r="B83" t="str">
            <v>ALVENARIA DE BLOCO DE CONCRETO APARENTE 9 X 19 X 19CM</v>
          </cell>
          <cell r="C83" t="str">
            <v>M2</v>
          </cell>
          <cell r="D83">
            <v>100.57</v>
          </cell>
          <cell r="E83">
            <v>106.62</v>
          </cell>
          <cell r="F83" t="str">
            <v>COMPOSIÇÃO</v>
          </cell>
        </row>
        <row r="84">
          <cell r="A84" t="str">
            <v>COM106</v>
          </cell>
          <cell r="B84" t="str">
            <v>BANCO 1,90X0,45M EM BLOCO DE CONCRETO E=10CM, ASSENTO EM CONCRETO ARMADO COM CANTEIRO Fck&gt;=20MPa COM TELA SOLDADA MALHA 10X10CM DN4,2MM, REVESTIDO COM ARGAMASSA DE CIMENTO E AREIA TRAÇO 1:3, SEM ENCOSTO, PINTADO COM TINTA ACRÍLICA, DUAS DEMÃOS</v>
          </cell>
          <cell r="C84" t="str">
            <v>UN</v>
          </cell>
          <cell r="D84">
            <v>2667.91</v>
          </cell>
          <cell r="E84">
            <v>2785.65</v>
          </cell>
          <cell r="F84" t="str">
            <v>COMPOSIÇÃO</v>
          </cell>
        </row>
        <row r="85">
          <cell r="A85" t="str">
            <v>COM107</v>
          </cell>
          <cell r="B85" t="str">
            <v>BANCO 2,00X0,45M EM BLOCO DE CONCRETO E=10CM, ASSENTO EM CONCRETO ARMADO Fck&gt;=20MPa COM TELA SOLDADA MALHA 10X10CM DN4,2MM, REVESTIDO COM ARGAMASSA DE CIMENTO E AREIA TRAÇO 1:3, SEM ENCOSTO, PINTADO COM TINTA ACRÍLICA, DUAS DEMÃOS</v>
          </cell>
          <cell r="C85" t="str">
            <v>UN</v>
          </cell>
          <cell r="D85">
            <v>967.31</v>
          </cell>
          <cell r="E85">
            <v>1010.18</v>
          </cell>
          <cell r="F85" t="str">
            <v>COMPOSIÇÃO</v>
          </cell>
        </row>
        <row r="86">
          <cell r="A86" t="str">
            <v>COM108</v>
          </cell>
          <cell r="B86" t="str">
            <v>BANCO 1,50X0,45M EM BLOCO DE CONCRETO E=10CM, ASSENTO EM CONCRETO ARMADO Fck&gt;=20MPa COM TELA SOLDADA MALHA 10X10CM DN4,2MM, REVESTIDO COM ARGAMASSA DE CIMENTO E AREIA TRAÇO 1:3, SEM ENCOSTO, PINTADO COM TINTA ACRÍLICA, DUAS DEMÃOS</v>
          </cell>
          <cell r="C86" t="str">
            <v>UN</v>
          </cell>
          <cell r="D86">
            <v>736.51</v>
          </cell>
          <cell r="E86">
            <v>769.15</v>
          </cell>
          <cell r="F86" t="str">
            <v>COMPOSIÇÃO</v>
          </cell>
        </row>
        <row r="87">
          <cell r="A87" t="str">
            <v>COM109</v>
          </cell>
          <cell r="B87" t="str">
            <v>DEMOLIÇÃO MANUAL DE CONCRETO SIMPLES.</v>
          </cell>
          <cell r="C87" t="str">
            <v>M3</v>
          </cell>
          <cell r="D87">
            <v>268.98</v>
          </cell>
          <cell r="E87">
            <v>298.45</v>
          </cell>
          <cell r="F87" t="str">
            <v>COMPOSIÇÃO</v>
          </cell>
        </row>
        <row r="88">
          <cell r="A88" t="str">
            <v>COM110</v>
          </cell>
          <cell r="B88" t="str">
            <v>FORNECIMENTO E EXECUÇÃO DE GRAMPO DE SACRIFICIO (GW PLUS OU SIMILAR Ø 19,0MM C&gt; 4m e &lt;=6m) INCLUSIVE PINTURA COM TINTA EPOXÍDICA (02 DEMÃOS)</v>
          </cell>
          <cell r="C88" t="str">
            <v>M</v>
          </cell>
          <cell r="D88">
            <v>251.46</v>
          </cell>
          <cell r="E88">
            <v>264.54000000000002</v>
          </cell>
          <cell r="F88" t="str">
            <v>COMPOSIÇÃO</v>
          </cell>
        </row>
        <row r="89">
          <cell r="A89" t="str">
            <v>COM111</v>
          </cell>
          <cell r="B89" t="str">
            <v>ESCAVAÇÃO VERTICAL A CÉU ABERTO, EM OBRAS DE INFRAESTRUTURA, EM SOLO DE 1ª CATEGORIA COM ESCAVADEIRA HIDRÁULICA</v>
          </cell>
          <cell r="C89" t="str">
            <v>M3</v>
          </cell>
          <cell r="D89">
            <v>2.79</v>
          </cell>
          <cell r="E89">
            <v>2.88</v>
          </cell>
          <cell r="F89" t="str">
            <v>COMPOSIÇÃO</v>
          </cell>
        </row>
        <row r="90">
          <cell r="A90" t="str">
            <v>COM112</v>
          </cell>
          <cell r="B90" t="str">
            <v>EXECUÇÃO DE GRAMPO PARA SOLO GRAMPEADO COM COMPRIMENTO MAIOR QUE 6 M E MENOR OU IGUAL A 8 M, DIÂMETRO DE 10 CM, PERFURAÇÃO COM EQUIPAMENTO MANUAL E ARMADURA COM DIÂMETRO DE 12,5 MM, INCLUSIVE PINTURA COM TINTA EPOXÍDICA (02 DEMÃOS)</v>
          </cell>
          <cell r="C90" t="str">
            <v>M</v>
          </cell>
          <cell r="D90">
            <v>203.77</v>
          </cell>
          <cell r="E90">
            <v>215.75</v>
          </cell>
          <cell r="F90" t="str">
            <v>COMPOSIÇÃO</v>
          </cell>
        </row>
        <row r="91">
          <cell r="A91" t="str">
            <v>COM113</v>
          </cell>
          <cell r="B91" t="str">
            <v>EXECUÇÃO DE GRAMPO PARA SOLO GRAMPEADO COM COMPRIMENTO MAIOR QUE 8 M E MENOR OU IGUAL A 10 M, DIÂMETRO DE 10 CM, PERFURAÇÃO COM EQUIPAMENTO MANUAL E ARMADURA COM DIÂMETRO DE 12,5 MM, INCLUSIVE PINTURA COM TINTA EPOXÍDICA (02 DEMÃOS)</v>
          </cell>
          <cell r="C91" t="str">
            <v>M</v>
          </cell>
          <cell r="D91">
            <v>196.9</v>
          </cell>
          <cell r="E91">
            <v>208.2</v>
          </cell>
          <cell r="F91" t="str">
            <v>COMPOSIÇÃO</v>
          </cell>
        </row>
        <row r="92">
          <cell r="A92" t="str">
            <v>COM114</v>
          </cell>
          <cell r="B92" t="str">
            <v xml:space="preserve">FORNECIMENTO E EXECUÇÃO DE GRAMPO DE SACRIFICIO (GW PLUS OU SIMILAR Ø 22,0MM C &gt; 10m) INCLUSIVE PINTURA COM TINTA EPOXÍDICA (02 DEMÃOS) </v>
          </cell>
          <cell r="C92" t="str">
            <v>M</v>
          </cell>
          <cell r="D92">
            <v>230.13</v>
          </cell>
          <cell r="E92">
            <v>241.04</v>
          </cell>
          <cell r="F92" t="str">
            <v>COMPOSIÇÃO</v>
          </cell>
        </row>
        <row r="93">
          <cell r="A93" t="str">
            <v>COM115</v>
          </cell>
          <cell r="B93" t="str">
            <v xml:space="preserve">EXECUÇÃO DE PASSEIO (CALÇADA) OU PISO DE CONCRETO COM CONCRETO MOLDADO IN LOCO de 25MPA, FEITO EM OBRA, ACABAMENTO CONVENCIONAL, ESPESSURA 6 CM, ARMADO COM TELA Q-92. </v>
          </cell>
          <cell r="C93" t="str">
            <v xml:space="preserve">M2    </v>
          </cell>
          <cell r="D93">
            <v>64.87</v>
          </cell>
          <cell r="E93">
            <v>66.72</v>
          </cell>
          <cell r="F93" t="str">
            <v>COMPOSIÇÃO</v>
          </cell>
        </row>
        <row r="94">
          <cell r="A94" t="str">
            <v>COM116</v>
          </cell>
          <cell r="B94" t="str">
            <v>EXECUÇÃO DE PASSEIO (CALÇADA) OU PISO DE CONCRETO COM CONCRETO MOLDADO IN LOCO DE 25MPA, FEITO EM OBRA, ACABAMENTO CONVENCIONAL, ESPESSURA 6 CM, ARMADO COM TELA Q61.</v>
          </cell>
          <cell r="C94" t="str">
            <v>M2</v>
          </cell>
          <cell r="D94">
            <v>58.79</v>
          </cell>
          <cell r="E94">
            <v>60.64</v>
          </cell>
          <cell r="F94" t="str">
            <v>COMPOSIÇÃO</v>
          </cell>
        </row>
        <row r="95">
          <cell r="A95" t="str">
            <v>COM117</v>
          </cell>
          <cell r="B95" t="str">
            <v>FORNECIMENTO E INSTALAÇÃO DA ESTRUTURA ACIP - PADRÃO NEOENERGIA</v>
          </cell>
          <cell r="C95" t="str">
            <v>UN</v>
          </cell>
          <cell r="D95">
            <v>601.91999999999996</v>
          </cell>
          <cell r="E95">
            <v>615.33000000000004</v>
          </cell>
          <cell r="F95" t="str">
            <v>COMPOSIÇÃO</v>
          </cell>
        </row>
        <row r="96">
          <cell r="A96" t="str">
            <v>COM118</v>
          </cell>
          <cell r="B96" t="str">
            <v>FORNECIMENTO E INSTALAÇÃO DA ESTRUTURA LLIP7 - PADRÃO NEOENERGIA</v>
          </cell>
          <cell r="C96" t="str">
            <v>UN</v>
          </cell>
          <cell r="D96">
            <v>1178.42</v>
          </cell>
          <cell r="E96">
            <v>1199.6300000000001</v>
          </cell>
          <cell r="F96" t="str">
            <v>COMPOSIÇÃO</v>
          </cell>
        </row>
        <row r="97">
          <cell r="A97" t="e">
            <v>#REF!</v>
          </cell>
          <cell r="B97" t="e">
            <v>#REF!</v>
          </cell>
          <cell r="C97" t="e">
            <v>#REF!</v>
          </cell>
          <cell r="D97" t="e">
            <v>#REF!</v>
          </cell>
          <cell r="E97" t="e">
            <v>#REF!</v>
          </cell>
          <cell r="F97" t="str">
            <v>COMPOSIÇÃO</v>
          </cell>
        </row>
        <row r="98">
          <cell r="A98" t="str">
            <v>COM120</v>
          </cell>
          <cell r="B98" t="str">
            <v>CAIXA DE INSPEÇÃO PARA ATERRAMENTO, CIRCULAR, EM PVC, DIÂMETRO DE 0,3M</v>
          </cell>
          <cell r="C98" t="str">
            <v>UN</v>
          </cell>
          <cell r="D98">
            <v>80.41</v>
          </cell>
          <cell r="E98">
            <v>81.209999999999994</v>
          </cell>
          <cell r="F98" t="str">
            <v>COMPOSIÇÃO</v>
          </cell>
        </row>
        <row r="99">
          <cell r="A99" t="str">
            <v>COM121</v>
          </cell>
          <cell r="B99" t="str">
            <v>CABO DE COBRE NÚ 6MM² PARA ATERRAMENTO - FORNECIMENTO E INSTALAÇÃO</v>
          </cell>
          <cell r="C99" t="str">
            <v xml:space="preserve">M     </v>
          </cell>
          <cell r="D99">
            <v>8.16</v>
          </cell>
          <cell r="E99">
            <v>8.32</v>
          </cell>
          <cell r="F99" t="str">
            <v>COMPOSIÇÃO</v>
          </cell>
        </row>
        <row r="100">
          <cell r="A100" t="str">
            <v>COM122</v>
          </cell>
          <cell r="B100" t="str">
            <v>FORNECIMENTO E INSTALAÇÃO DE CONJUNTO: MESA E 2 BANCOS EM CONCRETO PRÉ-MOLDADO PARA JOGOS</v>
          </cell>
          <cell r="C100" t="str">
            <v>UN</v>
          </cell>
          <cell r="D100">
            <v>1704.13</v>
          </cell>
          <cell r="E100">
            <v>1711.88</v>
          </cell>
          <cell r="F100" t="str">
            <v>COMPOSIÇÃO</v>
          </cell>
        </row>
        <row r="101">
          <cell r="A101" t="str">
            <v>COM123</v>
          </cell>
          <cell r="B101" t="str">
            <v>EXECUÇÃO DE GRAMPO PARA SOLO GRAMPEADO COM COMPRIMENTO MAIOR QUE 10 M, DIÂMETRO DE 10 CM, PERFURAÇÃO COM EQUIPAMENTO MANUAL E ARMADURA COM DIÂMETRO DE 16 MM, INCLUSIVE PINTURA COM TINTA EPOXÍDICA (02 DEMÃOS)</v>
          </cell>
          <cell r="C101" t="str">
            <v>M</v>
          </cell>
          <cell r="D101">
            <v>191.46</v>
          </cell>
          <cell r="E101">
            <v>202.28</v>
          </cell>
          <cell r="F101" t="str">
            <v>COMPOSIÇÃO</v>
          </cell>
        </row>
        <row r="102">
          <cell r="A102" t="str">
            <v>COM124</v>
          </cell>
          <cell r="B102" t="str">
            <v>TUBO DE PEAD CORRUGADO DE DUPLA PAREDE PARA REDE COLETORA DE ESGOTO, DN 400 MM, JUNTA ELÁSTICA INTEGRADA - FORNECIMENTO E ASSENTAMENTO</v>
          </cell>
          <cell r="C102" t="str">
            <v xml:space="preserve">M     </v>
          </cell>
          <cell r="D102">
            <v>527.41</v>
          </cell>
          <cell r="E102">
            <v>527.79</v>
          </cell>
          <cell r="F102" t="str">
            <v>COMPOSIÇÃO</v>
          </cell>
        </row>
        <row r="103">
          <cell r="A103" t="str">
            <v>COM125</v>
          </cell>
          <cell r="B103" t="str">
            <v xml:space="preserve">COLCHÃO DE AREIA </v>
          </cell>
          <cell r="C103" t="str">
            <v xml:space="preserve">M3    </v>
          </cell>
          <cell r="D103">
            <v>164.02</v>
          </cell>
          <cell r="E103">
            <v>166.02</v>
          </cell>
          <cell r="F103" t="str">
            <v>COMPOSIÇÃO</v>
          </cell>
        </row>
        <row r="104">
          <cell r="A104" t="str">
            <v>COM126</v>
          </cell>
          <cell r="B104" t="str">
            <v>DEMOLIÇÕES DE DEGRAUS DE CONCRETO</v>
          </cell>
          <cell r="C104" t="str">
            <v>M</v>
          </cell>
          <cell r="D104">
            <v>8.26</v>
          </cell>
          <cell r="E104">
            <v>9.17</v>
          </cell>
          <cell r="F104" t="str">
            <v>COMPOSIÇÃO</v>
          </cell>
        </row>
        <row r="105">
          <cell r="A105" t="str">
            <v>COM127</v>
          </cell>
          <cell r="B105" t="str">
            <v>DEMOLIÇÃO DE MURO DE ALVENARIA</v>
          </cell>
          <cell r="C105" t="str">
            <v>M</v>
          </cell>
          <cell r="D105">
            <v>46.05</v>
          </cell>
          <cell r="E105">
            <v>51.05</v>
          </cell>
          <cell r="F105" t="str">
            <v>COMPOSIÇÃO</v>
          </cell>
        </row>
        <row r="106">
          <cell r="A106" t="str">
            <v>COM128</v>
          </cell>
          <cell r="B106" t="str">
            <v>FORNECIMENTO E INSTALAÇÃO DE POSTE DE AÇO GALVANIZADO CÔNICO CONTÍNUO CURVO, FLANGEADO, H=6,0M</v>
          </cell>
          <cell r="C106" t="str">
            <v>UN</v>
          </cell>
          <cell r="D106">
            <v>3340.71</v>
          </cell>
          <cell r="E106">
            <v>3348.35</v>
          </cell>
          <cell r="F106" t="str">
            <v>COMPOSIÇÃO</v>
          </cell>
        </row>
        <row r="107">
          <cell r="A107" t="str">
            <v>COM129</v>
          </cell>
          <cell r="B107" t="str">
            <v>BASE DE CONCRETO FCK=20MPA, DIMENSÕES 1,00X0,50X0,50, ASSENTADA SOBRE LASTRO DE CONCRETO MAGRO, PARA FIXAÇÃO DE POSTE CÔNICO CONTÍNUO CURVO</v>
          </cell>
          <cell r="C107" t="str">
            <v>UN</v>
          </cell>
          <cell r="D107">
            <v>215.49</v>
          </cell>
          <cell r="E107">
            <v>228.51</v>
          </cell>
          <cell r="F107" t="str">
            <v>COMPOSIÇÃO</v>
          </cell>
        </row>
        <row r="108">
          <cell r="A108" t="str">
            <v>COM130</v>
          </cell>
          <cell r="B108" t="str">
            <v>POÇO DE VISITA 1,5X1,10 E H= 1,45 COM TAMPÃO RETANGULAR BIPARTIDO</v>
          </cell>
          <cell r="C108" t="str">
            <v>UN</v>
          </cell>
          <cell r="D108">
            <v>2502.42</v>
          </cell>
          <cell r="E108">
            <v>2587.87</v>
          </cell>
          <cell r="F108" t="str">
            <v>COMPOSIÇÃO</v>
          </cell>
        </row>
        <row r="109">
          <cell r="A109" t="str">
            <v>COM131</v>
          </cell>
          <cell r="B109" t="str">
            <v>FORNECIMENTO E INSTALAÇÃO DE MANTA BIDIM RT-10</v>
          </cell>
          <cell r="C109" t="str">
            <v>M2</v>
          </cell>
          <cell r="D109">
            <v>10.81</v>
          </cell>
          <cell r="E109">
            <v>10.87</v>
          </cell>
          <cell r="F109" t="str">
            <v>COMPOSIÇÃO</v>
          </cell>
        </row>
        <row r="110">
          <cell r="A110" t="str">
            <v>COM132</v>
          </cell>
          <cell r="B110" t="str">
            <v>FORNECIMENTO E APLICAÇÃO DE AREIA LAVADA</v>
          </cell>
          <cell r="C110" t="str">
            <v>M3</v>
          </cell>
          <cell r="D110">
            <v>148.41999999999999</v>
          </cell>
          <cell r="E110">
            <v>150.41999999999999</v>
          </cell>
          <cell r="F110" t="str">
            <v>COMPOSIÇÃO</v>
          </cell>
        </row>
        <row r="111">
          <cell r="A111" t="str">
            <v>COM133</v>
          </cell>
          <cell r="B111" t="str">
            <v>LASTRO DE BRITA 0</v>
          </cell>
          <cell r="C111" t="str">
            <v>M3</v>
          </cell>
          <cell r="D111">
            <v>160.13999999999999</v>
          </cell>
          <cell r="E111">
            <v>164.14</v>
          </cell>
          <cell r="F111" t="str">
            <v>COMPOSIÇÃO</v>
          </cell>
        </row>
        <row r="112">
          <cell r="A112" t="str">
            <v>COM134</v>
          </cell>
          <cell r="B112" t="str">
            <v>EXECUÇÃO DE GRAMPO PARA SOLO GRAMPEADO COM COMPRIMENTO MAIOR QUE 4 M E MENOR OU IGUAL A 6 M, DIÂMETRO DE 10 CM, PERFURAÇÃO COM EQUIPAMENTO MANUAL E ARMADURA COM DIÂMETRO DE 20 MM, INCLUSIVE PINTURA COM TINTA EPOXÍDICA (02 DEMÃOS)</v>
          </cell>
          <cell r="C112" t="str">
            <v>M</v>
          </cell>
          <cell r="D112">
            <v>228.18</v>
          </cell>
          <cell r="E112">
            <v>241.26</v>
          </cell>
          <cell r="F112" t="str">
            <v>COMPOSIÇÃO</v>
          </cell>
        </row>
        <row r="113">
          <cell r="A113" t="str">
            <v>COM135</v>
          </cell>
          <cell r="B113" t="str">
            <v>EXECUÇÃO DE GRAMPO PARA SOLO GRAMPEADO COM COMPRIMENTO MAIOR QUE 6 M E MENOR OU IGUAL A 8 M, DIÂMETRO DE 10 CM, PERFURAÇÃO COM EQUIPAMENTO MANUAL E ARMADURA COM DIÂMETRO DE 20 MM, INCLUSIVE PINTURA COM TINTA EPOXÍDICA (02 DEMÃOS)</v>
          </cell>
          <cell r="C113" t="str">
            <v>M</v>
          </cell>
          <cell r="D113">
            <v>218.01</v>
          </cell>
          <cell r="E113">
            <v>230.13</v>
          </cell>
          <cell r="F113" t="str">
            <v>COMPOSIÇÃO</v>
          </cell>
        </row>
        <row r="114">
          <cell r="A114" t="str">
            <v>COM136</v>
          </cell>
          <cell r="B114" t="str">
            <v xml:space="preserve">EXECUÇÃO DE PISO DE CONCRETO, SEM ACABAMENTO SUPERFICIAL, ESPESSURA DE 10CM, FCK DE 25MPA, COM USO DE FÔRMA DE MADEIRA SERRADA </v>
          </cell>
          <cell r="C114" t="str">
            <v>M2</v>
          </cell>
          <cell r="D114">
            <v>156.01</v>
          </cell>
          <cell r="E114">
            <v>161.44999999999999</v>
          </cell>
          <cell r="F114" t="str">
            <v>COMPOSIÇÃO</v>
          </cell>
        </row>
        <row r="115">
          <cell r="A115" t="str">
            <v>COM138</v>
          </cell>
          <cell r="B115" t="str">
            <v>DEMOLIÇÃO DE ALVENARIA DE PEDRA</v>
          </cell>
          <cell r="C115" t="str">
            <v>M3</v>
          </cell>
          <cell r="D115">
            <v>82.76</v>
          </cell>
          <cell r="E115">
            <v>91.83</v>
          </cell>
          <cell r="F115" t="str">
            <v>COMPOSIÇÃO</v>
          </cell>
        </row>
        <row r="116">
          <cell r="A116" t="str">
            <v>COM139</v>
          </cell>
          <cell r="B116" t="str">
            <v>DEMOLIÇÃO DE CALÇADA EM CIMENTO</v>
          </cell>
          <cell r="C116" t="str">
            <v>M2</v>
          </cell>
          <cell r="D116">
            <v>26.89</v>
          </cell>
          <cell r="E116">
            <v>29.83</v>
          </cell>
          <cell r="F116" t="str">
            <v>COMPOSIÇÃO</v>
          </cell>
        </row>
        <row r="117">
          <cell r="A117" t="str">
            <v>COM140</v>
          </cell>
          <cell r="B117" t="str">
            <v>EXECUÇÃO DE SARJETÃO, MOLDADO IN LOCO, 60 CM BASE E  10 CM ALTURA</v>
          </cell>
          <cell r="C117" t="str">
            <v xml:space="preserve">M </v>
          </cell>
          <cell r="D117">
            <v>50.89</v>
          </cell>
          <cell r="E117">
            <v>52.66</v>
          </cell>
          <cell r="F117" t="str">
            <v>COMPOSIÇÃO</v>
          </cell>
        </row>
        <row r="152">
          <cell r="A152" t="str">
            <v>COT001</v>
          </cell>
          <cell r="B152" t="str">
            <v>LOCAÇÃO DE BANHEIRO QUÍMICO COM DUAS LIMPEZAS SEMANAIS, INCLUSIVE MOBILIZAÇÃO E DESMOBILIZAÇÃO</v>
          </cell>
          <cell r="C152" t="str">
            <v xml:space="preserve">UNDXMES </v>
          </cell>
          <cell r="D152">
            <v>841.11</v>
          </cell>
          <cell r="E152">
            <v>841.11</v>
          </cell>
          <cell r="F152" t="str">
            <v>COTAÇÃO</v>
          </cell>
        </row>
        <row r="153">
          <cell r="A153" t="str">
            <v>COT002</v>
          </cell>
          <cell r="B153" t="str">
            <v>PAGAMENTO DE DESCARREGO DE MATERIAL CLASSE II-B EM ATERRO CONVENIADO (SOLO)</v>
          </cell>
          <cell r="C153" t="str">
            <v>T</v>
          </cell>
          <cell r="D153">
            <v>18</v>
          </cell>
          <cell r="E153">
            <v>18</v>
          </cell>
          <cell r="F153" t="str">
            <v>COTAÇÃO</v>
          </cell>
        </row>
        <row r="154">
          <cell r="A154" t="str">
            <v>COT003</v>
          </cell>
          <cell r="B154" t="str">
            <v>PAGAMENTO DE DESCARREGO DE MATERIAL CLASSE II-B EM ATERRO CONVENIADO (ENTULHO)</v>
          </cell>
          <cell r="C154" t="str">
            <v>T</v>
          </cell>
          <cell r="D154">
            <v>18</v>
          </cell>
          <cell r="E154">
            <v>18</v>
          </cell>
          <cell r="F154" t="str">
            <v>COTAÇÃO</v>
          </cell>
        </row>
        <row r="155">
          <cell r="A155" t="str">
            <v>COT004</v>
          </cell>
          <cell r="B155" t="str">
            <v>PAGAMENTO DE DESCARREGO DE MATERIAL CLASSE II-B EM ATERRO CONVENIADO (METRALHA)</v>
          </cell>
          <cell r="C155" t="str">
            <v>T</v>
          </cell>
          <cell r="D155">
            <v>18</v>
          </cell>
          <cell r="E155">
            <v>18</v>
          </cell>
          <cell r="F155" t="str">
            <v>COTAÇÃO</v>
          </cell>
        </row>
        <row r="156">
          <cell r="A156" t="str">
            <v>COT005</v>
          </cell>
          <cell r="B156" t="str">
            <v xml:space="preserve">MOBILIZAÇÃO E DESMOBILIZAÇÃO DE CONTEINERS </v>
          </cell>
          <cell r="C156" t="str">
            <v xml:space="preserve">UN </v>
          </cell>
          <cell r="D156">
            <v>700</v>
          </cell>
          <cell r="E156">
            <v>700</v>
          </cell>
          <cell r="F156" t="str">
            <v>COTAÇÃO</v>
          </cell>
        </row>
        <row r="157">
          <cell r="A157" t="str">
            <v>COT006</v>
          </cell>
          <cell r="B157" t="str">
            <v>LOCAÇÃO DE ANDAIME MULTIDIRECIONAL</v>
          </cell>
          <cell r="C157" t="str">
            <v>M2 x MÊS</v>
          </cell>
          <cell r="D157">
            <v>30</v>
          </cell>
          <cell r="E157">
            <v>30</v>
          </cell>
          <cell r="F157" t="str">
            <v>COTAÇÃO</v>
          </cell>
        </row>
        <row r="158">
          <cell r="A158" t="str">
            <v>COT007</v>
          </cell>
          <cell r="B158" t="str">
            <v>ENSAIO DE ARRANCAMENTO INCLUSO MOBILIZAÇÃO E DESMOBILIZAÇÃO</v>
          </cell>
          <cell r="C158" t="str">
            <v xml:space="preserve">UN </v>
          </cell>
          <cell r="D158">
            <v>874.06</v>
          </cell>
          <cell r="E158">
            <v>874.06</v>
          </cell>
          <cell r="F158" t="str">
            <v>COTAÇÃO</v>
          </cell>
        </row>
        <row r="159">
          <cell r="A159" t="str">
            <v>COT008</v>
          </cell>
          <cell r="B159" t="str">
            <v>EXTRAÇÃO DE CORPO DE PROVA DE CONCRETO INCLUSO MOBILIZAÇÃO E DESMOBILIZAÇÃO</v>
          </cell>
          <cell r="C159" t="str">
            <v xml:space="preserve">UN </v>
          </cell>
          <cell r="D159">
            <v>272.22000000000003</v>
          </cell>
          <cell r="E159">
            <v>272.22000000000003</v>
          </cell>
          <cell r="F159" t="str">
            <v>COTAÇÃO</v>
          </cell>
        </row>
        <row r="160">
          <cell r="A160" t="str">
            <v>COT009</v>
          </cell>
          <cell r="B160" t="str">
            <v>FORNECIMENTO DE POSTE CÔNICO CURVO DUPLO CONICO CONTINUO CIRCULAR EM AÇO GALVANIZADO A FOGO, ALTURA DE 6 METROS, PARA ENGASTAR</v>
          </cell>
          <cell r="C160" t="str">
            <v>UN</v>
          </cell>
          <cell r="D160">
            <v>1557.97</v>
          </cell>
          <cell r="E160">
            <v>1557.97</v>
          </cell>
          <cell r="F160" t="str">
            <v>COTAÇÃO</v>
          </cell>
        </row>
        <row r="161">
          <cell r="A161" t="str">
            <v>COT010</v>
          </cell>
          <cell r="B161" t="str">
            <v>CONECTOR DE DERIVAÇÃO PERFURANTE 16,0 - 95,0</v>
          </cell>
          <cell r="C161" t="str">
            <v>UN</v>
          </cell>
          <cell r="D161">
            <v>15</v>
          </cell>
          <cell r="E161">
            <v>15</v>
          </cell>
          <cell r="F161" t="str">
            <v>COTAÇÃO</v>
          </cell>
        </row>
        <row r="162">
          <cell r="A162" t="str">
            <v>COT011</v>
          </cell>
          <cell r="B162" t="str">
            <v>GRELHA PRÉ-MOLDADA 40X60X5CM</v>
          </cell>
          <cell r="C162" t="str">
            <v xml:space="preserve">UN </v>
          </cell>
          <cell r="D162">
            <v>58</v>
          </cell>
          <cell r="E162">
            <v>58</v>
          </cell>
          <cell r="F162" t="str">
            <v>COTAÇÃO</v>
          </cell>
        </row>
        <row r="163">
          <cell r="A163" t="str">
            <v>COT012</v>
          </cell>
          <cell r="B163" t="str">
            <v xml:space="preserve">ÁRVORE TIPO JASMIM-LARANJA (MURRAYA PANICULATA) </v>
          </cell>
          <cell r="C163" t="str">
            <v xml:space="preserve">UN </v>
          </cell>
          <cell r="D163">
            <v>20.78</v>
          </cell>
          <cell r="E163">
            <v>20.78</v>
          </cell>
          <cell r="F163" t="str">
            <v>COTAÇÃO</v>
          </cell>
        </row>
        <row r="164">
          <cell r="A164" t="str">
            <v>COT013</v>
          </cell>
          <cell r="B164" t="str">
            <v>CONECTOR PERFURANTE</v>
          </cell>
          <cell r="C164" t="str">
            <v>UN</v>
          </cell>
          <cell r="D164">
            <v>13.9</v>
          </cell>
          <cell r="E164">
            <v>13.9</v>
          </cell>
          <cell r="F164" t="str">
            <v>COTAÇÃO</v>
          </cell>
        </row>
        <row r="165">
          <cell r="A165" t="str">
            <v>COT014</v>
          </cell>
          <cell r="B165" t="str">
            <v>FORNECIMENTO DE CABO DE ALUMÍNIO MULTIPLEXADO 2#16MM² (16), ISOLAÇÃO 1kV, XLPE</v>
          </cell>
          <cell r="C165" t="str">
            <v>M</v>
          </cell>
          <cell r="D165">
            <v>8.01</v>
          </cell>
          <cell r="E165">
            <v>8.01</v>
          </cell>
          <cell r="F165" t="str">
            <v>COTAÇÃO</v>
          </cell>
        </row>
        <row r="166">
          <cell r="A166" t="str">
            <v>COT015</v>
          </cell>
          <cell r="B166" t="str">
            <v>CONJUNTO DE MESA DE CONCRETO CIRCULAR DE 1,0M DE DIAMETRO E 2 BANCOS DE CONCRETO CURVOS DE 1,66</v>
          </cell>
          <cell r="C166" t="str">
            <v>UN</v>
          </cell>
          <cell r="D166">
            <v>1630</v>
          </cell>
          <cell r="E166">
            <v>1630</v>
          </cell>
          <cell r="F166" t="str">
            <v>COTAÇÃO</v>
          </cell>
        </row>
        <row r="167">
          <cell r="A167" t="str">
            <v>COT016</v>
          </cell>
          <cell r="B167" t="str">
            <v>FORNECIMENTO DE POSTE DE FIBRA CONTÍNUO (TOPO QUADRADO E BASE CIRCULAR) 9 METROS, 600 DAN</v>
          </cell>
          <cell r="C167" t="str">
            <v>UN</v>
          </cell>
          <cell r="D167">
            <v>3880.46</v>
          </cell>
          <cell r="E167">
            <v>3880.46</v>
          </cell>
          <cell r="F167" t="str">
            <v>COTAÇÃO</v>
          </cell>
        </row>
        <row r="168">
          <cell r="A168" t="str">
            <v>COT017</v>
          </cell>
          <cell r="B168" t="e">
            <v>#REF!</v>
          </cell>
          <cell r="C168" t="e">
            <v>#REF!</v>
          </cell>
          <cell r="D168" t="e">
            <v>#REF!</v>
          </cell>
          <cell r="E168" t="e">
            <v>#REF!</v>
          </cell>
          <cell r="F168" t="str">
            <v>COTAÇÃO</v>
          </cell>
        </row>
        <row r="169">
          <cell r="A169" t="str">
            <v>COT020</v>
          </cell>
          <cell r="B169" t="str">
            <v>FECHO PARA FITA DE AÇO 3/4</v>
          </cell>
          <cell r="C169" t="str">
            <v>UN</v>
          </cell>
          <cell r="D169">
            <v>1.78</v>
          </cell>
          <cell r="E169">
            <v>1.78</v>
          </cell>
          <cell r="F169" t="str">
            <v>COTAÇÃO</v>
          </cell>
        </row>
        <row r="170">
          <cell r="A170" t="str">
            <v>COT021</v>
          </cell>
          <cell r="B170" t="str">
            <v>QUADRO DE COMANDO 40X40X20CM</v>
          </cell>
          <cell r="C170" t="str">
            <v>UN</v>
          </cell>
          <cell r="D170">
            <v>310</v>
          </cell>
          <cell r="E170">
            <v>310</v>
          </cell>
          <cell r="F170" t="str">
            <v>COTAÇÃO</v>
          </cell>
        </row>
        <row r="171">
          <cell r="A171" t="str">
            <v>COT023</v>
          </cell>
          <cell r="B171" t="str">
            <v xml:space="preserve">QUADRO DE PVC DE SOBREPOR PARA DISJUNTORES DIN 190X112X106MM </v>
          </cell>
          <cell r="C171" t="str">
            <v>UN</v>
          </cell>
          <cell r="D171">
            <v>50.84</v>
          </cell>
          <cell r="E171">
            <v>50.84</v>
          </cell>
          <cell r="F171" t="str">
            <v>COTAÇÃO</v>
          </cell>
        </row>
        <row r="172">
          <cell r="A172" t="str">
            <v>COT024</v>
          </cell>
          <cell r="B172" t="str">
            <v>ELETRODUTO CORRUGADO PEAD, DN DE 1"</v>
          </cell>
          <cell r="C172" t="str">
            <v>M</v>
          </cell>
          <cell r="D172">
            <v>3.64</v>
          </cell>
          <cell r="E172">
            <v>3.64</v>
          </cell>
          <cell r="F172" t="str">
            <v>COTAÇÃO</v>
          </cell>
        </row>
        <row r="176">
          <cell r="A176" t="str">
            <v>M2487</v>
          </cell>
          <cell r="B176" t="str">
            <v>ESPAÇADOR PLÁSTICO TIPO CENTRALIZADOR CARAMBOLA PARA GRAMPO DE BARRA DE AÇO - D ≤ 25,4 MM</v>
          </cell>
          <cell r="C176" t="str">
            <v>UN</v>
          </cell>
          <cell r="D176">
            <v>0.48249999999999998</v>
          </cell>
          <cell r="E176">
            <v>0.48249999999999998</v>
          </cell>
          <cell r="F176" t="str">
            <v>SICRO PE INSUMOS OUTUBRO 2022</v>
          </cell>
        </row>
        <row r="177">
          <cell r="A177" t="str">
            <v>M2103</v>
          </cell>
          <cell r="B177" t="str">
            <v>TIRANTE DE BARRA DE AÇO - TENSÃO DE ESCOAMENTO = 686 MPA, TENSÃO DE RUPTURA = 789 MPA E D = 19 MM</v>
          </cell>
          <cell r="C177" t="str">
            <v>KG</v>
          </cell>
          <cell r="D177">
            <v>12.86</v>
          </cell>
          <cell r="E177">
            <v>12.86</v>
          </cell>
          <cell r="F177" t="str">
            <v>SICRO PE INSUMOS OUTUBRO 2022</v>
          </cell>
        </row>
        <row r="178">
          <cell r="A178" t="str">
            <v>M2104</v>
          </cell>
          <cell r="B178" t="str">
            <v>TIRANTE DE BARRA DE AÇO - TENSÃO DE ESCOAMENTO = 686 MPA, TENSÃO DE RUPTURA = 789 MPA E D = 22 MM</v>
          </cell>
          <cell r="C178" t="str">
            <v>KG</v>
          </cell>
          <cell r="D178">
            <v>12.9809</v>
          </cell>
          <cell r="E178">
            <v>12.9809</v>
          </cell>
          <cell r="F178" t="str">
            <v>SICRO PE INSUMOS OUTUBRO 2022</v>
          </cell>
        </row>
        <row r="179">
          <cell r="A179" t="str">
            <v>990265U</v>
          </cell>
          <cell r="B179" t="str">
            <v>TRADO CAVADEIRA DE 12''</v>
          </cell>
          <cell r="C179" t="str">
            <v>CHP</v>
          </cell>
          <cell r="D179">
            <v>0.11</v>
          </cell>
          <cell r="E179">
            <v>0.11</v>
          </cell>
          <cell r="F179" t="str">
            <v>COMPESA INSUMOS JULHO 2022.2</v>
          </cell>
        </row>
        <row r="180">
          <cell r="A180" t="str">
            <v>990139U</v>
          </cell>
          <cell r="B180" t="str">
            <v>CAMINHOTE DE CARGA 1,2T (PICK-UP 4X4 DIESEL) COM COMBUSTÍVEL, MANUTENÇÃO E SEGURO</v>
          </cell>
          <cell r="C180" t="str">
            <v>H</v>
          </cell>
          <cell r="D180">
            <v>87.78</v>
          </cell>
          <cell r="E180">
            <v>87.78</v>
          </cell>
          <cell r="F180" t="str">
            <v>COMPESA INSUMOS JULHO 2022.2</v>
          </cell>
        </row>
        <row r="181">
          <cell r="A181" t="str">
            <v>B8958</v>
          </cell>
          <cell r="B181" t="str">
            <v xml:space="preserve">CESTA DE INSTALAÇÕES - TOPOGRAFIA </v>
          </cell>
          <cell r="C181" t="str">
            <v>MÊS</v>
          </cell>
          <cell r="D181">
            <v>2967.36</v>
          </cell>
          <cell r="E181">
            <v>2967.36</v>
          </cell>
          <cell r="F181" t="str">
            <v>SICRO PE CONSULTORIA OUTUBRO 2022</v>
          </cell>
        </row>
        <row r="182">
          <cell r="A182" t="str">
            <v>B8952</v>
          </cell>
          <cell r="B182" t="str">
            <v>IMÓVEL RESIDENCIAL (1,70% DO CMCC- SINAPI)</v>
          </cell>
          <cell r="C182" t="str">
            <v>M2XMÊS</v>
          </cell>
          <cell r="D182">
            <v>30.25</v>
          </cell>
          <cell r="E182">
            <v>30.25</v>
          </cell>
          <cell r="F182" t="str">
            <v>SICRO PE CONSULTORIA OUTUBRO 2022</v>
          </cell>
        </row>
        <row r="183">
          <cell r="A183" t="str">
            <v>E9007</v>
          </cell>
          <cell r="B183" t="str">
            <v>BOMBA DE PISTÃO TRIPLEX COM CAPACIDADE DE 7,80 M³/H (130L/MIN) - 8,20 KW</v>
          </cell>
          <cell r="C183" t="str">
            <v>UN</v>
          </cell>
          <cell r="D183">
            <v>27.058700000000002</v>
          </cell>
          <cell r="E183">
            <v>27.058700000000002</v>
          </cell>
          <cell r="F183" t="str">
            <v>SICRO PE INSUMOS OUTUBRO 2022</v>
          </cell>
        </row>
        <row r="184">
          <cell r="A184" t="str">
            <v>M2304</v>
          </cell>
          <cell r="B184" t="str">
            <v>BROCO DE ARRASTE COM TRÊS ASAS LINHA NW</v>
          </cell>
          <cell r="C184" t="str">
            <v>UN</v>
          </cell>
          <cell r="D184">
            <v>1661.1858</v>
          </cell>
          <cell r="E184">
            <v>1661.1858</v>
          </cell>
          <cell r="F184" t="str">
            <v>SICRO PE INSUMOS OUTUBRO 2022</v>
          </cell>
        </row>
        <row r="185">
          <cell r="A185" t="str">
            <v>M2197</v>
          </cell>
          <cell r="B185" t="str">
            <v>HASTE DE PAREDES PARALELAS COM NIPLE LINHA NW</v>
          </cell>
          <cell r="C185" t="str">
            <v>M</v>
          </cell>
          <cell r="D185">
            <v>605.62159999999994</v>
          </cell>
          <cell r="E185">
            <v>605.62159999999994</v>
          </cell>
          <cell r="F185" t="str">
            <v>SICRO PE INSUMOS OUTUBRO 2022</v>
          </cell>
        </row>
        <row r="186">
          <cell r="A186" t="str">
            <v>M2285</v>
          </cell>
          <cell r="B186" t="str">
            <v>REVESTIMENTO COM CONECTOR LINHA NW</v>
          </cell>
          <cell r="C186" t="str">
            <v>M</v>
          </cell>
          <cell r="D186">
            <v>448.3657</v>
          </cell>
          <cell r="E186">
            <v>448.3657</v>
          </cell>
          <cell r="F186" t="str">
            <v>SICRO PE INSUMOS OUTUBRO 2022</v>
          </cell>
        </row>
        <row r="187">
          <cell r="A187" t="str">
            <v>M2303</v>
          </cell>
          <cell r="B187" t="str">
            <v xml:space="preserve">SAPATA DE WIDIA LINHA NW </v>
          </cell>
          <cell r="C187" t="str">
            <v>UN</v>
          </cell>
          <cell r="D187">
            <v>545.20230000000004</v>
          </cell>
          <cell r="E187">
            <v>545.20230000000004</v>
          </cell>
          <cell r="F187" t="str">
            <v>SICRO PE INSUMOS OUTUBRO 2022</v>
          </cell>
        </row>
        <row r="188">
          <cell r="A188" t="str">
            <v>A9362  (DEPRECIAÇÃO)</v>
          </cell>
          <cell r="B188" t="str">
            <v>TANQUE PARA HIDROSSEMEADURA COM CAPACIDADE DE 7.500 L</v>
          </cell>
          <cell r="C188" t="str">
            <v>H</v>
          </cell>
          <cell r="D188">
            <v>30.076899999999998</v>
          </cell>
          <cell r="E188">
            <v>30.076899999999998</v>
          </cell>
          <cell r="F188" t="str">
            <v>SICRO PE INSUMOS OUTUBRO 2022</v>
          </cell>
        </row>
        <row r="189">
          <cell r="A189" t="str">
            <v>A9362 (OPORTUNIDADE DE CAPITAL)</v>
          </cell>
          <cell r="B189" t="str">
            <v>TANQUE PARA HIDROSSEMEADURA COM CAPACIDADE DE 7.500 L</v>
          </cell>
          <cell r="C189" t="str">
            <v>H</v>
          </cell>
          <cell r="D189">
            <v>7.3070000000000004</v>
          </cell>
          <cell r="E189">
            <v>7.3070000000000004</v>
          </cell>
          <cell r="F189" t="str">
            <v>SICRO PE INSUMOS OUTUBRO 2022</v>
          </cell>
        </row>
        <row r="190">
          <cell r="A190" t="str">
            <v>A9362 (MANUTENÇÃO)</v>
          </cell>
          <cell r="B190" t="str">
            <v>TANQUE PARA HIDROSSEMEADURA COM CAPACIDADE DE 7.500 L</v>
          </cell>
          <cell r="C190" t="str">
            <v>H</v>
          </cell>
          <cell r="D190">
            <v>33.836500000000001</v>
          </cell>
          <cell r="E190">
            <v>33.836500000000001</v>
          </cell>
          <cell r="F190" t="str">
            <v>SICRO PE INSUMOS OUTUBRO 2022</v>
          </cell>
        </row>
        <row r="191">
          <cell r="A191" t="str">
            <v>M0050</v>
          </cell>
          <cell r="B191" t="str">
            <v xml:space="preserve">ADITIVO NATURAL TIPO GOMA XANTANA PARA HIDROSSEMEADURA </v>
          </cell>
          <cell r="C191" t="str">
            <v>KG</v>
          </cell>
          <cell r="D191">
            <v>96.975200000000001</v>
          </cell>
          <cell r="E191">
            <v>96.975200000000001</v>
          </cell>
          <cell r="F191" t="str">
            <v>SICRO PE INSUMOS OUTUBRO 2022</v>
          </cell>
        </row>
        <row r="192">
          <cell r="A192" t="str">
            <v>M0220</v>
          </cell>
          <cell r="B192" t="str">
            <v>ADUBO À BASE DE NITROGÊNIO, FÓSFORO E POTÁSSIO (NPK)</v>
          </cell>
          <cell r="C192" t="str">
            <v>KG</v>
          </cell>
          <cell r="D192">
            <v>4.9210000000000003</v>
          </cell>
          <cell r="E192">
            <v>4.9210000000000003</v>
          </cell>
          <cell r="F192" t="str">
            <v>SICRO PE INSUMOS OUTUBRO 2022</v>
          </cell>
        </row>
        <row r="193">
          <cell r="A193" t="str">
            <v>M0225</v>
          </cell>
          <cell r="B193" t="str">
            <v xml:space="preserve">ADUBO ORGÂNICO COMPOSTO </v>
          </cell>
          <cell r="C193" t="str">
            <v>KG</v>
          </cell>
          <cell r="D193">
            <v>0.26779999999999998</v>
          </cell>
          <cell r="E193">
            <v>0.26779999999999998</v>
          </cell>
          <cell r="F193" t="str">
            <v>SICRO PE INSUMOS OUTUBRO 2022</v>
          </cell>
        </row>
        <row r="194">
          <cell r="A194" t="str">
            <v>M0217</v>
          </cell>
          <cell r="B194" t="str">
            <v>ENXOFRE</v>
          </cell>
          <cell r="C194" t="str">
            <v>KG</v>
          </cell>
          <cell r="D194">
            <v>5.1839000000000004</v>
          </cell>
          <cell r="E194">
            <v>5.1839000000000004</v>
          </cell>
          <cell r="F194" t="str">
            <v>SICRO PE INSUMOS OUTUBRO 2022</v>
          </cell>
        </row>
        <row r="195">
          <cell r="A195" t="str">
            <v>M1756</v>
          </cell>
          <cell r="B195" t="str">
            <v>MATERIAL FORMADOR DE CAMADA PROTETORA PARA HIDROSSEMEADURA</v>
          </cell>
          <cell r="C195" t="str">
            <v>KG</v>
          </cell>
          <cell r="D195">
            <v>2.3252000000000002</v>
          </cell>
          <cell r="E195">
            <v>2.3252000000000002</v>
          </cell>
          <cell r="F195" t="str">
            <v>SICRO PE INSUMOS OUTUBRO 2022</v>
          </cell>
        </row>
        <row r="196">
          <cell r="A196" t="str">
            <v>M1755</v>
          </cell>
          <cell r="B196" t="str">
            <v>PÓ CALCÁRIO DOLOMÍTICO</v>
          </cell>
          <cell r="C196" t="str">
            <v>KG</v>
          </cell>
          <cell r="D196">
            <v>0.12989999999999999</v>
          </cell>
          <cell r="E196">
            <v>0.12989999999999999</v>
          </cell>
          <cell r="F196" t="str">
            <v>SICRO PE INSUMOS OUTUBRO 2022</v>
          </cell>
        </row>
        <row r="197">
          <cell r="A197" t="str">
            <v>M0223</v>
          </cell>
          <cell r="B197" t="str">
            <v>SEMENTES PARA HIDROSSEMEADURA</v>
          </cell>
          <cell r="C197" t="str">
            <v>KG</v>
          </cell>
          <cell r="D197">
            <v>33.9</v>
          </cell>
          <cell r="E197">
            <v>33.9</v>
          </cell>
          <cell r="F197" t="str">
            <v>SICRO PE INSUMOS OUTUBRO 2022</v>
          </cell>
        </row>
        <row r="198">
          <cell r="A198" t="str">
            <v>M3501</v>
          </cell>
          <cell r="B198" t="str">
            <v>PLACA DE ANCORAGEM PARA TIRANTE DE BARRA DE AÇO - E = 12,7 MM E SEÇÃO DE 160 X 160 MM</v>
          </cell>
          <cell r="C198" t="str">
            <v>UN</v>
          </cell>
          <cell r="D198">
            <v>82.356800000000007</v>
          </cell>
          <cell r="E198">
            <v>82.356800000000007</v>
          </cell>
          <cell r="F198" t="str">
            <v>SICRO PE INSUMOS OUTUBRO 2022</v>
          </cell>
        </row>
        <row r="199">
          <cell r="A199" t="str">
            <v>M2019</v>
          </cell>
          <cell r="B199" t="str">
            <v>PORCA EM AÇO PARA ANCORAGEM DE TIRANTES - Dexterno = 38 MM E E = 60 MM</v>
          </cell>
          <cell r="C199" t="str">
            <v>UN</v>
          </cell>
          <cell r="D199">
            <v>54.970799999999997</v>
          </cell>
          <cell r="E199">
            <v>54.970799999999997</v>
          </cell>
          <cell r="F199" t="str">
            <v>SICRO PE INSUMOS OUTUBRO 2022</v>
          </cell>
        </row>
        <row r="200">
          <cell r="A200" t="str">
            <v>M0115</v>
          </cell>
          <cell r="B200" t="str">
            <v>BIOMANTA VEGETAL DE FIBRAS DE COCO ENTRELAÇADAS COM FIOS DE POLIPROPILENO BIODEGRADÁVEIS - DENSIDADE 0,4</v>
          </cell>
          <cell r="C200" t="str">
            <v>M2</v>
          </cell>
          <cell r="D200">
            <v>6.3703000000000003</v>
          </cell>
          <cell r="E200">
            <v>6.3703000000000003</v>
          </cell>
          <cell r="F200" t="str">
            <v>SICRO PE INSUMOS OUTUBRO 2022</v>
          </cell>
        </row>
        <row r="201">
          <cell r="A201" t="str">
            <v>M0020</v>
          </cell>
          <cell r="B201" t="str">
            <v>GRAMPO DE ANCORAGEM EM AÇO CA 50 - D = 6,3 MM</v>
          </cell>
          <cell r="C201" t="str">
            <v>KG</v>
          </cell>
          <cell r="D201">
            <v>10.083</v>
          </cell>
          <cell r="E201">
            <v>10.083</v>
          </cell>
          <cell r="F201" t="str">
            <v>SICRO PE INSUMOS OUTUBRO 2022</v>
          </cell>
        </row>
        <row r="202">
          <cell r="A202" t="str">
            <v>M0849</v>
          </cell>
          <cell r="B202" t="str">
            <v>CORDA DE SISAL - D = 12,0 MM</v>
          </cell>
          <cell r="C202" t="str">
            <v>M</v>
          </cell>
          <cell r="D202">
            <v>2.3431000000000002</v>
          </cell>
          <cell r="E202">
            <v>2.3431000000000002</v>
          </cell>
          <cell r="F202" t="str">
            <v>SICRO PE INSUMOS OUTUBRO 2022</v>
          </cell>
        </row>
        <row r="203">
          <cell r="A203" t="str">
            <v>M2072</v>
          </cell>
          <cell r="B203" t="str">
            <v>LUVA DE ACOPLAMENTO LINHA T38 PARA JUMBO HIDRÁULICO - D = 38,0 mm (1 1/2”)</v>
          </cell>
          <cell r="C203" t="str">
            <v>UN</v>
          </cell>
          <cell r="D203">
            <v>247.44</v>
          </cell>
          <cell r="E203">
            <v>247.44</v>
          </cell>
          <cell r="F203" t="str">
            <v>SICRO PE INSUMOS OUTUBRO 2022</v>
          </cell>
        </row>
      </sheetData>
      <sheetData sheetId="10"/>
      <sheetData sheetId="11">
        <row r="2">
          <cell r="A2" t="str">
            <v>SINAPI SERVIÇOS FEVEREIRO DE 2023</v>
          </cell>
        </row>
      </sheetData>
      <sheetData sheetId="12">
        <row r="2">
          <cell r="A2" t="str">
            <v>SINAPI INSUMOS FEVEREIRO DE 2023</v>
          </cell>
        </row>
      </sheetData>
      <sheetData sheetId="13"/>
      <sheetData sheetId="14"/>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476"/>
      <sheetName val="Contrato"/>
      <sheetName val="Resumo"/>
      <sheetName val="Custo do RR-2C"/>
      <sheetName val="Custo do TSD"/>
      <sheetName val="Custo do CM-30"/>
      <sheetName val="Cadastro Traços e Obras"/>
      <sheetName val="Pato PRRTN - BR47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de Entrada 1"/>
      <sheetName val="Dados de Entrada 2"/>
      <sheetName val="Dados de Entrada 3"/>
      <sheetName val="Capa"/>
      <sheetName val="Página 1"/>
      <sheetName val="Dados de Entrada 4"/>
      <sheetName val="Página 2"/>
      <sheetName val="Página 3"/>
      <sheetName val="Página 4"/>
      <sheetName val="Página 6"/>
      <sheetName val="Página 5"/>
      <sheetName val="Página 7"/>
      <sheetName val="Página 8"/>
      <sheetName val="Dens. médias"/>
      <sheetName val="Dens. teórica"/>
      <sheetName val="Página 9"/>
      <sheetName val="Página 10"/>
      <sheetName val="Página 11"/>
      <sheetName val="Página 12"/>
      <sheetName val="Página 13"/>
      <sheetName val="Teor"/>
      <sheetName val="DENAGREGRAUDO"/>
      <sheetName val="DENSAGRMIUDO"/>
      <sheetName val="MASESPFINPULV"/>
      <sheetName val="DETDENSCAP20"/>
      <sheetName val="DENSCORPROVA"/>
      <sheetName val="GRAFTEMPVISC1"/>
      <sheetName val="GRAFTEMPVISC2"/>
      <sheetName val="CALIBRAGEM"/>
      <sheetName val="CALIBRAGEM-II"/>
      <sheetName val="CALIBRAGEM1"/>
      <sheetName val="CALIBRAGEM2"/>
      <sheetName val="SILOFR4"/>
      <sheetName val="SILOFR3"/>
      <sheetName val="SILOFR2"/>
      <sheetName val="SILOFR1"/>
      <sheetName val="Dosador"/>
      <sheetName val="BALANÇA"/>
      <sheetName val="RESULFINAL"/>
      <sheetName val="DURABILIDADE"/>
      <sheetName val="INDICE FORMA"/>
      <sheetName val="ABRASÃO"/>
      <sheetName val="ADESIVIDADE"/>
      <sheetName val="mão de obra,leis e bdi"/>
      <sheetName val="RESUMO_AUT1"/>
      <sheetName val="CUSTO HORÁRIO"/>
      <sheetName val="Mão de obra"/>
      <sheetName val="Material"/>
      <sheetName val="Tabela"/>
      <sheetName val="Preços_BSTC"/>
      <sheetName val="Página 16"/>
      <sheetName val="composições"/>
      <sheetName val="p a t o 99 b"/>
      <sheetName val="Pontes"/>
      <sheetName val="Resumo Financeiro"/>
      <sheetName val="B M Pl04"/>
      <sheetName val="Listas"/>
      <sheetName val="PLANILHA"/>
      <sheetName val="61M-CBMI"/>
      <sheetName val="PROJ.CBUQ F-B-11606022000"/>
      <sheetName val="BR-230 POMBAL-S.GONÇALO"/>
      <sheetName val="RELATÓRIO"/>
      <sheetName val="RESUMO-DVOP"/>
      <sheetName val="RESUMO_DVOP"/>
      <sheetName val="Plan1"/>
      <sheetName val="Medição"/>
      <sheetName val="DADOS"/>
      <sheetName val="mat"/>
      <sheetName val="MAT-BET"/>
      <sheetName val="Calendário"/>
      <sheetName val="Códigos"/>
      <sheetName val="Geral"/>
      <sheetName val="Mat Asf"/>
      <sheetName val="compos1"/>
      <sheetName val="rosto"/>
      <sheetName val="matbet"/>
      <sheetName val="matbet aterro"/>
      <sheetName val="DG"/>
      <sheetName val="aterro"/>
      <sheetName val="CAP2"/>
      <sheetName val="cap resumo aterro"/>
      <sheetName val="cap resumo"/>
      <sheetName val="rosto i"/>
      <sheetName val="CSV"/>
      <sheetName val="CONT NE"/>
      <sheetName val="FRESA2"/>
      <sheetName val="FRESA RESUMO"/>
      <sheetName val="MOBCANT"/>
      <sheetName val="MICRO"/>
      <sheetName val="MAN"/>
      <sheetName val="P_LIGAÇÃO2"/>
      <sheetName val="P_LIGAÇÃO RESUMO ATERRO"/>
      <sheetName val="P_LIGAÇÃO RESUMO"/>
      <sheetName val="tachas reflet"/>
      <sheetName val="REP SUP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
          <cell r="A3">
            <v>4</v>
          </cell>
          <cell r="B3">
            <v>7.8929999999999998</v>
          </cell>
          <cell r="C3">
            <v>53.947000000000003</v>
          </cell>
          <cell r="D3">
            <v>776</v>
          </cell>
          <cell r="E3">
            <v>10.7</v>
          </cell>
          <cell r="F3">
            <v>2.3340000000000001</v>
          </cell>
          <cell r="G3">
            <v>17.135999999999999</v>
          </cell>
        </row>
        <row r="4">
          <cell r="A4">
            <v>4.5</v>
          </cell>
          <cell r="B4">
            <v>6.391</v>
          </cell>
          <cell r="C4">
            <v>62.156999999999996</v>
          </cell>
          <cell r="D4">
            <v>990</v>
          </cell>
          <cell r="E4">
            <v>11.5</v>
          </cell>
          <cell r="F4">
            <v>2.3530000000000002</v>
          </cell>
          <cell r="G4">
            <v>16.885000000000002</v>
          </cell>
        </row>
        <row r="5">
          <cell r="A5">
            <v>5</v>
          </cell>
          <cell r="B5">
            <v>5.2510000000000003</v>
          </cell>
          <cell r="C5">
            <v>69.018000000000001</v>
          </cell>
          <cell r="D5">
            <v>1016</v>
          </cell>
          <cell r="E5">
            <v>13.1</v>
          </cell>
          <cell r="F5">
            <v>2.3639999999999999</v>
          </cell>
          <cell r="G5">
            <v>16.945</v>
          </cell>
        </row>
        <row r="6">
          <cell r="A6">
            <v>5.5</v>
          </cell>
          <cell r="B6">
            <v>4.4960000000000004</v>
          </cell>
          <cell r="C6">
            <v>74.105000000000004</v>
          </cell>
          <cell r="D6">
            <v>908</v>
          </cell>
          <cell r="E6">
            <v>14.2</v>
          </cell>
          <cell r="F6">
            <v>2.3650000000000002</v>
          </cell>
          <cell r="G6">
            <v>17.359000000000002</v>
          </cell>
        </row>
        <row r="7">
          <cell r="A7">
            <v>6</v>
          </cell>
          <cell r="B7">
            <v>3.9609999999999999</v>
          </cell>
          <cell r="C7">
            <v>77.971999999999994</v>
          </cell>
          <cell r="D7">
            <v>766</v>
          </cell>
          <cell r="E7">
            <v>15.6</v>
          </cell>
          <cell r="F7">
            <v>2.36</v>
          </cell>
          <cell r="G7">
            <v>17.97</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Página 14"/>
      <sheetName val="RESULFINAL"/>
      <sheetName val="Página 16"/>
      <sheetName val="DENAGREGRAUDO"/>
      <sheetName val="DENSAGRMIUDO"/>
      <sheetName val="MASESPFINPULV"/>
      <sheetName val="Traço da Mist.+Filler."/>
      <sheetName val="Traço da Mist. Bet."/>
      <sheetName val="E. Areia"/>
      <sheetName val="E. Areia (2)"/>
      <sheetName val="Pes Agr Silos Frio 3.4&quot;"/>
      <sheetName val="Pes Agr Silos Frio Areia méd"/>
      <sheetName val="Pes Agr Silos Frio 3.8&quot;+pó"/>
      <sheetName val="Até Aqui"/>
      <sheetName val="DETDENSCAP20"/>
      <sheetName val="DENSCORPROVA"/>
      <sheetName val="GRAFTEMPVISC1"/>
      <sheetName val="CALIBRAGEM"/>
      <sheetName val="CALIBRAGEM-II"/>
      <sheetName val="CALIBRAGEM1"/>
      <sheetName val="CALIBRAGEM2"/>
      <sheetName val="SILOFR4"/>
      <sheetName val="SILOFR3"/>
      <sheetName val="SILOFR2"/>
      <sheetName val="SILOFR1"/>
      <sheetName val="Dosador"/>
      <sheetName val="BALANÇA"/>
      <sheetName val="Filler"/>
      <sheetName val="Analise SF 4"/>
      <sheetName val="Analise SF 3"/>
      <sheetName val="Analise SF 2"/>
      <sheetName val="Analise SF 1"/>
      <sheetName val="Analise SF Filler"/>
      <sheetName val="Analise SQ 3"/>
      <sheetName val="Analise SQ 2"/>
      <sheetName val="Analise SQ 1"/>
      <sheetName val="DURABILIDADE"/>
      <sheetName val="INDICE FORMA"/>
      <sheetName val="ABRASÃO"/>
      <sheetName val="ADESIVIDADE"/>
      <sheetName val="Teor"/>
      <sheetName val="RESUMO_AUT1"/>
      <sheetName val="P A T O 99 B"/>
      <sheetName val="BSTC 0,60"/>
      <sheetName val="BOCA BSTC 0,60"/>
      <sheetName val="#REF"/>
      <sheetName val="RESUMO-DVOP"/>
      <sheetName val="planilha"/>
      <sheetName val="Tabela mês"/>
      <sheetName val="REAJU"/>
      <sheetName val="planilha do plano"/>
      <sheetName val="CUSTO HORÁRIO"/>
      <sheetName val="Material"/>
      <sheetName val="Mão de obra"/>
      <sheetName val="relatório"/>
      <sheetName val="Resumo Financeiro"/>
      <sheetName val="Pontes"/>
      <sheetName val="A"/>
      <sheetName val="traço cbuq faixa c Carpizza CON"/>
      <sheetName val="PROJETO"/>
      <sheetName val="Mat Asf"/>
      <sheetName val="Desmat 0,15"/>
      <sheetName val="DADOS"/>
      <sheetName val="Conversão"/>
      <sheetName val="61M-CBMI"/>
      <sheetName val="PCOMP-06-11-2006"/>
      <sheetName val="pro-08"/>
      <sheetName val="alteração"/>
      <sheetName val="eq"/>
      <sheetName val="mo"/>
      <sheetName val="comp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
          <cell r="A3">
            <v>4.5</v>
          </cell>
          <cell r="B3">
            <v>6.6202348981163466</v>
          </cell>
          <cell r="C3">
            <v>60.964134991383446</v>
          </cell>
          <cell r="D3">
            <v>1025.855</v>
          </cell>
          <cell r="E3">
            <v>8.6999999999999993</v>
          </cell>
          <cell r="F3">
            <v>2.3529999999999998</v>
          </cell>
          <cell r="G3">
            <v>16.963493472502915</v>
          </cell>
        </row>
        <row r="4">
          <cell r="A4">
            <v>5</v>
          </cell>
          <cell r="B4">
            <v>5.5001923970155246</v>
          </cell>
          <cell r="C4">
            <v>67.747806208191548</v>
          </cell>
          <cell r="D4">
            <v>1094.5825</v>
          </cell>
          <cell r="E4">
            <v>9.5749999999999993</v>
          </cell>
          <cell r="F4">
            <v>2.3630000000000004</v>
          </cell>
          <cell r="G4">
            <v>17.047556761540491</v>
          </cell>
        </row>
        <row r="5">
          <cell r="A5">
            <v>5.5</v>
          </cell>
          <cell r="B5">
            <v>4.4232587303692874</v>
          </cell>
          <cell r="C5">
            <v>74.264023326736492</v>
          </cell>
          <cell r="D5">
            <v>879.57749999999999</v>
          </cell>
          <cell r="E5">
            <v>10.725000000000001</v>
          </cell>
          <cell r="F5">
            <v>2.37175</v>
          </cell>
          <cell r="G5">
            <v>17.178598970077541</v>
          </cell>
        </row>
        <row r="6">
          <cell r="A6">
            <v>6</v>
          </cell>
          <cell r="B6">
            <v>4.0007841277410066</v>
          </cell>
          <cell r="C6">
            <v>77.635106010695324</v>
          </cell>
          <cell r="D6">
            <v>567.98</v>
          </cell>
          <cell r="E6">
            <v>13.6</v>
          </cell>
          <cell r="F6">
            <v>2.3642500000000002</v>
          </cell>
          <cell r="G6">
            <v>17.877321384085253</v>
          </cell>
        </row>
        <row r="7">
          <cell r="A7">
            <v>6.5</v>
          </cell>
          <cell r="B7">
            <v>4.0533844045161054</v>
          </cell>
          <cell r="C7">
            <v>78.676681324823704</v>
          </cell>
          <cell r="D7">
            <v>529.86500000000001</v>
          </cell>
          <cell r="E7">
            <v>19.450000000000003</v>
          </cell>
          <cell r="F7">
            <v>2.3452500000000001</v>
          </cell>
          <cell r="G7">
            <v>18.970602326582025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DADOS"/>
      <sheetName val="calendário"/>
      <sheetName val="p a t o 99 b"/>
    </sheetNames>
    <sheetDataSet>
      <sheetData sheetId="0">
        <row r="2">
          <cell r="U2" t="str">
            <v>FOLHA 01</v>
          </cell>
        </row>
        <row r="7">
          <cell r="S7" t="str">
            <v xml:space="preserve">             QUADRO DE INDICADORES FISICOS  </v>
          </cell>
        </row>
        <row r="9">
          <cell r="S9" t="str">
            <v xml:space="preserve"> FIRMA    :  CBEMI- CONSTRUTORA BRASILEIRA E  MINERADORA LTDA</v>
          </cell>
        </row>
        <row r="10">
          <cell r="S10" t="str">
            <v xml:space="preserve"> CONTRATO :  PD -16.001/97-00          MEDICAO :</v>
          </cell>
          <cell r="T10" t="str">
            <v xml:space="preserve"> 61a. M.P.</v>
          </cell>
        </row>
        <row r="11">
          <cell r="S11" t="str">
            <v xml:space="preserve"> SERVICOS:     EXECUTADOS ATE:31/03/02  PERIODO LIQUIDO  01/03/02 A 31/03/02</v>
          </cell>
        </row>
        <row r="13">
          <cell r="T13" t="str">
            <v>UNIDADE</v>
          </cell>
          <cell r="U13" t="str">
            <v>QUANTIDADE</v>
          </cell>
        </row>
        <row r="15">
          <cell r="S15" t="str">
            <v xml:space="preserve"> - TAPA BURACO</v>
          </cell>
          <cell r="T15" t="str">
            <v>1000 M3</v>
          </cell>
          <cell r="U15">
            <v>4.2</v>
          </cell>
        </row>
        <row r="16">
          <cell r="S16" t="str">
            <v xml:space="preserve"> - LIMPEZA DE SARGETA E MEIO-FIO</v>
          </cell>
          <cell r="T16" t="str">
            <v>Km</v>
          </cell>
          <cell r="U16">
            <v>573.39</v>
          </cell>
        </row>
        <row r="17">
          <cell r="S17" t="str">
            <v xml:space="preserve"> - ROÇADA</v>
          </cell>
          <cell r="T17" t="str">
            <v>HA</v>
          </cell>
          <cell r="U17">
            <v>818.22</v>
          </cell>
        </row>
        <row r="18">
          <cell r="S18" t="str">
            <v xml:space="preserve"> - RECOMPOSICAO DO REVESTIMENTO</v>
          </cell>
          <cell r="T18" t="str">
            <v>KM</v>
          </cell>
          <cell r="U18">
            <v>53.38</v>
          </cell>
        </row>
        <row r="19">
          <cell r="S19" t="str">
            <v xml:space="preserve"> - SINALIZACAO</v>
          </cell>
          <cell r="T19" t="str">
            <v>KM</v>
          </cell>
          <cell r="U19">
            <v>112.7</v>
          </cell>
        </row>
        <row r="20">
          <cell r="S20" t="str">
            <v xml:space="preserve"> - RECOMPOSICAO DE EROSAO</v>
          </cell>
          <cell r="T20" t="str">
            <v>1000 M3</v>
          </cell>
          <cell r="U20">
            <v>16.41</v>
          </cell>
        </row>
        <row r="41">
          <cell r="S41" t="str">
            <v>CERTIFICO QUE O(S) SERVIÇO(S) ACIMA DISCRIMINADOS FOI(FORAM) EFETUADO(S):</v>
          </cell>
        </row>
        <row r="45">
          <cell r="T45" t="str">
            <v>EM, 01/03/2002</v>
          </cell>
        </row>
        <row r="50">
          <cell r="S50" t="str">
            <v>_______________________          ____________________________    _________________________</v>
          </cell>
        </row>
        <row r="51">
          <cell r="S51" t="str">
            <v>ENG. GERVASIO MARCINICHEN               ENG. IZALDO CARLOS KONDLATSCH       ENG . WAGNER  FERNANDO FABRE</v>
          </cell>
        </row>
      </sheetData>
      <sheetData sheetId="1">
        <row r="2">
          <cell r="U2" t="str">
            <v>FOLHA 01</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SERVIÇOS"/>
      <sheetName val="ORÇAMENTO"/>
      <sheetName val="CROQUI"/>
      <sheetName val="MOBIL-CANT"/>
      <sheetName val="MB"/>
      <sheetName val="AQ TR MB"/>
      <sheetName val="COMPARATIVO"/>
      <sheetName val="Cav. mec. reb."/>
    </sheetNames>
    <sheetDataSet>
      <sheetData sheetId="0"/>
      <sheetData sheetId="1"/>
      <sheetData sheetId="2" refreshError="1"/>
      <sheetData sheetId="3"/>
      <sheetData sheetId="4"/>
      <sheetData sheetId="5"/>
      <sheetData sheetId="6"/>
      <sheetData sheetId="7"/>
      <sheetData sheetId="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s>
    <sheetDataSet>
      <sheetData sheetId="0">
        <row r="54">
          <cell r="F54">
            <v>1403982.3199999998</v>
          </cell>
        </row>
      </sheetData>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TREVOS"/>
      <sheetName val="CROQUIS"/>
      <sheetName val="MB"/>
      <sheetName val="AQ TR MB"/>
      <sheetName val="MOBIL-CANT"/>
      <sheetName val="SERVIÇOS"/>
      <sheetName val="P reaj x P atual"/>
      <sheetName val="ORÇAMENTO"/>
      <sheetName val="TLCB5"/>
      <sheetName val="TLMR"/>
      <sheetName val="TLCC4"/>
      <sheetName val="TCC10"/>
      <sheetName val="TCCB10"/>
      <sheetName val="CRONOGAMA 1º"/>
      <sheetName val="CRONOGAMA 2º "/>
      <sheetName val="Micro Flex 1,5"/>
      <sheetName val="Desm dest. limpeza ate 15 m"/>
      <sheetName val="dest. arv. 0,15 a 0,30 m "/>
      <sheetName val="Regul. mec faixa dominio"/>
      <sheetName val="corte e limpeza de areas gramad"/>
      <sheetName val="trator de estreiras 7D"/>
      <sheetName val="Enroc. ped. jogada"/>
      <sheetName val="Recomp. G. corpo"/>
      <sheetName val="Reat Apilo"/>
      <sheetName val="MBUQ ACBC"/>
      <sheetName val="Compressor"/>
      <sheetName val="Solo Melh. c cim. base rem prof"/>
      <sheetName val="Pint de Lig"/>
      <sheetName val="Capa sel. c areia AC"/>
      <sheetName val="Man.recomp. pint.faixa"/>
      <sheetName val="Rec. rev MBUQ"/>
      <sheetName val="Rem.mec. rev.bet."/>
      <sheetName val="Rem.mec. cam gran"/>
      <sheetName val="Concr. ciclop"/>
      <sheetName val="Concr. cimento"/>
      <sheetName val="Dobra col. armad."/>
      <sheetName val="Forma"/>
      <sheetName val="Reat. comp. bueiro"/>
      <sheetName val="Limp. ponte"/>
      <sheetName val="Esc. Man.Mat. 1ª"/>
      <sheetName val="Esc.Mec.vala"/>
      <sheetName val="Enroc. ped. arrumada"/>
      <sheetName val="Rev. veg. leivas"/>
      <sheetName val="Recomp.tacha"/>
      <sheetName val="Tapa Buraco"/>
      <sheetName val="Rem.prof. Manual"/>
      <sheetName val="Rem.prof.Mecaniz."/>
      <sheetName val="Limp. sarj. meio fio"/>
      <sheetName val="Limp. Val. corte"/>
      <sheetName val="Limp. desc. d'agua"/>
      <sheetName val="Limp. bueiro"/>
      <sheetName val="Limp. placa"/>
      <sheetName val="Recomp. Placa "/>
      <sheetName val="Recomp. Def.met."/>
      <sheetName val="Caiação"/>
      <sheetName val="Recomp. man. aterro"/>
      <sheetName val="Recomp. mec. aterro"/>
      <sheetName val="Roçada man."/>
      <sheetName val="Roçada Capim colonião"/>
      <sheetName val="Roçada mecaniz."/>
      <sheetName val="Capina"/>
      <sheetName val="Brita p base"/>
      <sheetName val="Transp.local CB 5m³"/>
      <sheetName val="Transp.local Mat.Rem"/>
      <sheetName val="Transp.local CC 4t"/>
      <sheetName val="Transp.Com CC 15t"/>
      <sheetName val="Transp.Com. CB 10m³ "/>
      <sheetName val="Transp.local mat. bet."/>
      <sheetName val="Encarregado turma"/>
      <sheetName val="Servente"/>
      <sheetName val="Motoserra"/>
      <sheetName val="Cam basc. 5m³"/>
      <sheetName val="Automóvel"/>
      <sheetName val="Correção def.MB"/>
      <sheetName val="Desobstr. bueiro"/>
      <sheetName val="Cav. mec. reb."/>
      <sheetName val="Fabr. g.corpo"/>
      <sheetName val="prep.Aço- CA50"/>
      <sheetName val="Concr.estr. 18mpa PM"/>
      <sheetName val="Concr.estr. 18mpa"/>
      <sheetName val="Expurgo.jz"/>
      <sheetName val="Limp.cam.vg.jz"/>
      <sheetName val="Esc.c.mat jz"/>
      <sheetName val="Forn. aço CA-50"/>
      <sheetName val="Forn. aço CA-25"/>
      <sheetName val="Areia Comerc."/>
      <sheetName val="Brita Comerc."/>
      <sheetName val="Pedra mão Comerc."/>
      <sheetName val="Obt. grama"/>
      <sheetName val="Plan1"/>
      <sheetName val="Mão de Obra"/>
      <sheetName val="PATO"/>
      <sheetName val="QUADRO COMPARATIVO"/>
      <sheetName val="p a t o 99 b"/>
      <sheetName val="#REF"/>
      <sheetName val="RESUMO-DVOP"/>
      <sheetName val="Tabela mês"/>
      <sheetName val="REAJU"/>
      <sheetName val="CUSTO HORÁRIO"/>
      <sheetName val="Material"/>
      <sheetName val="pro-08"/>
      <sheetName val="Teor"/>
    </sheetNames>
    <sheetDataSet>
      <sheetData sheetId="0"/>
      <sheetData sheetId="1"/>
      <sheetData sheetId="2"/>
      <sheetData sheetId="3"/>
      <sheetData sheetId="4"/>
      <sheetData sheetId="5">
        <row r="14">
          <cell r="G14">
            <v>124.608</v>
          </cell>
        </row>
      </sheetData>
      <sheetData sheetId="6">
        <row r="14">
          <cell r="G14">
            <v>124.608</v>
          </cell>
        </row>
        <row r="19">
          <cell r="G19">
            <v>207.68</v>
          </cell>
        </row>
        <row r="20">
          <cell r="G20">
            <v>38.94</v>
          </cell>
        </row>
        <row r="23">
          <cell r="G23">
            <v>800</v>
          </cell>
        </row>
        <row r="31">
          <cell r="G31">
            <v>24000</v>
          </cell>
        </row>
        <row r="46">
          <cell r="G46">
            <v>3115.2</v>
          </cell>
        </row>
      </sheetData>
      <sheetData sheetId="7" refreshError="1"/>
      <sheetData sheetId="8"/>
      <sheetData sheetId="9"/>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sumptions"/>
      <sheetName val="Funding costs"/>
      <sheetName val="Wholesale"/>
      <sheetName val="Retail funding"/>
      <sheetName val="Sheet4"/>
      <sheetName val="Imai03"/>
      <sheetName val="q8"/>
      <sheetName val="CR LOTE 0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 val="SINAPI"/>
      <sheetName val="Composições"/>
      <sheetName val="Fornecedores"/>
      <sheetName val="Cotações"/>
      <sheetName val="Índices"/>
      <sheetName val="BANCO DE DADOS"/>
    </sheetNames>
    <sheetDataSet>
      <sheetData sheetId="0" refreshError="1"/>
      <sheetData sheetId="1" refreshError="1"/>
      <sheetData sheetId="2" refreshError="1">
        <row r="11">
          <cell r="J11" t="str">
            <v>LOTE</v>
          </cell>
          <cell r="K11">
            <v>0</v>
          </cell>
          <cell r="N11">
            <v>0</v>
          </cell>
          <cell r="T11">
            <v>0</v>
          </cell>
          <cell r="V11">
            <v>0</v>
          </cell>
        </row>
        <row r="12">
          <cell r="V12">
            <v>1</v>
          </cell>
        </row>
        <row r="13">
          <cell r="V13" t="str">
            <v/>
          </cell>
        </row>
        <row r="14">
          <cell r="V14" t="str">
            <v/>
          </cell>
        </row>
        <row r="15">
          <cell r="V15" t="str">
            <v/>
          </cell>
        </row>
        <row r="16">
          <cell r="V16" t="str">
            <v/>
          </cell>
        </row>
        <row r="17">
          <cell r="V17" t="str">
            <v/>
          </cell>
        </row>
        <row r="18">
          <cell r="V18" t="str">
            <v/>
          </cell>
        </row>
        <row r="19">
          <cell r="V19" t="str">
            <v/>
          </cell>
        </row>
        <row r="20">
          <cell r="V20" t="str">
            <v/>
          </cell>
        </row>
        <row r="21">
          <cell r="V21" t="str">
            <v/>
          </cell>
        </row>
        <row r="22">
          <cell r="V22" t="str">
            <v/>
          </cell>
        </row>
        <row r="23">
          <cell r="V23" t="str">
            <v/>
          </cell>
        </row>
        <row r="24">
          <cell r="V24" t="str">
            <v/>
          </cell>
        </row>
        <row r="25">
          <cell r="V25" t="str">
            <v/>
          </cell>
        </row>
        <row r="26">
          <cell r="V26" t="str">
            <v/>
          </cell>
        </row>
        <row r="27">
          <cell r="V27" t="str">
            <v/>
          </cell>
        </row>
        <row r="28">
          <cell r="V28" t="str">
            <v/>
          </cell>
        </row>
        <row r="29">
          <cell r="V29" t="str">
            <v/>
          </cell>
        </row>
        <row r="30">
          <cell r="V30" t="str">
            <v/>
          </cell>
        </row>
        <row r="31">
          <cell r="V31" t="str">
            <v/>
          </cell>
        </row>
        <row r="32">
          <cell r="V32" t="str">
            <v/>
          </cell>
        </row>
        <row r="33">
          <cell r="V33" t="str">
            <v/>
          </cell>
        </row>
        <row r="34">
          <cell r="V34" t="str">
            <v/>
          </cell>
        </row>
        <row r="35">
          <cell r="V35" t="str">
            <v/>
          </cell>
        </row>
        <row r="36">
          <cell r="V36" t="str">
            <v/>
          </cell>
        </row>
      </sheetData>
      <sheetData sheetId="3" refreshError="1"/>
      <sheetData sheetId="4" refreshError="1">
        <row r="10">
          <cell r="D10" t="str">
            <v>Altura</v>
          </cell>
        </row>
        <row r="21">
          <cell r="F21">
            <v>0</v>
          </cell>
        </row>
      </sheetData>
      <sheetData sheetId="5" refreshError="1"/>
      <sheetData sheetId="6" refreshError="1">
        <row r="9">
          <cell r="G9" t="str">
            <v>Tipo</v>
          </cell>
          <cell r="H9" t="str">
            <v>Fonte</v>
          </cell>
          <cell r="I9" t="str">
            <v>Código</v>
          </cell>
          <cell r="J9" t="str">
            <v>Descrição</v>
          </cell>
          <cell r="K9" t="str">
            <v>Un.</v>
          </cell>
          <cell r="N9" t="str">
            <v>Valor Total s/BDI (R$)</v>
          </cell>
        </row>
        <row r="12">
          <cell r="G12" t="str">
            <v>Composição</v>
          </cell>
        </row>
      </sheetData>
      <sheetData sheetId="7" refreshError="1">
        <row r="9">
          <cell r="B9" t="str">
            <v>Nome da Empresa</v>
          </cell>
          <cell r="C9" t="str">
            <v>CNPJ</v>
          </cell>
          <cell r="D9" t="str">
            <v>Telefone</v>
          </cell>
          <cell r="E9" t="str">
            <v>Contato</v>
          </cell>
          <cell r="F9" t="str">
            <v>Observação</v>
          </cell>
        </row>
        <row r="10">
          <cell r="J10">
            <v>0</v>
          </cell>
        </row>
        <row r="11">
          <cell r="J11">
            <v>0</v>
          </cell>
        </row>
        <row r="12">
          <cell r="J12">
            <v>0</v>
          </cell>
        </row>
      </sheetData>
      <sheetData sheetId="8" refreshError="1">
        <row r="9">
          <cell r="G9" t="str">
            <v>Tipo</v>
          </cell>
          <cell r="I9" t="str">
            <v>Código / Fornecedor</v>
          </cell>
          <cell r="J9" t="str">
            <v>Descrição do Item / 
Nome do Fornecedor</v>
          </cell>
          <cell r="K9" t="str">
            <v>Un.</v>
          </cell>
          <cell r="L9" t="str">
            <v>Data Cotação</v>
          </cell>
          <cell r="M9" t="str">
            <v>Valor Cotação (R$)</v>
          </cell>
          <cell r="N9" t="str">
            <v>Índice Reajuste</v>
          </cell>
          <cell r="Q9" t="str">
            <v>Observação</v>
          </cell>
        </row>
        <row r="13">
          <cell r="G13" t="str">
            <v>Item</v>
          </cell>
        </row>
      </sheetData>
      <sheetData sheetId="9" refreshError="1">
        <row r="9">
          <cell r="A9" t="str">
            <v>Índice</v>
          </cell>
          <cell r="B9" t="str">
            <v>Data da Cotação</v>
          </cell>
          <cell r="C9" t="str">
            <v>Valor do Índice na Data da Cotação</v>
          </cell>
          <cell r="D9" t="str">
            <v>Valor do Índice em jan/00</v>
          </cell>
          <cell r="F9" t="str">
            <v>Observação</v>
          </cell>
        </row>
        <row r="10">
          <cell r="J10">
            <v>0</v>
          </cell>
        </row>
        <row r="11">
          <cell r="J11">
            <v>0</v>
          </cell>
        </row>
      </sheetData>
      <sheetData sheetId="1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IÇOES-ORDEM ALFABETICA"/>
      <sheetName val="COMPOSIÇOES-ORDEM NÚMERICA"/>
      <sheetName val="RESUMO GERAL DO PROJETO"/>
      <sheetName val="RESUMO"/>
      <sheetName val="1-1"/>
      <sheetName val="2-1"/>
      <sheetName val="3-1"/>
      <sheetName val="3-2"/>
      <sheetName val="3-3"/>
      <sheetName val="3-4"/>
      <sheetName val="4-1"/>
      <sheetName val="4-2"/>
      <sheetName val="4-3"/>
      <sheetName val="4-4"/>
      <sheetName val="4-5"/>
      <sheetName val="4-6"/>
      <sheetName val="4-7"/>
      <sheetName val="4-8"/>
      <sheetName val="4-9"/>
      <sheetName val="4-10"/>
      <sheetName val="5-1"/>
    </sheetNames>
    <sheetDataSet>
      <sheetData sheetId="0" refreshError="1"/>
      <sheetData sheetId="1">
        <row r="8">
          <cell r="A8">
            <v>20000001</v>
          </cell>
          <cell r="B8" t="str">
            <v>LIMPEZA MECANIZADA DO TERRENO INCLUSIVE RASPAGEM, JUNTAMENTO E QUEIMA DO MATERIAL</v>
          </cell>
          <cell r="C8" t="str">
            <v>M2</v>
          </cell>
          <cell r="D8">
            <v>0.12</v>
          </cell>
        </row>
        <row r="9">
          <cell r="A9">
            <v>20000002</v>
          </cell>
          <cell r="B9" t="str">
            <v>RELOCAÇÃO DA ADUTORA COM LEVANTAMENTO PLANIALTIMETRICO DO EIXO, NIVELAMENTO E CONTRANIVELAMENTO GEOMETRICO DO FUNDO DA VALA  DA ESTRADA DE SERVIÇOS E DRENAGENS, FAIXA DA ADUTORA 30M, SEÇÃO TRANSVERSAL DE 20 EM 20M, PERFIL DO EIXO COM ESCALA VERTICAL DE 1:</v>
          </cell>
          <cell r="C9" t="str">
            <v>KM</v>
          </cell>
          <cell r="D9">
            <v>400.68</v>
          </cell>
        </row>
        <row r="10">
          <cell r="A10">
            <v>20000003</v>
          </cell>
          <cell r="B10" t="str">
            <v>PLACA DE IDENTIFICAÇÃO DA OBRA FORNECIMENTO E COLOCAÇÃO</v>
          </cell>
          <cell r="C10" t="str">
            <v>M2</v>
          </cell>
          <cell r="D10">
            <v>45.4</v>
          </cell>
        </row>
        <row r="11">
          <cell r="A11">
            <v>20000004</v>
          </cell>
          <cell r="B11" t="str">
            <v>PLACA DE SINALIZAÇÃO E ADVERTÊNCIA, CONFECÇÃO, TRANSPORTE E INSTALAÇÃO, EM MADEIRA COMPENSADA 8 A 10MM DE ESPESSURA E DIMENSÕES (1X1,50) M2 INCLUINDO REMOÇÃO PARA OUTRO LOCAL DA OBRA</v>
          </cell>
          <cell r="C11" t="str">
            <v>UN</v>
          </cell>
          <cell r="D11">
            <v>93.54</v>
          </cell>
        </row>
        <row r="12">
          <cell r="A12">
            <v>20000005</v>
          </cell>
          <cell r="B12" t="str">
            <v>CERCA DE SINALIZAÇÃO NOTURNA EM TABUAS INCLUINDO CONFECÇÃO, TRANSPORTE, INSTALAÇÃO COM SUPORTE METALICO, BALDE E BASE DE CONCRETO</v>
          </cell>
          <cell r="C12" t="str">
            <v>M</v>
          </cell>
          <cell r="D12">
            <v>9.11</v>
          </cell>
        </row>
        <row r="13">
          <cell r="A13">
            <v>20000006</v>
          </cell>
          <cell r="B13" t="str">
            <v>LOCAÇÃO TOPOGRÁFICA DO EIXO DA ESTRADA</v>
          </cell>
          <cell r="C13" t="str">
            <v>KM</v>
          </cell>
          <cell r="D13">
            <v>126.16</v>
          </cell>
        </row>
        <row r="14">
          <cell r="A14">
            <v>20000007</v>
          </cell>
          <cell r="B14" t="str">
            <v xml:space="preserve">ESCAVAÇÃO E TRANSPORTE C/ LÂMINA DT &lt; 30M - 1A CATEGORIA </v>
          </cell>
          <cell r="C14" t="str">
            <v>M3</v>
          </cell>
          <cell r="D14">
            <v>2.17</v>
          </cell>
        </row>
        <row r="15">
          <cell r="A15">
            <v>20000008</v>
          </cell>
          <cell r="B15" t="str">
            <v xml:space="preserve">CORTE EM MATERIAL DE 1ª CATEGORIA </v>
          </cell>
          <cell r="C15" t="str">
            <v>M3</v>
          </cell>
          <cell r="D15">
            <v>1.24</v>
          </cell>
        </row>
        <row r="16">
          <cell r="A16">
            <v>20000009</v>
          </cell>
          <cell r="B16" t="str">
            <v>ATERRO COMPACTADO COM FORNECIMENTO MATERIAL DE EMPRÉSTIMO</v>
          </cell>
          <cell r="C16" t="str">
            <v>M3</v>
          </cell>
          <cell r="D16">
            <v>6.23</v>
          </cell>
        </row>
        <row r="17">
          <cell r="A17">
            <v>20000010</v>
          </cell>
          <cell r="B17" t="str">
            <v xml:space="preserve">CARGA E DESCARGA DE SOLO </v>
          </cell>
          <cell r="C17" t="str">
            <v>M3</v>
          </cell>
          <cell r="D17">
            <v>2.12</v>
          </cell>
        </row>
        <row r="18">
          <cell r="A18">
            <v>20000011</v>
          </cell>
          <cell r="B18" t="str">
            <v>TRANSPORTE DE SOLO PARA BOTA-FORA</v>
          </cell>
          <cell r="C18" t="str">
            <v>M3.KM</v>
          </cell>
          <cell r="D18">
            <v>1.06</v>
          </cell>
        </row>
        <row r="19">
          <cell r="A19">
            <v>20000012</v>
          </cell>
          <cell r="B19" t="str">
            <v>ESPALHAMENTO DE SOLO EM BOTA FORA</v>
          </cell>
          <cell r="C19" t="str">
            <v>M3</v>
          </cell>
          <cell r="D19">
            <v>0.39</v>
          </cell>
        </row>
        <row r="20">
          <cell r="A20">
            <v>20000013</v>
          </cell>
          <cell r="B20" t="str">
            <v>DESMONTE DE ROCHA</v>
          </cell>
          <cell r="C20" t="str">
            <v>M3</v>
          </cell>
          <cell r="D20">
            <v>37.28</v>
          </cell>
        </row>
        <row r="21">
          <cell r="A21">
            <v>20000014</v>
          </cell>
          <cell r="B21" t="str">
            <v>CARGA E DESCARGA DE ROCHA</v>
          </cell>
          <cell r="C21" t="str">
            <v>M3</v>
          </cell>
          <cell r="D21">
            <v>2.61</v>
          </cell>
        </row>
        <row r="22">
          <cell r="A22">
            <v>20000015</v>
          </cell>
          <cell r="B22" t="str">
            <v>TRANSPORTE DE ROCHA</v>
          </cell>
          <cell r="C22" t="str">
            <v>M3.KM</v>
          </cell>
          <cell r="D22">
            <v>1.25</v>
          </cell>
        </row>
        <row r="23">
          <cell r="A23">
            <v>20000016</v>
          </cell>
          <cell r="B23" t="str">
            <v>ESPALHAMENTO DE ROCHA EM BOTA-FORA</v>
          </cell>
          <cell r="C23" t="str">
            <v>M3</v>
          </cell>
          <cell r="D23">
            <v>0.9</v>
          </cell>
        </row>
        <row r="24">
          <cell r="A24">
            <v>20000017</v>
          </cell>
          <cell r="B24" t="str">
            <v>ESCAVACAO EM JAZIDA DE CASCALHO PARA REVESTIMENTO PRIMARIO</v>
          </cell>
          <cell r="C24" t="str">
            <v>M3</v>
          </cell>
          <cell r="D24">
            <v>2.35</v>
          </cell>
        </row>
        <row r="25">
          <cell r="A25">
            <v>20000018</v>
          </cell>
          <cell r="B25" t="str">
            <v>CARGA E DESCARGA DE SOLO-CASCALHO</v>
          </cell>
          <cell r="C25" t="str">
            <v>M3</v>
          </cell>
          <cell r="D25">
            <v>2.37</v>
          </cell>
        </row>
        <row r="26">
          <cell r="A26">
            <v>20000019</v>
          </cell>
          <cell r="B26" t="str">
            <v>TRANSPORTE DE CASCALHO</v>
          </cell>
          <cell r="C26" t="str">
            <v>M3.KM</v>
          </cell>
          <cell r="D26">
            <v>1.06</v>
          </cell>
        </row>
        <row r="27">
          <cell r="A27">
            <v>20000020</v>
          </cell>
          <cell r="B27" t="str">
            <v>VALETA TRAPEZOIDAL ESCAVADA S/ REVESTIMENTO-CRISTA DE CORTE</v>
          </cell>
          <cell r="C27" t="str">
            <v>M3</v>
          </cell>
          <cell r="D27">
            <v>13.8</v>
          </cell>
        </row>
        <row r="28">
          <cell r="A28">
            <v>20000021</v>
          </cell>
          <cell r="B28" t="str">
            <v>SARJETA TRIANGULAR ESCAVADA S/ REVESTIMENTO-PÉ DE CORTE</v>
          </cell>
          <cell r="C28" t="str">
            <v>M3</v>
          </cell>
          <cell r="D28">
            <v>13.8</v>
          </cell>
        </row>
        <row r="29">
          <cell r="A29">
            <v>20000022</v>
          </cell>
          <cell r="B29" t="str">
            <v>REVESTIMENTO DE SARJETA, VALETA OU DESCIDA D'ÁGUA EM CONCRETO SIMPLES</v>
          </cell>
          <cell r="C29" t="str">
            <v>M3</v>
          </cell>
          <cell r="D29">
            <v>172.02</v>
          </cell>
        </row>
        <row r="30">
          <cell r="A30">
            <v>20000023</v>
          </cell>
          <cell r="B30" t="str">
            <v>REVESTIMENTO VEGETAL COM GRAMA EM LEIVAS</v>
          </cell>
          <cell r="C30" t="str">
            <v>M2</v>
          </cell>
          <cell r="D30">
            <v>9.8000000000000007</v>
          </cell>
        </row>
        <row r="31">
          <cell r="A31">
            <v>20000024</v>
          </cell>
          <cell r="B31" t="str">
            <v>REGULARIZAÇÃO DE SUB-LEITO</v>
          </cell>
          <cell r="C31" t="str">
            <v>M²</v>
          </cell>
          <cell r="D31">
            <v>0.2</v>
          </cell>
        </row>
        <row r="32">
          <cell r="A32">
            <v>20000025</v>
          </cell>
          <cell r="B32" t="str">
            <v>EXECUÇÃO DE REVESTIMENTO PRIMÁRIO-ESPALHAMENTO, COM FORMAÇÃO DO GREIDE E COMPACTAÇÃO</v>
          </cell>
          <cell r="C32" t="str">
            <v>M3</v>
          </cell>
          <cell r="D32">
            <v>11.67</v>
          </cell>
        </row>
        <row r="33">
          <cell r="A33">
            <v>20000026</v>
          </cell>
          <cell r="B33" t="str">
            <v xml:space="preserve">BUEIRO TUBULAR SIMPLES EM CONCRETO ARMADO CA-2, INCLUSIVE BERÇO EM CONCRETO CICLÓPICO  D - 0,60M </v>
          </cell>
          <cell r="C33" t="str">
            <v>M</v>
          </cell>
          <cell r="D33">
            <v>121.82</v>
          </cell>
        </row>
        <row r="34">
          <cell r="A34">
            <v>20000027</v>
          </cell>
          <cell r="B34" t="str">
            <v>BUEIRO TUBULAR SIMPLES EM CONCRETO ARMADO CA-2, INCLUSIVE BERÇO EM CONCRETO CICLÓPICO  D - 0,80M</v>
          </cell>
          <cell r="C34" t="str">
            <v>M</v>
          </cell>
          <cell r="D34">
            <v>198.38</v>
          </cell>
        </row>
        <row r="35">
          <cell r="A35">
            <v>20000028</v>
          </cell>
          <cell r="B35" t="str">
            <v>BUEIRO TUBULAR SIMPLES EM CONCRETO ARMADO CA-2, INCLUSIVE BERÇO EM CONCRETO CICLÓPICO  D - 1,00M</v>
          </cell>
          <cell r="C35" t="str">
            <v>M</v>
          </cell>
          <cell r="D35">
            <v>256.74</v>
          </cell>
        </row>
        <row r="36">
          <cell r="A36">
            <v>20000029</v>
          </cell>
          <cell r="B36" t="str">
            <v>BUEIRO TUBULAR SIMPLES EM CONCRETO ARMADO CA-2, INCLUSIVE BERÇO EM CONCRETO CICLÓPICO  D - 1,20M</v>
          </cell>
          <cell r="C36" t="str">
            <v>M</v>
          </cell>
          <cell r="D36">
            <v>386.73</v>
          </cell>
        </row>
        <row r="37">
          <cell r="A37">
            <v>20000030</v>
          </cell>
          <cell r="B37" t="str">
            <v>BUEIRO TUBULAR DUPLO EM CONCRETO ARMADO CA-2, INCLUSIVE BERÇO EM CONCRETO CICLÓPICO  D - 1,00M</v>
          </cell>
          <cell r="C37" t="str">
            <v>M</v>
          </cell>
          <cell r="D37">
            <v>487.11</v>
          </cell>
        </row>
        <row r="38">
          <cell r="A38">
            <v>20000031</v>
          </cell>
          <cell r="B38" t="str">
            <v>BUEIRO TUBULAR DUPLO EM CONCRETO ARMADO CA-2, INCLUSIVE BERÇO EM CONCRETO CICLÓPICO  D - 1,20M</v>
          </cell>
          <cell r="C38" t="str">
            <v>M</v>
          </cell>
          <cell r="D38">
            <v>747.55</v>
          </cell>
        </row>
        <row r="39">
          <cell r="A39">
            <v>20000032</v>
          </cell>
          <cell r="B39" t="str">
            <v>BOCA DE BUEIRO SIMPLES EM CONCRETO CICLÓPICO, TESTADA, ALAS, CALÇADA E REGULARIZAÇÃO DO TERRENO D -0,60M</v>
          </cell>
          <cell r="C39" t="str">
            <v>UN</v>
          </cell>
          <cell r="D39">
            <v>334.31</v>
          </cell>
        </row>
        <row r="40">
          <cell r="A40">
            <v>20000033</v>
          </cell>
          <cell r="B40" t="str">
            <v>BOCA DE BUEIRO SIMPLES EM CONCRETO CICLÓPICO, TESTADA, ALAS, CALÇADA E REGULARIZAÇÃO DO TERRENO D - 0,80M</v>
          </cell>
          <cell r="C40" t="str">
            <v>UN</v>
          </cell>
          <cell r="D40">
            <v>602.70000000000005</v>
          </cell>
        </row>
        <row r="41">
          <cell r="A41">
            <v>20000034</v>
          </cell>
          <cell r="B41" t="str">
            <v>BOCA DE BUEIRO SIMPLES EM CONCRETO CICLÓPICO, TESTADA, ALAS, CALÇADA E REGULARIZAÇÃO DO TERRENO D - 1,00M</v>
          </cell>
          <cell r="C41" t="str">
            <v>UN</v>
          </cell>
          <cell r="D41">
            <v>947.62</v>
          </cell>
        </row>
        <row r="42">
          <cell r="A42">
            <v>20000035</v>
          </cell>
          <cell r="B42" t="str">
            <v>BOCA DE BUEIRO SIMPLES EM CONCRETO CICLÓPICO, TESTADA, ALAS, CALÇADA E REGULARIZAÇÃO DO TERRENO D - 1,20M</v>
          </cell>
          <cell r="C42" t="str">
            <v>UN</v>
          </cell>
          <cell r="D42">
            <v>1242.3599999999999</v>
          </cell>
        </row>
        <row r="43">
          <cell r="A43">
            <v>20000036</v>
          </cell>
          <cell r="B43" t="str">
            <v>BOCA DE BUEIRO DUPLA EM CONCRETO CICLÓPICO, TESTADA, ALAS, CALÇADA E REGULARIZAÇÃO DO TERRENO D - 1,00M</v>
          </cell>
          <cell r="C43" t="str">
            <v>UN</v>
          </cell>
          <cell r="D43">
            <v>1200.3</v>
          </cell>
        </row>
        <row r="44">
          <cell r="A44">
            <v>20000037</v>
          </cell>
          <cell r="B44" t="str">
            <v>BOCA DE BUEIRO DUPLA EM CONCRETO CICLÓPICO, TESTADA, ALAS, CALÇADA E REGULARIZAÇÃO DO TERRENO D - 1,20M</v>
          </cell>
          <cell r="C44" t="str">
            <v>UN</v>
          </cell>
          <cell r="D44">
            <v>1742.25</v>
          </cell>
        </row>
        <row r="45">
          <cell r="A45">
            <v>20000038</v>
          </cell>
          <cell r="B45" t="str">
            <v xml:space="preserve">CONCRETO ARMADO PARA BLOCO DE APOIO E DE ANCORAGEM, INCLUSIVE FORMA, AÇO E ESCORAMENTO </v>
          </cell>
          <cell r="C45" t="str">
            <v>M3</v>
          </cell>
          <cell r="D45">
            <v>537.26</v>
          </cell>
        </row>
        <row r="46">
          <cell r="A46">
            <v>20000039</v>
          </cell>
          <cell r="B46" t="str">
            <v xml:space="preserve">CAIXA PARA VENTOSA OU DESCARGA NAS DIMENSÕES DE PROJETO INCLUSIVE REVESTIMENTOS ENTERNOS E EXTERNOS, FUNDO EM CONCRETO FCK= 15 MPA E TAMPA EM CONCRETO ARMADO </v>
          </cell>
          <cell r="C46" t="str">
            <v>UN</v>
          </cell>
          <cell r="D46">
            <v>534.61</v>
          </cell>
        </row>
        <row r="47">
          <cell r="A47">
            <v>20000040</v>
          </cell>
          <cell r="B47" t="str">
            <v xml:space="preserve">EXECUÇÃO DE TRAVESSIA SOB ESTRADA DE FERRO TIPO TUNNEL LINER EM BUEIRO ARMCO OU SIMILAR DN 2,00M </v>
          </cell>
          <cell r="C47" t="str">
            <v>M</v>
          </cell>
          <cell r="D47">
            <v>2857.5</v>
          </cell>
        </row>
        <row r="48">
          <cell r="A48">
            <v>20000041</v>
          </cell>
          <cell r="B48" t="str">
            <v>ESCAVAÇÃO MECANIZADA DE VALAS EM SOLO DE QUALQUER NATUREZA, EXCETO ROCHA EM PROFUNDIDADE DE 0 A 6,00M</v>
          </cell>
          <cell r="C48" t="str">
            <v>M3</v>
          </cell>
          <cell r="D48">
            <v>4.7</v>
          </cell>
        </row>
        <row r="49">
          <cell r="A49">
            <v>20000042</v>
          </cell>
          <cell r="B49" t="str">
            <v>ESCAVAÇÃO MANUAL DE VALAS EM SOLO DE QUALQUER NATUREZA, EXCETO ROCHA EM PROFUNDIDADE DE 0 A 6,00M</v>
          </cell>
          <cell r="C49" t="str">
            <v>M3</v>
          </cell>
          <cell r="D49">
            <v>13.34</v>
          </cell>
        </row>
        <row r="50">
          <cell r="A50">
            <v>20000043</v>
          </cell>
          <cell r="B50" t="str">
            <v>LASTRO DE AREIA: FORNECIMENTO, ESPALHAMENTO E ADENSAMENTO</v>
          </cell>
          <cell r="C50" t="str">
            <v>M3</v>
          </cell>
          <cell r="D50">
            <v>16.79</v>
          </cell>
        </row>
        <row r="51">
          <cell r="A51">
            <v>20000044</v>
          </cell>
          <cell r="B51" t="str">
            <v>ESCAVAÇÃO DE SOLO EM JAZIDA COM TRATOR</v>
          </cell>
          <cell r="C51" t="str">
            <v>M3</v>
          </cell>
          <cell r="D51">
            <v>2.17</v>
          </cell>
        </row>
        <row r="52">
          <cell r="A52">
            <v>20000045</v>
          </cell>
          <cell r="B52" t="str">
            <v>ESCAVAÇÃO E CARGA EM LODO</v>
          </cell>
          <cell r="C52" t="str">
            <v>M3</v>
          </cell>
          <cell r="D52">
            <v>4.62</v>
          </cell>
        </row>
        <row r="53">
          <cell r="A53">
            <v>20000046</v>
          </cell>
          <cell r="B53" t="str">
            <v xml:space="preserve">ATERRO COM AREIA: FORNECIMENTO, ESPALHAMENTO E ADENSAMENTO </v>
          </cell>
          <cell r="C53" t="str">
            <v>M3</v>
          </cell>
          <cell r="D53">
            <v>16.79</v>
          </cell>
        </row>
        <row r="54">
          <cell r="A54">
            <v>20000047</v>
          </cell>
          <cell r="B54" t="str">
            <v>ESCAVAÇÃO MECANICA EM VALA DE ROCHA COM UTILIZAÇÃO DE EXPLOSIVOS, PERFURATRIZ PNEUMATICA, CARGA E TRANSPORTE ATÉ 30M</v>
          </cell>
          <cell r="C54" t="str">
            <v>M3</v>
          </cell>
          <cell r="D54">
            <v>37.28</v>
          </cell>
        </row>
        <row r="55">
          <cell r="A55">
            <v>20000048</v>
          </cell>
          <cell r="B55" t="str">
            <v>ESCAVAÇÃO DE VALA EM ROCHA A FRIO, INCLUINDO REGULARIZAÇÃO, CARGA E TRANSPORTE ATÉ 30M</v>
          </cell>
          <cell r="C55" t="str">
            <v>M3</v>
          </cell>
          <cell r="D55">
            <v>49.81</v>
          </cell>
        </row>
        <row r="56">
          <cell r="A56">
            <v>20000049</v>
          </cell>
          <cell r="B56" t="str">
            <v>ESCORAMENTO COM ESTACA PRANCHA DE AÇO 1/4"</v>
          </cell>
          <cell r="C56" t="str">
            <v>M2</v>
          </cell>
          <cell r="D56">
            <v>42.73</v>
          </cell>
        </row>
        <row r="57">
          <cell r="A57">
            <v>20000050</v>
          </cell>
          <cell r="B57" t="str">
            <v>ESCORAMENTO CONTINUO DE MADEIRA</v>
          </cell>
          <cell r="C57" t="str">
            <v>M2</v>
          </cell>
          <cell r="D57">
            <v>13.61</v>
          </cell>
        </row>
        <row r="58">
          <cell r="A58">
            <v>20000051</v>
          </cell>
          <cell r="B58" t="str">
            <v>ESCORAMENTO DESCONTINUO DE MADEIRA</v>
          </cell>
          <cell r="C58" t="str">
            <v>M2</v>
          </cell>
          <cell r="D58">
            <v>10.34</v>
          </cell>
        </row>
        <row r="59">
          <cell r="A59">
            <v>20000052</v>
          </cell>
          <cell r="B59" t="str">
            <v>COMPACTAÇÃO MECANICA DE REATERRO DE VALA COM LANÇAMENTO, ESPALHAMENTO MANUAL EM CAMADAS DE 0,15M COM CONTROLE DE GRAU DE COMPACTAÇÃO &gt; 95% DE PROCTOR NORMAL</v>
          </cell>
          <cell r="C59" t="str">
            <v>M3</v>
          </cell>
          <cell r="D59">
            <v>5.94</v>
          </cell>
        </row>
        <row r="60">
          <cell r="A60">
            <v>20000053</v>
          </cell>
          <cell r="B60" t="str">
            <v>CARGA E DESCARGA-SOLO</v>
          </cell>
          <cell r="C60" t="str">
            <v>M³</v>
          </cell>
          <cell r="D60">
            <v>2.12</v>
          </cell>
        </row>
        <row r="61">
          <cell r="A61">
            <v>20000054</v>
          </cell>
          <cell r="B61" t="str">
            <v>CARGA E DESCARGA - ROCHA</v>
          </cell>
          <cell r="C61" t="str">
            <v>M4</v>
          </cell>
          <cell r="D61">
            <v>2.61</v>
          </cell>
        </row>
        <row r="62">
          <cell r="A62">
            <v>20000055</v>
          </cell>
          <cell r="B62" t="str">
            <v>TRANSPORTE DE MATERIAL ESCAVADO-SOLO</v>
          </cell>
          <cell r="C62" t="str">
            <v>M³.KM</v>
          </cell>
          <cell r="D62">
            <v>1.06</v>
          </cell>
        </row>
        <row r="63">
          <cell r="A63">
            <v>20000056</v>
          </cell>
          <cell r="B63" t="str">
            <v>TRANSPORTE DE MATERIAL ESCAVADO - ROCHA</v>
          </cell>
          <cell r="C63" t="str">
            <v>M3.KM</v>
          </cell>
          <cell r="D63">
            <v>1.25</v>
          </cell>
        </row>
        <row r="64">
          <cell r="A64">
            <v>20000057</v>
          </cell>
          <cell r="B64" t="str">
            <v xml:space="preserve">TRANSPORTE E DESCARGA DE MATERIAL ESCAVADO - LODO </v>
          </cell>
          <cell r="C64" t="str">
            <v>M3.KM</v>
          </cell>
          <cell r="D64">
            <v>1.27</v>
          </cell>
        </row>
        <row r="65">
          <cell r="A65">
            <v>20000058</v>
          </cell>
          <cell r="B65" t="str">
            <v>ESPALHAMENTO DE SOLO EM BOTA-FORA</v>
          </cell>
          <cell r="C65" t="str">
            <v>M3</v>
          </cell>
          <cell r="D65">
            <v>0.39</v>
          </cell>
        </row>
        <row r="66">
          <cell r="A66">
            <v>20000059</v>
          </cell>
          <cell r="B66" t="str">
            <v>ESPALHAMENTO DE ROCHA EM BOTA FORA</v>
          </cell>
          <cell r="C66" t="str">
            <v>M3</v>
          </cell>
          <cell r="D66">
            <v>0.9</v>
          </cell>
        </row>
        <row r="67">
          <cell r="A67">
            <v>20000060</v>
          </cell>
          <cell r="B67" t="str">
            <v xml:space="preserve">ASSENTAMENTO DE TUBULAÇÃO EXECUTADA EM TRECHO ENTERRADO CHAPAS SOLDADAS DE AÇO CARBONO DN 900 COM PROTEÇÃO CONTRA CORROSÃO, ATRAVÉS DE PINTURA INTERNA COM ESMALTE DE ALCATRÃO E EXTERNAMENTE COM PINTURA DE ESMALTE DE ALCATRÃO USANDO-SE LÃ DE VIDRO OU JUTA </v>
          </cell>
          <cell r="C67" t="str">
            <v>M</v>
          </cell>
          <cell r="D67">
            <v>68.3</v>
          </cell>
        </row>
        <row r="68">
          <cell r="A68">
            <v>20000061</v>
          </cell>
          <cell r="B68" t="str">
            <v>ASSENTAMENTO DE TUBULAÇÃO EXECUTADA EM TRECHO AEREO CHAPAS SOLDADAS DE AÇO CARBONO DN 900, CARGA, DESCARGA, ENFILEIRAMENTO E TRANSPORTE DO LOCAL DE ESTOCAGEM ATÉ O PONTO DE APLICAÇÃO</v>
          </cell>
          <cell r="C68" t="str">
            <v>M</v>
          </cell>
          <cell r="D68">
            <v>88.75</v>
          </cell>
        </row>
        <row r="69">
          <cell r="A69">
            <v>20000062</v>
          </cell>
          <cell r="B69" t="str">
            <v xml:space="preserve">PROTEÇÃO INTERNA CONTRA CORROSÃO, ATRAVÉS DE PINTURA INTERNA COM ESMALTE DE ALCATRÃO USANDO-SE LÃ DE VIDRO OU JUTA COMO ELEMENTO DE ARMADURA PARA O REVESTIMENTO BETUMINOSO </v>
          </cell>
          <cell r="C69" t="str">
            <v>M²</v>
          </cell>
          <cell r="D69">
            <v>20</v>
          </cell>
        </row>
        <row r="70">
          <cell r="A70">
            <v>20000063</v>
          </cell>
          <cell r="B70" t="str">
            <v xml:space="preserve">PROTEÇÃO EXTERNA CONTRA CORROSÃO, ATRAVÉS DE PINTURA INTERNA COM ESMALTE DE ALCATRÃO USANDO-SE LÃ DE VIDRO OU JUTA COMO ELEMENTO DE ARMADURA PARA O REVESTIMENTO BETUMINOSO </v>
          </cell>
          <cell r="C70" t="str">
            <v>M²</v>
          </cell>
          <cell r="D70">
            <v>30</v>
          </cell>
        </row>
        <row r="71">
          <cell r="A71">
            <v>20000064</v>
          </cell>
          <cell r="B71" t="str">
            <v xml:space="preserve">FORNECIMENTO E MONTAGENS DE JUNTA DRESSER DN 900MM </v>
          </cell>
          <cell r="C71" t="str">
            <v xml:space="preserve">CJ </v>
          </cell>
          <cell r="D71">
            <v>3499.67</v>
          </cell>
        </row>
        <row r="72">
          <cell r="A72">
            <v>20000065</v>
          </cell>
          <cell r="B72" t="str">
            <v xml:space="preserve">EXECUÇÃO DE SERVIÇOS DE PROTEÇÃO CATODICA </v>
          </cell>
          <cell r="C72" t="str">
            <v>KM</v>
          </cell>
          <cell r="D72">
            <v>2180</v>
          </cell>
        </row>
        <row r="73">
          <cell r="A73">
            <v>20000066</v>
          </cell>
          <cell r="B73" t="str">
            <v>CORTE EM MATERIAL DE 1ª CATEGORIA X 2,51</v>
          </cell>
          <cell r="C73" t="str">
            <v>M3</v>
          </cell>
          <cell r="D73">
            <v>1.24</v>
          </cell>
        </row>
        <row r="74">
          <cell r="A74">
            <v>20000067</v>
          </cell>
          <cell r="B74" t="str">
            <v>ESCAVAÇÃO E TRANSPORTE C/ LÂMINA DT &lt; 30M - 1A CATEGORIA X 1,72</v>
          </cell>
          <cell r="C74" t="str">
            <v>M3</v>
          </cell>
          <cell r="D74">
            <v>2.17</v>
          </cell>
        </row>
        <row r="75">
          <cell r="A75">
            <v>20000068</v>
          </cell>
          <cell r="B75" t="str">
            <v xml:space="preserve">REVESTIMENTO C/ CASCALHO </v>
          </cell>
          <cell r="C75" t="str">
            <v>M³</v>
          </cell>
          <cell r="D75">
            <v>11.67</v>
          </cell>
        </row>
        <row r="76">
          <cell r="A76">
            <v>20000069</v>
          </cell>
          <cell r="B76" t="str">
            <v>DESMONTE EM TERRA COMPACTADA (1ª CATEGORIA) UTILIZANDO EQUIPAMENTO ADEQUADO, INCLUINDO TRANSPORTE MECANICO ATÉ 30 M</v>
          </cell>
          <cell r="C76" t="str">
            <v>M³</v>
          </cell>
          <cell r="D76">
            <v>2.17</v>
          </cell>
        </row>
        <row r="77">
          <cell r="A77">
            <v>20000070</v>
          </cell>
          <cell r="B77" t="str">
            <v>DESMONTE EM ROCHA BRANDA OU ROCHA EM DECOMPOSIÇÃO (3ª CATEGORIA) UTILIZANDO EXPLOSIVOS E PERFURATRIZ PNEUMÁTICA, INCLUINDO TRANSPORTE ATÉ 30 M</v>
          </cell>
          <cell r="C77" t="str">
            <v>M³</v>
          </cell>
          <cell r="D77">
            <v>37.28</v>
          </cell>
        </row>
        <row r="78">
          <cell r="A78">
            <v>20000071</v>
          </cell>
          <cell r="B78" t="str">
            <v>ESGOTAMENTO COM CONJUNTO MOTO BOMBA</v>
          </cell>
          <cell r="C78" t="str">
            <v>H</v>
          </cell>
          <cell r="D78">
            <v>2.13</v>
          </cell>
        </row>
        <row r="79">
          <cell r="A79">
            <v>20000072</v>
          </cell>
          <cell r="B79" t="str">
            <v xml:space="preserve">ESCORAMENTO CONTINUO </v>
          </cell>
          <cell r="C79" t="str">
            <v>M²</v>
          </cell>
          <cell r="D79">
            <v>13.61</v>
          </cell>
        </row>
        <row r="80">
          <cell r="A80">
            <v>20000073</v>
          </cell>
          <cell r="B80" t="str">
            <v>ATERRO/REATERRO DE ÁREA COMPACTADO COM PLACAS COMPACTADORA COM CONTROLE DO GRAU DE COMPACTAÇÃO</v>
          </cell>
          <cell r="C80" t="str">
            <v>M3</v>
          </cell>
          <cell r="D80">
            <v>5.94</v>
          </cell>
        </row>
        <row r="81">
          <cell r="A81">
            <v>20000074</v>
          </cell>
          <cell r="B81" t="str">
            <v>LASTRO DE CONCRETO NÃO ESTRUTURAL CONSUMO MÍNIMO DE 150 KG/M3, PREPARO E LANÇAMENTO</v>
          </cell>
          <cell r="C81" t="str">
            <v>M3</v>
          </cell>
          <cell r="D81">
            <v>144.52000000000001</v>
          </cell>
        </row>
        <row r="82">
          <cell r="A82">
            <v>20000075</v>
          </cell>
          <cell r="B82" t="str">
            <v>FORMA PLANA EM TÁBUA COMUM PARA FUNDAÇÃO</v>
          </cell>
          <cell r="C82" t="str">
            <v>M²</v>
          </cell>
          <cell r="D82">
            <v>19.89</v>
          </cell>
        </row>
        <row r="83">
          <cell r="A83">
            <v>20000076</v>
          </cell>
          <cell r="B83" t="str">
            <v>CONCRETO ESTRUTURAL, FCK = 250 KG/CM², PREPARO E LANÇAMENTO</v>
          </cell>
          <cell r="C83" t="str">
            <v>M³</v>
          </cell>
          <cell r="D83">
            <v>209.37</v>
          </cell>
        </row>
        <row r="84">
          <cell r="A84">
            <v>20000077</v>
          </cell>
          <cell r="B84" t="str">
            <v>FORMA PLANA EM CHAPA COMPENSADA PLASTIFICADA, ESTRUTURAL, E = 12 MM</v>
          </cell>
          <cell r="C84" t="str">
            <v>M²</v>
          </cell>
          <cell r="D84">
            <v>27.84</v>
          </cell>
        </row>
        <row r="85">
          <cell r="A85">
            <v>20000078</v>
          </cell>
          <cell r="B85" t="str">
            <v>CIMBRAMENTO</v>
          </cell>
          <cell r="C85" t="str">
            <v>M³</v>
          </cell>
          <cell r="D85">
            <v>11.35</v>
          </cell>
        </row>
        <row r="86">
          <cell r="A86">
            <v>20000079</v>
          </cell>
          <cell r="B86" t="str">
            <v>AÇO CA-50 (A OU B)</v>
          </cell>
          <cell r="C86" t="str">
            <v>KG</v>
          </cell>
          <cell r="D86">
            <v>2.29</v>
          </cell>
        </row>
        <row r="87">
          <cell r="A87">
            <v>20000080</v>
          </cell>
          <cell r="B87" t="str">
            <v>APOIOS MÓVEIS EM CHAPA DE AÇO E BORRACHA DE NEOPRENE</v>
          </cell>
          <cell r="C87" t="str">
            <v>M³</v>
          </cell>
          <cell r="D87">
            <v>138</v>
          </cell>
        </row>
        <row r="88">
          <cell r="A88">
            <v>20000081</v>
          </cell>
          <cell r="B88" t="str">
            <v xml:space="preserve">GUARDACORPO EM TUBOS DE 11/2" PINTADO COM BASE ANTICORROSIVA E PINTURA A ÓLEO EM DUAS DEMÃOS </v>
          </cell>
          <cell r="C88" t="str">
            <v>M</v>
          </cell>
          <cell r="D88">
            <v>39.22</v>
          </cell>
        </row>
        <row r="89">
          <cell r="A89">
            <v>20000082</v>
          </cell>
          <cell r="B89" t="str">
            <v xml:space="preserve">FORNECIMENTO E CRAVAÇÃO DE CAMISA METÁLICA E DEMAIS SERVIÇOS NECESSÁRIOS </v>
          </cell>
          <cell r="C89" t="str">
            <v>M</v>
          </cell>
          <cell r="D89">
            <v>650.94000000000005</v>
          </cell>
        </row>
        <row r="90">
          <cell r="A90">
            <v>20000083</v>
          </cell>
          <cell r="B90" t="str">
            <v xml:space="preserve">EXECUÇÃO DE ALVENARIA DE PEDRA PARA BUEIRO COM FORNECIMENTO DE MÃO DE OBRA, MATERIAIS E TRANSPORTE CONFORME PROJETO </v>
          </cell>
          <cell r="C90" t="str">
            <v>M3</v>
          </cell>
          <cell r="D90">
            <v>111.77</v>
          </cell>
        </row>
        <row r="91">
          <cell r="A91">
            <v>20000084</v>
          </cell>
          <cell r="B91" t="str">
            <v xml:space="preserve">LASTRO DE CONCRETO NÃO ESTRUTURAL PARA BLOCOS DE APOIO E DE ANCORAGEM </v>
          </cell>
          <cell r="C91" t="str">
            <v>M3</v>
          </cell>
          <cell r="D91">
            <v>144.52000000000001</v>
          </cell>
        </row>
        <row r="92">
          <cell r="A92">
            <v>20000085</v>
          </cell>
          <cell r="B92" t="str">
            <v xml:space="preserve">FORMA PLANA EM TABUA COMUM PARA BLOCOS DE APOIO E DE ANCORAGEM </v>
          </cell>
          <cell r="C92" t="str">
            <v>M2</v>
          </cell>
          <cell r="D92">
            <v>19.89</v>
          </cell>
        </row>
        <row r="93">
          <cell r="A93">
            <v>20000086</v>
          </cell>
          <cell r="B93" t="str">
            <v>EXECUÇÃO DE TRAVESSIA SOB ESTRADA DE RODAGEM TIPO TUNNEL LINER EM BUEIRO ARMICO OU SIMILAR DN 2,00M</v>
          </cell>
          <cell r="C93" t="str">
            <v>M</v>
          </cell>
          <cell r="D93">
            <v>2048.1999999999998</v>
          </cell>
        </row>
        <row r="94">
          <cell r="A94">
            <v>20000087</v>
          </cell>
          <cell r="B94" t="str">
            <v>ASSENTAMENTO DE TUBULAÇÃO EXECUTADA EM TRECHO ENTERRADO CHAPAS SOLDADAS DE AÇO CARBONO DN 800 COM PROTEÇÃO CONTRA CORROSÃO, ATRAVÉS DE PINTURA INTERNA COM ESMALTE DE ALCATRÃO E EXTERNAMENTE COM PINTURA DE ESMALTE DE ALCATRÃO USANDO-SE LÃ DE VIDRO OU JUNTA</v>
          </cell>
          <cell r="C94" t="str">
            <v>M</v>
          </cell>
          <cell r="D94">
            <v>58.44</v>
          </cell>
        </row>
        <row r="95">
          <cell r="A95">
            <v>20000088</v>
          </cell>
          <cell r="B95" t="str">
            <v>ASSENTAMENTO DE TUBULAÇÃO EXECUTADA EM TRECHO AEREO CHAPAS SOLDADAS DE AÇO CARBONO DN 800, CARGA, DESCARGA, ENFILEIRAMENTO E TRANSPORTE DO LOCAL DE ESTOCAGEM ATÉ O PONTO DE APLICAÇÃO</v>
          </cell>
          <cell r="C95" t="str">
            <v>M</v>
          </cell>
          <cell r="D95">
            <v>75.959999999999994</v>
          </cell>
        </row>
        <row r="96">
          <cell r="A96">
            <v>20000089</v>
          </cell>
          <cell r="B96" t="str">
            <v xml:space="preserve">FORNECIMENTO E MONTAGENS DE JUNTA DRESSER DN 800MM </v>
          </cell>
          <cell r="C96" t="str">
            <v xml:space="preserve">CJ </v>
          </cell>
          <cell r="D96">
            <v>3138.68</v>
          </cell>
        </row>
        <row r="97">
          <cell r="A97">
            <v>20000090</v>
          </cell>
          <cell r="B97" t="str">
            <v>ESCAVAÇÃO MANUAL DE ÁREA EM SOLO DE QUALQUER NATUREZA, EXCETO ROCHA</v>
          </cell>
          <cell r="C97" t="str">
            <v>M3</v>
          </cell>
          <cell r="D97">
            <v>13.34</v>
          </cell>
        </row>
        <row r="98">
          <cell r="A98">
            <v>20000091</v>
          </cell>
          <cell r="B98" t="str">
            <v xml:space="preserve">ESCAVAÇÃO MECANIZADA </v>
          </cell>
          <cell r="C98" t="str">
            <v>M³</v>
          </cell>
          <cell r="D98">
            <v>4.7</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dital Dados"/>
      <sheetName val="Servico"/>
      <sheetName val="Material"/>
      <sheetName val="Salario"/>
      <sheetName val="Transporte"/>
      <sheetName val="Equipame"/>
      <sheetName val="INVENTÁRIO"/>
      <sheetName val="TREVOS"/>
      <sheetName val="CROQUIS"/>
      <sheetName val="MB"/>
      <sheetName val="AQ TR MB"/>
      <sheetName val="MOBIL-CANT"/>
      <sheetName val="P reaj x P atual"/>
      <sheetName val="P reaj x P atual A"/>
      <sheetName val="P reaj x P atual B"/>
      <sheetName val="5 S 01 513 01"/>
      <sheetName val="3 S 02 241 00"/>
      <sheetName val="3 S 08 301 01"/>
      <sheetName val="3 S 02 540 01"/>
      <sheetName val="3 S 08 109 12"/>
      <sheetName val="3 S 08 200 50"/>
      <sheetName val="3 S 08 103 50"/>
      <sheetName val="3 S 08 101 01"/>
      <sheetName val="3 S 08 101 02"/>
      <sheetName val="2 S 04 964 51"/>
      <sheetName val="2 S 04 964 52"/>
      <sheetName val="2 S 04 964 53"/>
      <sheetName val="2 S 04 964 54"/>
      <sheetName val="2 S 04 963 53"/>
      <sheetName val="2 S 04 963 60"/>
      <sheetName val="2 S 04 963 81"/>
      <sheetName val="2 S 04 963 82"/>
      <sheetName val="2 S 04 963 83"/>
      <sheetName val="2 S 04 963 84"/>
      <sheetName val="2 S 04 963 85"/>
      <sheetName val="2 S 01 510 00"/>
      <sheetName val="4 S 06 100 21"/>
      <sheetName val="3 S 08 100 00"/>
      <sheetName val="3 S 08 300 01"/>
      <sheetName val="3 S 08 301 02"/>
      <sheetName val="3 S 08 301 03"/>
      <sheetName val="3 S 08 302 01"/>
      <sheetName val="3 S 08 302 02"/>
      <sheetName val="3 S 08 400 00"/>
      <sheetName val="3 S 08 400 01"/>
      <sheetName val="3 S 08 401 00"/>
      <sheetName val="3 S 08 402 00"/>
      <sheetName val="3 S 08 403 00"/>
      <sheetName val="3 S 08 900 00"/>
      <sheetName val="3 S 08 900 01"/>
      <sheetName val="3 S 08 901 00"/>
      <sheetName val="3 S 08 901 01"/>
      <sheetName val="3 S 08 910 00"/>
      <sheetName val="5 S 02 400 00"/>
      <sheetName val="3 S 03 950 00"/>
      <sheetName val="3 S 05 000 00"/>
      <sheetName val="3 S 05 001 00"/>
      <sheetName val="3 S 08 500 00"/>
      <sheetName val="3 S 08 501 00"/>
      <sheetName val="3 S 02 540 50"/>
      <sheetName val="3 S 01 200 00"/>
      <sheetName val="3 S 03 329 01"/>
      <sheetName val="3 S 03 329 51"/>
      <sheetName val="3 S 03 940 02"/>
      <sheetName val="3 S 03 353 00"/>
      <sheetName val="2 S 04 962 60"/>
      <sheetName val="3 S 03 940 01"/>
      <sheetName val="2 S 04 991 51"/>
      <sheetName val="2 S 04 950 75"/>
      <sheetName val="2 S 04 950 77"/>
      <sheetName val="2 S 04 901 21"/>
      <sheetName val="2 S 04 931 51"/>
      <sheetName val="2 S 04 931 52"/>
      <sheetName val="2 S 04 931 53"/>
      <sheetName val="2 S 04 931 56"/>
      <sheetName val="2 S 04 931 57"/>
      <sheetName val="2 S 04 931 58"/>
      <sheetName val="2 S 04 931 61"/>
      <sheetName val="2 S 05 302 07"/>
      <sheetName val="2 S 04 964 56"/>
      <sheetName val="2 S 04 961 52"/>
      <sheetName val="2 S 04 999 57"/>
      <sheetName val="2 S 05 100 00"/>
      <sheetName val="2 S 05 302 05"/>
      <sheetName val="2 S 05 102 00"/>
      <sheetName val="2 S 04 963 54"/>
      <sheetName val="2 S 04 963 66"/>
      <sheetName val="2 S 04 963 68"/>
      <sheetName val="2 S 04 963 86"/>
      <sheetName val="2 S 04 962 66"/>
      <sheetName val="2 S 04 962 68"/>
      <sheetName val="3 S 08 109 00 "/>
      <sheetName val="2 S 01 100 23"/>
      <sheetName val="2 S 01 100 26"/>
      <sheetName val="2 S 04 962 62"/>
      <sheetName val="1 A 01 401 01"/>
      <sheetName val="1 A 01 415 51"/>
      <sheetName val="1 A 01 890 01"/>
      <sheetName val="1 A 01 892 01"/>
      <sheetName val="1 A 00 002 00 "/>
      <sheetName val="1 A 00 002 03"/>
      <sheetName val="1 A 00 002 06"/>
      <sheetName val="1 A 00 002 41"/>
      <sheetName val="E412"/>
      <sheetName val="T501"/>
      <sheetName val="T701"/>
      <sheetName val="E011"/>
      <sheetName val="E402"/>
      <sheetName val="1 A 00 002 91"/>
      <sheetName val="1 A 00 301 00"/>
      <sheetName val="1 A 01 170 02"/>
      <sheetName val="1 A 01 720 02"/>
      <sheetName val="1 A 01 720 00"/>
      <sheetName val="1 A 01 200 02"/>
      <sheetName val="1 A 00 961 00"/>
      <sheetName val="1 A 00 716 00"/>
      <sheetName val="1 A 00 717 00"/>
      <sheetName val="1 A 01 755 51"/>
      <sheetName val="1 A 01 760 51"/>
      <sheetName val="1 A 01 765 51"/>
      <sheetName val="1 A 01 580 02"/>
      <sheetName val="1 A 01 580 01"/>
      <sheetName val="1 A 00 302 00"/>
      <sheetName val="1 A 00 303 00"/>
      <sheetName val="1 A 01 120 01"/>
      <sheetName val="1 A 01 412 01"/>
      <sheetName val="1 A 01 790 01"/>
      <sheetName val="1 A 01 604 51"/>
      <sheetName val="1 A 01 751 51"/>
      <sheetName val="1 A 01 423 50"/>
      <sheetName val="1 A 01 412 51"/>
      <sheetName val="1 A 01 170 01"/>
      <sheetName val="1 A 01 200 01"/>
      <sheetName val="1 A 00 963 00"/>
      <sheetName val="1 A 01 150 01"/>
      <sheetName val="1 A 01 100 01"/>
      <sheetName val="1 A 00 002 90"/>
      <sheetName val="1 A 01 780 01"/>
      <sheetName val="1 A 01 105 01"/>
      <sheetName val="1 A 00 901 51"/>
      <sheetName val="1 A 01 603 51"/>
      <sheetName val="1 A 01 580 03"/>
      <sheetName val="1 A 00 902 51"/>
      <sheetName val="1 A 01 422 51"/>
      <sheetName val="1 A 01 893 01"/>
      <sheetName val="1 A 01 111 01"/>
      <sheetName val="1 A 01 200 04"/>
      <sheetName val="1 A 01 150 02"/>
      <sheetName val="1 A 01 775 51"/>
      <sheetName val="1 A 01 100 02 "/>
      <sheetName val="1 A 01 105 02"/>
      <sheetName val="1 A 01 418 51"/>
      <sheetName val="1 A 99 004 00"/>
      <sheetName val="A"/>
      <sheetName val="p a t o 99 b"/>
      <sheetName val="aux"/>
      <sheetName val="p a t 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6">
          <cell r="N6">
            <v>8.4699999999999998E-2</v>
          </cell>
          <cell r="S6">
            <v>4.1599999999999998E-2</v>
          </cell>
        </row>
        <row r="7">
          <cell r="N7">
            <v>-9.69E-2</v>
          </cell>
        </row>
        <row r="8">
          <cell r="N8">
            <v>2.9100000000000001E-2</v>
          </cell>
          <cell r="S8">
            <v>3.7999999999999999E-2</v>
          </cell>
        </row>
        <row r="9">
          <cell r="N9">
            <v>6.7000000000000002E-3</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refreshError="1"/>
      <sheetData sheetId="154" refreshError="1"/>
      <sheetData sheetId="155" refreshError="1"/>
      <sheetData sheetId="156"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STO INDIRETO"/>
      <sheetName val="CUSTO INDIRETO APRES"/>
      <sheetName val="CRG"/>
      <sheetName val="DIS"/>
      <sheetName val="DOC"/>
      <sheetName val="SEM"/>
    </sheetNames>
    <definedNames>
      <definedName name="Dom_Páscoa"/>
    </defined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CPV"/>
      <sheetName val="Planejado"/>
      <sheetName val="CUSTO INDIRETO"/>
      <sheetName val="DADOS"/>
      <sheetName val="CONTROLE DE OCTF'S"/>
      <sheetName val="Equipamentos"/>
      <sheetName val="TPU-MARÇO_2002"/>
      <sheetName val="Página 16"/>
      <sheetName val="Preços"/>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CR LOTE 02"/>
      <sheetName val="RESUMO CD"/>
      <sheetName val="1- BANCO DE DADOS MOB-DESM"/>
      <sheetName val="PRZ"/>
      <sheetName val="Memória"/>
      <sheetName val="fisico-financeiro geral "/>
      <sheetName val="PRO-08"/>
      <sheetName val="RESUMO_AUT1"/>
      <sheetName val="DG"/>
      <sheetName val="Medição (2"/>
      <sheetName val="Medição Completa"/>
      <sheetName val="PRO_08"/>
      <sheetName val="2.2.5.CBUQ"/>
      <sheetName val="2.2.5.PMQ"/>
      <sheetName val="Teor"/>
      <sheetName val="Capa Resumo"/>
      <sheetName val="Capa Anexo II"/>
      <sheetName val="Capa Anexo III"/>
      <sheetName val="Capa Anexo IV"/>
      <sheetName val="CRONFISFIN_"/>
      <sheetName val=" PIPEWORK 1  "/>
      <sheetName val="Viaduto S. Pompeu"/>
      <sheetName val="PROJETO"/>
      <sheetName val="P A T O 98 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ow r="3">
          <cell r="B3">
            <v>0</v>
          </cell>
        </row>
      </sheetData>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TE 02"/>
      <sheetName val="CR LOTE 02"/>
    </sheetNames>
    <sheetDataSet>
      <sheetData sheetId="0"/>
      <sheetData sheetId="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Nominais"/>
      <sheetName val="TB-MB029"/>
      <sheetName val="61M-CBMI"/>
      <sheetName val="p a t o 99 b"/>
      <sheetName val="CS#"/>
      <sheetName val="Feriados"/>
      <sheetName val="BD Equip."/>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6"/>
    </sheetNames>
    <sheetDataSet>
      <sheetData sheetId="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conv X contrato"/>
      <sheetName val="conv X contrato (3)"/>
      <sheetName val="conv X contrato_RETRATO"/>
      <sheetName val="conv X contrato_PAISAGEM"/>
      <sheetName val="PCOMP-06-11-2006"/>
      <sheetName val="1 2 3 4 5 6 7"/>
      <sheetName val="conv X contrato (7)"/>
      <sheetName val="conv X contrato (6)"/>
      <sheetName val="conv X contrato (5)"/>
      <sheetName val="PCOMP01"/>
      <sheetName val="RPLAN01"/>
      <sheetName val="conv X contrato (2)"/>
      <sheetName val="COMPOSIÇÕES"/>
      <sheetName val="Plan1 (2)"/>
      <sheetName val="MURICI"/>
    </sheetNames>
    <sheetDataSet>
      <sheetData sheetId="0"/>
      <sheetData sheetId="1"/>
      <sheetData sheetId="2"/>
      <sheetData sheetId="3"/>
      <sheetData sheetId="4"/>
      <sheetData sheetId="5">
        <row r="1">
          <cell r="A1" t="str">
            <v>Codigo</v>
          </cell>
          <cell r="B1" t="str">
            <v>Descricao</v>
          </cell>
          <cell r="C1" t="str">
            <v>Unidade</v>
          </cell>
        </row>
        <row r="2">
          <cell r="A2" t="str">
            <v>0106201</v>
          </cell>
          <cell r="B2" t="str">
            <v>CERCA PROV C/MR RT TR 2,2M C/9 FIOS AR FAR</v>
          </cell>
          <cell r="C2" t="str">
            <v>M</v>
          </cell>
          <cell r="D2">
            <v>14.73</v>
          </cell>
        </row>
        <row r="3">
          <cell r="A3" t="str">
            <v>0106202</v>
          </cell>
          <cell r="B3" t="str">
            <v>CERCA PROV C/MR RT 2M C/8 FIOS AR FAR</v>
          </cell>
          <cell r="C3" t="str">
            <v>M</v>
          </cell>
          <cell r="D3">
            <v>13.52</v>
          </cell>
        </row>
        <row r="4">
          <cell r="A4" t="str">
            <v>0106203</v>
          </cell>
          <cell r="B4" t="str">
            <v>CERCA PROV C/MR OBL 2M C/8 FIOS AR FAR</v>
          </cell>
          <cell r="C4" t="str">
            <v>M</v>
          </cell>
          <cell r="D4">
            <v>14.89</v>
          </cell>
        </row>
        <row r="5">
          <cell r="A5" t="str">
            <v>0106204</v>
          </cell>
          <cell r="B5" t="str">
            <v>CERCA PROV C/MR RT 2,8M C/12 FIOS AR FAR</v>
          </cell>
          <cell r="C5" t="str">
            <v>M</v>
          </cell>
          <cell r="D5">
            <v>19.010000000000002</v>
          </cell>
        </row>
        <row r="6">
          <cell r="A6" t="str">
            <v>0106205</v>
          </cell>
          <cell r="B6" t="str">
            <v>CERCA PROV C/MR OBL 2,8M C/12 FIOS AR FAR</v>
          </cell>
          <cell r="C6" t="str">
            <v>M</v>
          </cell>
          <cell r="D6">
            <v>21.44</v>
          </cell>
        </row>
        <row r="7">
          <cell r="A7" t="str">
            <v>0106206</v>
          </cell>
          <cell r="B7" t="str">
            <v>Cerca de protecao do canteiro</v>
          </cell>
          <cell r="C7" t="str">
            <v>m</v>
          </cell>
          <cell r="D7">
            <v>14.44</v>
          </cell>
        </row>
        <row r="8">
          <cell r="A8" t="str">
            <v>0106207</v>
          </cell>
          <cell r="B8" t="str">
            <v>CARGA, TRANSPORTE E DESCARGA DE TUBOS E PECAS DE PVC RIGIDO</v>
          </cell>
          <cell r="C8" t="str">
            <v>M</v>
          </cell>
          <cell r="D8">
            <v>0.39</v>
          </cell>
        </row>
        <row r="9">
          <cell r="A9" t="str">
            <v>0106208</v>
          </cell>
          <cell r="B9" t="str">
            <v>CARGA, TRANSPORTE E DESCARGA DE TUBOS E PECAS DE PVC RIGIDO</v>
          </cell>
          <cell r="C9" t="str">
            <v>M</v>
          </cell>
          <cell r="D9">
            <v>0.53</v>
          </cell>
        </row>
        <row r="10">
          <cell r="A10" t="str">
            <v>0106209</v>
          </cell>
          <cell r="B10" t="str">
            <v>CARGA, TRANSPORTE E DESCARGA DE TUBOS E PECAS DE PVC RIGIDO</v>
          </cell>
          <cell r="C10" t="str">
            <v>M</v>
          </cell>
          <cell r="D10">
            <v>0.66</v>
          </cell>
        </row>
        <row r="11">
          <cell r="A11" t="str">
            <v>0106210</v>
          </cell>
          <cell r="B11" t="str">
            <v>CARGA, TRANSPORTE E DESCARGA DE TUBOS E PECAS DE PVC RIGIDO</v>
          </cell>
          <cell r="C11" t="str">
            <v>M</v>
          </cell>
          <cell r="D11">
            <v>0.92</v>
          </cell>
        </row>
        <row r="12">
          <cell r="A12" t="str">
            <v>0106406</v>
          </cell>
          <cell r="B12" t="str">
            <v>Subestacao aerea provisoria 30 KVA</v>
          </cell>
          <cell r="C12" t="str">
            <v>un</v>
          </cell>
          <cell r="D12">
            <v>6542.15</v>
          </cell>
        </row>
        <row r="13">
          <cell r="A13" t="str">
            <v>0106407</v>
          </cell>
          <cell r="B13" t="str">
            <v>Subestacao aerea prov 30 KVA - 1a parte</v>
          </cell>
          <cell r="C13" t="str">
            <v>un</v>
          </cell>
          <cell r="D13">
            <v>3229.96</v>
          </cell>
        </row>
        <row r="14">
          <cell r="A14" t="str">
            <v>0106409</v>
          </cell>
          <cell r="B14" t="str">
            <v>Subestacao aerea prov 30 KVA - 2a parte</v>
          </cell>
          <cell r="C14" t="str">
            <v>un</v>
          </cell>
          <cell r="D14">
            <v>3312.19</v>
          </cell>
        </row>
        <row r="15">
          <cell r="A15" t="str">
            <v>0106410</v>
          </cell>
          <cell r="B15" t="str">
            <v>Subestacao aerea provisoria 75 KVA</v>
          </cell>
          <cell r="C15" t="str">
            <v>un</v>
          </cell>
          <cell r="D15">
            <v>13354.22</v>
          </cell>
        </row>
        <row r="16">
          <cell r="A16" t="str">
            <v>0106411</v>
          </cell>
          <cell r="B16" t="str">
            <v>Subestacao aerea prov 75 KVA - 1a parte</v>
          </cell>
          <cell r="C16" t="str">
            <v>un</v>
          </cell>
          <cell r="D16">
            <v>13197.18</v>
          </cell>
        </row>
        <row r="17">
          <cell r="A17" t="str">
            <v>0106413</v>
          </cell>
          <cell r="B17" t="str">
            <v>Subestacao aerea prov 75 KVA - 2a parte</v>
          </cell>
          <cell r="C17" t="str">
            <v>un</v>
          </cell>
          <cell r="D17">
            <v>7908.67</v>
          </cell>
        </row>
        <row r="18">
          <cell r="A18" t="str">
            <v>0106414</v>
          </cell>
          <cell r="B18" t="str">
            <v>Subestacao aerea provisoria 45 KVA</v>
          </cell>
          <cell r="C18" t="str">
            <v>un</v>
          </cell>
          <cell r="D18">
            <v>7300.49</v>
          </cell>
        </row>
        <row r="19">
          <cell r="A19" t="str">
            <v>0106415</v>
          </cell>
          <cell r="B19" t="str">
            <v>Subestacao aerea prov 45 KVA - 1a parte</v>
          </cell>
          <cell r="C19" t="str">
            <v>un</v>
          </cell>
          <cell r="D19">
            <v>3230.55</v>
          </cell>
        </row>
        <row r="20">
          <cell r="A20" t="str">
            <v>0106416</v>
          </cell>
          <cell r="B20" t="str">
            <v>Subestacao aerea prov 45 KVA - 2a parte</v>
          </cell>
          <cell r="C20" t="str">
            <v>un</v>
          </cell>
          <cell r="D20">
            <v>4069.94</v>
          </cell>
        </row>
        <row r="21">
          <cell r="A21" t="str">
            <v>0106417</v>
          </cell>
          <cell r="B21" t="str">
            <v>Subestacao aerea provisoria 15 KVA</v>
          </cell>
          <cell r="C21" t="str">
            <v>un</v>
          </cell>
          <cell r="D21">
            <v>6042.15</v>
          </cell>
        </row>
        <row r="22">
          <cell r="A22" t="str">
            <v>0106418</v>
          </cell>
          <cell r="B22" t="str">
            <v>Subestacao aerea prov 15 KVA - 1a parte</v>
          </cell>
          <cell r="C22" t="str">
            <v>un</v>
          </cell>
          <cell r="D22">
            <v>3229.96</v>
          </cell>
        </row>
        <row r="23">
          <cell r="A23" t="str">
            <v>0106419</v>
          </cell>
          <cell r="B23" t="str">
            <v>Subestacao aerea prov 15 KVA - 2a parte</v>
          </cell>
          <cell r="C23" t="str">
            <v>un</v>
          </cell>
          <cell r="D23">
            <v>2812.19</v>
          </cell>
        </row>
        <row r="24">
          <cell r="A24" t="str">
            <v>0106420</v>
          </cell>
          <cell r="B24" t="str">
            <v>Subestacao aerea provisoria 75 KVA</v>
          </cell>
          <cell r="C24" t="str">
            <v>un</v>
          </cell>
          <cell r="D24">
            <v>13342.64</v>
          </cell>
        </row>
        <row r="25">
          <cell r="A25" t="str">
            <v>0106502</v>
          </cell>
          <cell r="B25" t="str">
            <v>Passarela de 1,2 m largura c/corrimao</v>
          </cell>
          <cell r="C25" t="str">
            <v>m</v>
          </cell>
          <cell r="D25">
            <v>59.96</v>
          </cell>
        </row>
        <row r="26">
          <cell r="A26" t="str">
            <v>0106701</v>
          </cell>
          <cell r="B26" t="str">
            <v>Sinalizacao de protecao com baldes</v>
          </cell>
          <cell r="C26" t="str">
            <v>m</v>
          </cell>
          <cell r="D26">
            <v>0.87</v>
          </cell>
        </row>
        <row r="27">
          <cell r="A27" t="str">
            <v>0106801</v>
          </cell>
          <cell r="B27" t="str">
            <v>Placas da obra</v>
          </cell>
          <cell r="C27" t="str">
            <v>m2</v>
          </cell>
          <cell r="D27">
            <v>126.02</v>
          </cell>
        </row>
        <row r="28">
          <cell r="A28" t="str">
            <v>0107213</v>
          </cell>
          <cell r="B28" t="str">
            <v>Equipamentos da obra</v>
          </cell>
          <cell r="C28" t="str">
            <v>Mes</v>
          </cell>
          <cell r="D28">
            <v>5728.2</v>
          </cell>
        </row>
        <row r="29">
          <cell r="A29" t="str">
            <v>0107401</v>
          </cell>
          <cell r="B29" t="str">
            <v>Equipamentos de seguranca - EPI'S</v>
          </cell>
          <cell r="C29" t="str">
            <v>Mes</v>
          </cell>
          <cell r="D29">
            <v>3223.28</v>
          </cell>
        </row>
        <row r="30">
          <cell r="A30" t="str">
            <v>0108001</v>
          </cell>
          <cell r="B30" t="str">
            <v>Administracao local da obra</v>
          </cell>
          <cell r="C30" t="str">
            <v>mes</v>
          </cell>
          <cell r="D30">
            <v>20923.78</v>
          </cell>
        </row>
        <row r="31">
          <cell r="A31" t="str">
            <v>0108002</v>
          </cell>
          <cell r="B31" t="str">
            <v>PESSOAL - 1A PARTE</v>
          </cell>
          <cell r="C31" t="str">
            <v>mes</v>
          </cell>
          <cell r="D31">
            <v>19026.61</v>
          </cell>
        </row>
        <row r="32">
          <cell r="A32" t="str">
            <v>0108003</v>
          </cell>
          <cell r="B32" t="str">
            <v>PESSOAL - 2A PARTE</v>
          </cell>
          <cell r="C32" t="str">
            <v>mes</v>
          </cell>
          <cell r="D32">
            <v>1897.17</v>
          </cell>
        </row>
        <row r="33">
          <cell r="A33" t="str">
            <v>0110001</v>
          </cell>
          <cell r="B33" t="str">
            <v>Consumos</v>
          </cell>
          <cell r="C33" t="str">
            <v>Mes</v>
          </cell>
          <cell r="D33">
            <v>9222</v>
          </cell>
        </row>
        <row r="34">
          <cell r="A34" t="str">
            <v>0112406</v>
          </cell>
          <cell r="B34" t="str">
            <v>Retirada de meio fio s/remocao</v>
          </cell>
          <cell r="C34" t="str">
            <v>M</v>
          </cell>
          <cell r="D34">
            <v>1.82</v>
          </cell>
        </row>
        <row r="35">
          <cell r="A35" t="str">
            <v>0112407</v>
          </cell>
          <cell r="B35" t="str">
            <v>Demolicao de asfalto s/remocao</v>
          </cell>
          <cell r="C35" t="str">
            <v>m2</v>
          </cell>
          <cell r="D35">
            <v>4.71</v>
          </cell>
        </row>
        <row r="36">
          <cell r="A36" t="str">
            <v>0200001</v>
          </cell>
          <cell r="B36" t="str">
            <v>Aluguel de Container, tipo escritorio, incl. intal.eletrica</v>
          </cell>
          <cell r="C36" t="str">
            <v>unxm</v>
          </cell>
          <cell r="D36">
            <v>97.25</v>
          </cell>
        </row>
        <row r="37">
          <cell r="A37" t="str">
            <v>0200002</v>
          </cell>
          <cell r="B37" t="str">
            <v>Galpao aberto p/oficina e deposito de canteiro de obras.</v>
          </cell>
          <cell r="C37" t="str">
            <v>m2</v>
          </cell>
          <cell r="D37">
            <v>83.29</v>
          </cell>
        </row>
        <row r="38">
          <cell r="A38" t="str">
            <v>0201002</v>
          </cell>
          <cell r="B38" t="str">
            <v>Destocamento de arvores de porte medio e raizes profundas,s</v>
          </cell>
          <cell r="C38" t="str">
            <v>un</v>
          </cell>
          <cell r="D38">
            <v>31.28</v>
          </cell>
        </row>
        <row r="39">
          <cell r="A39" t="str">
            <v>0204101</v>
          </cell>
          <cell r="B39" t="str">
            <v>Aterro mat areno-argiloso s/apiloamento</v>
          </cell>
          <cell r="C39" t="str">
            <v>m3</v>
          </cell>
          <cell r="D39">
            <v>11.85</v>
          </cell>
        </row>
        <row r="40">
          <cell r="A40" t="str">
            <v>0204102</v>
          </cell>
          <cell r="B40" t="str">
            <v>Aterro mat areno-argiloso c/apiloamento</v>
          </cell>
          <cell r="C40" t="str">
            <v>m3</v>
          </cell>
          <cell r="D40">
            <v>21.2</v>
          </cell>
        </row>
        <row r="41">
          <cell r="A41" t="str">
            <v>0204103</v>
          </cell>
          <cell r="B41" t="str">
            <v>Aterro mat areno-argiloso comp c/sapinho</v>
          </cell>
          <cell r="C41" t="str">
            <v>m3</v>
          </cell>
          <cell r="D41">
            <v>10.65</v>
          </cell>
        </row>
        <row r="42">
          <cell r="A42" t="str">
            <v>0204201</v>
          </cell>
          <cell r="B42" t="str">
            <v>Aterro c/areia espalhada e molhada</v>
          </cell>
          <cell r="C42" t="str">
            <v>m3</v>
          </cell>
          <cell r="D42">
            <v>17.760000000000002</v>
          </cell>
        </row>
        <row r="43">
          <cell r="A43" t="str">
            <v>0204202</v>
          </cell>
          <cell r="B43" t="str">
            <v>Aterro c/areia espal/comp c/sapinho</v>
          </cell>
          <cell r="C43" t="str">
            <v>m3</v>
          </cell>
          <cell r="D43">
            <v>16.68</v>
          </cell>
        </row>
        <row r="44">
          <cell r="A44" t="str">
            <v>0204401</v>
          </cell>
          <cell r="B44" t="str">
            <v>Reaterro manual s/apiloamento</v>
          </cell>
          <cell r="C44" t="str">
            <v>m3</v>
          </cell>
          <cell r="D44">
            <v>1.76</v>
          </cell>
        </row>
        <row r="45">
          <cell r="A45" t="str">
            <v>0204402</v>
          </cell>
          <cell r="B45" t="str">
            <v>Reaterro manual c/apiloamento</v>
          </cell>
          <cell r="C45" t="str">
            <v>m3</v>
          </cell>
          <cell r="D45">
            <v>16</v>
          </cell>
        </row>
        <row r="46">
          <cell r="A46" t="str">
            <v>0204403</v>
          </cell>
          <cell r="B46" t="str">
            <v>Reaterro compactado em camadas de 20cm de mat. solto, em te</v>
          </cell>
          <cell r="C46" t="str">
            <v>m3</v>
          </cell>
          <cell r="D46">
            <v>11.73</v>
          </cell>
        </row>
        <row r="47">
          <cell r="A47" t="str">
            <v>0205101</v>
          </cell>
          <cell r="B47" t="str">
            <v>Escoramento continuo de valas.</v>
          </cell>
          <cell r="C47" t="str">
            <v>m2</v>
          </cell>
          <cell r="D47">
            <v>21.28</v>
          </cell>
        </row>
        <row r="48">
          <cell r="A48" t="str">
            <v>0205102</v>
          </cell>
          <cell r="B48" t="str">
            <v>Pontaleteamento.</v>
          </cell>
          <cell r="C48" t="str">
            <v>m2</v>
          </cell>
          <cell r="D48">
            <v>23.29</v>
          </cell>
        </row>
        <row r="49">
          <cell r="A49" t="str">
            <v>0205201</v>
          </cell>
          <cell r="B49" t="str">
            <v>Escoramento descontinuo de valas.</v>
          </cell>
          <cell r="C49" t="str">
            <v>m2</v>
          </cell>
          <cell r="D49">
            <v>12.65</v>
          </cell>
        </row>
        <row r="50">
          <cell r="A50" t="str">
            <v>0206003</v>
          </cell>
          <cell r="B50" t="str">
            <v>Berco de areia</v>
          </cell>
          <cell r="C50" t="str">
            <v>m3</v>
          </cell>
          <cell r="D50">
            <v>44.03</v>
          </cell>
        </row>
        <row r="51">
          <cell r="A51" t="str">
            <v>0206004</v>
          </cell>
          <cell r="B51" t="str">
            <v>Escavacao de vala a frio em material de 2a. categoria ate 1</v>
          </cell>
          <cell r="C51" t="str">
            <v>m3</v>
          </cell>
          <cell r="D51">
            <v>23.46</v>
          </cell>
        </row>
        <row r="52">
          <cell r="A52" t="str">
            <v>0206005</v>
          </cell>
          <cell r="B52" t="str">
            <v>Escavacao de vala a frio em material de 2a. categoria entre</v>
          </cell>
          <cell r="C52" t="str">
            <v>m3</v>
          </cell>
          <cell r="D52">
            <v>46.09</v>
          </cell>
        </row>
        <row r="53">
          <cell r="A53" t="str">
            <v>0206006</v>
          </cell>
          <cell r="B53" t="str">
            <v>Escavacao manual de vala em material de 3a. categoria ate 2</v>
          </cell>
          <cell r="C53" t="str">
            <v>m3</v>
          </cell>
          <cell r="D53">
            <v>32.78</v>
          </cell>
        </row>
        <row r="54">
          <cell r="A54" t="str">
            <v>0206007</v>
          </cell>
          <cell r="B54" t="str">
            <v>Escavacao manual de vala em material de 3a. categoria entre</v>
          </cell>
          <cell r="C54" t="str">
            <v>m3</v>
          </cell>
          <cell r="D54">
            <v>40.6</v>
          </cell>
        </row>
        <row r="55">
          <cell r="A55" t="str">
            <v>0206008</v>
          </cell>
          <cell r="B55" t="str">
            <v>Escavacao manual de vala em material de 3a. categoria entre</v>
          </cell>
          <cell r="C55" t="str">
            <v>m3</v>
          </cell>
          <cell r="D55">
            <v>71.680000000000007</v>
          </cell>
        </row>
        <row r="56">
          <cell r="A56" t="str">
            <v>0206009</v>
          </cell>
          <cell r="B56" t="str">
            <v>Escavacao manual de vala em material de 3a. categoria ate 2</v>
          </cell>
          <cell r="C56" t="str">
            <v>m3</v>
          </cell>
          <cell r="D56">
            <v>77.099999999999994</v>
          </cell>
        </row>
        <row r="57">
          <cell r="A57" t="str">
            <v>0206010</v>
          </cell>
          <cell r="B57" t="str">
            <v>Demolicao de pavimentacao com paralelepipedo, incluindo emp</v>
          </cell>
          <cell r="C57" t="str">
            <v>m2</v>
          </cell>
          <cell r="D57">
            <v>5.48</v>
          </cell>
        </row>
        <row r="58">
          <cell r="A58" t="str">
            <v>0206011</v>
          </cell>
          <cell r="B58" t="str">
            <v>Demolicao de pavimentacao asfaltica.</v>
          </cell>
          <cell r="C58" t="str">
            <v>m2</v>
          </cell>
          <cell r="D58">
            <v>9.02</v>
          </cell>
        </row>
        <row r="59">
          <cell r="A59" t="str">
            <v>0206012</v>
          </cell>
          <cell r="B59" t="str">
            <v>Demolicao de passeios cimentados.</v>
          </cell>
          <cell r="C59" t="str">
            <v>m2</v>
          </cell>
          <cell r="D59">
            <v>2.75</v>
          </cell>
        </row>
        <row r="60">
          <cell r="A60" t="str">
            <v>0206013</v>
          </cell>
          <cell r="B60" t="str">
            <v>Reassentamento de paralelepipedo, sobre colchao de areia, c</v>
          </cell>
          <cell r="C60" t="str">
            <v>m2</v>
          </cell>
          <cell r="D60">
            <v>21.62</v>
          </cell>
        </row>
        <row r="61">
          <cell r="A61" t="str">
            <v>0206014</v>
          </cell>
          <cell r="B61" t="str">
            <v>Recomposicao de passeio cimentado.</v>
          </cell>
          <cell r="C61" t="str">
            <v>M2</v>
          </cell>
          <cell r="D61">
            <v>11.83</v>
          </cell>
        </row>
        <row r="62">
          <cell r="A62" t="str">
            <v>0206015</v>
          </cell>
          <cell r="B62" t="str">
            <v>Recomposicao de pavimentacao asfaltica.</v>
          </cell>
          <cell r="C62" t="str">
            <v>M2</v>
          </cell>
          <cell r="D62">
            <v>47.61</v>
          </cell>
        </row>
        <row r="63">
          <cell r="A63" t="str">
            <v>0206016</v>
          </cell>
          <cell r="B63" t="str">
            <v>Escoramento continuo de valas.</v>
          </cell>
          <cell r="C63" t="str">
            <v>m2</v>
          </cell>
          <cell r="D63">
            <v>28.12</v>
          </cell>
        </row>
        <row r="64">
          <cell r="A64" t="str">
            <v>0206017</v>
          </cell>
          <cell r="B64" t="str">
            <v>Escoramento descontinuo de valas.</v>
          </cell>
          <cell r="C64" t="str">
            <v>m2</v>
          </cell>
          <cell r="D64">
            <v>17.29</v>
          </cell>
        </row>
        <row r="65">
          <cell r="A65" t="str">
            <v>0206018</v>
          </cell>
          <cell r="B65" t="str">
            <v>Cadastro de rede.</v>
          </cell>
          <cell r="C65" t="str">
            <v>m</v>
          </cell>
          <cell r="D65">
            <v>0.62</v>
          </cell>
        </row>
        <row r="66">
          <cell r="A66" t="str">
            <v>0214103</v>
          </cell>
          <cell r="B66" t="str">
            <v>Concreto magro</v>
          </cell>
          <cell r="C66" t="str">
            <v>m3</v>
          </cell>
          <cell r="D66">
            <v>199.04</v>
          </cell>
        </row>
        <row r="67">
          <cell r="A67" t="str">
            <v>0310001</v>
          </cell>
          <cell r="B67" t="str">
            <v>Controle tecnologico do concreto</v>
          </cell>
          <cell r="C67" t="str">
            <v>m3</v>
          </cell>
          <cell r="D67">
            <v>5</v>
          </cell>
        </row>
        <row r="68">
          <cell r="A68" t="str">
            <v>0401103</v>
          </cell>
          <cell r="B68" t="str">
            <v>Alvenaria tijolo macico 1 vez</v>
          </cell>
          <cell r="C68" t="str">
            <v>m2</v>
          </cell>
          <cell r="D68">
            <v>63.31</v>
          </cell>
        </row>
        <row r="69">
          <cell r="A69" t="str">
            <v>0803506</v>
          </cell>
          <cell r="B69" t="str">
            <v>Caixa de inspecao pre-moldada</v>
          </cell>
          <cell r="C69" t="str">
            <v>un</v>
          </cell>
          <cell r="D69">
            <v>31.12</v>
          </cell>
        </row>
        <row r="70">
          <cell r="A70">
            <v>1000001</v>
          </cell>
          <cell r="B70" t="str">
            <v>Piso cimentado Esp. 1,5cm</v>
          </cell>
          <cell r="C70" t="str">
            <v>m2</v>
          </cell>
          <cell r="D70">
            <v>13.21</v>
          </cell>
        </row>
        <row r="71">
          <cell r="A71">
            <v>1000002</v>
          </cell>
          <cell r="B71" t="str">
            <v>Concreto Fck 15Mpa (preparo e lancamento)</v>
          </cell>
          <cell r="C71" t="str">
            <v>m3</v>
          </cell>
          <cell r="D71">
            <v>234.19</v>
          </cell>
        </row>
        <row r="72">
          <cell r="A72">
            <v>1000003</v>
          </cell>
          <cell r="B72" t="str">
            <v>Preparo concreto beton. 320l</v>
          </cell>
          <cell r="C72" t="str">
            <v>m3</v>
          </cell>
          <cell r="D72">
            <v>24.3</v>
          </cell>
        </row>
        <row r="73">
          <cell r="A73">
            <v>1000004</v>
          </cell>
          <cell r="B73" t="str">
            <v>Lancamento conc. s/arm.</v>
          </cell>
          <cell r="C73" t="str">
            <v>m3</v>
          </cell>
          <cell r="D73">
            <v>64.28</v>
          </cell>
        </row>
        <row r="74">
          <cell r="A74">
            <v>1000005</v>
          </cell>
          <cell r="B74" t="str">
            <v>Carga e desc. man. de mat.</v>
          </cell>
          <cell r="C74" t="str">
            <v>t</v>
          </cell>
          <cell r="D74">
            <v>6.47</v>
          </cell>
        </row>
        <row r="75">
          <cell r="A75">
            <v>1000006</v>
          </cell>
          <cell r="B75" t="str">
            <v>Reaterro vala/cava compactada a maco em camadas de 30 cm</v>
          </cell>
          <cell r="C75" t="str">
            <v>m3</v>
          </cell>
          <cell r="D75">
            <v>8.2100000000000009</v>
          </cell>
        </row>
        <row r="76">
          <cell r="A76">
            <v>1000007</v>
          </cell>
          <cell r="B76" t="str">
            <v>Argamassa cim./areia traco 1:4</v>
          </cell>
          <cell r="C76" t="str">
            <v>m3</v>
          </cell>
          <cell r="D76">
            <v>180.22</v>
          </cell>
        </row>
        <row r="77">
          <cell r="A77">
            <v>1000008</v>
          </cell>
          <cell r="B77" t="str">
            <v>Concreto Fck 10Mpa (com preparo e lancamento)</v>
          </cell>
          <cell r="C77" t="str">
            <v>m3</v>
          </cell>
          <cell r="D77">
            <v>222.94</v>
          </cell>
        </row>
        <row r="78">
          <cell r="A78">
            <v>1000009</v>
          </cell>
          <cell r="B78" t="str">
            <v>Caiacao int. ou ext. s/revest.</v>
          </cell>
          <cell r="C78" t="str">
            <v>m2</v>
          </cell>
          <cell r="D78">
            <v>1.28</v>
          </cell>
        </row>
        <row r="79">
          <cell r="A79">
            <v>1000010</v>
          </cell>
          <cell r="B79" t="str">
            <v>Argamassa cim./areia traco 1:3</v>
          </cell>
          <cell r="C79" t="str">
            <v>m3</v>
          </cell>
          <cell r="D79">
            <v>218.94</v>
          </cell>
        </row>
        <row r="80">
          <cell r="A80">
            <v>1000011</v>
          </cell>
          <cell r="B80" t="str">
            <v>Argamassa mista de cimento, cal hidratada e areia, traco 1:</v>
          </cell>
          <cell r="C80" t="str">
            <v>m3</v>
          </cell>
          <cell r="D80">
            <v>176.26</v>
          </cell>
        </row>
        <row r="81">
          <cell r="A81">
            <v>1000012</v>
          </cell>
          <cell r="B81" t="str">
            <v>Alvenaria de 6 furos 1/2 vez</v>
          </cell>
          <cell r="C81" t="str">
            <v>m2</v>
          </cell>
          <cell r="D81">
            <v>18.88</v>
          </cell>
        </row>
        <row r="82">
          <cell r="A82">
            <v>1000013</v>
          </cell>
          <cell r="B82" t="str">
            <v>Formas de mad. p/pecas de concreto, moldagem e desmoldagem.</v>
          </cell>
          <cell r="C82" t="str">
            <v>m2</v>
          </cell>
          <cell r="D82">
            <v>33.369999999999997</v>
          </cell>
        </row>
        <row r="83">
          <cell r="A83">
            <v>1000014</v>
          </cell>
          <cell r="B83" t="str">
            <v>Aco CA-50 destinado a armadura de concreto armado.</v>
          </cell>
          <cell r="C83" t="str">
            <v>kg</v>
          </cell>
          <cell r="D83">
            <v>5.3</v>
          </cell>
        </row>
        <row r="84">
          <cell r="A84">
            <v>1000015</v>
          </cell>
          <cell r="B84" t="str">
            <v>Barra de aco CA-50B, c/saliencia, diam. 12,5mm, destinada a</v>
          </cell>
          <cell r="C84" t="str">
            <v>kg</v>
          </cell>
          <cell r="D84">
            <v>3.55</v>
          </cell>
        </row>
        <row r="85">
          <cell r="A85">
            <v>1000016</v>
          </cell>
          <cell r="B85" t="str">
            <v>Barra de aco CA-50B, c/saliencia, diam. acima de 12,5mm, de</v>
          </cell>
          <cell r="C85" t="str">
            <v>kg</v>
          </cell>
          <cell r="D85">
            <v>1.29</v>
          </cell>
        </row>
        <row r="86">
          <cell r="A86">
            <v>1000017</v>
          </cell>
          <cell r="B86" t="str">
            <v>Corte, dobragem, mont. e coloc. de ferrag. na forma, aco CA</v>
          </cell>
          <cell r="C86" t="str">
            <v>kg</v>
          </cell>
          <cell r="D86">
            <v>1.58</v>
          </cell>
        </row>
        <row r="87">
          <cell r="A87">
            <v>1000018</v>
          </cell>
          <cell r="B87" t="str">
            <v>Corte, dobragem, mont. e coloc. de ferrag. na forma, aco CA</v>
          </cell>
          <cell r="C87" t="str">
            <v>kg</v>
          </cell>
          <cell r="D87">
            <v>1.1000000000000001</v>
          </cell>
        </row>
        <row r="88">
          <cell r="A88">
            <v>1000019</v>
          </cell>
          <cell r="B88" t="str">
            <v>Corte, dobragem, mont. e coloc. de ferrag. na forma, aco CA</v>
          </cell>
          <cell r="C88" t="str">
            <v>kg</v>
          </cell>
          <cell r="D88">
            <v>0.94</v>
          </cell>
        </row>
        <row r="89">
          <cell r="A89">
            <v>1000020</v>
          </cell>
          <cell r="B89" t="str">
            <v>Concreto armado Fck 15Mpa</v>
          </cell>
          <cell r="C89" t="str">
            <v>m3</v>
          </cell>
          <cell r="D89">
            <v>1147.6300000000001</v>
          </cell>
        </row>
        <row r="90">
          <cell r="A90">
            <v>1000021</v>
          </cell>
          <cell r="B90" t="str">
            <v>ESCAVACAO MANUAL DE VALA, EM MAT. DE 1a. CAT., ATE 1,50M DE</v>
          </cell>
          <cell r="C90" t="str">
            <v>m3</v>
          </cell>
          <cell r="D90">
            <v>13.69</v>
          </cell>
        </row>
        <row r="91">
          <cell r="A91">
            <v>1000022</v>
          </cell>
          <cell r="B91" t="str">
            <v>Concreto ciclopico (com 30% de pedra rachao), Fck 15Mpa - f</v>
          </cell>
          <cell r="C91" t="str">
            <v>m3</v>
          </cell>
          <cell r="D91">
            <v>194.45</v>
          </cell>
        </row>
        <row r="92">
          <cell r="A92">
            <v>1000023</v>
          </cell>
          <cell r="B92" t="str">
            <v>Alvenaria tij. macico 5x10x20cm</v>
          </cell>
          <cell r="C92" t="str">
            <v>m2</v>
          </cell>
          <cell r="D92">
            <v>21.5</v>
          </cell>
        </row>
        <row r="93">
          <cell r="A93">
            <v>1000024</v>
          </cell>
          <cell r="B93" t="str">
            <v>Transporte carga caminhao 8t</v>
          </cell>
          <cell r="C93" t="str">
            <v>txkm</v>
          </cell>
          <cell r="D93">
            <v>1.76</v>
          </cell>
        </row>
        <row r="94">
          <cell r="A94">
            <v>1000025</v>
          </cell>
          <cell r="B94" t="str">
            <v>Emboco arg. cim./areia traco 1:4 e=20mm</v>
          </cell>
          <cell r="C94" t="str">
            <v>m2</v>
          </cell>
          <cell r="D94">
            <v>9.92</v>
          </cell>
        </row>
        <row r="95">
          <cell r="A95">
            <v>1000026</v>
          </cell>
          <cell r="B95" t="str">
            <v>Alvenaria p/cx. enterrada 0,80m</v>
          </cell>
          <cell r="C95" t="str">
            <v>m2</v>
          </cell>
          <cell r="D95">
            <v>72.900000000000006</v>
          </cell>
        </row>
        <row r="96">
          <cell r="A96">
            <v>1000027</v>
          </cell>
          <cell r="B96" t="str">
            <v>Concreto p/pecas armadas, p/uma resistencia a compres. de 2</v>
          </cell>
          <cell r="C96" t="str">
            <v>m3</v>
          </cell>
          <cell r="D96">
            <v>246.33</v>
          </cell>
        </row>
        <row r="97">
          <cell r="A97">
            <v>1000028</v>
          </cell>
          <cell r="B97" t="str">
            <v>Concreto p/camada preparatoria, c/180kg de cim. p/m3 de con</v>
          </cell>
          <cell r="C97" t="str">
            <v>m3</v>
          </cell>
          <cell r="D97">
            <v>203.68</v>
          </cell>
        </row>
        <row r="98">
          <cell r="A98">
            <v>1000029</v>
          </cell>
          <cell r="B98" t="str">
            <v>Arrancamento e reassentam. de paralelepipedo, incl. po-de-p</v>
          </cell>
          <cell r="C98" t="str">
            <v>m2</v>
          </cell>
          <cell r="D98">
            <v>20.11</v>
          </cell>
        </row>
        <row r="99">
          <cell r="A99">
            <v>1000030</v>
          </cell>
          <cell r="B99" t="str">
            <v>Poco de visita em alven. de tij. macico, paredes de 1 vez,</v>
          </cell>
          <cell r="C99" t="str">
            <v>un</v>
          </cell>
          <cell r="D99">
            <v>885.84</v>
          </cell>
        </row>
        <row r="100">
          <cell r="A100">
            <v>1000031</v>
          </cell>
          <cell r="B100" t="str">
            <v>Poco de visita em alven. de tij. macico, paredes de 1 vez,</v>
          </cell>
          <cell r="C100" t="str">
            <v>un</v>
          </cell>
          <cell r="D100">
            <v>932.34</v>
          </cell>
        </row>
        <row r="101">
          <cell r="A101">
            <v>1000032</v>
          </cell>
          <cell r="B101" t="str">
            <v>Poco de visita em alven. de tij. macico, paredes de 1 vez,</v>
          </cell>
          <cell r="C101" t="str">
            <v>un</v>
          </cell>
          <cell r="D101">
            <v>1044.54</v>
          </cell>
        </row>
        <row r="102">
          <cell r="A102">
            <v>1000033</v>
          </cell>
          <cell r="B102" t="str">
            <v>Poco de visita em alven. de tij. macico, paredes de 1 vez,</v>
          </cell>
          <cell r="C102" t="str">
            <v>un</v>
          </cell>
          <cell r="D102">
            <v>1149.6600000000001</v>
          </cell>
        </row>
        <row r="103">
          <cell r="A103">
            <v>1000034</v>
          </cell>
          <cell r="B103" t="str">
            <v>Poco de visita em alven. de tij. macico, paredes de 1 vez,</v>
          </cell>
          <cell r="C103" t="str">
            <v>un</v>
          </cell>
          <cell r="D103">
            <v>1269.7</v>
          </cell>
        </row>
        <row r="104">
          <cell r="A104">
            <v>1000035</v>
          </cell>
          <cell r="B104" t="str">
            <v>Tubo PVC p/esgoto sanit., diam. nominal 150mm.</v>
          </cell>
          <cell r="C104" t="str">
            <v>m</v>
          </cell>
          <cell r="D104">
            <v>16.27</v>
          </cell>
        </row>
        <row r="105">
          <cell r="A105">
            <v>1000036</v>
          </cell>
          <cell r="B105" t="str">
            <v>Tubo PVC p/esgoto sanit., diam. nominal 200mm.</v>
          </cell>
          <cell r="C105" t="str">
            <v>m</v>
          </cell>
          <cell r="D105">
            <v>25.21</v>
          </cell>
        </row>
        <row r="106">
          <cell r="A106">
            <v>1000037</v>
          </cell>
          <cell r="B106" t="str">
            <v>Tubo PVC p/esgoto sanit., diam. nominal 250mm.</v>
          </cell>
          <cell r="C106" t="str">
            <v>m</v>
          </cell>
          <cell r="D106">
            <v>43.37</v>
          </cell>
        </row>
        <row r="107">
          <cell r="A107">
            <v>1000038</v>
          </cell>
          <cell r="B107" t="str">
            <v>Tubo PVC p/esgoto sanit., diam. nominal 300mm.</v>
          </cell>
          <cell r="C107" t="str">
            <v>m</v>
          </cell>
          <cell r="D107">
            <v>67.83</v>
          </cell>
        </row>
        <row r="108">
          <cell r="A108">
            <v>1000039</v>
          </cell>
          <cell r="B108" t="str">
            <v>Instalacao e ligacao provisorias de agua.</v>
          </cell>
          <cell r="C108" t="str">
            <v>un</v>
          </cell>
          <cell r="D108">
            <v>931.91</v>
          </cell>
        </row>
        <row r="109">
          <cell r="A109">
            <v>1101101</v>
          </cell>
          <cell r="B109" t="str">
            <v>CHAPISCO ARG 1:4 e = 5MM</v>
          </cell>
          <cell r="C109" t="str">
            <v>M2</v>
          </cell>
          <cell r="D109">
            <v>2.13</v>
          </cell>
        </row>
        <row r="110">
          <cell r="A110">
            <v>1101506</v>
          </cell>
          <cell r="B110" t="str">
            <v>ARGAMASSA DE CIMENTO E AREIA TRACO 1:4</v>
          </cell>
          <cell r="C110" t="str">
            <v>M3</v>
          </cell>
          <cell r="D110">
            <v>180.22</v>
          </cell>
        </row>
        <row r="111">
          <cell r="A111">
            <v>1101512</v>
          </cell>
          <cell r="B111" t="str">
            <v>ARGAM. MISTA DE CIMENTO, CAL HIDRAT. E AREIA SEM PENEIRA NO</v>
          </cell>
          <cell r="C111" t="str">
            <v>M3</v>
          </cell>
          <cell r="D111">
            <v>163.86</v>
          </cell>
        </row>
        <row r="112">
          <cell r="A112">
            <v>1202008</v>
          </cell>
          <cell r="B112" t="str">
            <v>Piso cimentado</v>
          </cell>
          <cell r="C112" t="str">
            <v>m2</v>
          </cell>
          <cell r="D112">
            <v>9.3800000000000008</v>
          </cell>
        </row>
        <row r="113">
          <cell r="A113">
            <v>1213502</v>
          </cell>
          <cell r="B113" t="str">
            <v>Meio fio concreto economico</v>
          </cell>
          <cell r="C113" t="str">
            <v>m</v>
          </cell>
          <cell r="D113">
            <v>12.87</v>
          </cell>
        </row>
        <row r="114">
          <cell r="A114">
            <v>1213503</v>
          </cell>
          <cell r="B114" t="str">
            <v>Meio fio em concreto - prefeitura</v>
          </cell>
          <cell r="C114" t="str">
            <v>m</v>
          </cell>
          <cell r="D114">
            <v>12.93</v>
          </cell>
        </row>
        <row r="115">
          <cell r="A115">
            <v>1213504</v>
          </cell>
          <cell r="B115" t="str">
            <v>Recomposicao de meio fio DNER</v>
          </cell>
          <cell r="C115" t="str">
            <v>M</v>
          </cell>
          <cell r="D115">
            <v>14.51</v>
          </cell>
        </row>
        <row r="116">
          <cell r="A116">
            <v>2000003</v>
          </cell>
          <cell r="B116" t="str">
            <v>Sinalizacao de borda de vala, considerando o uso 3vezes.</v>
          </cell>
          <cell r="C116" t="str">
            <v>m</v>
          </cell>
          <cell r="D116">
            <v>4.79</v>
          </cell>
        </row>
        <row r="117">
          <cell r="A117">
            <v>2000004</v>
          </cell>
          <cell r="B117" t="str">
            <v>Retirada e recolocacao da cerca protetora de borda de vala,</v>
          </cell>
          <cell r="C117" t="str">
            <v>m</v>
          </cell>
          <cell r="D117">
            <v>3.28</v>
          </cell>
        </row>
        <row r="118">
          <cell r="A118">
            <v>2000005</v>
          </cell>
          <cell r="B118" t="str">
            <v>Instalacao e ligacao provisorias de agua.</v>
          </cell>
          <cell r="C118" t="str">
            <v>un</v>
          </cell>
          <cell r="D118">
            <v>966.91</v>
          </cell>
        </row>
        <row r="119">
          <cell r="A119">
            <v>2000006</v>
          </cell>
          <cell r="B119" t="str">
            <v>Entrada de serv. aerea, em alta tensao, p/ 150kva.- 1a. par</v>
          </cell>
          <cell r="C119" t="str">
            <v>un</v>
          </cell>
          <cell r="D119">
            <v>2847.76</v>
          </cell>
        </row>
        <row r="120">
          <cell r="A120">
            <v>2000007</v>
          </cell>
          <cell r="B120" t="str">
            <v>Entrada de serv. aerea, em alta tensao, p/ 150kva.- 2a. par</v>
          </cell>
          <cell r="C120" t="str">
            <v>un</v>
          </cell>
          <cell r="D120">
            <v>1258.53</v>
          </cell>
        </row>
        <row r="121">
          <cell r="A121">
            <v>2000008</v>
          </cell>
          <cell r="B121" t="str">
            <v>Entrada de serv. aerea, em alta tensao, p/ 150kva.</v>
          </cell>
          <cell r="C121" t="str">
            <v>un</v>
          </cell>
          <cell r="D121">
            <v>4106.29</v>
          </cell>
        </row>
        <row r="122">
          <cell r="A122">
            <v>2000009</v>
          </cell>
          <cell r="B122" t="str">
            <v>Placa de Identificacao de obra publ. incl. pint. e suporte</v>
          </cell>
          <cell r="C122" t="str">
            <v>m2</v>
          </cell>
          <cell r="D122">
            <v>102.78</v>
          </cell>
        </row>
        <row r="123">
          <cell r="A123">
            <v>2000010</v>
          </cell>
          <cell r="B123" t="str">
            <v>Placa p/Identificacao de obras de concessionaria de serv. p</v>
          </cell>
          <cell r="C123" t="str">
            <v>un</v>
          </cell>
          <cell r="D123">
            <v>126.02</v>
          </cell>
        </row>
        <row r="124">
          <cell r="A124">
            <v>2000011</v>
          </cell>
          <cell r="B124" t="str">
            <v>Placa p/Identificacao de obras de concessionaria de serv. p</v>
          </cell>
          <cell r="C124" t="str">
            <v>un</v>
          </cell>
          <cell r="D124">
            <v>7.91</v>
          </cell>
        </row>
        <row r="125">
          <cell r="A125">
            <v>2000012</v>
          </cell>
          <cell r="B125" t="str">
            <v>Semaforo p/sinalizacao de bloqueio de obra na via publ., co</v>
          </cell>
          <cell r="C125" t="str">
            <v>un</v>
          </cell>
          <cell r="D125">
            <v>19.32</v>
          </cell>
        </row>
        <row r="126">
          <cell r="A126">
            <v>2000013</v>
          </cell>
          <cell r="B126" t="str">
            <v>Placas de sinalizacao de obra na via publ., compreend. a co</v>
          </cell>
          <cell r="C126" t="str">
            <v>un</v>
          </cell>
          <cell r="D126">
            <v>102.78</v>
          </cell>
        </row>
        <row r="127">
          <cell r="A127">
            <v>2000014</v>
          </cell>
          <cell r="B127" t="str">
            <v>Escavacao e reaterro de vala, em mat. de 1a. cat., p/ligaca</v>
          </cell>
          <cell r="C127" t="str">
            <v>m</v>
          </cell>
          <cell r="D127">
            <v>9.6199999999999992</v>
          </cell>
        </row>
        <row r="128">
          <cell r="A128">
            <v>2000015</v>
          </cell>
          <cell r="B128" t="str">
            <v>Aterro Compactado a 95%, em camadas de 20cm de mat. solto,</v>
          </cell>
          <cell r="C128" t="str">
            <v>m3</v>
          </cell>
          <cell r="D128">
            <v>18.079999999999998</v>
          </cell>
        </row>
        <row r="129">
          <cell r="A129">
            <v>2000016</v>
          </cell>
          <cell r="B129" t="str">
            <v>Reaterro de vala/cava utiliz. vibro compactador portatil.</v>
          </cell>
          <cell r="C129" t="str">
            <v>m3</v>
          </cell>
          <cell r="D129">
            <v>11.28</v>
          </cell>
        </row>
        <row r="130">
          <cell r="A130">
            <v>2000017</v>
          </cell>
          <cell r="B130" t="str">
            <v>Transporte de qualquer natur. c/veloc. media de 15 km/h em</v>
          </cell>
          <cell r="C130" t="str">
            <v>txkm</v>
          </cell>
          <cell r="D130">
            <v>0.73</v>
          </cell>
        </row>
        <row r="131">
          <cell r="A131">
            <v>2000018</v>
          </cell>
          <cell r="B131" t="str">
            <v>Carga manual e descarga mec. de mat. a granel em caminhao b</v>
          </cell>
          <cell r="C131" t="str">
            <v>t</v>
          </cell>
          <cell r="D131">
            <v>8.7100000000000009</v>
          </cell>
        </row>
        <row r="132">
          <cell r="A132">
            <v>2000019</v>
          </cell>
          <cell r="B132" t="str">
            <v>Esgotamento de vala medido pela potencia instalada e pelo t</v>
          </cell>
          <cell r="C132" t="str">
            <v>m3</v>
          </cell>
          <cell r="D132">
            <v>4.51</v>
          </cell>
        </row>
        <row r="133">
          <cell r="A133">
            <v>2000020</v>
          </cell>
          <cell r="B133" t="str">
            <v>Escoramento simples, aberto, de vala c/pouca prof.</v>
          </cell>
          <cell r="C133" t="str">
            <v>m2</v>
          </cell>
          <cell r="D133">
            <v>12.47</v>
          </cell>
        </row>
        <row r="134">
          <cell r="A134">
            <v>2000021</v>
          </cell>
          <cell r="B134" t="str">
            <v>Escoramento de poste de concreto ou met.</v>
          </cell>
          <cell r="C134" t="str">
            <v>un</v>
          </cell>
          <cell r="D134">
            <v>90.03</v>
          </cell>
        </row>
        <row r="135">
          <cell r="A135">
            <v>2000022</v>
          </cell>
          <cell r="B135" t="str">
            <v>Escoramento Fechado de estacas-pranchas de aco, em valas/ca</v>
          </cell>
          <cell r="C135" t="str">
            <v>m2</v>
          </cell>
          <cell r="D135">
            <v>18.78</v>
          </cell>
        </row>
        <row r="136">
          <cell r="A136">
            <v>2000023</v>
          </cell>
          <cell r="B136" t="str">
            <v>Escoramento Fechado de estacas-pranchas de aco, em valas/ca</v>
          </cell>
          <cell r="C136" t="str">
            <v>m2</v>
          </cell>
          <cell r="D136">
            <v>23.5</v>
          </cell>
        </row>
        <row r="137">
          <cell r="A137">
            <v>2000024</v>
          </cell>
          <cell r="B137" t="str">
            <v>Escoramento Fechado de estacas-pranchas de aco, em valas/ca</v>
          </cell>
          <cell r="C137" t="str">
            <v>m2</v>
          </cell>
          <cell r="D137">
            <v>25.74</v>
          </cell>
        </row>
        <row r="138">
          <cell r="A138">
            <v>2000025</v>
          </cell>
          <cell r="B138" t="str">
            <v>Escoramento Fechado de estacas-pranchas de aco, em valas/ca</v>
          </cell>
          <cell r="C138" t="str">
            <v>m2</v>
          </cell>
          <cell r="D138">
            <v>30.21</v>
          </cell>
        </row>
        <row r="139">
          <cell r="A139">
            <v>2000026</v>
          </cell>
          <cell r="B139" t="str">
            <v>Escoramento Fechado de estacas-pranchas de aco, em valas/ca</v>
          </cell>
          <cell r="C139" t="str">
            <v>m2</v>
          </cell>
          <cell r="D139">
            <v>30.37</v>
          </cell>
        </row>
        <row r="140">
          <cell r="A140">
            <v>2000027</v>
          </cell>
          <cell r="B140" t="str">
            <v>Escoramento Fechado de estacas-pranchas de aco, em valas/ca</v>
          </cell>
          <cell r="C140" t="str">
            <v>m2</v>
          </cell>
          <cell r="D140">
            <v>35.14</v>
          </cell>
        </row>
        <row r="141">
          <cell r="A141">
            <v>2000028</v>
          </cell>
          <cell r="B141" t="str">
            <v>Assentamento de tubul. PVC c/junta elastica, p/esgoto, diam</v>
          </cell>
          <cell r="C141" t="str">
            <v>m</v>
          </cell>
          <cell r="D141">
            <v>1.94</v>
          </cell>
        </row>
        <row r="142">
          <cell r="A142">
            <v>2000029</v>
          </cell>
          <cell r="B142" t="str">
            <v>Assentamento de tubul. PVC c/junta elastica, p/esgoto, diam</v>
          </cell>
          <cell r="C142" t="str">
            <v>m</v>
          </cell>
          <cell r="D142">
            <v>2.35</v>
          </cell>
        </row>
        <row r="143">
          <cell r="A143">
            <v>2000030</v>
          </cell>
          <cell r="B143" t="str">
            <v>Assentamento de tubul. PVC c/junta elastica, p/esgoto, diam</v>
          </cell>
          <cell r="C143" t="str">
            <v>m</v>
          </cell>
          <cell r="D143">
            <v>2.68</v>
          </cell>
        </row>
        <row r="144">
          <cell r="A144">
            <v>2000031</v>
          </cell>
          <cell r="B144" t="str">
            <v>Assentamento de tubul. PVC c/junta elastica, p/esgoto, diam</v>
          </cell>
          <cell r="C144" t="str">
            <v>m</v>
          </cell>
          <cell r="D144">
            <v>3.07</v>
          </cell>
        </row>
        <row r="145">
          <cell r="A145">
            <v>2000032</v>
          </cell>
          <cell r="B145" t="str">
            <v>Assentamento de tubul. FoFo, c/junta elastica, Diam.de 075m</v>
          </cell>
          <cell r="C145" t="str">
            <v>m</v>
          </cell>
          <cell r="D145">
            <v>1.51</v>
          </cell>
        </row>
        <row r="146">
          <cell r="A146">
            <v>2000033</v>
          </cell>
          <cell r="B146" t="str">
            <v>Assentamento de tubul. FoFo, c/junta elastica, Diam.de 100m</v>
          </cell>
          <cell r="C146" t="str">
            <v>m</v>
          </cell>
          <cell r="D146">
            <v>2.19</v>
          </cell>
        </row>
        <row r="147">
          <cell r="A147">
            <v>2000034</v>
          </cell>
          <cell r="B147" t="str">
            <v>Assentamento de tubul. FoFo, c/junta elastica, Diam.de 150m</v>
          </cell>
          <cell r="C147" t="str">
            <v>m</v>
          </cell>
          <cell r="D147">
            <v>4.46</v>
          </cell>
        </row>
        <row r="148">
          <cell r="A148">
            <v>2000035</v>
          </cell>
          <cell r="B148" t="str">
            <v>Assentamento de tubul. FoFo, c/junta elastica, Diam.de 200m</v>
          </cell>
          <cell r="C148" t="str">
            <v>m</v>
          </cell>
          <cell r="D148">
            <v>3.95</v>
          </cell>
        </row>
        <row r="149">
          <cell r="A149">
            <v>2000036</v>
          </cell>
          <cell r="B149" t="str">
            <v>Assentamento de tubul. FoFo, c/junta elastica, Diam.de 250m</v>
          </cell>
          <cell r="C149" t="str">
            <v>m</v>
          </cell>
          <cell r="D149">
            <v>6.83</v>
          </cell>
        </row>
        <row r="150">
          <cell r="A150">
            <v>2000037</v>
          </cell>
          <cell r="B150" t="str">
            <v>Assentamento de tubul. FoFo, c/junta elastica, Diam.de 300m</v>
          </cell>
          <cell r="C150" t="str">
            <v>m</v>
          </cell>
          <cell r="D150">
            <v>9.1</v>
          </cell>
        </row>
        <row r="151">
          <cell r="A151">
            <v>2000038</v>
          </cell>
          <cell r="B151" t="str">
            <v>Assentamento de tubul. FoFo, c/junta elastica, Diam.de 400m</v>
          </cell>
          <cell r="C151" t="str">
            <v>m</v>
          </cell>
          <cell r="D151">
            <v>11.58</v>
          </cell>
        </row>
        <row r="152">
          <cell r="A152">
            <v>2000039</v>
          </cell>
          <cell r="B152" t="str">
            <v>Assentamento de pecas especiais de FoFo c/junta elastica, D</v>
          </cell>
          <cell r="C152" t="str">
            <v>un</v>
          </cell>
          <cell r="D152">
            <v>24.77</v>
          </cell>
        </row>
        <row r="153">
          <cell r="A153">
            <v>2000040</v>
          </cell>
          <cell r="B153" t="str">
            <v>Tubo de concreto armado, Classe A-2, p/esgoto, Diam. de 400</v>
          </cell>
          <cell r="C153" t="str">
            <v>m</v>
          </cell>
          <cell r="D153">
            <v>64.650000000000006</v>
          </cell>
        </row>
        <row r="154">
          <cell r="A154">
            <v>2000041</v>
          </cell>
          <cell r="B154" t="str">
            <v>Tubo de FoFo ductil, classe K-7, c/junta elastica, Diam. de</v>
          </cell>
          <cell r="C154" t="str">
            <v>m</v>
          </cell>
          <cell r="D154">
            <v>28.71</v>
          </cell>
        </row>
        <row r="155">
          <cell r="A155">
            <v>2000042</v>
          </cell>
          <cell r="B155" t="str">
            <v>Tubo de FoFo ductil, classe K-7, c/junta elastica, Diam. de</v>
          </cell>
          <cell r="C155" t="str">
            <v>m</v>
          </cell>
          <cell r="D155">
            <v>192.07</v>
          </cell>
        </row>
        <row r="156">
          <cell r="A156">
            <v>2000043</v>
          </cell>
          <cell r="B156" t="str">
            <v>Tubo de FoFo ductil, classe K-7, c/junta elastica, Diam. de</v>
          </cell>
          <cell r="C156" t="str">
            <v>m</v>
          </cell>
          <cell r="D156">
            <v>58.98</v>
          </cell>
        </row>
        <row r="157">
          <cell r="A157">
            <v>2000044</v>
          </cell>
          <cell r="B157" t="str">
            <v>Tubo de FoFo ductil, classe K-7, c/junta elastica, Diam. de</v>
          </cell>
          <cell r="C157" t="str">
            <v>m</v>
          </cell>
          <cell r="D157">
            <v>294.82</v>
          </cell>
        </row>
        <row r="158">
          <cell r="A158">
            <v>2000045</v>
          </cell>
          <cell r="B158" t="str">
            <v>Tubo de FoFo ductil, classe K-7, c/junta elastica, Diam. de</v>
          </cell>
          <cell r="C158" t="str">
            <v>m</v>
          </cell>
          <cell r="D158">
            <v>93.94</v>
          </cell>
        </row>
        <row r="159">
          <cell r="A159">
            <v>2000046</v>
          </cell>
          <cell r="B159" t="str">
            <v>Sondagem a percussao, em terr. comum, c/ensaio de penetraca</v>
          </cell>
          <cell r="C159" t="str">
            <v>m</v>
          </cell>
          <cell r="D159">
            <v>40</v>
          </cell>
        </row>
        <row r="160">
          <cell r="A160">
            <v>2000047</v>
          </cell>
          <cell r="B160" t="str">
            <v>Mobilizacao e desmobilizacao de equip. e equipe de sondagem</v>
          </cell>
          <cell r="C160" t="str">
            <v>un</v>
          </cell>
          <cell r="D160">
            <v>3000</v>
          </cell>
        </row>
        <row r="161">
          <cell r="A161">
            <v>2000048</v>
          </cell>
          <cell r="B161" t="str">
            <v>Rocado em vegetacao espessa, c/empilhamento e queima dos re</v>
          </cell>
          <cell r="C161" t="str">
            <v>m2</v>
          </cell>
          <cell r="D161">
            <v>1.96</v>
          </cell>
        </row>
        <row r="162">
          <cell r="A162">
            <v>2000049</v>
          </cell>
          <cell r="B162" t="str">
            <v>Locacao e acompanhamento com equipe de topografia, p/exec.</v>
          </cell>
          <cell r="C162" t="str">
            <v>m</v>
          </cell>
          <cell r="D162">
            <v>0.75</v>
          </cell>
        </row>
        <row r="163">
          <cell r="A163">
            <v>2000050</v>
          </cell>
          <cell r="B163" t="str">
            <v>Locacao de obra c/aparelho topografico.</v>
          </cell>
          <cell r="C163" t="str">
            <v>m2</v>
          </cell>
          <cell r="D163">
            <v>3.11</v>
          </cell>
        </row>
        <row r="164">
          <cell r="A164">
            <v>2000051</v>
          </cell>
          <cell r="B164" t="str">
            <v>Projeto executivo, gerenciamento e fiscalizacao da obra.</v>
          </cell>
          <cell r="C164" t="str">
            <v>vba</v>
          </cell>
          <cell r="D164">
            <v>51.22</v>
          </cell>
        </row>
        <row r="165">
          <cell r="A165">
            <v>2000052</v>
          </cell>
          <cell r="B165" t="str">
            <v>Tapume de vedacao ou prot., em chapas de mad. comp., c/6mm</v>
          </cell>
          <cell r="C165" t="str">
            <v>m2</v>
          </cell>
          <cell r="D165">
            <v>34.340000000000003</v>
          </cell>
        </row>
        <row r="166">
          <cell r="A166">
            <v>2000053</v>
          </cell>
          <cell r="B166" t="str">
            <v>Barracao de obra, p/ escritorio, excl.pint. e ligacoes prov</v>
          </cell>
          <cell r="C166" t="str">
            <v>m2</v>
          </cell>
          <cell r="D166">
            <v>183.59</v>
          </cell>
        </row>
        <row r="167">
          <cell r="A167">
            <v>2000054</v>
          </cell>
          <cell r="B167" t="str">
            <v>Sanitario c/vaso e chuveiro p/pessoal de obra, coletivo de</v>
          </cell>
          <cell r="C167" t="str">
            <v>un</v>
          </cell>
          <cell r="D167">
            <v>1156.4000000000001</v>
          </cell>
        </row>
        <row r="168">
          <cell r="A168">
            <v>2000055</v>
          </cell>
          <cell r="B168" t="str">
            <v>Sanitario c/vaso e chuveiro p/pessoal de obra, coletivo de</v>
          </cell>
          <cell r="C168" t="str">
            <v>un</v>
          </cell>
          <cell r="D168">
            <v>104.53</v>
          </cell>
        </row>
        <row r="169">
          <cell r="A169">
            <v>2000056</v>
          </cell>
          <cell r="B169" t="str">
            <v>Sanitario c/vaso e chuveiro p/pessoal de obra, coletivo de</v>
          </cell>
          <cell r="C169" t="str">
            <v>un</v>
          </cell>
          <cell r="D169">
            <v>1260.93</v>
          </cell>
        </row>
        <row r="170">
          <cell r="A170">
            <v>2000057</v>
          </cell>
          <cell r="B170" t="str">
            <v>Tubo de FoFo ductil, classe K-7, c/junta elastica, Diam. de</v>
          </cell>
          <cell r="C170" t="str">
            <v>m</v>
          </cell>
          <cell r="D170">
            <v>539.67999999999995</v>
          </cell>
        </row>
        <row r="171">
          <cell r="A171">
            <v>2000058</v>
          </cell>
          <cell r="B171" t="str">
            <v>Tubo de FoFo ductil, classe K-7, c/junta elastica, Diam. de</v>
          </cell>
          <cell r="C171" t="str">
            <v>m</v>
          </cell>
          <cell r="D171">
            <v>198.58</v>
          </cell>
        </row>
        <row r="172">
          <cell r="A172">
            <v>2000059</v>
          </cell>
          <cell r="B172" t="str">
            <v>Poco de visita em alvenaria de tijolo macico, p/esgoto sani</v>
          </cell>
          <cell r="C172" t="str">
            <v>un</v>
          </cell>
          <cell r="D172">
            <v>1178.5999999999999</v>
          </cell>
        </row>
        <row r="173">
          <cell r="A173">
            <v>2000060</v>
          </cell>
          <cell r="B173" t="str">
            <v>Poco de visita em alvenaria de tijolo macico, p/esgoto sani</v>
          </cell>
          <cell r="C173" t="str">
            <v>un</v>
          </cell>
          <cell r="D173">
            <v>1518.13</v>
          </cell>
        </row>
        <row r="174">
          <cell r="A174">
            <v>2000061</v>
          </cell>
          <cell r="B174" t="str">
            <v>Poco de visita em alvenaria de tijolo macico, p/esgoto sani</v>
          </cell>
          <cell r="C174" t="str">
            <v>un</v>
          </cell>
          <cell r="D174">
            <v>974.39</v>
          </cell>
        </row>
        <row r="175">
          <cell r="A175">
            <v>2000062</v>
          </cell>
          <cell r="B175" t="str">
            <v>Poco de visita em alvenaria de tijolo macico, p/esgoto sani</v>
          </cell>
          <cell r="C175" t="str">
            <v>UN</v>
          </cell>
          <cell r="D175">
            <v>1666.34</v>
          </cell>
        </row>
        <row r="176">
          <cell r="A176">
            <v>2000063</v>
          </cell>
          <cell r="B176" t="str">
            <v>Poco de visita em alvenaria de tijolo macico, p/esgoto sani</v>
          </cell>
          <cell r="C176" t="str">
            <v>UN</v>
          </cell>
          <cell r="D176">
            <v>1715.76</v>
          </cell>
        </row>
        <row r="177">
          <cell r="A177">
            <v>2000064</v>
          </cell>
          <cell r="B177" t="str">
            <v>Poco de visita em alvenaria de tijolo macico, p/esgoto sani</v>
          </cell>
          <cell r="C177" t="str">
            <v>UN</v>
          </cell>
          <cell r="D177">
            <v>1814.57</v>
          </cell>
        </row>
        <row r="178">
          <cell r="A178">
            <v>2000065</v>
          </cell>
          <cell r="B178" t="str">
            <v>Poco de visita em alvenaria de tijolo macico, p/esgoto sani</v>
          </cell>
          <cell r="C178" t="str">
            <v>un</v>
          </cell>
          <cell r="D178">
            <v>1105.44</v>
          </cell>
        </row>
        <row r="179">
          <cell r="A179">
            <v>2000066</v>
          </cell>
          <cell r="B179" t="str">
            <v>Poco de visita em aneis de concreto pre-mold., p/esgoto san</v>
          </cell>
          <cell r="C179" t="str">
            <v>un</v>
          </cell>
          <cell r="D179">
            <v>1239.25</v>
          </cell>
        </row>
        <row r="180">
          <cell r="A180">
            <v>2000067</v>
          </cell>
          <cell r="B180" t="str">
            <v>Poco de visita em aneis de concreto pre-mold., p/esgoto san</v>
          </cell>
          <cell r="C180" t="str">
            <v>un</v>
          </cell>
          <cell r="D180">
            <v>1291.1099999999999</v>
          </cell>
        </row>
        <row r="181">
          <cell r="A181">
            <v>2000068</v>
          </cell>
          <cell r="B181" t="str">
            <v>Poco de visita em aneis de concreto pre-mold., p/esgoto san</v>
          </cell>
          <cell r="C181" t="str">
            <v>un</v>
          </cell>
          <cell r="D181">
            <v>882.83</v>
          </cell>
        </row>
        <row r="182">
          <cell r="A182">
            <v>2000069</v>
          </cell>
          <cell r="B182" t="str">
            <v>Poco de visita em aneis de concreto pre-mold., p/esgoto san</v>
          </cell>
          <cell r="C182" t="str">
            <v>un</v>
          </cell>
          <cell r="D182">
            <v>934.5</v>
          </cell>
        </row>
        <row r="183">
          <cell r="A183">
            <v>2000070</v>
          </cell>
          <cell r="B183" t="str">
            <v>Poco de visita em aneis de concreto pre-mold., p/esgoto san</v>
          </cell>
          <cell r="C183" t="str">
            <v>un</v>
          </cell>
          <cell r="D183">
            <v>1442.79</v>
          </cell>
        </row>
        <row r="184">
          <cell r="A184">
            <v>2000071</v>
          </cell>
          <cell r="B184" t="str">
            <v>Poco de visita em aneis de concreto pre-mold., p/esgoto san</v>
          </cell>
          <cell r="C184" t="str">
            <v>un</v>
          </cell>
          <cell r="D184">
            <v>1498.56</v>
          </cell>
        </row>
        <row r="185">
          <cell r="A185">
            <v>2000072</v>
          </cell>
          <cell r="B185" t="str">
            <v>Poco de visita em aneis de concreto pre-mold., p/esgoto san</v>
          </cell>
          <cell r="C185" t="str">
            <v>un</v>
          </cell>
          <cell r="D185">
            <v>1635.82</v>
          </cell>
        </row>
        <row r="186">
          <cell r="A186">
            <v>2000073</v>
          </cell>
          <cell r="B186" t="str">
            <v>Poco de visita em aneis de concreto pre-mold., p/esgoto san</v>
          </cell>
          <cell r="C186" t="str">
            <v>un</v>
          </cell>
          <cell r="D186">
            <v>1159.5899999999999</v>
          </cell>
        </row>
        <row r="187">
          <cell r="A187">
            <v>2000074</v>
          </cell>
          <cell r="B187" t="str">
            <v>Poco de visita em aneis de concreto pre-mold., p/esgoto san</v>
          </cell>
          <cell r="C187" t="str">
            <v>un</v>
          </cell>
          <cell r="D187">
            <v>1212.57</v>
          </cell>
        </row>
        <row r="188">
          <cell r="A188">
            <v>2000075</v>
          </cell>
          <cell r="B188" t="str">
            <v>Poco de visita em aneis de concreto pre-mold., p/esgoto san</v>
          </cell>
          <cell r="C188" t="str">
            <v>un</v>
          </cell>
          <cell r="D188">
            <v>1699.94</v>
          </cell>
        </row>
        <row r="189">
          <cell r="A189">
            <v>2000076</v>
          </cell>
          <cell r="B189" t="str">
            <v>Instalacao e ligacoes provisorias de energia eletr., em bai</v>
          </cell>
          <cell r="C189" t="str">
            <v>un</v>
          </cell>
          <cell r="D189">
            <v>895.39</v>
          </cell>
        </row>
        <row r="190">
          <cell r="A190">
            <v>2000078</v>
          </cell>
          <cell r="B190" t="str">
            <v>Escavacao de vala nao escorada, em mat. de 1a. cat., ate 1,</v>
          </cell>
          <cell r="C190" t="str">
            <v>m3</v>
          </cell>
          <cell r="D190">
            <v>5.85</v>
          </cell>
        </row>
        <row r="191">
          <cell r="A191">
            <v>2000079</v>
          </cell>
          <cell r="B191" t="str">
            <v>Escavacao de vala nao escorada, em mat. de 1a. cat., entre</v>
          </cell>
          <cell r="C191" t="str">
            <v>m3</v>
          </cell>
          <cell r="D191">
            <v>9.57</v>
          </cell>
        </row>
        <row r="192">
          <cell r="A192">
            <v>2000080</v>
          </cell>
          <cell r="B192" t="str">
            <v>Escavacao de vala nao escorada, em mat. de 1a. cat., entre</v>
          </cell>
          <cell r="C192" t="str">
            <v>m3</v>
          </cell>
          <cell r="D192">
            <v>11.98</v>
          </cell>
        </row>
        <row r="193">
          <cell r="A193">
            <v>2000082</v>
          </cell>
          <cell r="B193" t="str">
            <v>Formas de mad. p/pecas de concreto, moldagem e desmoldagem.</v>
          </cell>
          <cell r="C193" t="str">
            <v>m2</v>
          </cell>
          <cell r="D193">
            <v>33.04</v>
          </cell>
        </row>
        <row r="194">
          <cell r="A194">
            <v>2000083</v>
          </cell>
          <cell r="B194" t="str">
            <v>Chapa de aco 3/4, p/passagem de veiculos sobre valas, c/col</v>
          </cell>
          <cell r="C194" t="str">
            <v>m2</v>
          </cell>
          <cell r="D194">
            <v>45.06</v>
          </cell>
        </row>
        <row r="195">
          <cell r="A195">
            <v>2000084</v>
          </cell>
          <cell r="B195" t="str">
            <v>Rebaixamento do lencol freatico</v>
          </cell>
          <cell r="C195" t="str">
            <v>dia</v>
          </cell>
          <cell r="D195">
            <v>168</v>
          </cell>
        </row>
        <row r="196">
          <cell r="A196">
            <v>2000085</v>
          </cell>
          <cell r="B196" t="str">
            <v>Esgotamento de vala</v>
          </cell>
          <cell r="C196" t="str">
            <v>hpxh</v>
          </cell>
          <cell r="D196">
            <v>3.85</v>
          </cell>
        </row>
        <row r="197">
          <cell r="A197">
            <v>2000086</v>
          </cell>
          <cell r="B197" t="str">
            <v>Tubo de Inspecao e Limpeza (TIL) em PVC linha de Esgotament</v>
          </cell>
          <cell r="C197" t="str">
            <v>un</v>
          </cell>
          <cell r="D197">
            <v>139.72</v>
          </cell>
        </row>
        <row r="198">
          <cell r="A198">
            <v>2000087</v>
          </cell>
          <cell r="B198" t="str">
            <v>Terminal de Limpeza (TL) em PVC linha de Esgotamento Sanita</v>
          </cell>
          <cell r="C198" t="str">
            <v>un</v>
          </cell>
          <cell r="D198">
            <v>0</v>
          </cell>
        </row>
        <row r="199">
          <cell r="A199">
            <v>2000088</v>
          </cell>
          <cell r="B199" t="str">
            <v>Fornecimento e instalacao de Conjunto Moto-Bomba, Hm=3,82 m</v>
          </cell>
          <cell r="C199" t="str">
            <v>un</v>
          </cell>
          <cell r="D199">
            <v>8662.09</v>
          </cell>
        </row>
        <row r="200">
          <cell r="A200">
            <v>2000089</v>
          </cell>
          <cell r="B200" t="str">
            <v>Fornecimento e instalacao de Conjunto Moto-Bomba, Hm=13,01</v>
          </cell>
          <cell r="C200" t="str">
            <v>un</v>
          </cell>
          <cell r="D200">
            <v>15934.28</v>
          </cell>
        </row>
        <row r="201">
          <cell r="A201">
            <v>2000090</v>
          </cell>
          <cell r="B201" t="str">
            <v>Fornecimento e instalacao de Conjunto Moto-Bomba, Hm=9,18 m</v>
          </cell>
          <cell r="C201" t="str">
            <v>un</v>
          </cell>
          <cell r="D201">
            <v>12659.36</v>
          </cell>
        </row>
        <row r="202">
          <cell r="A202">
            <v>2000091</v>
          </cell>
          <cell r="B202" t="str">
            <v>Fornecimento e instalacao de Conjunto Moto-Bomba, Hm=12,53</v>
          </cell>
          <cell r="C202" t="str">
            <v>un</v>
          </cell>
          <cell r="D202">
            <v>5756.43</v>
          </cell>
        </row>
        <row r="203">
          <cell r="A203">
            <v>2000092</v>
          </cell>
          <cell r="B203" t="str">
            <v>Fornecimento e instalacao de Conjunto Moto-Bomba, Hm=7,99 m</v>
          </cell>
          <cell r="C203" t="str">
            <v>un</v>
          </cell>
          <cell r="D203">
            <v>11689.38</v>
          </cell>
        </row>
        <row r="204">
          <cell r="A204">
            <v>2000093</v>
          </cell>
          <cell r="B204" t="str">
            <v>Fornecimento e instalacao de Conjunto Moto-Bomba, Hm=3,02 m</v>
          </cell>
          <cell r="C204" t="str">
            <v>un</v>
          </cell>
          <cell r="D204">
            <v>8662.09</v>
          </cell>
        </row>
        <row r="205">
          <cell r="A205">
            <v>2000094</v>
          </cell>
          <cell r="B205" t="str">
            <v>Fornecimento e instalacao de Conjunto Moto-Bomba, Hm=20,01</v>
          </cell>
          <cell r="C205" t="str">
            <v>un</v>
          </cell>
          <cell r="D205">
            <v>13810.04</v>
          </cell>
        </row>
        <row r="206">
          <cell r="A206">
            <v>2000095</v>
          </cell>
          <cell r="B206" t="str">
            <v>Fornecimento e instalacao de Conjunto Moto-Bomba, Hm=7,73 m</v>
          </cell>
          <cell r="C206" t="str">
            <v>un</v>
          </cell>
          <cell r="D206">
            <v>28982.7</v>
          </cell>
        </row>
        <row r="207">
          <cell r="A207">
            <v>2000096</v>
          </cell>
          <cell r="B207" t="str">
            <v>Fornecimento e Montagem de  Tubos, pecas, valvulas e equipa</v>
          </cell>
          <cell r="C207" t="str">
            <v>vba</v>
          </cell>
          <cell r="D207">
            <v>0</v>
          </cell>
        </row>
        <row r="208">
          <cell r="A208">
            <v>2000097</v>
          </cell>
          <cell r="B208" t="str">
            <v>Entrada e quadro de energia para os conj. Moto-Bomba.</v>
          </cell>
          <cell r="C208" t="str">
            <v>vba</v>
          </cell>
          <cell r="D208">
            <v>0</v>
          </cell>
        </row>
        <row r="209">
          <cell r="A209">
            <v>2000098</v>
          </cell>
          <cell r="B209" t="str">
            <v>Fornecimento e instalacao de Conjunto Moto-Bomba, Hm=3,90m</v>
          </cell>
          <cell r="C209" t="str">
            <v>un</v>
          </cell>
          <cell r="D209">
            <v>11689.38</v>
          </cell>
        </row>
        <row r="210">
          <cell r="A210">
            <v>2000099</v>
          </cell>
          <cell r="B210" t="str">
            <v>Fornecimento e instalacao de Conjunto Moto-Bomba, Hm=7,50m</v>
          </cell>
          <cell r="C210" t="str">
            <v>un</v>
          </cell>
          <cell r="D210">
            <v>11689.38</v>
          </cell>
        </row>
        <row r="211">
          <cell r="A211">
            <v>2000100</v>
          </cell>
          <cell r="B211" t="str">
            <v>Fornecimento e instalacao de Conjunto Moto-Bomba, Hm=4,55m</v>
          </cell>
          <cell r="C211" t="str">
            <v>un</v>
          </cell>
          <cell r="D211">
            <v>17449.72</v>
          </cell>
        </row>
        <row r="212">
          <cell r="A212">
            <v>2000101</v>
          </cell>
          <cell r="B212" t="str">
            <v>Fornecimento e instalacao de Conjunto Moto-Bomba, Hm=4,16m</v>
          </cell>
          <cell r="C212" t="str">
            <v>un</v>
          </cell>
          <cell r="D212">
            <v>8662.09</v>
          </cell>
        </row>
        <row r="213">
          <cell r="A213">
            <v>2000102</v>
          </cell>
          <cell r="B213" t="str">
            <v>Fornecimento e instalacao de Conjunto Moto-Bomba, Hm=6,40m</v>
          </cell>
          <cell r="C213" t="str">
            <v>un</v>
          </cell>
          <cell r="D213">
            <v>5739.43</v>
          </cell>
        </row>
        <row r="214">
          <cell r="A214">
            <v>2000103</v>
          </cell>
          <cell r="B214" t="str">
            <v>Fornecimento e instalacao de Conjunto Moto-Bomba, Hm=4,85m</v>
          </cell>
          <cell r="C214" t="str">
            <v>un</v>
          </cell>
          <cell r="D214">
            <v>5798.64</v>
          </cell>
        </row>
        <row r="215">
          <cell r="A215">
            <v>2000104</v>
          </cell>
          <cell r="B215" t="str">
            <v>Fornecimento e instalacao de Conjunto Moto-Bomba, Hm=3,39m</v>
          </cell>
          <cell r="C215" t="str">
            <v>un</v>
          </cell>
          <cell r="D215">
            <v>4844.76</v>
          </cell>
        </row>
        <row r="216">
          <cell r="A216">
            <v>2000105</v>
          </cell>
          <cell r="B216" t="str">
            <v>Fornecimento e instalacao de Conjunto Moto-Bomba, Hm=4,69m</v>
          </cell>
          <cell r="C216" t="str">
            <v>un</v>
          </cell>
          <cell r="D216">
            <v>11689.38</v>
          </cell>
        </row>
        <row r="217">
          <cell r="A217">
            <v>2000106</v>
          </cell>
          <cell r="B217" t="str">
            <v>Fornecimento e instalacao de Conjunto Moto-Bomba, Hm=6,36m</v>
          </cell>
          <cell r="C217" t="str">
            <v>un</v>
          </cell>
          <cell r="D217">
            <v>8662.09</v>
          </cell>
        </row>
        <row r="218">
          <cell r="A218">
            <v>2000107</v>
          </cell>
          <cell r="B218" t="str">
            <v>Fornecimento e instalacao de Conjunto Moto-Bomba, Hm=5,36m</v>
          </cell>
          <cell r="C218" t="str">
            <v>un</v>
          </cell>
          <cell r="D218">
            <v>8662.09</v>
          </cell>
        </row>
        <row r="219">
          <cell r="A219">
            <v>2000108</v>
          </cell>
          <cell r="B219" t="str">
            <v>Fornecimento e instalacao de Conjunto Moto-Bomba, Hm=5m e Q</v>
          </cell>
          <cell r="C219" t="str">
            <v>un</v>
          </cell>
          <cell r="D219">
            <v>2131.29</v>
          </cell>
        </row>
        <row r="220">
          <cell r="A220">
            <v>2000109</v>
          </cell>
          <cell r="B220" t="str">
            <v>Fornecimento e instalacao de Conjunto Moto-Bomba, Hm=5m e Q</v>
          </cell>
          <cell r="C220" t="str">
            <v>un</v>
          </cell>
          <cell r="D220">
            <v>4844.76</v>
          </cell>
        </row>
        <row r="221">
          <cell r="A221">
            <v>2000110</v>
          </cell>
          <cell r="B221" t="str">
            <v>Fornecimento e instalacao de Conjunto Moto-Bomba, Hm=2,97m</v>
          </cell>
          <cell r="C221" t="str">
            <v>un</v>
          </cell>
          <cell r="D221">
            <v>5739.43</v>
          </cell>
        </row>
        <row r="222">
          <cell r="A222">
            <v>2000111</v>
          </cell>
          <cell r="B222" t="str">
            <v>Tubo de FoFo ductil, classe K-7, c/junta elastica, Diam. de</v>
          </cell>
          <cell r="C222" t="str">
            <v>m</v>
          </cell>
          <cell r="D222">
            <v>188.56</v>
          </cell>
        </row>
        <row r="223">
          <cell r="A223">
            <v>2000112</v>
          </cell>
          <cell r="B223" t="str">
            <v>Assentamento de tubul. FoFo, c/junta elastica, Diam.de 075m</v>
          </cell>
          <cell r="C223" t="str">
            <v>m</v>
          </cell>
          <cell r="D223">
            <v>1.51</v>
          </cell>
        </row>
        <row r="224">
          <cell r="A224">
            <v>2000113</v>
          </cell>
          <cell r="B224" t="str">
            <v>Fornecimento e instalacao de Conjunto Moto-Bomba, Hm=1,81m</v>
          </cell>
          <cell r="C224" t="str">
            <v>un</v>
          </cell>
          <cell r="D224">
            <v>5739.43</v>
          </cell>
        </row>
        <row r="225">
          <cell r="A225">
            <v>2000114</v>
          </cell>
          <cell r="B225" t="str">
            <v>Fornecimento e instalacao de Conjunto Moto-Bomba, Hm=12,33m</v>
          </cell>
          <cell r="C225" t="str">
            <v>un</v>
          </cell>
          <cell r="D225">
            <v>10755.07</v>
          </cell>
        </row>
        <row r="226">
          <cell r="A226">
            <v>2000115</v>
          </cell>
          <cell r="B226" t="str">
            <v>Fornecimento e instalacao de Conjunto Moto-Bomba, Hm=5,00m</v>
          </cell>
          <cell r="C226" t="str">
            <v>un</v>
          </cell>
          <cell r="D226">
            <v>8662.09</v>
          </cell>
        </row>
        <row r="227">
          <cell r="A227">
            <v>2000116</v>
          </cell>
          <cell r="B227" t="str">
            <v>Fornecimento e instalacao de Conjunto Moto-Bomba, Hm=4,19m</v>
          </cell>
          <cell r="C227" t="str">
            <v>un</v>
          </cell>
          <cell r="D227">
            <v>8662.09</v>
          </cell>
        </row>
        <row r="228">
          <cell r="A228">
            <v>2000117</v>
          </cell>
          <cell r="B228" t="str">
            <v>Fornecimento e instalacao de Conjunto Moto-Bomba, Hm=14,83m</v>
          </cell>
          <cell r="C228" t="str">
            <v>un</v>
          </cell>
          <cell r="D228">
            <v>5739.43</v>
          </cell>
        </row>
        <row r="229">
          <cell r="A229">
            <v>2000118</v>
          </cell>
          <cell r="B229" t="str">
            <v>Fornecimento e instalacao de Conjunto Moto-Bomba, Hm=7,59m</v>
          </cell>
          <cell r="C229" t="str">
            <v>un</v>
          </cell>
          <cell r="D229">
            <v>8704.5</v>
          </cell>
        </row>
        <row r="230">
          <cell r="A230">
            <v>2000119</v>
          </cell>
          <cell r="B230" t="str">
            <v>Fornecimento e instalacao de Conjunto Moto-Bomba, Hm=6,77m</v>
          </cell>
          <cell r="C230" t="str">
            <v>un</v>
          </cell>
          <cell r="D230">
            <v>11689.38</v>
          </cell>
        </row>
        <row r="231">
          <cell r="A231">
            <v>2000120</v>
          </cell>
          <cell r="B231" t="str">
            <v>Fornecimento e instalacao de Conjunto Moto-Bomba, Hm=4,96m</v>
          </cell>
          <cell r="C231" t="str">
            <v>un</v>
          </cell>
          <cell r="D231">
            <v>0</v>
          </cell>
        </row>
        <row r="232">
          <cell r="A232">
            <v>2000121</v>
          </cell>
          <cell r="B232" t="str">
            <v>Fornecimento e instalacao de Conjunto Moto-Bomba, Hm=10,00m</v>
          </cell>
          <cell r="C232" t="str">
            <v>un</v>
          </cell>
          <cell r="D232">
            <v>5756.43</v>
          </cell>
        </row>
        <row r="233">
          <cell r="A233">
            <v>2000122</v>
          </cell>
          <cell r="B233" t="str">
            <v>Fornecimento e instalacao de Conjunto Moto-Bomba, Hm=5,56m</v>
          </cell>
          <cell r="C233" t="str">
            <v>un</v>
          </cell>
          <cell r="D233">
            <v>0</v>
          </cell>
        </row>
        <row r="234">
          <cell r="A234">
            <v>2000123</v>
          </cell>
          <cell r="B234" t="str">
            <v>Fornecimento e instalacao de Conjunto Moto-Bomba, Hm=9,95m</v>
          </cell>
          <cell r="C234" t="str">
            <v>un</v>
          </cell>
          <cell r="D234">
            <v>5756.43</v>
          </cell>
        </row>
        <row r="235">
          <cell r="A235">
            <v>2000124</v>
          </cell>
          <cell r="B235" t="str">
            <v>Fornecimento e instalacao de Conjunto Moto-Bomba, Hm=6,92m</v>
          </cell>
          <cell r="C235" t="str">
            <v>un</v>
          </cell>
          <cell r="D235">
            <v>8704.5</v>
          </cell>
        </row>
        <row r="236">
          <cell r="A236">
            <v>2000125</v>
          </cell>
          <cell r="B236" t="str">
            <v>Fornecimento e instalacao de Conjunto Moto-Bomba, Hm=7,50m</v>
          </cell>
          <cell r="C236" t="str">
            <v>un</v>
          </cell>
          <cell r="D236">
            <v>17114.38</v>
          </cell>
        </row>
        <row r="237">
          <cell r="A237">
            <v>2000126</v>
          </cell>
          <cell r="B237" t="str">
            <v>Assentamento de pecas especiais de FoFo c/junta elastica, D</v>
          </cell>
          <cell r="C237" t="str">
            <v>un</v>
          </cell>
          <cell r="D237">
            <v>14.1</v>
          </cell>
        </row>
        <row r="238">
          <cell r="A238">
            <v>2000127</v>
          </cell>
          <cell r="B238" t="str">
            <v>Fornecimento e instalacao de Conjunto Moto-Bomba, Hm=25,90m</v>
          </cell>
          <cell r="C238" t="str">
            <v>un</v>
          </cell>
          <cell r="D238">
            <v>0</v>
          </cell>
        </row>
        <row r="239">
          <cell r="A239">
            <v>2000128</v>
          </cell>
          <cell r="B239" t="str">
            <v>Fornecimento e instalacao de Conjunto Moto-Bomba, Hm=14,80m</v>
          </cell>
          <cell r="C239" t="str">
            <v>un</v>
          </cell>
          <cell r="D239">
            <v>0</v>
          </cell>
        </row>
        <row r="240">
          <cell r="A240">
            <v>2000129</v>
          </cell>
          <cell r="B240" t="str">
            <v>Fornecimento e instalacao de Conjunto Moto-Bomba, Hm=4,50m</v>
          </cell>
          <cell r="C240" t="str">
            <v>un</v>
          </cell>
          <cell r="D240">
            <v>0</v>
          </cell>
        </row>
        <row r="241">
          <cell r="A241">
            <v>2000130</v>
          </cell>
          <cell r="B241" t="str">
            <v>Tubo de concreto armado, Classe A-2, c/junta elastica, p/es</v>
          </cell>
          <cell r="C241" t="str">
            <v>m</v>
          </cell>
          <cell r="D241">
            <v>110.65</v>
          </cell>
        </row>
        <row r="242">
          <cell r="A242">
            <v>2000131</v>
          </cell>
          <cell r="B242" t="str">
            <v>Fornecimento e instalacao de Conjunto Moto-Bomba, Hm=26,03m</v>
          </cell>
          <cell r="C242" t="str">
            <v>un</v>
          </cell>
          <cell r="D242">
            <v>13154.41</v>
          </cell>
        </row>
        <row r="243">
          <cell r="A243">
            <v>2000132</v>
          </cell>
          <cell r="B243" t="str">
            <v>Fornecimento e instalacao de Conjunto Moto-Bomba, Hm=11,55m</v>
          </cell>
          <cell r="C243" t="str">
            <v>un</v>
          </cell>
          <cell r="D243">
            <v>8699.8700000000008</v>
          </cell>
        </row>
        <row r="244">
          <cell r="A244">
            <v>2000133</v>
          </cell>
          <cell r="B244" t="str">
            <v>Fornecimento e instalacao de Conjunto Moto-Bomba, Hm=34,56m</v>
          </cell>
          <cell r="C244" t="str">
            <v>un</v>
          </cell>
          <cell r="D244">
            <v>10885.61</v>
          </cell>
        </row>
        <row r="245">
          <cell r="A245">
            <v>2000134</v>
          </cell>
          <cell r="B245" t="str">
            <v>Fornecimento e instalacao de Conjunto Moto-Bomba, Hm=7,38m</v>
          </cell>
          <cell r="C245" t="str">
            <v>un</v>
          </cell>
          <cell r="D245">
            <v>5756.43</v>
          </cell>
        </row>
        <row r="246">
          <cell r="A246">
            <v>2000135</v>
          </cell>
          <cell r="B246" t="str">
            <v>Fornecimento e instalacao de Conjunto Moto-Bomba, Hm=3,79m</v>
          </cell>
          <cell r="C246" t="str">
            <v>un</v>
          </cell>
          <cell r="D246">
            <v>8662.09</v>
          </cell>
        </row>
        <row r="247">
          <cell r="A247">
            <v>2000136</v>
          </cell>
          <cell r="B247" t="str">
            <v>Escavacao de vala nao escorada, em amt. de 1a. cat., entre</v>
          </cell>
          <cell r="C247" t="str">
            <v>m3</v>
          </cell>
          <cell r="D247">
            <v>11.98</v>
          </cell>
        </row>
        <row r="248">
          <cell r="A248">
            <v>2000137</v>
          </cell>
          <cell r="B248" t="str">
            <v>Fornecimento e instalacao de Conjunto Moto-Bomba, do tipo s</v>
          </cell>
          <cell r="C248" t="str">
            <v>un</v>
          </cell>
          <cell r="D248">
            <v>5756.43</v>
          </cell>
        </row>
        <row r="249">
          <cell r="A249">
            <v>2000138</v>
          </cell>
          <cell r="B249" t="str">
            <v>Fornecimento e instalacao de Conjunto Moto-Bomba, do tipo s</v>
          </cell>
          <cell r="C249" t="str">
            <v>un</v>
          </cell>
          <cell r="D249">
            <v>5739.44</v>
          </cell>
        </row>
        <row r="250">
          <cell r="A250">
            <v>2000139</v>
          </cell>
          <cell r="B250" t="str">
            <v>Fornecimento e instalacao de Conjunto Moto-Bomba do tipo su</v>
          </cell>
          <cell r="C250" t="str">
            <v>un</v>
          </cell>
          <cell r="D250">
            <v>8699.8799999999992</v>
          </cell>
        </row>
        <row r="251">
          <cell r="A251">
            <v>2000140</v>
          </cell>
          <cell r="B251" t="str">
            <v>Fornecimento e instalacao de Conjunto Moto-Bomba do tipo su</v>
          </cell>
          <cell r="C251" t="str">
            <v>un</v>
          </cell>
          <cell r="D251">
            <v>5739.44</v>
          </cell>
        </row>
        <row r="252">
          <cell r="A252">
            <v>2000141</v>
          </cell>
          <cell r="B252" t="str">
            <v>Impermeabilizacao de reservatorio, sujeito a lencol freatic</v>
          </cell>
          <cell r="C252" t="str">
            <v>m2</v>
          </cell>
          <cell r="D252">
            <v>32.21</v>
          </cell>
        </row>
        <row r="253">
          <cell r="A253">
            <v>2000142</v>
          </cell>
          <cell r="B253" t="str">
            <v>Fornecimento e instalacao de Conjunto Moto-Bomba do tipo su</v>
          </cell>
          <cell r="C253" t="str">
            <v>un</v>
          </cell>
          <cell r="D253">
            <v>16201.29</v>
          </cell>
        </row>
        <row r="254">
          <cell r="A254">
            <v>2000143</v>
          </cell>
          <cell r="B254" t="str">
            <v>Fornecimento e instalacao de Conjunto Moto-Bomba do tipo su</v>
          </cell>
          <cell r="C254" t="str">
            <v>un</v>
          </cell>
          <cell r="D254">
            <v>8662.09</v>
          </cell>
        </row>
        <row r="255">
          <cell r="A255">
            <v>2000144</v>
          </cell>
          <cell r="B255" t="str">
            <v>Fornecimento e instalacao de Conjunto Moto-Bomba do tipo su</v>
          </cell>
          <cell r="C255" t="str">
            <v>un</v>
          </cell>
          <cell r="D255">
            <v>8662.09</v>
          </cell>
        </row>
        <row r="256">
          <cell r="A256">
            <v>2000145</v>
          </cell>
          <cell r="B256" t="str">
            <v>Fornecimento e instalacao de Conjunto Moto-Bomba do tipo su</v>
          </cell>
          <cell r="C256" t="str">
            <v>un</v>
          </cell>
          <cell r="D256">
            <v>2547.5</v>
          </cell>
        </row>
        <row r="257">
          <cell r="A257">
            <v>2000146</v>
          </cell>
          <cell r="B257" t="str">
            <v>Fornecimento e instalacao de Conjunto Moto-Bomba do tipo su</v>
          </cell>
          <cell r="C257" t="str">
            <v>un</v>
          </cell>
          <cell r="D257">
            <v>5739.44</v>
          </cell>
        </row>
        <row r="258">
          <cell r="A258">
            <v>2000147</v>
          </cell>
          <cell r="B258" t="str">
            <v>Fornecimento e instalacao de Conjunto Moto-Bomba do tipo su</v>
          </cell>
          <cell r="C258" t="str">
            <v>un</v>
          </cell>
          <cell r="D258">
            <v>2547.5</v>
          </cell>
        </row>
        <row r="259">
          <cell r="A259">
            <v>2000148</v>
          </cell>
          <cell r="B259" t="str">
            <v>Fornecimento e instalacao de Conjunto Moto-Bombado tipo sub</v>
          </cell>
          <cell r="C259" t="str">
            <v>un</v>
          </cell>
          <cell r="D259">
            <v>5756.43</v>
          </cell>
        </row>
        <row r="260">
          <cell r="A260">
            <v>2000149</v>
          </cell>
          <cell r="B260" t="str">
            <v>Fornecimento e instalacao de Conjunto Moto-Bomba do tipo su</v>
          </cell>
          <cell r="C260" t="str">
            <v>un</v>
          </cell>
          <cell r="D260">
            <v>5739.44</v>
          </cell>
        </row>
        <row r="261">
          <cell r="A261">
            <v>2000150</v>
          </cell>
          <cell r="B261" t="str">
            <v>Fornecimento e instalacao de Conjunto Moto-Bomba do tipo su</v>
          </cell>
          <cell r="C261" t="str">
            <v>un</v>
          </cell>
          <cell r="D261">
            <v>8662.09</v>
          </cell>
        </row>
        <row r="262">
          <cell r="A262">
            <v>2000151</v>
          </cell>
          <cell r="B262" t="str">
            <v>Fornecimento e instalacao de Conjunto Moto-Bomba do tipo su</v>
          </cell>
          <cell r="C262" t="str">
            <v>un</v>
          </cell>
          <cell r="D262">
            <v>11689.38</v>
          </cell>
        </row>
        <row r="263">
          <cell r="A263">
            <v>2000152</v>
          </cell>
          <cell r="B263" t="str">
            <v>Fornecimento e instalacao de Conjunto Moto-Bomba do tipo su</v>
          </cell>
          <cell r="C263" t="str">
            <v>un</v>
          </cell>
          <cell r="D263">
            <v>11689.38</v>
          </cell>
        </row>
        <row r="264">
          <cell r="A264">
            <v>2000153</v>
          </cell>
          <cell r="B264" t="str">
            <v>Fornecimento e instalacao de Conjunto Moto-Bomba do tipo su</v>
          </cell>
          <cell r="C264" t="str">
            <v>un</v>
          </cell>
          <cell r="D264">
            <v>8704.5</v>
          </cell>
        </row>
        <row r="265">
          <cell r="A265">
            <v>2000154</v>
          </cell>
          <cell r="B265" t="str">
            <v>Fornecimento e instalacao de Conjunto Moto-Bomba do tipo su</v>
          </cell>
          <cell r="C265" t="str">
            <v>un</v>
          </cell>
          <cell r="D265">
            <v>13843.62</v>
          </cell>
        </row>
        <row r="266">
          <cell r="A266">
            <v>2000155</v>
          </cell>
          <cell r="B266" t="str">
            <v>Fornecimento e instalacao de Conjunto Moto-Bomba do tipo su</v>
          </cell>
          <cell r="C266" t="str">
            <v>un</v>
          </cell>
          <cell r="D266">
            <v>11641.41</v>
          </cell>
        </row>
        <row r="267">
          <cell r="A267">
            <v>2000156</v>
          </cell>
          <cell r="B267" t="str">
            <v>Fornecimento e instalacao de Conjunto Moto-Bomba do tipo su</v>
          </cell>
          <cell r="C267" t="str">
            <v>un</v>
          </cell>
          <cell r="D267">
            <v>11641.41</v>
          </cell>
        </row>
        <row r="268">
          <cell r="A268">
            <v>2000157</v>
          </cell>
          <cell r="B268" t="str">
            <v>Fornecimento e instalacao de Conjunto Moto-Bomba do tipo su</v>
          </cell>
          <cell r="C268" t="str">
            <v>un</v>
          </cell>
          <cell r="D268">
            <v>5739.44</v>
          </cell>
        </row>
        <row r="269">
          <cell r="A269">
            <v>2000158</v>
          </cell>
          <cell r="B269" t="str">
            <v>Fornecimento e instalacao de Conjunto Moto-Bomba do tipo su</v>
          </cell>
          <cell r="C269" t="str">
            <v>un</v>
          </cell>
          <cell r="D269">
            <v>8662.09</v>
          </cell>
        </row>
        <row r="270">
          <cell r="A270">
            <v>2000159</v>
          </cell>
          <cell r="B270" t="str">
            <v>Fornecimento e instalacao de Conjunto Moto-Bomba do tipo su</v>
          </cell>
          <cell r="C270" t="str">
            <v>un</v>
          </cell>
          <cell r="D270">
            <v>5739.43</v>
          </cell>
        </row>
        <row r="271">
          <cell r="A271">
            <v>2000160</v>
          </cell>
          <cell r="B271" t="str">
            <v>Fornecimento e instalacao de Conjunto Moto-Bomba do tipo su</v>
          </cell>
          <cell r="C271" t="str">
            <v>un</v>
          </cell>
          <cell r="D271">
            <v>16201.29</v>
          </cell>
        </row>
        <row r="272">
          <cell r="A272">
            <v>2000161</v>
          </cell>
          <cell r="B272" t="str">
            <v>Fornecimento e instalacao de Conjunto Moto-Bomba do tipo su</v>
          </cell>
          <cell r="C272" t="str">
            <v>un</v>
          </cell>
          <cell r="D272">
            <v>5756.43</v>
          </cell>
        </row>
        <row r="273">
          <cell r="A273">
            <v>2000162</v>
          </cell>
          <cell r="B273" t="str">
            <v>Fornecimento e instalacao de Conjunto Moto-Bomba do tipo su</v>
          </cell>
          <cell r="C273" t="str">
            <v>un</v>
          </cell>
          <cell r="D273">
            <v>8762.89</v>
          </cell>
        </row>
        <row r="274">
          <cell r="A274">
            <v>2000163</v>
          </cell>
          <cell r="B274" t="str">
            <v>Fornecimento e instalacao de Conjunto Moto-Bomba do tipo su</v>
          </cell>
          <cell r="C274" t="str">
            <v>un</v>
          </cell>
          <cell r="D274">
            <v>17449.72</v>
          </cell>
        </row>
        <row r="275">
          <cell r="A275">
            <v>2000164</v>
          </cell>
          <cell r="B275" t="str">
            <v>BARRACAO PARA ESCRITORIO DE OBRA - 1A. PARTE</v>
          </cell>
          <cell r="C275" t="str">
            <v>M2</v>
          </cell>
          <cell r="D275">
            <v>93.67</v>
          </cell>
        </row>
        <row r="276">
          <cell r="A276">
            <v>2000165</v>
          </cell>
          <cell r="B276" t="str">
            <v>Fornecimento e instalacao de Conjunto Moto-Bomba do tipo su</v>
          </cell>
          <cell r="C276" t="str">
            <v>un</v>
          </cell>
          <cell r="D276">
            <v>5739.44</v>
          </cell>
        </row>
        <row r="277">
          <cell r="A277">
            <v>2000166</v>
          </cell>
          <cell r="B277" t="str">
            <v>Fornecimento e instalacao de Conjunto Moto-Bomba do tipo su</v>
          </cell>
          <cell r="C277" t="str">
            <v>un</v>
          </cell>
          <cell r="D277">
            <v>11689.38</v>
          </cell>
        </row>
        <row r="278">
          <cell r="A278">
            <v>2000167</v>
          </cell>
          <cell r="B278" t="str">
            <v>Fornecimento e instalacao de Conjunto Moto-Bomba do tipo su</v>
          </cell>
          <cell r="C278" t="str">
            <v>un</v>
          </cell>
          <cell r="D278">
            <v>0</v>
          </cell>
        </row>
        <row r="279">
          <cell r="A279">
            <v>2000168</v>
          </cell>
          <cell r="B279" t="str">
            <v>Fornecimento e instalacao de Conjunto Moto-Bomba do tipo su</v>
          </cell>
          <cell r="C279" t="str">
            <v>un</v>
          </cell>
          <cell r="D279">
            <v>0</v>
          </cell>
        </row>
        <row r="280">
          <cell r="A280">
            <v>2000169</v>
          </cell>
          <cell r="B280" t="str">
            <v>Fornecimento e instalacao de Conjunto Moto-Bomba do tipo su</v>
          </cell>
          <cell r="C280" t="str">
            <v>un</v>
          </cell>
          <cell r="D280">
            <v>0</v>
          </cell>
        </row>
        <row r="281">
          <cell r="A281">
            <v>2000170</v>
          </cell>
          <cell r="B281" t="str">
            <v>Fornecimento e instalacao de Conjunto Moto-Bomba do tipo su</v>
          </cell>
          <cell r="C281" t="str">
            <v>un</v>
          </cell>
          <cell r="D281">
            <v>0</v>
          </cell>
        </row>
        <row r="282">
          <cell r="A282">
            <v>2000171</v>
          </cell>
          <cell r="B282" t="str">
            <v>Fornecimento e instalacao de Conjunto Moto-Bomba do tipo su</v>
          </cell>
          <cell r="C282" t="str">
            <v>un</v>
          </cell>
          <cell r="D282">
            <v>0</v>
          </cell>
        </row>
        <row r="283">
          <cell r="A283">
            <v>2000172</v>
          </cell>
          <cell r="B283" t="str">
            <v>Fornecimento e instalacao de Conjunto Moto-Bomba do tipo su</v>
          </cell>
          <cell r="C283" t="str">
            <v>un</v>
          </cell>
          <cell r="D283">
            <v>0</v>
          </cell>
        </row>
        <row r="284">
          <cell r="A284">
            <v>2000173</v>
          </cell>
          <cell r="B284" t="str">
            <v>Fornecimento e instalacao de Conjunto Moto-Bomba do tipo su</v>
          </cell>
          <cell r="C284" t="str">
            <v>un</v>
          </cell>
          <cell r="D284">
            <v>0</v>
          </cell>
        </row>
        <row r="285">
          <cell r="A285">
            <v>2000174</v>
          </cell>
          <cell r="B285" t="str">
            <v>Fornecimento e instalacao de Conjunto Moto-Bomba do tipo su</v>
          </cell>
          <cell r="C285" t="str">
            <v>un</v>
          </cell>
          <cell r="D285">
            <v>0</v>
          </cell>
        </row>
        <row r="286">
          <cell r="A286">
            <v>2000175</v>
          </cell>
          <cell r="B286" t="str">
            <v>Fornecimento e instalacao de Conjunto Moto-Bomba do tipo su</v>
          </cell>
          <cell r="C286" t="str">
            <v>un</v>
          </cell>
          <cell r="D286">
            <v>0</v>
          </cell>
        </row>
        <row r="287">
          <cell r="A287">
            <v>2000176</v>
          </cell>
          <cell r="B287" t="str">
            <v>Fornecimento e instalacao de Conjunto Moto-Bomba do tipo su</v>
          </cell>
          <cell r="C287" t="str">
            <v>un</v>
          </cell>
          <cell r="D287">
            <v>0</v>
          </cell>
        </row>
        <row r="288">
          <cell r="A288">
            <v>2000177</v>
          </cell>
          <cell r="B288" t="str">
            <v>Fornecimento e instalacao de Conjunto Moto-Bomba do tipo su</v>
          </cell>
          <cell r="C288" t="str">
            <v>un</v>
          </cell>
          <cell r="D288">
            <v>0</v>
          </cell>
        </row>
        <row r="289">
          <cell r="A289">
            <v>2000178</v>
          </cell>
          <cell r="B289" t="str">
            <v>Assentamento de tubul. FoFo, c/junta elastica, Diam.de 500m</v>
          </cell>
          <cell r="C289" t="str">
            <v>m</v>
          </cell>
          <cell r="D289">
            <v>19.87</v>
          </cell>
        </row>
        <row r="290">
          <cell r="A290">
            <v>2000179</v>
          </cell>
          <cell r="B290" t="str">
            <v>Fornecimento e instalacao de Conjunto Moto-Bomba do tipo su</v>
          </cell>
          <cell r="C290" t="str">
            <v>un</v>
          </cell>
          <cell r="D290">
            <v>0</v>
          </cell>
        </row>
        <row r="291">
          <cell r="A291">
            <v>2000180</v>
          </cell>
          <cell r="B291" t="str">
            <v>Fornecimento e instalacao de Conjunto Moto-Bomba do tipo su</v>
          </cell>
          <cell r="C291" t="str">
            <v>un</v>
          </cell>
          <cell r="D291">
            <v>0</v>
          </cell>
        </row>
        <row r="292">
          <cell r="A292">
            <v>2000181</v>
          </cell>
          <cell r="B292" t="str">
            <v>Fornecimento e instalacao de Conjunto Moto-Bomba do tipo su</v>
          </cell>
          <cell r="C292" t="str">
            <v>un</v>
          </cell>
          <cell r="D292">
            <v>0</v>
          </cell>
        </row>
        <row r="293">
          <cell r="A293">
            <v>2000182</v>
          </cell>
          <cell r="B293" t="str">
            <v>Fornecimento e instalacao de Conjunto Moto-Bomba do tipo su</v>
          </cell>
          <cell r="C293" t="str">
            <v>un</v>
          </cell>
          <cell r="D293">
            <v>0</v>
          </cell>
        </row>
        <row r="294">
          <cell r="A294">
            <v>2000183</v>
          </cell>
          <cell r="B294" t="str">
            <v>Fornecimento e instalacao de Conjunto Moto-Bomba do tipo su</v>
          </cell>
          <cell r="C294" t="str">
            <v>un</v>
          </cell>
          <cell r="D294">
            <v>0</v>
          </cell>
        </row>
        <row r="295">
          <cell r="A295">
            <v>2000184</v>
          </cell>
          <cell r="B295" t="str">
            <v>Fornecimento e instalacao de Conjunto Moto-Bomba do tipo su</v>
          </cell>
          <cell r="C295" t="str">
            <v>un</v>
          </cell>
          <cell r="D295">
            <v>0</v>
          </cell>
        </row>
        <row r="296">
          <cell r="A296">
            <v>2000185</v>
          </cell>
          <cell r="B296" t="str">
            <v>Fornecimento e instalacao de Conjunto Moto-Bomba do tipo su</v>
          </cell>
          <cell r="C296" t="str">
            <v>un</v>
          </cell>
          <cell r="D296">
            <v>0</v>
          </cell>
        </row>
        <row r="297">
          <cell r="A297">
            <v>2000186</v>
          </cell>
          <cell r="B297" t="str">
            <v>Fornecimento e instalacao de Conjunto Moto-Bomba do tipo su</v>
          </cell>
          <cell r="C297" t="str">
            <v>un</v>
          </cell>
          <cell r="D297">
            <v>0</v>
          </cell>
        </row>
        <row r="298">
          <cell r="A298">
            <v>2000187</v>
          </cell>
          <cell r="B298" t="str">
            <v>Fornecimento e instalacao de Conjunto Moto-Bomba do tipo su</v>
          </cell>
          <cell r="C298" t="str">
            <v>un</v>
          </cell>
          <cell r="D298">
            <v>0</v>
          </cell>
        </row>
        <row r="299">
          <cell r="A299">
            <v>2000188</v>
          </cell>
          <cell r="B299" t="str">
            <v>Fornecimento e instalacao de Conjunto Moto-Bomba do tipo su</v>
          </cell>
          <cell r="C299" t="str">
            <v>un</v>
          </cell>
          <cell r="D299">
            <v>0</v>
          </cell>
        </row>
        <row r="300">
          <cell r="A300">
            <v>2000189</v>
          </cell>
          <cell r="B300" t="str">
            <v>Fornecimento e instalacao de Conjunto Moto-Bomba do tipo su</v>
          </cell>
          <cell r="C300" t="str">
            <v>un</v>
          </cell>
          <cell r="D300">
            <v>0</v>
          </cell>
        </row>
        <row r="301">
          <cell r="A301">
            <v>2000190</v>
          </cell>
          <cell r="B301" t="str">
            <v>Fornecimento e instalacao de Conjunto Moto-Bomba do tipo su</v>
          </cell>
          <cell r="C301" t="str">
            <v>un</v>
          </cell>
          <cell r="D301">
            <v>0</v>
          </cell>
        </row>
        <row r="302">
          <cell r="A302">
            <v>2000191</v>
          </cell>
          <cell r="B302" t="str">
            <v>Fornecimento e instalacao de Conjunto Moto-Bomba do tipo su</v>
          </cell>
          <cell r="C302" t="str">
            <v>un</v>
          </cell>
          <cell r="D302">
            <v>0</v>
          </cell>
        </row>
        <row r="303">
          <cell r="A303">
            <v>2000192</v>
          </cell>
          <cell r="B303" t="str">
            <v>Fornecimento e instalacao de Conjunto Moto-Bomba do tipo su</v>
          </cell>
          <cell r="C303" t="str">
            <v>un</v>
          </cell>
          <cell r="D303">
            <v>0</v>
          </cell>
        </row>
        <row r="304">
          <cell r="A304">
            <v>2000193</v>
          </cell>
          <cell r="B304" t="str">
            <v>Fornecimento e instalacao de Conjunto Moto-Bomba do tipo su</v>
          </cell>
          <cell r="C304" t="str">
            <v>un</v>
          </cell>
          <cell r="D304">
            <v>0</v>
          </cell>
        </row>
        <row r="305">
          <cell r="A305">
            <v>2000194</v>
          </cell>
          <cell r="B305" t="str">
            <v>Fornecimento e instalacao de Conjunto Moto-Bomba do tipo su</v>
          </cell>
          <cell r="C305" t="str">
            <v>un</v>
          </cell>
          <cell r="D305">
            <v>0</v>
          </cell>
        </row>
        <row r="306">
          <cell r="A306">
            <v>2000195</v>
          </cell>
          <cell r="B306" t="str">
            <v>Fornecimento e instalacao de Conjunto Moto-Bomba do tipo su</v>
          </cell>
          <cell r="C306" t="str">
            <v>un</v>
          </cell>
          <cell r="D306">
            <v>0</v>
          </cell>
        </row>
        <row r="307">
          <cell r="A307">
            <v>2000196</v>
          </cell>
          <cell r="B307" t="str">
            <v>Fornecimento e instalacao de Conjunto Moto-Bomba do tipo su</v>
          </cell>
          <cell r="C307" t="str">
            <v>un</v>
          </cell>
          <cell r="D307">
            <v>0</v>
          </cell>
        </row>
        <row r="308">
          <cell r="A308">
            <v>2000197</v>
          </cell>
          <cell r="B308" t="str">
            <v>Fornecimento e instalacao de Conjunto Moto-Bomba do tipo su</v>
          </cell>
          <cell r="C308" t="str">
            <v>un</v>
          </cell>
          <cell r="D308">
            <v>0</v>
          </cell>
        </row>
        <row r="309">
          <cell r="A309">
            <v>2000198</v>
          </cell>
          <cell r="B309" t="str">
            <v>Fornecimento e instalacao de Conjunto Moto-Bomba do tipo su</v>
          </cell>
          <cell r="C309" t="str">
            <v>un</v>
          </cell>
          <cell r="D309">
            <v>0</v>
          </cell>
        </row>
        <row r="310">
          <cell r="A310">
            <v>2000199</v>
          </cell>
          <cell r="B310" t="str">
            <v>Fornecimento e instalacao de Conjunto Moto-Bomba do tipo su</v>
          </cell>
          <cell r="C310" t="str">
            <v>un</v>
          </cell>
          <cell r="D310">
            <v>0</v>
          </cell>
        </row>
        <row r="311">
          <cell r="A311">
            <v>2000200</v>
          </cell>
          <cell r="B311" t="str">
            <v>Fornecimento e instalacao de Conjunto Moto-Bomba do tipo su</v>
          </cell>
          <cell r="C311" t="str">
            <v>un</v>
          </cell>
          <cell r="D311">
            <v>0</v>
          </cell>
        </row>
        <row r="312">
          <cell r="A312">
            <v>2000201</v>
          </cell>
          <cell r="B312" t="str">
            <v>Fornecimento e instalacao de Conjunto Moto-Bomba do tipo su</v>
          </cell>
          <cell r="C312" t="str">
            <v>un</v>
          </cell>
          <cell r="D312">
            <v>0</v>
          </cell>
        </row>
        <row r="313">
          <cell r="A313">
            <v>2000202</v>
          </cell>
          <cell r="B313" t="str">
            <v>Fornecimento e instalacao de Conjunto Moto-Bomba do tipo su</v>
          </cell>
          <cell r="C313" t="str">
            <v>un</v>
          </cell>
          <cell r="D313">
            <v>0</v>
          </cell>
        </row>
        <row r="314">
          <cell r="A314">
            <v>2000203</v>
          </cell>
          <cell r="B314" t="str">
            <v>Fornecimento e instalacao de Conjunto Moto-Bomba do tipo su</v>
          </cell>
          <cell r="C314" t="str">
            <v>un</v>
          </cell>
          <cell r="D314">
            <v>0</v>
          </cell>
        </row>
        <row r="315">
          <cell r="A315">
            <v>2000204</v>
          </cell>
          <cell r="B315" t="str">
            <v>Fornecimento e instalacao de Conjunto Moto-Bomba do tipo su</v>
          </cell>
          <cell r="C315" t="str">
            <v>un</v>
          </cell>
          <cell r="D315">
            <v>0</v>
          </cell>
        </row>
        <row r="316">
          <cell r="A316">
            <v>2000205</v>
          </cell>
          <cell r="B316" t="str">
            <v>Fornecimento e instalacao de Conjunto Moto-Bomba do tipo su</v>
          </cell>
          <cell r="C316" t="str">
            <v>un</v>
          </cell>
          <cell r="D316">
            <v>0</v>
          </cell>
        </row>
        <row r="317">
          <cell r="A317">
            <v>2000206</v>
          </cell>
          <cell r="B317" t="str">
            <v>Fornecimento e instalacao de Conjunto Moto-Bomba do tipo su</v>
          </cell>
          <cell r="C317" t="str">
            <v>un</v>
          </cell>
          <cell r="D317">
            <v>0</v>
          </cell>
        </row>
        <row r="318">
          <cell r="A318">
            <v>2000207</v>
          </cell>
          <cell r="B318" t="str">
            <v>Fornecimento e instalacao de Conjunto Moto-Bomba do tipo su</v>
          </cell>
          <cell r="C318" t="str">
            <v>un</v>
          </cell>
          <cell r="D318">
            <v>0</v>
          </cell>
        </row>
        <row r="319">
          <cell r="A319">
            <v>2000208</v>
          </cell>
          <cell r="B319" t="str">
            <v>Fornecimento e instalacao de Conjunto Moto-Bomba do tipo su</v>
          </cell>
          <cell r="C319" t="str">
            <v>un</v>
          </cell>
          <cell r="D319">
            <v>0</v>
          </cell>
        </row>
        <row r="320">
          <cell r="A320">
            <v>2000209</v>
          </cell>
          <cell r="B320" t="str">
            <v>Fornecimento e instalacao de Conjunto Moto-Bomba do tipo su</v>
          </cell>
          <cell r="C320" t="str">
            <v>un</v>
          </cell>
          <cell r="D320">
            <v>0</v>
          </cell>
        </row>
        <row r="321">
          <cell r="A321">
            <v>2000210</v>
          </cell>
          <cell r="B321" t="str">
            <v>Fornecimento e instalacao de Conjunto Moto-Bomba do tipo su</v>
          </cell>
          <cell r="C321" t="str">
            <v>un</v>
          </cell>
          <cell r="D321">
            <v>0</v>
          </cell>
        </row>
        <row r="322">
          <cell r="A322">
            <v>2000211</v>
          </cell>
          <cell r="B322" t="str">
            <v>BARRACAO PARA ESCRITORIO DE OBRA - 2A. PARTE</v>
          </cell>
          <cell r="C322" t="str">
            <v>M2</v>
          </cell>
          <cell r="D322">
            <v>80.7</v>
          </cell>
        </row>
        <row r="323">
          <cell r="A323">
            <v>2000212</v>
          </cell>
          <cell r="B323" t="str">
            <v>Assentamento de tubul. PVC c/junta elastica, p/esgoto, diam</v>
          </cell>
          <cell r="C323" t="str">
            <v>m</v>
          </cell>
          <cell r="D323">
            <v>4.9000000000000004</v>
          </cell>
        </row>
        <row r="324">
          <cell r="A324">
            <v>2000213</v>
          </cell>
          <cell r="B324" t="str">
            <v>Assentamento de tubul. PVC c/junta elastica, p/esgoto, diam</v>
          </cell>
          <cell r="C324" t="str">
            <v>m</v>
          </cell>
          <cell r="D324">
            <v>5.82</v>
          </cell>
        </row>
        <row r="325">
          <cell r="A325">
            <v>2000214</v>
          </cell>
          <cell r="B325" t="str">
            <v>CAIXA DAGUA 310L EM FIBRA INSTALADA</v>
          </cell>
          <cell r="C325" t="str">
            <v>UN</v>
          </cell>
          <cell r="D325">
            <v>326</v>
          </cell>
        </row>
        <row r="326">
          <cell r="A326">
            <v>2000215</v>
          </cell>
          <cell r="B326" t="str">
            <v>Preparo manual de ter., compreend. acerto, raspagem eventua</v>
          </cell>
          <cell r="C326" t="str">
            <v>m2</v>
          </cell>
          <cell r="D326">
            <v>2.74</v>
          </cell>
        </row>
        <row r="327">
          <cell r="A327">
            <v>2000217</v>
          </cell>
          <cell r="B327" t="str">
            <v>CERCA C/ 8 FIOS DE ARAME FARPADO E ESTACAS DE CONCRETO</v>
          </cell>
          <cell r="C327" t="str">
            <v>M</v>
          </cell>
          <cell r="D327">
            <v>33.57</v>
          </cell>
        </row>
        <row r="328">
          <cell r="A328">
            <v>2000218</v>
          </cell>
          <cell r="B328" t="str">
            <v>COBERTA EM TELHA DE FIBROCIMENTO CANALETA 49 SOBRE MADEIRA</v>
          </cell>
          <cell r="C328" t="str">
            <v>M2</v>
          </cell>
          <cell r="D328">
            <v>280.37</v>
          </cell>
        </row>
        <row r="329">
          <cell r="A329">
            <v>2000219</v>
          </cell>
          <cell r="B329" t="str">
            <v>COBOGO VENEZIANO DE 50x50CM</v>
          </cell>
          <cell r="C329" t="str">
            <v>M2</v>
          </cell>
          <cell r="D329">
            <v>28.51</v>
          </cell>
        </row>
        <row r="330">
          <cell r="A330">
            <v>2000220</v>
          </cell>
          <cell r="B330" t="str">
            <v>Aterro em mat. de 1a.cat., espalhado p/trator, em camadas d</v>
          </cell>
          <cell r="C330" t="str">
            <v>m3</v>
          </cell>
          <cell r="D330">
            <v>10.11</v>
          </cell>
        </row>
        <row r="331">
          <cell r="A331">
            <v>2000221</v>
          </cell>
          <cell r="B331" t="str">
            <v>DEMOLICAO DE ALVENARIA DE 1/2 VEZ</v>
          </cell>
          <cell r="C331" t="str">
            <v>M3</v>
          </cell>
          <cell r="D331">
            <v>18.28</v>
          </cell>
        </row>
        <row r="332">
          <cell r="A332">
            <v>2000222</v>
          </cell>
          <cell r="B332" t="str">
            <v>DEMOLICAO DE CONCRETO SIMPLES</v>
          </cell>
          <cell r="C332" t="str">
            <v>M3</v>
          </cell>
          <cell r="D332">
            <v>59.41</v>
          </cell>
        </row>
        <row r="333">
          <cell r="A333">
            <v>2000223</v>
          </cell>
          <cell r="B333" t="str">
            <v>ESCAVACAO DE VALA A FRIO EM MATERIAL DE 2a. CATEGORIA ATE 1</v>
          </cell>
          <cell r="C333" t="str">
            <v>M3</v>
          </cell>
          <cell r="D333">
            <v>19.55</v>
          </cell>
        </row>
        <row r="334">
          <cell r="A334">
            <v>2000225</v>
          </cell>
          <cell r="B334" t="str">
            <v>Escavacao mecanica c/trator de lamina, potencia 200cv, em m</v>
          </cell>
          <cell r="C334" t="str">
            <v>m3</v>
          </cell>
          <cell r="D334">
            <v>3.16</v>
          </cell>
        </row>
        <row r="335">
          <cell r="A335">
            <v>2000231</v>
          </cell>
          <cell r="B335" t="str">
            <v>Assentamento de tubul. PVC c/junta elastica, p/esgoto, diam</v>
          </cell>
          <cell r="C335" t="str">
            <v>m</v>
          </cell>
          <cell r="D335">
            <v>3.42</v>
          </cell>
        </row>
        <row r="336">
          <cell r="A336">
            <v>2000232</v>
          </cell>
          <cell r="B336" t="str">
            <v>CARGA E DESCARGA DE TUBOS DE PVC RIGIDO E PVC DEFOFO DN 350</v>
          </cell>
          <cell r="C336" t="str">
            <v>m</v>
          </cell>
          <cell r="D336">
            <v>0.92</v>
          </cell>
        </row>
        <row r="337">
          <cell r="A337">
            <v>2000233</v>
          </cell>
          <cell r="B337" t="str">
            <v>Assentamento de tubul. PVC c/junta elastica, p/esgoto, diam</v>
          </cell>
          <cell r="C337" t="str">
            <v>m</v>
          </cell>
          <cell r="D337">
            <v>4.4400000000000004</v>
          </cell>
        </row>
        <row r="338">
          <cell r="A338">
            <v>2000234</v>
          </cell>
          <cell r="B338" t="str">
            <v>CARGA E DESCARGA DE TUBOS DE PVC RIGIDO E PVC DEFOFO DN 400</v>
          </cell>
          <cell r="C338" t="str">
            <v>m</v>
          </cell>
          <cell r="D338">
            <v>1.05</v>
          </cell>
        </row>
        <row r="339">
          <cell r="A339">
            <v>2000235</v>
          </cell>
          <cell r="B339" t="str">
            <v>Revestimento com gramineas para os taludes externos.</v>
          </cell>
          <cell r="C339" t="str">
            <v>M2</v>
          </cell>
          <cell r="D339">
            <v>15.35</v>
          </cell>
        </row>
        <row r="340">
          <cell r="A340">
            <v>2000236</v>
          </cell>
          <cell r="B340" t="str">
            <v>CARGA E DESCARGA DE TUBOS DE PVC RIGIDO E PVC DEFOFO DN 150</v>
          </cell>
          <cell r="C340" t="str">
            <v>m</v>
          </cell>
          <cell r="D340">
            <v>1.65</v>
          </cell>
        </row>
        <row r="341">
          <cell r="A341">
            <v>2000237</v>
          </cell>
          <cell r="B341" t="str">
            <v>CARGA E DESCARGA DE TUBOS DE PVC RIGIDO E PVC DEFOFO DN 250</v>
          </cell>
          <cell r="C341" t="str">
            <v>m</v>
          </cell>
          <cell r="D341">
            <v>2.89</v>
          </cell>
        </row>
        <row r="342">
          <cell r="A342">
            <v>2000238</v>
          </cell>
          <cell r="B342" t="str">
            <v>Assentamento de tubul. FoFo, c/junta elastica, Diam.de 350m</v>
          </cell>
          <cell r="C342" t="str">
            <v>m</v>
          </cell>
          <cell r="D342">
            <v>9.8800000000000008</v>
          </cell>
        </row>
        <row r="343">
          <cell r="A343">
            <v>2000239</v>
          </cell>
          <cell r="B343" t="str">
            <v>CARGA E DESCARGA DE TUBOS DE PVC RIGIDO E PVC DEFOFO DN 350</v>
          </cell>
          <cell r="C343" t="str">
            <v>m</v>
          </cell>
          <cell r="D343">
            <v>3.86</v>
          </cell>
        </row>
        <row r="344">
          <cell r="A344">
            <v>2000240</v>
          </cell>
          <cell r="B344" t="str">
            <v>Tubo de FoFo ductil, classe K-7, c/junta elastica, Diam. de</v>
          </cell>
          <cell r="C344" t="str">
            <v>m</v>
          </cell>
          <cell r="D344">
            <v>1.07</v>
          </cell>
        </row>
        <row r="345">
          <cell r="A345">
            <v>2000241</v>
          </cell>
          <cell r="B345" t="str">
            <v>CARGA E DESCARGA DE TUBOS DE PVC RIGIDO E PVC DEFOFO DN 400</v>
          </cell>
          <cell r="C345" t="str">
            <v>m</v>
          </cell>
          <cell r="D345">
            <v>4.13</v>
          </cell>
        </row>
        <row r="346">
          <cell r="A346">
            <v>2000242</v>
          </cell>
          <cell r="B346" t="str">
            <v>BARRACAO PARA ESCRITORIO DE OBRA - 3A. PARTE</v>
          </cell>
          <cell r="C346" t="str">
            <v>UN</v>
          </cell>
          <cell r="D346">
            <v>9.2200000000000006</v>
          </cell>
        </row>
        <row r="347">
          <cell r="A347">
            <v>2000243</v>
          </cell>
          <cell r="B347" t="str">
            <v>FORNECIMENTO E ASSENTAMENTO DE CURVA 11o EM FOFO DUCTIL, C/</v>
          </cell>
          <cell r="C347" t="str">
            <v>PC</v>
          </cell>
          <cell r="D347">
            <v>770.39</v>
          </cell>
        </row>
        <row r="348">
          <cell r="A348">
            <v>2000244</v>
          </cell>
          <cell r="B348" t="str">
            <v>ASSENTAMENTO DE CONEXOES EM FERRO FUNDIDO, JUNTA ELASTICA,</v>
          </cell>
          <cell r="C348" t="str">
            <v>PC</v>
          </cell>
          <cell r="D348">
            <v>10.09</v>
          </cell>
        </row>
        <row r="349">
          <cell r="A349">
            <v>2000245</v>
          </cell>
          <cell r="B349" t="str">
            <v>Tubo de FoFo ductil, classe K-7, c/junta elastica, Diam. de</v>
          </cell>
          <cell r="C349" t="str">
            <v>m</v>
          </cell>
          <cell r="D349">
            <v>1.24</v>
          </cell>
        </row>
        <row r="350">
          <cell r="A350">
            <v>2000246</v>
          </cell>
          <cell r="B350" t="str">
            <v>FORNECIMENTO E ASSENTAMENTO DE CURVA 45o EM FOFO JE DN 300M</v>
          </cell>
          <cell r="C350" t="str">
            <v>PC</v>
          </cell>
          <cell r="D350">
            <v>368.69</v>
          </cell>
        </row>
        <row r="351">
          <cell r="A351">
            <v>2000247</v>
          </cell>
          <cell r="B351" t="str">
            <v>ASSENTAMENTO DE CONEXOES EM FERRO FUNDIDO, JUNTA ELASTICA,</v>
          </cell>
          <cell r="C351" t="str">
            <v>PC</v>
          </cell>
          <cell r="D351">
            <v>9.2899999999999991</v>
          </cell>
        </row>
        <row r="352">
          <cell r="A352">
            <v>2000248</v>
          </cell>
          <cell r="B352" t="str">
            <v>FORNECIMENTO E ASSENTAMENTO DE CURVA 45o EM FOFO DUCTIL, C/</v>
          </cell>
          <cell r="C352" t="str">
            <v>PC</v>
          </cell>
          <cell r="D352">
            <v>780.39</v>
          </cell>
        </row>
        <row r="353">
          <cell r="A353">
            <v>2000249</v>
          </cell>
          <cell r="B353" t="str">
            <v>FORNECIMENTO E ASSENTAMENTO DE CURVA 90o EM FOFO DUCTIL, C/</v>
          </cell>
          <cell r="C353" t="str">
            <v>PC</v>
          </cell>
          <cell r="D353">
            <v>725.55</v>
          </cell>
        </row>
        <row r="354">
          <cell r="A354">
            <v>2000250</v>
          </cell>
          <cell r="B354" t="str">
            <v>Assentamento de tubul. FoFo, c/junta elastica, Diam.de 600m</v>
          </cell>
          <cell r="C354" t="str">
            <v>m</v>
          </cell>
          <cell r="D354">
            <v>24.14</v>
          </cell>
        </row>
        <row r="355">
          <cell r="A355">
            <v>2000251</v>
          </cell>
          <cell r="B355" t="str">
            <v>TERMINAL DE LIMPEZA (TL) DIAM. 150MM</v>
          </cell>
          <cell r="C355" t="str">
            <v>UN</v>
          </cell>
          <cell r="D355">
            <v>189.82</v>
          </cell>
        </row>
        <row r="356">
          <cell r="A356">
            <v>2000254</v>
          </cell>
          <cell r="B356" t="str">
            <v>Tubo de concreto armado, Classe A-2, p/esgoto, Diam. de 600</v>
          </cell>
          <cell r="C356" t="str">
            <v>m</v>
          </cell>
          <cell r="D356">
            <v>91.34</v>
          </cell>
        </row>
        <row r="357">
          <cell r="A357">
            <v>2000255</v>
          </cell>
          <cell r="B357" t="str">
            <v>Assentamento de tubul. FoFo, c/junta elastica, Diam.de 700m</v>
          </cell>
          <cell r="C357" t="str">
            <v>m</v>
          </cell>
          <cell r="D357">
            <v>28.36</v>
          </cell>
        </row>
        <row r="358">
          <cell r="A358">
            <v>2000256</v>
          </cell>
          <cell r="B358" t="str">
            <v>Escavacao em solo de 3a. categoria</v>
          </cell>
          <cell r="C358" t="str">
            <v>m3</v>
          </cell>
          <cell r="D358">
            <v>32.78</v>
          </cell>
        </row>
        <row r="359">
          <cell r="A359">
            <v>2000257</v>
          </cell>
          <cell r="B359" t="str">
            <v>Escavacao a ceu aberto, em mat. de 2a. cat.</v>
          </cell>
          <cell r="C359" t="str">
            <v>m3</v>
          </cell>
          <cell r="D359">
            <v>9.82</v>
          </cell>
        </row>
        <row r="360">
          <cell r="A360">
            <v>2000258</v>
          </cell>
          <cell r="B360" t="str">
            <v>Escavacao a ceu aberto, em mat. de 3a. cat.</v>
          </cell>
          <cell r="C360" t="str">
            <v>m3</v>
          </cell>
          <cell r="D360">
            <v>67.41</v>
          </cell>
        </row>
        <row r="361">
          <cell r="A361">
            <v>2000259</v>
          </cell>
          <cell r="B361" t="str">
            <v>Escavacao de vala em material de 3a. categoria entre 1,50m</v>
          </cell>
          <cell r="C361" t="str">
            <v>m3</v>
          </cell>
          <cell r="D361">
            <v>40.6</v>
          </cell>
        </row>
        <row r="362">
          <cell r="A362">
            <v>2000260</v>
          </cell>
          <cell r="B362" t="str">
            <v>Escavacao de vala em material de 3a. categoria ate 1,50m.</v>
          </cell>
          <cell r="C362" t="str">
            <v>m3</v>
          </cell>
          <cell r="D362">
            <v>126.16</v>
          </cell>
        </row>
        <row r="363">
          <cell r="A363">
            <v>2000261</v>
          </cell>
          <cell r="B363" t="str">
            <v>Travessia de rodovia</v>
          </cell>
          <cell r="C363" t="str">
            <v>m</v>
          </cell>
          <cell r="D363">
            <v>0</v>
          </cell>
        </row>
        <row r="364">
          <cell r="A364">
            <v>2000262</v>
          </cell>
          <cell r="B364" t="str">
            <v>Travessia de ferrovia</v>
          </cell>
          <cell r="C364" t="str">
            <v>m</v>
          </cell>
          <cell r="D364">
            <v>0</v>
          </cell>
        </row>
        <row r="365">
          <cell r="A365">
            <v>2000263</v>
          </cell>
          <cell r="B365" t="str">
            <v>Caixa de passeio para ligacao predial.</v>
          </cell>
          <cell r="C365" t="str">
            <v>un</v>
          </cell>
          <cell r="D365">
            <v>45.8</v>
          </cell>
        </row>
        <row r="366">
          <cell r="A366">
            <v>2000264</v>
          </cell>
          <cell r="B366" t="str">
            <v>Revestimento interno das lagoas com manta de polietileno</v>
          </cell>
          <cell r="C366" t="str">
            <v>m2</v>
          </cell>
          <cell r="D366">
            <v>1.39</v>
          </cell>
        </row>
        <row r="367">
          <cell r="A367">
            <v>2000265</v>
          </cell>
          <cell r="B367" t="str">
            <v>Revestimento primario para bermas e area de circulacao</v>
          </cell>
          <cell r="C367" t="str">
            <v>m3</v>
          </cell>
          <cell r="D367">
            <v>44.54</v>
          </cell>
        </row>
        <row r="368">
          <cell r="A368">
            <v>2000266</v>
          </cell>
          <cell r="B368" t="str">
            <v>Fossa septica e filtro anaerobico</v>
          </cell>
          <cell r="C368" t="str">
            <v>vb</v>
          </cell>
          <cell r="D368">
            <v>123418.7</v>
          </cell>
        </row>
        <row r="369">
          <cell r="A369">
            <v>2000267</v>
          </cell>
          <cell r="B369" t="str">
            <v>Tubo de concreto armado, Classe A-2, p/esgoto, Diam. de 800</v>
          </cell>
          <cell r="C369" t="str">
            <v>m</v>
          </cell>
          <cell r="D369">
            <v>206.12</v>
          </cell>
        </row>
        <row r="370">
          <cell r="A370">
            <v>2000268</v>
          </cell>
          <cell r="B370" t="str">
            <v>Tubo de FoFo ductil, classe K-7, c/junta elastica, Diam. de</v>
          </cell>
          <cell r="C370" t="str">
            <v>m</v>
          </cell>
          <cell r="D370">
            <v>350.9</v>
          </cell>
        </row>
        <row r="371">
          <cell r="A371">
            <v>2000269</v>
          </cell>
          <cell r="B371" t="str">
            <v>CARGA E DESCARGA DE TUBOS DE PVC RIGIDO E PVC DEFOFO DN 300</v>
          </cell>
          <cell r="C371" t="str">
            <v>m</v>
          </cell>
          <cell r="D371">
            <v>0.79</v>
          </cell>
        </row>
        <row r="372">
          <cell r="A372">
            <v>2000270</v>
          </cell>
          <cell r="B372" t="str">
            <v>Tubo de Inspecao e Limpeza (TIL) em PVC linha de Esgotament</v>
          </cell>
          <cell r="C372" t="str">
            <v>un</v>
          </cell>
          <cell r="D372">
            <v>204.54</v>
          </cell>
        </row>
        <row r="373">
          <cell r="A373">
            <v>2000271</v>
          </cell>
          <cell r="B373" t="str">
            <v>Tubo de Inspecao e Limpeza (TIL) em PVC linha de Esgotament</v>
          </cell>
          <cell r="C373" t="str">
            <v>un</v>
          </cell>
          <cell r="D373">
            <v>281.73</v>
          </cell>
        </row>
        <row r="374">
          <cell r="A374">
            <v>2000272</v>
          </cell>
          <cell r="B374" t="str">
            <v>Tubo de Inspecao e Limpeza (TIL) em PVC linha de Esgotament</v>
          </cell>
          <cell r="C374" t="str">
            <v>un</v>
          </cell>
          <cell r="D374">
            <v>355.36</v>
          </cell>
        </row>
        <row r="375">
          <cell r="A375">
            <v>2000273</v>
          </cell>
          <cell r="B375" t="str">
            <v>Tubo de Inspecao e Limpeza (TIL) em PVC linha de Esgotament</v>
          </cell>
          <cell r="C375" t="str">
            <v>un</v>
          </cell>
          <cell r="D375">
            <v>427.39</v>
          </cell>
        </row>
        <row r="376">
          <cell r="A376">
            <v>2000274</v>
          </cell>
          <cell r="B376" t="str">
            <v>Poco de visita em aneis de concreto pre-mold., p/esgoto san</v>
          </cell>
          <cell r="C376" t="str">
            <v>un</v>
          </cell>
          <cell r="D376">
            <v>745.61</v>
          </cell>
        </row>
        <row r="377">
          <cell r="A377">
            <v>2000275</v>
          </cell>
          <cell r="B377" t="str">
            <v>Poco de visita em aneis de concreto pre-mold., p/esgoto san</v>
          </cell>
          <cell r="C377" t="str">
            <v>un</v>
          </cell>
          <cell r="D377">
            <v>624.6</v>
          </cell>
        </row>
        <row r="378">
          <cell r="A378">
            <v>2000280</v>
          </cell>
          <cell r="B378" t="str">
            <v>Terminal de Limpeza (TL) em PVC linha de Esgotamento Sanita</v>
          </cell>
          <cell r="C378" t="str">
            <v>un</v>
          </cell>
          <cell r="D378">
            <v>161.97999999999999</v>
          </cell>
        </row>
        <row r="379">
          <cell r="A379">
            <v>2000281</v>
          </cell>
          <cell r="B379" t="str">
            <v>Poco de visita em aneis de concreto pre-mold., p/esgoto san</v>
          </cell>
          <cell r="C379" t="str">
            <v>un</v>
          </cell>
          <cell r="D379">
            <v>363.48</v>
          </cell>
        </row>
        <row r="380">
          <cell r="A380">
            <v>2000282</v>
          </cell>
          <cell r="B380" t="str">
            <v>Poco de visita em aneis de concreto pre-mold., p/esgoto san</v>
          </cell>
          <cell r="C380" t="str">
            <v>un</v>
          </cell>
          <cell r="D380">
            <v>421.64</v>
          </cell>
        </row>
        <row r="381">
          <cell r="A381">
            <v>2000283</v>
          </cell>
          <cell r="B381" t="str">
            <v>Fornecimento e instalacao de Conjunto Moto-Bomba, Hm=4,00 m</v>
          </cell>
          <cell r="C381" t="str">
            <v>un</v>
          </cell>
          <cell r="D381">
            <v>5732.65</v>
          </cell>
        </row>
        <row r="382">
          <cell r="A382">
            <v>2000284</v>
          </cell>
          <cell r="B382" t="str">
            <v>Fornecimento e instalacao de Conjunto Moto-Bomba, Hm=13,10</v>
          </cell>
          <cell r="C382" t="str">
            <v>un</v>
          </cell>
          <cell r="D382">
            <v>10718.7</v>
          </cell>
        </row>
        <row r="383">
          <cell r="A383">
            <v>2000285</v>
          </cell>
          <cell r="B383" t="str">
            <v>Fornecimento e instalacao de Conjunto Moto-Bomba, Hm=9,30 m</v>
          </cell>
          <cell r="C383" t="str">
            <v>un</v>
          </cell>
          <cell r="D383">
            <v>10718.7</v>
          </cell>
        </row>
        <row r="384">
          <cell r="A384">
            <v>2000286</v>
          </cell>
          <cell r="B384" t="str">
            <v>Fornecimento e instalacao de Conjunto Moto-Bomba, Hm=8,00 m</v>
          </cell>
          <cell r="C384" t="str">
            <v>un</v>
          </cell>
          <cell r="D384">
            <v>8680.5</v>
          </cell>
        </row>
        <row r="385">
          <cell r="A385">
            <v>2000287</v>
          </cell>
          <cell r="B385" t="str">
            <v>Fornecimento e instalacao de Conjunto Moto-Bomba, Hm=3,30 m</v>
          </cell>
          <cell r="C385" t="str">
            <v>un</v>
          </cell>
          <cell r="D385">
            <v>8639.7000000000007</v>
          </cell>
        </row>
        <row r="386">
          <cell r="A386">
            <v>2000288</v>
          </cell>
          <cell r="B386" t="str">
            <v>Fornecimento e instalacao de Conjunto Moto-Bomba, Hm=19,80</v>
          </cell>
          <cell r="C386" t="str">
            <v>un</v>
          </cell>
          <cell r="D386">
            <v>16132.5</v>
          </cell>
        </row>
        <row r="387">
          <cell r="A387">
            <v>2000289</v>
          </cell>
          <cell r="B387" t="str">
            <v>Fornecimento e instalacao de Conjunto Moto-Bomba, Hm=7,90 m</v>
          </cell>
          <cell r="C387" t="str">
            <v>un</v>
          </cell>
          <cell r="D387">
            <v>17371.93</v>
          </cell>
        </row>
        <row r="388">
          <cell r="A388">
            <v>2000290</v>
          </cell>
          <cell r="B388" t="str">
            <v>Fornecimento e instalacao de Conjunto Moto-Bomba, Hm=4,00 m</v>
          </cell>
          <cell r="C388" t="str">
            <v>un</v>
          </cell>
          <cell r="D388">
            <v>8639.7000000000007</v>
          </cell>
        </row>
        <row r="389">
          <cell r="A389">
            <v>2000291</v>
          </cell>
          <cell r="B389" t="str">
            <v>Fornecimento e instalacao de Conjunto Moto-Bomba, Hm=7,50 m</v>
          </cell>
          <cell r="C389" t="str">
            <v>un</v>
          </cell>
          <cell r="D389">
            <v>8680.5</v>
          </cell>
        </row>
        <row r="390">
          <cell r="A390">
            <v>2000292</v>
          </cell>
          <cell r="B390" t="str">
            <v>Fornecimento e instalacao de Conjunto Moto-Bomba, Hm=4,30 m</v>
          </cell>
          <cell r="C390" t="str">
            <v>un</v>
          </cell>
          <cell r="D390">
            <v>8639.7000000000007</v>
          </cell>
        </row>
        <row r="391">
          <cell r="A391">
            <v>2000293</v>
          </cell>
          <cell r="B391" t="str">
            <v>Fornecimento e instalacao de Conjunto Moto-Bomba, Hm=4,10 m</v>
          </cell>
          <cell r="C391" t="str">
            <v>un</v>
          </cell>
          <cell r="D391">
            <v>5732.65</v>
          </cell>
        </row>
        <row r="392">
          <cell r="A392">
            <v>2000294</v>
          </cell>
          <cell r="B392" t="str">
            <v>Fornecimento e instalacao de Conjunto Moto-Bomba, Hm=4,80 m</v>
          </cell>
          <cell r="C392" t="str">
            <v>un</v>
          </cell>
          <cell r="D392">
            <v>8639.7000000000007</v>
          </cell>
        </row>
        <row r="393">
          <cell r="A393">
            <v>2000295</v>
          </cell>
          <cell r="B393" t="str">
            <v>Fornecimento e instalacao de Conjunto Moto-Bomba, Hm=5,30 m</v>
          </cell>
          <cell r="C393" t="str">
            <v>un</v>
          </cell>
          <cell r="D393">
            <v>5732.65</v>
          </cell>
        </row>
        <row r="394">
          <cell r="A394">
            <v>2000296</v>
          </cell>
          <cell r="B394" t="str">
            <v>Fornecimento e instalacao de Conjunto Moto-Bomba, Hm=3,30 m</v>
          </cell>
          <cell r="C394" t="str">
            <v>un</v>
          </cell>
          <cell r="D394">
            <v>5732.65</v>
          </cell>
        </row>
        <row r="395">
          <cell r="A395">
            <v>2000297</v>
          </cell>
          <cell r="B395" t="str">
            <v>Fornecimento e instalacao de Conjunto Moto-Bomba, Hm=5,00 m</v>
          </cell>
          <cell r="C395" t="str">
            <v>un</v>
          </cell>
          <cell r="D395">
            <v>8639.7000000000007</v>
          </cell>
        </row>
        <row r="396">
          <cell r="A396">
            <v>2000298</v>
          </cell>
          <cell r="B396" t="str">
            <v>Fornecimento e instalacao de Conjunto Moto-Bomba, Hm=6,60 m</v>
          </cell>
          <cell r="C396" t="str">
            <v>un</v>
          </cell>
          <cell r="D396">
            <v>8680.5</v>
          </cell>
        </row>
        <row r="397">
          <cell r="A397">
            <v>2000299</v>
          </cell>
          <cell r="B397" t="str">
            <v>Fornecimento e instalacao de Conjunto Moto-Bomba, Hm=4,40 m</v>
          </cell>
          <cell r="C397" t="str">
            <v>un</v>
          </cell>
          <cell r="D397">
            <v>8639.7000000000007</v>
          </cell>
        </row>
        <row r="398">
          <cell r="A398">
            <v>2000300</v>
          </cell>
          <cell r="B398" t="str">
            <v>Fornecimento e instalacao de Conjunto Moto-Bomba, Hm=6,70 m</v>
          </cell>
          <cell r="C398" t="str">
            <v>un</v>
          </cell>
          <cell r="D398">
            <v>5732.65</v>
          </cell>
        </row>
        <row r="399">
          <cell r="A399">
            <v>2000301</v>
          </cell>
          <cell r="B399" t="str">
            <v>Fornecimento e instalacao de Conjunto Moto-Bomba, Hm=5,80 m</v>
          </cell>
          <cell r="C399" t="str">
            <v>un</v>
          </cell>
          <cell r="D399">
            <v>5732.65</v>
          </cell>
        </row>
        <row r="400">
          <cell r="A400">
            <v>2000302</v>
          </cell>
          <cell r="B400" t="str">
            <v>Fornecimento e instalacao de Conjunto Moto-Bomba, Hm=4,96 m</v>
          </cell>
          <cell r="C400" t="str">
            <v>un</v>
          </cell>
          <cell r="D400">
            <v>5771.19</v>
          </cell>
        </row>
        <row r="401">
          <cell r="A401">
            <v>2000303</v>
          </cell>
          <cell r="B401" t="str">
            <v>Fornecimento e instalacao de Conjunto Moto-Bomba, Hm=5,70 m</v>
          </cell>
          <cell r="C401" t="str">
            <v>un</v>
          </cell>
          <cell r="D401">
            <v>8639.7000000000007</v>
          </cell>
        </row>
        <row r="402">
          <cell r="A402">
            <v>2000304</v>
          </cell>
          <cell r="B402" t="str">
            <v>Fornecimento e instalacao de Conjunto Moto-Bomba, Hm=21,67</v>
          </cell>
          <cell r="C402" t="str">
            <v>un</v>
          </cell>
          <cell r="D402">
            <v>16171.04</v>
          </cell>
        </row>
        <row r="403">
          <cell r="A403">
            <v>2000305</v>
          </cell>
          <cell r="B403" t="str">
            <v>Fornecimento e instalacao de Conjunto Moto-Bomba, Hm=14,93</v>
          </cell>
          <cell r="C403" t="str">
            <v>un</v>
          </cell>
          <cell r="D403">
            <v>10757.24</v>
          </cell>
        </row>
        <row r="404">
          <cell r="A404">
            <v>2000306</v>
          </cell>
          <cell r="B404" t="str">
            <v>Fornecimento e instalacao de Conjunto Moto-Bomba, Hm=13,04</v>
          </cell>
          <cell r="C404" t="str">
            <v>un</v>
          </cell>
          <cell r="D404">
            <v>10757.24</v>
          </cell>
        </row>
        <row r="405">
          <cell r="A405">
            <v>2000307</v>
          </cell>
          <cell r="B405" t="str">
            <v>Fornecimento e instalacao de Conjunto Moto-Bomba, Hm=5,10 m</v>
          </cell>
          <cell r="C405" t="str">
            <v>un</v>
          </cell>
          <cell r="D405">
            <v>8678.24</v>
          </cell>
        </row>
        <row r="406">
          <cell r="A406">
            <v>2000308</v>
          </cell>
          <cell r="B406" t="str">
            <v>Fornecimento e instalacao de Conjunto Moto-Bomba, Hm=13,33</v>
          </cell>
          <cell r="C406" t="str">
            <v>un</v>
          </cell>
          <cell r="D406">
            <v>15036.24</v>
          </cell>
        </row>
        <row r="407">
          <cell r="A407">
            <v>2000309</v>
          </cell>
          <cell r="B407" t="str">
            <v>Fornecimento e instalacao de Conjunto Moto-Bomba, Hm=28,39</v>
          </cell>
          <cell r="C407" t="str">
            <v>un</v>
          </cell>
          <cell r="D407">
            <v>48032.38</v>
          </cell>
        </row>
        <row r="408">
          <cell r="A408">
            <v>2000310</v>
          </cell>
          <cell r="B408" t="str">
            <v>Fornecimento e instalacao de Conjunto Moto-Bomba, Hm=15,51</v>
          </cell>
          <cell r="C408" t="str">
            <v>un</v>
          </cell>
          <cell r="D408">
            <v>7824.4</v>
          </cell>
        </row>
        <row r="409">
          <cell r="A409">
            <v>2000311</v>
          </cell>
          <cell r="B409" t="str">
            <v>Fornecimento e instalacao de Conjunto Moto-Bomba, Hm=11,08</v>
          </cell>
          <cell r="C409" t="str">
            <v>un</v>
          </cell>
          <cell r="D409">
            <v>10757.24</v>
          </cell>
        </row>
        <row r="410">
          <cell r="A410">
            <v>2000312</v>
          </cell>
          <cell r="B410" t="str">
            <v>Fornecimento e instalacao de Conjunto Moto-Bomba, Hm=8,25m</v>
          </cell>
          <cell r="C410" t="str">
            <v>un</v>
          </cell>
          <cell r="D410">
            <v>5732.65</v>
          </cell>
        </row>
        <row r="411">
          <cell r="A411">
            <v>2000313</v>
          </cell>
          <cell r="B411" t="str">
            <v>Fornecimento e instalacao de Conjunto Moto-Bomba, Hm=11,50m</v>
          </cell>
          <cell r="C411" t="str">
            <v>un</v>
          </cell>
          <cell r="D411">
            <v>2594.56</v>
          </cell>
        </row>
        <row r="412">
          <cell r="A412">
            <v>2000314</v>
          </cell>
          <cell r="B412" t="str">
            <v>Fornecimento e instalacao de Conjunto Moto-Bomba, Hm=6,08 m</v>
          </cell>
          <cell r="C412" t="str">
            <v>un</v>
          </cell>
          <cell r="D412">
            <v>8680.5</v>
          </cell>
        </row>
        <row r="413">
          <cell r="A413">
            <v>2000315</v>
          </cell>
          <cell r="B413" t="str">
            <v>Fornecimento e instalacao de Conjunto Moto-Bomba, Hm=5,40m</v>
          </cell>
          <cell r="C413" t="str">
            <v>un</v>
          </cell>
          <cell r="D413">
            <v>5732.65</v>
          </cell>
        </row>
        <row r="414">
          <cell r="A414">
            <v>2000316</v>
          </cell>
          <cell r="B414" t="str">
            <v>Fornecimento e instalacao de Conjunto Moto-Bomba, Hm=5,20 m</v>
          </cell>
          <cell r="C414" t="str">
            <v>un</v>
          </cell>
          <cell r="D414">
            <v>8678.24</v>
          </cell>
        </row>
        <row r="415">
          <cell r="A415">
            <v>2000317</v>
          </cell>
          <cell r="B415" t="str">
            <v>Fornecimento e instalacao de Conjunto Moto-Bomba, Hm=25,90</v>
          </cell>
          <cell r="C415" t="str">
            <v>un</v>
          </cell>
          <cell r="D415">
            <v>16171.04</v>
          </cell>
        </row>
        <row r="416">
          <cell r="A416">
            <v>2000318</v>
          </cell>
          <cell r="B416" t="str">
            <v>Fornecimento e instalacao de Conjunto Moto-Bomba do tipo su</v>
          </cell>
          <cell r="C416" t="str">
            <v>un</v>
          </cell>
          <cell r="D416">
            <v>2547.5</v>
          </cell>
        </row>
        <row r="417">
          <cell r="A417">
            <v>2000319</v>
          </cell>
          <cell r="B417" t="str">
            <v>Fornecimento e instalacao de Conjunto Moto-Bomba, Hm=7,50 m</v>
          </cell>
          <cell r="C417" t="str">
            <v>un</v>
          </cell>
          <cell r="D417">
            <v>8678.24</v>
          </cell>
        </row>
        <row r="418">
          <cell r="A418">
            <v>2000320</v>
          </cell>
          <cell r="B418" t="str">
            <v>Fornecimento e instalacao de Conjunto Moto-Bomba, Hm=4,00m</v>
          </cell>
          <cell r="C418" t="str">
            <v>un</v>
          </cell>
          <cell r="D418">
            <v>5732.65</v>
          </cell>
        </row>
        <row r="419">
          <cell r="A419">
            <v>2000321</v>
          </cell>
          <cell r="B419" t="str">
            <v>Fornecimento e instalacao de Conjunto Moto-Bomba, Hm=7,10 m</v>
          </cell>
          <cell r="C419" t="str">
            <v>un</v>
          </cell>
          <cell r="D419">
            <v>8680.5</v>
          </cell>
        </row>
        <row r="420">
          <cell r="A420">
            <v>2000322</v>
          </cell>
          <cell r="B420" t="str">
            <v>Fornecimento e instalacao de Conjunto Moto-Bomba, Hm=5,70 m</v>
          </cell>
          <cell r="C420" t="str">
            <v>un</v>
          </cell>
          <cell r="D420">
            <v>8639.7000000000007</v>
          </cell>
        </row>
        <row r="421">
          <cell r="A421">
            <v>2000323</v>
          </cell>
          <cell r="B421" t="str">
            <v>Fornecimento e instalacao de Conjunto Moto-Bomba, Hm=7,45 m</v>
          </cell>
          <cell r="C421" t="str">
            <v>un</v>
          </cell>
          <cell r="D421">
            <v>8680.5</v>
          </cell>
        </row>
        <row r="422">
          <cell r="A422">
            <v>2000324</v>
          </cell>
          <cell r="B422" t="str">
            <v>Fornecimento e instalacao de Conjunto Moto-Bomba, Hm=7,34m</v>
          </cell>
          <cell r="C422" t="str">
            <v>un</v>
          </cell>
          <cell r="D422">
            <v>5732.65</v>
          </cell>
        </row>
        <row r="423">
          <cell r="A423">
            <v>2000325</v>
          </cell>
          <cell r="B423" t="str">
            <v>Fornecimento e instalacao de Conjunto Moto-Bomba, Hm=20,04</v>
          </cell>
          <cell r="C423" t="str">
            <v>un</v>
          </cell>
          <cell r="D423">
            <v>16132.5</v>
          </cell>
        </row>
        <row r="424">
          <cell r="A424">
            <v>2000326</v>
          </cell>
          <cell r="B424" t="str">
            <v>Fornecimento e instalacao de Conjunto Moto-Bomba, Hm=6,20 m</v>
          </cell>
          <cell r="C424" t="str">
            <v>un</v>
          </cell>
          <cell r="D424">
            <v>11649.93</v>
          </cell>
        </row>
        <row r="425">
          <cell r="A425">
            <v>2000327</v>
          </cell>
          <cell r="B425" t="str">
            <v>Fornecimento e instalacao de Conjunto Moto-Bomba, Hm=6,33 m</v>
          </cell>
          <cell r="C425" t="str">
            <v>un</v>
          </cell>
          <cell r="D425">
            <v>11649.93</v>
          </cell>
        </row>
        <row r="426">
          <cell r="A426">
            <v>2000328</v>
          </cell>
          <cell r="B426" t="str">
            <v>Fornecimento e instalacao de Conjunto Moto-Bomba, Hm=26,96</v>
          </cell>
          <cell r="C426" t="str">
            <v>un</v>
          </cell>
          <cell r="D426">
            <v>16132.5</v>
          </cell>
        </row>
        <row r="427">
          <cell r="A427">
            <v>2000329</v>
          </cell>
          <cell r="B427" t="str">
            <v>Fornecimento e instalacao de Aerador Superficial com potenc</v>
          </cell>
          <cell r="C427" t="str">
            <v>un</v>
          </cell>
          <cell r="D427">
            <v>12775</v>
          </cell>
        </row>
        <row r="428">
          <cell r="A428">
            <v>2000330</v>
          </cell>
          <cell r="B428" t="str">
            <v>Fornecimento e instalacao de Aerador Superficial com potenc</v>
          </cell>
          <cell r="C428" t="str">
            <v>un</v>
          </cell>
          <cell r="D428">
            <v>10290</v>
          </cell>
        </row>
        <row r="429">
          <cell r="A429">
            <v>2000331</v>
          </cell>
          <cell r="B429" t="str">
            <v>Fornecimento e instalacao de Aerador Superficial com potenc</v>
          </cell>
          <cell r="C429" t="str">
            <v>un</v>
          </cell>
          <cell r="D429">
            <v>10290</v>
          </cell>
        </row>
        <row r="430">
          <cell r="A430">
            <v>2000332</v>
          </cell>
          <cell r="B430" t="str">
            <v>Fornecimento e instalacao de Aerador Superficial com potenc</v>
          </cell>
          <cell r="C430" t="str">
            <v>un</v>
          </cell>
          <cell r="D430">
            <v>21875</v>
          </cell>
        </row>
        <row r="431">
          <cell r="A431">
            <v>2000333</v>
          </cell>
          <cell r="B431" t="str">
            <v>Fornecimento e instalacao de Aerador Superficial com potenc</v>
          </cell>
          <cell r="C431" t="str">
            <v>un</v>
          </cell>
          <cell r="D431">
            <v>16450</v>
          </cell>
        </row>
        <row r="432">
          <cell r="A432">
            <v>2000334</v>
          </cell>
          <cell r="B432" t="str">
            <v>Fornecimento e instalacao de Aerador Superficial com potenc</v>
          </cell>
          <cell r="C432" t="str">
            <v>un</v>
          </cell>
          <cell r="D432">
            <v>10290</v>
          </cell>
        </row>
        <row r="433">
          <cell r="A433">
            <v>2000335</v>
          </cell>
          <cell r="B433" t="str">
            <v>Fornecimento e instalacao de Aerador Superficial com potenc</v>
          </cell>
          <cell r="C433" t="str">
            <v>un</v>
          </cell>
          <cell r="D433">
            <v>13825</v>
          </cell>
        </row>
        <row r="434">
          <cell r="A434">
            <v>2000336</v>
          </cell>
          <cell r="B434" t="str">
            <v>Fornecimento e instalacao de Aerador Superficial com potenc</v>
          </cell>
          <cell r="C434" t="str">
            <v>un</v>
          </cell>
          <cell r="D434">
            <v>12775</v>
          </cell>
        </row>
        <row r="435">
          <cell r="A435">
            <v>2000337</v>
          </cell>
          <cell r="B435" t="str">
            <v>Fornecimento e assentamento de Selim 150 x 100mm</v>
          </cell>
          <cell r="C435" t="str">
            <v>un</v>
          </cell>
          <cell r="D435">
            <v>14.19</v>
          </cell>
        </row>
        <row r="436">
          <cell r="A436">
            <v>2000338</v>
          </cell>
          <cell r="B436" t="str">
            <v>Fornecimento e assentamento de Selim 200 x 100mm</v>
          </cell>
          <cell r="C436" t="str">
            <v>un</v>
          </cell>
          <cell r="D436">
            <v>25.01</v>
          </cell>
        </row>
        <row r="437">
          <cell r="A437">
            <v>2000339</v>
          </cell>
          <cell r="B437" t="str">
            <v>Fornecimento e assentamento de Selim 250 x 100mm</v>
          </cell>
          <cell r="C437" t="str">
            <v>un</v>
          </cell>
          <cell r="D437">
            <v>29.64</v>
          </cell>
        </row>
        <row r="438">
          <cell r="A438">
            <v>2000340</v>
          </cell>
          <cell r="B438" t="str">
            <v>Fornecimento e assentamento de Selim 300 x 100mm</v>
          </cell>
          <cell r="C438" t="str">
            <v>un</v>
          </cell>
          <cell r="D438">
            <v>36.68</v>
          </cell>
        </row>
        <row r="439">
          <cell r="A439">
            <v>2000341</v>
          </cell>
          <cell r="B439" t="str">
            <v>Ligacao do ramal predial ao tubo de concreto D=400mm.</v>
          </cell>
          <cell r="C439" t="str">
            <v>un</v>
          </cell>
          <cell r="D439">
            <v>43.84</v>
          </cell>
        </row>
        <row r="440">
          <cell r="A440">
            <v>2000342</v>
          </cell>
          <cell r="B440" t="str">
            <v>Ligacao do ramal predial ao tubo de concreto D=500mm.</v>
          </cell>
          <cell r="C440" t="str">
            <v>un</v>
          </cell>
          <cell r="D440">
            <v>56.15</v>
          </cell>
        </row>
        <row r="441">
          <cell r="A441">
            <v>2000343</v>
          </cell>
          <cell r="B441" t="str">
            <v>Tubo PVC p/esgoto sanit., diam. nominal 100mm.</v>
          </cell>
          <cell r="C441" t="str">
            <v>m</v>
          </cell>
          <cell r="D441">
            <v>29.53</v>
          </cell>
        </row>
        <row r="442">
          <cell r="A442">
            <v>2000344</v>
          </cell>
          <cell r="B442" t="str">
            <v>Assentamento de tubul. PVC c/junta elastica, p/esgoto, diam</v>
          </cell>
          <cell r="C442" t="str">
            <v>m</v>
          </cell>
          <cell r="D442">
            <v>1.84</v>
          </cell>
        </row>
        <row r="443">
          <cell r="A443">
            <v>2000345</v>
          </cell>
          <cell r="B443" t="str">
            <v>Cadastro de ligacao domiciliar.</v>
          </cell>
          <cell r="C443" t="str">
            <v>un</v>
          </cell>
          <cell r="D443">
            <v>4.5599999999999996</v>
          </cell>
        </row>
        <row r="444">
          <cell r="A444">
            <v>2000346</v>
          </cell>
          <cell r="B444" t="str">
            <v>Fornecimento de brita</v>
          </cell>
          <cell r="C444" t="str">
            <v>m3</v>
          </cell>
          <cell r="D444">
            <v>81.52</v>
          </cell>
        </row>
        <row r="445">
          <cell r="A445">
            <v>2000347</v>
          </cell>
          <cell r="B445" t="str">
            <v>Poco de cravacao para execucao de travessia subterranea com</v>
          </cell>
          <cell r="C445" t="str">
            <v>un</v>
          </cell>
          <cell r="D445">
            <v>17051.34</v>
          </cell>
        </row>
        <row r="446">
          <cell r="A446">
            <v>2000348</v>
          </cell>
          <cell r="B446" t="str">
            <v>Tubo camisa em concreto armado, Diam. de 1,00m, para traves</v>
          </cell>
          <cell r="C446" t="str">
            <v>m</v>
          </cell>
          <cell r="D446">
            <v>483.52</v>
          </cell>
        </row>
        <row r="447">
          <cell r="A447">
            <v>2000349</v>
          </cell>
          <cell r="B447" t="str">
            <v>Cravacao horizontal de tubo de concreto armado, Diam. de 1,</v>
          </cell>
          <cell r="C447" t="str">
            <v>m</v>
          </cell>
          <cell r="D447">
            <v>524.86</v>
          </cell>
        </row>
        <row r="448">
          <cell r="A448">
            <v>2000350</v>
          </cell>
          <cell r="B448" t="str">
            <v>Caixa com vertedor e stop log de madeira</v>
          </cell>
          <cell r="C448" t="str">
            <v>un</v>
          </cell>
          <cell r="D448">
            <v>1688.74</v>
          </cell>
        </row>
        <row r="449">
          <cell r="A449">
            <v>2000351</v>
          </cell>
          <cell r="B449" t="str">
            <v>Concreto armado Fck 20 MPa</v>
          </cell>
          <cell r="C449" t="str">
            <v>m3</v>
          </cell>
          <cell r="D449">
            <v>1026.29</v>
          </cell>
        </row>
        <row r="450">
          <cell r="A450">
            <v>2000352</v>
          </cell>
          <cell r="B450" t="str">
            <v>Caixa de passagem com stop log de madeira</v>
          </cell>
          <cell r="C450" t="str">
            <v>un</v>
          </cell>
          <cell r="D450">
            <v>1358.34</v>
          </cell>
        </row>
        <row r="451">
          <cell r="A451">
            <v>2000353</v>
          </cell>
          <cell r="B451" t="str">
            <v>Caixa de passagem</v>
          </cell>
          <cell r="C451" t="str">
            <v>un</v>
          </cell>
          <cell r="D451">
            <v>432.3</v>
          </cell>
        </row>
        <row r="452">
          <cell r="A452">
            <v>2000354</v>
          </cell>
          <cell r="B452" t="str">
            <v>Caixa de areia com calhas parshall em concreto armado</v>
          </cell>
          <cell r="C452" t="str">
            <v>un</v>
          </cell>
          <cell r="D452">
            <v>9565.02</v>
          </cell>
        </row>
        <row r="453">
          <cell r="A453">
            <v>2000355</v>
          </cell>
          <cell r="B453" t="str">
            <v>Stop Log em madeira de lei</v>
          </cell>
          <cell r="C453" t="str">
            <v>m2</v>
          </cell>
          <cell r="D453">
            <v>392</v>
          </cell>
        </row>
        <row r="454">
          <cell r="A454">
            <v>2000356</v>
          </cell>
          <cell r="B454" t="str">
            <v>Fornecimento e Montagem de  Tubos, pecas, valvulas e equipa</v>
          </cell>
          <cell r="C454" t="str">
            <v>vba</v>
          </cell>
          <cell r="D454">
            <v>10000</v>
          </cell>
        </row>
        <row r="455">
          <cell r="A455">
            <v>2000357</v>
          </cell>
          <cell r="B455" t="str">
            <v>Entrada e quadro de energia para os conj. Moto-Bomba.</v>
          </cell>
          <cell r="C455" t="str">
            <v>vba</v>
          </cell>
          <cell r="D455">
            <v>7500</v>
          </cell>
        </row>
        <row r="456">
          <cell r="A456">
            <v>2000358</v>
          </cell>
          <cell r="B456" t="str">
            <v>Fornecimento e Montagem de  Tubos, pecas, valvulas e equipa</v>
          </cell>
          <cell r="C456" t="str">
            <v>vba</v>
          </cell>
          <cell r="D456">
            <v>9100</v>
          </cell>
        </row>
        <row r="457">
          <cell r="A457">
            <v>2000359</v>
          </cell>
          <cell r="B457" t="str">
            <v>Entrada e quadro de energia para os conj. Moto-Bomba.</v>
          </cell>
          <cell r="C457" t="str">
            <v>vba</v>
          </cell>
          <cell r="D457">
            <v>6800</v>
          </cell>
        </row>
        <row r="458">
          <cell r="A458">
            <v>2000360</v>
          </cell>
          <cell r="B458" t="str">
            <v>Fornecimento e Montagem de  Tubos, pecas, valvulas e equipa</v>
          </cell>
          <cell r="C458" t="str">
            <v>vba</v>
          </cell>
          <cell r="D458">
            <v>6500</v>
          </cell>
        </row>
        <row r="459">
          <cell r="A459">
            <v>2000361</v>
          </cell>
          <cell r="B459" t="str">
            <v>Entrada e quadro de energia para os conj. Moto-Bomba.</v>
          </cell>
          <cell r="C459" t="str">
            <v>vba</v>
          </cell>
          <cell r="D459">
            <v>4900</v>
          </cell>
        </row>
        <row r="460">
          <cell r="A460">
            <v>2000362</v>
          </cell>
          <cell r="B460" t="str">
            <v>Fornecimento e Montagem de  Tubos, pecas, valvulas e equipa</v>
          </cell>
          <cell r="C460" t="str">
            <v>vba</v>
          </cell>
          <cell r="D460">
            <v>12500</v>
          </cell>
        </row>
        <row r="461">
          <cell r="A461">
            <v>2000363</v>
          </cell>
          <cell r="B461" t="str">
            <v>Entrada e quadro de energia para os conj. Moto-Bomba.</v>
          </cell>
          <cell r="C461" t="str">
            <v>vba</v>
          </cell>
          <cell r="D461">
            <v>9400</v>
          </cell>
        </row>
        <row r="462">
          <cell r="A462">
            <v>2000364</v>
          </cell>
          <cell r="B462" t="str">
            <v>Fornecimento e Montagem de  Tubos, pecas, valvulas e equipa</v>
          </cell>
          <cell r="C462" t="str">
            <v>vba</v>
          </cell>
          <cell r="D462">
            <v>4600</v>
          </cell>
        </row>
        <row r="463">
          <cell r="A463">
            <v>2000365</v>
          </cell>
          <cell r="B463" t="str">
            <v>Entrada e quadro de energia para os conj. Moto-Bomba.</v>
          </cell>
          <cell r="C463" t="str">
            <v>vba</v>
          </cell>
          <cell r="D463">
            <v>3500</v>
          </cell>
        </row>
        <row r="464">
          <cell r="A464">
            <v>2000366</v>
          </cell>
          <cell r="B464" t="str">
            <v>Fornecimento e Montagem de  Tubos, pecas, valvulas e equipa</v>
          </cell>
          <cell r="C464" t="str">
            <v>vba</v>
          </cell>
          <cell r="D464">
            <v>18000</v>
          </cell>
        </row>
        <row r="465">
          <cell r="A465">
            <v>2000367</v>
          </cell>
          <cell r="B465" t="str">
            <v>Entrada e quadro de energia para os conj. Moto-Bomba.</v>
          </cell>
          <cell r="C465" t="str">
            <v>vba</v>
          </cell>
          <cell r="D465">
            <v>13500</v>
          </cell>
        </row>
        <row r="466">
          <cell r="A466">
            <v>2000368</v>
          </cell>
          <cell r="B466" t="str">
            <v>Fornecimento e Montagem de  Tubos, pecas, valvulas e equipa</v>
          </cell>
          <cell r="C466" t="str">
            <v>vba</v>
          </cell>
          <cell r="D466">
            <v>20500</v>
          </cell>
        </row>
        <row r="467">
          <cell r="A467">
            <v>2000369</v>
          </cell>
          <cell r="B467" t="str">
            <v>Entrada e quadro de energia para os conj. Moto-Bomba.</v>
          </cell>
          <cell r="C467" t="str">
            <v>vba</v>
          </cell>
          <cell r="D467">
            <v>15400</v>
          </cell>
        </row>
        <row r="468">
          <cell r="A468">
            <v>2000370</v>
          </cell>
          <cell r="B468" t="str">
            <v>Fornecimento e Montagem de  Tubos, pecas, valvulas e equipa</v>
          </cell>
          <cell r="C468" t="str">
            <v>vba</v>
          </cell>
          <cell r="D468">
            <v>4400</v>
          </cell>
        </row>
        <row r="469">
          <cell r="A469">
            <v>2000371</v>
          </cell>
          <cell r="B469" t="str">
            <v>Entrada e quadro de energia para os conj. Moto-Bomba.</v>
          </cell>
          <cell r="C469" t="str">
            <v>vba</v>
          </cell>
          <cell r="D469">
            <v>3300</v>
          </cell>
        </row>
        <row r="470">
          <cell r="A470">
            <v>2000372</v>
          </cell>
          <cell r="B470" t="str">
            <v>Fornecimento e Montagem de  Tubos, pecas, valvulas e equipa</v>
          </cell>
          <cell r="C470" t="str">
            <v>vba</v>
          </cell>
          <cell r="D470">
            <v>1700</v>
          </cell>
        </row>
        <row r="471">
          <cell r="A471">
            <v>2000373</v>
          </cell>
          <cell r="B471" t="str">
            <v>Entrada e quadro de energia para os conj. Moto-Bomba.</v>
          </cell>
          <cell r="C471" t="str">
            <v>vba</v>
          </cell>
          <cell r="D471">
            <v>1300</v>
          </cell>
        </row>
        <row r="472">
          <cell r="A472">
            <v>2000374</v>
          </cell>
          <cell r="B472" t="str">
            <v>Fornecimento e Montagem de  Tubos, pecas, valvulas e equipa</v>
          </cell>
          <cell r="C472" t="str">
            <v>vba</v>
          </cell>
          <cell r="D472">
            <v>57600</v>
          </cell>
        </row>
        <row r="473">
          <cell r="A473">
            <v>2000375</v>
          </cell>
          <cell r="B473" t="str">
            <v>Entrada e quadro de energia para os conj. Moto-Bomba.</v>
          </cell>
          <cell r="C473" t="str">
            <v>vba</v>
          </cell>
          <cell r="D473">
            <v>43200</v>
          </cell>
        </row>
        <row r="474">
          <cell r="A474">
            <v>2000376</v>
          </cell>
          <cell r="B474" t="str">
            <v>Fornecimento e Montagem de  Tubos, pecas, valvulas e equipa</v>
          </cell>
          <cell r="C474" t="str">
            <v>vba</v>
          </cell>
          <cell r="D474">
            <v>9700</v>
          </cell>
        </row>
        <row r="475">
          <cell r="A475">
            <v>2000377</v>
          </cell>
          <cell r="B475" t="str">
            <v>Entrada e quadro de energia para os conj. Moto-Bomba.</v>
          </cell>
          <cell r="C475" t="str">
            <v>vba</v>
          </cell>
          <cell r="D475">
            <v>7300</v>
          </cell>
        </row>
        <row r="476">
          <cell r="A476">
            <v>2000378</v>
          </cell>
          <cell r="B476" t="str">
            <v>Fornecimento e Montagem de  Tubos, pecas, valvulas e equipa</v>
          </cell>
          <cell r="C476" t="str">
            <v>vba</v>
          </cell>
          <cell r="D476">
            <v>10800</v>
          </cell>
        </row>
        <row r="477">
          <cell r="A477">
            <v>2000379</v>
          </cell>
          <cell r="B477" t="str">
            <v>Entrada e quadro de energia para os conj. Moto-Bomba.</v>
          </cell>
          <cell r="C477" t="str">
            <v>vba</v>
          </cell>
          <cell r="D477">
            <v>8200</v>
          </cell>
        </row>
        <row r="478">
          <cell r="A478">
            <v>2000380</v>
          </cell>
          <cell r="B478" t="str">
            <v>Projeto executivo</v>
          </cell>
          <cell r="C478" t="str">
            <v>vba</v>
          </cell>
          <cell r="D478">
            <v>96393</v>
          </cell>
        </row>
        <row r="479">
          <cell r="A479">
            <v>2000381</v>
          </cell>
          <cell r="B479" t="str">
            <v>Projeto executivo</v>
          </cell>
          <cell r="C479" t="str">
            <v>vba</v>
          </cell>
          <cell r="D479">
            <v>75437</v>
          </cell>
        </row>
        <row r="480">
          <cell r="A480">
            <v>2000382</v>
          </cell>
          <cell r="B480" t="str">
            <v>Projeto executivo</v>
          </cell>
          <cell r="C480" t="str">
            <v>vba</v>
          </cell>
          <cell r="D480">
            <v>62145</v>
          </cell>
        </row>
        <row r="481">
          <cell r="A481">
            <v>2000383</v>
          </cell>
          <cell r="B481" t="str">
            <v>Projeto executivo</v>
          </cell>
          <cell r="C481" t="str">
            <v>vba</v>
          </cell>
          <cell r="D481">
            <v>23375</v>
          </cell>
        </row>
        <row r="482">
          <cell r="A482">
            <v>2000384</v>
          </cell>
          <cell r="B482" t="str">
            <v>Projeto executivo</v>
          </cell>
          <cell r="C482" t="str">
            <v>vba</v>
          </cell>
          <cell r="D482">
            <v>53439</v>
          </cell>
        </row>
        <row r="483">
          <cell r="A483">
            <v>2000385</v>
          </cell>
          <cell r="B483" t="str">
            <v>Projeto executivo</v>
          </cell>
          <cell r="C483" t="str">
            <v>vba</v>
          </cell>
          <cell r="D483">
            <v>14539</v>
          </cell>
        </row>
        <row r="484">
          <cell r="A484">
            <v>2000386</v>
          </cell>
          <cell r="B484" t="str">
            <v>Projeto executivo</v>
          </cell>
          <cell r="C484" t="str">
            <v>vba</v>
          </cell>
          <cell r="D484">
            <v>45540</v>
          </cell>
        </row>
        <row r="485">
          <cell r="A485">
            <v>2000387</v>
          </cell>
          <cell r="B485" t="str">
            <v>Projeto executivo</v>
          </cell>
          <cell r="C485" t="str">
            <v>vba</v>
          </cell>
          <cell r="D485">
            <v>86677</v>
          </cell>
        </row>
        <row r="486">
          <cell r="A486">
            <v>2000388</v>
          </cell>
          <cell r="B486" t="str">
            <v>Projeto executivo</v>
          </cell>
          <cell r="C486" t="str">
            <v>vba</v>
          </cell>
          <cell r="D486">
            <v>31140</v>
          </cell>
        </row>
        <row r="487">
          <cell r="A487">
            <v>2000389</v>
          </cell>
          <cell r="B487" t="str">
            <v>Projeto executivo</v>
          </cell>
          <cell r="C487" t="str">
            <v>vba</v>
          </cell>
          <cell r="D487">
            <v>53307</v>
          </cell>
        </row>
        <row r="488">
          <cell r="A488">
            <v>2000390</v>
          </cell>
          <cell r="B488" t="str">
            <v>Projeto executivo</v>
          </cell>
          <cell r="C488" t="str">
            <v>vba</v>
          </cell>
          <cell r="D488">
            <v>157058.87</v>
          </cell>
        </row>
        <row r="489">
          <cell r="A489">
            <v>2000391</v>
          </cell>
          <cell r="B489" t="str">
            <v>Projeto executivo</v>
          </cell>
          <cell r="C489" t="str">
            <v>vba</v>
          </cell>
          <cell r="D489">
            <v>139515</v>
          </cell>
        </row>
        <row r="490">
          <cell r="A490">
            <v>2000392</v>
          </cell>
          <cell r="B490" t="str">
            <v>Projeto executivo</v>
          </cell>
          <cell r="C490" t="str">
            <v>vba</v>
          </cell>
          <cell r="D490">
            <v>35609</v>
          </cell>
        </row>
        <row r="491">
          <cell r="A491">
            <v>2000393</v>
          </cell>
          <cell r="B491" t="str">
            <v>Projeto executivo</v>
          </cell>
          <cell r="C491" t="str">
            <v>vba</v>
          </cell>
          <cell r="D491">
            <v>74515</v>
          </cell>
        </row>
        <row r="492">
          <cell r="A492">
            <v>2000394</v>
          </cell>
          <cell r="B492" t="str">
            <v>Projeto executivo</v>
          </cell>
          <cell r="C492" t="str">
            <v>vba</v>
          </cell>
          <cell r="D492">
            <v>46335</v>
          </cell>
        </row>
        <row r="493">
          <cell r="A493">
            <v>2000395</v>
          </cell>
          <cell r="B493" t="str">
            <v>Projeto executivo</v>
          </cell>
          <cell r="C493" t="str">
            <v>vba</v>
          </cell>
          <cell r="D493">
            <v>143929</v>
          </cell>
        </row>
        <row r="494">
          <cell r="A494">
            <v>2000396</v>
          </cell>
          <cell r="B494" t="str">
            <v>Projeto executivo</v>
          </cell>
          <cell r="C494" t="str">
            <v>vba</v>
          </cell>
          <cell r="D494">
            <v>37189</v>
          </cell>
        </row>
        <row r="495">
          <cell r="A495">
            <v>2000397</v>
          </cell>
          <cell r="B495" t="str">
            <v>Projeto executivo</v>
          </cell>
          <cell r="C495" t="str">
            <v>vba</v>
          </cell>
          <cell r="D495">
            <v>59165</v>
          </cell>
        </row>
        <row r="496">
          <cell r="A496">
            <v>2000398</v>
          </cell>
          <cell r="B496" t="str">
            <v>Projeto executivo</v>
          </cell>
          <cell r="C496" t="str">
            <v>vba</v>
          </cell>
          <cell r="D496">
            <v>62091</v>
          </cell>
        </row>
        <row r="497">
          <cell r="A497">
            <v>2000399</v>
          </cell>
          <cell r="B497" t="str">
            <v>Projeto executivo</v>
          </cell>
          <cell r="C497" t="str">
            <v>vba</v>
          </cell>
          <cell r="D497">
            <v>27946</v>
          </cell>
        </row>
        <row r="498">
          <cell r="A498">
            <v>2000400</v>
          </cell>
          <cell r="B498" t="str">
            <v>Projeto executivo</v>
          </cell>
          <cell r="C498" t="str">
            <v>vba</v>
          </cell>
          <cell r="D498">
            <v>103617</v>
          </cell>
        </row>
        <row r="499">
          <cell r="A499">
            <v>2000401</v>
          </cell>
          <cell r="B499" t="str">
            <v>Projeto executivo</v>
          </cell>
          <cell r="C499" t="str">
            <v>vba</v>
          </cell>
          <cell r="D499">
            <v>48240</v>
          </cell>
        </row>
        <row r="500">
          <cell r="A500">
            <v>2000403</v>
          </cell>
          <cell r="B500" t="str">
            <v>EMBASAMENTO EM ALVENARIA 1 VEZ</v>
          </cell>
          <cell r="C500" t="str">
            <v>M2</v>
          </cell>
          <cell r="D500">
            <v>30.54</v>
          </cell>
        </row>
        <row r="501">
          <cell r="A501">
            <v>2000404</v>
          </cell>
          <cell r="B501" t="str">
            <v>Escavacao a ceu aberto, em mat. de 3a. cat. acima de 1,50m</v>
          </cell>
          <cell r="C501" t="str">
            <v>m3</v>
          </cell>
          <cell r="D501">
            <v>75.23</v>
          </cell>
        </row>
        <row r="502">
          <cell r="A502">
            <v>2000405</v>
          </cell>
          <cell r="B502" t="str">
            <v>ASSENTAMENTO DE TUBUL. DEFOFO, DIAM. DE 400MM</v>
          </cell>
          <cell r="C502" t="str">
            <v>M</v>
          </cell>
          <cell r="D502">
            <v>5.78</v>
          </cell>
        </row>
        <row r="503">
          <cell r="A503">
            <v>2000406</v>
          </cell>
          <cell r="B503" t="str">
            <v>CARGA E DESCARGA DE TUBOS DE PVC RIGIDO E PVC DEFOFO DN 400</v>
          </cell>
          <cell r="C503" t="str">
            <v>M</v>
          </cell>
          <cell r="D503">
            <v>1.05</v>
          </cell>
        </row>
        <row r="504">
          <cell r="A504">
            <v>2000408</v>
          </cell>
          <cell r="B504" t="str">
            <v>FORNECIMENTO E ASSENTAMENTO DE CURVA 11o30' FOFO JE DN 400M</v>
          </cell>
          <cell r="C504" t="str">
            <v>UN</v>
          </cell>
          <cell r="D504">
            <v>1147.08</v>
          </cell>
        </row>
        <row r="505">
          <cell r="A505">
            <v>2000409</v>
          </cell>
          <cell r="B505" t="str">
            <v>ASSENTAMENTO DE CONEXOES EM FERRO FUNDIDO, JUNTA ELASTICA,</v>
          </cell>
          <cell r="C505" t="str">
            <v>PC</v>
          </cell>
          <cell r="D505">
            <v>10.94</v>
          </cell>
        </row>
        <row r="506">
          <cell r="A506">
            <v>2000410</v>
          </cell>
          <cell r="B506" t="str">
            <v>FORNECIMENTO E ASSENTAMENTO DE CURVA 22o30' FOFO JE DN 400M</v>
          </cell>
          <cell r="C506" t="str">
            <v>UN</v>
          </cell>
          <cell r="D506">
            <v>587.08000000000004</v>
          </cell>
        </row>
        <row r="507">
          <cell r="A507">
            <v>2000411</v>
          </cell>
          <cell r="B507" t="str">
            <v>FORNECIMENTO E ASSENTAMENTO DE CURVA 45o EM FOFO JE DN 400M</v>
          </cell>
          <cell r="C507" t="str">
            <v>PC</v>
          </cell>
          <cell r="D507">
            <v>727.08</v>
          </cell>
        </row>
        <row r="508">
          <cell r="A508">
            <v>2000412</v>
          </cell>
          <cell r="B508" t="str">
            <v>FORNECIMENTO E ASSENTAMENTO DE CURVA 90o FOFO JE DN 400MM</v>
          </cell>
          <cell r="C508" t="str">
            <v>UN</v>
          </cell>
          <cell r="D508">
            <v>1338.51</v>
          </cell>
        </row>
        <row r="509">
          <cell r="A509">
            <v>2000413</v>
          </cell>
          <cell r="B509" t="str">
            <v>PINTURA PVA</v>
          </cell>
          <cell r="C509" t="str">
            <v>M2</v>
          </cell>
          <cell r="D509">
            <v>13.6</v>
          </cell>
        </row>
        <row r="510">
          <cell r="A510">
            <v>2000414</v>
          </cell>
          <cell r="B510" t="str">
            <v>PISO EMBORRACHADO E=3CM, COM REGULARIZACAO</v>
          </cell>
          <cell r="C510" t="str">
            <v>M2</v>
          </cell>
          <cell r="D510">
            <v>60.46</v>
          </cell>
        </row>
        <row r="511">
          <cell r="A511">
            <v>2000415</v>
          </cell>
          <cell r="B511" t="str">
            <v>Poco de visita em alvenaria de tijolo macico, p/esgoto sani</v>
          </cell>
          <cell r="C511" t="str">
            <v>un</v>
          </cell>
          <cell r="D511">
            <v>1616.94</v>
          </cell>
        </row>
        <row r="512">
          <cell r="A512">
            <v>2000416</v>
          </cell>
          <cell r="B512" t="str">
            <v>Poco de visita em alvenaria de tijolo macico, p/esgoto sani</v>
          </cell>
          <cell r="C512" t="str">
            <v>UN</v>
          </cell>
          <cell r="D512">
            <v>1971.63</v>
          </cell>
        </row>
        <row r="513">
          <cell r="A513">
            <v>2000417</v>
          </cell>
          <cell r="B513" t="str">
            <v>Poco de visita em aneis de concreto pre-mold., p/esgoto san</v>
          </cell>
          <cell r="C513" t="str">
            <v>un</v>
          </cell>
          <cell r="D513">
            <v>1428.37</v>
          </cell>
        </row>
        <row r="514">
          <cell r="A514">
            <v>2000418</v>
          </cell>
          <cell r="B514" t="str">
            <v>Poco de visita em aneis de concreto pre-mold., p/esgoto san</v>
          </cell>
          <cell r="C514" t="str">
            <v>un</v>
          </cell>
          <cell r="D514">
            <v>1693.34</v>
          </cell>
        </row>
        <row r="515">
          <cell r="A515">
            <v>2000421</v>
          </cell>
          <cell r="B515" t="str">
            <v>BARRACAO ABERTO - 1a. PARTE</v>
          </cell>
          <cell r="C515" t="str">
            <v>M2</v>
          </cell>
          <cell r="D515">
            <v>63.51</v>
          </cell>
        </row>
        <row r="516">
          <cell r="A516">
            <v>2000422</v>
          </cell>
          <cell r="B516" t="str">
            <v>BARRACAO ABERTO - 2a. PARTE</v>
          </cell>
          <cell r="C516" t="str">
            <v>M2</v>
          </cell>
          <cell r="D516">
            <v>19.78</v>
          </cell>
        </row>
        <row r="517">
          <cell r="A517">
            <v>2000424</v>
          </cell>
          <cell r="B517" t="str">
            <v>TRANSPORTE HORIZONTAL ATE 30M DE MATERIAIS A GRANEL</v>
          </cell>
          <cell r="C517" t="str">
            <v>M3</v>
          </cell>
          <cell r="D517">
            <v>9.7799999999999994</v>
          </cell>
        </row>
        <row r="518">
          <cell r="A518">
            <v>2000425</v>
          </cell>
          <cell r="B518" t="str">
            <v>FORNECIMENTO E ASSENTAMENTO DE TE EM FOFO DUCTIL, C/BOLSAS</v>
          </cell>
          <cell r="C518" t="str">
            <v>PC</v>
          </cell>
          <cell r="D518">
            <v>662.87</v>
          </cell>
        </row>
        <row r="519">
          <cell r="A519">
            <v>2000426</v>
          </cell>
          <cell r="B519" t="str">
            <v>FORNECIMENTO E ASSENTAMENTO DE REGISTRO DE GAVETA TIPO CHAT</v>
          </cell>
          <cell r="C519" t="str">
            <v>PC</v>
          </cell>
          <cell r="D519">
            <v>447.49</v>
          </cell>
        </row>
        <row r="520">
          <cell r="A520">
            <v>2000429</v>
          </cell>
          <cell r="B520" t="str">
            <v>ENVOLTORIA DE AREIA</v>
          </cell>
          <cell r="C520" t="str">
            <v>M3</v>
          </cell>
          <cell r="D520">
            <v>44.03</v>
          </cell>
        </row>
        <row r="521">
          <cell r="A521">
            <v>2000433</v>
          </cell>
          <cell r="B521" t="str">
            <v>CARGA E DESCARGA DE TUBOS DE FERRO FUNDIDO DN 150MM</v>
          </cell>
          <cell r="C521" t="str">
            <v>M</v>
          </cell>
          <cell r="D521">
            <v>1.65</v>
          </cell>
        </row>
        <row r="522">
          <cell r="A522">
            <v>2000434</v>
          </cell>
          <cell r="B522" t="str">
            <v>CARGA E DESCARGA DE TUBPS DE FERRO FUNDIDO DN 250MM</v>
          </cell>
          <cell r="C522" t="str">
            <v>M</v>
          </cell>
          <cell r="D522">
            <v>2.89</v>
          </cell>
        </row>
        <row r="523">
          <cell r="A523">
            <v>2000435</v>
          </cell>
          <cell r="B523" t="str">
            <v>CARGA E DESCARGA DE TUBOS DE FERRO FUNDIDO DN 350MM</v>
          </cell>
          <cell r="C523" t="str">
            <v>M</v>
          </cell>
          <cell r="D523">
            <v>3.86</v>
          </cell>
        </row>
        <row r="524">
          <cell r="A524">
            <v>2000436</v>
          </cell>
          <cell r="B524" t="str">
            <v>CARGA E DESCARGA DE TUBOS DE FERRO FUNDIDO DN 400MM</v>
          </cell>
          <cell r="C524" t="str">
            <v>M</v>
          </cell>
          <cell r="D524">
            <v>4.13</v>
          </cell>
        </row>
        <row r="525">
          <cell r="A525">
            <v>2000437</v>
          </cell>
          <cell r="B525" t="str">
            <v>ASSENTAMENTO DE TUBUL. DEFOFO, DIAM. DE 100MM</v>
          </cell>
          <cell r="C525" t="str">
            <v>M</v>
          </cell>
          <cell r="D525">
            <v>1.22</v>
          </cell>
        </row>
        <row r="526">
          <cell r="A526">
            <v>2000438</v>
          </cell>
          <cell r="B526" t="str">
            <v>CARGA E DESCARGA DE TUBOS DE PVC RIGIDO E PVC DEFOFO DN 100</v>
          </cell>
          <cell r="C526" t="str">
            <v>M</v>
          </cell>
          <cell r="D526">
            <v>0.26</v>
          </cell>
        </row>
        <row r="527">
          <cell r="A527">
            <v>2000439</v>
          </cell>
          <cell r="B527" t="str">
            <v>ASSENTAMENTO DE TUBUL. DEFOFO, DIAM. DE 250MM</v>
          </cell>
          <cell r="C527" t="str">
            <v>M</v>
          </cell>
          <cell r="D527">
            <v>4.8899999999999997</v>
          </cell>
        </row>
        <row r="528">
          <cell r="A528">
            <v>2000440</v>
          </cell>
          <cell r="B528" t="str">
            <v>ALCA DUPLA PREFORMADA TIPO DGD-4541 P/ CABO DE 25MM2</v>
          </cell>
          <cell r="C528" t="str">
            <v>PC</v>
          </cell>
          <cell r="D528">
            <v>13.14</v>
          </cell>
        </row>
        <row r="529">
          <cell r="A529">
            <v>2000441</v>
          </cell>
          <cell r="B529" t="str">
            <v>ALCA PREFORMADA TIPO DGO-4541 P/ CABO DE 25MM2-AL</v>
          </cell>
          <cell r="C529" t="str">
            <v>PC</v>
          </cell>
          <cell r="D529">
            <v>11.14</v>
          </cell>
        </row>
        <row r="530">
          <cell r="A530">
            <v>2000442</v>
          </cell>
          <cell r="B530" t="str">
            <v>ARRUELA QUADRADA GALVANIZADA DE 57x57x5MM FURO DE 18MM</v>
          </cell>
          <cell r="C530" t="str">
            <v>PC</v>
          </cell>
          <cell r="D530">
            <v>0.55000000000000004</v>
          </cell>
        </row>
        <row r="531">
          <cell r="A531">
            <v>2000443</v>
          </cell>
          <cell r="B531" t="str">
            <v>BUCHA E ARRUELA DE PROTECAO EM ALUM. PARA ELETR. DE 2" (PAR</v>
          </cell>
          <cell r="C531" t="str">
            <v>PC</v>
          </cell>
          <cell r="D531">
            <v>7.2</v>
          </cell>
        </row>
        <row r="532">
          <cell r="A532">
            <v>2000444</v>
          </cell>
          <cell r="B532" t="str">
            <v>CABO DE ALUMINIO TIPO CA DE 21MM2</v>
          </cell>
          <cell r="C532" t="str">
            <v>KG</v>
          </cell>
          <cell r="D532">
            <v>22.5</v>
          </cell>
        </row>
        <row r="533">
          <cell r="A533">
            <v>2000445</v>
          </cell>
          <cell r="B533" t="str">
            <v>CABO DE COBRE NU DE 25MM2 TEMPERA MEIO MOLE</v>
          </cell>
          <cell r="C533" t="str">
            <v>KG</v>
          </cell>
          <cell r="D533">
            <v>35</v>
          </cell>
        </row>
        <row r="534">
          <cell r="A534">
            <v>2000446</v>
          </cell>
          <cell r="B534" t="str">
            <v>CABO TIPO SINTENAX ISOLADO PARA 1KV DE 25MM2</v>
          </cell>
          <cell r="C534" t="str">
            <v>M</v>
          </cell>
          <cell r="D534">
            <v>14.58</v>
          </cell>
        </row>
        <row r="535">
          <cell r="A535">
            <v>2000447</v>
          </cell>
          <cell r="B535" t="str">
            <v>CABO TIPO SINTENAX ISOLADO PARA 1KV DE 50MM2</v>
          </cell>
          <cell r="C535" t="str">
            <v>M</v>
          </cell>
          <cell r="D535">
            <v>20.7</v>
          </cell>
        </row>
        <row r="536">
          <cell r="A536">
            <v>2000448</v>
          </cell>
          <cell r="B536" t="str">
            <v>CAIXA DE MEDICAO EM ALUM. TIPO M4 EXTERNA PADRAO CEAL</v>
          </cell>
          <cell r="C536" t="str">
            <v>PC</v>
          </cell>
          <cell r="D536">
            <v>1338</v>
          </cell>
        </row>
        <row r="537">
          <cell r="A537">
            <v>2000449</v>
          </cell>
          <cell r="B537" t="str">
            <v>CHAVE FUSIVEL DE DISTRIBUICAO BASE "B" DE 100A-15KV-10KA</v>
          </cell>
          <cell r="C537" t="str">
            <v>PC</v>
          </cell>
          <cell r="D537">
            <v>208.5</v>
          </cell>
        </row>
        <row r="538">
          <cell r="A538">
            <v>2000450</v>
          </cell>
          <cell r="B538" t="str">
            <v>CONECTOR TIPO CAL "C" 32 A 32 PARA CABO DE 21MM2</v>
          </cell>
          <cell r="C538" t="str">
            <v>PC</v>
          </cell>
          <cell r="D538">
            <v>9.56</v>
          </cell>
        </row>
        <row r="539">
          <cell r="A539">
            <v>2000451</v>
          </cell>
          <cell r="B539" t="str">
            <v>CONECTOR TIPO CAS "E" 49 A 40 PARA CABO DE 25MM2</v>
          </cell>
          <cell r="C539" t="str">
            <v>PC</v>
          </cell>
          <cell r="D539">
            <v>10.52</v>
          </cell>
        </row>
        <row r="540">
          <cell r="A540">
            <v>2000452</v>
          </cell>
          <cell r="B540" t="str">
            <v>CONECTOR TIPO KS PARA CABO DE 25MM2 DE COBRE</v>
          </cell>
          <cell r="C540" t="str">
            <v>PC</v>
          </cell>
          <cell r="D540">
            <v>1.75</v>
          </cell>
        </row>
        <row r="541">
          <cell r="A541">
            <v>2000453</v>
          </cell>
          <cell r="B541" t="str">
            <v>CRUZETA DE CONCRETO ARMADO DE 1900x90x90MM TIPO "T"</v>
          </cell>
          <cell r="C541" t="str">
            <v>PC</v>
          </cell>
          <cell r="D541">
            <v>76</v>
          </cell>
        </row>
        <row r="542">
          <cell r="A542">
            <v>2000454</v>
          </cell>
          <cell r="B542" t="str">
            <v>CURVA DE PVC ROSCADA DE 2"</v>
          </cell>
          <cell r="C542" t="str">
            <v>PC</v>
          </cell>
          <cell r="D542">
            <v>5.88</v>
          </cell>
        </row>
        <row r="543">
          <cell r="A543">
            <v>2000455</v>
          </cell>
          <cell r="B543" t="str">
            <v>DISJUNTOR DE 125A - 380V - 5KA</v>
          </cell>
          <cell r="C543" t="str">
            <v>PC</v>
          </cell>
          <cell r="D543">
            <v>267</v>
          </cell>
        </row>
        <row r="544">
          <cell r="A544">
            <v>2000456</v>
          </cell>
          <cell r="B544" t="str">
            <v>ELETRODUTO DE PVC ROSCADO DE 2" VARA DE 3M</v>
          </cell>
          <cell r="C544" t="str">
            <v>PC</v>
          </cell>
          <cell r="D544">
            <v>28.02</v>
          </cell>
        </row>
        <row r="545">
          <cell r="A545">
            <v>2000457</v>
          </cell>
          <cell r="B545" t="str">
            <v>ELO FUSIVEL DE DISTRIBUICAO TIPO LINE DE 5H</v>
          </cell>
          <cell r="C545" t="str">
            <v>PC</v>
          </cell>
          <cell r="D545">
            <v>6.2</v>
          </cell>
        </row>
        <row r="546">
          <cell r="A546">
            <v>2000458</v>
          </cell>
          <cell r="B546" t="str">
            <v>ESTRIBO DE COMPRESSAO PARA CABO DE AL DE 25 A 54 MM2</v>
          </cell>
          <cell r="C546" t="str">
            <v>PC</v>
          </cell>
          <cell r="D546">
            <v>16.5</v>
          </cell>
        </row>
        <row r="547">
          <cell r="A547">
            <v>2000459</v>
          </cell>
          <cell r="B547" t="str">
            <v>FECHO PARA FITA BANDIT FUSIMEC DE 3/4"</v>
          </cell>
          <cell r="C547" t="str">
            <v>PC</v>
          </cell>
          <cell r="D547">
            <v>2</v>
          </cell>
        </row>
        <row r="548">
          <cell r="A548">
            <v>2000460</v>
          </cell>
          <cell r="B548" t="str">
            <v>FITA BANDIT FUSIMEC DE 3/4" INOXIDAVEL</v>
          </cell>
          <cell r="C548" t="str">
            <v>PC</v>
          </cell>
          <cell r="D548">
            <v>3.49</v>
          </cell>
        </row>
        <row r="549">
          <cell r="A549">
            <v>2000461</v>
          </cell>
          <cell r="B549" t="str">
            <v>GRAMPO DE LINHA VIVA ESTANHADO DE 73x56x24MM</v>
          </cell>
          <cell r="C549" t="str">
            <v>PC</v>
          </cell>
          <cell r="D549">
            <v>6.99</v>
          </cell>
        </row>
        <row r="550">
          <cell r="A550">
            <v>2000462</v>
          </cell>
          <cell r="B550" t="str">
            <v>HASTE DE TERRA ACO COBREADO DE 13x2000MM COM CONECTOR</v>
          </cell>
          <cell r="C550" t="str">
            <v>PC</v>
          </cell>
          <cell r="D550">
            <v>14.5</v>
          </cell>
        </row>
        <row r="551">
          <cell r="A551">
            <v>2000463</v>
          </cell>
          <cell r="B551" t="str">
            <v>ISOLADOR DE PINO TIPO HIT-TOP DE 120x100MM - 15KV-D-60MM</v>
          </cell>
          <cell r="C551" t="str">
            <v>PC</v>
          </cell>
          <cell r="D551">
            <v>7.27</v>
          </cell>
        </row>
        <row r="552">
          <cell r="A552">
            <v>2000464</v>
          </cell>
          <cell r="B552" t="str">
            <v>LACO DE TOPO PREF. UTC-1101 PARA CABO 21MM2 CA</v>
          </cell>
          <cell r="C552" t="str">
            <v>PC</v>
          </cell>
          <cell r="D552">
            <v>4.5</v>
          </cell>
        </row>
        <row r="553">
          <cell r="A553">
            <v>2000465</v>
          </cell>
          <cell r="B553" t="str">
            <v>LACO DE TOPO PREF. UTC-1101 PARA CABO 21MM2 CA</v>
          </cell>
          <cell r="C553" t="str">
            <v>PC</v>
          </cell>
          <cell r="D553">
            <v>4.5</v>
          </cell>
        </row>
        <row r="554">
          <cell r="A554">
            <v>2000466</v>
          </cell>
          <cell r="B554" t="str">
            <v>LUVA DE PVC ROSCADA DE 2"</v>
          </cell>
          <cell r="C554" t="str">
            <v>PC</v>
          </cell>
          <cell r="D554">
            <v>3.5</v>
          </cell>
        </row>
        <row r="555">
          <cell r="A555">
            <v>2000467</v>
          </cell>
          <cell r="B555" t="str">
            <v>PARAFUSO DE MAQUINA RS GALVANIZADO DE M16x300MM 12"</v>
          </cell>
          <cell r="C555" t="str">
            <v>PC</v>
          </cell>
          <cell r="D555">
            <v>16</v>
          </cell>
        </row>
        <row r="556">
          <cell r="A556">
            <v>2000468</v>
          </cell>
          <cell r="B556" t="str">
            <v>PARAFUSO DE MAQUINA RD GALVANIZADO DE M16x350MM 14"</v>
          </cell>
          <cell r="C556" t="str">
            <v>PC</v>
          </cell>
          <cell r="D556">
            <v>4</v>
          </cell>
        </row>
        <row r="557">
          <cell r="A557">
            <v>2000469</v>
          </cell>
          <cell r="B557" t="str">
            <v>PARAFUSO DE MAQUINA RD GALVANIZADO DE M16x400MM 16"</v>
          </cell>
          <cell r="C557" t="str">
            <v>PC</v>
          </cell>
          <cell r="D557">
            <v>18.399999999999999</v>
          </cell>
        </row>
        <row r="558">
          <cell r="A558">
            <v>2000470</v>
          </cell>
          <cell r="B558" t="str">
            <v>PARAFUSO DE MAQUINA RS GALVANIZADO DE M16x250MM 10"</v>
          </cell>
          <cell r="C558" t="str">
            <v>PC</v>
          </cell>
          <cell r="D558">
            <v>3.4</v>
          </cell>
        </row>
        <row r="559">
          <cell r="A559">
            <v>2000471</v>
          </cell>
          <cell r="B559" t="str">
            <v>PARAFUSO DE MAQUINA RS GALVANIZADO DE M16x350MM 14"</v>
          </cell>
          <cell r="C559" t="str">
            <v>PC</v>
          </cell>
          <cell r="D559">
            <v>4</v>
          </cell>
        </row>
        <row r="560">
          <cell r="A560">
            <v>2000472</v>
          </cell>
          <cell r="B560" t="str">
            <v>PARAFUSO DE MAQUINA RS GALVANIZADO DE M16x400MM 16"</v>
          </cell>
          <cell r="C560" t="str">
            <v>PC</v>
          </cell>
          <cell r="D560">
            <v>4.2</v>
          </cell>
        </row>
        <row r="561">
          <cell r="A561">
            <v>2000473</v>
          </cell>
          <cell r="B561" t="str">
            <v>PARA-RAIOS DE DISTRIBUICAO TIPO VALVULA DE 12KV-5KA</v>
          </cell>
          <cell r="C561" t="str">
            <v>PC</v>
          </cell>
          <cell r="D561">
            <v>45</v>
          </cell>
        </row>
        <row r="562">
          <cell r="A562">
            <v>2000474</v>
          </cell>
          <cell r="B562" t="str">
            <v>PINO DE ACO GALVANIZADO ROSCA DE 26MM CAB. DE CHUMBO</v>
          </cell>
          <cell r="C562" t="str">
            <v>PC</v>
          </cell>
          <cell r="D562">
            <v>9.3000000000000007</v>
          </cell>
        </row>
        <row r="563">
          <cell r="A563">
            <v>2000475</v>
          </cell>
          <cell r="B563" t="str">
            <v>POSTE DE CONCRETO ARMADO DUPLO "T" DE 10/300 DAN</v>
          </cell>
          <cell r="C563" t="str">
            <v>PC</v>
          </cell>
          <cell r="D563">
            <v>870</v>
          </cell>
        </row>
        <row r="564">
          <cell r="A564">
            <v>2000476</v>
          </cell>
          <cell r="B564" t="str">
            <v>TERMINAL DE PRESSAO PARA CABO DE 25MM2</v>
          </cell>
          <cell r="C564" t="str">
            <v>PC</v>
          </cell>
          <cell r="D564">
            <v>1.2</v>
          </cell>
        </row>
        <row r="565">
          <cell r="A565">
            <v>2000477</v>
          </cell>
          <cell r="B565" t="str">
            <v>TERMINAL DE PRESSAO PARA CABO DE 50MM2</v>
          </cell>
          <cell r="C565" t="str">
            <v>PC</v>
          </cell>
          <cell r="D565">
            <v>3.9</v>
          </cell>
        </row>
        <row r="566">
          <cell r="A566">
            <v>2000478</v>
          </cell>
          <cell r="B566" t="str">
            <v>LIGACAO DOMICILIAR</v>
          </cell>
          <cell r="C566" t="str">
            <v>UN</v>
          </cell>
          <cell r="D566">
            <v>246</v>
          </cell>
        </row>
        <row r="567">
          <cell r="A567">
            <v>2000479</v>
          </cell>
          <cell r="B567" t="str">
            <v>ASSENTAMENTO DE TUBO PVC PARA ESGOTO DN 100</v>
          </cell>
          <cell r="C567" t="str">
            <v>M</v>
          </cell>
          <cell r="D567">
            <v>1.22</v>
          </cell>
        </row>
        <row r="568">
          <cell r="A568">
            <v>2000480</v>
          </cell>
          <cell r="B568" t="str">
            <v>FORNECIMENTO E ASSENTAMENTO DE CURVA 11o30' EM FOFO DUCTIL,</v>
          </cell>
          <cell r="C568" t="str">
            <v>PC</v>
          </cell>
          <cell r="D568">
            <v>323.39</v>
          </cell>
        </row>
        <row r="569">
          <cell r="A569">
            <v>2000481</v>
          </cell>
          <cell r="B569" t="str">
            <v>FORNECIMENTO E ASSENTAMENTO DE CURVA 22o EM FOFO DUCTIL, C/</v>
          </cell>
          <cell r="C569" t="str">
            <v>PC</v>
          </cell>
          <cell r="D569">
            <v>85.94</v>
          </cell>
        </row>
        <row r="570">
          <cell r="A570">
            <v>2000482</v>
          </cell>
          <cell r="B570" t="str">
            <v>ASSENTAMENTO DE CONEXOES EM FERRO FUNDIDO, JUNTA ELASTICA,</v>
          </cell>
          <cell r="C570" t="str">
            <v>M</v>
          </cell>
          <cell r="D570">
            <v>1.3</v>
          </cell>
        </row>
        <row r="571">
          <cell r="A571">
            <v>2000483</v>
          </cell>
          <cell r="B571" t="str">
            <v>FORNECIMENTO E ASSENTAMENTO DE CURVA 22o30' EM FOFO JE DN 3</v>
          </cell>
          <cell r="C571" t="str">
            <v>PC</v>
          </cell>
          <cell r="D571">
            <v>340.21</v>
          </cell>
        </row>
        <row r="572">
          <cell r="A572">
            <v>2000484</v>
          </cell>
          <cell r="B572" t="str">
            <v>FORNECIMENTO E ASSENTAMENTO DE CURVA 45o EM FOFO JE DN 100M</v>
          </cell>
          <cell r="C572" t="str">
            <v>PC</v>
          </cell>
          <cell r="D572">
            <v>86.14</v>
          </cell>
        </row>
        <row r="573">
          <cell r="A573">
            <v>2000485</v>
          </cell>
          <cell r="B573" t="str">
            <v>FORNECIMENTO E ASSENTAMENTO DE CURVA 90o EM FOFO JE DN 100M</v>
          </cell>
          <cell r="C573" t="str">
            <v>PC</v>
          </cell>
          <cell r="D573">
            <v>86.14</v>
          </cell>
        </row>
        <row r="574">
          <cell r="A574">
            <v>2000486</v>
          </cell>
          <cell r="B574" t="str">
            <v>FORNECIMENTO E ASSENTAMENTO DE CURVA 90o EM FOFO JE DN 300M</v>
          </cell>
          <cell r="C574" t="str">
            <v>PC</v>
          </cell>
          <cell r="D574">
            <v>428.69</v>
          </cell>
        </row>
        <row r="575">
          <cell r="A575">
            <v>2000487</v>
          </cell>
          <cell r="B575" t="str">
            <v>ACERTO E VERIFICACAO DO NIVELAMENTO DE CAVA</v>
          </cell>
          <cell r="C575" t="str">
            <v>M</v>
          </cell>
          <cell r="D575">
            <v>2.74</v>
          </cell>
        </row>
        <row r="576">
          <cell r="A576">
            <v>2000488</v>
          </cell>
          <cell r="B576" t="str">
            <v>TUBO PVC DEFOFO, DIAM. 100MM</v>
          </cell>
          <cell r="C576" t="str">
            <v>M</v>
          </cell>
          <cell r="D576">
            <v>16.68</v>
          </cell>
        </row>
        <row r="577">
          <cell r="A577">
            <v>2000489</v>
          </cell>
          <cell r="B577" t="str">
            <v>TUBO PVC DEFOFO, DIAM. 250MM</v>
          </cell>
          <cell r="C577" t="str">
            <v>M</v>
          </cell>
          <cell r="D577">
            <v>74.88</v>
          </cell>
        </row>
        <row r="578">
          <cell r="A578">
            <v>2000490</v>
          </cell>
          <cell r="B578" t="str">
            <v>TUBO PVC DEFOFO, DIAM. 400MM</v>
          </cell>
          <cell r="C578" t="str">
            <v>M</v>
          </cell>
          <cell r="D578">
            <v>170</v>
          </cell>
        </row>
        <row r="579">
          <cell r="A579">
            <v>2000491</v>
          </cell>
          <cell r="B579" t="str">
            <v>TUBO PVC P/ESGOTO SANIT.,DIAM. NOMINAL 400MM</v>
          </cell>
          <cell r="C579" t="str">
            <v>M</v>
          </cell>
          <cell r="D579">
            <v>93.65</v>
          </cell>
        </row>
        <row r="580">
          <cell r="A580">
            <v>2000492</v>
          </cell>
          <cell r="B580" t="str">
            <v>FORNECIMENTO E ASSENTAMENTO DE TUBULACAO DEFOFO DN 200</v>
          </cell>
          <cell r="C580" t="str">
            <v>M</v>
          </cell>
          <cell r="D580">
            <v>51.07</v>
          </cell>
        </row>
        <row r="581">
          <cell r="A581">
            <v>2000493</v>
          </cell>
          <cell r="B581" t="str">
            <v>ASSENTAMENTO DE TUBOS DE PVC DEFOFO, JUNTA ELEASTICA INTEGR</v>
          </cell>
          <cell r="C581" t="str">
            <v>M</v>
          </cell>
          <cell r="D581">
            <v>2.41</v>
          </cell>
        </row>
        <row r="582">
          <cell r="A582">
            <v>2000494</v>
          </cell>
          <cell r="B582" t="str">
            <v>CARGA E DESCARGA DE TUBOS DE PVC RIGIDO E PVC DEFOFO DN 200</v>
          </cell>
          <cell r="C582" t="str">
            <v>M</v>
          </cell>
          <cell r="D582">
            <v>0.53</v>
          </cell>
        </row>
        <row r="583">
          <cell r="A583">
            <v>2000495</v>
          </cell>
          <cell r="B583" t="str">
            <v>PORTAO DE TUBO E TELA DE ACO GALVANIZADO C/PINTURA ANTI-COR</v>
          </cell>
          <cell r="C583" t="str">
            <v>M2</v>
          </cell>
          <cell r="D583">
            <v>147.01</v>
          </cell>
        </row>
        <row r="584">
          <cell r="A584">
            <v>2000496</v>
          </cell>
          <cell r="B584" t="str">
            <v>FORNECIMENTO E ASSENTAMENTO DE EXTREMIDADE EM PVC C/ BOLSA</v>
          </cell>
          <cell r="C584" t="str">
            <v>PC</v>
          </cell>
          <cell r="D584">
            <v>116.23</v>
          </cell>
        </row>
        <row r="585">
          <cell r="A585">
            <v>2000497</v>
          </cell>
          <cell r="B585" t="str">
            <v>FORNECIMENTO E ASSENTAMENTO DE TUBULACAO PVC CLASSE 15 DN 1</v>
          </cell>
          <cell r="C585" t="str">
            <v>M</v>
          </cell>
          <cell r="D585">
            <v>18.239999999999998</v>
          </cell>
        </row>
        <row r="586">
          <cell r="A586">
            <v>2000498</v>
          </cell>
          <cell r="B586" t="str">
            <v>FORNECIMENTO E ASSENTAMENTO DE TUBULACAO PVC CLASSE 15 DN 5</v>
          </cell>
          <cell r="C586" t="str">
            <v>M</v>
          </cell>
          <cell r="D586">
            <v>5.55</v>
          </cell>
        </row>
        <row r="587">
          <cell r="A587">
            <v>2000499</v>
          </cell>
          <cell r="B587" t="str">
            <v>FORNECIMENTO E ASSENTAMENTO DE TUBULACAO PVC CLASSE 15 DN 7</v>
          </cell>
          <cell r="C587" t="str">
            <v>M</v>
          </cell>
          <cell r="D587">
            <v>10.48</v>
          </cell>
        </row>
        <row r="588">
          <cell r="A588">
            <v>2000500</v>
          </cell>
          <cell r="B588" t="str">
            <v>ENTRADA E QUADRO DE ENERGIA PAARA OS CONJ. MOTO-BOMBA</v>
          </cell>
          <cell r="C588" t="str">
            <v>VB</v>
          </cell>
          <cell r="D588">
            <v>16011.28</v>
          </cell>
        </row>
        <row r="589">
          <cell r="A589">
            <v>2000501</v>
          </cell>
          <cell r="B589" t="str">
            <v>FORNECIMENTO E MONTAGEM DE TUBOS, PECAS, VALVULAS E EQUIPAM</v>
          </cell>
          <cell r="C589" t="str">
            <v>VB</v>
          </cell>
          <cell r="D589">
            <v>11632.05</v>
          </cell>
        </row>
        <row r="590">
          <cell r="A590">
            <v>2000502</v>
          </cell>
          <cell r="B590" t="str">
            <v>FORNECIMENTO E MONTAGEM DE TUBOS, PECAS, VALVULAS E EQUIPAM</v>
          </cell>
          <cell r="C590" t="str">
            <v>VB</v>
          </cell>
          <cell r="D590">
            <v>34160.83</v>
          </cell>
        </row>
        <row r="591">
          <cell r="A591">
            <v>2000503</v>
          </cell>
          <cell r="B591" t="str">
            <v>FORNECIMENTO E MONTAGEM DE TUBOS, PECAS, VALVULAS E EQUIPAM</v>
          </cell>
          <cell r="C591" t="str">
            <v>VB</v>
          </cell>
          <cell r="D591">
            <v>32395.03</v>
          </cell>
        </row>
        <row r="592">
          <cell r="A592">
            <v>2000504</v>
          </cell>
          <cell r="B592" t="str">
            <v>FORNECIMENTO E MONTAGEM DE TUBOS, PECAS, VALVULAS E EQUIPAM</v>
          </cell>
          <cell r="C592" t="str">
            <v>VB</v>
          </cell>
          <cell r="D592">
            <v>11632.05</v>
          </cell>
        </row>
        <row r="593">
          <cell r="A593">
            <v>2000505</v>
          </cell>
          <cell r="B593" t="str">
            <v>FORNECIMENTO E INSTALACAO DE CONJUNTO MOTO-BOMBA RE-AUTOESC</v>
          </cell>
          <cell r="C593" t="str">
            <v>UN</v>
          </cell>
          <cell r="D593">
            <v>19479.87</v>
          </cell>
        </row>
        <row r="594">
          <cell r="A594">
            <v>2000506</v>
          </cell>
          <cell r="B594" t="str">
            <v>FORNECIMENTO E INSTALACAO DE CONJUNTO MOTO-BOMBA RE-AUTOESC</v>
          </cell>
          <cell r="C594" t="str">
            <v>UN</v>
          </cell>
          <cell r="D594">
            <v>24629.200000000001</v>
          </cell>
        </row>
        <row r="595">
          <cell r="A595">
            <v>3000000</v>
          </cell>
          <cell r="B595" t="str">
            <v>Lavatorio de parede c/ torneira metalica de 1/2"</v>
          </cell>
          <cell r="C595" t="str">
            <v>und</v>
          </cell>
          <cell r="D595">
            <v>235.14</v>
          </cell>
        </row>
        <row r="596">
          <cell r="A596">
            <v>3000001</v>
          </cell>
          <cell r="B596" t="str">
            <v>Luminaria florescente 2x40w</v>
          </cell>
          <cell r="C596" t="str">
            <v>und</v>
          </cell>
          <cell r="D596">
            <v>66.63</v>
          </cell>
        </row>
        <row r="597">
          <cell r="A597">
            <v>3000002</v>
          </cell>
          <cell r="B597" t="str">
            <v>Metais(Chuveiro e registro de pressao 25mm c/canopla)</v>
          </cell>
          <cell r="C597" t="str">
            <v>und</v>
          </cell>
          <cell r="D597">
            <v>175.28</v>
          </cell>
        </row>
        <row r="598">
          <cell r="A598">
            <v>3000003</v>
          </cell>
          <cell r="B598" t="str">
            <v>Pintura esmalte</v>
          </cell>
          <cell r="C598" t="str">
            <v>m2</v>
          </cell>
          <cell r="D598">
            <v>10.9</v>
          </cell>
        </row>
        <row r="599">
          <cell r="A599">
            <v>3000004</v>
          </cell>
          <cell r="B599" t="str">
            <v>Ponto de agua 25mm</v>
          </cell>
          <cell r="C599" t="str">
            <v>un</v>
          </cell>
          <cell r="D599">
            <v>35.6</v>
          </cell>
        </row>
        <row r="600">
          <cell r="A600">
            <v>3000005</v>
          </cell>
          <cell r="B600" t="str">
            <v>Ponto de esgoto (100mm e 50mm)</v>
          </cell>
          <cell r="C600" t="str">
            <v>UN</v>
          </cell>
          <cell r="D600">
            <v>90.66</v>
          </cell>
        </row>
        <row r="601">
          <cell r="A601">
            <v>3000006</v>
          </cell>
          <cell r="B601" t="str">
            <v>Ponto de Luz ou forca embutido</v>
          </cell>
          <cell r="C601" t="str">
            <v>UN</v>
          </cell>
          <cell r="D601">
            <v>84.61</v>
          </cell>
        </row>
        <row r="602">
          <cell r="A602">
            <v>3000007</v>
          </cell>
          <cell r="B602" t="str">
            <v>Reboco</v>
          </cell>
          <cell r="C602" t="str">
            <v>M2</v>
          </cell>
          <cell r="D602">
            <v>10.33</v>
          </cell>
        </row>
        <row r="603">
          <cell r="A603">
            <v>3000008</v>
          </cell>
          <cell r="B603" t="str">
            <v>Recomposicao de ligacao</v>
          </cell>
          <cell r="C603" t="str">
            <v>UN</v>
          </cell>
          <cell r="D603">
            <v>23.89</v>
          </cell>
        </row>
        <row r="604">
          <cell r="A604">
            <v>3000009</v>
          </cell>
          <cell r="B604" t="str">
            <v>Transporte manual de qualquer natureza, ate 60m</v>
          </cell>
          <cell r="C604" t="str">
            <v>M3</v>
          </cell>
          <cell r="D604">
            <v>12.12</v>
          </cell>
        </row>
        <row r="605">
          <cell r="A605">
            <v>3000010</v>
          </cell>
          <cell r="B605" t="str">
            <v>Pintura de ligacao - execucao,inclusive ligante</v>
          </cell>
          <cell r="C605" t="str">
            <v>M2</v>
          </cell>
          <cell r="D605">
            <v>0.78</v>
          </cell>
        </row>
        <row r="606">
          <cell r="A606">
            <v>3000011</v>
          </cell>
          <cell r="B606" t="str">
            <v>Argamassa industrializada comum (votomassa ou similar)</v>
          </cell>
          <cell r="C606" t="str">
            <v>KG</v>
          </cell>
          <cell r="D606">
            <v>0.52</v>
          </cell>
        </row>
        <row r="607">
          <cell r="A607">
            <v>3000012</v>
          </cell>
          <cell r="B607" t="str">
            <v>Revestimento em piso e parede c/ceramica 20x20cm (incluindo</v>
          </cell>
          <cell r="C607" t="str">
            <v>M2</v>
          </cell>
          <cell r="D607">
            <v>38.92</v>
          </cell>
        </row>
        <row r="608">
          <cell r="A608">
            <v>3000013</v>
          </cell>
          <cell r="B608" t="str">
            <v>Monovia em perfil "I" com talha manual cap. 1,0T</v>
          </cell>
          <cell r="C608" t="str">
            <v>UN</v>
          </cell>
          <cell r="D608">
            <v>3487.1</v>
          </cell>
        </row>
        <row r="609">
          <cell r="A609">
            <v>3000014</v>
          </cell>
          <cell r="B609" t="str">
            <v>Forma plana p/fundacoes, em compensado resinado 12mm, 02 us</v>
          </cell>
          <cell r="C609" t="str">
            <v>M2</v>
          </cell>
          <cell r="D609">
            <v>36.01</v>
          </cell>
        </row>
        <row r="610">
          <cell r="A610">
            <v>3000015</v>
          </cell>
          <cell r="B610" t="str">
            <v>Fornecimento e assentamento tampao de ferro ductil DN=600mm</v>
          </cell>
          <cell r="C610" t="str">
            <v>UN</v>
          </cell>
          <cell r="D610">
            <v>199.54</v>
          </cell>
        </row>
        <row r="611">
          <cell r="A611">
            <v>2000077</v>
          </cell>
          <cell r="B611" t="str">
            <v>ESCAVACAO A CEU ABERTO, EM MAT. DE 2A. CAT.</v>
          </cell>
          <cell r="C611" t="str">
            <v>m3</v>
          </cell>
          <cell r="D611">
            <v>20.98</v>
          </cell>
        </row>
        <row r="612">
          <cell r="A612">
            <v>2000081</v>
          </cell>
          <cell r="B612" t="str">
            <v>ESCAVACAO A CEU ABERTO, EM MAT. DE 1A. CAT.</v>
          </cell>
          <cell r="C612" t="str">
            <v>m3</v>
          </cell>
          <cell r="D612">
            <v>13.11</v>
          </cell>
        </row>
        <row r="613">
          <cell r="A613">
            <v>2000216</v>
          </cell>
          <cell r="B613" t="str">
            <v>CARGA E DESCARGA MEC. DE MAT. A GRANEL EM CAMINHAO BASCUL.</v>
          </cell>
          <cell r="C613" t="str">
            <v>T</v>
          </cell>
          <cell r="D613">
            <v>1.46</v>
          </cell>
        </row>
        <row r="614">
          <cell r="A614">
            <v>2000224</v>
          </cell>
          <cell r="B614" t="str">
            <v>ESCAVACAO DE VALA NAO ESCORADA, EM MAT. DE 1a. CAT., ATE 1,</v>
          </cell>
          <cell r="C614" t="str">
            <v>M3</v>
          </cell>
          <cell r="D614">
            <v>16.170000000000002</v>
          </cell>
        </row>
        <row r="615">
          <cell r="A615">
            <v>2000226</v>
          </cell>
          <cell r="B615" t="str">
            <v>ESCAVACAO DE VALA NAO ESCORADA, EM MAT. DE 1a. CAT., ENTRE</v>
          </cell>
          <cell r="C615" t="str">
            <v>M3</v>
          </cell>
          <cell r="D615">
            <v>17.78</v>
          </cell>
        </row>
        <row r="616">
          <cell r="A616">
            <v>2000227</v>
          </cell>
          <cell r="B616" t="str">
            <v>ESCAVACAO DE VALA NAO ESCORADA, EM MAT. DE 1a. CAT., ENTRE</v>
          </cell>
          <cell r="C616" t="str">
            <v>M3</v>
          </cell>
          <cell r="D616">
            <v>18.510000000000002</v>
          </cell>
        </row>
        <row r="617">
          <cell r="A617">
            <v>2000228</v>
          </cell>
          <cell r="B617" t="str">
            <v>ESCAVACAO DE VALA NAO ESCORADA, EM MAT. DE 1a. CAT., ENTRE</v>
          </cell>
          <cell r="C617" t="str">
            <v>M3</v>
          </cell>
          <cell r="D617">
            <v>19.670000000000002</v>
          </cell>
        </row>
        <row r="618">
          <cell r="A618">
            <v>2000229</v>
          </cell>
          <cell r="B618" t="str">
            <v>ESCAVACAO MECANICA C/ TRATOR DE LAMINA, POTENCIA 200CV, EM</v>
          </cell>
          <cell r="C618" t="str">
            <v>M3</v>
          </cell>
          <cell r="D618">
            <v>6.28</v>
          </cell>
        </row>
        <row r="619">
          <cell r="A619">
            <v>2000230</v>
          </cell>
          <cell r="B619" t="str">
            <v>Escavacao mecanica c/trator de lamina, potencia 200cv, em m</v>
          </cell>
          <cell r="C619" t="str">
            <v>m3</v>
          </cell>
          <cell r="D619">
            <v>17.59</v>
          </cell>
        </row>
        <row r="620">
          <cell r="A620">
            <v>2000252</v>
          </cell>
          <cell r="B620" t="str">
            <v>TRANSPORTE DE QUALQUER NATUR. C/VELOC. MEDIA DE 15 KM/H EM</v>
          </cell>
          <cell r="C620" t="str">
            <v>TxKM</v>
          </cell>
          <cell r="D620">
            <v>4.55</v>
          </cell>
        </row>
        <row r="621">
          <cell r="A621">
            <v>2000253</v>
          </cell>
          <cell r="B621" t="str">
            <v>TRANSPORTE DE QUALQUER NATUR. C/VELOC. MEDIA DE 15 KM/H EM</v>
          </cell>
          <cell r="C621" t="str">
            <v>TxKM</v>
          </cell>
          <cell r="D621">
            <v>4.55</v>
          </cell>
        </row>
        <row r="622">
          <cell r="A622">
            <v>2000276</v>
          </cell>
          <cell r="B622" t="str">
            <v>ATERRO COMPACTADO A 95%, EM CAMADAS DE 20 CM DE MAT. SOLTO,</v>
          </cell>
          <cell r="C622" t="str">
            <v>M3</v>
          </cell>
          <cell r="D622">
            <v>15.76</v>
          </cell>
        </row>
        <row r="623">
          <cell r="A623">
            <v>2000277</v>
          </cell>
          <cell r="B623" t="str">
            <v>MATERIAL DE JAZIDA PARA ATERROS COM CBR&gt;10, INCLUSIVE AQUIS</v>
          </cell>
          <cell r="C623" t="str">
            <v>M3</v>
          </cell>
          <cell r="D623">
            <v>6.42</v>
          </cell>
        </row>
        <row r="624">
          <cell r="A624">
            <v>2000278</v>
          </cell>
          <cell r="B624" t="str">
            <v>EXECUCAO DE ATERRO, ADENSADO MECANICAMENTE COM ROLO LISO A</v>
          </cell>
          <cell r="C624" t="str">
            <v>M3</v>
          </cell>
          <cell r="D624">
            <v>4.21</v>
          </cell>
        </row>
        <row r="625">
          <cell r="A625">
            <v>2000279</v>
          </cell>
          <cell r="B625" t="str">
            <v>MOMENTO EXTRAORDINARIO DE TRANSPORTE, COM CAMINHAO BASCULAN</v>
          </cell>
          <cell r="C625" t="str">
            <v>M3xKM</v>
          </cell>
          <cell r="D625">
            <v>1.71</v>
          </cell>
        </row>
        <row r="626">
          <cell r="A626">
            <v>2000402</v>
          </cell>
          <cell r="B626" t="str">
            <v>CARGA E DESCARGA MEC. DE ROCHA EM CAMINHAO BASCUL. CAPAC. U</v>
          </cell>
          <cell r="C626" t="str">
            <v>T</v>
          </cell>
          <cell r="D626">
            <v>2.73</v>
          </cell>
        </row>
        <row r="627">
          <cell r="A627">
            <v>2000407</v>
          </cell>
          <cell r="B627" t="str">
            <v>ESCAVACAO E FORNECIMENTO DE SOLO DE JAZIDA</v>
          </cell>
          <cell r="C627" t="str">
            <v>M3</v>
          </cell>
          <cell r="D627">
            <v>6.42</v>
          </cell>
        </row>
        <row r="628">
          <cell r="A628">
            <v>2000419</v>
          </cell>
          <cell r="B628" t="str">
            <v>LANCAMENTO E ESPALHAMENTO DE MATERIAL DE QUALQUER NATUREZA,</v>
          </cell>
          <cell r="C628" t="str">
            <v>M3</v>
          </cell>
          <cell r="D628">
            <v>2.38</v>
          </cell>
        </row>
        <row r="629">
          <cell r="A629">
            <v>2000420</v>
          </cell>
          <cell r="B629" t="str">
            <v>LANCAMENTO E ESPALHAMENTO DE ROCHA</v>
          </cell>
          <cell r="C629" t="str">
            <v>M3</v>
          </cell>
          <cell r="D629">
            <v>2.72</v>
          </cell>
        </row>
        <row r="630">
          <cell r="A630">
            <v>2000423</v>
          </cell>
          <cell r="B630" t="str">
            <v>REATERRO DE VALA/CAVA UTILIZ. VIBRO COMPACTADOR PORTATIL</v>
          </cell>
          <cell r="C630" t="str">
            <v>M3</v>
          </cell>
          <cell r="D630">
            <v>12.09</v>
          </cell>
        </row>
        <row r="631">
          <cell r="A631">
            <v>2000427</v>
          </cell>
          <cell r="B631" t="str">
            <v>CARGA E DESCARGA MEC. DE MAT. A GRANEL EM CAMINHAO BASCUL.</v>
          </cell>
          <cell r="C631" t="str">
            <v>T</v>
          </cell>
          <cell r="D631">
            <v>1.46</v>
          </cell>
        </row>
        <row r="632">
          <cell r="A632">
            <v>2000428</v>
          </cell>
          <cell r="B632" t="str">
            <v>CARGA E DESCARGA MEC. DE MAT. A GRANEL EM CAMINHAO BASCUL.</v>
          </cell>
          <cell r="C632" t="str">
            <v>T</v>
          </cell>
          <cell r="D632">
            <v>1.46</v>
          </cell>
        </row>
        <row r="633">
          <cell r="A633">
            <v>2000430</v>
          </cell>
          <cell r="B633" t="str">
            <v>ESCAVACAO MECANICA C/ TRATOR DE LAMINA, POTENCIA 200CV, EM</v>
          </cell>
          <cell r="C633" t="str">
            <v>M3</v>
          </cell>
          <cell r="D633">
            <v>6.28</v>
          </cell>
        </row>
        <row r="634">
          <cell r="A634">
            <v>2000431</v>
          </cell>
          <cell r="B634" t="str">
            <v>TRANSPORTE DE QUALQUER NATUR. C/VELOC. MEDIA DE 15 KM/H EM</v>
          </cell>
          <cell r="C634" t="str">
            <v>TxKM</v>
          </cell>
          <cell r="D634">
            <v>4.55</v>
          </cell>
        </row>
        <row r="635">
          <cell r="A635">
            <v>2000432</v>
          </cell>
          <cell r="B635" t="str">
            <v>ATERRO COMPACTADO A 95%, EM CAMADAS DE 20 CM DE MAT. SOLTO,</v>
          </cell>
          <cell r="C635" t="str">
            <v>M3</v>
          </cell>
          <cell r="D635">
            <v>15.76</v>
          </cell>
        </row>
      </sheetData>
      <sheetData sheetId="6"/>
      <sheetData sheetId="7"/>
      <sheetData sheetId="8"/>
      <sheetData sheetId="9"/>
      <sheetData sheetId="10"/>
      <sheetData sheetId="11"/>
      <sheetData sheetId="12"/>
      <sheetData sheetId="13"/>
      <sheetData sheetId="14"/>
      <sheetData sheetId="15"/>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versão"/>
      <sheetName val="Terraplenagem"/>
      <sheetName val="Banco de Dados"/>
    </sheetNames>
    <definedNames>
      <definedName name="exibir_1000"/>
      <definedName name="Filtrar_1000"/>
    </definedNames>
    <sheetDataSet>
      <sheetData sheetId="0"/>
      <sheetData sheetId="1" refreshError="1"/>
      <sheetData sheetId="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SE_SET_2015"/>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ária"/>
      <sheetName val="Qtd_34"/>
      <sheetName val="Conversão"/>
      <sheetName val="BANCO"/>
      <sheetName val="Proposta"/>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p a t o 99 b"/>
      <sheetName val="orc ID nº12"/>
      <sheetName val="orc ID nº13"/>
      <sheetName val="orc ID nº 14"/>
      <sheetName val="orc ID nº16"/>
      <sheetName val="Equipamentos"/>
      <sheetName val="61M-CBMI"/>
      <sheetName val="Anual"/>
      <sheetName val="A"/>
      <sheetName val="Planilha"/>
      <sheetName val="MATBET CUSTO"/>
      <sheetName val="Princip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PRIM."/>
      <sheetName val="PROD.REBRIT."/>
      <sheetName val="SAÍDA MASSA"/>
      <sheetName val="SAÍDA BRITADOS"/>
      <sheetName val="RESUMO INDUSTRIAL"/>
      <sheetName val="Posição Física "/>
      <sheetName val="Eficiência"/>
      <sheetName val="SAÍDA MASSA -BR 476"/>
      <sheetName val="SAÍDA BRITADOS -  BR-476"/>
      <sheetName val="PROD_PRIM_"/>
      <sheetName val="PROD_REBRIT_"/>
      <sheetName val="Custo do CM-30"/>
      <sheetName val="Planejamento"/>
      <sheetName val="Vínculos (Não Mexer)"/>
      <sheetName val="Vínculos"/>
      <sheetName val="SAÍDA_BRITADOS"/>
      <sheetName val="SAÍDA_MASSA"/>
      <sheetName val="PROD_PRIM_1"/>
      <sheetName val="RESUMO_INDUSTRIAL"/>
      <sheetName val="PROD_REBRIT_1"/>
      <sheetName val="Posição_Física_"/>
      <sheetName val="SAÍDA_MASSA_-BR_476"/>
      <sheetName val="SAÍDA_BRITADOS_-__BR-476"/>
      <sheetName val="Custo_do_CM-30"/>
      <sheetName val="Vínculos_(Não_Mexer)"/>
      <sheetName val="PROD_PRIM_2"/>
      <sheetName val="PROD_REBRIT_2"/>
      <sheetName val="SAÍDA_MASSA1"/>
      <sheetName val="SAÍDA_BRITADOS1"/>
      <sheetName val="RESUMO_INDUSTRIAL1"/>
      <sheetName val="Posição_Física_1"/>
      <sheetName val="SAÍDA_MASSA_-BR_4761"/>
      <sheetName val="SAÍDA_BRITADOS_-__BR-4761"/>
      <sheetName val="Custo_do_CM-301"/>
      <sheetName val="Vínculos_(Não_Mexer)1"/>
      <sheetName val="Orçamentária"/>
      <sheetName val="p a t o 99 b"/>
      <sheetName val="A"/>
      <sheetName val="CORR MBUF MAN"/>
      <sheetName val="CORR MBUQ MAN"/>
      <sheetName val="CORR MBUQ REC"/>
      <sheetName val="CORR MBUF REC"/>
      <sheetName val="REMENDO MBUF MAN "/>
      <sheetName val="REMENDO MBUF REC"/>
      <sheetName val="TAPA BUR MBUF REC "/>
      <sheetName val="RECOMP. MAN MBUQ"/>
      <sheetName val="RECOMP. REC MBUQ OK"/>
      <sheetName val="REMENDO MBUQ REC"/>
      <sheetName val="TAPA BUR MBUQ REC"/>
      <sheetName val="INVENTÁRIO"/>
      <sheetName val="TABELA TV-CASTELLAR"/>
      <sheetName val="61M-CBMI"/>
      <sheetName val="SERVIÇOS MAT BET"/>
      <sheetName val="CUSTO INDIRETO"/>
      <sheetName val="PRODUCAO"/>
      <sheetName val="DER janeiro98"/>
      <sheetName val="Página 16"/>
      <sheetName val="PROJETO"/>
      <sheetName val="Planilha"/>
      <sheetName val="DADOS"/>
      <sheetName val="INVENTÁRIO262"/>
      <sheetName val="SERVIÇOS"/>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Conversão"/>
      <sheetName val="RESUMO_AUT1"/>
      <sheetName val="PRO-08"/>
      <sheetName val="Página 15"/>
      <sheetName val="CR LOTE 02"/>
      <sheetName val="medição"/>
      <sheetName val="Cadastro Medição"/>
      <sheetName val="Geral"/>
    </sheetNames>
    <sheetDataSet>
      <sheetData sheetId="0" refreshError="1"/>
      <sheetData sheetId="1" refreshError="1"/>
      <sheetData sheetId="2" refreshError="1"/>
      <sheetData sheetId="3" refreshError="1"/>
      <sheetData sheetId="4" refreshError="1"/>
      <sheetData sheetId="5">
        <row r="8">
          <cell r="A8">
            <v>1</v>
          </cell>
        </row>
      </sheetData>
      <sheetData sheetId="6">
        <row r="7">
          <cell r="A7">
            <v>1</v>
          </cell>
        </row>
      </sheetData>
      <sheetData sheetId="7">
        <row r="7">
          <cell r="A7">
            <v>1</v>
          </cell>
        </row>
      </sheetData>
      <sheetData sheetId="8">
        <row r="7">
          <cell r="A7">
            <v>1</v>
          </cell>
        </row>
      </sheetData>
      <sheetData sheetId="9">
        <row r="1">
          <cell r="A1" t="str">
            <v>CONSTRUTORA CATARINENSE DE RODOVIAS  LTDA</v>
          </cell>
        </row>
      </sheetData>
      <sheetData sheetId="10">
        <row r="1">
          <cell r="A1" t="str">
            <v>CONSTRUTORA CATARINENSE DE RODOVIAS  LTDA</v>
          </cell>
        </row>
      </sheetData>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DE DADOS"/>
      <sheetName val="CADASTRO"/>
      <sheetName val="SEMANA (1)"/>
      <sheetName val="SEMANA (2)"/>
      <sheetName val="SEMANA (3)"/>
      <sheetName val="SEMANA (4)"/>
      <sheetName val="SEMANA (5)"/>
      <sheetName val="RESUMO TOTAL"/>
      <sheetName val="RESUMO CUSTO"/>
      <sheetName val="MAPA"/>
      <sheetName val="PONTO "/>
      <sheetName val="MARMITEX"/>
      <sheetName val="MATERIAIS"/>
      <sheetName val="SUB-EMPREITEIROS"/>
      <sheetName val="TERCEIROS"/>
      <sheetName val="MAQ. E EQUIP"/>
      <sheetName val="RETRO CASE"/>
      <sheetName val="ANE-2545"/>
      <sheetName val="BOBCAT"/>
      <sheetName val="FER E EQ"/>
      <sheetName val="APD 6761"/>
      <sheetName val="ENTRADA CUSTO INDIR"/>
      <sheetName val="INDIRETOS Sem 1"/>
      <sheetName val="INDIRETOS Sem 2"/>
      <sheetName val="INDIRETOS Sem 3"/>
      <sheetName val="INDIRETOS Sem 4"/>
      <sheetName val="INDIRETOS Sem 5"/>
      <sheetName val="INDIRETO TOTAL"/>
      <sheetName val="INSUMOS"/>
      <sheetName val="Contrato"/>
      <sheetName val="Plan1"/>
      <sheetName val="12 - CUSTOS  DEZ_2008"/>
      <sheetName val="Equipamentos"/>
      <sheetName val="Quantidades e Preços - Lote 01"/>
      <sheetName val="PROD.PRIM."/>
    </sheetNames>
    <sheetDataSet>
      <sheetData sheetId="0">
        <row r="2">
          <cell r="Z2" t="str">
            <v>Dezembro</v>
          </cell>
        </row>
      </sheetData>
      <sheetData sheetId="1">
        <row r="87">
          <cell r="A87" t="str">
            <v>MO1</v>
          </cell>
        </row>
      </sheetData>
      <sheetData sheetId="2">
        <row r="20">
          <cell r="AB20">
            <v>52.289999999999985</v>
          </cell>
        </row>
      </sheetData>
      <sheetData sheetId="3">
        <row r="20">
          <cell r="AB20">
            <v>74.024999999999977</v>
          </cell>
        </row>
      </sheetData>
      <sheetData sheetId="4">
        <row r="20">
          <cell r="AB20">
            <v>146.57999999999996</v>
          </cell>
        </row>
      </sheetData>
      <sheetData sheetId="5">
        <row r="20">
          <cell r="J20">
            <v>3</v>
          </cell>
        </row>
      </sheetData>
      <sheetData sheetId="6">
        <row r="20">
          <cell r="P20">
            <v>525</v>
          </cell>
        </row>
      </sheetData>
      <sheetData sheetId="7"/>
      <sheetData sheetId="8" refreshError="1"/>
      <sheetData sheetId="9">
        <row r="37">
          <cell r="AW37">
            <v>0.7258064516129028</v>
          </cell>
        </row>
      </sheetData>
      <sheetData sheetId="10">
        <row r="50">
          <cell r="AN50">
            <v>45</v>
          </cell>
        </row>
      </sheetData>
      <sheetData sheetId="11" refreshError="1"/>
      <sheetData sheetId="12">
        <row r="14">
          <cell r="E14" t="str">
            <v>MAT66</v>
          </cell>
        </row>
      </sheetData>
      <sheetData sheetId="13">
        <row r="14">
          <cell r="E14" t="str">
            <v>-</v>
          </cell>
        </row>
      </sheetData>
      <sheetData sheetId="14">
        <row r="14">
          <cell r="E14" t="str">
            <v>Frete01</v>
          </cell>
        </row>
      </sheetData>
      <sheetData sheetId="15">
        <row r="14">
          <cell r="H14" t="str">
            <v>Caminhão de Conserva Carroceria - MCA 0304</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68">
          <cell r="AT68">
            <v>28626.433333333334</v>
          </cell>
        </row>
      </sheetData>
      <sheetData sheetId="28">
        <row r="305">
          <cell r="N305">
            <v>1.7</v>
          </cell>
        </row>
      </sheetData>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MATERIAIS TOTAIS"/>
      <sheetName val="RESUMO"/>
      <sheetName val="1-1"/>
      <sheetName val="2-1"/>
      <sheetName val="2-2"/>
      <sheetName val="2-3"/>
      <sheetName val="2-4"/>
      <sheetName val="3-1"/>
      <sheetName val="3-2"/>
      <sheetName val="3-3"/>
      <sheetName val="3-4"/>
      <sheetName val="3-5"/>
      <sheetName val="3-6"/>
      <sheetName val="3-7"/>
      <sheetName val="3-8"/>
      <sheetName val="3-9"/>
      <sheetName val="3-10"/>
      <sheetName val="Linha do Tempo do Proje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amentos"/>
      <sheetName val="Materiais"/>
      <sheetName val="Mão de Obra"/>
      <sheetName val="Instalação e manutenção de cant"/>
      <sheetName val="Mobilização e desmob. de equip."/>
      <sheetName val="Mob. e desmob. de equip."/>
      <sheetName val="desmat. destoc 0,15m"/>
      <sheetName val="Esc. carga transp DMT 1000 a 12"/>
      <sheetName val="Compactação aterro 100%"/>
      <sheetName val="Dependências da área técnica"/>
      <sheetName val="Preparação área de estocagem"/>
      <sheetName val="OR960887"/>
      <sheetName val="comp1"/>
      <sheetName val="PROJETO"/>
      <sheetName val="Capa"/>
      <sheetName val="Sumário"/>
      <sheetName val="Capa Apres"/>
      <sheetName val="Apres"/>
      <sheetName val="Capa Mapa"/>
      <sheetName val="Mapa"/>
      <sheetName val="Capa Premissas"/>
      <sheetName val="Premissas"/>
      <sheetName val="Capa Caract. Seg."/>
      <sheetName val="Áreas gramadas"/>
      <sheetName val="OAE"/>
      <sheetName val="Drenagem"/>
      <sheetName val="Capa Memória de Calc"/>
      <sheetName val="Características"/>
      <sheetName val="Percentual"/>
      <sheetName val="M2"/>
      <sheetName val="Quantitativos"/>
      <sheetName val="CMB"/>
      <sheetName val="ESP"/>
      <sheetName val="Fresagem"/>
      <sheetName val="Capa Resumo"/>
      <sheetName val="Unifilar"/>
      <sheetName val="Orçamento Total"/>
      <sheetName val="Crono. Financ. (kmf) (2)"/>
      <sheetName val="Orçamento por Kmf"/>
      <sheetName val="Orçamento por solução"/>
      <sheetName val="Orçamento Kmf"/>
      <sheetName val="Orçam. Resumo"/>
      <sheetName val="Crono. Financ."/>
      <sheetName val="Canteiro"/>
      <sheetName val="Capa Documentação"/>
      <sheetName val="Capa Anexo I"/>
      <sheetName val="LVC"/>
      <sheetName val="Capa Anexo II"/>
      <sheetName val="Capa Anexo III"/>
      <sheetName val="Capa Anexo IV"/>
      <sheetName val="AVS"/>
      <sheetName val="Ctr."/>
      <sheetName val="Orçamento"/>
      <sheetName val="QuQuant"/>
      <sheetName val="DADOS"/>
      <sheetName val="Orçamentária"/>
      <sheetName val="SIIG 2010-Jun"/>
      <sheetName val="Estimativa"/>
      <sheetName val="DG"/>
      <sheetName val="Materiais Betuminosos"/>
      <sheetName val="Qd05 Preço"/>
      <sheetName val="Qd06"/>
      <sheetName val="LOTE 6"/>
      <sheetName val="OR960887.XLS"/>
      <sheetName val="Acumul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 val="Quantidades e Preços - Lote 01"/>
      <sheetName val="P_A_T_O__D"/>
      <sheetName val="Contrato_A"/>
      <sheetName val="Resumo_B"/>
      <sheetName val="Custos_Unit_"/>
      <sheetName val="COMPOSIÇÃO_C"/>
      <sheetName val="Trans_E"/>
      <sheetName val="Cronograma_F_(1)"/>
      <sheetName val="Cronograma_F_(2)"/>
      <sheetName val="Preços__G"/>
      <sheetName val="Croqui_H"/>
      <sheetName val="Pesquisa_I"/>
      <sheetName val="Quantidades_e_Preços_-_Lote_01"/>
      <sheetName val="BR153_99"/>
      <sheetName val="P A T O 98 D"/>
      <sheetName val="Calendário da Famíl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8 D"/>
      <sheetName val="Contrato A"/>
      <sheetName val="Resumo B"/>
      <sheetName val="Auxiliar"/>
      <sheetName val="COMPOSIÇÃO C"/>
      <sheetName val="Trans 98 E"/>
      <sheetName val="Cronograma 98 F"/>
      <sheetName val="Preços 98 G"/>
      <sheetName val="Croqui H"/>
      <sheetName val="Pesquisa"/>
      <sheetName val="patobr153"/>
      <sheetName val="Preços"/>
      <sheetName val="Transporte"/>
      <sheetName val="P A T O 99 B"/>
      <sheetName val="P_A_T_O_98_D"/>
      <sheetName val="Contrato_A"/>
      <sheetName val="Resumo_B"/>
      <sheetName val="COMPOSIÇÃO_C"/>
      <sheetName val="Trans_98_E"/>
      <sheetName val="Cronograma_98_F"/>
      <sheetName val="Preços_98_G"/>
      <sheetName val="Croqui_H"/>
      <sheetName val="P_A_T_O_99_B"/>
      <sheetName val="P A T O  D"/>
      <sheetName val="DADOS"/>
      <sheetName val="IDENTIFIC. EMPRESA - Q1"/>
      <sheetName val="Calendário da Famíl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262"/>
      <sheetName val="DADOS"/>
      <sheetName val="CROQUIS"/>
      <sheetName val="MB-AQ"/>
      <sheetName val="MB-TR"/>
      <sheetName val="MOB"/>
      <sheetName val="CANT"/>
      <sheetName val="MAT PLACA"/>
      <sheetName val="BDI"/>
      <sheetName val="CONSUMO"/>
      <sheetName val="SERVIÇOS"/>
      <sheetName val="ORÇAMENTO"/>
      <sheetName val="CURVA ABC"/>
      <sheetName val="CRONOGAMA 1º"/>
      <sheetName val="CRONOGAMA 2º"/>
      <sheetName val="TLCB5"/>
      <sheetName val="TLMR"/>
      <sheetName val="TLCC4"/>
      <sheetName val="TCCC4"/>
      <sheetName val="TLCB10"/>
      <sheetName val="TCCB10"/>
      <sheetName val="TLMB"/>
      <sheetName val="COMPAUTO"/>
      <sheetName val="COMPMOTSER"/>
      <sheetName val="COMPSERVENC"/>
      <sheetName val="PLAN1"/>
      <sheetName val="PLAN2"/>
      <sheetName val="MOI-FIS"/>
      <sheetName val="PL BR-262-CGR-ANASTÁCIO - NOV11"/>
    </sheetNames>
    <sheetDataSet>
      <sheetData sheetId="0"/>
      <sheetData sheetId="1">
        <row r="3">
          <cell r="H3" t="str">
            <v>Eng.° EDILSON RONNI INSAURRALDE</v>
          </cell>
        </row>
        <row r="5">
          <cell r="H5" t="str">
            <v>NOVEMBRO/2011</v>
          </cell>
        </row>
        <row r="8">
          <cell r="H8">
            <v>234.059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78">
          <cell r="H78">
            <v>0.52</v>
          </cell>
        </row>
      </sheetData>
      <sheetData sheetId="23"/>
      <sheetData sheetId="24"/>
      <sheetData sheetId="25"/>
      <sheetData sheetId="26"/>
      <sheetData sheetId="27" refreshError="1"/>
      <sheetData sheetId="2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INSEQUIP"/>
      <sheetName val="INSMATERIAIS"/>
      <sheetName val="INSMÃO"/>
      <sheetName val="equipamento"/>
      <sheetName val="mao de obra"/>
      <sheetName val="di-stp - pms"/>
    </sheetNames>
    <sheetDataSet>
      <sheetData sheetId="0">
        <row r="11">
          <cell r="D11" t="str">
            <v>E00102</v>
          </cell>
          <cell r="E11" t="str">
            <v>TRATOR DE ESTEIRA D6D</v>
          </cell>
          <cell r="F11" t="str">
            <v>H</v>
          </cell>
          <cell r="G11">
            <v>118.5</v>
          </cell>
          <cell r="H11">
            <v>52.3</v>
          </cell>
        </row>
        <row r="12">
          <cell r="D12" t="str">
            <v>E00103</v>
          </cell>
          <cell r="E12" t="str">
            <v>TRATOR DE ESTEIRA D8K</v>
          </cell>
          <cell r="F12" t="str">
            <v>H</v>
          </cell>
          <cell r="G12">
            <v>213.46</v>
          </cell>
          <cell r="H12">
            <v>91.89</v>
          </cell>
        </row>
        <row r="13">
          <cell r="D13" t="str">
            <v>E00108</v>
          </cell>
          <cell r="E13" t="str">
            <v>TRATOR DE PNEUS AGRICOLA CBT 2105</v>
          </cell>
          <cell r="F13" t="str">
            <v>H</v>
          </cell>
          <cell r="G13">
            <v>37.299999999999997</v>
          </cell>
          <cell r="H13">
            <v>13.7</v>
          </cell>
        </row>
        <row r="14">
          <cell r="D14" t="str">
            <v>E00133</v>
          </cell>
          <cell r="E14" t="str">
            <v>MOTONIVELADORA 135H</v>
          </cell>
          <cell r="F14" t="str">
            <v>H</v>
          </cell>
          <cell r="G14">
            <v>90.6</v>
          </cell>
          <cell r="H14">
            <v>46</v>
          </cell>
        </row>
        <row r="15">
          <cell r="D15" t="str">
            <v>E00151</v>
          </cell>
          <cell r="E15" t="str">
            <v>CARREGADEIRA FRONTAL 930R</v>
          </cell>
          <cell r="F15" t="str">
            <v>H</v>
          </cell>
          <cell r="G15">
            <v>61.17</v>
          </cell>
          <cell r="H15">
            <v>29.959999999999997</v>
          </cell>
        </row>
        <row r="16">
          <cell r="D16" t="str">
            <v>E00152</v>
          </cell>
          <cell r="E16" t="str">
            <v>CARREGADEIRA FRONTAL 966R</v>
          </cell>
          <cell r="F16" t="str">
            <v>H</v>
          </cell>
          <cell r="G16">
            <v>110.67</v>
          </cell>
          <cell r="H16">
            <v>35.150000000000006</v>
          </cell>
        </row>
        <row r="17">
          <cell r="D17" t="str">
            <v>E00153</v>
          </cell>
          <cell r="E17" t="str">
            <v>CARREGADEIRA 924 CAT</v>
          </cell>
          <cell r="F17" t="str">
            <v>H</v>
          </cell>
          <cell r="G17">
            <v>61.17</v>
          </cell>
          <cell r="H17">
            <v>29.959999999999997</v>
          </cell>
        </row>
        <row r="18">
          <cell r="D18" t="str">
            <v>E00168</v>
          </cell>
          <cell r="E18" t="str">
            <v>RETRO-ESCAVADEIRA E.C 580L</v>
          </cell>
          <cell r="F18" t="str">
            <v>H</v>
          </cell>
          <cell r="G18">
            <v>63</v>
          </cell>
          <cell r="H18">
            <v>33</v>
          </cell>
        </row>
        <row r="19">
          <cell r="D19" t="str">
            <v>E00170</v>
          </cell>
          <cell r="E19" t="str">
            <v>ESCAVADEIRA HIDRAULICA PC200</v>
          </cell>
          <cell r="F19" t="str">
            <v>H</v>
          </cell>
          <cell r="G19">
            <v>180</v>
          </cell>
          <cell r="H19">
            <v>80</v>
          </cell>
        </row>
        <row r="20">
          <cell r="D20" t="str">
            <v>E00171</v>
          </cell>
          <cell r="E20" t="str">
            <v>ESCAVADEIRA HIDRAULICA LIEBHERR</v>
          </cell>
          <cell r="F20" t="str">
            <v>H</v>
          </cell>
          <cell r="G20">
            <v>250</v>
          </cell>
          <cell r="H20">
            <v>125</v>
          </cell>
        </row>
        <row r="21">
          <cell r="D21" t="str">
            <v>E00172</v>
          </cell>
          <cell r="E21" t="str">
            <v>MARTELO ROPEDOR HB2200</v>
          </cell>
          <cell r="F21" t="str">
            <v>H</v>
          </cell>
          <cell r="G21">
            <v>65</v>
          </cell>
          <cell r="H21">
            <v>32.200000000000003</v>
          </cell>
        </row>
        <row r="22">
          <cell r="D22" t="str">
            <v>E99901</v>
          </cell>
          <cell r="E22" t="str">
            <v>ESCAVADEIRA HIDRAULICA LIEBHERR</v>
          </cell>
          <cell r="F22" t="str">
            <v>H</v>
          </cell>
          <cell r="G22">
            <v>174</v>
          </cell>
          <cell r="H22">
            <v>85.17</v>
          </cell>
        </row>
        <row r="23">
          <cell r="D23" t="str">
            <v>E00183</v>
          </cell>
          <cell r="E23" t="str">
            <v>ROLO COMP. AUTOP. CA25 D</v>
          </cell>
          <cell r="F23" t="str">
            <v>H</v>
          </cell>
          <cell r="G23">
            <v>62.6</v>
          </cell>
          <cell r="H23">
            <v>29.2</v>
          </cell>
        </row>
        <row r="24">
          <cell r="D24" t="str">
            <v>E00184</v>
          </cell>
          <cell r="E24" t="str">
            <v>ROLO COMP. AUTOP. PE-DE-CARNEIRO CA-25</v>
          </cell>
          <cell r="F24" t="str">
            <v>H</v>
          </cell>
          <cell r="G24">
            <v>67.7</v>
          </cell>
          <cell r="H24">
            <v>31.62</v>
          </cell>
        </row>
        <row r="25">
          <cell r="D25" t="str">
            <v>E00190</v>
          </cell>
          <cell r="E25" t="str">
            <v>ROLO COMP. AUTO. LISO CA35</v>
          </cell>
          <cell r="F25" t="str">
            <v>H</v>
          </cell>
          <cell r="G25">
            <v>93.9</v>
          </cell>
          <cell r="H25">
            <v>33.79</v>
          </cell>
        </row>
        <row r="26">
          <cell r="D26" t="str">
            <v>E00194</v>
          </cell>
          <cell r="E26" t="str">
            <v>ROLO DE PNEUS AP-30</v>
          </cell>
          <cell r="F26" t="str">
            <v>H</v>
          </cell>
          <cell r="G26">
            <v>62.6</v>
          </cell>
          <cell r="H26">
            <v>29.2</v>
          </cell>
        </row>
        <row r="27">
          <cell r="D27" t="str">
            <v>E00195</v>
          </cell>
          <cell r="E27" t="str">
            <v>ROLO COMPACTADOR DE PNEUS - AP-30</v>
          </cell>
          <cell r="F27" t="str">
            <v>H</v>
          </cell>
          <cell r="G27">
            <v>62.6</v>
          </cell>
          <cell r="H27">
            <v>29.2</v>
          </cell>
        </row>
        <row r="28">
          <cell r="D28" t="str">
            <v>E00196</v>
          </cell>
          <cell r="E28" t="str">
            <v>COMPACT. (PLACA) CM-20</v>
          </cell>
          <cell r="F28" t="str">
            <v>H</v>
          </cell>
          <cell r="G28">
            <v>10.7</v>
          </cell>
          <cell r="H28">
            <v>7.1</v>
          </cell>
        </row>
        <row r="29">
          <cell r="D29" t="str">
            <v>E00203</v>
          </cell>
          <cell r="E29" t="str">
            <v>COMPR. AR PORT. 350PCM</v>
          </cell>
          <cell r="F29" t="str">
            <v>H</v>
          </cell>
          <cell r="G29">
            <v>31.2</v>
          </cell>
          <cell r="H29">
            <v>13.6</v>
          </cell>
        </row>
        <row r="30">
          <cell r="D30" t="str">
            <v>E00205</v>
          </cell>
          <cell r="E30" t="str">
            <v>COMPR. AR PORT. 750PCM</v>
          </cell>
          <cell r="F30" t="str">
            <v>H</v>
          </cell>
          <cell r="G30">
            <v>75</v>
          </cell>
          <cell r="H30">
            <v>24.24</v>
          </cell>
        </row>
        <row r="31">
          <cell r="D31" t="str">
            <v>E00251</v>
          </cell>
          <cell r="E31" t="str">
            <v>DUMPER</v>
          </cell>
          <cell r="F31" t="str">
            <v>H</v>
          </cell>
          <cell r="G31">
            <v>14.98</v>
          </cell>
          <cell r="H31">
            <v>10.78</v>
          </cell>
        </row>
        <row r="32">
          <cell r="D32" t="str">
            <v>E99205</v>
          </cell>
          <cell r="E32" t="str">
            <v>COMPR. AR PORT. 750PCM rev</v>
          </cell>
          <cell r="F32" t="str">
            <v>H</v>
          </cell>
          <cell r="G32">
            <v>69.3</v>
          </cell>
          <cell r="H32">
            <v>0</v>
          </cell>
        </row>
        <row r="33">
          <cell r="D33" t="str">
            <v>E00214</v>
          </cell>
          <cell r="E33" t="str">
            <v>CARRETA PERF. ROC601 653PCM</v>
          </cell>
          <cell r="F33" t="str">
            <v>H</v>
          </cell>
          <cell r="G33">
            <v>38.51</v>
          </cell>
          <cell r="H33">
            <v>20.64</v>
          </cell>
        </row>
        <row r="34">
          <cell r="D34" t="str">
            <v>E99914</v>
          </cell>
          <cell r="E34" t="str">
            <v>CARRETA PERF. ROC601 653PCM rev</v>
          </cell>
          <cell r="F34" t="str">
            <v>H</v>
          </cell>
          <cell r="G34">
            <v>79.599999999999994</v>
          </cell>
          <cell r="H34">
            <v>0</v>
          </cell>
        </row>
        <row r="35">
          <cell r="D35" t="str">
            <v>E00215</v>
          </cell>
          <cell r="E35" t="str">
            <v>PERFURATRIZ MANUAL RH-658 116PCM</v>
          </cell>
          <cell r="F35" t="str">
            <v>H</v>
          </cell>
          <cell r="G35">
            <v>2.4</v>
          </cell>
          <cell r="H35">
            <v>1.8</v>
          </cell>
        </row>
        <row r="36">
          <cell r="D36" t="str">
            <v>E99215</v>
          </cell>
          <cell r="E36" t="str">
            <v>PERFURATRIZ MANUAL RH-658 116PCM rev</v>
          </cell>
          <cell r="F36" t="str">
            <v>H</v>
          </cell>
          <cell r="G36">
            <v>2.4</v>
          </cell>
          <cell r="H36">
            <v>0</v>
          </cell>
        </row>
        <row r="37">
          <cell r="D37" t="str">
            <v>E00225</v>
          </cell>
          <cell r="E37" t="str">
            <v>MARTELO PERF/ROMP. 11222 CBH 4DSC</v>
          </cell>
          <cell r="F37" t="str">
            <v>H</v>
          </cell>
          <cell r="G37">
            <v>3.3</v>
          </cell>
          <cell r="H37">
            <v>2.2000000000000002</v>
          </cell>
        </row>
        <row r="38">
          <cell r="D38" t="str">
            <v>E99225</v>
          </cell>
          <cell r="E38" t="str">
            <v>MARTELO PERF/ROMP. 11222 CBH 4DSC rev</v>
          </cell>
          <cell r="F38" t="str">
            <v>H</v>
          </cell>
          <cell r="G38">
            <v>3.3</v>
          </cell>
          <cell r="H38">
            <v>2.2000000000000002</v>
          </cell>
        </row>
        <row r="39">
          <cell r="D39" t="str">
            <v>E99226</v>
          </cell>
          <cell r="E39" t="str">
            <v>MARTELO HIDRÁULICO HB2200</v>
          </cell>
          <cell r="F39" t="str">
            <v>H</v>
          </cell>
          <cell r="G39">
            <v>23.52</v>
          </cell>
        </row>
        <row r="40">
          <cell r="D40" t="str">
            <v>E00234</v>
          </cell>
          <cell r="E40" t="str">
            <v>CENTRAL (CONCRETO) DOSAD. 60M3/H</v>
          </cell>
          <cell r="F40" t="str">
            <v>H</v>
          </cell>
          <cell r="G40">
            <v>76.099999999999994</v>
          </cell>
          <cell r="H40">
            <v>52.95</v>
          </cell>
        </row>
        <row r="41">
          <cell r="D41" t="str">
            <v>E00243</v>
          </cell>
          <cell r="E41" t="str">
            <v>GUINDASTE PH 45 TON</v>
          </cell>
          <cell r="F41" t="str">
            <v>H</v>
          </cell>
          <cell r="G41">
            <v>40.25</v>
          </cell>
          <cell r="H41">
            <v>28.18</v>
          </cell>
        </row>
        <row r="42">
          <cell r="D42" t="str">
            <v>E00245</v>
          </cell>
          <cell r="E42" t="str">
            <v>GUINDASTE AMERICN (75T)</v>
          </cell>
          <cell r="F42" t="str">
            <v>H</v>
          </cell>
          <cell r="G42">
            <v>280</v>
          </cell>
          <cell r="H42">
            <v>160</v>
          </cell>
        </row>
        <row r="43">
          <cell r="D43" t="str">
            <v>E00250</v>
          </cell>
          <cell r="E43" t="str">
            <v>EMPILADEIRA YALE</v>
          </cell>
          <cell r="F43" t="str">
            <v>H</v>
          </cell>
          <cell r="G43">
            <v>14.98</v>
          </cell>
          <cell r="H43">
            <v>10.78</v>
          </cell>
        </row>
        <row r="44">
          <cell r="D44" t="str">
            <v>E00263</v>
          </cell>
          <cell r="E44" t="str">
            <v>CENTRAL DE BRITAGEM 40-60M3/H</v>
          </cell>
          <cell r="F44" t="str">
            <v>H</v>
          </cell>
          <cell r="G44">
            <v>335.4</v>
          </cell>
          <cell r="H44">
            <v>177.91</v>
          </cell>
        </row>
        <row r="45">
          <cell r="D45" t="str">
            <v>E00299</v>
          </cell>
          <cell r="E45" t="str">
            <v>CAMINHAO PIPA MB 1214 9000LITROS</v>
          </cell>
          <cell r="F45" t="str">
            <v>H</v>
          </cell>
          <cell r="G45">
            <v>28</v>
          </cell>
          <cell r="H45">
            <v>13.4</v>
          </cell>
        </row>
        <row r="46">
          <cell r="D46" t="str">
            <v>E00287</v>
          </cell>
          <cell r="E46" t="str">
            <v>C.CAR.LEVE MBL608D</v>
          </cell>
          <cell r="F46" t="str">
            <v>H</v>
          </cell>
          <cell r="G46">
            <v>26.25</v>
          </cell>
          <cell r="H46">
            <v>7.57</v>
          </cell>
        </row>
        <row r="47">
          <cell r="D47" t="str">
            <v>E00308</v>
          </cell>
          <cell r="E47" t="str">
            <v>ACABADORA DE CONCRETO SL-450</v>
          </cell>
          <cell r="F47" t="str">
            <v>H</v>
          </cell>
          <cell r="G47">
            <v>95</v>
          </cell>
          <cell r="H47">
            <v>66.5</v>
          </cell>
        </row>
        <row r="48">
          <cell r="D48" t="str">
            <v>E00311</v>
          </cell>
          <cell r="E48" t="str">
            <v>BETONEIRA DE 320 LTS (D) C/ ALIMENT.</v>
          </cell>
          <cell r="F48" t="str">
            <v>H</v>
          </cell>
          <cell r="G48">
            <v>4.25</v>
          </cell>
          <cell r="H48">
            <v>2.8</v>
          </cell>
        </row>
        <row r="49">
          <cell r="D49" t="str">
            <v>E00312</v>
          </cell>
          <cell r="E49" t="str">
            <v>BETONEIRA DE 580 LTS (D) C/ ALIMENT.</v>
          </cell>
          <cell r="F49" t="str">
            <v>H</v>
          </cell>
          <cell r="G49">
            <v>6.75</v>
          </cell>
          <cell r="H49">
            <v>4</v>
          </cell>
        </row>
        <row r="50">
          <cell r="D50" t="str">
            <v>E00313</v>
          </cell>
          <cell r="E50" t="str">
            <v>VIBRADOR DE IMERSAO ELETRICO</v>
          </cell>
          <cell r="F50" t="str">
            <v>H</v>
          </cell>
          <cell r="G50">
            <v>1.8</v>
          </cell>
          <cell r="H50">
            <v>1.4</v>
          </cell>
        </row>
        <row r="51">
          <cell r="D51" t="str">
            <v>E00343</v>
          </cell>
          <cell r="E51" t="str">
            <v>BOMBA D`AGUA SUBM. ELET. FLYGHT B-2066</v>
          </cell>
          <cell r="F51" t="str">
            <v>H</v>
          </cell>
          <cell r="G51">
            <v>3</v>
          </cell>
          <cell r="H51">
            <v>2.8</v>
          </cell>
        </row>
        <row r="52">
          <cell r="D52" t="str">
            <v>E00362</v>
          </cell>
          <cell r="E52" t="str">
            <v>GRUPO GERADOR 135 KVA (108 KW)</v>
          </cell>
          <cell r="F52" t="str">
            <v>H</v>
          </cell>
          <cell r="G52">
            <v>21.93</v>
          </cell>
          <cell r="H52">
            <v>5.4</v>
          </cell>
        </row>
        <row r="53">
          <cell r="D53" t="str">
            <v>E00364</v>
          </cell>
          <cell r="E53" t="str">
            <v>GRUPO GERADOR 225 KVA (180 KW)</v>
          </cell>
          <cell r="F53" t="str">
            <v>H</v>
          </cell>
          <cell r="G53">
            <v>43.8</v>
          </cell>
          <cell r="H53">
            <v>10.18</v>
          </cell>
        </row>
        <row r="54">
          <cell r="D54" t="str">
            <v>E00377</v>
          </cell>
          <cell r="E54" t="str">
            <v>CONJUNTO SOLDA OXI-ACETILENO</v>
          </cell>
          <cell r="F54" t="str">
            <v>H</v>
          </cell>
          <cell r="G54">
            <v>1.22</v>
          </cell>
          <cell r="H54">
            <v>0.72</v>
          </cell>
        </row>
        <row r="55">
          <cell r="D55" t="str">
            <v>E00391</v>
          </cell>
          <cell r="E55" t="str">
            <v>SERRA CIRCULAR (MESA) RT-30 12"</v>
          </cell>
          <cell r="F55" t="str">
            <v>H</v>
          </cell>
          <cell r="G55">
            <v>1.5</v>
          </cell>
          <cell r="H55">
            <v>0.9</v>
          </cell>
        </row>
        <row r="56">
          <cell r="D56" t="str">
            <v>E00411</v>
          </cell>
          <cell r="E56" t="str">
            <v>GRADE DE DISCO 24" X 20 DISCO</v>
          </cell>
          <cell r="F56" t="str">
            <v>H</v>
          </cell>
          <cell r="G56">
            <v>2.1</v>
          </cell>
          <cell r="H56">
            <v>1.1000000000000001</v>
          </cell>
        </row>
        <row r="57">
          <cell r="D57" t="str">
            <v>E00432</v>
          </cell>
          <cell r="E57" t="str">
            <v>NIVEL N2</v>
          </cell>
          <cell r="F57" t="str">
            <v>H</v>
          </cell>
          <cell r="G57">
            <v>0.63</v>
          </cell>
          <cell r="H57">
            <v>0.41</v>
          </cell>
        </row>
        <row r="58">
          <cell r="D58" t="str">
            <v>E00435</v>
          </cell>
          <cell r="E58" t="str">
            <v>BALIZA</v>
          </cell>
          <cell r="F58" t="str">
            <v>H</v>
          </cell>
          <cell r="G58">
            <v>0.03</v>
          </cell>
          <cell r="H58">
            <v>0.03</v>
          </cell>
        </row>
        <row r="59">
          <cell r="D59" t="str">
            <v>E00436</v>
          </cell>
          <cell r="E59" t="str">
            <v>UMBRELA</v>
          </cell>
          <cell r="F59" t="str">
            <v>H</v>
          </cell>
          <cell r="G59">
            <v>0.04</v>
          </cell>
          <cell r="H59">
            <v>0.04</v>
          </cell>
        </row>
        <row r="60">
          <cell r="D60" t="str">
            <v>E00437</v>
          </cell>
          <cell r="E60" t="str">
            <v>TRENA</v>
          </cell>
          <cell r="F60" t="str">
            <v>H</v>
          </cell>
          <cell r="G60">
            <v>0.05</v>
          </cell>
          <cell r="H60">
            <v>0.05</v>
          </cell>
        </row>
        <row r="61">
          <cell r="D61" t="str">
            <v>E00441</v>
          </cell>
          <cell r="E61" t="str">
            <v>VEICULO UTILITARIO VW-GOL</v>
          </cell>
          <cell r="F61" t="str">
            <v>H</v>
          </cell>
          <cell r="G61">
            <v>10</v>
          </cell>
          <cell r="H61">
            <v>6</v>
          </cell>
        </row>
        <row r="62">
          <cell r="D62" t="str">
            <v>E00443</v>
          </cell>
          <cell r="E62" t="str">
            <v>CAMIONETE UTILITARIO PICK-UP D-20</v>
          </cell>
          <cell r="F62" t="str">
            <v>H</v>
          </cell>
          <cell r="G62">
            <v>20.5</v>
          </cell>
          <cell r="H62">
            <v>14.5</v>
          </cell>
        </row>
        <row r="63">
          <cell r="D63" t="str">
            <v>E99443</v>
          </cell>
          <cell r="E63" t="str">
            <v>CAMIONETE UTILITARIO PICK-UP D-20 rev</v>
          </cell>
          <cell r="F63" t="str">
            <v>H</v>
          </cell>
          <cell r="G63">
            <v>16.708333333333336</v>
          </cell>
          <cell r="H63">
            <v>0</v>
          </cell>
        </row>
        <row r="64">
          <cell r="D64" t="str">
            <v>E00503</v>
          </cell>
          <cell r="E64" t="str">
            <v>BOMBA/MISTURADOR (BINJE)</v>
          </cell>
          <cell r="F64" t="str">
            <v>H</v>
          </cell>
          <cell r="G64">
            <v>0.93</v>
          </cell>
          <cell r="H64">
            <v>0.93</v>
          </cell>
        </row>
        <row r="65">
          <cell r="D65" t="str">
            <v>E00504</v>
          </cell>
          <cell r="E65" t="str">
            <v>BOMBA BPF (MAC)</v>
          </cell>
          <cell r="F65" t="str">
            <v>H</v>
          </cell>
          <cell r="G65">
            <v>1.06</v>
          </cell>
          <cell r="H65">
            <v>1.06</v>
          </cell>
        </row>
        <row r="66">
          <cell r="D66" t="str">
            <v>E00612</v>
          </cell>
          <cell r="E66" t="str">
            <v>PROJETORA DE CONCRETO CP3 (3M3/H)</v>
          </cell>
          <cell r="F66" t="str">
            <v>H</v>
          </cell>
          <cell r="G66">
            <v>27.5</v>
          </cell>
          <cell r="H66">
            <v>13.2</v>
          </cell>
        </row>
        <row r="67">
          <cell r="D67" t="str">
            <v>E00772</v>
          </cell>
          <cell r="E67" t="str">
            <v>CAMINHAO BASCULANTE MB LK-2318 CAP. 12</v>
          </cell>
          <cell r="F67" t="str">
            <v>H</v>
          </cell>
          <cell r="G67">
            <v>45</v>
          </cell>
          <cell r="H67">
            <v>18.8</v>
          </cell>
        </row>
        <row r="68">
          <cell r="D68" t="str">
            <v>E00776</v>
          </cell>
          <cell r="E68" t="str">
            <v>CAMINHAO MUNCK MB LK-1514 - 11T</v>
          </cell>
          <cell r="F68" t="str">
            <v>H</v>
          </cell>
          <cell r="G68">
            <v>34.799999999999997</v>
          </cell>
          <cell r="H68">
            <v>17.399999999999999</v>
          </cell>
        </row>
        <row r="69">
          <cell r="D69" t="str">
            <v>E00778</v>
          </cell>
          <cell r="E69" t="str">
            <v>CAMINHAO BETONEIRA MB LK-2325</v>
          </cell>
          <cell r="F69" t="str">
            <v>H</v>
          </cell>
          <cell r="G69">
            <v>46.15</v>
          </cell>
          <cell r="H69">
            <v>23.03</v>
          </cell>
        </row>
        <row r="70">
          <cell r="D70" t="str">
            <v>E00781</v>
          </cell>
          <cell r="E70" t="str">
            <v>CAMINHAO CARROCERIA LEVE MB L-710</v>
          </cell>
          <cell r="F70" t="str">
            <v>H</v>
          </cell>
          <cell r="G70">
            <v>32.1</v>
          </cell>
          <cell r="H70">
            <v>13.42</v>
          </cell>
        </row>
        <row r="71">
          <cell r="D71" t="str">
            <v>E00783</v>
          </cell>
          <cell r="E71" t="str">
            <v>CAMINHAO BASCULANTE MB 2423 14m3</v>
          </cell>
          <cell r="F71" t="str">
            <v>H</v>
          </cell>
          <cell r="G71">
            <v>45.5</v>
          </cell>
          <cell r="H71">
            <v>21.6</v>
          </cell>
        </row>
        <row r="72">
          <cell r="D72" t="str">
            <v>E99783</v>
          </cell>
          <cell r="E72" t="str">
            <v>CAMINHAO BASCULANTE MB 2423 14m3 rev</v>
          </cell>
          <cell r="F72" t="str">
            <v>H</v>
          </cell>
          <cell r="G72">
            <v>49.2</v>
          </cell>
          <cell r="H72">
            <v>23.37</v>
          </cell>
        </row>
        <row r="73">
          <cell r="D73" t="str">
            <v>E00805</v>
          </cell>
          <cell r="E73" t="str">
            <v>CAMINHAO CARROC.2318/TRUCK</v>
          </cell>
          <cell r="F73" t="str">
            <v>H</v>
          </cell>
          <cell r="G73">
            <v>48.1</v>
          </cell>
          <cell r="H73">
            <v>20.13</v>
          </cell>
        </row>
        <row r="74">
          <cell r="D74" t="str">
            <v>E00952</v>
          </cell>
          <cell r="E74" t="str">
            <v>CARRO DE MAO</v>
          </cell>
          <cell r="F74" t="str">
            <v>H</v>
          </cell>
          <cell r="G74">
            <v>0.05</v>
          </cell>
          <cell r="H74">
            <v>0.04</v>
          </cell>
        </row>
        <row r="75">
          <cell r="D75" t="str">
            <v>E00953</v>
          </cell>
          <cell r="E75" t="str">
            <v>ESTACAO TOTAL</v>
          </cell>
          <cell r="F75" t="str">
            <v>H</v>
          </cell>
          <cell r="G75">
            <v>10</v>
          </cell>
          <cell r="H75">
            <v>4</v>
          </cell>
        </row>
        <row r="76">
          <cell r="D76" t="str">
            <v>E10119</v>
          </cell>
          <cell r="E76" t="str">
            <v>CAMINHAO MUNCK MB-LK 1113/42</v>
          </cell>
          <cell r="F76" t="str">
            <v>H</v>
          </cell>
          <cell r="G76">
            <v>23.9</v>
          </cell>
          <cell r="H76">
            <v>13.6</v>
          </cell>
        </row>
        <row r="77">
          <cell r="D77" t="str">
            <v>E10120</v>
          </cell>
          <cell r="E77" t="str">
            <v>CAMINHÃO CARROCERIA LEVA MB-L608D</v>
          </cell>
          <cell r="F77" t="str">
            <v>H</v>
          </cell>
          <cell r="G77">
            <v>23.9</v>
          </cell>
          <cell r="H77">
            <v>13.6</v>
          </cell>
        </row>
        <row r="78">
          <cell r="D78" t="str">
            <v>E10136</v>
          </cell>
          <cell r="E78" t="str">
            <v>BETONEIRA DE 580 LTS (D) C/ ALIMENT.</v>
          </cell>
          <cell r="F78" t="str">
            <v>H</v>
          </cell>
          <cell r="G78">
            <v>4.2</v>
          </cell>
          <cell r="H78">
            <v>2.7</v>
          </cell>
        </row>
        <row r="79">
          <cell r="D79" t="str">
            <v>E10137</v>
          </cell>
          <cell r="E79" t="str">
            <v>VIBRADOR DE IMERSAO ELETRICO (AAS 48)</v>
          </cell>
          <cell r="F79" t="str">
            <v>H</v>
          </cell>
          <cell r="G79">
            <v>2.14</v>
          </cell>
          <cell r="H79">
            <v>1.9</v>
          </cell>
        </row>
        <row r="80">
          <cell r="D80" t="str">
            <v>E93007</v>
          </cell>
          <cell r="E80" t="str">
            <v>CENTRAL DE CONCRETO 60M3</v>
          </cell>
          <cell r="F80" t="str">
            <v>H</v>
          </cell>
          <cell r="G80">
            <v>51.269999999999996</v>
          </cell>
          <cell r="H80">
            <v>28.120000000000005</v>
          </cell>
        </row>
        <row r="81">
          <cell r="D81" t="str">
            <v>E93008</v>
          </cell>
          <cell r="E81" t="str">
            <v>POLICORTE</v>
          </cell>
          <cell r="F81" t="str">
            <v>H</v>
          </cell>
          <cell r="G81">
            <v>4.0599999999999996</v>
          </cell>
          <cell r="H81">
            <v>2.15</v>
          </cell>
        </row>
        <row r="82">
          <cell r="D82" t="str">
            <v>E99002</v>
          </cell>
          <cell r="E82" t="str">
            <v>GRUPO GERADOR 60 KVA - ALUGADO</v>
          </cell>
          <cell r="F82" t="str">
            <v>H</v>
          </cell>
          <cell r="G82">
            <v>32.230499673842139</v>
          </cell>
        </row>
        <row r="83">
          <cell r="D83" t="str">
            <v>E99001</v>
          </cell>
          <cell r="E83" t="str">
            <v>TRANSFORMADOR 112,5KVA</v>
          </cell>
          <cell r="F83" t="str">
            <v>H</v>
          </cell>
          <cell r="G83">
            <v>1.1299999999999999</v>
          </cell>
        </row>
        <row r="84">
          <cell r="D84" t="str">
            <v>E95006</v>
          </cell>
          <cell r="E84" t="str">
            <v>CAMINHAO BOMBA COM LANCA</v>
          </cell>
          <cell r="F84" t="str">
            <v>H</v>
          </cell>
          <cell r="G84">
            <v>37.51</v>
          </cell>
          <cell r="H84">
            <v>17.37</v>
          </cell>
        </row>
        <row r="85">
          <cell r="D85" t="str">
            <v>F01051</v>
          </cell>
          <cell r="E85" t="str">
            <v>SECRETARIA</v>
          </cell>
          <cell r="F85" t="str">
            <v>H</v>
          </cell>
          <cell r="G85">
            <v>9.11</v>
          </cell>
        </row>
        <row r="86">
          <cell r="D86" t="str">
            <v>F01075</v>
          </cell>
          <cell r="E86" t="str">
            <v>COSTURADOR</v>
          </cell>
          <cell r="F86" t="str">
            <v>H</v>
          </cell>
          <cell r="G86">
            <v>7</v>
          </cell>
        </row>
        <row r="87">
          <cell r="D87" t="str">
            <v>F01076</v>
          </cell>
          <cell r="E87" t="str">
            <v>VIGILANTE</v>
          </cell>
          <cell r="F87" t="str">
            <v>H</v>
          </cell>
          <cell r="G87">
            <v>4.9930909090909088</v>
          </cell>
        </row>
        <row r="88">
          <cell r="D88" t="str">
            <v>F02001</v>
          </cell>
          <cell r="E88" t="str">
            <v>ENCARREGADO GERAL</v>
          </cell>
          <cell r="F88" t="str">
            <v>H</v>
          </cell>
          <cell r="G88">
            <v>26.053772727272722</v>
          </cell>
        </row>
        <row r="89">
          <cell r="D89" t="str">
            <v>F02002</v>
          </cell>
          <cell r="E89" t="str">
            <v>ENCARREGADO DE SETOR</v>
          </cell>
          <cell r="F89" t="str">
            <v>H</v>
          </cell>
          <cell r="G89">
            <v>11.416363636363636</v>
          </cell>
        </row>
        <row r="90">
          <cell r="D90" t="str">
            <v>F02003</v>
          </cell>
          <cell r="E90" t="str">
            <v>ENCARREGADO DE TURMA</v>
          </cell>
          <cell r="F90" t="str">
            <v>H</v>
          </cell>
          <cell r="G90">
            <v>9.18</v>
          </cell>
        </row>
        <row r="91">
          <cell r="D91" t="str">
            <v>F02004</v>
          </cell>
          <cell r="E91" t="str">
            <v>ENCARREGADO BLASTER</v>
          </cell>
          <cell r="F91" t="str">
            <v>H</v>
          </cell>
          <cell r="G91">
            <v>9.18</v>
          </cell>
        </row>
        <row r="92">
          <cell r="D92" t="str">
            <v>F02015</v>
          </cell>
          <cell r="E92" t="str">
            <v>ENCARREGADO DE PERFURACAO</v>
          </cell>
          <cell r="F92" t="str">
            <v>H</v>
          </cell>
          <cell r="G92">
            <v>15.771261570247932</v>
          </cell>
        </row>
        <row r="93">
          <cell r="D93" t="str">
            <v>F03001</v>
          </cell>
          <cell r="E93" t="str">
            <v>ENCANADOR</v>
          </cell>
          <cell r="F93" t="str">
            <v>H</v>
          </cell>
          <cell r="G93">
            <v>7.0839999999999996</v>
          </cell>
        </row>
        <row r="94">
          <cell r="D94" t="str">
            <v>F03002</v>
          </cell>
          <cell r="E94" t="str">
            <v>ELETRICISTA</v>
          </cell>
          <cell r="F94" t="str">
            <v>H</v>
          </cell>
          <cell r="G94">
            <v>7.0839999999999996</v>
          </cell>
        </row>
        <row r="95">
          <cell r="D95" t="str">
            <v>F03125</v>
          </cell>
          <cell r="E95" t="str">
            <v>APLICADOR</v>
          </cell>
          <cell r="F95" t="str">
            <v>H</v>
          </cell>
          <cell r="G95">
            <v>7.1</v>
          </cell>
        </row>
        <row r="96">
          <cell r="D96" t="str">
            <v>F03003</v>
          </cell>
          <cell r="E96" t="str">
            <v>CARPINTEIRO</v>
          </cell>
          <cell r="F96" t="str">
            <v>H</v>
          </cell>
          <cell r="G96">
            <v>7</v>
          </cell>
        </row>
        <row r="97">
          <cell r="D97" t="str">
            <v>F03004</v>
          </cell>
          <cell r="E97" t="str">
            <v>ARMADOR</v>
          </cell>
          <cell r="F97" t="str">
            <v>H</v>
          </cell>
          <cell r="G97">
            <v>7</v>
          </cell>
        </row>
        <row r="98">
          <cell r="D98" t="str">
            <v>F03005</v>
          </cell>
          <cell r="E98" t="str">
            <v>PEDREIRO</v>
          </cell>
          <cell r="F98" t="str">
            <v>H</v>
          </cell>
          <cell r="G98">
            <v>7</v>
          </cell>
        </row>
        <row r="99">
          <cell r="D99" t="str">
            <v>F03006</v>
          </cell>
          <cell r="E99" t="str">
            <v>TELHADISTA</v>
          </cell>
          <cell r="F99" t="str">
            <v>H</v>
          </cell>
          <cell r="G99">
            <v>7.0839999999999996</v>
          </cell>
        </row>
        <row r="100">
          <cell r="D100" t="str">
            <v>F03007</v>
          </cell>
          <cell r="E100" t="str">
            <v>PINTOR</v>
          </cell>
          <cell r="F100" t="str">
            <v>H</v>
          </cell>
          <cell r="G100">
            <v>7.0839999999999996</v>
          </cell>
        </row>
        <row r="101">
          <cell r="D101" t="str">
            <v>F03010</v>
          </cell>
          <cell r="E101" t="str">
            <v>SERVENTE</v>
          </cell>
          <cell r="F101" t="str">
            <v>H</v>
          </cell>
          <cell r="G101">
            <v>3.42</v>
          </cell>
        </row>
        <row r="102">
          <cell r="D102" t="str">
            <v>F03011</v>
          </cell>
          <cell r="E102" t="str">
            <v>JARDINEIRO</v>
          </cell>
          <cell r="F102" t="str">
            <v>H</v>
          </cell>
          <cell r="G102">
            <v>7.0839999999999996</v>
          </cell>
        </row>
        <row r="103">
          <cell r="D103" t="str">
            <v>F03012</v>
          </cell>
          <cell r="E103" t="str">
            <v>GABIONEIRO</v>
          </cell>
          <cell r="F103" t="str">
            <v>H</v>
          </cell>
          <cell r="G103">
            <v>7.0839999999999996</v>
          </cell>
        </row>
        <row r="104">
          <cell r="D104" t="str">
            <v>F03013</v>
          </cell>
          <cell r="E104" t="str">
            <v>BLASTER</v>
          </cell>
          <cell r="F104" t="str">
            <v>H</v>
          </cell>
          <cell r="G104">
            <v>7</v>
          </cell>
        </row>
        <row r="105">
          <cell r="D105" t="str">
            <v>F03018</v>
          </cell>
          <cell r="E105" t="str">
            <v>MARCENEIRO</v>
          </cell>
          <cell r="F105" t="str">
            <v>H</v>
          </cell>
          <cell r="G105">
            <v>7.0839999999999996</v>
          </cell>
        </row>
        <row r="106">
          <cell r="D106" t="str">
            <v>F03021</v>
          </cell>
          <cell r="E106" t="str">
            <v>SOLDADOR</v>
          </cell>
          <cell r="F106" t="str">
            <v>H</v>
          </cell>
          <cell r="G106">
            <v>7</v>
          </cell>
        </row>
        <row r="107">
          <cell r="D107" t="str">
            <v>F03023</v>
          </cell>
          <cell r="E107" t="str">
            <v>TOPOGRAFO</v>
          </cell>
          <cell r="F107" t="str">
            <v>H</v>
          </cell>
          <cell r="G107">
            <v>15.828181818181816</v>
          </cell>
        </row>
        <row r="108">
          <cell r="D108" t="str">
            <v>F03024</v>
          </cell>
          <cell r="E108" t="str">
            <v>NIVELADOR</v>
          </cell>
          <cell r="F108" t="str">
            <v>H</v>
          </cell>
          <cell r="G108">
            <v>7.0839999999999996</v>
          </cell>
        </row>
        <row r="109">
          <cell r="D109" t="str">
            <v>F03026</v>
          </cell>
          <cell r="E109" t="str">
            <v>BONIFICACAO</v>
          </cell>
          <cell r="F109" t="str">
            <v>H</v>
          </cell>
          <cell r="G109">
            <v>7.0839999999999996</v>
          </cell>
        </row>
        <row r="110">
          <cell r="D110" t="str">
            <v>F03044</v>
          </cell>
          <cell r="E110" t="str">
            <v>REVESTIDOR</v>
          </cell>
          <cell r="F110" t="str">
            <v>H</v>
          </cell>
          <cell r="G110">
            <v>7.0839999999999996</v>
          </cell>
        </row>
        <row r="111">
          <cell r="D111" t="str">
            <v>F03045</v>
          </cell>
          <cell r="E111" t="str">
            <v>MARTELETISTA</v>
          </cell>
          <cell r="F111" t="str">
            <v>H</v>
          </cell>
          <cell r="G111">
            <v>7</v>
          </cell>
        </row>
        <row r="112">
          <cell r="D112" t="str">
            <v>F03046</v>
          </cell>
          <cell r="E112" t="str">
            <v>MEDIDOR</v>
          </cell>
          <cell r="F112" t="str">
            <v>H</v>
          </cell>
          <cell r="G112">
            <v>7.0839999999999996</v>
          </cell>
        </row>
        <row r="113">
          <cell r="D113" t="str">
            <v>F03055</v>
          </cell>
          <cell r="E113" t="str">
            <v>MOTORISTA</v>
          </cell>
          <cell r="F113" t="str">
            <v>H</v>
          </cell>
          <cell r="G113">
            <v>7.0839999999999996</v>
          </cell>
        </row>
        <row r="114">
          <cell r="D114" t="str">
            <v>F03073</v>
          </cell>
          <cell r="E114" t="str">
            <v>MONTADOR (ESCOR. MET)</v>
          </cell>
          <cell r="F114" t="str">
            <v>H</v>
          </cell>
          <cell r="G114">
            <v>7.0839999999999996</v>
          </cell>
        </row>
        <row r="115">
          <cell r="D115" t="str">
            <v>F03082</v>
          </cell>
          <cell r="E115" t="str">
            <v>OPERADOR DE GUINCHO</v>
          </cell>
          <cell r="F115" t="str">
            <v>H</v>
          </cell>
          <cell r="G115">
            <v>7.0839999999999996</v>
          </cell>
        </row>
        <row r="116">
          <cell r="D116" t="str">
            <v>F03087</v>
          </cell>
          <cell r="E116" t="str">
            <v>OPERADOR DE PERFURATRIZ</v>
          </cell>
          <cell r="F116" t="str">
            <v>H</v>
          </cell>
          <cell r="G116">
            <v>10.104593801652893</v>
          </cell>
        </row>
        <row r="117">
          <cell r="D117" t="str">
            <v>F03092</v>
          </cell>
          <cell r="E117" t="str">
            <v>OPERADOR DE MAQ. PESADA</v>
          </cell>
          <cell r="F117" t="str">
            <v>H</v>
          </cell>
          <cell r="G117">
            <v>9.1895454545454545</v>
          </cell>
        </row>
        <row r="118">
          <cell r="D118" t="str">
            <v>F03096</v>
          </cell>
          <cell r="E118" t="str">
            <v>OPERADOR (SENIOR)</v>
          </cell>
          <cell r="F118" t="str">
            <v>H</v>
          </cell>
          <cell r="G118">
            <v>10.220000000000001</v>
          </cell>
        </row>
        <row r="119">
          <cell r="D119" t="str">
            <v>F99901</v>
          </cell>
          <cell r="E119" t="str">
            <v>COMPRESSORISTA</v>
          </cell>
          <cell r="F119" t="str">
            <v>H</v>
          </cell>
          <cell r="G119">
            <v>8.9365663636363646</v>
          </cell>
        </row>
        <row r="120">
          <cell r="D120" t="str">
            <v>F99902</v>
          </cell>
          <cell r="E120" t="str">
            <v>TEC. MINERAÇÃO</v>
          </cell>
          <cell r="F120" t="str">
            <v>H</v>
          </cell>
          <cell r="G120">
            <v>26.053772727272722</v>
          </cell>
        </row>
        <row r="121">
          <cell r="D121" t="str">
            <v>F99903</v>
          </cell>
          <cell r="E121" t="str">
            <v>AFIADOR DE FERRAMENTA</v>
          </cell>
          <cell r="F121" t="str">
            <v>H</v>
          </cell>
          <cell r="G121">
            <v>6.6467699999999992</v>
          </cell>
        </row>
        <row r="122">
          <cell r="D122" t="str">
            <v>F99904</v>
          </cell>
          <cell r="E122" t="str">
            <v>MECÂNICO PNEUMÁTICO</v>
          </cell>
          <cell r="F122" t="str">
            <v>H</v>
          </cell>
          <cell r="G122">
            <v>10.104593801652893</v>
          </cell>
        </row>
        <row r="123">
          <cell r="D123" t="str">
            <v>F99905</v>
          </cell>
          <cell r="E123" t="str">
            <v>APONTADOR</v>
          </cell>
          <cell r="F123" t="str">
            <v>H</v>
          </cell>
          <cell r="G123">
            <v>6.6467699999999992</v>
          </cell>
        </row>
        <row r="124">
          <cell r="D124" t="str">
            <v>F99906</v>
          </cell>
          <cell r="E124" t="str">
            <v>FEITOR DE PERFURAÇÃO</v>
          </cell>
          <cell r="F124" t="str">
            <v>H</v>
          </cell>
          <cell r="G124">
            <v>10.104593801652893</v>
          </cell>
        </row>
        <row r="125">
          <cell r="D125" t="str">
            <v>F99907</v>
          </cell>
          <cell r="E125" t="str">
            <v>AJUDANTE DE PERFURAÇÃO</v>
          </cell>
          <cell r="F125" t="str">
            <v>H</v>
          </cell>
          <cell r="G125">
            <v>5.0884363636363643</v>
          </cell>
        </row>
        <row r="126">
          <cell r="D126" t="str">
            <v>F93001</v>
          </cell>
          <cell r="E126" t="str">
            <v>TELEFONISTA</v>
          </cell>
          <cell r="F126" t="str">
            <v>H</v>
          </cell>
          <cell r="G126">
            <v>9.11</v>
          </cell>
        </row>
        <row r="127">
          <cell r="D127" t="str">
            <v>F99012</v>
          </cell>
          <cell r="E127" t="str">
            <v>OP CENTRAL</v>
          </cell>
          <cell r="F127" t="str">
            <v>H</v>
          </cell>
          <cell r="G127">
            <v>7.3077272727272717</v>
          </cell>
        </row>
        <row r="128">
          <cell r="D128" t="str">
            <v>F99011</v>
          </cell>
          <cell r="E128" t="str">
            <v>OP ROLO</v>
          </cell>
          <cell r="F128" t="str">
            <v>H</v>
          </cell>
          <cell r="G128">
            <v>5.8022727272727277</v>
          </cell>
        </row>
        <row r="129">
          <cell r="D129" t="str">
            <v>F99010</v>
          </cell>
          <cell r="E129" t="str">
            <v>OP TRATOR AG.</v>
          </cell>
          <cell r="F129" t="str">
            <v>H</v>
          </cell>
          <cell r="G129">
            <v>5.8022727272727277</v>
          </cell>
        </row>
        <row r="130">
          <cell r="D130" t="str">
            <v>F99009</v>
          </cell>
          <cell r="E130" t="str">
            <v>OP ESCAVADEIRA</v>
          </cell>
          <cell r="F130" t="str">
            <v>H</v>
          </cell>
          <cell r="G130">
            <v>12.451363636363636</v>
          </cell>
        </row>
        <row r="131">
          <cell r="D131" t="str">
            <v>F99008</v>
          </cell>
          <cell r="E131" t="str">
            <v>OP PA MECANICA</v>
          </cell>
          <cell r="F131" t="str">
            <v>H</v>
          </cell>
          <cell r="G131">
            <v>8.3531818181818167</v>
          </cell>
        </row>
        <row r="132">
          <cell r="D132" t="str">
            <v>F99007</v>
          </cell>
          <cell r="E132" t="str">
            <v>OP MOTONIVEL</v>
          </cell>
          <cell r="F132" t="str">
            <v>H</v>
          </cell>
          <cell r="G132">
            <v>10.370909090909089</v>
          </cell>
        </row>
        <row r="133">
          <cell r="D133" t="str">
            <v>F99006</v>
          </cell>
          <cell r="E133" t="str">
            <v>OP TRATOR ESTEIRA</v>
          </cell>
          <cell r="F133" t="str">
            <v>H</v>
          </cell>
          <cell r="G133">
            <v>8.8863636363636367</v>
          </cell>
        </row>
        <row r="134">
          <cell r="D134" t="str">
            <v>F99005</v>
          </cell>
          <cell r="E134" t="str">
            <v>EPI</v>
          </cell>
          <cell r="F134" t="str">
            <v>H</v>
          </cell>
          <cell r="G134">
            <v>0.18657407407407409</v>
          </cell>
        </row>
        <row r="135">
          <cell r="D135" t="str">
            <v>F99004</v>
          </cell>
          <cell r="E135" t="str">
            <v>HORA EXTRA</v>
          </cell>
          <cell r="F135" t="str">
            <v>VB</v>
          </cell>
          <cell r="G135">
            <v>1</v>
          </cell>
        </row>
        <row r="136">
          <cell r="D136" t="str">
            <v>F99003</v>
          </cell>
          <cell r="E136" t="str">
            <v>TRANSPORTE</v>
          </cell>
          <cell r="F136" t="str">
            <v>H</v>
          </cell>
          <cell r="G136">
            <v>1.120436507936508</v>
          </cell>
        </row>
        <row r="137">
          <cell r="D137" t="str">
            <v>F99002</v>
          </cell>
          <cell r="E137" t="str">
            <v>ALIMENTAÇÃO</v>
          </cell>
          <cell r="F137" t="str">
            <v>H</v>
          </cell>
          <cell r="G137">
            <v>0.88888888888888884</v>
          </cell>
        </row>
        <row r="138">
          <cell r="D138" t="str">
            <v>F99001</v>
          </cell>
          <cell r="E138" t="str">
            <v>COPEIRA</v>
          </cell>
          <cell r="F138" t="str">
            <v>H</v>
          </cell>
          <cell r="G138">
            <v>4.4222727272727269</v>
          </cell>
        </row>
        <row r="139">
          <cell r="D139" t="str">
            <v>M01001</v>
          </cell>
          <cell r="E139" t="str">
            <v>SIKA GROUT 250RJ</v>
          </cell>
          <cell r="F139" t="str">
            <v>KG</v>
          </cell>
          <cell r="G139">
            <v>1</v>
          </cell>
        </row>
        <row r="140">
          <cell r="D140" t="str">
            <v>M02003</v>
          </cell>
          <cell r="E140" t="str">
            <v>SIKADUR 32</v>
          </cell>
          <cell r="F140" t="str">
            <v>KG</v>
          </cell>
          <cell r="G140">
            <v>29.33</v>
          </cell>
        </row>
        <row r="141">
          <cell r="D141" t="str">
            <v>M04001</v>
          </cell>
          <cell r="E141" t="str">
            <v>AREIA GROSSA</v>
          </cell>
          <cell r="F141" t="str">
            <v>M3</v>
          </cell>
          <cell r="G141">
            <v>23</v>
          </cell>
        </row>
        <row r="142">
          <cell r="D142" t="str">
            <v>M04002</v>
          </cell>
          <cell r="E142" t="str">
            <v>AREIA DE FINGIR</v>
          </cell>
          <cell r="F142" t="str">
            <v>M3</v>
          </cell>
          <cell r="G142">
            <v>23</v>
          </cell>
        </row>
        <row r="143">
          <cell r="D143" t="str">
            <v>M04003</v>
          </cell>
          <cell r="E143" t="str">
            <v>SAIBRO</v>
          </cell>
          <cell r="F143" t="str">
            <v>M3</v>
          </cell>
          <cell r="G143">
            <v>14</v>
          </cell>
        </row>
        <row r="144">
          <cell r="D144" t="str">
            <v>M05001</v>
          </cell>
          <cell r="E144" t="str">
            <v>PEDRA RACHAO (FACE)</v>
          </cell>
          <cell r="F144" t="str">
            <v>M3</v>
          </cell>
          <cell r="G144">
            <v>21.439999999999998</v>
          </cell>
        </row>
        <row r="145">
          <cell r="D145" t="str">
            <v>M05005</v>
          </cell>
          <cell r="E145" t="str">
            <v>BRITA 38</v>
          </cell>
          <cell r="F145" t="str">
            <v>M3</v>
          </cell>
          <cell r="G145">
            <v>20.020000000000003</v>
          </cell>
        </row>
        <row r="146">
          <cell r="D146" t="str">
            <v>M05006</v>
          </cell>
          <cell r="E146" t="str">
            <v>BRITA 25</v>
          </cell>
          <cell r="F146" t="str">
            <v>M3</v>
          </cell>
          <cell r="G146">
            <v>20.020000000000003</v>
          </cell>
        </row>
        <row r="147">
          <cell r="D147" t="str">
            <v>M05015</v>
          </cell>
          <cell r="E147" t="str">
            <v>PEDRA RACHAO (REBOLO)</v>
          </cell>
          <cell r="F147" t="str">
            <v>M3</v>
          </cell>
          <cell r="G147">
            <v>21.439999999999998</v>
          </cell>
        </row>
        <row r="148">
          <cell r="D148" t="str">
            <v>M07001</v>
          </cell>
          <cell r="E148" t="str">
            <v>CIMENTO PORTLAND</v>
          </cell>
          <cell r="F148" t="str">
            <v>KG</v>
          </cell>
          <cell r="G148">
            <v>0.33</v>
          </cell>
        </row>
        <row r="149">
          <cell r="D149" t="str">
            <v>O25018</v>
          </cell>
          <cell r="E149" t="str">
            <v>ARGAMASSA DE REGULARIZAÇÃO TIPO SIKAGOUT OU SIMILAR</v>
          </cell>
          <cell r="F149" t="str">
            <v>M3</v>
          </cell>
          <cell r="G149">
            <v>3799</v>
          </cell>
        </row>
        <row r="150">
          <cell r="D150" t="str">
            <v>M38038</v>
          </cell>
          <cell r="E150" t="str">
            <v>PERFIL EM PEAD</v>
          </cell>
          <cell r="F150" t="str">
            <v>M</v>
          </cell>
          <cell r="G150">
            <v>25</v>
          </cell>
        </row>
        <row r="151">
          <cell r="D151" t="str">
            <v>M03004</v>
          </cell>
          <cell r="E151" t="str">
            <v>NEOPRENE FRETADO</v>
          </cell>
          <cell r="F151" t="str">
            <v>DM3</v>
          </cell>
          <cell r="G151">
            <v>18.89</v>
          </cell>
        </row>
        <row r="152">
          <cell r="D152" t="str">
            <v>M08001</v>
          </cell>
          <cell r="E152" t="str">
            <v>ACO CA-50 0=6,3mm (1/4")</v>
          </cell>
          <cell r="F152" t="str">
            <v>KG</v>
          </cell>
          <cell r="G152">
            <v>2.63</v>
          </cell>
          <cell r="H152">
            <v>3.0657217500000002</v>
          </cell>
        </row>
        <row r="153">
          <cell r="D153" t="str">
            <v>M08003</v>
          </cell>
          <cell r="E153" t="str">
            <v>ACO CA-50 0=10mm (3/8")</v>
          </cell>
          <cell r="F153" t="str">
            <v>KG</v>
          </cell>
          <cell r="G153">
            <v>2.63</v>
          </cell>
          <cell r="H153">
            <v>2.5357500000000002</v>
          </cell>
        </row>
        <row r="154">
          <cell r="D154" t="str">
            <v>M08004</v>
          </cell>
          <cell r="E154" t="str">
            <v>ACO CA 50  0=12,5mm (1/2")</v>
          </cell>
          <cell r="F154" t="str">
            <v>KG</v>
          </cell>
          <cell r="G154">
            <v>2.63</v>
          </cell>
          <cell r="H154">
            <v>2.4089624999999999</v>
          </cell>
        </row>
        <row r="155">
          <cell r="D155" t="str">
            <v>M08005</v>
          </cell>
          <cell r="E155" t="str">
            <v>ACO CA-50 0=16mm (5/8")</v>
          </cell>
          <cell r="F155" t="str">
            <v>KG</v>
          </cell>
          <cell r="G155">
            <v>2.87</v>
          </cell>
        </row>
        <row r="156">
          <cell r="D156" t="str">
            <v>M08008</v>
          </cell>
          <cell r="E156" t="str">
            <v>ACO CA-50 0=25mm (1")</v>
          </cell>
          <cell r="F156" t="str">
            <v>KG</v>
          </cell>
          <cell r="G156">
            <v>2.87</v>
          </cell>
        </row>
        <row r="157">
          <cell r="D157" t="str">
            <v>M08011</v>
          </cell>
          <cell r="E157" t="str">
            <v>ACO CA60 0=3.4MM</v>
          </cell>
          <cell r="F157" t="str">
            <v>KG</v>
          </cell>
          <cell r="G157">
            <v>3.0936150000000002</v>
          </cell>
          <cell r="H157">
            <v>3.0936150000000002</v>
          </cell>
        </row>
        <row r="158">
          <cell r="D158" t="str">
            <v>M08022</v>
          </cell>
          <cell r="E158" t="str">
            <v>ARAME FARPADO ELEF. 2.2 MM</v>
          </cell>
          <cell r="F158" t="str">
            <v>M</v>
          </cell>
          <cell r="G158">
            <v>0.26947856250000002</v>
          </cell>
        </row>
        <row r="159">
          <cell r="D159" t="str">
            <v>M08026</v>
          </cell>
          <cell r="E159" t="str">
            <v>ARAME RECOZIDO 18</v>
          </cell>
          <cell r="F159" t="str">
            <v>KG</v>
          </cell>
          <cell r="G159">
            <v>4.5999999999999996</v>
          </cell>
        </row>
        <row r="160">
          <cell r="D160" t="str">
            <v>M08027</v>
          </cell>
          <cell r="E160" t="str">
            <v>PREGO 2"1/2X10</v>
          </cell>
          <cell r="F160" t="str">
            <v>KG</v>
          </cell>
          <cell r="G160">
            <v>2.72</v>
          </cell>
        </row>
        <row r="161">
          <cell r="D161" t="str">
            <v>M08028</v>
          </cell>
          <cell r="E161" t="str">
            <v>PREGO 1 1/4X14</v>
          </cell>
          <cell r="F161" t="str">
            <v>KG</v>
          </cell>
          <cell r="G161">
            <v>3.38</v>
          </cell>
        </row>
        <row r="162">
          <cell r="D162" t="str">
            <v>M08251</v>
          </cell>
          <cell r="E162" t="str">
            <v>JOGO DE DISCOS (1/50M3)</v>
          </cell>
          <cell r="F162" t="str">
            <v>JG</v>
          </cell>
          <cell r="G162">
            <v>900</v>
          </cell>
        </row>
        <row r="163">
          <cell r="D163" t="str">
            <v>M08252</v>
          </cell>
          <cell r="E163" t="str">
            <v>MANGOTES/ACCESSORIOS 40M (1JG/200M3)</v>
          </cell>
          <cell r="F163" t="str">
            <v>JG</v>
          </cell>
          <cell r="G163">
            <v>3800</v>
          </cell>
        </row>
        <row r="164">
          <cell r="D164" t="str">
            <v>M10005</v>
          </cell>
          <cell r="E164" t="str">
            <v>PLASTIMENT VZ - LIQUIDO</v>
          </cell>
          <cell r="F164" t="str">
            <v>KG</v>
          </cell>
          <cell r="G164">
            <v>2.1800000000000002</v>
          </cell>
        </row>
        <row r="165">
          <cell r="D165" t="str">
            <v>M10006</v>
          </cell>
          <cell r="E165" t="str">
            <v>SIKA RETARDADOR</v>
          </cell>
          <cell r="F165" t="str">
            <v>KG</v>
          </cell>
          <cell r="G165">
            <v>2.68</v>
          </cell>
        </row>
        <row r="166">
          <cell r="D166" t="str">
            <v>M10007</v>
          </cell>
          <cell r="E166" t="str">
            <v>PLASTIMENT BV-40</v>
          </cell>
          <cell r="F166" t="str">
            <v>KG</v>
          </cell>
          <cell r="G166">
            <v>2.2000000000000002</v>
          </cell>
        </row>
        <row r="167">
          <cell r="D167" t="str">
            <v>M10009</v>
          </cell>
          <cell r="E167" t="str">
            <v>SIKA AER</v>
          </cell>
          <cell r="F167" t="str">
            <v>KG</v>
          </cell>
          <cell r="G167">
            <v>1.6</v>
          </cell>
        </row>
        <row r="168">
          <cell r="D168" t="str">
            <v>M12001</v>
          </cell>
          <cell r="E168" t="str">
            <v>TIJOLO DE 8 FUROS 20X20X9</v>
          </cell>
          <cell r="F168" t="str">
            <v>MIL</v>
          </cell>
          <cell r="G168">
            <v>200</v>
          </cell>
        </row>
        <row r="169">
          <cell r="D169" t="str">
            <v>M12002</v>
          </cell>
          <cell r="E169" t="str">
            <v>BLOCO DE CIMENTO 40X19X9</v>
          </cell>
          <cell r="F169" t="str">
            <v>MIL</v>
          </cell>
          <cell r="G169">
            <v>550</v>
          </cell>
        </row>
        <row r="170">
          <cell r="D170" t="str">
            <v>M22001</v>
          </cell>
          <cell r="E170" t="str">
            <v>PONTO DE LUZ</v>
          </cell>
          <cell r="F170" t="str">
            <v>UN</v>
          </cell>
          <cell r="G170">
            <v>40.25</v>
          </cell>
        </row>
        <row r="171">
          <cell r="D171" t="str">
            <v>M22113</v>
          </cell>
          <cell r="E171" t="str">
            <v>ELETR. GALV. 0=2"</v>
          </cell>
          <cell r="F171" t="str">
            <v>M</v>
          </cell>
          <cell r="G171">
            <v>13.2</v>
          </cell>
        </row>
        <row r="172">
          <cell r="D172" t="str">
            <v>M22165</v>
          </cell>
          <cell r="E172" t="str">
            <v>CABO 0=35MM2</v>
          </cell>
          <cell r="F172" t="str">
            <v>M</v>
          </cell>
          <cell r="G172">
            <v>7.22</v>
          </cell>
        </row>
        <row r="173">
          <cell r="D173" t="str">
            <v>M22311</v>
          </cell>
          <cell r="E173" t="str">
            <v>PARA RAIOS 15KV</v>
          </cell>
          <cell r="F173" t="str">
            <v>UN</v>
          </cell>
          <cell r="G173">
            <v>161.5</v>
          </cell>
        </row>
        <row r="174">
          <cell r="D174" t="str">
            <v>M24007</v>
          </cell>
          <cell r="E174" t="str">
            <v>GRADE (PORTA) (CAIXA)</v>
          </cell>
          <cell r="F174" t="str">
            <v>M</v>
          </cell>
          <cell r="G174">
            <v>5.12</v>
          </cell>
        </row>
        <row r="175">
          <cell r="D175" t="str">
            <v>M24025</v>
          </cell>
          <cell r="E175" t="str">
            <v>PORTA SEMI-OCA</v>
          </cell>
          <cell r="F175" t="str">
            <v>M2</v>
          </cell>
          <cell r="G175">
            <v>17.079999999999998</v>
          </cell>
        </row>
        <row r="176">
          <cell r="D176" t="str">
            <v>M25009</v>
          </cell>
          <cell r="E176" t="str">
            <v>BROCA 7/8 X HF</v>
          </cell>
          <cell r="F176" t="str">
            <v>UND</v>
          </cell>
          <cell r="G176">
            <v>269.5</v>
          </cell>
        </row>
        <row r="177">
          <cell r="D177" t="str">
            <v>M25020</v>
          </cell>
          <cell r="E177" t="str">
            <v>HASTE</v>
          </cell>
          <cell r="F177" t="str">
            <v>UN</v>
          </cell>
          <cell r="G177">
            <v>580</v>
          </cell>
        </row>
        <row r="178">
          <cell r="D178" t="str">
            <v>M25021</v>
          </cell>
          <cell r="E178" t="str">
            <v>PUNHO (T45)</v>
          </cell>
          <cell r="F178" t="str">
            <v>UN</v>
          </cell>
          <cell r="G178">
            <v>330</v>
          </cell>
        </row>
        <row r="179">
          <cell r="D179" t="str">
            <v>M25027</v>
          </cell>
          <cell r="E179" t="str">
            <v>LUVAS</v>
          </cell>
          <cell r="F179" t="str">
            <v>UN</v>
          </cell>
          <cell r="G179">
            <v>120</v>
          </cell>
        </row>
        <row r="180">
          <cell r="D180" t="str">
            <v>M25028</v>
          </cell>
          <cell r="E180" t="str">
            <v>BIT 3" (COROA)</v>
          </cell>
          <cell r="F180" t="str">
            <v>UN</v>
          </cell>
          <cell r="G180">
            <v>523.6</v>
          </cell>
        </row>
        <row r="181">
          <cell r="D181" t="str">
            <v>M99928</v>
          </cell>
          <cell r="E181" t="str">
            <v>BIT 2"1/2 (COROA)</v>
          </cell>
          <cell r="F181" t="str">
            <v>UN</v>
          </cell>
          <cell r="G181">
            <v>320</v>
          </cell>
        </row>
        <row r="182">
          <cell r="D182" t="str">
            <v>M25032</v>
          </cell>
          <cell r="E182" t="str">
            <v>JOGO DE BROCAS S12</v>
          </cell>
          <cell r="F182" t="str">
            <v>JG</v>
          </cell>
          <cell r="G182">
            <v>1903</v>
          </cell>
        </row>
        <row r="183">
          <cell r="D183" t="str">
            <v>M25041</v>
          </cell>
          <cell r="E183" t="str">
            <v>EXPLOSIVO LAMA</v>
          </cell>
          <cell r="F183" t="str">
            <v>KG</v>
          </cell>
          <cell r="G183">
            <v>2.69</v>
          </cell>
        </row>
        <row r="184">
          <cell r="D184" t="str">
            <v>M25042</v>
          </cell>
          <cell r="E184" t="str">
            <v>NITRATO (GRANULADO)</v>
          </cell>
          <cell r="F184" t="str">
            <v>KG</v>
          </cell>
          <cell r="G184">
            <v>3.234</v>
          </cell>
        </row>
        <row r="185">
          <cell r="D185" t="str">
            <v>M25044</v>
          </cell>
          <cell r="E185" t="str">
            <v>ESPOLETA SIMPLES</v>
          </cell>
          <cell r="F185" t="str">
            <v>UN</v>
          </cell>
          <cell r="G185">
            <v>2.04</v>
          </cell>
        </row>
        <row r="186">
          <cell r="D186" t="str">
            <v>M25045</v>
          </cell>
          <cell r="E186" t="str">
            <v>CORDEL DETONANTE N.10</v>
          </cell>
          <cell r="F186" t="str">
            <v>M</v>
          </cell>
          <cell r="G186">
            <v>0.55000000000000004</v>
          </cell>
        </row>
        <row r="187">
          <cell r="D187" t="str">
            <v>M25047</v>
          </cell>
          <cell r="E187" t="str">
            <v>ESTOPIM COBRA</v>
          </cell>
          <cell r="F187" t="str">
            <v>M</v>
          </cell>
          <cell r="G187">
            <v>2.04</v>
          </cell>
        </row>
        <row r="188">
          <cell r="D188" t="str">
            <v>M25048</v>
          </cell>
          <cell r="E188" t="str">
            <v>RETARDO</v>
          </cell>
          <cell r="F188" t="str">
            <v>UN</v>
          </cell>
          <cell r="G188">
            <v>5.98</v>
          </cell>
        </row>
        <row r="189">
          <cell r="D189" t="str">
            <v>M25054</v>
          </cell>
          <cell r="E189" t="str">
            <v>ESPOLETIN (BRINEL)</v>
          </cell>
          <cell r="F189" t="str">
            <v>UND</v>
          </cell>
          <cell r="G189">
            <v>0.89</v>
          </cell>
        </row>
        <row r="190">
          <cell r="D190" t="str">
            <v>M25058</v>
          </cell>
          <cell r="E190" t="str">
            <v>DINAMITE (IBEGEL 2")</v>
          </cell>
          <cell r="F190" t="str">
            <v>KG</v>
          </cell>
          <cell r="G190">
            <v>3.25</v>
          </cell>
        </row>
        <row r="191">
          <cell r="D191" t="str">
            <v>M25066</v>
          </cell>
          <cell r="E191" t="str">
            <v>ABAFAMENTO</v>
          </cell>
          <cell r="F191" t="str">
            <v>UND</v>
          </cell>
          <cell r="G191">
            <v>1200</v>
          </cell>
        </row>
        <row r="192">
          <cell r="D192" t="str">
            <v>M25073</v>
          </cell>
          <cell r="E192" t="str">
            <v>BROCA ELICOIDAL 0=10MM</v>
          </cell>
          <cell r="F192" t="str">
            <v>UN</v>
          </cell>
          <cell r="G192">
            <v>10</v>
          </cell>
        </row>
        <row r="193">
          <cell r="D193" t="str">
            <v>M25076</v>
          </cell>
          <cell r="E193" t="str">
            <v>BROCA ELICOIDAL 0=20MM</v>
          </cell>
          <cell r="F193" t="str">
            <v>UN</v>
          </cell>
          <cell r="G193">
            <v>55</v>
          </cell>
        </row>
        <row r="194">
          <cell r="D194" t="str">
            <v>M25077</v>
          </cell>
          <cell r="E194" t="str">
            <v>BROCA ELICOIDAL 0=25MM</v>
          </cell>
          <cell r="F194" t="str">
            <v>UN</v>
          </cell>
          <cell r="G194">
            <v>95</v>
          </cell>
        </row>
        <row r="195">
          <cell r="D195" t="str">
            <v>M26003</v>
          </cell>
          <cell r="E195" t="str">
            <v>TELHA ONDULADA F.C. 6MM</v>
          </cell>
          <cell r="F195" t="str">
            <v>M2</v>
          </cell>
          <cell r="G195">
            <v>14.15</v>
          </cell>
        </row>
        <row r="196">
          <cell r="D196" t="str">
            <v>M27025</v>
          </cell>
          <cell r="E196" t="str">
            <v>DOBRADICA 95 CR/P 3 1/2X3</v>
          </cell>
          <cell r="F196" t="str">
            <v>UN</v>
          </cell>
          <cell r="G196">
            <v>4.42</v>
          </cell>
        </row>
        <row r="197">
          <cell r="D197" t="str">
            <v>M27037</v>
          </cell>
          <cell r="E197" t="str">
            <v>CHUMBADOR</v>
          </cell>
          <cell r="F197" t="str">
            <v>KG</v>
          </cell>
          <cell r="G197">
            <v>1.83</v>
          </cell>
        </row>
        <row r="198">
          <cell r="D198" t="str">
            <v>M27038</v>
          </cell>
          <cell r="E198" t="str">
            <v>PORCAS</v>
          </cell>
          <cell r="F198" t="str">
            <v>KG</v>
          </cell>
          <cell r="G198">
            <v>3.45</v>
          </cell>
        </row>
        <row r="199">
          <cell r="D199" t="str">
            <v>M27051</v>
          </cell>
          <cell r="E199" t="str">
            <v>FECH. FC2103 (EXT)</v>
          </cell>
          <cell r="F199" t="str">
            <v>UN</v>
          </cell>
          <cell r="G199">
            <v>7.7</v>
          </cell>
        </row>
        <row r="200">
          <cell r="D200" t="str">
            <v>M28111</v>
          </cell>
          <cell r="E200" t="str">
            <v>HIDROMETRO (MAG) 0=1/2 UNIJ. 3M3/H</v>
          </cell>
          <cell r="F200" t="str">
            <v>UN</v>
          </cell>
          <cell r="G200">
            <v>54.42</v>
          </cell>
        </row>
        <row r="201">
          <cell r="D201" t="str">
            <v>M29621</v>
          </cell>
          <cell r="E201" t="str">
            <v>TUBO PVC RIG VINILFORT 0=100MM</v>
          </cell>
          <cell r="F201" t="str">
            <v>M</v>
          </cell>
          <cell r="G201">
            <v>8.19</v>
          </cell>
        </row>
        <row r="202">
          <cell r="D202" t="str">
            <v>M29693</v>
          </cell>
          <cell r="E202" t="str">
            <v>SELIM 90 ELAST. 300X100</v>
          </cell>
          <cell r="F202" t="str">
            <v>UN</v>
          </cell>
          <cell r="G202">
            <v>7.92</v>
          </cell>
        </row>
        <row r="203">
          <cell r="D203" t="str">
            <v>M33023</v>
          </cell>
          <cell r="E203" t="str">
            <v>ISOPOR E=2CM</v>
          </cell>
          <cell r="F203" t="str">
            <v>M2</v>
          </cell>
          <cell r="G203">
            <v>3.57</v>
          </cell>
        </row>
        <row r="204">
          <cell r="D204" t="str">
            <v>M34022</v>
          </cell>
          <cell r="E204" t="str">
            <v>JUNTA FUNGETAND O22</v>
          </cell>
          <cell r="F204" t="str">
            <v>M</v>
          </cell>
          <cell r="G204">
            <v>27.5</v>
          </cell>
        </row>
        <row r="205">
          <cell r="D205" t="str">
            <v>M35013</v>
          </cell>
          <cell r="E205" t="str">
            <v>ASFALTO OXIDADO</v>
          </cell>
          <cell r="F205" t="str">
            <v>KG</v>
          </cell>
          <cell r="G205">
            <v>1.9</v>
          </cell>
        </row>
        <row r="206">
          <cell r="D206" t="str">
            <v>M35028</v>
          </cell>
          <cell r="E206" t="str">
            <v>CIMENTO ASFALTICO</v>
          </cell>
          <cell r="F206" t="str">
            <v>KG</v>
          </cell>
          <cell r="G206">
            <v>0.16</v>
          </cell>
        </row>
        <row r="207">
          <cell r="D207" t="str">
            <v>M37010</v>
          </cell>
          <cell r="E207" t="str">
            <v>PONTO HIDRO-SANIT. (BAIXO)</v>
          </cell>
          <cell r="F207" t="str">
            <v>PT</v>
          </cell>
          <cell r="G207">
            <v>40.25</v>
          </cell>
        </row>
        <row r="208">
          <cell r="D208" t="str">
            <v>M38013</v>
          </cell>
          <cell r="E208" t="str">
            <v>BIDIM RT-16 (OP-30)</v>
          </cell>
          <cell r="F208" t="str">
            <v>M2</v>
          </cell>
          <cell r="G208">
            <v>4.21</v>
          </cell>
        </row>
        <row r="209">
          <cell r="D209" t="str">
            <v>M38035</v>
          </cell>
          <cell r="E209" t="str">
            <v>MANTA (PEAD) E=2MM</v>
          </cell>
          <cell r="F209" t="str">
            <v>M2</v>
          </cell>
          <cell r="G209">
            <v>11.7</v>
          </cell>
        </row>
        <row r="210">
          <cell r="D210" t="str">
            <v>M38037</v>
          </cell>
          <cell r="E210" t="str">
            <v>GEOCOMPOSTO DRENANTE COM MANTA RT&gt;=9 NAS DUAS FACES</v>
          </cell>
          <cell r="F210" t="str">
            <v>M2</v>
          </cell>
          <cell r="G210">
            <v>12.35</v>
          </cell>
        </row>
        <row r="211">
          <cell r="D211" t="str">
            <v>M38039</v>
          </cell>
          <cell r="E211" t="str">
            <v>METALON 2"X1"X3/16"</v>
          </cell>
          <cell r="F211" t="str">
            <v>M</v>
          </cell>
          <cell r="G211">
            <v>3.9</v>
          </cell>
        </row>
        <row r="212">
          <cell r="D212" t="str">
            <v>M38040</v>
          </cell>
          <cell r="E212" t="str">
            <v>BARROTE 2"X1/12"</v>
          </cell>
          <cell r="F212" t="str">
            <v>M</v>
          </cell>
          <cell r="G212">
            <v>1.9</v>
          </cell>
        </row>
        <row r="213">
          <cell r="D213" t="str">
            <v>M38056</v>
          </cell>
          <cell r="E213" t="str">
            <v>SACO DE ANIAGEM</v>
          </cell>
          <cell r="F213" t="str">
            <v>UN</v>
          </cell>
          <cell r="G213">
            <v>0.8</v>
          </cell>
        </row>
        <row r="214">
          <cell r="D214" t="str">
            <v>M39003</v>
          </cell>
          <cell r="E214" t="str">
            <v>MADERIT RESIN. 12MM 220X110</v>
          </cell>
          <cell r="F214" t="str">
            <v>M2</v>
          </cell>
          <cell r="G214">
            <v>13.64</v>
          </cell>
        </row>
        <row r="215">
          <cell r="D215" t="str">
            <v>M39005</v>
          </cell>
          <cell r="E215" t="str">
            <v>MADERIT RESINADO 17MM 220X110</v>
          </cell>
          <cell r="F215" t="str">
            <v>M2</v>
          </cell>
          <cell r="G215">
            <v>20.7</v>
          </cell>
        </row>
        <row r="216">
          <cell r="D216" t="str">
            <v>M39009</v>
          </cell>
          <cell r="E216" t="str">
            <v>MADERIT PLAST. 12MM 220X110</v>
          </cell>
          <cell r="F216" t="str">
            <v>M2</v>
          </cell>
          <cell r="G216">
            <v>18.739999999999998</v>
          </cell>
        </row>
        <row r="217">
          <cell r="D217" t="str">
            <v>M39012</v>
          </cell>
          <cell r="E217" t="str">
            <v>MADERIT PLAST. 20MM 220X110</v>
          </cell>
          <cell r="F217" t="str">
            <v>M2</v>
          </cell>
          <cell r="G217">
            <v>31.69</v>
          </cell>
        </row>
        <row r="218">
          <cell r="D218" t="str">
            <v>M40002</v>
          </cell>
          <cell r="E218" t="str">
            <v>MANILHA DE BARRO 100 MM</v>
          </cell>
          <cell r="F218" t="str">
            <v>M</v>
          </cell>
          <cell r="G218">
            <v>3.46</v>
          </cell>
        </row>
        <row r="219">
          <cell r="D219" t="str">
            <v>M41002</v>
          </cell>
          <cell r="E219" t="str">
            <v>MOURAO PV 2.60 M</v>
          </cell>
          <cell r="F219" t="str">
            <v>UN</v>
          </cell>
          <cell r="G219">
            <v>14.48</v>
          </cell>
          <cell r="H219">
            <v>14.48</v>
          </cell>
        </row>
        <row r="220">
          <cell r="D220" t="str">
            <v>M99005</v>
          </cell>
          <cell r="E220" t="str">
            <v>ESTACA DE CONCRETO RETA TIPO T-2,10</v>
          </cell>
          <cell r="F220" t="str">
            <v>UN</v>
          </cell>
          <cell r="G220">
            <v>14.000000000000002</v>
          </cell>
        </row>
        <row r="221">
          <cell r="D221" t="str">
            <v>M41026</v>
          </cell>
          <cell r="E221" t="str">
            <v>ESTACA T PV L=2.8M</v>
          </cell>
          <cell r="F221" t="str">
            <v>UN</v>
          </cell>
          <cell r="G221">
            <v>6.56</v>
          </cell>
        </row>
        <row r="222">
          <cell r="D222" t="str">
            <v>M45001</v>
          </cell>
          <cell r="E222" t="str">
            <v>TABUA 1"X12"</v>
          </cell>
          <cell r="F222" t="str">
            <v>M</v>
          </cell>
          <cell r="G222">
            <v>4.47</v>
          </cell>
        </row>
        <row r="223">
          <cell r="D223" t="str">
            <v>M45003</v>
          </cell>
          <cell r="E223" t="str">
            <v>TABUA 1"X6"</v>
          </cell>
          <cell r="F223" t="str">
            <v>M</v>
          </cell>
          <cell r="G223">
            <v>2.23</v>
          </cell>
        </row>
        <row r="224">
          <cell r="D224" t="str">
            <v>M45004</v>
          </cell>
          <cell r="E224" t="str">
            <v>TABUA 1"X4"</v>
          </cell>
          <cell r="F224" t="str">
            <v>M</v>
          </cell>
          <cell r="G224">
            <v>1.49</v>
          </cell>
        </row>
        <row r="225">
          <cell r="D225" t="str">
            <v>M45011</v>
          </cell>
          <cell r="E225" t="str">
            <v>PONTALETE 3"X3"</v>
          </cell>
          <cell r="F225" t="str">
            <v>M</v>
          </cell>
          <cell r="G225">
            <v>4.3499999999999996</v>
          </cell>
        </row>
        <row r="226">
          <cell r="D226" t="str">
            <v>M45018</v>
          </cell>
          <cell r="E226" t="str">
            <v>ESTRONCA DE LITRO</v>
          </cell>
          <cell r="F226" t="str">
            <v>M</v>
          </cell>
          <cell r="G226">
            <v>1.33</v>
          </cell>
        </row>
        <row r="227">
          <cell r="D227" t="str">
            <v>M45023</v>
          </cell>
          <cell r="E227" t="str">
            <v>GUIA DE MADEIRA (2,50 X 7,00)CM</v>
          </cell>
          <cell r="F227" t="str">
            <v>M</v>
          </cell>
          <cell r="G227">
            <v>1.01</v>
          </cell>
        </row>
        <row r="228">
          <cell r="D228" t="str">
            <v>M45028</v>
          </cell>
          <cell r="E228" t="str">
            <v>PONTALETE 3"X3" - LOURO ROSA</v>
          </cell>
          <cell r="F228" t="str">
            <v>M</v>
          </cell>
          <cell r="G228">
            <v>3.35</v>
          </cell>
        </row>
        <row r="229">
          <cell r="D229" t="str">
            <v>M45061</v>
          </cell>
          <cell r="E229" t="str">
            <v>PONTALETE 3"X3"</v>
          </cell>
          <cell r="F229" t="str">
            <v>M</v>
          </cell>
          <cell r="G229">
            <v>5.44</v>
          </cell>
        </row>
        <row r="230">
          <cell r="D230" t="str">
            <v>M45062</v>
          </cell>
          <cell r="E230" t="str">
            <v>PONTALETE 3"X2"</v>
          </cell>
          <cell r="F230" t="str">
            <v>M</v>
          </cell>
          <cell r="G230">
            <v>3.63</v>
          </cell>
        </row>
        <row r="231">
          <cell r="D231" t="str">
            <v>M45063</v>
          </cell>
          <cell r="E231" t="str">
            <v>PONTALETE 2"X2"</v>
          </cell>
          <cell r="F231" t="str">
            <v>M</v>
          </cell>
          <cell r="G231">
            <v>2.42</v>
          </cell>
        </row>
        <row r="232">
          <cell r="D232" t="str">
            <v>M46011</v>
          </cell>
          <cell r="E232" t="str">
            <v>TRI-CURING</v>
          </cell>
          <cell r="F232" t="str">
            <v>KG</v>
          </cell>
          <cell r="G232">
            <v>5.9</v>
          </cell>
        </row>
        <row r="233">
          <cell r="D233" t="str">
            <v>M50001</v>
          </cell>
          <cell r="E233" t="str">
            <v>TUBO PVC 0=50MM</v>
          </cell>
          <cell r="F233" t="str">
            <v>M</v>
          </cell>
          <cell r="G233">
            <v>1.62</v>
          </cell>
        </row>
        <row r="234">
          <cell r="D234" t="str">
            <v>M50011</v>
          </cell>
          <cell r="E234" t="str">
            <v>TUBO PEAD 20MM</v>
          </cell>
          <cell r="F234" t="str">
            <v>M</v>
          </cell>
          <cell r="G234">
            <v>0.46</v>
          </cell>
        </row>
        <row r="235">
          <cell r="D235" t="str">
            <v>M50090</v>
          </cell>
          <cell r="E235" t="str">
            <v>ADAPTADOR PVC CR 0=25 X 3/4</v>
          </cell>
          <cell r="F235" t="str">
            <v>UN</v>
          </cell>
          <cell r="G235">
            <v>0.39</v>
          </cell>
        </row>
        <row r="236">
          <cell r="D236" t="str">
            <v>M50091</v>
          </cell>
          <cell r="E236" t="str">
            <v>TORNEIRA DE PASS. PVC 0=3/4</v>
          </cell>
          <cell r="F236" t="str">
            <v>UN</v>
          </cell>
          <cell r="G236">
            <v>4.5</v>
          </cell>
        </row>
        <row r="237">
          <cell r="D237" t="str">
            <v>M50092</v>
          </cell>
          <cell r="E237" t="str">
            <v>TE PVC SOLD. 0=25MM</v>
          </cell>
          <cell r="F237" t="str">
            <v>UN</v>
          </cell>
          <cell r="G237">
            <v>0.59</v>
          </cell>
        </row>
        <row r="238">
          <cell r="D238" t="str">
            <v>M50093</v>
          </cell>
          <cell r="E238" t="str">
            <v>JOELHO DE PVC LR 0=25 X 1/2</v>
          </cell>
          <cell r="F238" t="str">
            <v>UN</v>
          </cell>
          <cell r="G238">
            <v>0.67</v>
          </cell>
        </row>
        <row r="239">
          <cell r="D239" t="str">
            <v>M50094</v>
          </cell>
          <cell r="E239" t="str">
            <v>TORNEIRA DE BICO PVC 0= 1/2</v>
          </cell>
          <cell r="F239" t="str">
            <v>UN</v>
          </cell>
          <cell r="G239">
            <v>4</v>
          </cell>
        </row>
        <row r="240">
          <cell r="D240" t="str">
            <v>M50095</v>
          </cell>
          <cell r="E240" t="str">
            <v>CAP PVC SOLD. 0=25MM</v>
          </cell>
          <cell r="F240" t="str">
            <v>UN</v>
          </cell>
          <cell r="G240">
            <v>0.86</v>
          </cell>
        </row>
        <row r="241">
          <cell r="D241" t="str">
            <v>M50097</v>
          </cell>
          <cell r="E241" t="str">
            <v>ABRACADEIRA FOFO/PVC 0=3 X 3/4</v>
          </cell>
          <cell r="F241" t="str">
            <v>UN</v>
          </cell>
          <cell r="G241">
            <v>3.35</v>
          </cell>
        </row>
        <row r="242">
          <cell r="D242" t="str">
            <v>M50098</v>
          </cell>
          <cell r="E242" t="str">
            <v>JOELHO PVC SOLD. 0=25MM</v>
          </cell>
          <cell r="F242" t="str">
            <v>UN</v>
          </cell>
          <cell r="G242">
            <v>0.46</v>
          </cell>
        </row>
        <row r="243">
          <cell r="D243" t="str">
            <v>M50124</v>
          </cell>
          <cell r="E243" t="str">
            <v>TUBO GALV. 0=1 1/4</v>
          </cell>
          <cell r="F243" t="str">
            <v>M</v>
          </cell>
          <cell r="G243">
            <v>12.64</v>
          </cell>
        </row>
        <row r="244">
          <cell r="D244" t="str">
            <v>M55001</v>
          </cell>
          <cell r="E244" t="str">
            <v>POSTES 150/10</v>
          </cell>
          <cell r="F244" t="str">
            <v>UN</v>
          </cell>
          <cell r="G244">
            <v>240</v>
          </cell>
        </row>
        <row r="245">
          <cell r="D245" t="str">
            <v>M55022</v>
          </cell>
          <cell r="E245" t="str">
            <v>CRUZETA 1.9M</v>
          </cell>
          <cell r="F245" t="str">
            <v>UN</v>
          </cell>
          <cell r="G245">
            <v>26</v>
          </cell>
        </row>
        <row r="246">
          <cell r="D246" t="str">
            <v>M55023</v>
          </cell>
          <cell r="E246" t="str">
            <v>CRUZETA 2.4M</v>
          </cell>
          <cell r="F246" t="str">
            <v>UN</v>
          </cell>
          <cell r="G246">
            <v>22</v>
          </cell>
        </row>
        <row r="247">
          <cell r="D247" t="str">
            <v>M59030</v>
          </cell>
          <cell r="E247" t="str">
            <v>TIRANTES</v>
          </cell>
          <cell r="F247" t="str">
            <v>KG</v>
          </cell>
          <cell r="G247">
            <v>3.45</v>
          </cell>
        </row>
        <row r="248">
          <cell r="D248" t="str">
            <v>M62023</v>
          </cell>
          <cell r="E248" t="str">
            <v>TUBO (CONCR) PA1 0=1.5M (CA1)</v>
          </cell>
          <cell r="F248" t="str">
            <v>M</v>
          </cell>
          <cell r="G248">
            <v>604.48500000000013</v>
          </cell>
        </row>
        <row r="249">
          <cell r="D249" t="str">
            <v>M62029</v>
          </cell>
          <cell r="E249" t="str">
            <v>TUBO (CONCR) PA2 0=0.8M (CA2)</v>
          </cell>
          <cell r="F249" t="str">
            <v>M</v>
          </cell>
          <cell r="G249">
            <v>183</v>
          </cell>
        </row>
        <row r="250">
          <cell r="D250" t="str">
            <v>M62031</v>
          </cell>
          <cell r="E250" t="str">
            <v>TUBO (CONCR) PA2 0=1.0M (CA2)</v>
          </cell>
          <cell r="F250" t="str">
            <v>M</v>
          </cell>
          <cell r="G250">
            <v>315</v>
          </cell>
        </row>
        <row r="251">
          <cell r="D251" t="str">
            <v>M62033</v>
          </cell>
          <cell r="E251" t="str">
            <v>TUBO (CONCR) PA2 0=1.2M (CA2)</v>
          </cell>
          <cell r="F251" t="str">
            <v>M</v>
          </cell>
          <cell r="G251">
            <v>437</v>
          </cell>
        </row>
        <row r="252">
          <cell r="D252" t="str">
            <v>M62039</v>
          </cell>
          <cell r="E252" t="str">
            <v>TUBO DE CONCRETO 0=0,80M - PA3</v>
          </cell>
          <cell r="F252" t="str">
            <v>M</v>
          </cell>
          <cell r="G252">
            <v>209.34</v>
          </cell>
        </row>
        <row r="253">
          <cell r="D253" t="str">
            <v>M62041</v>
          </cell>
          <cell r="E253" t="str">
            <v>TUBO DE CONCRETO 0=1,00M - PA3</v>
          </cell>
          <cell r="F253" t="str">
            <v>M</v>
          </cell>
          <cell r="G253">
            <v>285.83</v>
          </cell>
        </row>
        <row r="254">
          <cell r="D254" t="str">
            <v>M62043</v>
          </cell>
          <cell r="E254" t="str">
            <v>TUBO DE CONCRETO 0=1,20M - PA3</v>
          </cell>
          <cell r="F254" t="str">
            <v>M</v>
          </cell>
          <cell r="G254">
            <v>409.71</v>
          </cell>
        </row>
        <row r="255">
          <cell r="D255" t="str">
            <v>M62044</v>
          </cell>
          <cell r="E255" t="str">
            <v>TUBO DE CONCRETO 0=1,50M - PA3</v>
          </cell>
          <cell r="F255" t="str">
            <v>M</v>
          </cell>
          <cell r="G255">
            <v>567.41999999999996</v>
          </cell>
        </row>
        <row r="256">
          <cell r="D256" t="str">
            <v>M62045</v>
          </cell>
          <cell r="E256" t="str">
            <v>TUBO DE CONCRETO 0=1,20M - PA4</v>
          </cell>
          <cell r="F256" t="str">
            <v>M</v>
          </cell>
          <cell r="G256">
            <v>409.71</v>
          </cell>
        </row>
        <row r="257">
          <cell r="D257" t="str">
            <v>M62046</v>
          </cell>
          <cell r="E257" t="str">
            <v>TUBO DE CONCRETO 0=1,00M - PA4</v>
          </cell>
          <cell r="F257" t="str">
            <v>M</v>
          </cell>
          <cell r="G257">
            <v>285.83</v>
          </cell>
        </row>
        <row r="258">
          <cell r="D258" t="str">
            <v>M62091</v>
          </cell>
          <cell r="E258" t="str">
            <v>TUBO (CONCR) POROSO 0=0.20M</v>
          </cell>
          <cell r="F258" t="str">
            <v>M</v>
          </cell>
          <cell r="G258">
            <v>4.62</v>
          </cell>
        </row>
        <row r="259">
          <cell r="D259" t="str">
            <v>M99091</v>
          </cell>
          <cell r="E259" t="str">
            <v>TUBO (PEAD) POROSO 0=0.20M</v>
          </cell>
          <cell r="F259" t="str">
            <v>M</v>
          </cell>
          <cell r="G259">
            <v>30</v>
          </cell>
        </row>
        <row r="260">
          <cell r="D260" t="str">
            <v>M64003</v>
          </cell>
          <cell r="E260" t="str">
            <v>TINTA PVA INT. CORALAR</v>
          </cell>
          <cell r="F260" t="str">
            <v>L</v>
          </cell>
          <cell r="G260">
            <v>4.38</v>
          </cell>
        </row>
        <row r="261">
          <cell r="D261" t="str">
            <v>M64013</v>
          </cell>
          <cell r="E261" t="str">
            <v>ESMALTE BRILHANTE</v>
          </cell>
          <cell r="F261" t="str">
            <v>L</v>
          </cell>
          <cell r="G261">
            <v>10.25</v>
          </cell>
        </row>
        <row r="262">
          <cell r="D262" t="str">
            <v>M64014</v>
          </cell>
          <cell r="E262" t="str">
            <v>SOLVENTE (CORALRAZ)</v>
          </cell>
          <cell r="F262" t="str">
            <v>L</v>
          </cell>
          <cell r="G262">
            <v>5.3</v>
          </cell>
        </row>
        <row r="263">
          <cell r="D263" t="str">
            <v>M64015</v>
          </cell>
          <cell r="E263" t="str">
            <v>ZARCAO</v>
          </cell>
          <cell r="F263" t="str">
            <v>L</v>
          </cell>
          <cell r="G263">
            <v>8.6199999999999992</v>
          </cell>
        </row>
        <row r="264">
          <cell r="D264" t="str">
            <v>M64029</v>
          </cell>
          <cell r="E264" t="str">
            <v>LIXA DE MADEIRA</v>
          </cell>
          <cell r="F264" t="str">
            <v>UN</v>
          </cell>
          <cell r="G264">
            <v>0.27</v>
          </cell>
        </row>
        <row r="265">
          <cell r="D265" t="str">
            <v>M64030</v>
          </cell>
          <cell r="E265" t="str">
            <v>LIXA DE FERRO</v>
          </cell>
          <cell r="F265" t="str">
            <v>UN</v>
          </cell>
          <cell r="G265">
            <v>0.96</v>
          </cell>
        </row>
        <row r="266">
          <cell r="D266" t="str">
            <v>M65001</v>
          </cell>
          <cell r="E266" t="str">
            <v>SEPAROL</v>
          </cell>
          <cell r="F266" t="str">
            <v>L</v>
          </cell>
          <cell r="G266">
            <v>3.08</v>
          </cell>
        </row>
        <row r="267">
          <cell r="D267" t="str">
            <v>M75003</v>
          </cell>
          <cell r="E267" t="str">
            <v>AGUA</v>
          </cell>
          <cell r="F267" t="str">
            <v>M3</v>
          </cell>
          <cell r="G267">
            <v>0.49</v>
          </cell>
        </row>
        <row r="268">
          <cell r="D268" t="str">
            <v>M75004</v>
          </cell>
          <cell r="E268" t="str">
            <v>ENERGIA ELETRICA</v>
          </cell>
          <cell r="F268" t="str">
            <v>KWH</v>
          </cell>
          <cell r="G268">
            <v>0.25</v>
          </cell>
        </row>
        <row r="269">
          <cell r="D269" t="str">
            <v>M75013</v>
          </cell>
          <cell r="E269" t="str">
            <v>PLACA DE OBRA</v>
          </cell>
          <cell r="F269" t="str">
            <v>M2</v>
          </cell>
          <cell r="G269">
            <v>65</v>
          </cell>
        </row>
        <row r="270">
          <cell r="D270" t="str">
            <v>M75014</v>
          </cell>
          <cell r="E270" t="str">
            <v>MATERIAIS DE EXPEDIENTE</v>
          </cell>
          <cell r="F270" t="str">
            <v>MES</v>
          </cell>
          <cell r="G270">
            <v>1500</v>
          </cell>
        </row>
        <row r="271">
          <cell r="D271" t="str">
            <v>M75025</v>
          </cell>
          <cell r="E271" t="str">
            <v>MALOTE 5V/SEM</v>
          </cell>
          <cell r="F271" t="str">
            <v>KM</v>
          </cell>
          <cell r="G271">
            <v>0.27</v>
          </cell>
        </row>
        <row r="272">
          <cell r="D272" t="str">
            <v>M76011</v>
          </cell>
          <cell r="E272" t="str">
            <v>FIO DE COBRE 4AWG</v>
          </cell>
          <cell r="F272" t="str">
            <v>M</v>
          </cell>
          <cell r="G272">
            <v>0.46</v>
          </cell>
        </row>
        <row r="273">
          <cell r="D273" t="str">
            <v>M76031</v>
          </cell>
          <cell r="E273" t="str">
            <v>ISOLADOR DE ROLDANA</v>
          </cell>
          <cell r="F273" t="str">
            <v>UN</v>
          </cell>
          <cell r="G273">
            <v>0.23</v>
          </cell>
        </row>
        <row r="274">
          <cell r="D274" t="str">
            <v>M76032</v>
          </cell>
          <cell r="E274" t="str">
            <v>ISOLADOR DE PINO</v>
          </cell>
          <cell r="F274" t="str">
            <v>UN</v>
          </cell>
          <cell r="G274">
            <v>7.4</v>
          </cell>
        </row>
        <row r="275">
          <cell r="D275" t="str">
            <v>M76043</v>
          </cell>
          <cell r="E275" t="str">
            <v>TRANSF.  75KVA 13.8/380/220V 3F</v>
          </cell>
          <cell r="F275" t="str">
            <v>UN</v>
          </cell>
          <cell r="G275">
            <v>3216.89</v>
          </cell>
        </row>
        <row r="276">
          <cell r="D276" t="str">
            <v>M76057</v>
          </cell>
          <cell r="E276" t="str">
            <v>ARMACAO SECUNDARIA 2ESTR.</v>
          </cell>
          <cell r="F276" t="str">
            <v>UN</v>
          </cell>
          <cell r="G276">
            <v>16.5</v>
          </cell>
        </row>
        <row r="277">
          <cell r="D277" t="str">
            <v>M76082</v>
          </cell>
          <cell r="E277" t="str">
            <v>CAIXA DE MEDICAO TIPO F</v>
          </cell>
          <cell r="F277" t="str">
            <v>UN</v>
          </cell>
          <cell r="G277">
            <v>117.7</v>
          </cell>
        </row>
        <row r="278">
          <cell r="D278" t="str">
            <v>M76091</v>
          </cell>
          <cell r="E278" t="str">
            <v>CHAVE FUZIVEL 100A 15KV</v>
          </cell>
          <cell r="F278" t="str">
            <v>UN</v>
          </cell>
          <cell r="G278">
            <v>95</v>
          </cell>
        </row>
        <row r="279">
          <cell r="D279" t="str">
            <v>M76101</v>
          </cell>
          <cell r="E279" t="str">
            <v>CABO AL/ACO 4AWG</v>
          </cell>
          <cell r="F279" t="str">
            <v>M</v>
          </cell>
          <cell r="G279">
            <v>0.37</v>
          </cell>
        </row>
        <row r="280">
          <cell r="D280" t="str">
            <v>M80001</v>
          </cell>
          <cell r="E280" t="str">
            <v>ESCORAMENTO TUBULAR</v>
          </cell>
          <cell r="F280" t="str">
            <v>KGMES</v>
          </cell>
          <cell r="G280">
            <v>0.13</v>
          </cell>
        </row>
        <row r="281">
          <cell r="D281" t="str">
            <v>M80002</v>
          </cell>
          <cell r="E281" t="str">
            <v>VIGA PRINCIPAL</v>
          </cell>
          <cell r="F281" t="str">
            <v>M MES</v>
          </cell>
          <cell r="G281">
            <v>3.63</v>
          </cell>
        </row>
        <row r="282">
          <cell r="D282" t="str">
            <v>M80003</v>
          </cell>
          <cell r="E282" t="str">
            <v>VIGA SECUNDARIA</v>
          </cell>
          <cell r="F282" t="str">
            <v>M MES</v>
          </cell>
          <cell r="G282">
            <v>1.56</v>
          </cell>
        </row>
        <row r="283">
          <cell r="D283" t="str">
            <v>M90047</v>
          </cell>
          <cell r="E283" t="str">
            <v>TUBO DE PVC RANHURADO 0 5 CM</v>
          </cell>
          <cell r="F283" t="str">
            <v>M</v>
          </cell>
          <cell r="G283">
            <v>1</v>
          </cell>
        </row>
        <row r="284">
          <cell r="D284" t="str">
            <v>M90072</v>
          </cell>
          <cell r="E284" t="str">
            <v>CAIXA DE ESGOT0 (80X80)</v>
          </cell>
          <cell r="F284" t="str">
            <v>UN</v>
          </cell>
          <cell r="G284">
            <v>132</v>
          </cell>
        </row>
        <row r="285">
          <cell r="D285" t="str">
            <v>M93001</v>
          </cell>
          <cell r="E285" t="str">
            <v>MOBILIZACAO</v>
          </cell>
          <cell r="F285" t="str">
            <v>VB</v>
          </cell>
          <cell r="G285">
            <v>98080</v>
          </cell>
          <cell r="H285">
            <v>120500</v>
          </cell>
        </row>
        <row r="286">
          <cell r="D286" t="str">
            <v>M93003</v>
          </cell>
          <cell r="E286" t="str">
            <v>AMPLIACAO E PREPARACAO DE AREA PARA INSTALACAO DE APOI</v>
          </cell>
          <cell r="F286" t="str">
            <v>M2</v>
          </cell>
          <cell r="G286">
            <v>95</v>
          </cell>
        </row>
        <row r="287">
          <cell r="D287" t="str">
            <v>M93004</v>
          </cell>
          <cell r="E287" t="str">
            <v>DESMOBILIZACAO</v>
          </cell>
          <cell r="F287" t="str">
            <v>VB</v>
          </cell>
          <cell r="G287">
            <v>98080</v>
          </cell>
        </row>
        <row r="288">
          <cell r="D288" t="str">
            <v>M93005</v>
          </cell>
          <cell r="E288" t="str">
            <v>FORNECIMENTO E INSTALACAO DE MALHA METALICA 0,10X0,10</v>
          </cell>
          <cell r="F288" t="str">
            <v>KG</v>
          </cell>
          <cell r="G288">
            <v>8</v>
          </cell>
        </row>
        <row r="289">
          <cell r="D289" t="str">
            <v>M93006</v>
          </cell>
          <cell r="E289" t="str">
            <v>CONTROLE TECNOLOGICO E COMISSIONAMENTO DOS EQUIPAMENTO</v>
          </cell>
          <cell r="F289" t="str">
            <v>VB</v>
          </cell>
          <cell r="G289">
            <v>0</v>
          </cell>
        </row>
        <row r="290">
          <cell r="D290" t="str">
            <v>M93007</v>
          </cell>
          <cell r="E290" t="str">
            <v>ESCAVACAO, CARGA E DESCARGA DE MATERIAL DE 3A CATEGORI</v>
          </cell>
          <cell r="F290" t="str">
            <v>M3</v>
          </cell>
          <cell r="G290">
            <v>150</v>
          </cell>
        </row>
        <row r="291">
          <cell r="D291" t="str">
            <v>M93008</v>
          </cell>
          <cell r="E291" t="str">
            <v>FORNECIMENTO, PERFURACAO, INSTALACAO, INJECAO E PROTEN</v>
          </cell>
          <cell r="F291" t="str">
            <v>M</v>
          </cell>
          <cell r="G291">
            <v>0</v>
          </cell>
        </row>
        <row r="292">
          <cell r="D292" t="str">
            <v>M93012</v>
          </cell>
          <cell r="E292" t="str">
            <v>TUBO FLEXIVEL EM PEAD (KANADREN SW-DN160MM)</v>
          </cell>
          <cell r="F292" t="str">
            <v>M</v>
          </cell>
          <cell r="G292">
            <v>9.1999999999999993</v>
          </cell>
        </row>
        <row r="293">
          <cell r="D293" t="str">
            <v>M93017</v>
          </cell>
          <cell r="E293" t="str">
            <v>COMPORTA DE SEGMENTO AUTOMATICO</v>
          </cell>
          <cell r="F293" t="str">
            <v>UND</v>
          </cell>
          <cell r="G293">
            <v>0</v>
          </cell>
        </row>
        <row r="294">
          <cell r="D294" t="str">
            <v>M93018</v>
          </cell>
          <cell r="E294" t="str">
            <v>MATERIAL DE LIMPEZA</v>
          </cell>
          <cell r="F294" t="str">
            <v>MES</v>
          </cell>
          <cell r="G294">
            <v>500</v>
          </cell>
        </row>
        <row r="295">
          <cell r="D295" t="str">
            <v>M93019</v>
          </cell>
          <cell r="E295" t="str">
            <v>EQUIPAMENTOS DE INFORMATICA</v>
          </cell>
          <cell r="F295" t="str">
            <v>MES</v>
          </cell>
          <cell r="G295">
            <v>2400</v>
          </cell>
        </row>
        <row r="296">
          <cell r="D296" t="str">
            <v>M93020</v>
          </cell>
          <cell r="E296" t="str">
            <v>MOVEIS (UTENSILIOS)</v>
          </cell>
          <cell r="F296" t="str">
            <v>MES</v>
          </cell>
          <cell r="G296">
            <v>3500</v>
          </cell>
        </row>
        <row r="297">
          <cell r="D297" t="str">
            <v>M93021</v>
          </cell>
          <cell r="E297" t="str">
            <v>CAFE/AGUA/REFRIGERANTE/FRUTAS ETC.</v>
          </cell>
          <cell r="F297" t="str">
            <v>MES</v>
          </cell>
          <cell r="G297">
            <v>500</v>
          </cell>
        </row>
        <row r="298">
          <cell r="D298" t="str">
            <v>M93022</v>
          </cell>
          <cell r="E298" t="str">
            <v>MEDICAMENTOS/PRIMEIROS SOCORROS</v>
          </cell>
          <cell r="F298" t="str">
            <v>MES</v>
          </cell>
          <cell r="G298">
            <v>500</v>
          </cell>
        </row>
        <row r="299">
          <cell r="D299" t="str">
            <v>M93023</v>
          </cell>
          <cell r="E299" t="str">
            <v>LIXO/MEIO AMBIENTE</v>
          </cell>
          <cell r="F299" t="str">
            <v>MES</v>
          </cell>
          <cell r="G299">
            <v>3000</v>
          </cell>
        </row>
        <row r="300">
          <cell r="D300" t="str">
            <v>M93024</v>
          </cell>
          <cell r="E300" t="str">
            <v>TELEFONE/INTERNET</v>
          </cell>
          <cell r="F300" t="str">
            <v>MES</v>
          </cell>
          <cell r="G300">
            <v>8000</v>
          </cell>
        </row>
        <row r="301">
          <cell r="D301" t="str">
            <v>M93025</v>
          </cell>
          <cell r="E301" t="str">
            <v>COPIAS/XEROX</v>
          </cell>
          <cell r="F301" t="str">
            <v>MES</v>
          </cell>
          <cell r="G301">
            <v>1600</v>
          </cell>
        </row>
        <row r="302">
          <cell r="D302" t="str">
            <v>M93026</v>
          </cell>
          <cell r="E302" t="str">
            <v>PESSOAL DE COPA, LIMPESA, SERVICOS GERAIS</v>
          </cell>
          <cell r="F302" t="str">
            <v>MES</v>
          </cell>
          <cell r="G302">
            <v>4000</v>
          </cell>
        </row>
        <row r="303">
          <cell r="D303" t="str">
            <v>M93027</v>
          </cell>
          <cell r="E303" t="str">
            <v>ONIBUS</v>
          </cell>
          <cell r="F303" t="str">
            <v>MES</v>
          </cell>
          <cell r="G303">
            <v>7500</v>
          </cell>
        </row>
        <row r="304">
          <cell r="D304" t="str">
            <v>M93028</v>
          </cell>
          <cell r="E304" t="str">
            <v>MASTERMIX 283R</v>
          </cell>
          <cell r="F304" t="str">
            <v>KG</v>
          </cell>
          <cell r="G304">
            <v>2.2000000000000002</v>
          </cell>
        </row>
        <row r="305">
          <cell r="D305" t="str">
            <v>M93029</v>
          </cell>
          <cell r="E305" t="str">
            <v>MASTERMIX 390N</v>
          </cell>
          <cell r="F305" t="str">
            <v>KG</v>
          </cell>
          <cell r="G305">
            <v>2</v>
          </cell>
        </row>
        <row r="306">
          <cell r="D306" t="str">
            <v>M93030</v>
          </cell>
          <cell r="E306" t="str">
            <v>SILICA</v>
          </cell>
          <cell r="F306" t="str">
            <v>KG</v>
          </cell>
          <cell r="G306">
            <v>1.4</v>
          </cell>
        </row>
        <row r="307">
          <cell r="D307" t="str">
            <v>M95002</v>
          </cell>
          <cell r="E307" t="str">
            <v>MAO DE OBRA DE APLICACAO DA MANTA PEAD(FIRMA ESPECIALI</v>
          </cell>
          <cell r="F307" t="str">
            <v>M2</v>
          </cell>
          <cell r="G307">
            <v>1</v>
          </cell>
        </row>
        <row r="308">
          <cell r="D308" t="str">
            <v>M97001</v>
          </cell>
          <cell r="E308" t="str">
            <v>ENTRADA DE SERVICO AEREA EM ALTA TENSAO P/ 75KVA</v>
          </cell>
          <cell r="F308" t="str">
            <v>UN</v>
          </cell>
          <cell r="G308">
            <v>3000</v>
          </cell>
        </row>
        <row r="309">
          <cell r="D309" t="str">
            <v>M97002</v>
          </cell>
          <cell r="E309" t="str">
            <v>COMPORTA DE SETOR 4,20m x 4,0m, COM 4,0m DE RAIO, COM</v>
          </cell>
          <cell r="F309" t="str">
            <v>UN</v>
          </cell>
          <cell r="G309">
            <v>106911</v>
          </cell>
        </row>
        <row r="310">
          <cell r="D310" t="str">
            <v>M97003</v>
          </cell>
          <cell r="E310" t="str">
            <v>JOGO DE STOP-LOGS DE ACO CARBONO INCLUINDO GUIAS METAL</v>
          </cell>
          <cell r="F310" t="str">
            <v>UN</v>
          </cell>
          <cell r="G310">
            <v>233205</v>
          </cell>
        </row>
        <row r="311">
          <cell r="D311" t="str">
            <v>M97004</v>
          </cell>
          <cell r="E311" t="str">
            <v>GUIAS PARA COMPORTA DE SETOR 4,20m x 4,0m, COM 4,0m DE</v>
          </cell>
          <cell r="F311" t="str">
            <v>UN</v>
          </cell>
          <cell r="G311">
            <v>13230</v>
          </cell>
        </row>
        <row r="312">
          <cell r="D312" t="str">
            <v>M97005</v>
          </cell>
          <cell r="E312" t="str">
            <v>SUPERVISAO E MONTAGEM DAS COMPORTAS, GUIAS E STOP-LOGS</v>
          </cell>
          <cell r="F312" t="str">
            <v>VBA</v>
          </cell>
          <cell r="G312">
            <v>179934.3</v>
          </cell>
        </row>
        <row r="313">
          <cell r="D313" t="str">
            <v>M99002</v>
          </cell>
          <cell r="E313" t="str">
            <v>PONTEIRA DE MARTELO</v>
          </cell>
          <cell r="F313" t="str">
            <v>UN</v>
          </cell>
          <cell r="G313">
            <v>5000</v>
          </cell>
        </row>
        <row r="314">
          <cell r="D314" t="str">
            <v>M99004</v>
          </cell>
          <cell r="E314" t="str">
            <v>POSTES INST. NO CANTEIRO</v>
          </cell>
          <cell r="F314" t="str">
            <v>VB</v>
          </cell>
          <cell r="G314">
            <v>2288</v>
          </cell>
        </row>
        <row r="315">
          <cell r="D315" t="str">
            <v>M99003</v>
          </cell>
          <cell r="E315" t="str">
            <v>MATERIAL ELÉTRICO P/ CANTEIRO BAIXA TENSÃO</v>
          </cell>
          <cell r="F315" t="str">
            <v>VB</v>
          </cell>
          <cell r="G315">
            <v>7112.2</v>
          </cell>
        </row>
        <row r="316">
          <cell r="D316" t="str">
            <v>M99001</v>
          </cell>
          <cell r="E316" t="str">
            <v>PONTEIRO CONICO 650MM</v>
          </cell>
          <cell r="F316" t="str">
            <v>UN.</v>
          </cell>
          <cell r="G316">
            <v>4633.33</v>
          </cell>
        </row>
        <row r="317">
          <cell r="D317" t="str">
            <v>M99008</v>
          </cell>
          <cell r="E317" t="str">
            <v>CHAPA 16MM</v>
          </cell>
          <cell r="F317" t="str">
            <v>M2</v>
          </cell>
          <cell r="G317">
            <v>218.61</v>
          </cell>
        </row>
        <row r="318">
          <cell r="D318" t="str">
            <v>M99007</v>
          </cell>
          <cell r="E318" t="str">
            <v>ELETRODO OK 48</v>
          </cell>
          <cell r="F318" t="str">
            <v>KG</v>
          </cell>
          <cell r="G318">
            <v>11.97</v>
          </cell>
        </row>
        <row r="319">
          <cell r="D319" t="str">
            <v>M99009</v>
          </cell>
          <cell r="E319" t="str">
            <v>PERFIL I 10"</v>
          </cell>
          <cell r="F319" t="str">
            <v>KG</v>
          </cell>
          <cell r="G319">
            <v>3.64</v>
          </cell>
        </row>
        <row r="320">
          <cell r="D320" t="str">
            <v>M99006</v>
          </cell>
          <cell r="E320" t="str">
            <v>CHUMBADOR 16MM</v>
          </cell>
          <cell r="F320" t="str">
            <v>UN.</v>
          </cell>
          <cell r="G320">
            <v>17.32</v>
          </cell>
        </row>
        <row r="321">
          <cell r="D321" t="str">
            <v>S06013</v>
          </cell>
          <cell r="E321" t="str">
            <v>GABIAO CAIXA 8X10 GALV. h=1,00</v>
          </cell>
          <cell r="F321" t="str">
            <v>M3</v>
          </cell>
          <cell r="G321">
            <v>82.95</v>
          </cell>
        </row>
      </sheetData>
      <sheetData sheetId="1"/>
      <sheetData sheetId="2"/>
      <sheetData sheetId="3"/>
      <sheetData sheetId="4"/>
      <sheetData sheetId="5"/>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de entrada 1"/>
      <sheetName val="Dados de entrada 2"/>
      <sheetName val="Dados de entrada 3"/>
      <sheetName val="Dados de entrada 4"/>
      <sheetName val="Capa"/>
      <sheetName val="Página 1"/>
      <sheetName val="Página 2"/>
      <sheetName val="Página 3"/>
      <sheetName val="Página 4"/>
      <sheetName val="Página 5"/>
      <sheetName val="Página 6"/>
      <sheetName val="Página 7"/>
      <sheetName val="Página 8"/>
      <sheetName val="Página 9"/>
      <sheetName val="Página 10"/>
      <sheetName val="Página 11"/>
      <sheetName val="Página 12"/>
      <sheetName val="Página 13"/>
      <sheetName val="Dens. médias"/>
      <sheetName val="Dens. teórica"/>
      <sheetName val="Teor"/>
      <sheetName val="eq"/>
      <sheetName val="mo"/>
      <sheetName val="TPU-MARÇO_2002"/>
      <sheetName val="PROD_PRIM_"/>
      <sheetName val="QuQuant"/>
      <sheetName val="C.U"/>
      <sheetName val="IDENTIFICAÇÃO"/>
      <sheetName val="Entrada"/>
      <sheetName val="Página 16"/>
      <sheetName val="PROJ.C.BET.USIN"/>
      <sheetName val="Edital"/>
      <sheetName val="B.D.I."/>
      <sheetName val="Plan1"/>
      <sheetName val="PROD.PRIM."/>
      <sheetName val="PROJETO"/>
      <sheetName val="P A T O  D"/>
      <sheetName val="Instalação e manutenção de cant"/>
      <sheetName val="Dados"/>
      <sheetName val="Lançamentos"/>
      <sheetName val="Tipo Despesa"/>
      <sheetName val="composições"/>
      <sheetName val="mão de obra,leis e bdi"/>
      <sheetName val="Anexos PGQ"/>
      <sheetName val="Equipamentos"/>
      <sheetName val="Transporte"/>
      <sheetName val="anual"/>
      <sheetName val="cadastro"/>
      <sheetName val="materiais betuminosos"/>
      <sheetName val="450"/>
      <sheetName val="custo zona sul"/>
      <sheetName val="resumo financeiro"/>
      <sheetName val="recuperação da pista"/>
      <sheetName val="feriados"/>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CR LOTE 02"/>
      <sheetName val="Plan"/>
      <sheetName val="C_U"/>
      <sheetName val="RELATÓRIO"/>
      <sheetName val="Lanç. Materiai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3">
          <cell r="D3">
            <v>776</v>
          </cell>
          <cell r="E3">
            <v>10.7</v>
          </cell>
          <cell r="F3">
            <v>2.3340000000000001</v>
          </cell>
          <cell r="G3">
            <v>17.135999999999999</v>
          </cell>
        </row>
        <row r="4">
          <cell r="D4">
            <v>990</v>
          </cell>
          <cell r="E4">
            <v>11.5</v>
          </cell>
          <cell r="F4">
            <v>2.3530000000000002</v>
          </cell>
          <cell r="G4">
            <v>16.885000000000002</v>
          </cell>
        </row>
        <row r="5">
          <cell r="D5">
            <v>1016</v>
          </cell>
          <cell r="E5">
            <v>13.1</v>
          </cell>
          <cell r="F5">
            <v>2.3639999999999999</v>
          </cell>
          <cell r="G5">
            <v>16.945</v>
          </cell>
        </row>
        <row r="6">
          <cell r="D6">
            <v>908</v>
          </cell>
          <cell r="E6">
            <v>14.2</v>
          </cell>
          <cell r="F6">
            <v>2.3650000000000002</v>
          </cell>
          <cell r="G6">
            <v>17.359000000000002</v>
          </cell>
        </row>
        <row r="7">
          <cell r="D7">
            <v>766</v>
          </cell>
          <cell r="E7">
            <v>15.6</v>
          </cell>
          <cell r="F7">
            <v>2.36</v>
          </cell>
          <cell r="G7">
            <v>17.97</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UANTITATIVOS"/>
      <sheetName val="COMPARATIVO"/>
      <sheetName val="TRANSP. LOCAL p. REMENDOS"/>
      <sheetName val="GRÁFICO"/>
      <sheetName val="TRANSP.  BASC.  5m3"/>
      <sheetName val="CUSTO E TRANSP. CAP"/>
      <sheetName val="QUANTITAIVOS"/>
      <sheetName val="JUSTIFICATIVAS"/>
      <sheetName val="Humaita _ Lábrea"/>
      <sheetName val="Trans_ cam_ carroc_"/>
      <sheetName val="Transp_ comercial"/>
      <sheetName val="QUANTIDADES"/>
      <sheetName val="QUANTIDADES _2_"/>
      <sheetName val="Cronograma"/>
      <sheetName val="Cronograma _02 ANOS_"/>
      <sheetName val="TRANSVERSINA"/>
      <sheetName val="LONGARINA"/>
      <sheetName val="BALANCIN"/>
      <sheetName val="GUARDA RODAS"/>
      <sheetName val="LINHA DÁGUA"/>
      <sheetName val="ALAS"/>
      <sheetName val="DESLIZANTES"/>
      <sheetName val="PRANCHETAS"/>
      <sheetName val="CONTRAVENTAMENTO"/>
      <sheetName val="ESTACA"/>
      <sheetName val="MÃO FRANCESA"/>
      <sheetName val="GUARDA CORPO"/>
      <sheetName val="SUBST_ FERRAG_"/>
      <sheetName val="PINTURA GERAL"/>
      <sheetName val="PONTE MADEIRA"/>
      <sheetName val="DESMATAMENTO"/>
      <sheetName val="Formas de Madeira _ 03_370_00"/>
      <sheetName val="Concreto Cimento _ 03_329_00"/>
      <sheetName val="BSTC 1_00 M"/>
      <sheetName val="Remoção de BSTM 1_4_020_50"/>
      <sheetName val="Tubo de 1_00m 1_8_302_06"/>
      <sheetName val="Auxiliar 01_765_01"/>
      <sheetName val="Auxiliar 01_412_01"/>
      <sheetName val="DEFLATOR JAN.06"/>
      <sheetName val="P A T O 98 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 T O 99 B"/>
      <sheetName val="Capa"/>
      <sheetName val="Auxiliar"/>
      <sheetName val="COMPOSIÇÃO A"/>
      <sheetName val="Trans 99 C"/>
      <sheetName val="Preços 99 D"/>
      <sheetName val="Cronograma 99 E"/>
      <sheetName val="Pesquisa"/>
      <sheetName val="Diagrama 153"/>
      <sheetName val="Contrato"/>
      <sheetName val="Resumo"/>
      <sheetName val="DESMATAMENTO"/>
      <sheetName val="P A T O 98 D"/>
      <sheetName val="Pato PRRTN - BR153"/>
      <sheetName val="61M_CBMI"/>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ato A"/>
      <sheetName val="Resumo B"/>
      <sheetName val="Auxiliar"/>
      <sheetName val="COMPOSIÇÃO C"/>
      <sheetName val="P A T O 98 D"/>
      <sheetName val="Trans 98 E"/>
      <sheetName val="Cronograma 98 F"/>
      <sheetName val="Preços 98 G"/>
      <sheetName val="Croqui H"/>
      <sheetName val="Pesquisa"/>
      <sheetName val="patobr153"/>
      <sheetName val="Preços"/>
      <sheetName val="Transporte"/>
      <sheetName val="P A T O 99 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qui "/>
      <sheetName val="Resumo  Transporte"/>
      <sheetName val="Planilha em Croqui Pedreira"/>
      <sheetName val="P A T O 98 D"/>
    </sheetNames>
    <sheetDataSet>
      <sheetData sheetId="0" refreshError="1"/>
      <sheetData sheetId="1" refreshError="1"/>
      <sheetData sheetId="2" refreshError="1"/>
      <sheetData sheetId="3"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sumo B"/>
      <sheetName val="Q RESUMO A"/>
      <sheetName val="Quadro qdade 2 anos"/>
      <sheetName val="Curva ABC"/>
      <sheetName val="P A T O"/>
      <sheetName val="Transporte"/>
      <sheetName val="Cronograma"/>
      <sheetName val="Material Betuminoso"/>
      <sheetName val="Comparativo Mat. Bet."/>
      <sheetName val="Mat. Bet. Pedágio"/>
      <sheetName val="Ind corr transp mat asf"/>
      <sheetName val="comp cust transp equip"/>
      <sheetName val="Mobilização"/>
      <sheetName val="Inst. e Canteiro"/>
      <sheetName val="3 S 02 530 50"/>
      <sheetName val=" 3 S 02 540 50"/>
      <sheetName val=" 3 S 02 230 50"/>
      <sheetName val="3 S 04 590 50"/>
      <sheetName val="3 S 08 302 54"/>
      <sheetName val="3 S 08 302 55"/>
      <sheetName val="3 S 03 329 50"/>
      <sheetName val="3 S 08 404 50"/>
      <sheetName val="2 S 05 302 03"/>
      <sheetName val="3 S 03 310 50"/>
      <sheetName val="3 S 03 329 51"/>
      <sheetName val="3 S 05 000 00"/>
      <sheetName val="3 S 05 001 00"/>
      <sheetName val="2 S 04 964 51"/>
      <sheetName val="3 S 08 302 53"/>
      <sheetName val="3 S 08 200 50"/>
      <sheetName val="5 S 02 511 52"/>
      <sheetName val="1 A 00 716 00"/>
      <sheetName val="1 A 00 717 00"/>
      <sheetName val="1 A 01 155 51"/>
      <sheetName val="1 A 01 739 51"/>
      <sheetName val="1 A 01 423 50"/>
      <sheetName val="1 A 01 760 51"/>
      <sheetName val="1 A 01 765 51"/>
      <sheetName val="1 A 01 735 51"/>
      <sheetName val="1 A 01 730 50"/>
      <sheetName val="1 A 01 730 51"/>
      <sheetName val="1 A 01 720 02"/>
      <sheetName val="1 A 01 720 00"/>
      <sheetName val="1 A 01 604 51"/>
      <sheetName val="1 A 01 751 51"/>
      <sheetName val="1 A 01 755 51"/>
      <sheetName val="1 A 01 418 51"/>
      <sheetName val="Adequação AGO 2002"/>
      <sheetName val="COMPARATIVO"/>
      <sheetName val="26ª MED"/>
      <sheetName val="P A T O 98 D"/>
    </sheetNames>
    <sheetDataSet>
      <sheetData sheetId="0"/>
      <sheetData sheetId="1"/>
      <sheetData sheetId="2"/>
      <sheetData sheetId="3"/>
      <sheetData sheetId="4"/>
      <sheetData sheetId="5"/>
      <sheetData sheetId="6"/>
      <sheetData sheetId="7"/>
      <sheetData sheetId="8"/>
      <sheetData sheetId="9"/>
      <sheetData sheetId="10">
        <row r="11">
          <cell r="G11">
            <v>8.4038461538461533</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âmetros Gerais"/>
      <sheetName val="Medição Completa det"/>
      <sheetName val="Medição Completa det2"/>
      <sheetName val="Medição Completa"/>
      <sheetName val="Medição (2"/>
      <sheetName val="Medição (2)"/>
      <sheetName val="CAPA"/>
      <sheetName val="Medição Líquida"/>
      <sheetName val="Boletim"/>
      <sheetName val="Memória de Cálculo - Resumo"/>
      <sheetName val="Memória de Cálculo"/>
      <sheetName val="Distribuição de Massas"/>
      <sheetName val="Quadro de Const Rodoviaria"/>
      <sheetName val="Boletim de Desempenho Parcial"/>
      <sheetName val="Pessoal"/>
      <sheetName val="Equipamentos"/>
      <sheetName val="Mapa de Chuva"/>
      <sheetName val="CAPA (2)"/>
      <sheetName val="CAPA (3)"/>
      <sheetName val="CAPA (8)"/>
      <sheetName val="CAPA (4)"/>
      <sheetName val="CAPA (9)"/>
      <sheetName val="CAPA (5)"/>
      <sheetName val="CAPA (7)"/>
      <sheetName val="DNER"/>
      <sheetName val="Crédito"/>
      <sheetName val="Quadro Const Rodoviaria"/>
      <sheetName val="CAPA (6)"/>
      <sheetName val="P A T O"/>
      <sheetName val="Fresagem e Remendos profundos"/>
      <sheetName val="MP32"/>
      <sheetName val="Edital"/>
    </sheetNames>
    <sheetDataSet>
      <sheetData sheetId="0"/>
      <sheetData sheetId="1"/>
      <sheetData sheetId="2" refreshError="1"/>
      <sheetData sheetId="3"/>
      <sheetData sheetId="4" refreshError="1"/>
      <sheetData sheetId="5" refreshError="1"/>
      <sheetData sheetId="6" refreshError="1"/>
      <sheetData sheetId="7" refreshError="1"/>
      <sheetData sheetId="8"/>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Testes"/>
      <sheetName val="Medição (2"/>
      <sheetName val="Medição Completa"/>
      <sheetName val="Teor"/>
      <sheetName val=" PIPEWORK 1  "/>
      <sheetName val="CRONFISFIN_"/>
      <sheetName val="Capa Resumo"/>
      <sheetName val="Capa Anexo II"/>
      <sheetName val="Capa Anexo III"/>
      <sheetName val="Capa Anexo IV"/>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CPV"/>
      <sheetName val="Planejado"/>
      <sheetName val="TPU-MARÇO_2002"/>
      <sheetName val="P A T O 98 D"/>
      <sheetName val="Preços"/>
      <sheetName val="ficha medição"/>
      <sheetName val="procedimento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Capa Memória de Calc"/>
      <sheetName val="p a t o 99 b"/>
      <sheetName val="comp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refreshError="1"/>
      <sheetData sheetId="23" refreshError="1"/>
      <sheetData sheetId="24" refreshError="1"/>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ANCHA"/>
      <sheetName val="SNV"/>
      <sheetName val="LEGENDAS"/>
      <sheetName val="VDM"/>
      <sheetName val="DG"/>
      <sheetName val="PERFIS_MT"/>
      <sheetName val="CLASSE"/>
      <sheetName val="Vol III_sin_hor_nec_mec"/>
      <sheetName val="Vol III_sin_hor_nec_man"/>
      <sheetName val="Vol III_sin_vertical_nec"/>
      <sheetName val="Vol III tachas_nec"/>
      <sheetName val="Porti._Semi Port."/>
      <sheetName val="curvas_tratamento"/>
      <sheetName val="Vol III_Defensas_nec"/>
      <sheetName val="Vol IV quantitativos_por_SNV"/>
      <sheetName val="Vol IV CRITÉRIO DE PAGAMENTO"/>
    </sheetNames>
    <sheetDataSet>
      <sheetData sheetId="0">
        <row r="2">
          <cell r="A2">
            <v>0</v>
          </cell>
        </row>
      </sheetData>
      <sheetData sheetId="1">
        <row r="2">
          <cell r="A2">
            <v>0</v>
          </cell>
        </row>
      </sheetData>
      <sheetData sheetId="2"/>
      <sheetData sheetId="3">
        <row r="2">
          <cell r="A2">
            <v>-1</v>
          </cell>
        </row>
      </sheetData>
      <sheetData sheetId="4"/>
      <sheetData sheetId="5">
        <row r="2">
          <cell r="A2" t="str">
            <v>MT-C150 X 4.0M</v>
          </cell>
        </row>
      </sheetData>
      <sheetData sheetId="6">
        <row r="1">
          <cell r="A1">
            <v>-1</v>
          </cell>
        </row>
        <row r="46">
          <cell r="A46" t="str">
            <v>LBO-E</v>
          </cell>
          <cell r="B46" t="str">
            <v>Linhas de bordo esquerdo</v>
          </cell>
        </row>
        <row r="47">
          <cell r="A47" t="str">
            <v>LBO-D</v>
          </cell>
          <cell r="B47" t="str">
            <v>Linhas de bordo direito</v>
          </cell>
        </row>
        <row r="48">
          <cell r="A48" t="str">
            <v>LCO (am)</v>
          </cell>
          <cell r="B48" t="str">
            <v>Linha amarela de continuidade</v>
          </cell>
        </row>
        <row r="49">
          <cell r="A49" t="str">
            <v>LCO (br)</v>
          </cell>
          <cell r="B49" t="str">
            <v>Linha branca de continuidade</v>
          </cell>
        </row>
        <row r="50">
          <cell r="A50" t="str">
            <v>LFO-2</v>
          </cell>
          <cell r="B50" t="str">
            <v>Linha simples seccionada</v>
          </cell>
        </row>
        <row r="51">
          <cell r="A51" t="str">
            <v>LFO-3</v>
          </cell>
          <cell r="B51" t="str">
            <v>Linha dupla continua</v>
          </cell>
        </row>
        <row r="52">
          <cell r="A52" t="str">
            <v>LFO-4</v>
          </cell>
          <cell r="B52" t="str">
            <v>Linha mista continua e seccionada</v>
          </cell>
        </row>
        <row r="53">
          <cell r="A53" t="str">
            <v>LMS-1</v>
          </cell>
          <cell r="B53" t="str">
            <v>Linha de mesmo sentido continua</v>
          </cell>
        </row>
        <row r="54">
          <cell r="A54" t="str">
            <v>LMS-2</v>
          </cell>
          <cell r="B54" t="str">
            <v>Linha de mesmo sentido seccionada</v>
          </cell>
        </row>
        <row r="55">
          <cell r="A55" t="str">
            <v>LFO-1</v>
          </cell>
          <cell r="B55" t="str">
            <v>Linha simples continua</v>
          </cell>
        </row>
      </sheetData>
      <sheetData sheetId="7">
        <row r="12">
          <cell r="Q12">
            <v>79.708121832958867</v>
          </cell>
        </row>
      </sheetData>
      <sheetData sheetId="8">
        <row r="12">
          <cell r="K12" t="str">
            <v>316BPE0570</v>
          </cell>
        </row>
      </sheetData>
      <sheetData sheetId="9">
        <row r="12">
          <cell r="I12" t="str">
            <v>MD</v>
          </cell>
        </row>
      </sheetData>
      <sheetData sheetId="10">
        <row r="12">
          <cell r="W12" t="str">
            <v>316BPE0570</v>
          </cell>
        </row>
      </sheetData>
      <sheetData sheetId="11"/>
      <sheetData sheetId="12"/>
      <sheetData sheetId="13">
        <row r="12">
          <cell r="J12">
            <v>50</v>
          </cell>
        </row>
      </sheetData>
      <sheetData sheetId="14"/>
      <sheetData sheetId="15"/>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BDI "/>
      <sheetName val="FLUXO - EXECUÇÃO PRÓPRIA"/>
      <sheetName val="FLUXO - FAT-DIRETO"/>
      <sheetName val="RES-FIN"/>
      <sheetName val="DEFIN"/>
      <sheetName val="RESUMO"/>
      <sheetName val="CONSIDERAÇÕES"/>
      <sheetName val="CAPA"/>
      <sheetName val="450"/>
      <sheetName val="orçamento_global"/>
      <sheetName val="Estudo"/>
      <sheetName val="points"/>
      <sheetName val="ACOPL ENG"/>
      <sheetName val="henfel"/>
      <sheetName val="Voith"/>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
      <sheetName val="desmat. destoc 0,15m"/>
      <sheetName val="desmat. destoc 0,15 a 0,30m"/>
      <sheetName val="ECT DMT 50m"/>
      <sheetName val="ECT DMT 50-200m"/>
      <sheetName val="ECT DMT 200-400m "/>
      <sheetName val="ECT DMT 400-600m  "/>
      <sheetName val="ECT DMT 600-800m"/>
      <sheetName val="ECT DMT 800-1000m "/>
      <sheetName val="ECT DMT 1000-1200m "/>
      <sheetName val="ECT DMT 1200-1400m"/>
      <sheetName val="ECT DMT 1400-1600m "/>
      <sheetName val="ECT DMT 1600-1800m"/>
      <sheetName val="ECT DMT 1800-2000m"/>
      <sheetName val="ECT DMT 2000-3000m "/>
      <sheetName val="ECT DMT 3000-5000m"/>
      <sheetName val="Compactação Aterro 95%"/>
      <sheetName val="Compactação Aterro 100% "/>
      <sheetName val="Compactação  botafora"/>
      <sheetName val="Alvenaria pedra argam"/>
      <sheetName val="Alvenaria tijolo"/>
      <sheetName val="AUXILIAR Dentes BDTC 1,00m "/>
      <sheetName val="AUXILIAR Dentes BDTC 1,20m "/>
      <sheetName val="AUXILIAR Dentes BSTC 0,60m"/>
      <sheetName val="AUXILIAR Dentes BSTC 0,80m "/>
      <sheetName val="AUXILIAR Dentes BSTC 1,00m "/>
      <sheetName val="AUXILIAR Dentes BSTC 1,20m  "/>
      <sheetName val="Usinagem CBUQ"/>
      <sheetName val="Forma comum"/>
      <sheetName val="Forma compensada resinada"/>
      <sheetName val="AUXILIAR Concreto magro"/>
      <sheetName val="AUXILIAR Concreto 10 MPa"/>
      <sheetName val="AUXILIAR Concreto 12 MPa"/>
      <sheetName val="AUXILIAR Concreto 15 MPa"/>
      <sheetName val="Concr. estr. 18 MPa Convencio"/>
      <sheetName val="AUXILIAR Concreto 22 MPa"/>
      <sheetName val="AUXILIAR Concreto 18 MPa"/>
      <sheetName val="AUXILIAR Ciclópico 12 MPa"/>
      <sheetName val="AUXILIAR Argamassa 1-3"/>
      <sheetName val="AUXILIAR Argamassa 1-4"/>
      <sheetName val="Fabricação balizador"/>
      <sheetName val="Concreto 18 MPa (mourão)"/>
      <sheetName val="Mourão esticador cerca"/>
      <sheetName val="Mourão suporte cerca"/>
      <sheetName val="AUXILIAR tubo perfurado"/>
      <sheetName val="AUXILIAR tubo poroso"/>
      <sheetName val="AUXILIAR tubo d=30cm"/>
      <sheetName val="AUXILIAR tubo d=60cm "/>
      <sheetName val="AUXILIAR tubo d=80cm"/>
      <sheetName val="AUXILIAR tubo d=1,0m "/>
      <sheetName val="AUXILIAR tubo d=1,20m"/>
      <sheetName val="Confecção Placa sinalização"/>
      <sheetName val="Confecção suporte placa sinal"/>
      <sheetName val="AUXILIAR lastro brita"/>
      <sheetName val="Compactação  manual"/>
      <sheetName val="Reaterro e compactação"/>
      <sheetName val="Escavação mecanica e reaterro"/>
      <sheetName val="Valeta VPC 01"/>
      <sheetName val="Valeta VPA 01"/>
      <sheetName val="Dreno DPS 01"/>
      <sheetName val="Dreno DPS 02"/>
      <sheetName val="Dreno DPS 07"/>
      <sheetName val="Dreno DPS 08"/>
      <sheetName val="Boca saída dreno BSD 01"/>
      <sheetName val="Boca saída dreno BSD 02"/>
      <sheetName val="Sarjeta STC 02"/>
      <sheetName val="Solum"/>
      <sheetName val="Plan2"/>
      <sheetName val="Plan3"/>
      <sheetName val="cobertura quadra"/>
      <sheetName val="CRON REF"/>
      <sheetName val="RESUMO-4ª MED"/>
      <sheetName val="Teor"/>
      <sheetName val="C.U"/>
      <sheetName val="Capa Memória de Calc"/>
      <sheetName val="Capa Resumo"/>
      <sheetName val="Capa Documentação"/>
      <sheetName val="Capa Anexo I"/>
      <sheetName val="Capa Anexo II"/>
      <sheetName val="Capa Anexo III"/>
      <sheetName val="Capa Premissas"/>
      <sheetName val="Capa Caract. Seg."/>
      <sheetName val="Capa Anexo IV"/>
      <sheetName val="Capa Apres"/>
      <sheetName val="Capa Mapa"/>
      <sheetName val="P A T O 98 D"/>
      <sheetName val="450"/>
      <sheetName val="PROJETO"/>
      <sheetName val="Capa Caract_ Seg_"/>
      <sheetName val="Orçamentária"/>
      <sheetName val="Instalação e manutenção de cant"/>
      <sheetName val="DADOS"/>
      <sheetName val="RELATÓ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 val="INSUMOS"/>
      <sheetName val="CADASTRO"/>
      <sheetName val="Quantidades e Preços - Lote 01"/>
      <sheetName val="P_A_T_O__D"/>
      <sheetName val="Contrato_A"/>
      <sheetName val="Resumo_B"/>
      <sheetName val="Custos_Unit_"/>
      <sheetName val="COMPOSIÇÃO_C"/>
      <sheetName val="Trans_E"/>
      <sheetName val="Cronograma_F_(1)"/>
      <sheetName val="Cronograma_F_(2)"/>
      <sheetName val="Preços__G"/>
      <sheetName val="Croqui_H"/>
      <sheetName val="Pesquisa_I"/>
      <sheetName val="Quantidades_e_Preços_-_Lote_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Equipamentos"/>
      <sheetName val="Mão de Obra"/>
      <sheetName val="Encargos Sociais"/>
      <sheetName val="DMTs"/>
      <sheetName val="BDI"/>
      <sheetName val="Materiais"/>
      <sheetName val="Resumo CBEMI"/>
      <sheetName val="Planilha de Preços"/>
      <sheetName val="Cronograma Físico"/>
      <sheetName val="Cronograma Financeiro"/>
      <sheetName val="Capa 1.2"/>
      <sheetName val="Equipe Mecânica"/>
      <sheetName val="Incidência Auxiliar"/>
      <sheetName val="Capa 2"/>
      <sheetName val="Reparos Localizados"/>
      <sheetName val="Capa 3"/>
      <sheetName val="Restauração"/>
      <sheetName val="Capa 5"/>
      <sheetName val="Manutenção Pavimentos"/>
      <sheetName val="Capa 6"/>
      <sheetName val="Conservação"/>
      <sheetName val="Conservação Inicial"/>
      <sheetName val="Conservação Rotineira"/>
      <sheetName val="Capa 7"/>
      <sheetName val="Materiais Betuminosos"/>
      <sheetName val="Capa 8"/>
      <sheetName val="Auxiliares"/>
      <sheetName val="CHE"/>
      <sheetName val="INVENTÁRIO"/>
      <sheetName val="450"/>
      <sheetName val="FLUXO - EXECUÇÃO PRÓP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sumo B"/>
      <sheetName val="Q RESUMO A"/>
      <sheetName val="Quadro qdade anual (não imp.)"/>
      <sheetName val="Quadro qdade 2 anos"/>
      <sheetName val="P A T O"/>
      <sheetName val="Transporte"/>
      <sheetName val="Croqui Local. Mat."/>
      <sheetName val="Material Betuminoso"/>
      <sheetName val="Ind corr transp mat asf"/>
      <sheetName val="Cronograma"/>
      <sheetName val="comp cust transp equip"/>
      <sheetName val="Mobilização"/>
      <sheetName val="Inst. e Canteiro"/>
      <sheetName val="Adequação AGO 2002"/>
      <sheetName val="COMPARATIVO"/>
      <sheetName val="26ª MED"/>
      <sheetName val="Equipamen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Índices de Reajustamento"/>
      <sheetName val="Planilha"/>
      <sheetName val="Acomp. Medição"/>
      <sheetName val="Planilha com Reajustamento"/>
      <sheetName val="Planilha Comparativa - Custo"/>
      <sheetName val="S Trecho KM 166 - KM 370"/>
      <sheetName val="P A T 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Base"/>
      <sheetName val="Auxiliar"/>
      <sheetName val="Capa "/>
      <sheetName val="2 Mapa de Situação"/>
      <sheetName val="Quadro 2 anos"/>
      <sheetName val="Nível de Esforço"/>
      <sheetName val="3. Inventário"/>
      <sheetName val="Curva ABC"/>
      <sheetName val="Adm Local Parcelas"/>
      <sheetName val="Adm Local Resumo"/>
      <sheetName val="Mobilização"/>
      <sheetName val="Transportes"/>
      <sheetName val="Pedágios"/>
      <sheetName val="Cál Form. Trans."/>
      <sheetName val="Comp. Transporte"/>
      <sheetName val="Mat. Bet."/>
      <sheetName val="Cotações"/>
      <sheetName val="Croqui"/>
      <sheetName val="Canteiro"/>
      <sheetName val="Cronograma"/>
      <sheetName val="3.1 - Roçada"/>
      <sheetName val="3.2 - Marginais"/>
      <sheetName val="3.3 - Pavimento"/>
      <sheetName val="3.4 - Acostamento"/>
      <sheetName val="3.7 Meio-Fio"/>
      <sheetName val="3.8 Barreira"/>
      <sheetName val="3.9 Sarjetas"/>
      <sheetName val="3.10 Defensas"/>
      <sheetName val="3.12 OAE"/>
      <sheetName val="3.13 Bueiros"/>
      <sheetName val="3.14 Descidas D'água"/>
      <sheetName val="3.15 Juntas"/>
      <sheetName val="FIT"/>
      <sheetName val="Comp. Aluguel"/>
      <sheetName val="4915757 - TAPA BURACO COM SERRA"/>
      <sheetName val="4011353 - PINTURA DE LIGAÇÃO"/>
      <sheetName val="4915705 - CORREÇÃO DEFEITO FRES"/>
      <sheetName val="4915703 - CORREÇÃO DE DEFEITOS"/>
      <sheetName val="4915746 - REMENDO PROFUNDO DEM "/>
      <sheetName val="4011351 - IMPRIMAÇÃO COM ASFALT"/>
      <sheetName val="4900001 - MAT BASE (BRITA GRAD)"/>
      <sheetName val="4011479 - FRESAGEM CONTINUA"/>
      <sheetName val="4011480 - FRESAGEM DESCONTÍNUA"/>
      <sheetName val="COMP01 - MASSA ASFÁLTICA"/>
      <sheetName val="4011410 - MICRO REVESTIMENTO"/>
      <sheetName val="4011463 - CBUQ FAIXA C"/>
      <sheetName val="6416078 - USINAGEM FAIXA C"/>
      <sheetName val="4011466 - CBUQ FAIXA C - polim."/>
      <sheetName val="641624 - USINAGEM FAIXA C polim"/>
      <sheetName val="4915753- REMENDO PLACA CONCRETO"/>
      <sheetName val="1107900 - CONCRETO FCK=30Mpa"/>
      <sheetName val="1505879 - ENROC. PEDRA ARRUMADA"/>
      <sheetName val="1505860 - ENROC. PEDRA JOGADA"/>
      <sheetName val="5213400 - PINTURA FAIXA 0,4MM"/>
      <sheetName val="5213404 - PINTURA SET ZEB 0,4MM"/>
      <sheetName val="5216111 - SUPORTE PLACA SINALIZ"/>
      <sheetName val="4915786 - REM. DE ANIMAIS PEQ"/>
      <sheetName val="4915794 - REM. DE SUCATAS"/>
      <sheetName val="4915760 - REM. VESTÍGIOS ÓLEO"/>
      <sheetName val="2003611 - DRENO SUB DSS04"/>
      <sheetName val="2003578 - DRENO PROFUNDO DPS13"/>
      <sheetName val="5914389 - TR. CAM BASC 10M³ PAV"/>
      <sheetName val="5914616 - TR REMENDO 6M³"/>
      <sheetName val="5914479 - TR CARROC 15 T"/>
      <sheetName val="5915324 - TR CARROC 4T"/>
      <sheetName val="5914344 - TR BASC 6M³"/>
      <sheetName val="5914389 - TR BASC 10M³"/>
      <sheetName val="5914614 - TR GUINDAUTO 30T.M"/>
      <sheetName val="5914434 - TR CARROC 9 T"/>
      <sheetName val="0307735 - JUNTA DE DILATAÇÃO"/>
      <sheetName val="0307084 - LÁBIOS POLIMÉRICOS"/>
      <sheetName val="1106057 CONCRETO MAGRO BETONEIR"/>
      <sheetName val="1106165 CONC CICLOPICO 20 MPA"/>
      <sheetName val="1107892 CONC FCK 20MPA BET LANÇ"/>
      <sheetName val="4915728 RECOMP MOURÃO"/>
      <sheetName val="4816133 FABR MOURÃO 15CM"/>
      <sheetName val="4816135 FABR MOURÃO 11CM"/>
      <sheetName val="1116127 CONC FCK 25MPA MOURÕES"/>
      <sheetName val="Equipamentos Onerado Mar17"/>
      <sheetName val="Mão de Obra Onerado Mar17"/>
      <sheetName val="Materiais Mar17"/>
      <sheetName val="Preços"/>
      <sheetName val="Índices de Reajustamento"/>
      <sheetName val="Teor"/>
      <sheetName val="fresagem de pista ago-98"/>
      <sheetName val="pro-08"/>
    </sheetNames>
    <sheetDataSet>
      <sheetData sheetId="0"/>
      <sheetData sheetId="1"/>
      <sheetData sheetId="2"/>
      <sheetData sheetId="3"/>
      <sheetData sheetId="4"/>
      <sheetData sheetId="5">
        <row r="4">
          <cell r="H4">
            <v>205.51499999999999</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4">
          <cell r="I24">
            <v>8.6900000000000005E-2</v>
          </cell>
        </row>
      </sheetData>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3">
          <cell r="A3" t="str">
            <v>DNIT</v>
          </cell>
        </row>
      </sheetData>
      <sheetData sheetId="79"/>
      <sheetData sheetId="80"/>
      <sheetData sheetId="81"/>
      <sheetData sheetId="82" refreshError="1"/>
      <sheetData sheetId="83" refreshError="1"/>
      <sheetData sheetId="84" refreshError="1"/>
      <sheetData sheetId="8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Global"/>
      <sheetName val="Elétrica"/>
      <sheetName val="Hidrossanitário"/>
      <sheetName val="Genéricos"/>
      <sheetName val="SBLO_PcP-AmpTPS_fora_CLP"/>
    </sheetNames>
    <sheetDataSet>
      <sheetData sheetId="0" refreshError="1"/>
      <sheetData sheetId="1"/>
      <sheetData sheetId="2"/>
      <sheetData sheetId="3" refreshError="1"/>
      <sheetData sheetId="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resumo"/>
      <sheetName val="orcamento"/>
      <sheetName val="CRONOGRAMA2"/>
      <sheetName val="MEMÓRIA DE CÁLCULO"/>
      <sheetName val="Curva ABC 1ª ETAPA"/>
      <sheetName val="mob e desmob"/>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MATERIAIS TOTAIS"/>
      <sheetName val="RESUMO"/>
      <sheetName val="1-1"/>
      <sheetName val="2-1"/>
      <sheetName val="2-2"/>
      <sheetName val="2-3"/>
      <sheetName val="2-4"/>
      <sheetName val="3-1"/>
      <sheetName val="3-2"/>
      <sheetName val="3-3"/>
      <sheetName val="3-4"/>
      <sheetName val="3-5"/>
      <sheetName val="3-6"/>
      <sheetName val="3-7"/>
      <sheetName val="3-8"/>
      <sheetName val="3-9"/>
      <sheetName val="3-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EMPRESA"/>
      <sheetName val="CUSTO EMPRESA"/>
      <sheetName val="RESUMO"/>
      <sheetName val="KANAFLEX"/>
      <sheetName val="NOVOTUB"/>
      <sheetName val="MEDIDAS"/>
      <sheetName val="CUSTO ZONA SUL"/>
      <sheetName val="CUSTO LARANJEIRAS"/>
      <sheetName val="LEIS_H"/>
      <sheetName val="LEIS_M"/>
      <sheetName val="LIMPEZA DE SARJETA _ DESCARGA"/>
      <sheetName val="Plan 2.7"/>
      <sheetName val="Geral"/>
      <sheetName val="Índices de Reajustamento"/>
      <sheetName val="P A T O"/>
      <sheetName val="Cronograma"/>
      <sheetName val="#REF"/>
      <sheetName val="projeto"/>
      <sheetName val="DADOS"/>
      <sheetName val="INVENTÁRIO262"/>
      <sheetName val="SERVIÇOS"/>
      <sheetName val="p a t o 99 b"/>
    </sheetNames>
    <sheetDataSet>
      <sheetData sheetId="0">
        <row r="3">
          <cell r="A3">
            <v>1</v>
          </cell>
        </row>
      </sheetData>
      <sheetData sheetId="1">
        <row r="3">
          <cell r="A3">
            <v>1</v>
          </cell>
        </row>
      </sheetData>
      <sheetData sheetId="2"/>
      <sheetData sheetId="3"/>
      <sheetData sheetId="4"/>
      <sheetData sheetId="5">
        <row r="3">
          <cell r="A3">
            <v>1</v>
          </cell>
        </row>
      </sheetData>
      <sheetData sheetId="6">
        <row r="3">
          <cell r="A3">
            <v>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CBMI.DNIT"/>
      <sheetName val="CUSTO ZONA SUL"/>
      <sheetName val="pro-08"/>
      <sheetName val="Preços_BSTC"/>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Eqpto"/>
      <sheetName val="MO"/>
      <sheetName val="Mat"/>
      <sheetName val="Planilha"/>
      <sheetName val="Auxiliares"/>
      <sheetName val="Memória"/>
      <sheetName val="Massa Mist. Pavimentação"/>
      <sheetName val="45000_49620_ServAux"/>
      <sheetName val="Custo do CM-30"/>
      <sheetName val="61M_CBMI"/>
      <sheetName val="Cadastro Traços e Obras"/>
      <sheetName val="PROD.PRIM."/>
      <sheetName val="Massa_Mist__Pavimentação"/>
      <sheetName val="Custo_do_CM-30"/>
      <sheetName val="Cadastro_Traços_e_Obras"/>
      <sheetName val="PROD_PRIM_"/>
      <sheetName val="Cadastro"/>
      <sheetName val="Massa_Mist__Pavimentação1"/>
      <sheetName val="Custo_do_CM-301"/>
      <sheetName val="Cadastro_Traços_e_Obras1"/>
      <sheetName val="PROD_PRIM_1"/>
      <sheetName val="61M-CBMI"/>
      <sheetName val="IDENTIFIC. EMPRESA - Q1"/>
      <sheetName val="Equipamentos"/>
      <sheetName val="C"/>
      <sheetName val="Capa Memória de Calc"/>
      <sheetName val="Capa Resumo"/>
      <sheetName val="Capa Documentação"/>
      <sheetName val="Capa Anexo I"/>
      <sheetName val="Capa Anexo II"/>
      <sheetName val="Capa Anexo III"/>
      <sheetName val="Capa Anexo IV"/>
      <sheetName val="Capa Premissas"/>
      <sheetName val="Capa Caract. Seg."/>
      <sheetName val="Capa Mapa"/>
      <sheetName val="RESTAURAÇÃO "/>
      <sheetName val="CUSTO ZONA SUL"/>
      <sheetName val="RO"/>
      <sheetName val="DEQ"/>
      <sheetName val="CADPLACAS"/>
      <sheetName val="DADOS"/>
      <sheetName val="Plan2"/>
      <sheetName val="ETIQUETA"/>
      <sheetName val="Teor"/>
      <sheetName val="fresagem de pista ago-98"/>
      <sheetName val="Tabela"/>
      <sheetName val="Preços_BST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refreshError="1"/>
      <sheetData sheetId="18"/>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PLANILHA ORÇAMENTÁRIA"/>
      <sheetName val="aux seobras"/>
      <sheetName val="comp seobras"/>
      <sheetName val="aux comp seobras"/>
      <sheetName val="BM 05"/>
      <sheetName val="M. CÁLCULO BM 05"/>
      <sheetName val="JUSTIFICATIVAS "/>
      <sheetName val="CRONOGRAMA R00"/>
      <sheetName val="MC REPLANILHAMENTO"/>
      <sheetName val="MEMORIA DE CALCULO"/>
      <sheetName val="CPUs"/>
      <sheetName val="CPU - Serviços Novos "/>
      <sheetName val="CPUs NOVOS"/>
      <sheetName val="PROCV"/>
      <sheetName val="CURVA ABC"/>
      <sheetName val="CRONOGRAMA PROPOSTA"/>
      <sheetName val="ENCARGOS"/>
      <sheetName val="BDI"/>
    </sheetNames>
    <sheetDataSet>
      <sheetData sheetId="0"/>
      <sheetData sheetId="1">
        <row r="1">
          <cell r="A1" t="str">
            <v xml:space="preserve">PLANILHA ORÇAMENTÁRIA </v>
          </cell>
        </row>
      </sheetData>
      <sheetData sheetId="2"/>
      <sheetData sheetId="3"/>
      <sheetData sheetId="4"/>
      <sheetData sheetId="5"/>
      <sheetData sheetId="6">
        <row r="1">
          <cell r="A1" t="str">
            <v>CONCORRÊNCIA PÚBLICA 06/2023 - SECRETARIA MUNICIPAL DE INFRAESTRUTURA - SEMINFRA</v>
          </cell>
        </row>
        <row r="2">
          <cell r="A2" t="str">
            <v xml:space="preserve">Processo Administrativo Nº 3200.10270/2023 </v>
          </cell>
        </row>
        <row r="3">
          <cell r="A3" t="str">
            <v>OBRA:</v>
          </cell>
          <cell r="B3" t="str">
            <v>ESTABILIDADE E DRENAGEM DA ENCOSTA DO VALE DO REGINALDO, LOTE - IV</v>
          </cell>
          <cell r="D3" t="str">
            <v xml:space="preserve">Data Base: ABRIL/2023 </v>
          </cell>
        </row>
        <row r="4">
          <cell r="D4" t="str">
            <v>ENCARGOS COM ONERAÇÃO</v>
          </cell>
        </row>
        <row r="5">
          <cell r="A5" t="str">
            <v>LOCAL:</v>
          </cell>
          <cell r="B5" t="str">
            <v>Vale do Reginaldo - Lote 04, Maceió-AL.</v>
          </cell>
          <cell r="D5" t="str">
            <v>BDI:</v>
          </cell>
          <cell r="E5">
            <v>0.22839999999999999</v>
          </cell>
        </row>
        <row r="6">
          <cell r="A6" t="str">
            <v>MÉMORIA DE CÁLCULO BM 03</v>
          </cell>
        </row>
        <row r="7">
          <cell r="A7" t="str">
            <v>ITEM</v>
          </cell>
          <cell r="B7" t="str">
            <v>DESCRIÇÃO</v>
          </cell>
          <cell r="C7" t="str">
            <v>QUANT</v>
          </cell>
          <cell r="D7" t="str">
            <v>UND</v>
          </cell>
          <cell r="E7" t="str">
            <v>%</v>
          </cell>
          <cell r="F7" t="str">
            <v>SALDO</v>
          </cell>
          <cell r="G7" t="str">
            <v>%</v>
          </cell>
        </row>
        <row r="8">
          <cell r="A8" t="str">
            <v>1.1</v>
          </cell>
          <cell r="B8" t="str">
            <v>MOBILIZAÇÃO E DESMOBILIZAÇÃO DE EQUIPE E EQUIPAMENTO</v>
          </cell>
          <cell r="C8">
            <v>0.25</v>
          </cell>
          <cell r="D8" t="str">
            <v>UND</v>
          </cell>
          <cell r="E8">
            <v>0.25</v>
          </cell>
          <cell r="F8">
            <v>0.75</v>
          </cell>
          <cell r="G8">
            <v>0.75</v>
          </cell>
        </row>
        <row r="9">
          <cell r="B9" t="str">
            <v>Memória:</v>
          </cell>
        </row>
        <row r="11">
          <cell r="B11" t="str">
            <v>Contabilizando para o BM 03:</v>
          </cell>
        </row>
        <row r="12">
          <cell r="B12" t="str">
            <v>Movimentação e recebimento de maquinarios período 09/08 à 09/09</v>
          </cell>
          <cell r="C12">
            <v>0.25</v>
          </cell>
          <cell r="D12" t="str">
            <v>MÊS</v>
          </cell>
        </row>
        <row r="15">
          <cell r="A15" t="str">
            <v>2.1</v>
          </cell>
          <cell r="B15" t="str">
            <v>ADMINISTRAÇÃO LOCAL - ENCOSTAS</v>
          </cell>
          <cell r="C15">
            <v>1.0584475337243502</v>
          </cell>
          <cell r="D15" t="str">
            <v>MÊS</v>
          </cell>
          <cell r="E15">
            <v>5.8802640762463901E-2</v>
          </cell>
          <cell r="F15">
            <v>0.82799999999999996</v>
          </cell>
          <cell r="G15">
            <v>4.5999999999999999E-2</v>
          </cell>
        </row>
        <row r="16">
          <cell r="B16" t="str">
            <v>Memória:</v>
          </cell>
        </row>
        <row r="17">
          <cell r="B17" t="str">
            <v>HISTÓRIO DO BOLETIM ANTERIOR</v>
          </cell>
        </row>
        <row r="18">
          <cell r="B18" t="str">
            <v>Contabilizando para o BM 02:</v>
          </cell>
        </row>
        <row r="19">
          <cell r="B19" t="str">
            <v>(A) ADMINISTRAÇÃO LOCAL - MEDIDO NO BM1 (Período 08/05/24 a 08/07/24)</v>
          </cell>
          <cell r="C19" t="str">
            <v>&gt;&gt;</v>
          </cell>
          <cell r="D19">
            <v>2</v>
          </cell>
          <cell r="E19" t="str">
            <v>meses</v>
          </cell>
        </row>
        <row r="20">
          <cell r="B20" t="str">
            <v>(B) CORREÇÃO DO FATOR DE MEDIÇÃO ADM LOCAL DO BOLETIM DE MEDIÇÃO 1</v>
          </cell>
          <cell r="D20">
            <v>0.25250221013272994</v>
          </cell>
          <cell r="E20">
            <v>-1.7474977898672701</v>
          </cell>
        </row>
        <row r="21">
          <cell r="B21" t="str">
            <v>[Valor da medição s/ADM (R$ 173.642,92)/Valor da obra s/ADM (R$ 12.378.396,84) ] x Prazo da obra (18) meses</v>
          </cell>
          <cell r="C21" t="str">
            <v>&gt;&gt;</v>
          </cell>
        </row>
        <row r="22">
          <cell r="B22" t="str">
            <v>(C) DETERMINAÇÃO FATOR P/ADMINISTRAÇÃO LOCAL - BM2 (Período 09/07/24 a 08/08/24)</v>
          </cell>
          <cell r="D22">
            <v>0.84256008994128306</v>
          </cell>
          <cell r="E22">
            <v>-0.90493769992598705</v>
          </cell>
        </row>
        <row r="23">
          <cell r="B23" t="str">
            <v>[Valor da medição s/ADM (R$ 173.642,92/Valor da obra s/ADM (R$ 12.378.396,84) *)] x Prazo da obra (18) meses</v>
          </cell>
        </row>
        <row r="24">
          <cell r="B24" t="str">
            <v>Julhor período 09/07 à 08/08</v>
          </cell>
        </row>
        <row r="25">
          <cell r="B25" t="str">
            <v>(D) DETERMINAÇÃO FATOR P/ADMINISTRAÇÃO LOCAL - BM 3 (Período 09/08/24 a 09/09/24)</v>
          </cell>
          <cell r="D25">
            <v>0.63800000000000001</v>
          </cell>
          <cell r="E25">
            <v>-0.26693769992598704</v>
          </cell>
        </row>
        <row r="26">
          <cell r="B26" t="str">
            <v>[ Valor da medição s/ADM (R$ 413.354,87*)/Valor da obra s/ADM (R$ 12.378.396,84)] x Prazo da obra (18) meses</v>
          </cell>
        </row>
        <row r="27">
          <cell r="B27" t="str">
            <v>Agosto período 09/08 à 09/09/24</v>
          </cell>
        </row>
        <row r="28">
          <cell r="B28" t="str">
            <v>(E) DETERMINAÇÃO FATOR P/ADMINISTRAÇÃO LOCAL - BM 4 (Período 10/09/24 a 30/09/24)</v>
          </cell>
          <cell r="D28">
            <v>0</v>
          </cell>
          <cell r="E28">
            <v>-0.26693769992598704</v>
          </cell>
        </row>
        <row r="29">
          <cell r="B29" t="str">
            <v>[Valor da medição s/ADM (R$ 0,00)/ Valor da obra s/ADM (R$ 12.378.396,84)*)] x Prazo da obra (18) meses</v>
          </cell>
        </row>
        <row r="30">
          <cell r="B30" t="str">
            <v>Agosto período 10/09 à 30/09/24</v>
          </cell>
        </row>
        <row r="31">
          <cell r="B31" t="str">
            <v>ATUALIZAÇÃO DO FATOR DA ADMINISTRAÇÃO LOCAL BM1+BM2+BM3+BM4 = (B - A + C+D+E)</v>
          </cell>
          <cell r="D31">
            <v>-0.26693769992598704</v>
          </cell>
          <cell r="E31" t="str">
            <v xml:space="preserve"> (F) Quantitativo BM 2</v>
          </cell>
        </row>
        <row r="34">
          <cell r="B34" t="str">
            <v>COMPENSAÇÃO DO SALDO NEGATIVO ATÉ O BM 2</v>
          </cell>
        </row>
        <row r="35">
          <cell r="B35" t="str">
            <v>(A) Valor do contrato sem o ADM</v>
          </cell>
          <cell r="C35">
            <v>12378396.84</v>
          </cell>
        </row>
        <row r="36">
          <cell r="B36" t="str">
            <v>(B) Valor da Medição sem ADM</v>
          </cell>
          <cell r="C36">
            <v>911452.4659999999</v>
          </cell>
        </row>
        <row r="37">
          <cell r="B37" t="str">
            <v>(C) Prazo da Obra = 18 meses</v>
          </cell>
          <cell r="C37">
            <v>18</v>
          </cell>
        </row>
        <row r="38">
          <cell r="B38" t="str">
            <v>(D´) Quantitativo a ser medido no Período (B / A x C)</v>
          </cell>
          <cell r="D38">
            <v>1.3253852336503373</v>
          </cell>
        </row>
        <row r="40">
          <cell r="B40" t="str">
            <v>Atualização no índice de Administração 5º BMl (D´+ F)</v>
          </cell>
          <cell r="D40">
            <v>1.0584475337243502</v>
          </cell>
        </row>
        <row r="42">
          <cell r="A42" t="str">
            <v>3.5</v>
          </cell>
          <cell r="B42" t="str">
            <v>VIGILÂNCIA</v>
          </cell>
          <cell r="C42">
            <v>1</v>
          </cell>
          <cell r="D42" t="str">
            <v>MÊS</v>
          </cell>
          <cell r="E42">
            <v>5.5555555555555552E-2</v>
          </cell>
          <cell r="F42">
            <v>4</v>
          </cell>
          <cell r="G42">
            <v>0.22222222222222221</v>
          </cell>
        </row>
        <row r="43">
          <cell r="B43" t="str">
            <v>Memória:</v>
          </cell>
        </row>
        <row r="45">
          <cell r="B45" t="str">
            <v>Contabilizando para o BM 05:</v>
          </cell>
        </row>
        <row r="46">
          <cell r="B46" t="str">
            <v>Julho período 01/10/2024 à 30/10/2024</v>
          </cell>
          <cell r="C46">
            <v>1</v>
          </cell>
          <cell r="D46" t="str">
            <v>MÊS</v>
          </cell>
        </row>
        <row r="48">
          <cell r="A48" t="str">
            <v>4.1</v>
          </cell>
          <cell r="B48" t="str">
            <v>SINALIZAÇÃO NOTURNA COM TELA TAPUME PVC, BALDE PLÁSTICO FIAÇÃO E LÂMPADA, SEM REUTILIZAÇÃO</v>
          </cell>
          <cell r="C48">
            <v>100</v>
          </cell>
          <cell r="D48" t="str">
            <v>m</v>
          </cell>
          <cell r="E48">
            <v>0.25</v>
          </cell>
          <cell r="F48">
            <v>0</v>
          </cell>
          <cell r="G48">
            <v>0</v>
          </cell>
        </row>
        <row r="49">
          <cell r="B49" t="str">
            <v>Memória:</v>
          </cell>
        </row>
        <row r="50">
          <cell r="B50" t="str">
            <v xml:space="preserve">Isolamento Painel 01 - </v>
          </cell>
        </row>
        <row r="51">
          <cell r="B51" t="str">
            <v xml:space="preserve">(50m na parte superior + 50 m da parte inferior do Talude)  = </v>
          </cell>
          <cell r="C51">
            <v>100</v>
          </cell>
        </row>
        <row r="53">
          <cell r="A53" t="str">
            <v>4.2</v>
          </cell>
          <cell r="B53" t="str">
            <v>ISOLAMENTO DE OBRA COM TELA PLASTICA COM MALHA DE 5MM E ESTRUTURA DE MADEIRA PONTALETEADA</v>
          </cell>
          <cell r="C53">
            <v>20</v>
          </cell>
          <cell r="D53" t="str">
            <v>m²</v>
          </cell>
          <cell r="E53">
            <v>0.08</v>
          </cell>
          <cell r="F53">
            <v>200</v>
          </cell>
          <cell r="G53">
            <v>0.8</v>
          </cell>
        </row>
        <row r="54">
          <cell r="B54" t="str">
            <v>Memória:</v>
          </cell>
        </row>
        <row r="56">
          <cell r="B56" t="str">
            <v>Isolamento Painel Painel 03 - Trecho</v>
          </cell>
        </row>
        <row r="57">
          <cell r="B57" t="str">
            <v>Comprimento x H(altura da tela) = Área (m²)</v>
          </cell>
        </row>
        <row r="58">
          <cell r="B58" t="str">
            <v xml:space="preserve">(20,00m x 1,00m)  = </v>
          </cell>
          <cell r="C58">
            <v>20</v>
          </cell>
          <cell r="D58" t="str">
            <v>m²</v>
          </cell>
        </row>
        <row r="60">
          <cell r="A60" t="str">
            <v>5.5</v>
          </cell>
          <cell r="B60" t="str">
            <v>TRANSPORTE COM CAMINHÃO BASCULANTE DE 18 M³, EM VIA URBANA PAVIMENTADA, DMT ATÉ 30 KM (UNIDADE: M3XKM). AF_07/2020</v>
          </cell>
          <cell r="C60">
            <v>16393.5</v>
          </cell>
          <cell r="D60" t="str">
            <v>m³ x Km</v>
          </cell>
          <cell r="E60">
            <v>0.67764136904761896</v>
          </cell>
          <cell r="F60">
            <v>0</v>
          </cell>
          <cell r="G60">
            <v>0</v>
          </cell>
        </row>
        <row r="61">
          <cell r="B61" t="str">
            <v>Memória:</v>
          </cell>
        </row>
        <row r="63">
          <cell r="B63" t="str">
            <v>Bota fora referente ao material de demolição do item 5.3 = 546,95m³</v>
          </cell>
        </row>
        <row r="64">
          <cell r="B64" t="str">
            <v xml:space="preserve">(Relatório Fotográfico) Transporte com DMT de 30km (546,95x30)=16508,50 </v>
          </cell>
          <cell r="C64">
            <v>16393.5</v>
          </cell>
        </row>
        <row r="66">
          <cell r="A66" t="str">
            <v>6.5</v>
          </cell>
          <cell r="B66" t="str">
            <v>EQUIPE DE SERVICOS DE TOPOGRAFIA EM OBRA</v>
          </cell>
          <cell r="C66">
            <v>14429.789999999999</v>
          </cell>
          <cell r="D66" t="str">
            <v>MÊS</v>
          </cell>
          <cell r="E66">
            <v>9.9999999999999992E-2</v>
          </cell>
          <cell r="F66">
            <v>6</v>
          </cell>
          <cell r="G66">
            <v>0.6</v>
          </cell>
        </row>
        <row r="67">
          <cell r="B67" t="str">
            <v>Memória:</v>
          </cell>
        </row>
        <row r="69">
          <cell r="B69" t="str">
            <v>Equipe de Topografia para acompanhamento de avanços: Valor total da prposta com BDI =R$144297,90 / em meses = R$14.429,79</v>
          </cell>
          <cell r="C69">
            <v>14429.789999999999</v>
          </cell>
        </row>
        <row r="71">
          <cell r="A71" t="str">
            <v>6.6</v>
          </cell>
          <cell r="B71" t="str">
            <v>ESCADA DE MADEIRA PARA OBRA, EM TÁBUA DE CONSTRUÇÃO, LARGURA 1,00M</v>
          </cell>
          <cell r="C71">
            <v>24</v>
          </cell>
          <cell r="D71" t="str">
            <v>m</v>
          </cell>
          <cell r="E71">
            <v>0.375</v>
          </cell>
          <cell r="F71">
            <v>0</v>
          </cell>
          <cell r="G71">
            <v>0</v>
          </cell>
        </row>
        <row r="72">
          <cell r="B72" t="str">
            <v>Memória:</v>
          </cell>
        </row>
        <row r="74">
          <cell r="B74" t="str">
            <v>Montagem de 24m de escada para acesso ao painel 1</v>
          </cell>
          <cell r="C74">
            <v>24</v>
          </cell>
        </row>
        <row r="78">
          <cell r="A78" t="str">
            <v>6.8</v>
          </cell>
          <cell r="B78" t="str">
            <v>DETALHAMENTO DOS PROJETOS E AS BUILT</v>
          </cell>
          <cell r="C78">
            <v>0.25</v>
          </cell>
          <cell r="D78" t="str">
            <v>VB</v>
          </cell>
          <cell r="E78">
            <v>0.25</v>
          </cell>
          <cell r="F78">
            <v>0.5</v>
          </cell>
          <cell r="G78">
            <v>0.5</v>
          </cell>
        </row>
        <row r="79">
          <cell r="B79" t="str">
            <v>Memória:</v>
          </cell>
        </row>
        <row r="81">
          <cell r="B81" t="str">
            <v>Projeto Executivo</v>
          </cell>
          <cell r="C81">
            <v>0.25</v>
          </cell>
        </row>
        <row r="82">
          <cell r="B82" t="str">
            <v xml:space="preserve">Será medido 25% nessa medição, a Coordenação de Projetos Técnicos aprovou </v>
          </cell>
        </row>
        <row r="83">
          <cell r="B83" t="str">
            <v>os 25% do saldo reservados a apresentação do AS BUILT</v>
          </cell>
        </row>
        <row r="84">
          <cell r="A84" t="str">
            <v>7.1</v>
          </cell>
          <cell r="B84" t="str">
            <v>CORTE, RECORTE E REMOÇÃO DE ÁRVORES INCL.RAIZES15CM</v>
          </cell>
          <cell r="C84">
            <v>18</v>
          </cell>
          <cell r="D84" t="str">
            <v>UND</v>
          </cell>
          <cell r="E84">
            <v>0.45</v>
          </cell>
          <cell r="F84">
            <v>40</v>
          </cell>
          <cell r="G84">
            <v>1</v>
          </cell>
        </row>
        <row r="85">
          <cell r="B85" t="str">
            <v>Memória:</v>
          </cell>
        </row>
        <row r="87">
          <cell r="B87" t="str">
            <v>Relátório fotográfico</v>
          </cell>
          <cell r="C87">
            <v>18</v>
          </cell>
          <cell r="D87" t="str">
            <v>UND</v>
          </cell>
        </row>
        <row r="89">
          <cell r="A89" t="str">
            <v>7.2</v>
          </cell>
          <cell r="B89" t="str">
            <v>CORTE, RECORTE E REMOÇÃO DE ÁRVORES INCL.RAIZES30CM</v>
          </cell>
          <cell r="C89">
            <v>6</v>
          </cell>
          <cell r="D89" t="str">
            <v>UND</v>
          </cell>
          <cell r="E89">
            <v>0.6</v>
          </cell>
          <cell r="F89">
            <v>10</v>
          </cell>
          <cell r="G89">
            <v>1</v>
          </cell>
        </row>
        <row r="90">
          <cell r="B90" t="str">
            <v>Memória:</v>
          </cell>
        </row>
        <row r="92">
          <cell r="B92" t="str">
            <v>Relátório fotográfico</v>
          </cell>
          <cell r="C92">
            <v>6</v>
          </cell>
          <cell r="D92" t="str">
            <v>UND</v>
          </cell>
        </row>
        <row r="94">
          <cell r="A94" t="str">
            <v>7.3</v>
          </cell>
          <cell r="B94" t="str">
            <v>LIMPEZA MANUAL DE VEGETAÇÃO EM TERRENO COM ENXADA.AF_05/2018</v>
          </cell>
          <cell r="C94">
            <v>121.14516</v>
          </cell>
          <cell r="D94" t="str">
            <v>m²</v>
          </cell>
          <cell r="E94">
            <v>2.1737871882289612E-2</v>
          </cell>
          <cell r="F94">
            <v>5573</v>
          </cell>
          <cell r="G94">
            <v>1</v>
          </cell>
        </row>
        <row r="95">
          <cell r="B95" t="str">
            <v>Memória:</v>
          </cell>
        </row>
        <row r="129">
          <cell r="B129" t="str">
            <v xml:space="preserve">Execução do trecho </v>
          </cell>
          <cell r="C129">
            <v>16</v>
          </cell>
          <cell r="D129">
            <v>542</v>
          </cell>
          <cell r="E129" t="str">
            <v>m²</v>
          </cell>
        </row>
        <row r="130">
          <cell r="B130" t="str">
            <v xml:space="preserve">Execução do trecho </v>
          </cell>
          <cell r="C130">
            <v>17</v>
          </cell>
          <cell r="D130">
            <v>577.66</v>
          </cell>
          <cell r="E130" t="str">
            <v>m²</v>
          </cell>
        </row>
        <row r="131">
          <cell r="B131" t="str">
            <v xml:space="preserve">Execução do trecho </v>
          </cell>
          <cell r="C131">
            <v>18</v>
          </cell>
          <cell r="D131">
            <v>605.14</v>
          </cell>
          <cell r="E131" t="str">
            <v>m²</v>
          </cell>
        </row>
        <row r="132">
          <cell r="B132" t="str">
            <v xml:space="preserve">Execução do trecho </v>
          </cell>
          <cell r="C132">
            <v>19</v>
          </cell>
          <cell r="D132">
            <v>618.70000000000005</v>
          </cell>
          <cell r="E132" t="str">
            <v>m²</v>
          </cell>
        </row>
        <row r="133">
          <cell r="B133" t="str">
            <v xml:space="preserve">Execução do trecho </v>
          </cell>
          <cell r="C133">
            <v>23</v>
          </cell>
          <cell r="D133">
            <v>160</v>
          </cell>
          <cell r="E133" t="str">
            <v>m²</v>
          </cell>
        </row>
        <row r="135">
          <cell r="C135" t="str">
            <v xml:space="preserve">Total = </v>
          </cell>
          <cell r="D135">
            <v>2503.5</v>
          </cell>
          <cell r="E135" t="str">
            <v>m²</v>
          </cell>
        </row>
        <row r="137">
          <cell r="B137" t="str">
            <v>Saldo de planilha BM 3</v>
          </cell>
          <cell r="D137">
            <v>121.14516</v>
          </cell>
          <cell r="E137" t="str">
            <v>m²</v>
          </cell>
        </row>
        <row r="138">
          <cell r="C138" t="str">
            <v xml:space="preserve">Total = </v>
          </cell>
          <cell r="D138">
            <v>2382.35484</v>
          </cell>
          <cell r="E138" t="str">
            <v>m²</v>
          </cell>
          <cell r="F138" t="str">
            <v>Quantidade a ser aditivada</v>
          </cell>
        </row>
        <row r="140">
          <cell r="A140" t="str">
            <v>7.4</v>
          </cell>
          <cell r="B140" t="str">
            <v>TRANSPORTE HORIZONTAL MANUAL MAT. 1a.CAT./ENTULHO ATE 60m</v>
          </cell>
          <cell r="C140">
            <v>532.35</v>
          </cell>
          <cell r="D140" t="str">
            <v>m³</v>
          </cell>
          <cell r="E140">
            <v>0.32173939320681733</v>
          </cell>
          <cell r="F140">
            <v>1654.6</v>
          </cell>
          <cell r="G140">
            <v>0.99999999999999989</v>
          </cell>
        </row>
        <row r="141">
          <cell r="B141" t="str">
            <v>Memória:</v>
          </cell>
        </row>
        <row r="143">
          <cell r="B143" t="str">
            <v>Volume contratado =</v>
          </cell>
          <cell r="C143">
            <v>1654.6</v>
          </cell>
          <cell r="D143" t="str">
            <v>m³</v>
          </cell>
        </row>
        <row r="144">
          <cell r="B144" t="str">
            <v>Aréa contratada =</v>
          </cell>
          <cell r="C144">
            <v>5573</v>
          </cell>
          <cell r="D144" t="str">
            <v>m²</v>
          </cell>
        </row>
        <row r="145">
          <cell r="B145" t="str">
            <v>Taxa m³/m² = Vol(extimado) /A(atuação)</v>
          </cell>
        </row>
        <row r="146">
          <cell r="B146" t="str">
            <v>Considerando taxa de 0,2968m³/m²</v>
          </cell>
          <cell r="C146">
            <v>0.29689574735331059</v>
          </cell>
          <cell r="D146" t="str">
            <v>m³/m²</v>
          </cell>
        </row>
        <row r="147">
          <cell r="B147" t="str">
            <v>Área executada =</v>
          </cell>
          <cell r="C147">
            <v>2503.5</v>
          </cell>
          <cell r="D147" t="str">
            <v>m²</v>
          </cell>
        </row>
        <row r="148">
          <cell r="B148" t="str">
            <v>Volume (Transporte) = Área executada x Taxa</v>
          </cell>
        </row>
        <row r="149">
          <cell r="B149" t="str">
            <v>Volume  (Transporte) = 1793,05m² x 0,2968m³/m² =</v>
          </cell>
          <cell r="C149">
            <v>743.27850349901303</v>
          </cell>
          <cell r="D149" t="str">
            <v>m³</v>
          </cell>
        </row>
        <row r="150">
          <cell r="B150" t="str">
            <v>Saldo de Planilha BM3</v>
          </cell>
          <cell r="C150">
            <v>532.35</v>
          </cell>
          <cell r="D150" t="str">
            <v>m³</v>
          </cell>
        </row>
        <row r="151">
          <cell r="B151" t="str">
            <v>Qntd a aditivar</v>
          </cell>
          <cell r="C151">
            <v>210.928503499013</v>
          </cell>
          <cell r="D151" t="str">
            <v>m³</v>
          </cell>
        </row>
        <row r="153">
          <cell r="A153" t="str">
            <v>7.6</v>
          </cell>
          <cell r="B153" t="str">
            <v>TRANSPORTE COM CAMINHÃO BASCULANTE DE 18 M³, EM VIA URBANA PAVIMENTADA, DMT ATÉ 30 KM (UNIDADE: M3XKM). AF_07/2020</v>
          </cell>
          <cell r="C153">
            <v>33092.1</v>
          </cell>
          <cell r="D153" t="str">
            <v>m³ x Km</v>
          </cell>
          <cell r="E153">
            <v>0.6666686812522663</v>
          </cell>
          <cell r="F153">
            <v>0</v>
          </cell>
          <cell r="G153">
            <v>0</v>
          </cell>
        </row>
        <row r="154">
          <cell r="B154" t="str">
            <v>Memória:</v>
          </cell>
        </row>
        <row r="156">
          <cell r="B156" t="str">
            <v xml:space="preserve">Bota fora referente ao material de supressão de áreas vegetais no item 7.5 </v>
          </cell>
        </row>
        <row r="157">
          <cell r="B157" t="str">
            <v xml:space="preserve">Item 7.5 medido no BM04 =1654,60m³ (total retirado 66,67%) </v>
          </cell>
        </row>
        <row r="158">
          <cell r="B158" t="str">
            <v xml:space="preserve">(Relatório Fotográfico) Transporte com DMT de 30km (1103,07x30)=16508,50 </v>
          </cell>
          <cell r="C158">
            <v>33092.1</v>
          </cell>
        </row>
        <row r="160">
          <cell r="A160" t="str">
            <v>8.1</v>
          </cell>
          <cell r="B160" t="str">
            <v>ESCAVACAO MANUAL SOLO 1a. CATEGORIA ATE 1,50m</v>
          </cell>
          <cell r="C160">
            <v>124.99997999999999</v>
          </cell>
          <cell r="D160" t="str">
            <v>m³</v>
          </cell>
          <cell r="E160">
            <v>4.3584372384937238E-2</v>
          </cell>
          <cell r="F160">
            <v>1338.8899999999999</v>
          </cell>
          <cell r="G160">
            <v>0.46683751743375168</v>
          </cell>
        </row>
        <row r="161">
          <cell r="B161" t="str">
            <v>Memória:</v>
          </cell>
        </row>
        <row r="162">
          <cell r="F162">
            <v>3779.95</v>
          </cell>
          <cell r="G162" t="str">
            <v>BM 2</v>
          </cell>
        </row>
        <row r="163">
          <cell r="B163" t="str">
            <v>Volume contratado =</v>
          </cell>
          <cell r="C163">
            <v>2868</v>
          </cell>
          <cell r="D163" t="str">
            <v>m³</v>
          </cell>
          <cell r="F163">
            <v>625</v>
          </cell>
          <cell r="G163" t="str">
            <v>BM 3</v>
          </cell>
        </row>
        <row r="164">
          <cell r="B164" t="str">
            <v>Aréa do projeto =</v>
          </cell>
          <cell r="C164">
            <v>7644</v>
          </cell>
          <cell r="D164" t="str">
            <v>m²</v>
          </cell>
          <cell r="E164" t="str">
            <v>&lt;&lt;&lt;</v>
          </cell>
          <cell r="F164">
            <v>0</v>
          </cell>
          <cell r="G164" t="str">
            <v>BM 4</v>
          </cell>
        </row>
        <row r="165">
          <cell r="B165" t="str">
            <v>Taxa m³/m² = Vol(extimado) /A(atuação)</v>
          </cell>
          <cell r="F165">
            <v>416.66660000000002</v>
          </cell>
          <cell r="G165" t="str">
            <v>BM 5</v>
          </cell>
        </row>
        <row r="166">
          <cell r="B166" t="str">
            <v>Considerando taxa de 0,2 m³/m² de profundidade média</v>
          </cell>
          <cell r="C166">
            <v>0.3</v>
          </cell>
          <cell r="D166" t="str">
            <v>m³/m²</v>
          </cell>
          <cell r="F166">
            <v>4821.6165999999994</v>
          </cell>
          <cell r="G166" t="str">
            <v>m²</v>
          </cell>
        </row>
        <row r="167">
          <cell r="B167" t="str">
            <v>Área executada =</v>
          </cell>
          <cell r="C167">
            <v>416.66660000000002</v>
          </cell>
          <cell r="D167" t="str">
            <v>m²</v>
          </cell>
          <cell r="E167" t="str">
            <v>SALDO DE ÁREA</v>
          </cell>
          <cell r="F167">
            <v>2822.3834000000006</v>
          </cell>
        </row>
        <row r="168">
          <cell r="B168" t="str">
            <v>Volume  = Área executada x Taxa</v>
          </cell>
          <cell r="C168">
            <v>124.99997999999999</v>
          </cell>
          <cell r="D168" t="str">
            <v>m³</v>
          </cell>
        </row>
        <row r="170">
          <cell r="A170" t="str">
            <v>8.2</v>
          </cell>
          <cell r="B170" t="str">
            <v>TRANSPORTE VERTICAL MANUAL</v>
          </cell>
          <cell r="C170">
            <v>162.49997400000001</v>
          </cell>
          <cell r="D170" t="str">
            <v>m³</v>
          </cell>
          <cell r="E170">
            <v>4.3584372384937238E-2</v>
          </cell>
          <cell r="F170">
            <v>1740.56</v>
          </cell>
          <cell r="G170">
            <v>0.46683832206844755</v>
          </cell>
        </row>
        <row r="171">
          <cell r="B171" t="str">
            <v>Memória:</v>
          </cell>
        </row>
        <row r="172">
          <cell r="B172" t="str">
            <v>Volume executado</v>
          </cell>
          <cell r="C172">
            <v>124.99997999999999</v>
          </cell>
          <cell r="D172" t="str">
            <v>m³</v>
          </cell>
        </row>
        <row r="173">
          <cell r="B173" t="str">
            <v>Taxa empolamento</v>
          </cell>
          <cell r="C173">
            <v>1.3</v>
          </cell>
        </row>
        <row r="174">
          <cell r="B174" t="str">
            <v>Volume (Transporte) =Volume executada x Taxa de empolamento</v>
          </cell>
          <cell r="C174">
            <v>162.49997400000001</v>
          </cell>
          <cell r="D174" t="str">
            <v>m³</v>
          </cell>
        </row>
        <row r="176">
          <cell r="A176" t="str">
            <v>8.3</v>
          </cell>
          <cell r="B176" t="str">
            <v>TRANSPORTE HORIZONTAL MANUAL MAT. 1a.CAT./ENTULHO ATE 60m</v>
          </cell>
          <cell r="C176">
            <v>162.49997400000001</v>
          </cell>
          <cell r="D176" t="str">
            <v>m³</v>
          </cell>
          <cell r="E176">
            <v>4.3584372384937238E-2</v>
          </cell>
          <cell r="F176">
            <v>1740.56</v>
          </cell>
          <cell r="G176">
            <v>0.46683832206844755</v>
          </cell>
        </row>
        <row r="177">
          <cell r="B177" t="str">
            <v>Memória:</v>
          </cell>
        </row>
        <row r="178">
          <cell r="B178" t="str">
            <v>Volume executado</v>
          </cell>
          <cell r="C178">
            <v>124.99997999999999</v>
          </cell>
          <cell r="D178" t="str">
            <v>m³</v>
          </cell>
        </row>
        <row r="179">
          <cell r="B179" t="str">
            <v>Taxa empolamento</v>
          </cell>
          <cell r="C179">
            <v>1.3</v>
          </cell>
        </row>
        <row r="180">
          <cell r="B180" t="str">
            <v>Volume (Transporte) =Volume executada x Taxa de empolamento</v>
          </cell>
          <cell r="C180">
            <v>162.49997400000001</v>
          </cell>
          <cell r="D180" t="str">
            <v>m³</v>
          </cell>
        </row>
        <row r="182">
          <cell r="A182" t="str">
            <v>8.5</v>
          </cell>
          <cell r="B182" t="str">
            <v>TRANSPORTE COM CAMINHÃO BASCULANTE DE 18 M³, EM VIA URBANA PAVIMENTADA, DMT ATÉ 30 KM (UNIDADE: M3XKM). AF_07/2020</v>
          </cell>
          <cell r="C182">
            <v>22112.7</v>
          </cell>
          <cell r="D182" t="str">
            <v>m³ x Km</v>
          </cell>
          <cell r="E182">
            <v>0.19769606265422165</v>
          </cell>
          <cell r="F182">
            <v>89739.3</v>
          </cell>
          <cell r="G182">
            <v>0.80230393734577843</v>
          </cell>
        </row>
        <row r="183">
          <cell r="B183" t="str">
            <v>Memória:</v>
          </cell>
        </row>
        <row r="184">
          <cell r="B184" t="str">
            <v xml:space="preserve">Volume executado no BM3 e estocado (bota espera) </v>
          </cell>
          <cell r="C184">
            <v>737.09</v>
          </cell>
        </row>
        <row r="186">
          <cell r="B186" t="str">
            <v>Volume (Transporte) =Volume executada x 30km</v>
          </cell>
          <cell r="C186">
            <v>22112.7</v>
          </cell>
        </row>
        <row r="188">
          <cell r="A188" t="str">
            <v>9.1</v>
          </cell>
          <cell r="B188" t="str">
            <v>EXECUÇÃO DE GRAMPO PARA SOLO GRAMPEADO COM COMPRIMENTO MAIOR QUE 10 M, DIÂMETRO DE 10 CM, PERFURAÇÃO COM EQUIPAMENTO MANUAL E ARMADURA COM DIÂMETRO DE 20 MM. AF_05/2016</v>
          </cell>
          <cell r="C188">
            <v>3168</v>
          </cell>
          <cell r="D188" t="str">
            <v>m</v>
          </cell>
          <cell r="E188">
            <v>8.2328482328482333E-2</v>
          </cell>
          <cell r="F188">
            <v>35312</v>
          </cell>
          <cell r="G188">
            <v>0.91767151767151767</v>
          </cell>
        </row>
        <row r="189">
          <cell r="B189" t="str">
            <v>Memória:</v>
          </cell>
        </row>
        <row r="190">
          <cell r="B190" t="str">
            <v xml:space="preserve">Grampos de 12m executados durante o período </v>
          </cell>
          <cell r="C190">
            <v>264</v>
          </cell>
        </row>
        <row r="191">
          <cell r="B191" t="str">
            <v xml:space="preserve">Comprimento de cada grampo (12m x 264und.) </v>
          </cell>
          <cell r="C191">
            <v>3168</v>
          </cell>
        </row>
        <row r="193">
          <cell r="A193" t="str">
            <v>9.2</v>
          </cell>
          <cell r="B193" t="str">
            <v>ANDAIME TUBULAR/FACHADEIRO P/SERVICO EM ENCOSTA</v>
          </cell>
          <cell r="C193">
            <v>8359.5</v>
          </cell>
          <cell r="D193" t="str">
            <v>m² / MÊS</v>
          </cell>
          <cell r="E193">
            <v>0.1</v>
          </cell>
          <cell r="F193">
            <v>75235.5</v>
          </cell>
          <cell r="G193">
            <v>0.9</v>
          </cell>
        </row>
        <row r="194">
          <cell r="B194" t="str">
            <v>Memória:</v>
          </cell>
        </row>
        <row r="195">
          <cell r="B195" t="str">
            <v xml:space="preserve">Área de andaime para execução de cada furo((2x2)+(2x1,5x3) 10m² </v>
          </cell>
          <cell r="C195">
            <v>2640</v>
          </cell>
        </row>
        <row r="196">
          <cell r="B196" t="str">
            <v xml:space="preserve">Área de andaime para execução de serviços de terraplenagem </v>
          </cell>
          <cell r="C196">
            <v>1559.5</v>
          </cell>
        </row>
        <row r="197">
          <cell r="B197" t="str">
            <v>Área de andaime para execução de serviços de limpeza (416m2) 10m2*m²</v>
          </cell>
          <cell r="C197">
            <v>4160</v>
          </cell>
        </row>
        <row r="198">
          <cell r="B198" t="str">
            <v>Área toral utlizada nesse período</v>
          </cell>
          <cell r="C198">
            <v>8359.5</v>
          </cell>
        </row>
        <row r="200">
          <cell r="A200" t="str">
            <v>9.3</v>
          </cell>
          <cell r="B200" t="str">
            <v>INJECAO NATA CIMENTO EM TIRANTES 50 A 70TF</v>
          </cell>
          <cell r="C200">
            <v>3168</v>
          </cell>
          <cell r="D200" t="str">
            <v>m</v>
          </cell>
          <cell r="E200">
            <v>8.2328482328482333E-2</v>
          </cell>
          <cell r="F200">
            <v>35312</v>
          </cell>
          <cell r="G200">
            <v>0.91767151767151767</v>
          </cell>
        </row>
        <row r="201">
          <cell r="B201" t="str">
            <v>Memória:</v>
          </cell>
        </row>
        <row r="202">
          <cell r="B202" t="str">
            <v xml:space="preserve">Grampos de 12m executados durante o período </v>
          </cell>
          <cell r="C202">
            <v>264</v>
          </cell>
        </row>
        <row r="203">
          <cell r="B203" t="str">
            <v>Injeção em grampos de (12m x 264und)</v>
          </cell>
          <cell r="C203">
            <v>3168</v>
          </cell>
        </row>
        <row r="205">
          <cell r="A205" t="str">
            <v>9.6</v>
          </cell>
          <cell r="B205" t="str">
            <v>DRENO BARBACÃ, DN 50 MM, COM MATERIAL DRENANTE. AF_07/2021</v>
          </cell>
          <cell r="C205">
            <v>264</v>
          </cell>
          <cell r="D205" t="str">
            <v>UND</v>
          </cell>
          <cell r="E205">
            <v>8.7795144662454278E-2</v>
          </cell>
          <cell r="F205">
            <v>2743</v>
          </cell>
          <cell r="G205">
            <v>0.91220485533754569</v>
          </cell>
        </row>
        <row r="206">
          <cell r="B206" t="str">
            <v>Memória:</v>
          </cell>
        </row>
        <row r="207">
          <cell r="B207" t="str">
            <v xml:space="preserve">Drenos executados durante o período </v>
          </cell>
          <cell r="C207">
            <v>264</v>
          </cell>
        </row>
        <row r="212">
          <cell r="C212" t="str">
            <v>JATOBETON Engenharia LTDA.</v>
          </cell>
        </row>
        <row r="213">
          <cell r="C213" t="str">
            <v>Eng. Alexsandro Leitão da Costa</v>
          </cell>
        </row>
        <row r="214">
          <cell r="C214" t="str">
            <v>Engenheiro Civil</v>
          </cell>
        </row>
        <row r="215">
          <cell r="C215" t="str">
            <v>CREA-AL. 021983640-0</v>
          </cell>
        </row>
      </sheetData>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ória Lagoa"/>
      <sheetName val="RESUMO"/>
      <sheetName val="SERVIÇOS"/>
      <sheetName val="MATERIAIS"/>
      <sheetName val="Quantitativos"/>
      <sheetName val="CSF_Serv_Nac_Maceio_Dez-07"/>
      <sheetName val="CSF_Serv_Reg_Maceio_Dez-07"/>
      <sheetName val="CSF_Insu_Nac_Maceio_Dez-07"/>
      <sheetName val="Plan1"/>
      <sheetName val="Plan2"/>
    </sheetNames>
    <sheetDataSet>
      <sheetData sheetId="0"/>
      <sheetData sheetId="1"/>
      <sheetData sheetId="2"/>
      <sheetData sheetId="3"/>
      <sheetData sheetId="4"/>
      <sheetData sheetId="5">
        <row r="8">
          <cell r="B8" t="str">
            <v>TU</v>
          </cell>
          <cell r="C8" t="str">
            <v>ASSENTAMENTO DE TUBOS E PECAS</v>
          </cell>
        </row>
        <row r="9">
          <cell r="B9">
            <v>45</v>
          </cell>
          <cell r="C9" t="str">
            <v>FORNEC E/OU ASSENT DE TUBO DE FERRO FUNDIDO JUNTA ELASTICA</v>
          </cell>
        </row>
        <row r="10">
          <cell r="B10">
            <v>23426</v>
          </cell>
          <cell r="C10" t="str">
            <v>FORNECIMENTO E ASSENTAMENTO SIMPLES DE TUBOS E PECAS DE F0F0.</v>
          </cell>
        </row>
        <row r="11">
          <cell r="B11" t="str">
            <v>23426/001</v>
          </cell>
          <cell r="C11" t="str">
            <v>TUBOS E PECAS, JUNTA ELASTICA, DIAMETRO 200 MM - K7</v>
          </cell>
          <cell r="D11" t="str">
            <v>M</v>
          </cell>
          <cell r="E11">
            <v>270.74</v>
          </cell>
        </row>
        <row r="12">
          <cell r="B12" t="str">
            <v>23426/002</v>
          </cell>
          <cell r="C12" t="str">
            <v>TUBOS E PECAS, JUNTA ELASTICA, DIAMETRO 150 MM - K7</v>
          </cell>
          <cell r="D12" t="str">
            <v>M</v>
          </cell>
          <cell r="E12">
            <v>207.19</v>
          </cell>
        </row>
        <row r="13">
          <cell r="B13" t="str">
            <v>23426/003</v>
          </cell>
          <cell r="C13" t="str">
            <v>TUBOS E PECAS, JUNTA ELASTICA, DIAMENTO 100 MM - K7</v>
          </cell>
          <cell r="D13" t="str">
            <v>M</v>
          </cell>
          <cell r="E13">
            <v>196.09</v>
          </cell>
        </row>
        <row r="14">
          <cell r="B14">
            <v>23477</v>
          </cell>
          <cell r="C14" t="str">
            <v>MODULO TIPO - REDE DE AGUA &gt; FORN. E ASSENTAMENTO DE TUBOS DE F0F0:</v>
          </cell>
        </row>
        <row r="15">
          <cell r="C15" t="str">
            <v>COMPREENDE LOCACAO DA OBRA, CADASTRAMENTO DE INTERFERENCIAS, ESCAVACAO</v>
          </cell>
        </row>
        <row r="16">
          <cell r="C16" t="str">
            <v>DE VALA, EXCETO ROCHA, ATE A PROFUNDIDADE DE 1,50 METROS.</v>
          </cell>
        </row>
        <row r="17">
          <cell r="C17" t="str">
            <v>INCLUI - CARGA,TRANSPORTE E DESCARGA DO MATE</v>
          </cell>
        </row>
        <row r="18">
          <cell r="B18" t="str">
            <v>23477/001</v>
          </cell>
          <cell r="C18" t="str">
            <v>TUBOS E PECAS, DIAMETRO 200 MM - K7</v>
          </cell>
          <cell r="D18" t="str">
            <v>M</v>
          </cell>
          <cell r="E18">
            <v>274.45</v>
          </cell>
        </row>
        <row r="19">
          <cell r="B19" t="str">
            <v>23477/002</v>
          </cell>
          <cell r="C19" t="str">
            <v>TUBOS E PECAS, DIAMETRO 150 MM - K7</v>
          </cell>
          <cell r="D19" t="str">
            <v>M</v>
          </cell>
          <cell r="E19">
            <v>210.39</v>
          </cell>
        </row>
        <row r="20">
          <cell r="B20" t="str">
            <v>23477/003</v>
          </cell>
          <cell r="C20" t="str">
            <v>TUBOS E PECAS, DIAMETRO 100 MM - K7</v>
          </cell>
          <cell r="D20" t="str">
            <v>M</v>
          </cell>
          <cell r="E20">
            <v>199.49</v>
          </cell>
        </row>
        <row r="21">
          <cell r="B21">
            <v>47</v>
          </cell>
          <cell r="C21" t="str">
            <v>FORNEC E/OU ASSENT DE TUBO DE PVC COM JUNTA SOLDADA</v>
          </cell>
        </row>
        <row r="22">
          <cell r="B22">
            <v>26281</v>
          </cell>
          <cell r="C22" t="str">
            <v>ASSENTAMENTO DE REDE DE AGUA - MMA</v>
          </cell>
        </row>
        <row r="23">
          <cell r="B23" t="str">
            <v>26281/001</v>
          </cell>
          <cell r="C23" t="str">
            <v>DIAMETRO 50 MM</v>
          </cell>
          <cell r="D23" t="str">
            <v>M</v>
          </cell>
          <cell r="E23">
            <v>17.68</v>
          </cell>
        </row>
        <row r="24">
          <cell r="B24" t="str">
            <v>26281/002</v>
          </cell>
          <cell r="C24" t="str">
            <v>DIAMETRO 25 MM</v>
          </cell>
          <cell r="D24" t="str">
            <v>M</v>
          </cell>
          <cell r="E24">
            <v>13.1</v>
          </cell>
        </row>
        <row r="25">
          <cell r="B25">
            <v>48</v>
          </cell>
          <cell r="C25" t="str">
            <v>FORNEC E/OU ASSENT DE TUBO DE PVC COM JUNTA ELASTICA</v>
          </cell>
        </row>
        <row r="26">
          <cell r="B26">
            <v>10515</v>
          </cell>
          <cell r="C26" t="str">
            <v>FORNEC/ASSENTAMENTO DE TUBOS P/REDE COLETORA   MM</v>
          </cell>
        </row>
        <row r="27">
          <cell r="B27" t="str">
            <v>10515/001</v>
          </cell>
          <cell r="C27" t="str">
            <v>DIAMETRO 100 MM</v>
          </cell>
          <cell r="D27" t="str">
            <v>M</v>
          </cell>
          <cell r="E27">
            <v>11.31</v>
          </cell>
        </row>
        <row r="28">
          <cell r="B28" t="str">
            <v>10515/002</v>
          </cell>
          <cell r="C28" t="str">
            <v>DIAMETRO 150 MM</v>
          </cell>
          <cell r="D28" t="str">
            <v>M</v>
          </cell>
          <cell r="E28">
            <v>23.13</v>
          </cell>
        </row>
        <row r="29">
          <cell r="B29" t="str">
            <v>10515/003</v>
          </cell>
          <cell r="C29" t="str">
            <v>DIAMETRO 200 MM</v>
          </cell>
          <cell r="D29" t="str">
            <v>M</v>
          </cell>
          <cell r="E29">
            <v>35.44</v>
          </cell>
        </row>
        <row r="30">
          <cell r="B30">
            <v>26288</v>
          </cell>
          <cell r="C30" t="str">
            <v>FORNECIMENTO DE TUBOS PVC-PBA AGUA</v>
          </cell>
        </row>
        <row r="31">
          <cell r="B31" t="str">
            <v>26288/001</v>
          </cell>
          <cell r="C31" t="str">
            <v>TUBO PVC-PBA CLASSE 15(EB-183)D=50MM C/ANEL BORRACHA P/ADU-</v>
          </cell>
          <cell r="D31" t="str">
            <v>M</v>
          </cell>
          <cell r="E31">
            <v>7.14</v>
          </cell>
        </row>
        <row r="32">
          <cell r="C32" t="str">
            <v>E DISTRIBUICAO DE AGUAS FORNEC</v>
          </cell>
        </row>
        <row r="33">
          <cell r="B33" t="str">
            <v>26288/002</v>
          </cell>
          <cell r="C33" t="str">
            <v>TUBO PVC-PBA CLASSE 15(EB-183)D=75MM C/ANEL BORRACHA P/ADU-</v>
          </cell>
          <cell r="D33" t="str">
            <v>M</v>
          </cell>
          <cell r="E33">
            <v>14.34</v>
          </cell>
        </row>
        <row r="34">
          <cell r="C34" t="str">
            <v>CAO E DISTRIBUICAO DE AGUAS FORNEC</v>
          </cell>
        </row>
        <row r="35">
          <cell r="B35" t="str">
            <v>26288/003</v>
          </cell>
          <cell r="C35" t="str">
            <v>TUBO PVC-PBA CLASSE 15(EB 183)D=100MM C/ANEL BORRACHA P/ADU-</v>
          </cell>
          <cell r="D35" t="str">
            <v>M</v>
          </cell>
          <cell r="E35">
            <v>23.96</v>
          </cell>
        </row>
        <row r="36">
          <cell r="B36" t="str">
            <v>IGO       |</v>
          </cell>
          <cell r="C36" t="str">
            <v>D E S C R I Ç Ã O                                                   |UN</v>
          </cell>
          <cell r="D36" t="str">
            <v>IDADE</v>
          </cell>
          <cell r="E36" t="str">
            <v>|CUSTO TOT</v>
          </cell>
        </row>
        <row r="37">
          <cell r="B37" t="str">
            <v>ULO.....: N</v>
          </cell>
          <cell r="C37" t="str">
            <v>ACIONAL CAIXA</v>
          </cell>
        </row>
        <row r="39">
          <cell r="C39" t="str">
            <v>CAO E DISTRIBUICAO DE AGUAS FORNEC</v>
          </cell>
        </row>
        <row r="40">
          <cell r="B40" t="str">
            <v>26288/004</v>
          </cell>
          <cell r="C40" t="str">
            <v>TUBO PVC-PBA CLASSE 15(EB-183)D=200MM C/ANEL BORRACHA P/ADU-</v>
          </cell>
          <cell r="D40" t="str">
            <v>M</v>
          </cell>
          <cell r="E40">
            <v>69.89</v>
          </cell>
        </row>
        <row r="41">
          <cell r="C41" t="str">
            <v>CAO E DISTRIBUICAO DE AGUAS FORNEC</v>
          </cell>
        </row>
        <row r="42">
          <cell r="B42" t="str">
            <v>26288/005</v>
          </cell>
          <cell r="C42" t="str">
            <v>TUBO PVC-PBA CLASSE 20(EB 183)D=50MM C/ANEL BORRACHA P/ADU-</v>
          </cell>
          <cell r="D42" t="str">
            <v>M</v>
          </cell>
          <cell r="E42">
            <v>9.01</v>
          </cell>
        </row>
        <row r="43">
          <cell r="C43" t="str">
            <v>CAO/DISTRIBUICAO AGUAS FORNEC</v>
          </cell>
        </row>
        <row r="44">
          <cell r="B44" t="str">
            <v>26288/006</v>
          </cell>
          <cell r="C44" t="str">
            <v>TUBO PVC-PBA CLASSE 20(EB-183)D=75MM C/ANEL BORRACHA P/ADU-</v>
          </cell>
          <cell r="D44" t="str">
            <v>M</v>
          </cell>
          <cell r="E44">
            <v>17.98</v>
          </cell>
        </row>
        <row r="45">
          <cell r="C45" t="str">
            <v>CAO/DISTRIBUICAO AGUAS FORNEC</v>
          </cell>
        </row>
        <row r="46">
          <cell r="B46" t="str">
            <v>26288/007</v>
          </cell>
          <cell r="C46" t="str">
            <v>TUBO PVC-PBA CLASSE 20(EB-183)D=100MM C/ANEL BORRACHA P/ADU-</v>
          </cell>
          <cell r="D46" t="str">
            <v>M</v>
          </cell>
          <cell r="E46">
            <v>29.83</v>
          </cell>
        </row>
        <row r="47">
          <cell r="C47" t="str">
            <v>CAO/DISTRIBUICAO AGUAS FORNEC</v>
          </cell>
        </row>
        <row r="48">
          <cell r="B48">
            <v>26289</v>
          </cell>
          <cell r="C48" t="str">
            <v>ASSENTAMENTO TUBO PVC RIGIDO JUNTA ELASTICA P/AGUA</v>
          </cell>
        </row>
        <row r="49">
          <cell r="B49" t="str">
            <v>26289/001</v>
          </cell>
          <cell r="C49" t="str">
            <v>ASSENT TUBO PVC RIG JE D=50MM:CARGA/DESC/COLOC VALA/MONTAGEM/</v>
          </cell>
          <cell r="D49" t="str">
            <v>M</v>
          </cell>
          <cell r="E49">
            <v>0.76</v>
          </cell>
        </row>
        <row r="50">
          <cell r="C50" t="str">
            <v>/REATERRO ATE GERATRIZ SUP TUBO/TESTE HIDROSTATICO EXCL FORN</v>
          </cell>
        </row>
        <row r="51">
          <cell r="C51" t="str">
            <v>TUBO/JUNTA</v>
          </cell>
        </row>
        <row r="52">
          <cell r="B52" t="str">
            <v>26289/002</v>
          </cell>
          <cell r="C52" t="str">
            <v>ASSENT TUBO PVC RIG JE D=75MM:CARGA/DESC/COLOC VALA/MONTAGEM</v>
          </cell>
          <cell r="D52" t="str">
            <v>M</v>
          </cell>
          <cell r="E52">
            <v>1.33</v>
          </cell>
        </row>
        <row r="53">
          <cell r="C53" t="str">
            <v>/REATERRO ATE GERATRIZ SUP TUBO/TESTE HIDROSTATICO EXCL FORN</v>
          </cell>
        </row>
        <row r="54">
          <cell r="C54" t="str">
            <v>TUBO/JUNTA</v>
          </cell>
        </row>
        <row r="55">
          <cell r="B55" t="str">
            <v>26289/003</v>
          </cell>
          <cell r="C55" t="str">
            <v>ASSENT TUBO PVC RIG JE D=100MM:CARGA/DESC/COLOC VALA/MONTAG/</v>
          </cell>
          <cell r="D55" t="str">
            <v>M</v>
          </cell>
          <cell r="E55">
            <v>1.79</v>
          </cell>
        </row>
        <row r="56">
          <cell r="C56" t="str">
            <v>REATERRO ATE GERATRIZ SUP TUBO/TESTE HIDROSTATICO EXCL FORN</v>
          </cell>
        </row>
        <row r="57">
          <cell r="C57" t="str">
            <v>TUBO/JUNTA</v>
          </cell>
        </row>
        <row r="58">
          <cell r="B58" t="str">
            <v>26289/005</v>
          </cell>
          <cell r="C58" t="str">
            <v>ASSENT TUBO PVC RIG JE D=150MM:CARGA/DESC/COLOC VALA/MONTAG/</v>
          </cell>
          <cell r="D58" t="str">
            <v>M</v>
          </cell>
          <cell r="E58">
            <v>2.71</v>
          </cell>
        </row>
        <row r="59">
          <cell r="C59" t="str">
            <v>REATERRO ATE GERATRIZ SUP TUBO/TESTE HIDROSTATICO EXCL FORN</v>
          </cell>
        </row>
        <row r="60">
          <cell r="C60" t="str">
            <v>TUBO/JUNTA</v>
          </cell>
        </row>
        <row r="61">
          <cell r="B61" t="str">
            <v>26289/006</v>
          </cell>
          <cell r="C61" t="str">
            <v>ASSENT TUBO PVC RIG JE D=200MM:CARGA/DESC/COLOC VALA/MONTAG/</v>
          </cell>
          <cell r="D61" t="str">
            <v>M</v>
          </cell>
          <cell r="E61">
            <v>3.82</v>
          </cell>
        </row>
        <row r="62">
          <cell r="C62" t="str">
            <v>REATERRO ATE GERATRIZ SUP TUBO/TESTE HIDROSTATICO EXCL FORN</v>
          </cell>
        </row>
        <row r="63">
          <cell r="C63" t="str">
            <v>TUBO/JUNTA</v>
          </cell>
        </row>
        <row r="64">
          <cell r="B64" t="str">
            <v>26289/007</v>
          </cell>
          <cell r="C64" t="str">
            <v>ASSENT TUBO PVC RIG JE D=250MM:CARGA/DESC/COLOC VALA/MONTAG/</v>
          </cell>
          <cell r="D64" t="str">
            <v>M</v>
          </cell>
          <cell r="E64">
            <v>4.95</v>
          </cell>
        </row>
        <row r="65">
          <cell r="C65" t="str">
            <v>REATERRO ATE GERATRIZ SUP TUBO/TESTE HIDROSTATICO EXCL FORN</v>
          </cell>
        </row>
        <row r="66">
          <cell r="C66" t="str">
            <v>TUBO/JUNTA</v>
          </cell>
        </row>
        <row r="67">
          <cell r="B67" t="str">
            <v>IGO       |</v>
          </cell>
          <cell r="C67" t="str">
            <v>D E S C R I Ç Ã O                                                   |UN</v>
          </cell>
          <cell r="D67" t="str">
            <v>IDADE</v>
          </cell>
          <cell r="E67" t="str">
            <v>|CUSTO TOT</v>
          </cell>
        </row>
        <row r="68">
          <cell r="B68" t="str">
            <v>ULO.....: N</v>
          </cell>
          <cell r="C68" t="str">
            <v>ACIONAL CAIXA</v>
          </cell>
        </row>
        <row r="70">
          <cell r="B70" t="str">
            <v>26289/008</v>
          </cell>
          <cell r="C70" t="str">
            <v>ASSENT TUBO PVC RIG JE D=300MM:CARGA/DESC/COLOC VALA/MONTAG/</v>
          </cell>
          <cell r="D70" t="str">
            <v>M</v>
          </cell>
          <cell r="E70">
            <v>6.15</v>
          </cell>
        </row>
        <row r="71">
          <cell r="C71" t="str">
            <v>REATERRO ATE GERATRIZ SUP TUBO/TESTE HIDROSTATICO EXCL FORN</v>
          </cell>
        </row>
        <row r="72">
          <cell r="C72" t="str">
            <v>TUBO/JUNTA</v>
          </cell>
        </row>
        <row r="73">
          <cell r="B73">
            <v>63780</v>
          </cell>
          <cell r="C73" t="str">
            <v>FORNEC/ASSENTAMENTO DE TUBOS P/REDE COLETORA   MM</v>
          </cell>
        </row>
        <row r="74">
          <cell r="B74" t="str">
            <v>63780/001</v>
          </cell>
          <cell r="C74" t="str">
            <v>DIAMETRO 100 MM</v>
          </cell>
          <cell r="D74" t="str">
            <v>M</v>
          </cell>
          <cell r="E74">
            <v>11.31</v>
          </cell>
        </row>
        <row r="75">
          <cell r="B75" t="str">
            <v>63780/002</v>
          </cell>
          <cell r="C75" t="str">
            <v>DIAMETRO 150 MM</v>
          </cell>
          <cell r="D75" t="str">
            <v>M</v>
          </cell>
          <cell r="E75">
            <v>23.13</v>
          </cell>
        </row>
        <row r="76">
          <cell r="B76" t="str">
            <v>63780/003</v>
          </cell>
          <cell r="C76" t="str">
            <v>DIAMETRO 200 MM</v>
          </cell>
          <cell r="D76" t="str">
            <v>M</v>
          </cell>
          <cell r="E76">
            <v>35.44</v>
          </cell>
        </row>
        <row r="77">
          <cell r="B77">
            <v>49</v>
          </cell>
          <cell r="C77" t="str">
            <v>FORNEC E/OU ASSENT DE TUBO CERAMICO COM JUNTA ARGAMASSADA</v>
          </cell>
        </row>
        <row r="78">
          <cell r="B78">
            <v>23425</v>
          </cell>
          <cell r="C78" t="str">
            <v>FORNECIMENTO E ASSENTAMENTO SIMPLES DE TUBOS E PECAS CERAMICAS.</v>
          </cell>
        </row>
        <row r="79">
          <cell r="B79" t="str">
            <v>23425/001</v>
          </cell>
          <cell r="C79" t="str">
            <v>TUBOS E PECAS CERAMICAS, JUNTA ARGAMASSADA, DIAMETRO 150 MM.</v>
          </cell>
          <cell r="D79" t="str">
            <v>M</v>
          </cell>
          <cell r="E79">
            <v>9.15</v>
          </cell>
        </row>
        <row r="80">
          <cell r="B80">
            <v>26294</v>
          </cell>
          <cell r="C80" t="str">
            <v>TUBO CERAMICO-JUNTA ARGAMASSADA-FORN/ASSENT</v>
          </cell>
        </row>
        <row r="81">
          <cell r="B81" t="str">
            <v>26294/001</v>
          </cell>
          <cell r="C81" t="str">
            <v>TUBO CERAMICO VIDRADO(PD CEDAE)P/ESG SANIT D=100MM,REJUNT C/</v>
          </cell>
          <cell r="D81" t="str">
            <v>M</v>
          </cell>
          <cell r="E81">
            <v>11.91</v>
          </cell>
        </row>
        <row r="82">
          <cell r="C82" t="str">
            <v>ARGAM CIM/AREIA 1:4,ATERRO/SOCA ATE ALT GERATRIZ SUP TUBO.</v>
          </cell>
        </row>
        <row r="83">
          <cell r="C83" t="str">
            <v>FORN/ASSENT INCL TUBO/MATERIAL P/REJUNT</v>
          </cell>
        </row>
        <row r="84">
          <cell r="B84" t="str">
            <v>26294/002</v>
          </cell>
          <cell r="C84" t="str">
            <v>TUBO CERAMICO VIDRADO(PD CEDAE)P/ESG SANIT D=150MM,REJUNT C/</v>
          </cell>
          <cell r="D84" t="str">
            <v>M</v>
          </cell>
          <cell r="E84">
            <v>15.16</v>
          </cell>
        </row>
        <row r="85">
          <cell r="C85" t="str">
            <v>ARGAM CIM/AREIA 1:4,ATERRO/SOCA ATE ALT GERATRIZ SUP TUBO.</v>
          </cell>
        </row>
        <row r="86">
          <cell r="C86" t="str">
            <v>FORN/ASSENT INCL TUBO/MATERIAL P/REJUNT</v>
          </cell>
        </row>
        <row r="87">
          <cell r="B87" t="str">
            <v>26294/003</v>
          </cell>
          <cell r="C87" t="str">
            <v>TUBO CERAMICO VIDRADO(PD CEDAE)P/ESG SANIT D=200MM,REJUNT C/</v>
          </cell>
          <cell r="D87" t="str">
            <v>M</v>
          </cell>
          <cell r="E87">
            <v>21.17</v>
          </cell>
        </row>
        <row r="88">
          <cell r="C88" t="str">
            <v>ARGAM CIM/AREIA 1:4,ATERRO/SOCA ATE ALT GERATRIZ SUP TUBO.</v>
          </cell>
        </row>
        <row r="89">
          <cell r="C89" t="str">
            <v>FORN/ASSENT INCL TUBO/MATERIAL P/REJUNT</v>
          </cell>
        </row>
        <row r="90">
          <cell r="B90" t="str">
            <v>26294/004</v>
          </cell>
          <cell r="C90" t="str">
            <v>TUBO CERAMICO VIDRADO(PD CEDAE)P/ESG SANIT D=250MM,REJUNT C/</v>
          </cell>
          <cell r="D90" t="str">
            <v>M</v>
          </cell>
          <cell r="E90">
            <v>32.17</v>
          </cell>
        </row>
        <row r="91">
          <cell r="C91" t="str">
            <v>ARGAM CIM/AREIA 1:4,ATERRO/SOCA ATE ALT GERATRIZ SUP TUBO.</v>
          </cell>
        </row>
        <row r="92">
          <cell r="C92" t="str">
            <v>FORN/ASSENT INCL TUBO/MATERIAL P/REJUNT</v>
          </cell>
        </row>
        <row r="93">
          <cell r="B93" t="str">
            <v>26294/005</v>
          </cell>
          <cell r="C93" t="str">
            <v>TUBO CERAMICO VIDRADO(PD CEDAE)P/ESG SANIT D=300MM,REJUNT C/</v>
          </cell>
          <cell r="D93" t="str">
            <v>M</v>
          </cell>
          <cell r="E93">
            <v>43.77</v>
          </cell>
        </row>
        <row r="94">
          <cell r="C94" t="str">
            <v>ARGAM CIM/AREIA 1:4,ATERRO/SOCA ATE ALT GERATRIZ SUP TUBO.</v>
          </cell>
        </row>
        <row r="95">
          <cell r="C95" t="str">
            <v>FORN/ASSENT INCL TUBO/MATERIAL P/REJUNT</v>
          </cell>
        </row>
        <row r="96">
          <cell r="B96" t="str">
            <v>26294/006</v>
          </cell>
          <cell r="C96" t="str">
            <v>TUBO CERAMICO P/AG PLUV D=100MM,REJUNT C/ARGAM CIM/AREIA 1:4</v>
          </cell>
          <cell r="D96" t="str">
            <v>M</v>
          </cell>
          <cell r="E96">
            <v>11.66</v>
          </cell>
        </row>
        <row r="97">
          <cell r="C97" t="str">
            <v>FORN/ASSENT INCL TUBO/MAT P/REJUNTE</v>
          </cell>
        </row>
        <row r="98">
          <cell r="B98" t="str">
            <v>IGO       |</v>
          </cell>
          <cell r="C98" t="str">
            <v>D E S C R I Ç Ã O                                                   |UN</v>
          </cell>
          <cell r="D98" t="str">
            <v>IDADE</v>
          </cell>
          <cell r="E98" t="str">
            <v>|CUSTO TOT</v>
          </cell>
        </row>
        <row r="99">
          <cell r="B99" t="str">
            <v>ULO.....: N</v>
          </cell>
          <cell r="C99" t="str">
            <v>ACIONAL CAIXA</v>
          </cell>
        </row>
        <row r="101">
          <cell r="B101" t="str">
            <v>26294/007</v>
          </cell>
          <cell r="C101" t="str">
            <v>TUBO CERAMICO P/AG PLUV D=150MM,REJUNT C/ARGAM CIM/AREIA 1:4</v>
          </cell>
          <cell r="D101" t="str">
            <v>M</v>
          </cell>
          <cell r="E101">
            <v>14.82</v>
          </cell>
        </row>
        <row r="102">
          <cell r="C102" t="str">
            <v>FORN/ASSENT INCL TUBO/MAT P/REJUNT</v>
          </cell>
        </row>
        <row r="103">
          <cell r="B103" t="str">
            <v>26294/008</v>
          </cell>
          <cell r="C103" t="str">
            <v>TUBO CERAMICO P/AG PLUV D=250MM,REJUNT C/ARGAM CIM/AREIA 1:4</v>
          </cell>
          <cell r="D103" t="str">
            <v>M</v>
          </cell>
          <cell r="E103">
            <v>31.19</v>
          </cell>
        </row>
        <row r="104">
          <cell r="C104" t="str">
            <v>FORN/ASSENT INCL TUBO/MAT P/REJUNT</v>
          </cell>
        </row>
        <row r="105">
          <cell r="B105">
            <v>50</v>
          </cell>
          <cell r="C105" t="str">
            <v>FORNEC E/OU ASSENT DE TUBO CERAMICO COM JUNTA ASFALTICA</v>
          </cell>
        </row>
        <row r="106">
          <cell r="B106">
            <v>23424</v>
          </cell>
          <cell r="C106" t="str">
            <v>FORNECIMENTO E ASSENTAMENTO SIMPLES DE TUBOS E PECAS CERAMICAS</v>
          </cell>
        </row>
        <row r="107">
          <cell r="B107" t="str">
            <v>23424/001</v>
          </cell>
          <cell r="C107" t="str">
            <v>TUBOS E PECAS CERAMICAS, JUNTA ASFALTICA, DIAMETRO 150 MM</v>
          </cell>
          <cell r="D107" t="str">
            <v>M</v>
          </cell>
          <cell r="E107">
            <v>13.04</v>
          </cell>
        </row>
        <row r="108">
          <cell r="B108">
            <v>51</v>
          </cell>
          <cell r="C108" t="str">
            <v>FORNEC E/OU ASSENT DE TUBO DE CONCRETO COM JUNTA ELASTICA</v>
          </cell>
        </row>
        <row r="109">
          <cell r="B109">
            <v>23427</v>
          </cell>
          <cell r="C109" t="str">
            <v>FORNECIMENTO E ASSENTAMENTO SIMPLES DE TUBOS DE CONCRETO</v>
          </cell>
        </row>
        <row r="110">
          <cell r="B110" t="str">
            <v>23427/001</v>
          </cell>
          <cell r="C110" t="str">
            <v>TUBOS E PECAS, CONCRETO SIMPLES, JUNTA ELASTICA, D = 500 MM</v>
          </cell>
          <cell r="D110" t="str">
            <v>M</v>
          </cell>
          <cell r="E110">
            <v>92.44</v>
          </cell>
        </row>
        <row r="111">
          <cell r="B111">
            <v>26293</v>
          </cell>
          <cell r="C111" t="str">
            <v>TUBO CONCRETO ARMADO CLASSE A2 JUNTA ELASTICA FORNECIMENTO E ASSENTA-</v>
          </cell>
        </row>
        <row r="112">
          <cell r="C112" t="str">
            <v>MENTO PARA REDE COLETORA DE ESGOTO SANITARIO.</v>
          </cell>
        </row>
        <row r="113">
          <cell r="B113" t="str">
            <v>26293/001</v>
          </cell>
          <cell r="C113" t="str">
            <v>TUBO CONCR ARM CLASSE A2 JE P/ESG SANIT D=400MM INCL FORN/</v>
          </cell>
          <cell r="D113" t="str">
            <v>M</v>
          </cell>
          <cell r="E113">
            <v>90.95</v>
          </cell>
        </row>
        <row r="114">
          <cell r="C114" t="str">
            <v>ASSENT TUBO/ANEL BORRACHA ATERRO/SOCA ATE ALT GERATRIZ SUP</v>
          </cell>
        </row>
        <row r="115">
          <cell r="C115" t="str">
            <v>DO TUBO</v>
          </cell>
        </row>
        <row r="116">
          <cell r="B116" t="str">
            <v>26293/002</v>
          </cell>
          <cell r="C116" t="str">
            <v>TUBO CONCR ARM CLASSE A2 JE P/ESG SANIT D=500MM INCL FORN/</v>
          </cell>
          <cell r="D116" t="str">
            <v>M</v>
          </cell>
          <cell r="E116">
            <v>110.78</v>
          </cell>
        </row>
        <row r="117">
          <cell r="C117" t="str">
            <v>ASSENT TUBO/ANEL BORRACHA ATERRO/SOCA ATE ALT GERATRIZ SUP</v>
          </cell>
        </row>
        <row r="118">
          <cell r="C118" t="str">
            <v>DO TUBO</v>
          </cell>
        </row>
        <row r="119">
          <cell r="B119" t="str">
            <v>26293/003</v>
          </cell>
          <cell r="C119" t="str">
            <v>TUBO CONCR ARM CLASSE A2 JE P/ESG SANIT D=600MM INCL FORN/</v>
          </cell>
          <cell r="D119" t="str">
            <v>M</v>
          </cell>
          <cell r="E119">
            <v>131</v>
          </cell>
        </row>
        <row r="120">
          <cell r="C120" t="str">
            <v>ASSENT TUBO/ANEL BORRACHA ATERRO/SOCA ATE ALT GERATRIZ SUP</v>
          </cell>
        </row>
        <row r="121">
          <cell r="C121" t="str">
            <v>DO TUBO</v>
          </cell>
        </row>
        <row r="122">
          <cell r="B122" t="str">
            <v>26293/004</v>
          </cell>
          <cell r="C122" t="str">
            <v>TUBO CONCR ARM CLASSE A2 JE P/ESG SANIT D=700MM INCL FORN/</v>
          </cell>
          <cell r="D122" t="str">
            <v>M</v>
          </cell>
          <cell r="E122">
            <v>174.65</v>
          </cell>
        </row>
        <row r="123">
          <cell r="C123" t="str">
            <v>ASSENT TUBO/ANEL BORRACHA ATERRO/SOCA ATE ALT GERATRIZ SUP</v>
          </cell>
        </row>
        <row r="124">
          <cell r="C124" t="str">
            <v>DO TUBO</v>
          </cell>
        </row>
        <row r="125">
          <cell r="B125" t="str">
            <v>26293/005</v>
          </cell>
          <cell r="C125" t="str">
            <v>TUBO CONCR ARM CLASSE A2 JE P/ESG SANIT D=800MM INCL FORN/</v>
          </cell>
          <cell r="D125" t="str">
            <v>M</v>
          </cell>
          <cell r="E125">
            <v>213.12</v>
          </cell>
        </row>
        <row r="126">
          <cell r="C126" t="str">
            <v>ASSENT TUBO/ANEL BORRACHA ATERRO/SOCA ATE ALT GERATRIZ SUP</v>
          </cell>
        </row>
        <row r="127">
          <cell r="C127" t="str">
            <v>DO TUBO</v>
          </cell>
        </row>
        <row r="128">
          <cell r="B128" t="str">
            <v>26293/006</v>
          </cell>
          <cell r="C128" t="str">
            <v>TUBO CONCR ARM CLASSE A2 JE P/ESG SANIT D=900MM INCL FORN/</v>
          </cell>
          <cell r="D128" t="str">
            <v>M</v>
          </cell>
          <cell r="E128">
            <v>266.51</v>
          </cell>
        </row>
        <row r="129">
          <cell r="B129" t="str">
            <v>IGO       |</v>
          </cell>
          <cell r="C129" t="str">
            <v>D E S C R I Ç Ã O                                                   |UN</v>
          </cell>
          <cell r="D129" t="str">
            <v>IDADE</v>
          </cell>
          <cell r="E129" t="str">
            <v>|CUSTO TOT</v>
          </cell>
        </row>
        <row r="130">
          <cell r="B130" t="str">
            <v>ULO.....: N</v>
          </cell>
          <cell r="C130" t="str">
            <v>ACIONAL CAIXA</v>
          </cell>
        </row>
        <row r="132">
          <cell r="C132" t="str">
            <v>ASSENT TUBO/ANEL BORRACHA ATERRO/SOCA ATE ALT GERATRIZ SUP</v>
          </cell>
        </row>
        <row r="133">
          <cell r="C133" t="str">
            <v>DO TUBO</v>
          </cell>
        </row>
        <row r="134">
          <cell r="B134">
            <v>52</v>
          </cell>
          <cell r="C134" t="str">
            <v>FORNEC E/OU ASSENT DE TUBO DE CONCRETO COM JUNTA ARGAMASSADA</v>
          </cell>
        </row>
        <row r="135">
          <cell r="B135">
            <v>9838</v>
          </cell>
          <cell r="C135" t="str">
            <v>FERRO CA-60 3.4MM</v>
          </cell>
          <cell r="D135" t="str">
            <v>KG</v>
          </cell>
          <cell r="E135">
            <v>5.1100000000000003</v>
          </cell>
        </row>
        <row r="136">
          <cell r="B136">
            <v>23400</v>
          </cell>
          <cell r="C136" t="str">
            <v>FORNECIMENTO E ASSENTAMENTO DE TUBOS DE CONCRETO.</v>
          </cell>
        </row>
        <row r="137">
          <cell r="C137" t="str">
            <v>COMPREENDE: ESCAVACAO MECANICA,QQ TERRENO, EXCETO ROCHA, ATE 1,50 M</v>
          </cell>
        </row>
        <row r="138">
          <cell r="C138" t="str">
            <v>DE PROFUNDIDADE,REGULARIZACAO,COMPACTACAO MANUAL E REATERRO DA VALA</v>
          </cell>
        </row>
        <row r="139">
          <cell r="B139" t="str">
            <v>23400/001</v>
          </cell>
          <cell r="C139" t="str">
            <v>TUBOS E PECAS, CONCRETO ARMADO, JUNTA ARGAMASSADA, D = 400 M</v>
          </cell>
          <cell r="D139" t="str">
            <v>M</v>
          </cell>
          <cell r="E139">
            <v>61.6</v>
          </cell>
        </row>
        <row r="140">
          <cell r="B140" t="str">
            <v>23400/002</v>
          </cell>
          <cell r="C140" t="str">
            <v>TUBOS E PECAS, CONCRETO ARMADO, JUNTA ARGAMASSADA, D = 600 MM</v>
          </cell>
          <cell r="D140" t="str">
            <v>M</v>
          </cell>
          <cell r="E140">
            <v>101.86</v>
          </cell>
        </row>
        <row r="141">
          <cell r="B141" t="str">
            <v>23400/004</v>
          </cell>
          <cell r="C141" t="str">
            <v>TUBOS E PECAS, CONCRETO SIMPLES, JUNTA ARGAMASSADA, D = 300 MM</v>
          </cell>
          <cell r="D141" t="str">
            <v>M</v>
          </cell>
          <cell r="E141">
            <v>41.27</v>
          </cell>
        </row>
        <row r="142">
          <cell r="B142">
            <v>23428</v>
          </cell>
          <cell r="C142" t="str">
            <v>FORNECIMENTO E ASSENTAMENTO SIMPLES DE TUBOS DE CONCRETO ARMADO</v>
          </cell>
        </row>
        <row r="143">
          <cell r="B143" t="str">
            <v>23428/001</v>
          </cell>
          <cell r="C143" t="str">
            <v>TUBO CONCRETO ARMADO CA-2 DN=500MM ASSENT JUNTA ARGAMASSADA</v>
          </cell>
          <cell r="D143" t="str">
            <v>M</v>
          </cell>
          <cell r="E143">
            <v>81.709999999999994</v>
          </cell>
        </row>
        <row r="144">
          <cell r="B144" t="str">
            <v>23428/002</v>
          </cell>
          <cell r="C144" t="str">
            <v>TUBO CONCRETO ARMADO CA-1 DN=600MM ASSENT JUNTA ARGAMASSADA</v>
          </cell>
          <cell r="D144" t="str">
            <v>M</v>
          </cell>
          <cell r="E144">
            <v>96.71</v>
          </cell>
        </row>
        <row r="145">
          <cell r="B145">
            <v>23613</v>
          </cell>
          <cell r="C145" t="str">
            <v>FORNECIMENTO E ASSENTAMENTO DE TUBO DE CONCRETO SIMPLES</v>
          </cell>
        </row>
        <row r="146">
          <cell r="B146" t="str">
            <v>23613/001</v>
          </cell>
          <cell r="C146" t="str">
            <v>TUBOS E PECAS, CONCRETO SIMPLES, JUNTA ARGAMASSADA, D = 600 MM</v>
          </cell>
          <cell r="D146" t="str">
            <v>M</v>
          </cell>
          <cell r="E146">
            <v>71.31</v>
          </cell>
        </row>
        <row r="147">
          <cell r="B147">
            <v>23657</v>
          </cell>
          <cell r="C147" t="str">
            <v>FORNECIMENTO E ASSENTAMENTO DE TUBOS DE CONCRETO</v>
          </cell>
        </row>
        <row r="148">
          <cell r="C148" t="str">
            <v>COMPREENDE: ESCAVACAO MANUAL, QQ TERRENO, EXCETO ROCHA, PROFUNDIDADE</v>
          </cell>
        </row>
        <row r="149">
          <cell r="C149" t="str">
            <v>DE 1,50 M, COMPACTACAO DO TERRENO E REATERRO DA VALA.</v>
          </cell>
        </row>
        <row r="150">
          <cell r="B150" t="str">
            <v>23657/001</v>
          </cell>
          <cell r="C150" t="str">
            <v>TUBOS E PECAS, CONCRETO SIMPLES, D = 600 MM</v>
          </cell>
          <cell r="D150" t="str">
            <v>M</v>
          </cell>
          <cell r="E150">
            <v>102.86</v>
          </cell>
        </row>
        <row r="151">
          <cell r="B151" t="str">
            <v>23657/002</v>
          </cell>
          <cell r="C151" t="str">
            <v>TUBOS E PECAS, CONCRETO ARMADO, D = 600 MM</v>
          </cell>
          <cell r="D151" t="str">
            <v>M</v>
          </cell>
          <cell r="E151">
            <v>120.18</v>
          </cell>
        </row>
        <row r="152">
          <cell r="B152">
            <v>26559</v>
          </cell>
          <cell r="C152" t="str">
            <v>TUBO CONCRETO ARMADO CL CA-1 P/GALERIA AGUA PLUVIAL. FORNECIMENTO E</v>
          </cell>
        </row>
        <row r="153">
          <cell r="C153" t="str">
            <v>ASSENTAMENTO</v>
          </cell>
        </row>
        <row r="154">
          <cell r="B154" t="str">
            <v>26559/001</v>
          </cell>
          <cell r="C154" t="str">
            <v>TUBO CONCR ARM CLASSE CA-1 D=400MM P/GAL AGUA PLUV,REJUNT C/</v>
          </cell>
          <cell r="D154" t="str">
            <v>M</v>
          </cell>
          <cell r="E154">
            <v>59.35</v>
          </cell>
        </row>
        <row r="155">
          <cell r="C155" t="str">
            <v>ARGAM CIM/AREIA 1:4,ATERRO/SOCA ATE ALT GERATRIZ SUP TUBO.</v>
          </cell>
        </row>
        <row r="156">
          <cell r="C156" t="str">
            <v>FORN/ASSENT INCL TUBO/MAT P/REJUNT</v>
          </cell>
        </row>
        <row r="157">
          <cell r="B157" t="str">
            <v>26559/002</v>
          </cell>
          <cell r="C157" t="str">
            <v>TUBO CONCR ARM CLASSE CA-1 D=500MM P/GAL AGUA PLUV,REJUNT C/</v>
          </cell>
          <cell r="D157" t="str">
            <v>M</v>
          </cell>
          <cell r="E157">
            <v>73.25</v>
          </cell>
        </row>
        <row r="158">
          <cell r="C158" t="str">
            <v>ARGAM CIM/AREIA 1:4,ATERRO/SOCA ATE ALT GERATRIZ SUP TUBO.</v>
          </cell>
        </row>
        <row r="159">
          <cell r="C159" t="str">
            <v>FORN/ASSENT INCL TUBO/MAT P/REJUNT</v>
          </cell>
        </row>
        <row r="160">
          <cell r="B160" t="str">
            <v>IGO       |</v>
          </cell>
          <cell r="C160" t="str">
            <v>D E S C R I Ç Ã O                                                   |UN</v>
          </cell>
          <cell r="D160" t="str">
            <v>IDADE</v>
          </cell>
          <cell r="E160" t="str">
            <v>|CUSTO TOT</v>
          </cell>
        </row>
        <row r="161">
          <cell r="B161" t="str">
            <v>ULO.....: N</v>
          </cell>
          <cell r="C161" t="str">
            <v>ACIONAL CAIXA</v>
          </cell>
        </row>
        <row r="163">
          <cell r="B163" t="str">
            <v>26559/003</v>
          </cell>
          <cell r="C163" t="str">
            <v>TUBO CONCR ARM CLASSE CA-1 D=600MM P/GAL AGUA PLUV,REJUNT C/</v>
          </cell>
          <cell r="D163" t="str">
            <v>M</v>
          </cell>
          <cell r="E163">
            <v>91.61</v>
          </cell>
        </row>
        <row r="164">
          <cell r="C164" t="str">
            <v>ARGAM CIM/AREIA 1:4,ATERRO/SOCA ATE ALT GERATRIZ SUP TUBO.</v>
          </cell>
        </row>
        <row r="165">
          <cell r="C165" t="str">
            <v>FORN/ASSENT INCL TUBO/MAT P/REJUNTE</v>
          </cell>
        </row>
        <row r="166">
          <cell r="B166" t="str">
            <v>26559/004</v>
          </cell>
          <cell r="C166" t="str">
            <v>TUBO CONCR ARM CLASSE CA-1 D=700MM P/GAL AGUA PLUV,REJUNT C/</v>
          </cell>
          <cell r="D166" t="str">
            <v>M</v>
          </cell>
          <cell r="E166">
            <v>128.30000000000001</v>
          </cell>
        </row>
        <row r="167">
          <cell r="C167" t="str">
            <v>ARGAM CIM/AREIA 1:4,ATERRO/SOCA ATE ALT GERATRIZ SUP TUBO.</v>
          </cell>
        </row>
        <row r="168">
          <cell r="C168" t="str">
            <v>FORN/ASSENT INCL TUBO/MAT P/REJUNT</v>
          </cell>
        </row>
        <row r="169">
          <cell r="B169" t="str">
            <v>26559/005</v>
          </cell>
          <cell r="C169" t="str">
            <v>TUBO CONCR ARM CLASSE CA-1 D=800MM P/GAL AGUA PLUV,REJUNT C/</v>
          </cell>
          <cell r="D169" t="str">
            <v>M</v>
          </cell>
          <cell r="E169">
            <v>146.27000000000001</v>
          </cell>
        </row>
        <row r="170">
          <cell r="C170" t="str">
            <v>ARGAM CIM/AREIA 1:4,ATERRO/SOCA ATE ALT GERATRIZ SUP TUBO.</v>
          </cell>
        </row>
        <row r="171">
          <cell r="C171" t="str">
            <v>FORN/ASSENT INCL TUBO/MAT P/REJUNT</v>
          </cell>
        </row>
        <row r="172">
          <cell r="B172" t="str">
            <v>26559/006</v>
          </cell>
          <cell r="C172" t="str">
            <v>TUBO CONCR ARM CLASSE CA-1 D=900MM P/GAL AGUA PLUV,REJUNT C/</v>
          </cell>
          <cell r="D172" t="str">
            <v>M</v>
          </cell>
          <cell r="E172">
            <v>197.3</v>
          </cell>
        </row>
        <row r="173">
          <cell r="C173" t="str">
            <v>ARGAM CIM/AREIA 1:4,ATERRO/SOCA ATE ALT GERATRIZ SUP TUBO.</v>
          </cell>
        </row>
        <row r="174">
          <cell r="C174" t="str">
            <v>FORN/MAT P/REJUNT</v>
          </cell>
        </row>
        <row r="175">
          <cell r="B175" t="str">
            <v>26559/013</v>
          </cell>
          <cell r="C175" t="str">
            <v>TUBO CONCR ARM CLASSE CA-1 D=800MM P/GAL AGUA PLUV INCL MATERIAL E MAO</v>
          </cell>
          <cell r="D175" t="str">
            <v>M</v>
          </cell>
          <cell r="E175">
            <v>147.6</v>
          </cell>
        </row>
        <row r="176">
          <cell r="C176" t="str">
            <v>DE OBRA.</v>
          </cell>
        </row>
        <row r="177">
          <cell r="B177">
            <v>26562</v>
          </cell>
          <cell r="C177" t="str">
            <v>TUBO CONCRETO SIMPLES CL C-1 P/GALERIA AGUA PLUVIAL.FORNECIMENTO E</v>
          </cell>
        </row>
        <row r="178">
          <cell r="C178" t="str">
            <v>COLOCACAO</v>
          </cell>
        </row>
        <row r="179">
          <cell r="B179" t="str">
            <v>26562/001</v>
          </cell>
          <cell r="C179" t="str">
            <v>TUBO CONCR SIMPLES CLASSE C-1 D=200MM COLETOR AGUA PLUV,REJUNT</v>
          </cell>
          <cell r="D179" t="str">
            <v>M</v>
          </cell>
          <cell r="E179">
            <v>19.61</v>
          </cell>
        </row>
        <row r="180">
          <cell r="C180" t="str">
            <v>C/ARGAM CIM/AREIA 1:4,ATERRO/SOCA ATE ALT GERATRIZ SUP TUBO.</v>
          </cell>
        </row>
        <row r="181">
          <cell r="C181" t="str">
            <v>FORN/ASSENT INCL TUBO/MAT P/REJUNTE</v>
          </cell>
        </row>
        <row r="182">
          <cell r="B182" t="str">
            <v>26562/002</v>
          </cell>
          <cell r="C182" t="str">
            <v>TUBO CONCR SIMPLES CLASSE C-1 D=250MM COLETOR AGUA PLUV,REJUNT</v>
          </cell>
          <cell r="D182" t="str">
            <v>M</v>
          </cell>
          <cell r="E182">
            <v>22.88</v>
          </cell>
        </row>
        <row r="183">
          <cell r="C183" t="str">
            <v>C/ARGAM CIM/AREIA 1:4,ATERRO/SOCA ATE ALT GERATRIZ SUP TUBO.</v>
          </cell>
        </row>
        <row r="184">
          <cell r="C184" t="str">
            <v>FORN/ASSENT INCL TUBO/MAT P/REJUNT</v>
          </cell>
        </row>
        <row r="185">
          <cell r="B185" t="str">
            <v>26562/003</v>
          </cell>
          <cell r="C185" t="str">
            <v>TUBO CONCR SIMPLES CLASSE C-1 D=300MM COLETOR AGUA PLUV,REJUNT</v>
          </cell>
          <cell r="D185" t="str">
            <v>M</v>
          </cell>
          <cell r="E185">
            <v>26.57</v>
          </cell>
        </row>
        <row r="186">
          <cell r="C186" t="str">
            <v>C/ARGAM CIM/AREIA 1:4,ATERRO/SOCA ATE ALT GERATRIZ SUP TUBO.</v>
          </cell>
        </row>
        <row r="187">
          <cell r="C187" t="str">
            <v>FORN/ASSENT INCL TUBO/MAT P/REJUNT</v>
          </cell>
        </row>
        <row r="188">
          <cell r="B188" t="str">
            <v>26562/004</v>
          </cell>
          <cell r="C188" t="str">
            <v>TUBO CONCR SIMPLES CLASSE C-1 D=400MM COLETOR AGUA PLUV,REJUNT</v>
          </cell>
          <cell r="D188" t="str">
            <v>M</v>
          </cell>
          <cell r="E188">
            <v>41.02</v>
          </cell>
        </row>
        <row r="189">
          <cell r="C189" t="str">
            <v>C/ARGAM CIM/AREIA 1:4,ATERRO/SOCA ATE ALT GERATRIZ SUP TUBO.</v>
          </cell>
        </row>
        <row r="190">
          <cell r="C190" t="str">
            <v>FORN/ASSENT INCL TUBO/MAT P/REJUNT</v>
          </cell>
        </row>
        <row r="191">
          <cell r="B191" t="str">
            <v>IGO       |</v>
          </cell>
          <cell r="C191" t="str">
            <v>D E S C R I Ç Ã O                                                   |UN</v>
          </cell>
          <cell r="D191" t="str">
            <v>IDADE</v>
          </cell>
          <cell r="E191" t="str">
            <v>|CUSTO TOT</v>
          </cell>
        </row>
        <row r="192">
          <cell r="B192" t="str">
            <v>ULO.....: N</v>
          </cell>
          <cell r="C192" t="str">
            <v>ACIONAL CAIXA</v>
          </cell>
        </row>
        <row r="194">
          <cell r="B194" t="str">
            <v>26562/005</v>
          </cell>
          <cell r="C194" t="str">
            <v>TUBO CONCR SIMPLES CLASSE C-1 D=500MM COLETOR AGUA PLUV,REJUNT</v>
          </cell>
          <cell r="D194" t="str">
            <v>M</v>
          </cell>
          <cell r="E194">
            <v>54.23</v>
          </cell>
        </row>
        <row r="195">
          <cell r="C195" t="str">
            <v>C/ARGAM CIM/AREIA 1:4,ATERRO/SOCA ATE ALT GERATRIZ SUP TUBO.</v>
          </cell>
        </row>
        <row r="196">
          <cell r="C196" t="str">
            <v>FORN/ASSENT INCL TUBO/MAT P/REJUNTE</v>
          </cell>
        </row>
        <row r="197">
          <cell r="B197" t="str">
            <v>26562/006</v>
          </cell>
          <cell r="C197" t="str">
            <v>TUBO CONCR SIMPLES CLASSE C-1 D=600MM COLETOR AGUA PLUV,REJUNT</v>
          </cell>
          <cell r="D197" t="str">
            <v>M</v>
          </cell>
          <cell r="E197">
            <v>66.7</v>
          </cell>
        </row>
        <row r="198">
          <cell r="C198" t="str">
            <v>C/ARGAM CIM/AREIA 1:4,ATERRO/SOCA ATE ALT GERATRIZ SUP TUBO.</v>
          </cell>
        </row>
        <row r="199">
          <cell r="C199" t="str">
            <v>FORN/ASSENT INCL TUBO/MAT P/REJUNT</v>
          </cell>
        </row>
        <row r="200">
          <cell r="B200" t="str">
            <v>26562/007</v>
          </cell>
          <cell r="C200" t="str">
            <v>TUBO CONCR SIMPLES C-1 D=250MM AGUA</v>
          </cell>
          <cell r="D200" t="str">
            <v>M</v>
          </cell>
          <cell r="E200">
            <v>12.58</v>
          </cell>
        </row>
        <row r="201">
          <cell r="B201" t="str">
            <v>26562/008</v>
          </cell>
          <cell r="C201" t="str">
            <v>TUBO CONCR SIMPLES D=50MM AGUAS PLUVIAIS INCL MATERIAL E MAO DE OBRA</v>
          </cell>
          <cell r="D201" t="str">
            <v>M</v>
          </cell>
          <cell r="E201">
            <v>50.63</v>
          </cell>
        </row>
        <row r="202">
          <cell r="B202" t="str">
            <v>26562/009</v>
          </cell>
          <cell r="C202" t="str">
            <v>TUBO CONCR SIMPLES CLASSE C-1 D=400MM INCL MATERIAL E MAO DE OBRA</v>
          </cell>
          <cell r="D202" t="str">
            <v>M</v>
          </cell>
          <cell r="E202">
            <v>41.7</v>
          </cell>
        </row>
        <row r="203">
          <cell r="B203" t="str">
            <v>26562/010</v>
          </cell>
          <cell r="C203" t="str">
            <v>TUBO CONCR SIMPLES CLASSE C-1 D=600MM INCL MATERIAL E MAO DE OBRA</v>
          </cell>
          <cell r="D203" t="str">
            <v>M</v>
          </cell>
          <cell r="E203">
            <v>67.69</v>
          </cell>
        </row>
        <row r="204">
          <cell r="B204">
            <v>53</v>
          </cell>
          <cell r="C204" t="str">
            <v>FORNEC E/OU ASSENT DE HIDRANTES TAMPOES E PECAS ESPECIAIS</v>
          </cell>
        </row>
        <row r="205">
          <cell r="B205">
            <v>26295</v>
          </cell>
          <cell r="C205" t="str">
            <v>TAMPOES FF FORNECIMENTO E ASSENTAMENTO</v>
          </cell>
        </row>
        <row r="206">
          <cell r="B206" t="str">
            <v>26295/001</v>
          </cell>
          <cell r="C206" t="str">
            <v>TAMPAO FF D=60CM 175KG P=CHAMINE CX AREIA/POCO VISITA ASSENT C/ARG CIM/AREIA 1:4.FORNEC/ASSENT(COMPLETO)</v>
          </cell>
          <cell r="D206" t="str">
            <v>UN</v>
          </cell>
          <cell r="E206">
            <v>237.73</v>
          </cell>
        </row>
        <row r="208">
          <cell r="B208" t="str">
            <v>26295/002</v>
          </cell>
          <cell r="C208" t="str">
            <v>TAMPAO FF MEDIO 125KG P/POCO VISITA ESG SANIT ASSENT C/ARGAM</v>
          </cell>
          <cell r="D208" t="str">
            <v>UN</v>
          </cell>
          <cell r="E208">
            <v>188.84</v>
          </cell>
        </row>
        <row r="209">
          <cell r="C209" t="str">
            <v>CIM/AREIA |:4.FORNEC/ASSENT(COMPLETO)</v>
          </cell>
        </row>
        <row r="210">
          <cell r="B210" t="str">
            <v>26295/003</v>
          </cell>
          <cell r="C210" t="str">
            <v>TAMPAO FF PESADO 225KG P/POCO VISITA ESG SANIT ASSENT C/ARG</v>
          </cell>
          <cell r="D210" t="str">
            <v>UN</v>
          </cell>
          <cell r="E210">
            <v>511.5</v>
          </cell>
        </row>
        <row r="211">
          <cell r="C211" t="str">
            <v>CIM/AREIA 1:4.FORNEC/ASSENT(COMPLETO)</v>
          </cell>
        </row>
        <row r="212">
          <cell r="B212" t="str">
            <v>26295/004</v>
          </cell>
          <cell r="C212" t="str">
            <v>TAMPAO FF D=40 A 60CM 125KG P/CX REGISTRO ASSENT C/ARG CIM/</v>
          </cell>
          <cell r="D212" t="str">
            <v>UN</v>
          </cell>
          <cell r="E212">
            <v>184.32</v>
          </cell>
        </row>
        <row r="213">
          <cell r="C213" t="str">
            <v>AREIA 1:4.FORNEC/ASSENT(COMPLETO)</v>
          </cell>
        </row>
        <row r="214">
          <cell r="B214" t="str">
            <v>26295/005</v>
          </cell>
          <cell r="C214" t="str">
            <v>TAMPAO FF QUADRADO(24X24CM)34KG ASSENT C/ARG CIM/AREIA 1:4.</v>
          </cell>
          <cell r="D214" t="str">
            <v>UN</v>
          </cell>
          <cell r="E214">
            <v>72.61</v>
          </cell>
        </row>
        <row r="215">
          <cell r="C215" t="str">
            <v>FORNEC/ASSENT(COMPLETO)</v>
          </cell>
        </row>
        <row r="216">
          <cell r="B216" t="str">
            <v>26295/006</v>
          </cell>
          <cell r="C216" t="str">
            <v>TAMPAO FF 25KG P/CX INSPECAO OU SEMELHANTE ASSENT C/ARG CIM/</v>
          </cell>
          <cell r="D216" t="str">
            <v>UN</v>
          </cell>
          <cell r="E216">
            <v>124.92</v>
          </cell>
        </row>
        <row r="217">
          <cell r="C217" t="str">
            <v>AREIA 1:4.FORNEC/ASSENT(COMPLETO)</v>
          </cell>
        </row>
        <row r="218">
          <cell r="B218" t="str">
            <v>26295/007</v>
          </cell>
          <cell r="C218" t="str">
            <v>TAMPAO FF ARTICULADO PESADO D=60CM TIPO AVENIDA ASSENT C/ARG</v>
          </cell>
          <cell r="D218" t="str">
            <v>UN</v>
          </cell>
          <cell r="E218">
            <v>237.21</v>
          </cell>
        </row>
        <row r="219">
          <cell r="C219" t="str">
            <v>CIM/AREIA 1:4.FORNEC/ASSENT(COMPLETO)</v>
          </cell>
        </row>
        <row r="220">
          <cell r="B220" t="str">
            <v>26295/008</v>
          </cell>
          <cell r="C220" t="str">
            <v>TAMPAO FF P/CX R1 PADRAO TELEBRAS ASSENT C/ARG CIM/AREIA 1:4.</v>
          </cell>
          <cell r="D220" t="str">
            <v>UN</v>
          </cell>
          <cell r="E220">
            <v>110.92</v>
          </cell>
        </row>
        <row r="221">
          <cell r="C221" t="str">
            <v>FORNEC/ASSENT(COMPLETO)</v>
          </cell>
        </row>
        <row r="222">
          <cell r="B222" t="str">
            <v>IGO       |</v>
          </cell>
          <cell r="C222" t="str">
            <v>D E S C R I Ç Ã O                                                   |UN</v>
          </cell>
          <cell r="D222" t="str">
            <v>IDADE</v>
          </cell>
          <cell r="E222" t="str">
            <v>|CUSTO TOT</v>
          </cell>
        </row>
        <row r="223">
          <cell r="B223" t="str">
            <v>ULO.....: N</v>
          </cell>
          <cell r="C223" t="str">
            <v>ACIONAL CAIXA</v>
          </cell>
        </row>
        <row r="225">
          <cell r="B225" t="str">
            <v>26295/009</v>
          </cell>
          <cell r="C225" t="str">
            <v>TAMPAO FF P/CX R2 PADRAO TELEBRAS ASSENT C/ARG CIM/AREIA 1:4.</v>
          </cell>
          <cell r="D225" t="str">
            <v>UN</v>
          </cell>
          <cell r="E225">
            <v>163.47999999999999</v>
          </cell>
        </row>
        <row r="226">
          <cell r="C226" t="str">
            <v>FORNEC/ASSENT(COMPLETO)</v>
          </cell>
        </row>
        <row r="227">
          <cell r="B227" t="str">
            <v>26295/010</v>
          </cell>
          <cell r="C227" t="str">
            <v>TAMPAO FF P/CX R3 PADRAO TELEBRAS ASSENT C/ARG CIM/AREIA 1:4</v>
          </cell>
          <cell r="D227" t="str">
            <v>UN</v>
          </cell>
          <cell r="E227">
            <v>265.12</v>
          </cell>
        </row>
        <row r="228">
          <cell r="C228" t="str">
            <v>FORNEC/ASSENT(COMPLETO)</v>
          </cell>
        </row>
        <row r="229">
          <cell r="B229" t="str">
            <v>26295/011</v>
          </cell>
          <cell r="C229" t="str">
            <v>TAMPAO FF LEVE ARTICULADO D=60CM PADRAO CME ASSENT C/ARG CIM/</v>
          </cell>
          <cell r="D229" t="str">
            <v>UN</v>
          </cell>
          <cell r="E229">
            <v>131.52000000000001</v>
          </cell>
        </row>
        <row r="230">
          <cell r="C230" t="str">
            <v>/AREIA 1:4 FORNEC/ASSENT(COMPLETO)</v>
          </cell>
        </row>
        <row r="231">
          <cell r="B231" t="str">
            <v>26295/014</v>
          </cell>
          <cell r="C231" t="str">
            <v>CEDAE TAMPAO FF 800X800MM TIPO PESADO</v>
          </cell>
          <cell r="D231" t="str">
            <v>UN</v>
          </cell>
          <cell r="E231">
            <v>467.63</v>
          </cell>
        </row>
        <row r="232">
          <cell r="B232" t="str">
            <v>26295/015</v>
          </cell>
          <cell r="C232" t="str">
            <v>CEDAE TAMPAO FF TDA-1000</v>
          </cell>
          <cell r="D232" t="str">
            <v>UN</v>
          </cell>
          <cell r="E232">
            <v>1402.07</v>
          </cell>
        </row>
        <row r="233">
          <cell r="B233" t="str">
            <v>26295/016</v>
          </cell>
          <cell r="C233" t="str">
            <v>CEDAE TAMPAO FF TDA-900</v>
          </cell>
          <cell r="D233" t="str">
            <v>UN</v>
          </cell>
          <cell r="E233">
            <v>1178.75</v>
          </cell>
        </row>
        <row r="234">
          <cell r="B234">
            <v>30</v>
          </cell>
          <cell r="C234" t="str">
            <v>FORNEC E/OU ASSENT DE TUBO PVC DEFOFO COM JUNTA ELASTICA</v>
          </cell>
        </row>
        <row r="235">
          <cell r="B235">
            <v>11521</v>
          </cell>
          <cell r="C235" t="str">
            <v>FORNECIMENTO DE TUBOS PVC-DEFOFO AGUA</v>
          </cell>
        </row>
        <row r="236">
          <cell r="B236" t="str">
            <v>11521/001</v>
          </cell>
          <cell r="C236" t="str">
            <v>TUBO PVC-DEFOFO(EB-1208)D=100MM C/ANEL BORRACHA P/ADUCAO/DIS</v>
          </cell>
          <cell r="D236" t="str">
            <v>M</v>
          </cell>
          <cell r="E236">
            <v>20.37</v>
          </cell>
        </row>
        <row r="237">
          <cell r="C237" t="str">
            <v>TRIBUICAO DE AGUAS FORNEC</v>
          </cell>
        </row>
        <row r="238">
          <cell r="B238" t="str">
            <v>11521/002</v>
          </cell>
          <cell r="C238" t="str">
            <v>TUBO PVC-DEFOFO(EB-1208)D=150MM C/ANEL BORRACHA P/ADUCAO/DIS</v>
          </cell>
          <cell r="D238" t="str">
            <v>M</v>
          </cell>
          <cell r="E238">
            <v>41.18</v>
          </cell>
        </row>
        <row r="239">
          <cell r="C239" t="str">
            <v>TRIBUICAO DE AGUAS FORNEC</v>
          </cell>
        </row>
        <row r="240">
          <cell r="B240" t="str">
            <v>11521/003</v>
          </cell>
          <cell r="C240" t="str">
            <v>TUBO PVC-DEFOFO(EB-1208)D=200MM C/ANEL BORRACHA P/ADUCAO/DIS</v>
          </cell>
          <cell r="D240" t="str">
            <v>M</v>
          </cell>
          <cell r="E240">
            <v>69.89</v>
          </cell>
        </row>
        <row r="241">
          <cell r="C241" t="str">
            <v>TRIBUICAO DE AGUAS FORNEC</v>
          </cell>
        </row>
        <row r="242">
          <cell r="B242" t="str">
            <v>11521/004</v>
          </cell>
          <cell r="C242" t="str">
            <v>TUBO PVC-DEFOFO(EB-1208)D=250MM C/ANEL BORRACHA P/ADUCAO/DIS</v>
          </cell>
          <cell r="D242" t="str">
            <v>M</v>
          </cell>
          <cell r="E242">
            <v>107.57</v>
          </cell>
        </row>
        <row r="243">
          <cell r="C243" t="str">
            <v>TRIBUICAO DE AGUAS FORNEC</v>
          </cell>
        </row>
        <row r="244">
          <cell r="B244" t="str">
            <v>11521/005</v>
          </cell>
          <cell r="C244" t="str">
            <v>TUBO PVC-DEFOFO(EB-1208)D=300MM C/ANEL BORRACHA P/ADUCAO/DIS</v>
          </cell>
          <cell r="D244" t="str">
            <v>M</v>
          </cell>
          <cell r="E244">
            <v>152.33000000000001</v>
          </cell>
        </row>
        <row r="245">
          <cell r="C245" t="str">
            <v>TRIBUICAO DE AGUAS FORNEC</v>
          </cell>
        </row>
        <row r="246">
          <cell r="B246">
            <v>23446</v>
          </cell>
          <cell r="C246" t="str">
            <v>MODULO TIPO - REDE DE AGUA &gt; FORN. E ASSENT. DE TUBOS DE PVC DEFOFO:</v>
          </cell>
        </row>
        <row r="247">
          <cell r="C247" t="str">
            <v>COMPREENDE LOCACAO DA OBRA, CADASTRAMENTO DE INTERFERENCIAS, ESCAVACAO</v>
          </cell>
        </row>
        <row r="248">
          <cell r="C248" t="str">
            <v>DE VALA, EXCETO ROCHA, PROFUNDIDADE ATE 1,50 METROS.</v>
          </cell>
        </row>
        <row r="249">
          <cell r="C249" t="str">
            <v>INCLUI - CARGA, TRANSPORTE E DECARGA DO MATE</v>
          </cell>
        </row>
        <row r="250">
          <cell r="B250" t="str">
            <v>23446/001</v>
          </cell>
          <cell r="C250" t="str">
            <v>TUBOS E PECAS, DIAMETRO 200 MM (C/RETOR-ESCAVADEIRA E PA CAR</v>
          </cell>
          <cell r="D250" t="str">
            <v>M</v>
          </cell>
          <cell r="E250">
            <v>82.73</v>
          </cell>
        </row>
        <row r="251">
          <cell r="B251" t="str">
            <v>23446/002</v>
          </cell>
          <cell r="C251" t="str">
            <v>TUBOS E PECAS, DIAMETRO 150 MM</v>
          </cell>
          <cell r="D251" t="str">
            <v>M</v>
          </cell>
          <cell r="E251">
            <v>49.58</v>
          </cell>
        </row>
        <row r="252">
          <cell r="B252" t="str">
            <v>23446/003</v>
          </cell>
          <cell r="C252" t="str">
            <v>TUBOS E PECAS, DIAMETRO 100 MM</v>
          </cell>
          <cell r="D252" t="str">
            <v>M</v>
          </cell>
          <cell r="E252">
            <v>26.53</v>
          </cell>
        </row>
        <row r="253">
          <cell r="B253" t="str">
            <v>IGO       |</v>
          </cell>
          <cell r="C253" t="str">
            <v>D E S C R I Ç Ã O                                                   |UN</v>
          </cell>
          <cell r="D253" t="str">
            <v>IDADE</v>
          </cell>
          <cell r="E253" t="str">
            <v>|CUSTO TOT</v>
          </cell>
        </row>
        <row r="254">
          <cell r="B254" t="str">
            <v>ULO.....: N</v>
          </cell>
          <cell r="C254" t="str">
            <v>ACIONAL CAIXA</v>
          </cell>
        </row>
        <row r="256">
          <cell r="B256">
            <v>63381</v>
          </cell>
          <cell r="C256" t="str">
            <v>FORNECIMENTO E ASSENTAMENTO SIMPLES DE TUBOS E PECAS DE PVC DEFOFO</v>
          </cell>
        </row>
        <row r="257">
          <cell r="B257" t="str">
            <v>63381/001</v>
          </cell>
          <cell r="C257" t="str">
            <v>TUBOS E PECAS, JUNTA ELASTICA, DIAMETRO 200 MM</v>
          </cell>
          <cell r="D257" t="str">
            <v>M</v>
          </cell>
          <cell r="E257">
            <v>77.239999999999995</v>
          </cell>
        </row>
        <row r="258">
          <cell r="B258" t="str">
            <v>63381/002</v>
          </cell>
          <cell r="C258" t="str">
            <v>TUBOS E PECAS, JUNTA ELASTICA, DIAMETRO 150 MM</v>
          </cell>
          <cell r="D258" t="str">
            <v>M</v>
          </cell>
          <cell r="E258">
            <v>45.68</v>
          </cell>
        </row>
        <row r="259">
          <cell r="B259" t="str">
            <v>63381/003</v>
          </cell>
          <cell r="C259" t="str">
            <v>TUBOS E PECAS, JUNTA ELASTICA, DIAMETRO 100 MM</v>
          </cell>
          <cell r="D259" t="str">
            <v>M</v>
          </cell>
          <cell r="E259">
            <v>22.76</v>
          </cell>
        </row>
        <row r="260">
          <cell r="B260" t="str">
            <v>NT</v>
          </cell>
          <cell r="C260" t="str">
            <v>CANTEIRO DE OBRAS</v>
          </cell>
        </row>
        <row r="261">
          <cell r="B261">
            <v>1</v>
          </cell>
          <cell r="C261" t="str">
            <v>CONSTRUCAO DO CANTEIRO</v>
          </cell>
        </row>
        <row r="262">
          <cell r="B262">
            <v>11506</v>
          </cell>
          <cell r="C262" t="str">
            <v>CONSTRUCAO DE BARRACAO DE OBRA - MMA</v>
          </cell>
        </row>
        <row r="263">
          <cell r="B263" t="str">
            <v>11506/001</v>
          </cell>
          <cell r="C263" t="str">
            <v>BARRACAO OBRA MADEIRA INCL INSTALACOES HIDRO-SANITARIAS E ELETRICAS</v>
          </cell>
          <cell r="D263" t="str">
            <v>M2</v>
          </cell>
          <cell r="E263">
            <v>106.86</v>
          </cell>
        </row>
        <row r="264">
          <cell r="B264">
            <v>23604</v>
          </cell>
          <cell r="C264" t="str">
            <v>BARRACAO DE OBRA</v>
          </cell>
        </row>
        <row r="265">
          <cell r="B265" t="str">
            <v>23604/001</v>
          </cell>
          <cell r="C265" t="str">
            <v>BARRACAO P/ DEPOSITO EM TABUAS, C/ PISO EM ARGAMASSA DE CIMENTO/AREIA</v>
          </cell>
          <cell r="D265" t="str">
            <v>M2</v>
          </cell>
          <cell r="E265">
            <v>162.13</v>
          </cell>
        </row>
        <row r="266">
          <cell r="C266" t="str">
            <v>TRACO 1:6.</v>
          </cell>
        </row>
        <row r="267">
          <cell r="B267">
            <v>68450</v>
          </cell>
          <cell r="C267" t="str">
            <v>PINTURA C/TINTA MINERAL</v>
          </cell>
        </row>
        <row r="268">
          <cell r="B268" t="str">
            <v>68450/001</v>
          </cell>
          <cell r="C268" t="str">
            <v>PINTURA HIDROCOR 2 DEMAOS</v>
          </cell>
          <cell r="D268" t="str">
            <v>M2</v>
          </cell>
          <cell r="E268">
            <v>3.29</v>
          </cell>
        </row>
        <row r="269">
          <cell r="B269">
            <v>2</v>
          </cell>
          <cell r="C269" t="str">
            <v>PLACA DE OBRA</v>
          </cell>
        </row>
        <row r="270">
          <cell r="B270">
            <v>23605</v>
          </cell>
          <cell r="C270" t="str">
            <v>AQUISICAO E ASSENTAMENTO PLACA DE OBRA</v>
          </cell>
        </row>
        <row r="271">
          <cell r="B271" t="str">
            <v>23605/001</v>
          </cell>
          <cell r="C271" t="str">
            <v>AQUISICAO DE PLACA PRONTA E ASSENTAMENTO</v>
          </cell>
          <cell r="D271" t="str">
            <v>M2</v>
          </cell>
          <cell r="E271">
            <v>118.7</v>
          </cell>
        </row>
        <row r="272">
          <cell r="B272">
            <v>3</v>
          </cell>
          <cell r="C272" t="str">
            <v>ADMINISTRACAO DA OBRA ( NAO SOBREPOR BDI )</v>
          </cell>
        </row>
        <row r="273">
          <cell r="B273">
            <v>11532</v>
          </cell>
          <cell r="C273" t="str">
            <v>MAO DE OBRA MENSAL</v>
          </cell>
        </row>
        <row r="274">
          <cell r="B274" t="str">
            <v>11532/001</v>
          </cell>
          <cell r="C274" t="str">
            <v>VIGIA</v>
          </cell>
          <cell r="D274" t="str">
            <v>MES</v>
          </cell>
          <cell r="E274">
            <v>940.54</v>
          </cell>
        </row>
        <row r="275">
          <cell r="B275" t="str">
            <v>BE</v>
          </cell>
          <cell r="C275" t="str">
            <v>COBERTURA</v>
          </cell>
        </row>
        <row r="276">
          <cell r="B276">
            <v>73</v>
          </cell>
          <cell r="C276" t="str">
            <v>MADEIRAMENTO</v>
          </cell>
        </row>
        <row r="277">
          <cell r="B277">
            <v>55960</v>
          </cell>
          <cell r="C277" t="str">
            <v>IMUNIZACAO MADEIRAMENTO COBERTURA</v>
          </cell>
          <cell r="D277" t="str">
            <v>M2</v>
          </cell>
          <cell r="E277">
            <v>1.9</v>
          </cell>
        </row>
        <row r="278">
          <cell r="B278">
            <v>68563</v>
          </cell>
          <cell r="C278" t="str">
            <v>CHAPA CELULOSE PRENSADA 122X224X1,2CM FORNECIMENTO</v>
          </cell>
        </row>
        <row r="279">
          <cell r="B279" t="str">
            <v>68563/001</v>
          </cell>
          <cell r="C279" t="str">
            <v>TESOURA COMPLETA MACARANDUBA SERRADA P/VAO 4M -FORNEC/COLOC</v>
          </cell>
          <cell r="D279" t="str">
            <v>UN</v>
          </cell>
          <cell r="E279">
            <v>395.35</v>
          </cell>
        </row>
        <row r="280">
          <cell r="B280" t="str">
            <v>68563/002</v>
          </cell>
          <cell r="C280" t="str">
            <v>TESOURA COMPLETA MACARANDUBA APARELHADA VAO 4M-FORNEC/COLOC</v>
          </cell>
          <cell r="D280" t="str">
            <v>UN</v>
          </cell>
          <cell r="E280">
            <v>564.14</v>
          </cell>
        </row>
        <row r="281">
          <cell r="B281" t="str">
            <v>68563/003</v>
          </cell>
          <cell r="C281" t="str">
            <v>TESOURA COMPLETA MACARANDUBA SERRADA P/VAO 5M -FORNEC/COLOC</v>
          </cell>
          <cell r="D281" t="str">
            <v>UN</v>
          </cell>
          <cell r="E281">
            <v>478.44</v>
          </cell>
        </row>
        <row r="282">
          <cell r="B282" t="str">
            <v>68563/004</v>
          </cell>
          <cell r="C282" t="str">
            <v>TESOURA COMPLETA MACARANDUBA APARELHADA VAO 5M-FORNEC/COLOC</v>
          </cell>
          <cell r="D282" t="str">
            <v>UN</v>
          </cell>
          <cell r="E282">
            <v>583.87</v>
          </cell>
        </row>
        <row r="283">
          <cell r="B283" t="str">
            <v>68563/005</v>
          </cell>
          <cell r="C283" t="str">
            <v>TESOURA COMPLETA MACARANDUBA SERRADA P/VAO 6M -FORNEC/COLOC</v>
          </cell>
          <cell r="D283" t="str">
            <v>UN</v>
          </cell>
          <cell r="E283">
            <v>604.45000000000005</v>
          </cell>
        </row>
        <row r="284">
          <cell r="B284" t="str">
            <v>IGO       |</v>
          </cell>
          <cell r="C284" t="str">
            <v>D E S C R I Ç Ã O                                                   |UN</v>
          </cell>
          <cell r="D284" t="str">
            <v>IDADE</v>
          </cell>
          <cell r="E284" t="str">
            <v>|CUSTO TOT</v>
          </cell>
        </row>
        <row r="285">
          <cell r="B285" t="str">
            <v>ULO.....: N</v>
          </cell>
          <cell r="C285" t="str">
            <v>ACIONAL CAIXA</v>
          </cell>
        </row>
        <row r="287">
          <cell r="B287" t="str">
            <v>68563/006</v>
          </cell>
          <cell r="C287" t="str">
            <v>TESOURA COMPLETA MACARANDUBA APARELHADA VAO 6M-FORNEC/COLOC</v>
          </cell>
          <cell r="D287" t="str">
            <v>UN</v>
          </cell>
          <cell r="E287">
            <v>729.79</v>
          </cell>
        </row>
        <row r="288">
          <cell r="B288" t="str">
            <v>68563/007</v>
          </cell>
          <cell r="C288" t="str">
            <v>TESOURA COMPLETA MACARANDUBA SERRADA P/VAO 7M -FORNEC/COLOC</v>
          </cell>
          <cell r="D288" t="str">
            <v>UN</v>
          </cell>
          <cell r="E288">
            <v>704.4</v>
          </cell>
        </row>
        <row r="289">
          <cell r="B289" t="str">
            <v>68563/008</v>
          </cell>
          <cell r="C289" t="str">
            <v>TESOURA COMPLETA MACARANDUBA APARELHADA VAO 7M-FORNEC/COLOC</v>
          </cell>
          <cell r="D289" t="str">
            <v>UN</v>
          </cell>
          <cell r="E289">
            <v>852.4</v>
          </cell>
        </row>
        <row r="290">
          <cell r="B290" t="str">
            <v>68563/009</v>
          </cell>
          <cell r="C290" t="str">
            <v>TESOURA COMPLETA MACARANDUBA SERRADA P/VAO 8M -FORNEC/COLOC</v>
          </cell>
          <cell r="D290" t="str">
            <v>UN</v>
          </cell>
          <cell r="E290">
            <v>899.84</v>
          </cell>
        </row>
        <row r="291">
          <cell r="B291" t="str">
            <v>68563/010</v>
          </cell>
          <cell r="C291" t="str">
            <v>TESOURA COMPLETA MACARANDUBA APARELHADA VAO 8M-FORNEC/COLOC</v>
          </cell>
          <cell r="D291" t="str">
            <v>UN</v>
          </cell>
          <cell r="E291">
            <v>1177.05</v>
          </cell>
        </row>
        <row r="292">
          <cell r="B292" t="str">
            <v>68563/011</v>
          </cell>
          <cell r="C292" t="str">
            <v>TESOURA COMPLETA MACARANDUBA SERRADA P/VAO 9M -FORNEC/COLOC</v>
          </cell>
          <cell r="D292" t="str">
            <v>UN</v>
          </cell>
          <cell r="E292">
            <v>1017.04</v>
          </cell>
        </row>
        <row r="293">
          <cell r="B293" t="str">
            <v>68563/012</v>
          </cell>
          <cell r="C293" t="str">
            <v>TESOURA COMPLETA MACARANDUBA APARELHADA VAO 9M-FORNEC/COLOC</v>
          </cell>
          <cell r="D293" t="str">
            <v>UN</v>
          </cell>
          <cell r="E293">
            <v>1330.27</v>
          </cell>
        </row>
        <row r="294">
          <cell r="B294" t="str">
            <v>68563/013</v>
          </cell>
          <cell r="C294" t="str">
            <v>TESOURA COMPLETA MACARANDUBA SERRADA P/VAO 10M-FORNEC/COLOC</v>
          </cell>
          <cell r="D294" t="str">
            <v>UN</v>
          </cell>
          <cell r="E294">
            <v>1211.1099999999999</v>
          </cell>
        </row>
        <row r="295">
          <cell r="B295" t="str">
            <v>68563/014</v>
          </cell>
          <cell r="C295" t="str">
            <v>TESOURA COMPLETA MACARANDUBA APARELHADA VAO 10M-FORNEC/COLOC</v>
          </cell>
          <cell r="D295" t="str">
            <v>UN</v>
          </cell>
          <cell r="E295">
            <v>1474.8</v>
          </cell>
        </row>
        <row r="296">
          <cell r="B296" t="str">
            <v>68563/015</v>
          </cell>
          <cell r="C296" t="str">
            <v>TESOURA COMPLETA MACARANDUBA SERRADA P/VAO 11M-FORNEC/COLOC</v>
          </cell>
          <cell r="D296" t="str">
            <v>UN</v>
          </cell>
          <cell r="E296">
            <v>1434.02</v>
          </cell>
        </row>
        <row r="297">
          <cell r="B297" t="str">
            <v>68563/016</v>
          </cell>
          <cell r="C297" t="str">
            <v>TESOURA COMPLETA MACARANDUBA APARELHADA VAO 11M-FORN/COLOC</v>
          </cell>
          <cell r="D297" t="str">
            <v>UN</v>
          </cell>
          <cell r="E297">
            <v>1726.95</v>
          </cell>
        </row>
        <row r="298">
          <cell r="B298" t="str">
            <v>68563/017</v>
          </cell>
          <cell r="C298" t="str">
            <v>TESOURA COMPLETA MACARANDUBA SERRADA P/VAO 12M-FORNEC/COLOC</v>
          </cell>
          <cell r="D298" t="str">
            <v>UN</v>
          </cell>
          <cell r="E298">
            <v>1578.19</v>
          </cell>
        </row>
        <row r="299">
          <cell r="B299" t="str">
            <v>68563/018</v>
          </cell>
          <cell r="C299" t="str">
            <v>TESOURA COMPLETA MACARANDUBA APARELHADA VAO 12M-FORN/COLOC</v>
          </cell>
          <cell r="D299" t="str">
            <v>UN</v>
          </cell>
          <cell r="E299">
            <v>1922.07</v>
          </cell>
        </row>
        <row r="300">
          <cell r="B300" t="str">
            <v>68563/019</v>
          </cell>
          <cell r="C300" t="str">
            <v>TESOURA COMPLETA MACARANDUBA SERRADA P/VAO 14M-FORNEC/COLOC</v>
          </cell>
          <cell r="D300" t="str">
            <v>UN</v>
          </cell>
          <cell r="E300">
            <v>1815.76</v>
          </cell>
        </row>
        <row r="301">
          <cell r="B301" t="str">
            <v>68563/020</v>
          </cell>
          <cell r="C301" t="str">
            <v>TESOURA COMPLETA MACARANDUBA APARELHADA VAO 14M-FORNEC/COLOC</v>
          </cell>
          <cell r="D301" t="str">
            <v>UN</v>
          </cell>
          <cell r="E301">
            <v>2211.31</v>
          </cell>
        </row>
        <row r="302">
          <cell r="B302" t="str">
            <v>68563/022</v>
          </cell>
          <cell r="C302" t="str">
            <v>CHAPA CELULOSE PRENSADA 122X224X1,2CM FORNECIMENTO</v>
          </cell>
          <cell r="D302" t="str">
            <v>UN</v>
          </cell>
          <cell r="E302">
            <v>50.63</v>
          </cell>
        </row>
        <row r="303">
          <cell r="B303">
            <v>68593</v>
          </cell>
          <cell r="C303" t="str">
            <v>ESTRUTURA MADEIRA ANCOR LAJE/PAREDE P/TELHA ESTRUTURAL FIBROCIMENTO</v>
          </cell>
        </row>
        <row r="304">
          <cell r="B304" t="str">
            <v>68593/001</v>
          </cell>
          <cell r="C304" t="str">
            <v>ESTRUTURA MADEIRA C/TESOURA VAO 15M P/TELHA ONDULADA FIBROCIMENTO/ALUM</v>
          </cell>
          <cell r="D304" t="str">
            <v>M2</v>
          </cell>
          <cell r="E304">
            <v>45.51</v>
          </cell>
        </row>
        <row r="305">
          <cell r="C305" t="str">
            <v>INIO OU PLASTICA</v>
          </cell>
        </row>
        <row r="306">
          <cell r="B306" t="str">
            <v>68593/002</v>
          </cell>
          <cell r="C306" t="str">
            <v>ESTRUTURA MADEIRA C/PONTALETE P/TELHA ONDULADA FIBROCIMENTO/ALUMINIO</v>
          </cell>
          <cell r="D306" t="str">
            <v>M2</v>
          </cell>
          <cell r="E306">
            <v>26.71</v>
          </cell>
        </row>
        <row r="307">
          <cell r="C307" t="str">
            <v>OU PLASTICA</v>
          </cell>
        </row>
        <row r="308">
          <cell r="B308" t="str">
            <v>68593/003</v>
          </cell>
          <cell r="C308" t="str">
            <v>ESTRUTURA MADEIRA APOIO PAREDE E/OU LAJE P/TELHA ONDULADA FIBROCIMENTO</v>
          </cell>
          <cell r="D308" t="str">
            <v>M2</v>
          </cell>
          <cell r="E308">
            <v>21.51</v>
          </cell>
        </row>
        <row r="309">
          <cell r="C309" t="str">
            <v>/ALUMINIO OU PLASTICA</v>
          </cell>
        </row>
        <row r="310">
          <cell r="B310" t="str">
            <v>68593/004</v>
          </cell>
          <cell r="C310" t="str">
            <v>ESTRUTURA MADEIRA ANCOR LAJE/PAREDE P/TELHA ESTRUTURAL FIBROCIMENTO</v>
          </cell>
          <cell r="D310" t="str">
            <v>M2</v>
          </cell>
          <cell r="E310">
            <v>16.14</v>
          </cell>
        </row>
        <row r="311">
          <cell r="B311" t="str">
            <v>68593/005</v>
          </cell>
          <cell r="C311" t="str">
            <v>ESTRUTURA MADEIRA C/TESOURA VAO 3 A 7M P/TELHA CERAMICA</v>
          </cell>
          <cell r="D311" t="str">
            <v>M2</v>
          </cell>
          <cell r="E311">
            <v>52.99</v>
          </cell>
        </row>
        <row r="312">
          <cell r="B312" t="str">
            <v>68593/006</v>
          </cell>
          <cell r="C312" t="str">
            <v>ESTRUTURA MADEIRA C/PONTALETE P/ TELHA CERAMICA</v>
          </cell>
          <cell r="D312" t="str">
            <v>M2</v>
          </cell>
          <cell r="E312">
            <v>47.52</v>
          </cell>
        </row>
        <row r="313">
          <cell r="B313" t="str">
            <v>68593/007</v>
          </cell>
          <cell r="C313" t="str">
            <v>ESTRUTURA MADEIRA APOIO PAREDE P/TELHA CERAMICA</v>
          </cell>
          <cell r="D313" t="str">
            <v>M2</v>
          </cell>
          <cell r="E313">
            <v>40.36</v>
          </cell>
        </row>
        <row r="314">
          <cell r="B314">
            <v>74</v>
          </cell>
          <cell r="C314" t="str">
            <v>TELHAMENTO COM TELHA CERAMICA</v>
          </cell>
        </row>
        <row r="315">
          <cell r="B315" t="str">
            <v>IGO       |</v>
          </cell>
          <cell r="C315" t="str">
            <v>D E S C R I Ç Ã O                                                   |UN</v>
          </cell>
          <cell r="D315" t="str">
            <v>IDADE</v>
          </cell>
          <cell r="E315" t="str">
            <v>|CUSTO TOT</v>
          </cell>
        </row>
        <row r="316">
          <cell r="B316" t="str">
            <v>ULO.....: N</v>
          </cell>
          <cell r="C316" t="str">
            <v>ACIONAL CAIXA</v>
          </cell>
        </row>
        <row r="318">
          <cell r="B318">
            <v>68566</v>
          </cell>
          <cell r="C318" t="str">
            <v>COBERTURA TELHA CERAMICA</v>
          </cell>
        </row>
        <row r="319">
          <cell r="B319" t="str">
            <v>68566/001</v>
          </cell>
          <cell r="C319" t="str">
            <v>COBERTURA TELHA CERAMICA COLONIAL C/ARGAMASSA CIMENTO/AREIA/SAIBRO 1:2</v>
          </cell>
          <cell r="D319" t="str">
            <v>M2</v>
          </cell>
          <cell r="E319">
            <v>26.63</v>
          </cell>
        </row>
        <row r="320">
          <cell r="C320" t="str">
            <v>:3</v>
          </cell>
        </row>
        <row r="321">
          <cell r="B321" t="str">
            <v>68566/002</v>
          </cell>
          <cell r="C321" t="str">
            <v>COBERTURA TELHA CERAMICA PLAN</v>
          </cell>
          <cell r="D321" t="str">
            <v>M2</v>
          </cell>
          <cell r="E321">
            <v>25.02</v>
          </cell>
        </row>
        <row r="322">
          <cell r="B322" t="str">
            <v>68566/003</v>
          </cell>
          <cell r="C322" t="str">
            <v>COBERTURA TELHA CERAMICA FRANCESA OU MARSELHESA</v>
          </cell>
          <cell r="D322" t="str">
            <v>M2</v>
          </cell>
          <cell r="E322">
            <v>20.010000000000002</v>
          </cell>
        </row>
        <row r="323">
          <cell r="B323" t="str">
            <v>68566/004</v>
          </cell>
          <cell r="C323" t="str">
            <v>COBERTURA TELHA CERAMICA CANAL C/ARGAMASSA CIMENTO/AREIA/SAIBRO 1:2:3</v>
          </cell>
          <cell r="D323" t="str">
            <v>M2</v>
          </cell>
          <cell r="E323">
            <v>26.41</v>
          </cell>
        </row>
        <row r="324">
          <cell r="B324" t="str">
            <v>68566/005</v>
          </cell>
          <cell r="C324" t="str">
            <v>COBERTURA TELHA CERAMICA PAULISTINHA (COLONIAL TRAPEIZODAL) C/ARGAMASS</v>
          </cell>
          <cell r="D324" t="str">
            <v>M2</v>
          </cell>
          <cell r="E324">
            <v>33.33</v>
          </cell>
        </row>
        <row r="325">
          <cell r="C325" t="str">
            <v>A CIMENTO/AREIA/SAIBRO 1:2:3</v>
          </cell>
        </row>
        <row r="326">
          <cell r="B326" t="str">
            <v>68566/006</v>
          </cell>
          <cell r="C326" t="str">
            <v>COBERTURA TELHA CERAMICA PAULISTA C/ARGAMASSA CIMENTO/AREIA/SAIBRO 1:2</v>
          </cell>
          <cell r="D326" t="str">
            <v>M2</v>
          </cell>
          <cell r="E326">
            <v>31.16</v>
          </cell>
        </row>
        <row r="327">
          <cell r="C327" t="str">
            <v>:3</v>
          </cell>
        </row>
        <row r="328">
          <cell r="B328">
            <v>75</v>
          </cell>
          <cell r="C328" t="str">
            <v>TELHAMENTO COM TELHA DE FIBROCIMENTO</v>
          </cell>
        </row>
        <row r="329">
          <cell r="B329">
            <v>23758</v>
          </cell>
          <cell r="C329" t="str">
            <v>COBERTURA TELHA FIBROCIMENTO</v>
          </cell>
        </row>
        <row r="330">
          <cell r="B330" t="str">
            <v>23758/001</v>
          </cell>
          <cell r="C330" t="str">
            <v>COBERTURA TELHA FIBROCIMENTO ONDULADA 6MM, INCLUSIVE MADEIRAMENTO (APO</v>
          </cell>
          <cell r="D330" t="str">
            <v>M2</v>
          </cell>
          <cell r="E330">
            <v>46.34</v>
          </cell>
        </row>
        <row r="331">
          <cell r="C331" t="str">
            <v>IADA EM PAREDES S/TESOURAS) CUMEEIRA ARTICULADA</v>
          </cell>
        </row>
        <row r="332">
          <cell r="B332">
            <v>23771</v>
          </cell>
          <cell r="C332" t="str">
            <v>COBERTURA FIBROCIMENTO BLOCO 2Q</v>
          </cell>
        </row>
        <row r="333">
          <cell r="B333" t="str">
            <v>23771/001</v>
          </cell>
          <cell r="C333" t="str">
            <v>COBERTURA FIBROCIMENTO CANALETE PR5-2Q-T INCL MADEIRAMENTO</v>
          </cell>
          <cell r="D333" t="str">
            <v>M2</v>
          </cell>
          <cell r="E333">
            <v>58.74</v>
          </cell>
        </row>
        <row r="334">
          <cell r="B334">
            <v>68520</v>
          </cell>
          <cell r="C334" t="str">
            <v>TELHAMENTO C/ TELHA DE FIBROCIMENTO</v>
          </cell>
        </row>
        <row r="335">
          <cell r="B335" t="str">
            <v>68520/001</v>
          </cell>
          <cell r="C335" t="str">
            <v>TELHAMENTO C/ TELHA DE FIBROCIMENTO ONDULADA 6MM</v>
          </cell>
          <cell r="D335" t="str">
            <v>M2</v>
          </cell>
          <cell r="E335">
            <v>17.91</v>
          </cell>
        </row>
        <row r="336">
          <cell r="B336">
            <v>76</v>
          </cell>
          <cell r="C336" t="str">
            <v>TELHAMENTO COM TELHA METALICA</v>
          </cell>
        </row>
        <row r="337">
          <cell r="B337">
            <v>24757</v>
          </cell>
          <cell r="C337" t="str">
            <v>COBERTURA COM TELHA CHAPA ACO ZINCADA 0,5MM</v>
          </cell>
        </row>
        <row r="338">
          <cell r="B338" t="str">
            <v>24757/001</v>
          </cell>
          <cell r="C338" t="str">
            <v>COBERTURA COM TELHA CHAPA ACO ONDULADA ZINCADA 0,5MM</v>
          </cell>
          <cell r="D338" t="str">
            <v>M2</v>
          </cell>
          <cell r="E338">
            <v>28.33</v>
          </cell>
        </row>
        <row r="339">
          <cell r="B339">
            <v>77</v>
          </cell>
          <cell r="C339" t="str">
            <v>MADEIRAMENTO/TELHAMENTO C/ TELHAS CERAMICAS</v>
          </cell>
        </row>
        <row r="340">
          <cell r="B340">
            <v>23726</v>
          </cell>
          <cell r="C340" t="str">
            <v>COBERTURA TELHA CERAMICA</v>
          </cell>
        </row>
        <row r="341">
          <cell r="B341" t="str">
            <v>23726/001</v>
          </cell>
          <cell r="C341" t="str">
            <v>COBERTURA C/TELHA CERAMICA FRANCESA, INCLUSIVE MADEIRAMENTO (APOIO EM</v>
          </cell>
          <cell r="D341" t="str">
            <v>M2</v>
          </cell>
          <cell r="E341">
            <v>57.73</v>
          </cell>
        </row>
        <row r="342">
          <cell r="C342" t="str">
            <v>PAREDES, SEM TESOURA), CUMEEIRA E CORDAO DE ARREMATE DOS BEIRAIS (LATE</v>
          </cell>
        </row>
        <row r="343">
          <cell r="C343" t="str">
            <v>RAL) EMBOCADOS C/ARGAMASSA CIM/CAL/AREIA 1:2:8</v>
          </cell>
        </row>
        <row r="344">
          <cell r="B344" t="str">
            <v>23726/002</v>
          </cell>
          <cell r="C344" t="str">
            <v>COBERTURA C/TELHA CERAMICA PLAN, INCLUSIVE MADEIRAMENTO (APOIO EM PARE</v>
          </cell>
          <cell r="D344" t="str">
            <v>M2</v>
          </cell>
          <cell r="E344">
            <v>61.76</v>
          </cell>
        </row>
        <row r="345">
          <cell r="C345" t="str">
            <v>DES, SEM TESOURA), CUMEEIRA, CORDAO DE ARREMATE DOS BEIRAIS (LATERAL)</v>
          </cell>
        </row>
        <row r="346">
          <cell r="B346" t="str">
            <v>IGO       |</v>
          </cell>
          <cell r="C346" t="str">
            <v>D E S C R I Ç Ã O                                                   |UN</v>
          </cell>
          <cell r="D346" t="str">
            <v>IDADE</v>
          </cell>
          <cell r="E346" t="str">
            <v>|CUSTO TOT</v>
          </cell>
        </row>
        <row r="347">
          <cell r="B347" t="str">
            <v>ULO.....: N</v>
          </cell>
          <cell r="C347" t="str">
            <v>ACIONAL CAIXA</v>
          </cell>
        </row>
        <row r="349">
          <cell r="C349" t="str">
            <v>E ULTIMA FIDA ARGAMASSADA COM CIMENTO/CAL/AREIA 1:2:8</v>
          </cell>
        </row>
        <row r="350">
          <cell r="B350" t="str">
            <v>23726/003</v>
          </cell>
          <cell r="C350" t="str">
            <v>COBERTURA C/TELHA CERAMICA ROMANA, INCLUSIVE MADEIRAMENTO E CUMEEIRA</v>
          </cell>
          <cell r="D350" t="str">
            <v>M2</v>
          </cell>
          <cell r="E350">
            <v>59.33</v>
          </cell>
        </row>
        <row r="351">
          <cell r="C351" t="str">
            <v>EMPREGANDO ARGAMASSA DE CIM/CAL/AREIA 1:2:9</v>
          </cell>
        </row>
        <row r="352">
          <cell r="B352" t="str">
            <v>23726/004</v>
          </cell>
          <cell r="C352" t="str">
            <v>COBERTURA C/TELHA CERAMICA COLONIAL, INCL MADEIRAMENTO(APOIO EM PARE-</v>
          </cell>
          <cell r="D352" t="str">
            <v>M2</v>
          </cell>
          <cell r="E352">
            <v>61.36</v>
          </cell>
        </row>
        <row r="353">
          <cell r="C353" t="str">
            <v>DES, SEM TESOURA), CUMEEIRA, CORDAO DE ARREMATE DOS BEIRAIS (LATERAL)</v>
          </cell>
        </row>
        <row r="354">
          <cell r="C354" t="str">
            <v>E ULTIMA FIADA EMBOCADA COM ARG CIMENTO/CAL/AREIA 1:2:8</v>
          </cell>
        </row>
        <row r="355">
          <cell r="B355">
            <v>24317</v>
          </cell>
          <cell r="C355" t="str">
            <v>CONSERVACAO COBERTURAS PREDIAIS - PAR</v>
          </cell>
        </row>
        <row r="356">
          <cell r="B356" t="str">
            <v>24317/001</v>
          </cell>
          <cell r="C356" t="str">
            <v>CONSERVACAO COBERTURA PREDIAL/PAR, DE TELHAS FRANCESAS</v>
          </cell>
          <cell r="D356" t="str">
            <v>M2</v>
          </cell>
          <cell r="E356">
            <v>17.32</v>
          </cell>
        </row>
        <row r="357">
          <cell r="B357" t="str">
            <v>24317/002</v>
          </cell>
          <cell r="C357" t="str">
            <v>CONSERVACAO COBERTURA PREDIAL/PAR, DE TELHAS COLONIAIS</v>
          </cell>
          <cell r="D357" t="str">
            <v>M2</v>
          </cell>
          <cell r="E357">
            <v>18.53</v>
          </cell>
        </row>
        <row r="358">
          <cell r="B358" t="str">
            <v>24317/003</v>
          </cell>
          <cell r="C358" t="str">
            <v>CONSERVACAO COBERTURA PREDIAL/PAR, DE TELHAS ROMANAS</v>
          </cell>
          <cell r="D358" t="str">
            <v>M2</v>
          </cell>
          <cell r="E358">
            <v>18.71</v>
          </cell>
        </row>
        <row r="359">
          <cell r="B359">
            <v>78</v>
          </cell>
          <cell r="C359" t="str">
            <v>MADEIRAMENTO/TELHAMENTO C/ TELHAS FIBROCIMENTO</v>
          </cell>
        </row>
        <row r="360">
          <cell r="B360">
            <v>24132</v>
          </cell>
          <cell r="C360" t="str">
            <v>COBERTURA EM TELHA DE FIBROCIMENTO</v>
          </cell>
        </row>
        <row r="361">
          <cell r="B361" t="str">
            <v>24132/001</v>
          </cell>
          <cell r="C361" t="str">
            <v>COBERTURA EM TELHA DE FIBROCIMENTO ONDULADA 6 MM, INCL. MADEIRAMENTO</v>
          </cell>
          <cell r="D361" t="str">
            <v>M2</v>
          </cell>
          <cell r="E361">
            <v>46.34</v>
          </cell>
        </row>
        <row r="362">
          <cell r="B362">
            <v>24318</v>
          </cell>
          <cell r="C362" t="str">
            <v>CONSERVACAO COBERTURAS PREDIAIS - PAR</v>
          </cell>
        </row>
        <row r="363">
          <cell r="B363" t="str">
            <v>24318/001</v>
          </cell>
          <cell r="C363" t="str">
            <v>CONSERVACAO COBERTURA PREDIAL/PAR, COM CHAPAS FIBROCIMENTO</v>
          </cell>
          <cell r="D363" t="str">
            <v>M2</v>
          </cell>
          <cell r="E363">
            <v>13.9</v>
          </cell>
        </row>
        <row r="364">
          <cell r="B364">
            <v>79</v>
          </cell>
          <cell r="C364" t="str">
            <v>CUMEEIRA CERAMICA</v>
          </cell>
        </row>
        <row r="365">
          <cell r="B365">
            <v>68594</v>
          </cell>
          <cell r="C365" t="str">
            <v>ARREMATE TELHA CERAMICA EMBOCADA C/ARGAMASSA CIMENTO/AREIA/SAIBRO 1:2:</v>
          </cell>
        </row>
        <row r="366">
          <cell r="C366">
            <v>3</v>
          </cell>
        </row>
        <row r="367">
          <cell r="B367" t="str">
            <v>68594/001</v>
          </cell>
          <cell r="C367" t="str">
            <v>CUMEEIRA TELHA CERAMICA EMBOCADA C/ARGAMASSA CIMENTO/AREIA/SAIBRO 1:2:</v>
          </cell>
          <cell r="D367" t="str">
            <v>M</v>
          </cell>
          <cell r="E367">
            <v>8.34</v>
          </cell>
        </row>
        <row r="368">
          <cell r="C368">
            <v>3</v>
          </cell>
        </row>
        <row r="369">
          <cell r="B369" t="str">
            <v>68594/002</v>
          </cell>
          <cell r="C369" t="str">
            <v>ARREMATE TELHA CERAMICA EMBOCADA C/ARGAMASSA CIMENTO/AREIA/SAIBRO 1:2:</v>
          </cell>
          <cell r="D369" t="str">
            <v>M</v>
          </cell>
          <cell r="E369">
            <v>6.77</v>
          </cell>
        </row>
        <row r="370">
          <cell r="C370">
            <v>3</v>
          </cell>
        </row>
        <row r="371">
          <cell r="B371">
            <v>80</v>
          </cell>
          <cell r="C371" t="str">
            <v>CUMEEIRA DE FIBROCIMENTO</v>
          </cell>
        </row>
        <row r="372">
          <cell r="B372">
            <v>68687</v>
          </cell>
          <cell r="C372" t="str">
            <v>CUMEEIRA FIBROCIMENTO</v>
          </cell>
        </row>
        <row r="373">
          <cell r="B373" t="str">
            <v>68687/001</v>
          </cell>
          <cell r="C373" t="str">
            <v>CUMEEIRA FIBROCIMENTO UNIVERSAL P/TELHA ONDULADA</v>
          </cell>
          <cell r="D373" t="str">
            <v>M</v>
          </cell>
          <cell r="E373">
            <v>50.65</v>
          </cell>
        </row>
        <row r="374">
          <cell r="B374" t="str">
            <v>68687/002</v>
          </cell>
          <cell r="C374" t="str">
            <v>CUMEEIRA FIBROCIMENTO TP SHED P/TELHA ONDULADA</v>
          </cell>
          <cell r="D374" t="str">
            <v>M</v>
          </cell>
          <cell r="E374">
            <v>43.79</v>
          </cell>
        </row>
        <row r="375">
          <cell r="B375">
            <v>81</v>
          </cell>
          <cell r="C375" t="str">
            <v>CALHA DE CONCRETO</v>
          </cell>
        </row>
        <row r="376">
          <cell r="B376">
            <v>24320</v>
          </cell>
          <cell r="C376" t="str">
            <v>CONSERVACAO DE CALHAS DE CONCRETO - PAR</v>
          </cell>
        </row>
        <row r="377">
          <cell r="B377" t="str">
            <v>IGO       |</v>
          </cell>
          <cell r="C377" t="str">
            <v>D E S C R I Ç Ã O                                                   |UN</v>
          </cell>
          <cell r="D377" t="str">
            <v>IDADE</v>
          </cell>
          <cell r="E377" t="str">
            <v>|CUSTO TOT</v>
          </cell>
        </row>
        <row r="378">
          <cell r="B378" t="str">
            <v>ULO.....: N</v>
          </cell>
          <cell r="C378" t="str">
            <v>ACIONAL CAIXA</v>
          </cell>
        </row>
        <row r="380">
          <cell r="B380" t="str">
            <v>24320/001</v>
          </cell>
          <cell r="C380" t="str">
            <v>IMPERMEABILIZACAO CALHAS DE CONCRETO C/MASTIQUE BETUMINOSO</v>
          </cell>
          <cell r="D380" t="str">
            <v>M</v>
          </cell>
          <cell r="E380">
            <v>18.420000000000002</v>
          </cell>
        </row>
        <row r="381">
          <cell r="B381">
            <v>68506</v>
          </cell>
          <cell r="C381" t="str">
            <v>CALHA 0,4X0,2M C/FUNDO CONCR ARM ESP=5CM 1:2,5:4, PAREDE EM ALV 1/2 VE</v>
          </cell>
        </row>
        <row r="382">
          <cell r="C382" t="str">
            <v>Z C/ARG 1:9, REVEST C/CHAPISCO 1:4 E MASSA ESP=2CM</v>
          </cell>
        </row>
        <row r="383">
          <cell r="B383" t="str">
            <v>68506/001</v>
          </cell>
          <cell r="C383" t="str">
            <v>CALHA 0,4X0,2M C/FUNDO CONCR ARM ESP=5CM 1:2,5:4, PAREDE EM ALV 1/2 VE</v>
          </cell>
          <cell r="D383" t="str">
            <v>M</v>
          </cell>
          <cell r="E383">
            <v>45.95</v>
          </cell>
        </row>
        <row r="384">
          <cell r="C384" t="str">
            <v>Z C/ARG 1:9, REVEST C/CHAPISCO 1:4 E MASSA ESP=2CM</v>
          </cell>
        </row>
        <row r="385">
          <cell r="B385">
            <v>84</v>
          </cell>
          <cell r="C385" t="str">
            <v>CALHA METALICA</v>
          </cell>
        </row>
        <row r="386">
          <cell r="B386">
            <v>24141</v>
          </cell>
          <cell r="C386" t="str">
            <v>CALHA EM CHAPA GALVANIZADA</v>
          </cell>
        </row>
        <row r="387">
          <cell r="B387" t="str">
            <v>24141/001</v>
          </cell>
          <cell r="C387" t="str">
            <v>CALHA EM CHAPA GALVANIZADA NUM 24</v>
          </cell>
          <cell r="D387" t="str">
            <v>M</v>
          </cell>
          <cell r="E387">
            <v>23.13</v>
          </cell>
        </row>
        <row r="388">
          <cell r="B388">
            <v>24319</v>
          </cell>
          <cell r="C388" t="str">
            <v>CONSERVACAO DE CALHAS - PAR</v>
          </cell>
        </row>
        <row r="389">
          <cell r="B389" t="str">
            <v>24319/001</v>
          </cell>
          <cell r="C389" t="str">
            <v>CONSERVACAO DE COBERTURA PREDIAL/PAR - CALHAS METALICAS</v>
          </cell>
          <cell r="D389" t="str">
            <v>M</v>
          </cell>
          <cell r="E389">
            <v>7.12</v>
          </cell>
        </row>
        <row r="390">
          <cell r="B390">
            <v>86</v>
          </cell>
          <cell r="C390" t="str">
            <v>RUFO METALICO</v>
          </cell>
        </row>
        <row r="391">
          <cell r="B391">
            <v>24133</v>
          </cell>
          <cell r="C391" t="str">
            <v>RUFO EM CHAPA GALVANIZADA</v>
          </cell>
        </row>
        <row r="392">
          <cell r="B392" t="str">
            <v>24133/001</v>
          </cell>
          <cell r="C392" t="str">
            <v>RUFO EM CHAPA GALVANIZADA NUM 24 L=25 CM</v>
          </cell>
          <cell r="D392" t="str">
            <v>M</v>
          </cell>
          <cell r="E392">
            <v>22.76</v>
          </cell>
        </row>
        <row r="393">
          <cell r="B393">
            <v>88</v>
          </cell>
          <cell r="C393" t="str">
            <v>RUFO EM CONCRETO</v>
          </cell>
        </row>
        <row r="394">
          <cell r="B394">
            <v>68058</v>
          </cell>
          <cell r="C394" t="str">
            <v>ALGEROZ EM CONCRETO ARMADO, LARGURA 0,40M E ESPESSURA 0,07M</v>
          </cell>
          <cell r="D394" t="str">
            <v>M</v>
          </cell>
          <cell r="E394">
            <v>34.020000000000003</v>
          </cell>
        </row>
        <row r="395">
          <cell r="B395">
            <v>68505</v>
          </cell>
          <cell r="C395" t="str">
            <v>ALGEROZ EM CONCRETO ARMADO (RUFO DE CONCRETO)</v>
          </cell>
        </row>
        <row r="396">
          <cell r="B396" t="str">
            <v>68505/001</v>
          </cell>
          <cell r="C396" t="str">
            <v>ALGEROZ EM CONCRETO ARMADO - LARG = 40 CM E ESP = 3 CM</v>
          </cell>
          <cell r="D396" t="str">
            <v>M</v>
          </cell>
          <cell r="E396">
            <v>14.63</v>
          </cell>
        </row>
        <row r="397">
          <cell r="B397">
            <v>52</v>
          </cell>
          <cell r="C397" t="str">
            <v>TELHAMENTO COM TELHA DE FIBRA DE VIDRO</v>
          </cell>
        </row>
        <row r="398">
          <cell r="B398">
            <v>41619</v>
          </cell>
          <cell r="C398" t="str">
            <v>COBERTURA COM TELHA FIBRA-DE-VIDRO ONDULADA COLORI</v>
          </cell>
          <cell r="D398" t="str">
            <v>M2</v>
          </cell>
          <cell r="E398">
            <v>29.13</v>
          </cell>
        </row>
        <row r="399">
          <cell r="B399">
            <v>91</v>
          </cell>
          <cell r="C399" t="str">
            <v>ESTRUTURA METALICA</v>
          </cell>
        </row>
        <row r="400">
          <cell r="B400">
            <v>25624</v>
          </cell>
          <cell r="C400" t="str">
            <v>ESTRUTURAS METALICAS DIVERSAS</v>
          </cell>
        </row>
        <row r="401">
          <cell r="B401" t="str">
            <v>25624/001</v>
          </cell>
          <cell r="C401" t="str">
            <v>ESTRUTURA METALICA PERFIS "I" 8 A 12" EM ACO LAMINADO(VIGA ISOLADA ES-</v>
          </cell>
          <cell r="D401" t="str">
            <v>KG</v>
          </cell>
          <cell r="E401">
            <v>5.99</v>
          </cell>
        </row>
        <row r="402">
          <cell r="C402" t="str">
            <v>CORA PORTICO ETC) FORNECIMENTO E MONTAGEM INCLUSIVE PERDAS.</v>
          </cell>
        </row>
        <row r="403">
          <cell r="B403" t="str">
            <v>25624/002</v>
          </cell>
          <cell r="C403" t="str">
            <v>ESTRUTURA METALICA PERFIS "I" ATE 8" EM ACO LAMINADO (VIGA ISOLADA ES-</v>
          </cell>
          <cell r="D403" t="str">
            <v>KG</v>
          </cell>
          <cell r="E403">
            <v>4.24</v>
          </cell>
        </row>
        <row r="404">
          <cell r="C404" t="str">
            <v>CORA PORTICO ETC) FORNECIMENTO E MONTAGEM INCL PERDAS.</v>
          </cell>
        </row>
        <row r="405">
          <cell r="B405" t="str">
            <v>25624/003</v>
          </cell>
          <cell r="C405" t="str">
            <v>ESTRUTURA METALICA P/GALPOES VAO DE 12,00M EM PORTICOS EM TRELICA DE</v>
          </cell>
          <cell r="D405" t="str">
            <v>KG</v>
          </cell>
          <cell r="E405">
            <v>6.86</v>
          </cell>
        </row>
        <row r="406">
          <cell r="C406" t="str">
            <v>ACO FORNECIMENTO MONTAGEM E PINTURA ANTICORROSIVA.</v>
          </cell>
        </row>
        <row r="407">
          <cell r="B407" t="str">
            <v>OP</v>
          </cell>
          <cell r="C407" t="str">
            <v>DRENAGEM/OBRAS DE CONTENCAO/POCOS DE VISITA E CAIXAS</v>
          </cell>
        </row>
        <row r="408">
          <cell r="B408" t="str">
            <v>IGO       |</v>
          </cell>
          <cell r="C408" t="str">
            <v>D E S C R I Ç Ã O                                                   |UN</v>
          </cell>
          <cell r="D408" t="str">
            <v>IDADE</v>
          </cell>
          <cell r="E408" t="str">
            <v>|CUSTO TOT</v>
          </cell>
        </row>
        <row r="409">
          <cell r="B409" t="str">
            <v>ULO.....: N</v>
          </cell>
          <cell r="C409" t="str">
            <v>ACIONAL CAIXA</v>
          </cell>
        </row>
        <row r="411">
          <cell r="B411">
            <v>28</v>
          </cell>
          <cell r="C411" t="str">
            <v>DRENOS</v>
          </cell>
        </row>
        <row r="412">
          <cell r="B412">
            <v>11510</v>
          </cell>
          <cell r="C412" t="str">
            <v>EXECUCAO DA ENVOLTORIA DOS DRENOS DE GASES - MMA</v>
          </cell>
        </row>
        <row r="413">
          <cell r="B413" t="str">
            <v>11510/001</v>
          </cell>
          <cell r="C413" t="str">
            <v>EM TUBOS DE CONCRETO, DI=60 CM, PREENCHIDOS COM RACHAO</v>
          </cell>
          <cell r="D413" t="str">
            <v>M</v>
          </cell>
          <cell r="E413">
            <v>100.84</v>
          </cell>
        </row>
        <row r="414">
          <cell r="B414">
            <v>24237</v>
          </cell>
          <cell r="C414" t="str">
            <v>FORNECIMENTO/ASSENTAMENTO DE MANTA GEOTEXTIL BIDIM OP-60 EM DRENOS</v>
          </cell>
        </row>
        <row r="415">
          <cell r="B415" t="str">
            <v>24237/001</v>
          </cell>
          <cell r="C415" t="str">
            <v>FORNECIMENTO/ASSENTAMENTO DE MANTA GEOTEXTIL RT-31 (ANT OP-60) BIDIM</v>
          </cell>
          <cell r="D415" t="str">
            <v>M2</v>
          </cell>
          <cell r="E415">
            <v>16.46</v>
          </cell>
        </row>
        <row r="416">
          <cell r="B416">
            <v>26277</v>
          </cell>
          <cell r="C416" t="str">
            <v>DRENOS DE CHORUME EM TUBOS DRENANTES - MMA</v>
          </cell>
        </row>
        <row r="417">
          <cell r="B417" t="str">
            <v>26277/001</v>
          </cell>
          <cell r="C417" t="str">
            <v>EM TUBOS DE PVC, D = 100 MM, ENVOLTOS EM BRITA E GEOTEXTIL</v>
          </cell>
          <cell r="D417" t="str">
            <v>M</v>
          </cell>
          <cell r="E417">
            <v>39.020000000000003</v>
          </cell>
        </row>
        <row r="418">
          <cell r="B418" t="str">
            <v>26277/002</v>
          </cell>
          <cell r="C418" t="str">
            <v>EM TUBOS DE PVC, D = 150 MM, ENVOLTOS EM BRITA E GEOTEXTIL</v>
          </cell>
          <cell r="D418" t="str">
            <v>M</v>
          </cell>
          <cell r="E418">
            <v>57.15</v>
          </cell>
        </row>
        <row r="419">
          <cell r="B419" t="str">
            <v>26277/003</v>
          </cell>
          <cell r="C419" t="str">
            <v>EM TUBOS DRENANTES DE CONCRETO, D = 200 MM, ENVOLTOS EM BRITA E GEOTEX</v>
          </cell>
          <cell r="D419" t="str">
            <v>M</v>
          </cell>
          <cell r="E419">
            <v>40.28</v>
          </cell>
        </row>
        <row r="420">
          <cell r="C420" t="str">
            <v>TIL</v>
          </cell>
        </row>
        <row r="421">
          <cell r="B421">
            <v>26278</v>
          </cell>
          <cell r="C421" t="str">
            <v>COLOCACAO DE MANTA                   - MMA</v>
          </cell>
        </row>
        <row r="422">
          <cell r="B422" t="str">
            <v>26278/001</v>
          </cell>
          <cell r="C422" t="str">
            <v>COLOCACAO DE MANTA POLYESTER - GEOTEXTIL OP 20</v>
          </cell>
          <cell r="D422" t="str">
            <v>M2</v>
          </cell>
          <cell r="E422">
            <v>7.9</v>
          </cell>
        </row>
        <row r="423">
          <cell r="B423" t="str">
            <v>26278/002</v>
          </cell>
          <cell r="C423" t="str">
            <v>COLOCACAO MANTA IMPERMEABILIZANTE</v>
          </cell>
          <cell r="D423" t="str">
            <v>M2</v>
          </cell>
          <cell r="E423">
            <v>22.86</v>
          </cell>
        </row>
        <row r="424">
          <cell r="B424">
            <v>55911</v>
          </cell>
          <cell r="C424" t="str">
            <v>DRENO PARA FUNDACAO DE RESERVATORIOS APOIADOS</v>
          </cell>
          <cell r="D424" t="str">
            <v>UN</v>
          </cell>
          <cell r="E424">
            <v>904.85</v>
          </cell>
        </row>
        <row r="425">
          <cell r="B425">
            <v>29</v>
          </cell>
          <cell r="C425" t="str">
            <v>ENROCAMENTOS</v>
          </cell>
        </row>
        <row r="426">
          <cell r="B426">
            <v>11512</v>
          </cell>
          <cell r="C426" t="str">
            <v>CONSTRUCAO DE ESCADAS DE DISSIPACAO DE AGUAS PLUVIAIS - MMA</v>
          </cell>
        </row>
        <row r="427">
          <cell r="B427" t="str">
            <v>11512/001</v>
          </cell>
          <cell r="C427" t="str">
            <v>EM CONCRETO SIMPLES E ALVENARIA DE BLOCOS DE CONCRETO - MMA</v>
          </cell>
          <cell r="D427" t="str">
            <v>M</v>
          </cell>
          <cell r="E427">
            <v>52.67</v>
          </cell>
        </row>
        <row r="428">
          <cell r="B428">
            <v>35</v>
          </cell>
          <cell r="C428" t="str">
            <v>CALHAS DE DRENAGEM/ALAS DE GALERIAS (ESTRUT. DE LANCAMENTO)</v>
          </cell>
        </row>
        <row r="429">
          <cell r="B429">
            <v>9538</v>
          </cell>
          <cell r="C429" t="str">
            <v>FABRICACAO DE CANALETAS PREMOLDADAS P/DRENAGEM DE AGUAS</v>
          </cell>
          <cell r="D429" t="str">
            <v>UN</v>
          </cell>
          <cell r="E429">
            <v>254.88</v>
          </cell>
        </row>
        <row r="430">
          <cell r="C430" t="str">
            <v>PLUVIAIS, 85X60X15 CM, E=4 CM (SECCAO TRANSVERSAL TRIANGULAR)</v>
          </cell>
        </row>
        <row r="431">
          <cell r="C431" t="str">
            <v>MM</v>
          </cell>
        </row>
        <row r="432">
          <cell r="B432">
            <v>10403</v>
          </cell>
          <cell r="C432" t="str">
            <v>CALHA PRE-MOLDADA DE CONCRETO SIMPLES DN 200</v>
          </cell>
        </row>
        <row r="433">
          <cell r="B433" t="str">
            <v>10403/001</v>
          </cell>
          <cell r="C433" t="str">
            <v>CALHA PRE-MOLDADA DE CONCRETO SIMPLES DN 200 (QUADRA DESC)</v>
          </cell>
          <cell r="D433" t="str">
            <v>M</v>
          </cell>
          <cell r="E433">
            <v>12</v>
          </cell>
        </row>
        <row r="434">
          <cell r="B434">
            <v>23401</v>
          </cell>
          <cell r="C434" t="str">
            <v>CONCRETO PARA BERCO DE GALERIAS E REDES TUBULARES</v>
          </cell>
        </row>
        <row r="435">
          <cell r="B435" t="str">
            <v>23401/001</v>
          </cell>
          <cell r="C435" t="str">
            <v>FORNECIMENTO E LANCAMENTO DE CONCRETO PARA BERCO DE REDE TUBULAR</v>
          </cell>
          <cell r="D435" t="str">
            <v>M3</v>
          </cell>
          <cell r="E435">
            <v>213.38</v>
          </cell>
        </row>
        <row r="436">
          <cell r="B436">
            <v>25085</v>
          </cell>
          <cell r="C436" t="str">
            <v>VALETA DE PROTECAO PARA CORTE E ATERRO</v>
          </cell>
        </row>
        <row r="437">
          <cell r="B437" t="str">
            <v>25085/001</v>
          </cell>
          <cell r="C437" t="str">
            <v>VALETA DE PROTECAO PARA CORTE E ATERRO (ESCAVACAO MECANICA)</v>
          </cell>
          <cell r="D437" t="str">
            <v>M3</v>
          </cell>
          <cell r="E437">
            <v>1.1499999999999999</v>
          </cell>
        </row>
        <row r="438">
          <cell r="B438">
            <v>25086</v>
          </cell>
          <cell r="C438" t="str">
            <v>VALETA E SAIDAS LATERAIS D AGU</v>
          </cell>
        </row>
        <row r="439">
          <cell r="B439" t="str">
            <v>IGO       |</v>
          </cell>
          <cell r="C439" t="str">
            <v>D E S C R I Ç Ã O                                                   |UN</v>
          </cell>
          <cell r="D439" t="str">
            <v>IDADE</v>
          </cell>
          <cell r="E439" t="str">
            <v>|CUSTO TOT</v>
          </cell>
        </row>
        <row r="440">
          <cell r="B440" t="str">
            <v>ULO.....: N</v>
          </cell>
          <cell r="C440" t="str">
            <v>ACIONAL CAIXA</v>
          </cell>
        </row>
        <row r="442">
          <cell r="B442" t="str">
            <v>25086/001</v>
          </cell>
          <cell r="C442" t="str">
            <v>VALETA E SAIDAS LATERAIS D AGUA (EXECUTADA C/MOTONIVELADORA</v>
          </cell>
          <cell r="D442" t="str">
            <v>M</v>
          </cell>
          <cell r="E442">
            <v>0.57999999999999996</v>
          </cell>
        </row>
        <row r="443">
          <cell r="B443">
            <v>26279</v>
          </cell>
          <cell r="C443" t="str">
            <v>CONSTRUCAO DE CANALETAS P/DRENAGEM DE AGUAS PLUVIAIS - MMA</v>
          </cell>
        </row>
        <row r="444">
          <cell r="B444" t="str">
            <v>26279/001</v>
          </cell>
          <cell r="C444" t="str">
            <v>SECCAO TRIANGULAR , 90 X 30 CM, E = 6 CM</v>
          </cell>
          <cell r="D444" t="str">
            <v>M</v>
          </cell>
          <cell r="E444">
            <v>20.45</v>
          </cell>
        </row>
        <row r="445">
          <cell r="B445" t="str">
            <v>26279/002</v>
          </cell>
          <cell r="C445" t="str">
            <v>SECCAO TRIANGULAR , 110 X 40 CM , E = 6 CM</v>
          </cell>
          <cell r="D445" t="str">
            <v>M</v>
          </cell>
          <cell r="E445">
            <v>25.51</v>
          </cell>
        </row>
        <row r="446">
          <cell r="B446" t="str">
            <v>26279/003</v>
          </cell>
          <cell r="C446" t="str">
            <v>SECCAO TRIANGULAR , 120 X 30 CM, E = 6 CM</v>
          </cell>
          <cell r="D446" t="str">
            <v>M</v>
          </cell>
          <cell r="E446">
            <v>25.39</v>
          </cell>
        </row>
        <row r="447">
          <cell r="B447" t="str">
            <v>26279/004</v>
          </cell>
          <cell r="C447" t="str">
            <v>SECCAO TRIANGULAR , 165 X 40 CM, E = 6 CM</v>
          </cell>
          <cell r="D447" t="str">
            <v>M</v>
          </cell>
          <cell r="E447">
            <v>116.16</v>
          </cell>
        </row>
        <row r="448">
          <cell r="B448" t="str">
            <v>26279/005</v>
          </cell>
          <cell r="C448" t="str">
            <v>SECCAO TRAPEZOIDAL , 200/100 X 50 CM, E = 6 CM</v>
          </cell>
          <cell r="D448" t="str">
            <v>M</v>
          </cell>
          <cell r="E448">
            <v>211.07</v>
          </cell>
        </row>
        <row r="449">
          <cell r="B449">
            <v>36</v>
          </cell>
          <cell r="C449" t="str">
            <v>POCOS DE VISITA/BOCAS DE LOBO/CX. DE PASSAGEM/CX. DIVERSAS</v>
          </cell>
        </row>
        <row r="450">
          <cell r="B450">
            <v>9547</v>
          </cell>
          <cell r="C450" t="str">
            <v>ABERTURA E INSTALACAO DE CISTERNA ATE 15 M - MMA</v>
          </cell>
          <cell r="D450" t="str">
            <v>M</v>
          </cell>
          <cell r="E450">
            <v>185.65</v>
          </cell>
        </row>
        <row r="451">
          <cell r="B451">
            <v>11513</v>
          </cell>
          <cell r="C451" t="str">
            <v>CONSTRUCAO DE CAIXA DE PASSAGEM - MMA</v>
          </cell>
        </row>
        <row r="452">
          <cell r="B452" t="str">
            <v>11513/001</v>
          </cell>
          <cell r="C452" t="str">
            <v>DIAMETRO = 75 CM, ALTURA MEDIA = 70 CM</v>
          </cell>
          <cell r="D452" t="str">
            <v>UN</v>
          </cell>
          <cell r="E452">
            <v>140.86000000000001</v>
          </cell>
        </row>
        <row r="453">
          <cell r="B453">
            <v>11514</v>
          </cell>
          <cell r="C453" t="str">
            <v>CONSTRUCAO DE POCO DE VISITA - MMA</v>
          </cell>
        </row>
        <row r="454">
          <cell r="B454" t="str">
            <v>11514/001</v>
          </cell>
          <cell r="C454" t="str">
            <v>EM ALVENARIA DE TIJOLOS, D = 60 CM, ALTURA MEDIA = 150 CM</v>
          </cell>
          <cell r="D454" t="str">
            <v>UN</v>
          </cell>
          <cell r="E454">
            <v>269</v>
          </cell>
        </row>
        <row r="455">
          <cell r="B455">
            <v>23402</v>
          </cell>
          <cell r="C455" t="str">
            <v>POCO DE VISITA - DRENAGEM PLUVIAL - EM CONCRETO ESTRUTURAL</v>
          </cell>
        </row>
        <row r="456">
          <cell r="B456" t="str">
            <v>23402/001</v>
          </cell>
          <cell r="C456" t="str">
            <v>PV EM CONCRETO ESTRUTURAL - DRENAGEM PLUVIAL, TIPO"A", PARA REDE</v>
          </cell>
          <cell r="D456" t="str">
            <v>UN</v>
          </cell>
          <cell r="E456">
            <v>916.51</v>
          </cell>
        </row>
        <row r="457">
          <cell r="C457" t="str">
            <v>DE 600 MM</v>
          </cell>
        </row>
        <row r="458">
          <cell r="B458">
            <v>23403</v>
          </cell>
          <cell r="C458" t="str">
            <v>CAIXA RALO TIPO BOCA DE LOBO</v>
          </cell>
        </row>
        <row r="459">
          <cell r="B459" t="str">
            <v>23403/001</v>
          </cell>
          <cell r="C459" t="str">
            <v>CAIXA RALO TIPO BOCA DE LOBO SIMPLES</v>
          </cell>
          <cell r="D459" t="str">
            <v>UN</v>
          </cell>
          <cell r="E459">
            <v>393.51</v>
          </cell>
        </row>
        <row r="460">
          <cell r="B460">
            <v>23449</v>
          </cell>
          <cell r="C460" t="str">
            <v>MODULO TIPO &gt; PV EM ALVENARIA P/ REDE COLETORA</v>
          </cell>
        </row>
        <row r="461">
          <cell r="C461" t="str">
            <v>COMPREENDE: - ESCAVACAO EM QQ TERRENO, EXCETO ROCHA, TRANSPORTE,CARGA,</v>
          </cell>
        </row>
        <row r="462">
          <cell r="C462" t="str">
            <v>DESCARGA E ESPALHAMENTO DO MATERIAL EXCEDENTE  EM  BOTA-</v>
          </cell>
        </row>
        <row r="463">
          <cell r="C463" t="str">
            <v>FORA.</v>
          </cell>
        </row>
        <row r="464">
          <cell r="B464" t="str">
            <v>23449/001</v>
          </cell>
          <cell r="C464" t="str">
            <v>DIAMETRO 1,20 M - PROFUNDIDADE ATE 2,00 METROS</v>
          </cell>
          <cell r="D464" t="str">
            <v>UN</v>
          </cell>
          <cell r="E464">
            <v>2543.0100000000002</v>
          </cell>
        </row>
        <row r="465">
          <cell r="B465" t="str">
            <v>23449/002</v>
          </cell>
          <cell r="C465" t="str">
            <v>DIAMETRO 1,20 M - PROFUNDIDADE ATE 4,00 METROS</v>
          </cell>
          <cell r="D465" t="str">
            <v>UN</v>
          </cell>
          <cell r="E465">
            <v>3641.34</v>
          </cell>
        </row>
        <row r="466">
          <cell r="B466">
            <v>23478</v>
          </cell>
          <cell r="C466" t="str">
            <v>MODULO TIPO &gt; POCO DE INSPECAO EM ALVENARIA</v>
          </cell>
        </row>
        <row r="467">
          <cell r="C467" t="str">
            <v>COMPREENDE: - ESCAVACAO EM QQ TERRENO, EXCETO ROCHA, TRANSPORTE,CARGA,</v>
          </cell>
        </row>
        <row r="468">
          <cell r="C468" t="str">
            <v>DESCARGA E ESPALHAMENTO DO MATERIAL EXCEDENTE EM  BOTA -</v>
          </cell>
        </row>
        <row r="469">
          <cell r="C469" t="str">
            <v>FORA.</v>
          </cell>
        </row>
        <row r="470">
          <cell r="B470" t="str">
            <v>IGO       |</v>
          </cell>
          <cell r="C470" t="str">
            <v>D E S C R I Ç Ã O                                                   |UN</v>
          </cell>
          <cell r="D470" t="str">
            <v>IDADE</v>
          </cell>
          <cell r="E470" t="str">
            <v>|CUSTO TOT</v>
          </cell>
        </row>
        <row r="471">
          <cell r="B471" t="str">
            <v>ULO.....: N</v>
          </cell>
          <cell r="C471" t="str">
            <v>ACIONAL CAIXA</v>
          </cell>
        </row>
        <row r="473">
          <cell r="B473" t="str">
            <v>23478/001</v>
          </cell>
          <cell r="C473" t="str">
            <v>DIAMETRO 0,60 M - PROFUNDIDADE 1,60 METROS</v>
          </cell>
          <cell r="D473" t="str">
            <v>UN</v>
          </cell>
          <cell r="E473">
            <v>1432.48</v>
          </cell>
        </row>
        <row r="474">
          <cell r="B474">
            <v>23614</v>
          </cell>
          <cell r="C474" t="str">
            <v>POCO DE VISITA - DRENAGEM PLUVIAL - EM ALVENARIA</v>
          </cell>
        </row>
        <row r="475">
          <cell r="B475" t="str">
            <v>23614/001</v>
          </cell>
          <cell r="C475" t="str">
            <v>POCO DE VISITA, H = 2M, TUBO ATE 1,0 METRO</v>
          </cell>
          <cell r="D475" t="str">
            <v>UN</v>
          </cell>
          <cell r="E475">
            <v>1625.69</v>
          </cell>
        </row>
        <row r="476">
          <cell r="B476" t="str">
            <v>23614/002</v>
          </cell>
          <cell r="C476" t="str">
            <v>PV TIPO "C/ GAVETA", DIMENSOES INTERNAS 1,0 X 1,0 X 1,5 M, C/SOBRETAM-</v>
          </cell>
          <cell r="D476" t="str">
            <v>UN</v>
          </cell>
          <cell r="E476">
            <v>1195.9100000000001</v>
          </cell>
        </row>
        <row r="477">
          <cell r="C477" t="str">
            <v>PA DE CONCRETO (REF. DR-02 - OBRAS RECIFE).</v>
          </cell>
        </row>
        <row r="478">
          <cell r="B478">
            <v>23615</v>
          </cell>
          <cell r="C478" t="str">
            <v>CAIXAS COLETORAS</v>
          </cell>
        </row>
        <row r="479">
          <cell r="B479" t="str">
            <v>23615/001</v>
          </cell>
          <cell r="C479" t="str">
            <v>CAIXA COLETORA, 1,20 X 1,20 X 1,50 M</v>
          </cell>
          <cell r="D479" t="str">
            <v>UN</v>
          </cell>
          <cell r="E479">
            <v>589.51</v>
          </cell>
        </row>
        <row r="480">
          <cell r="B480" t="str">
            <v>23615/002</v>
          </cell>
          <cell r="C480" t="str">
            <v>CAIXA COLETORA, 0,25 X 0,85 X 1,0 M (REF.DR-01/OBRAS RE)</v>
          </cell>
          <cell r="D480" t="str">
            <v>UN</v>
          </cell>
          <cell r="E480">
            <v>301.88</v>
          </cell>
        </row>
        <row r="481">
          <cell r="B481">
            <v>24242</v>
          </cell>
          <cell r="C481" t="str">
            <v>POCO TUBULAR D=1,5M X H=2,5M, REVESTIDO C/TUBOS CONCRETO</v>
          </cell>
        </row>
        <row r="482">
          <cell r="B482" t="str">
            <v>24242/001</v>
          </cell>
          <cell r="C482" t="str">
            <v>POCO TUBULAR D=1,5M X H=2,5M, REVESTIDO C/ANEIS DE CONCRETO D=1,5M</v>
          </cell>
          <cell r="D482" t="str">
            <v>UN</v>
          </cell>
          <cell r="E482">
            <v>922.86</v>
          </cell>
        </row>
        <row r="483">
          <cell r="C483" t="str">
            <v>FUNDO CONCRETO MAGRO E=10CM E TAMPA CONC ARM PRE-MOLDADA E=15CM</v>
          </cell>
        </row>
        <row r="484">
          <cell r="B484">
            <v>24259</v>
          </cell>
          <cell r="C484" t="str">
            <v>POCO SECO</v>
          </cell>
        </row>
        <row r="485">
          <cell r="B485" t="str">
            <v>24259/001</v>
          </cell>
          <cell r="C485" t="str">
            <v>POCO SECO, COM PROF.=1,50M, PARA RESERVATORIO APOIADO</v>
          </cell>
          <cell r="D485" t="str">
            <v>UN</v>
          </cell>
          <cell r="E485">
            <v>619.80999999999995</v>
          </cell>
        </row>
        <row r="486">
          <cell r="B486">
            <v>24270</v>
          </cell>
          <cell r="C486" t="str">
            <v>CAIXA DE ALVENARIA P/ PROTECAO DE REGISTRO</v>
          </cell>
        </row>
        <row r="487">
          <cell r="B487" t="str">
            <v>24270/001</v>
          </cell>
          <cell r="C487" t="str">
            <v>DIAMETRO REGISTRO &lt; 150 MM, ALTURA = 1,00 METRO</v>
          </cell>
          <cell r="D487" t="str">
            <v>UN</v>
          </cell>
          <cell r="E487">
            <v>47.79</v>
          </cell>
        </row>
        <row r="488">
          <cell r="B488">
            <v>26296</v>
          </cell>
          <cell r="C488" t="str">
            <v>POCO VISITA ANEL CONCRETO P/COLETOR ESGOTO SANITARIO</v>
          </cell>
        </row>
        <row r="489">
          <cell r="B489" t="str">
            <v>26296/001</v>
          </cell>
          <cell r="C489" t="str">
            <v>POCO VISITA ESG SANIT ANEIS CONCR PROF=80CM INCL DEGRAU EXCL</v>
          </cell>
          <cell r="D489" t="str">
            <v>UN</v>
          </cell>
          <cell r="E489">
            <v>139.25</v>
          </cell>
        </row>
        <row r="490">
          <cell r="C490" t="str">
            <v>TAMPAO FF(ESPECIFICACAO CEDAE)</v>
          </cell>
        </row>
        <row r="491">
          <cell r="B491" t="str">
            <v>26296/002</v>
          </cell>
          <cell r="C491" t="str">
            <v>POCO VISITA ESG SANIT ANEIS CONCR PROF=1M INCL DEGRAUS EXCL</v>
          </cell>
          <cell r="D491" t="str">
            <v>UN</v>
          </cell>
          <cell r="E491">
            <v>173.19</v>
          </cell>
        </row>
        <row r="492">
          <cell r="C492" t="str">
            <v>TAMPAO FF(ESPECIFICACAO CEDAE)</v>
          </cell>
        </row>
        <row r="493">
          <cell r="B493" t="str">
            <v>26296/011</v>
          </cell>
          <cell r="C493" t="str">
            <v>POCO VISITA ESG SANIT ANEIS CONCR PROF=60CM INCL DEGRAU EXCL</v>
          </cell>
          <cell r="D493" t="str">
            <v>UN</v>
          </cell>
          <cell r="E493">
            <v>123.63</v>
          </cell>
        </row>
        <row r="494">
          <cell r="C494" t="str">
            <v>TAMPAO FF(ESPECIF CEDAE)</v>
          </cell>
        </row>
        <row r="495">
          <cell r="B495" t="str">
            <v>26296/012</v>
          </cell>
          <cell r="C495" t="str">
            <v>POCO VISITA ESG SANIT ANEL CONCR PROF=1,05M INCL DEGRAU EXCL</v>
          </cell>
          <cell r="D495" t="str">
            <v>UN</v>
          </cell>
          <cell r="E495">
            <v>510.93</v>
          </cell>
        </row>
        <row r="496">
          <cell r="C496" t="str">
            <v>TAMPAO FF(ESPECIFICACAO CEDAE)</v>
          </cell>
        </row>
        <row r="497">
          <cell r="B497" t="str">
            <v>26296/013</v>
          </cell>
          <cell r="C497" t="str">
            <v>POCO VISITA ESG SANIT ANEL CONCR PROF=1,20M INCL DEGRAU EXCL</v>
          </cell>
          <cell r="D497" t="str">
            <v>UN</v>
          </cell>
          <cell r="E497">
            <v>559.4</v>
          </cell>
        </row>
        <row r="498">
          <cell r="C498" t="str">
            <v>TAMPAO FF(ESPECIFICACAO CEDAE)</v>
          </cell>
        </row>
        <row r="499">
          <cell r="B499" t="str">
            <v>26296/014</v>
          </cell>
          <cell r="C499" t="str">
            <v>POCO VISITA ESG SANIT ANEL CONCR PROF=1,40M INCL DEGRAU EXCL</v>
          </cell>
          <cell r="D499" t="str">
            <v>UN</v>
          </cell>
          <cell r="E499">
            <v>635.04</v>
          </cell>
        </row>
        <row r="500">
          <cell r="C500" t="str">
            <v>TAMPAO FF(ESPECIFICACAO CEDAE)</v>
          </cell>
        </row>
        <row r="501">
          <cell r="B501" t="str">
            <v>IGO       |</v>
          </cell>
          <cell r="C501" t="str">
            <v>D E S C R I Ç Ã O                                                   |UN</v>
          </cell>
          <cell r="D501" t="str">
            <v>IDADE</v>
          </cell>
          <cell r="E501" t="str">
            <v>|CUSTO TOT</v>
          </cell>
        </row>
        <row r="502">
          <cell r="B502" t="str">
            <v>ULO.....: N</v>
          </cell>
          <cell r="C502" t="str">
            <v>ACIONAL CAIXA</v>
          </cell>
        </row>
        <row r="504">
          <cell r="B504" t="str">
            <v>26296/015</v>
          </cell>
          <cell r="C504" t="str">
            <v>POCO VISITA ESG SANIT ANEL CONCR PROF=1.50M INCL DEGRAU EXCL</v>
          </cell>
          <cell r="D504" t="str">
            <v>UN</v>
          </cell>
          <cell r="E504">
            <v>674.66</v>
          </cell>
        </row>
        <row r="505">
          <cell r="C505" t="str">
            <v>TAMPAO FF(ESPECIFICACAO CEDAE)</v>
          </cell>
        </row>
        <row r="506">
          <cell r="B506" t="str">
            <v>26296/016</v>
          </cell>
          <cell r="C506" t="str">
            <v>POCO VISITA ESG SANIT ANEL CONCR PROF=1.60M INCL DEGRAU EXCL</v>
          </cell>
          <cell r="D506" t="str">
            <v>UN</v>
          </cell>
          <cell r="E506">
            <v>678.35</v>
          </cell>
        </row>
        <row r="507">
          <cell r="C507" t="str">
            <v>TAMPAO FF(ESPECIFICACAO CEDAE)</v>
          </cell>
        </row>
        <row r="508">
          <cell r="B508" t="str">
            <v>26296/017</v>
          </cell>
          <cell r="C508" t="str">
            <v>POCO VISITA ESG SANIT ANEL CONCR PROF=1.70M INCL DEGRAU EXCL</v>
          </cell>
          <cell r="D508" t="str">
            <v>UN</v>
          </cell>
          <cell r="E508">
            <v>727.17</v>
          </cell>
        </row>
        <row r="509">
          <cell r="C509" t="str">
            <v>TAMPAO FF(ESPECIFICACAO CEDAE)</v>
          </cell>
        </row>
        <row r="510">
          <cell r="B510" t="str">
            <v>26296/018</v>
          </cell>
          <cell r="C510" t="str">
            <v>POCO VISITA ESG SANIT ANEL CONCR PROF=2.00M INCL DEGRAU EXCL TAMPAO FF</v>
          </cell>
          <cell r="D510" t="str">
            <v>UN</v>
          </cell>
          <cell r="E510">
            <v>773.78</v>
          </cell>
        </row>
        <row r="511">
          <cell r="C511" t="str">
            <v>(ESPECIFICACAO CEDAE)</v>
          </cell>
        </row>
        <row r="512">
          <cell r="B512" t="str">
            <v>26296/019</v>
          </cell>
          <cell r="C512" t="str">
            <v>POCO VISITA ESG SANIT ANEL CONCR PROF=2.30M INCL DEGRAU EXCL</v>
          </cell>
          <cell r="D512" t="str">
            <v>UN</v>
          </cell>
          <cell r="E512">
            <v>831.86</v>
          </cell>
        </row>
        <row r="513">
          <cell r="C513" t="str">
            <v>TAMPAO FF(ESPECIFICACAO CEDAE)</v>
          </cell>
        </row>
        <row r="514">
          <cell r="B514" t="str">
            <v>26296/020</v>
          </cell>
          <cell r="C514" t="str">
            <v>POCO VISITA ESG SANIT ANEL CONCR PROF=2.60M INCL DEGRAU EXCL</v>
          </cell>
          <cell r="D514" t="str">
            <v>UN</v>
          </cell>
          <cell r="E514">
            <v>923.57</v>
          </cell>
        </row>
        <row r="515">
          <cell r="C515" t="str">
            <v>TAMPAO FF(ESPECIFICACAO CEDAE)</v>
          </cell>
        </row>
        <row r="516">
          <cell r="B516" t="str">
            <v>26296/021</v>
          </cell>
          <cell r="C516" t="str">
            <v>POCO VISITA ESG SANIT ANEL CONCR PROF=2.90M INCL DEGRAU EXCL</v>
          </cell>
          <cell r="D516" t="str">
            <v>UN</v>
          </cell>
          <cell r="E516">
            <v>1011.81</v>
          </cell>
        </row>
        <row r="517">
          <cell r="C517" t="str">
            <v>TAMPAO FF(ESPECIFICACAO CEDAE)</v>
          </cell>
        </row>
        <row r="518">
          <cell r="B518" t="str">
            <v>26296/022</v>
          </cell>
          <cell r="C518" t="str">
            <v>POCO VISITA ESG SANIT ANEL CONCR PROF=3.20M INCL DEGRAU EXCL</v>
          </cell>
          <cell r="D518" t="str">
            <v>UN</v>
          </cell>
          <cell r="E518">
            <v>1063.6099999999999</v>
          </cell>
        </row>
        <row r="519">
          <cell r="C519" t="str">
            <v>TAMPAO FF(ESPECIFICACAO CEDAE)</v>
          </cell>
        </row>
        <row r="520">
          <cell r="B520" t="str">
            <v>26296/023</v>
          </cell>
          <cell r="C520" t="str">
            <v>POCO VISITA ESG SANIT ANEL CONCR PROF=3.50M INCL DEGRAU EXCL</v>
          </cell>
          <cell r="D520" t="str">
            <v>UN</v>
          </cell>
          <cell r="E520">
            <v>1158.47</v>
          </cell>
        </row>
        <row r="521">
          <cell r="C521" t="str">
            <v>TAMPAO FF(ESPECIFICACAO CEDAE)</v>
          </cell>
        </row>
        <row r="522">
          <cell r="B522" t="str">
            <v>26296/024</v>
          </cell>
          <cell r="C522" t="str">
            <v>POCO VISITA ESG SANIT ANEL CONCR PROF=3.80M INCL DEGRAU EXCL</v>
          </cell>
          <cell r="D522" t="str">
            <v>UN</v>
          </cell>
          <cell r="E522">
            <v>1240.17</v>
          </cell>
        </row>
        <row r="523">
          <cell r="C523" t="str">
            <v>TAMPAO FF(ESPECIFICACAO CEDAE)</v>
          </cell>
        </row>
        <row r="524">
          <cell r="B524" t="str">
            <v>26296/025</v>
          </cell>
          <cell r="C524" t="str">
            <v>POCO VISITA ESG SANIT ANEL CONCR PROF=4.10M INCL DEGRAU EXCL</v>
          </cell>
          <cell r="D524" t="str">
            <v>UN</v>
          </cell>
          <cell r="E524">
            <v>1334.92</v>
          </cell>
        </row>
        <row r="525">
          <cell r="C525" t="str">
            <v>TAMPAO FF(ESPECIFICACAO CEDAE)</v>
          </cell>
        </row>
        <row r="526">
          <cell r="B526" t="str">
            <v>26296/026</v>
          </cell>
          <cell r="C526" t="str">
            <v>POCO VISITA ESG SANIT ANEL CONCR PROF=4.40M INCL DEGRAU EXCL</v>
          </cell>
          <cell r="D526" t="str">
            <v>UN</v>
          </cell>
          <cell r="E526">
            <v>1399.58</v>
          </cell>
        </row>
        <row r="527">
          <cell r="C527" t="str">
            <v>TAMPAO FF(ESPECIFICACAO CEDAE)</v>
          </cell>
        </row>
        <row r="528">
          <cell r="B528" t="str">
            <v>26296/027</v>
          </cell>
          <cell r="C528" t="str">
            <v>POCO VISITA ESG SANIT ANEL CONCR PROF=4.70M INCL DEGRAU EXCL</v>
          </cell>
          <cell r="D528" t="str">
            <v>UN</v>
          </cell>
          <cell r="E528">
            <v>1487.98</v>
          </cell>
        </row>
        <row r="529">
          <cell r="C529" t="str">
            <v>TAMPAO FF(ESPECIFICACAO CEDAE)</v>
          </cell>
        </row>
        <row r="530">
          <cell r="B530" t="str">
            <v>26296/028</v>
          </cell>
          <cell r="C530" t="str">
            <v>POCO VISITA ESG SANIT ANEL CONCR PROF=5.00M INCL DEGRAU EXCL</v>
          </cell>
          <cell r="D530" t="str">
            <v>UN</v>
          </cell>
          <cell r="E530">
            <v>1576.11</v>
          </cell>
        </row>
        <row r="531">
          <cell r="C531" t="str">
            <v>TAMPAO FF(ESPECIFICACAO CEDAE)</v>
          </cell>
        </row>
        <row r="532">
          <cell r="B532" t="str">
            <v>IGO       |</v>
          </cell>
          <cell r="C532" t="str">
            <v>D E S C R I Ç Ã O                                                   |UN</v>
          </cell>
          <cell r="D532" t="str">
            <v>IDADE</v>
          </cell>
          <cell r="E532" t="str">
            <v>|CUSTO TOT</v>
          </cell>
        </row>
        <row r="533">
          <cell r="B533" t="str">
            <v>ULO.....: N</v>
          </cell>
          <cell r="C533" t="str">
            <v>ACIONAL CAIXA</v>
          </cell>
        </row>
        <row r="535">
          <cell r="B535" t="str">
            <v>26296/029</v>
          </cell>
          <cell r="C535" t="str">
            <v>POCO VISITA ESG SANIT ANEL CONCR PROF=5.30M INCL DEGRAU EXCL</v>
          </cell>
          <cell r="D535" t="str">
            <v>UN</v>
          </cell>
          <cell r="E535">
            <v>1669.53</v>
          </cell>
        </row>
        <row r="536">
          <cell r="C536" t="str">
            <v>TAMPAO FF(ESPECIFICACAO CEDAE)</v>
          </cell>
        </row>
        <row r="537">
          <cell r="B537" t="str">
            <v>26296/030</v>
          </cell>
          <cell r="C537" t="str">
            <v>POCO VISITA ESG SANIT ANEL CONCR PROF=5.60M INCL DEGRAU EXCL</v>
          </cell>
          <cell r="D537" t="str">
            <v>UN</v>
          </cell>
          <cell r="E537">
            <v>1757.66</v>
          </cell>
        </row>
        <row r="538">
          <cell r="C538" t="str">
            <v>TAMPAO FF(ESPECIFICACAO CEDAE)</v>
          </cell>
        </row>
        <row r="539">
          <cell r="B539" t="str">
            <v>26296/031</v>
          </cell>
          <cell r="C539" t="str">
            <v>POCO VISITA ESG SANIT ANEL CONCR PROF=5.90M INCL DEGRAU EXCL</v>
          </cell>
          <cell r="D539" t="str">
            <v>UN</v>
          </cell>
          <cell r="E539">
            <v>1845.79</v>
          </cell>
        </row>
        <row r="540">
          <cell r="C540" t="str">
            <v>TAMPAO FF(ESPECIFICACAO CEDAE)</v>
          </cell>
        </row>
        <row r="541">
          <cell r="B541" t="str">
            <v>26296/032</v>
          </cell>
          <cell r="C541" t="str">
            <v>POCO VISITA ESG SANIT ANEL CONCR PROF=6.20M INCL DEGRAU EXCL</v>
          </cell>
          <cell r="D541" t="str">
            <v>UN</v>
          </cell>
          <cell r="E541">
            <v>1934.39</v>
          </cell>
        </row>
        <row r="542">
          <cell r="C542" t="str">
            <v>TAMPAO FF(ESPECIFICACAO CEDAE)</v>
          </cell>
        </row>
        <row r="543">
          <cell r="B543" t="str">
            <v>26296/033</v>
          </cell>
          <cell r="C543" t="str">
            <v>POCO VISITA ESG SANIT ANEL CONCR PROF=6.50M INCL DEGRAU EXCL</v>
          </cell>
          <cell r="D543" t="str">
            <v>UN</v>
          </cell>
          <cell r="E543">
            <v>2022.52</v>
          </cell>
        </row>
        <row r="544">
          <cell r="C544" t="str">
            <v>TAMPAO FF(ESPECIFICACAO CEDAE)</v>
          </cell>
        </row>
        <row r="545">
          <cell r="B545" t="str">
            <v>26296/034</v>
          </cell>
          <cell r="C545" t="str">
            <v>POCO VISITA ESG SANIT ANEL CONCR PROF=6.80M INCL DEGRAU EXCL</v>
          </cell>
          <cell r="D545" t="str">
            <v>UN</v>
          </cell>
          <cell r="E545">
            <v>2110.92</v>
          </cell>
        </row>
        <row r="546">
          <cell r="C546" t="str">
            <v>TAMPAO FF(ESPECIFICACAO CEDAE)</v>
          </cell>
        </row>
        <row r="547">
          <cell r="B547" t="str">
            <v>26296/035</v>
          </cell>
          <cell r="C547" t="str">
            <v>POCO VISITA ESG SANIT ANEL CONCR PROF=7.10M INCL DEGRAU EXCL</v>
          </cell>
          <cell r="D547" t="str">
            <v>UN</v>
          </cell>
          <cell r="E547">
            <v>2199.0500000000002</v>
          </cell>
        </row>
        <row r="548">
          <cell r="C548" t="str">
            <v>TAMPAO FF(ESPECIFICACAO CEDAE)</v>
          </cell>
        </row>
        <row r="549">
          <cell r="B549" t="str">
            <v>26296/037</v>
          </cell>
          <cell r="C549" t="str">
            <v>POCO VISITA ESG SANIT ANEL CONC PRE-MOLD PROF=1,20M C/TAMPAO</v>
          </cell>
          <cell r="D549" t="str">
            <v>UN</v>
          </cell>
          <cell r="E549">
            <v>673.41</v>
          </cell>
        </row>
        <row r="550">
          <cell r="C550" t="str">
            <v>FF TIPO MEDIO(AD)D=60CM 125KG/DEGRAUS FF/REJUNTAMENTO ANEIS/</v>
          </cell>
        </row>
        <row r="551">
          <cell r="C551" t="str">
            <v>REVEST LISO CALHA INTERNA C/ARG CIM/AREIA 1:4. BASE/BANQUETA</v>
          </cell>
        </row>
        <row r="552">
          <cell r="C552" t="str">
            <v>EM CONCR FCK=10MPA</v>
          </cell>
        </row>
        <row r="553">
          <cell r="B553" t="str">
            <v>26296/038</v>
          </cell>
          <cell r="C553" t="str">
            <v>POCO VISITA ESG SANIT ANEL CONC PRE-MOLD PROF=1,40M C/TAMPAO</v>
          </cell>
          <cell r="D553" t="str">
            <v>UN</v>
          </cell>
          <cell r="E553">
            <v>735.27</v>
          </cell>
        </row>
        <row r="554">
          <cell r="C554" t="str">
            <v>FF TIPO MEDIO(AD)D=60CM 125KG/DEGRAUS FF/REJUNTAMENTO ANEIS/</v>
          </cell>
        </row>
        <row r="555">
          <cell r="C555" t="str">
            <v>REVEST LISO CALHA INTERNA C/ARG CIM/AREIA 1:4. BASE/BANQUETA</v>
          </cell>
        </row>
        <row r="556">
          <cell r="C556" t="str">
            <v>EM CONCR FCK=10MPA</v>
          </cell>
        </row>
        <row r="557">
          <cell r="B557" t="str">
            <v>26296/039</v>
          </cell>
          <cell r="C557" t="str">
            <v>POCO VISITA ESG SANIT ANEL CONC PRE-MOLD PROF=1,50M C/TAMPAO</v>
          </cell>
          <cell r="D557" t="str">
            <v>UN</v>
          </cell>
          <cell r="E557">
            <v>798.02</v>
          </cell>
        </row>
        <row r="558">
          <cell r="C558" t="str">
            <v>FF TIPO MEDIO(AD)D=60CM 125KG/DEGRAUS FF/REJUNTAMENTO ANEIS/</v>
          </cell>
        </row>
        <row r="559">
          <cell r="C559" t="str">
            <v>REVEST LISO CALHA INTERNA C/ARG CIM/AREIA 1:4. BASE/BANQUETA</v>
          </cell>
        </row>
        <row r="560">
          <cell r="C560" t="str">
            <v>EM CONCR FCK=10MPA</v>
          </cell>
        </row>
        <row r="561">
          <cell r="B561" t="str">
            <v>26296/040</v>
          </cell>
          <cell r="C561" t="str">
            <v>POCO VISITA ESG SANIT ANEL CONC PRE-MOLD PROF=1,60M C/TAMPAO</v>
          </cell>
          <cell r="D561" t="str">
            <v>UN</v>
          </cell>
          <cell r="E561">
            <v>802.16</v>
          </cell>
        </row>
        <row r="562">
          <cell r="C562" t="str">
            <v>FF TIPO MEDIO(AD)D=60CM 125KG/DEGRAUS FF/REJUNTAMENTO ANEIS/</v>
          </cell>
        </row>
        <row r="563">
          <cell r="B563" t="str">
            <v>IGO       |</v>
          </cell>
          <cell r="C563" t="str">
            <v>D E S C R I Ç Ã O                                                   |UN</v>
          </cell>
          <cell r="D563" t="str">
            <v>IDADE</v>
          </cell>
          <cell r="E563" t="str">
            <v>|CUSTO TOT</v>
          </cell>
        </row>
        <row r="564">
          <cell r="B564" t="str">
            <v>ULO.....: N</v>
          </cell>
          <cell r="C564" t="str">
            <v>ACIONAL CAIXA</v>
          </cell>
        </row>
        <row r="566">
          <cell r="C566" t="str">
            <v>REVEST LISO CALHA INTERNA C/ARG CIM/AREIA 1:4. BASE/BANQUETA</v>
          </cell>
        </row>
        <row r="567">
          <cell r="C567" t="str">
            <v>EM CONCR FCK=10MPA</v>
          </cell>
        </row>
        <row r="568">
          <cell r="B568" t="str">
            <v>26296/041</v>
          </cell>
          <cell r="C568" t="str">
            <v>POCO VISITA ESG SANIT ANEL CONC PRE-MOLD PROF=1,70M C/TAMPAO</v>
          </cell>
          <cell r="D568" t="str">
            <v>UN</v>
          </cell>
          <cell r="E568">
            <v>813.18</v>
          </cell>
        </row>
        <row r="569">
          <cell r="C569" t="str">
            <v>FF TIPO MEDIO(AD)D=60CM 125KG/DEGRAUS FF/REJUNTAMENTO ANEIS/</v>
          </cell>
        </row>
        <row r="570">
          <cell r="C570" t="str">
            <v>REVEST LISO CALHA INTERNA C/ARG CIM/AREIA 1:4. BASE/BANQUETA</v>
          </cell>
        </row>
        <row r="571">
          <cell r="C571" t="str">
            <v>EM CONCR FCK=10MPA</v>
          </cell>
        </row>
        <row r="572">
          <cell r="B572" t="str">
            <v>26296/042</v>
          </cell>
          <cell r="C572" t="str">
            <v>POCO VISITA ESG SANIT ANEL CONC PRE-MOLD PROF=2,00M C/TAMPAO</v>
          </cell>
          <cell r="D572" t="str">
            <v>UN</v>
          </cell>
          <cell r="E572">
            <v>902.16</v>
          </cell>
        </row>
        <row r="573">
          <cell r="C573" t="str">
            <v>FF TIPO MEDIO(AD)D=60CM 125KG/DEGRAUS FF/REJUNTAMENTO ANEIS/</v>
          </cell>
        </row>
        <row r="574">
          <cell r="C574" t="str">
            <v>REVEST LISO CALHA INTERNA C/ARG CIM/AREIA 1:4. BASE/BANQUETA</v>
          </cell>
        </row>
        <row r="575">
          <cell r="C575" t="str">
            <v>EM CONCR FCK=10MPA</v>
          </cell>
        </row>
        <row r="576">
          <cell r="B576" t="str">
            <v>26296/043</v>
          </cell>
          <cell r="C576" t="str">
            <v>POCO VISITA ESG SANIT ANEL CONC PRE MOLD PROF=2,30M C/TAMPAO</v>
          </cell>
          <cell r="D576" t="str">
            <v>UN</v>
          </cell>
          <cell r="E576">
            <v>954.2</v>
          </cell>
        </row>
        <row r="577">
          <cell r="C577" t="str">
            <v>FF TIPO MEDIO(AD)D=60CM 125KG/DEGRAUS FF/REJUNTAMENTO ANEIS/</v>
          </cell>
        </row>
        <row r="578">
          <cell r="C578" t="str">
            <v>REVEST LISO CALHA INTERNA C/ARG CIM/AREIA 1:4. BASE/BANQUETA</v>
          </cell>
        </row>
        <row r="579">
          <cell r="C579" t="str">
            <v>EM CONCR FCK=10MPA</v>
          </cell>
        </row>
        <row r="580">
          <cell r="B580" t="str">
            <v>26296/044</v>
          </cell>
          <cell r="C580" t="str">
            <v>POCO VISITA ESG SANIT ANEL CONC PRE-MOLD PROF=2,60M C/TAMPAO</v>
          </cell>
          <cell r="D580" t="str">
            <v>UN</v>
          </cell>
          <cell r="E580">
            <v>1043.18</v>
          </cell>
        </row>
        <row r="581">
          <cell r="C581" t="str">
            <v>FF TIPO MEDIO(AD)D=60CM 125KG/DEGRAUS FF/REJUNTAMENTO ANEIS/</v>
          </cell>
        </row>
        <row r="582">
          <cell r="C582" t="str">
            <v>REVEST LISO CALHA INTERNA C/ARG CIM/AREIA 1:4. BASE/BANQUETA</v>
          </cell>
        </row>
        <row r="583">
          <cell r="C583" t="str">
            <v>EM CONCR FCK=10MPA</v>
          </cell>
        </row>
        <row r="584">
          <cell r="B584" t="str">
            <v>26296/045</v>
          </cell>
          <cell r="C584" t="str">
            <v>POCO VISITA ESG SANIT ANEL CONC PRE-MOLD PROF=2,90M C/TAMPAO</v>
          </cell>
          <cell r="D584" t="str">
            <v>UN</v>
          </cell>
          <cell r="E584">
            <v>1132.17</v>
          </cell>
        </row>
        <row r="585">
          <cell r="C585" t="str">
            <v>FF TIPO MEDIO(AD) D=60CM 125KG/DEGRAUS FF/REJUNTAMENTO ANEIS/</v>
          </cell>
        </row>
        <row r="586">
          <cell r="C586" t="str">
            <v>REVEST LISO CALHA INTERNA C/ARG CIM/AREIA 1:4. BASE/BANQUETA</v>
          </cell>
        </row>
        <row r="587">
          <cell r="C587" t="str">
            <v>EM CONCR FCK=10MPA</v>
          </cell>
        </row>
        <row r="588">
          <cell r="B588" t="str">
            <v>26296/046</v>
          </cell>
          <cell r="C588" t="str">
            <v>POCO VISITA ESG SANIT ANEL CONC PRE-MOLD PROF=3,20M C/TAMPAO</v>
          </cell>
          <cell r="D588" t="str">
            <v>UN</v>
          </cell>
          <cell r="E588">
            <v>1197.68</v>
          </cell>
        </row>
        <row r="589">
          <cell r="C589" t="str">
            <v>FF TIPO MEDIO(AD)D=60CM 125KG/DEGRAUS FF/REJUNTAMENTOANEIS/</v>
          </cell>
        </row>
        <row r="590">
          <cell r="C590" t="str">
            <v>REVEST LISO CALHA INTERNA C/ARG CIM/AREIA 1:4. BASE/BANQUETA</v>
          </cell>
        </row>
        <row r="591">
          <cell r="C591" t="str">
            <v>EM CONCR FCK=10MPA</v>
          </cell>
        </row>
        <row r="592">
          <cell r="B592" t="str">
            <v>26296/047</v>
          </cell>
          <cell r="C592" t="str">
            <v>POCO VISITA ESG SANIT ANEL CONC PRE-MOLD PROF=3,50M C/TAMPAO</v>
          </cell>
          <cell r="D592" t="str">
            <v>UN</v>
          </cell>
          <cell r="E592">
            <v>1286.9100000000001</v>
          </cell>
        </row>
        <row r="593">
          <cell r="C593" t="str">
            <v>FF TIPO MEDIO(AD)D=60CM 125KG/DEGRAUS FF/REJUNTAMENTO/ANEIS/</v>
          </cell>
        </row>
        <row r="594">
          <cell r="B594" t="str">
            <v>IGO       |</v>
          </cell>
          <cell r="C594" t="str">
            <v>D E S C R I Ç Ã O                                                   |UN</v>
          </cell>
          <cell r="D594" t="str">
            <v>IDADE</v>
          </cell>
          <cell r="E594" t="str">
            <v>|CUSTO TOT</v>
          </cell>
        </row>
        <row r="595">
          <cell r="B595" t="str">
            <v>ULO.....: N</v>
          </cell>
          <cell r="C595" t="str">
            <v>ACIONAL CAIXA</v>
          </cell>
        </row>
        <row r="597">
          <cell r="C597" t="str">
            <v>REVEST LISO CALHA INTERNA C/ARG CIM/AREIA 1:4. BASE/BANQUETA</v>
          </cell>
        </row>
        <row r="598">
          <cell r="C598" t="str">
            <v>EM CONCR FCK=10MPA</v>
          </cell>
        </row>
        <row r="599">
          <cell r="B599" t="str">
            <v>26296/048</v>
          </cell>
          <cell r="C599" t="str">
            <v>POCO VISITA ESG SANIT ANEL CONC PRE-MOLD PROF=3,80M C/TAMPAO</v>
          </cell>
          <cell r="D599" t="str">
            <v>UN</v>
          </cell>
          <cell r="E599">
            <v>1376.06</v>
          </cell>
        </row>
        <row r="600">
          <cell r="C600" t="str">
            <v>FF TIPO MEDIO(AD)D=60CM 125KG/DEGRAUS FF/REJUNTAMENTO ANEIS/</v>
          </cell>
        </row>
        <row r="601">
          <cell r="C601" t="str">
            <v>REVEST LISO CALHA INTERNA C/ARG CIM/AREIA 1:4. BASE/BANQUETA</v>
          </cell>
        </row>
        <row r="602">
          <cell r="C602" t="str">
            <v>EM CONCR FCK=10MPA</v>
          </cell>
        </row>
        <row r="603">
          <cell r="B603" t="str">
            <v>26296/049</v>
          </cell>
          <cell r="C603" t="str">
            <v>POCO VISITA ESG SANIT ANEL CONC PRE-MOLD PROF=4,10M C/TAMPAO</v>
          </cell>
          <cell r="D603" t="str">
            <v>UN</v>
          </cell>
          <cell r="E603">
            <v>1439.69</v>
          </cell>
        </row>
        <row r="604">
          <cell r="C604" t="str">
            <v>FF TIPO MEDIO(AD)D=60CM 125KG/DEGRAUS FF/REJUNTAMENTO ANEIS/</v>
          </cell>
        </row>
        <row r="605">
          <cell r="C605" t="str">
            <v>REVEST LISO CALHA INTERNA C/ARG CIM/AREIA 1:4. BASE/BANQUETA</v>
          </cell>
        </row>
        <row r="606">
          <cell r="C606" t="str">
            <v>EM CONCR FCK=10MPA</v>
          </cell>
        </row>
        <row r="607">
          <cell r="B607" t="str">
            <v>26296/050</v>
          </cell>
          <cell r="C607" t="str">
            <v>POCO VISITA ESG SANIT ANEL CONC PRE MOLD PROF=4,40M C/TAMPAO</v>
          </cell>
          <cell r="D607" t="str">
            <v>UN</v>
          </cell>
          <cell r="E607">
            <v>1527.9</v>
          </cell>
        </row>
        <row r="608">
          <cell r="C608" t="str">
            <v>FF TIPO MEDIO(AD)D=60CM 125KG/DEGRAUS FF/REJUNTAMENTO ANEIS/</v>
          </cell>
        </row>
        <row r="609">
          <cell r="C609" t="str">
            <v>REVEST LISO CALHA INTERNA C/ARG CIM/AREIA 1:4. BASE/BANQUETA</v>
          </cell>
        </row>
        <row r="610">
          <cell r="C610" t="str">
            <v>EM CONCR FCK=10MPA</v>
          </cell>
        </row>
        <row r="611">
          <cell r="B611" t="str">
            <v>26296/051</v>
          </cell>
          <cell r="C611" t="str">
            <v>POCO VISITA ESG SANIT ANEL CONC PRE-MOLD PROF=4,70M C/TAMPAO</v>
          </cell>
          <cell r="D611" t="str">
            <v>UN</v>
          </cell>
          <cell r="E611">
            <v>1596.27</v>
          </cell>
        </row>
        <row r="612">
          <cell r="C612" t="str">
            <v>FF TIPO MEDIO(AD)D=60CM 125KG/DEGRAUS FF/REJUNTAMENTO ANEIS/</v>
          </cell>
        </row>
        <row r="613">
          <cell r="C613" t="str">
            <v>REVEST LISO CALHA INTERNA C/ARG CIM/AREIA 1:4. BASE/BANQUETA</v>
          </cell>
        </row>
        <row r="614">
          <cell r="C614" t="str">
            <v>EM CONCR FCK=10MPA</v>
          </cell>
        </row>
        <row r="615">
          <cell r="B615" t="str">
            <v>26296/052</v>
          </cell>
          <cell r="C615" t="str">
            <v>POCO VISITA ESG SANIT ANEL CONC PRE-MOLD PROF=5,00M C/TAMPAO</v>
          </cell>
          <cell r="D615" t="str">
            <v>UN</v>
          </cell>
          <cell r="E615">
            <v>1671.09</v>
          </cell>
        </row>
        <row r="616">
          <cell r="C616" t="str">
            <v>FF TIPO MEDIO(AD)D=60CM 125KG/DEGRAUS FF/REJUNTAMENTO ANEIS/</v>
          </cell>
        </row>
        <row r="617">
          <cell r="C617" t="str">
            <v>REVEST LISO CALHA INTERNA C/ARG CIM/AREIA 1:4. BASE/BANQUETA</v>
          </cell>
        </row>
        <row r="618">
          <cell r="C618" t="str">
            <v>EM CONCR FCK=10MPA</v>
          </cell>
        </row>
        <row r="619">
          <cell r="B619" t="str">
            <v>26296/053</v>
          </cell>
          <cell r="C619" t="str">
            <v>POCO VISITA ESG SANIT ANEL CONC PRE-MOLD PROF=0,80M C/TAMPAO</v>
          </cell>
          <cell r="D619" t="str">
            <v>UN</v>
          </cell>
          <cell r="E619">
            <v>310.55</v>
          </cell>
        </row>
        <row r="620">
          <cell r="C620" t="str">
            <v>FF TIPO MEDIO(AD)D=60CM 125KG/DEGRAUS FF/REJUNTAMENTO ANEIS/</v>
          </cell>
        </row>
        <row r="621">
          <cell r="C621" t="str">
            <v>REVEST LISO CALHA INTERNA C/ARG CIM/AREIA 1:4. BASE/BANQUETA</v>
          </cell>
        </row>
        <row r="622">
          <cell r="C622" t="str">
            <v>EM CONCR FCK=10MPA</v>
          </cell>
        </row>
        <row r="623">
          <cell r="B623" t="str">
            <v>26296/054</v>
          </cell>
          <cell r="C623" t="str">
            <v>CEDAE PV 1 ANEL E TAMPAO CONCRETO PREMOLDADO PROF=30CM D=60CM FUNDO EM</v>
          </cell>
          <cell r="D623" t="str">
            <v>UN</v>
          </cell>
          <cell r="E623">
            <v>70.22</v>
          </cell>
        </row>
        <row r="624">
          <cell r="C624" t="str">
            <v>CONCRETO SIMPLES 10MPA.</v>
          </cell>
        </row>
        <row r="625">
          <cell r="B625" t="str">
            <v>IGO       |</v>
          </cell>
          <cell r="C625" t="str">
            <v>D E S C R I Ç Ã O                                                   |UN</v>
          </cell>
          <cell r="D625" t="str">
            <v>IDADE</v>
          </cell>
          <cell r="E625" t="str">
            <v>|CUSTO TOT</v>
          </cell>
        </row>
        <row r="626">
          <cell r="B626" t="str">
            <v>ULO.....: N</v>
          </cell>
          <cell r="C626" t="str">
            <v>ACIONAL CAIXA</v>
          </cell>
        </row>
        <row r="628">
          <cell r="B628" t="str">
            <v>26296/055</v>
          </cell>
          <cell r="C628" t="str">
            <v>CEDAE PV ANEIS PREMOLDADOS PROF=0,9M D=60CM INCL DEGRAU FF EXCL TAMPAO</v>
          </cell>
          <cell r="D628" t="str">
            <v>UN</v>
          </cell>
          <cell r="E628">
            <v>139.97</v>
          </cell>
        </row>
        <row r="629">
          <cell r="B629" t="str">
            <v>26296/056</v>
          </cell>
          <cell r="C629" t="str">
            <v>CEDAE PV ANEIS PREMOLDADOS PROF=2,2M D=60CM INCL DEGRAU FF EXCL TAMPAO</v>
          </cell>
          <cell r="D629" t="str">
            <v>UN</v>
          </cell>
          <cell r="E629">
            <v>741.55</v>
          </cell>
        </row>
        <row r="630">
          <cell r="B630" t="str">
            <v>26296/057</v>
          </cell>
          <cell r="C630" t="str">
            <v>CEDAE PV ANEIS PREMOLDADOS PROF=2,4M D=60CM INCL DEGRAU FF EXCL TAMPAO</v>
          </cell>
          <cell r="D630" t="str">
            <v>UN</v>
          </cell>
          <cell r="E630">
            <v>869.04</v>
          </cell>
        </row>
        <row r="631">
          <cell r="B631" t="str">
            <v>26296/058</v>
          </cell>
          <cell r="C631" t="str">
            <v>CEDAE PV ANEIS PREMOLDADOS PROF=2,5M D=60CM INCL DEGRAU FF EXCL TAMPAO</v>
          </cell>
          <cell r="D631" t="str">
            <v>UN</v>
          </cell>
          <cell r="E631">
            <v>893</v>
          </cell>
        </row>
        <row r="632">
          <cell r="B632" t="str">
            <v>26296/059</v>
          </cell>
          <cell r="C632" t="str">
            <v>CEDAE PV ANEIS PREMOLDADOS PROF=2,8M D=60CM INCL DEGRAU FF EXCL TAMPAO</v>
          </cell>
          <cell r="D632" t="str">
            <v>UN</v>
          </cell>
          <cell r="E632">
            <v>982.39</v>
          </cell>
        </row>
        <row r="633">
          <cell r="B633" t="str">
            <v>26296/060</v>
          </cell>
          <cell r="C633" t="str">
            <v>CEDAE PV ANEIS PREMOLDADOS PROF=3,1M D=60CM INCL DEGRAU FF EXCL TAMPAO</v>
          </cell>
          <cell r="D633" t="str">
            <v>UN</v>
          </cell>
          <cell r="E633">
            <v>1046.3399999999999</v>
          </cell>
        </row>
        <row r="634">
          <cell r="B634">
            <v>26558</v>
          </cell>
          <cell r="C634" t="str">
            <v>CAIXAS DE PASSAGEM EM ALVENARIA</v>
          </cell>
        </row>
        <row r="635">
          <cell r="B635" t="str">
            <v>26558/001</v>
          </cell>
          <cell r="C635" t="str">
            <v>CAIXA DE PASSAGEM C/40X40X60CM:TIJOLO MACICO 1 VEZ,S/TAMPA,</v>
          </cell>
          <cell r="D635" t="str">
            <v>UN</v>
          </cell>
          <cell r="E635">
            <v>161.29</v>
          </cell>
        </row>
        <row r="636">
          <cell r="C636" t="str">
            <v>REVEST C/ARG CIM/AREIA 1:4/FUNDO CONCR SIMPLES/CALHA INTERNA</v>
          </cell>
        </row>
        <row r="637">
          <cell r="B637" t="str">
            <v>26558/002</v>
          </cell>
          <cell r="C637" t="str">
            <v>CAIXA DE PASSAGEM C/40X60X60CM:TIJOLO MACICO 1 VEZ,S/TAMPA,</v>
          </cell>
          <cell r="D637" t="str">
            <v>UN</v>
          </cell>
          <cell r="E637">
            <v>192.6</v>
          </cell>
        </row>
        <row r="638">
          <cell r="C638" t="str">
            <v>REVEST C/ARG CIM/AREIA 1:4/FUNDO CONCR SIMPLES/CALHA INTERNA</v>
          </cell>
        </row>
        <row r="639">
          <cell r="B639" t="str">
            <v>26558/003</v>
          </cell>
          <cell r="C639" t="str">
            <v>CAIXA DE PASSAGEM C/60X60X80CM:TIJOLO MACICO 1 VEZ,S/TAMPA,</v>
          </cell>
          <cell r="D639" t="str">
            <v>UN</v>
          </cell>
          <cell r="E639">
            <v>277.77999999999997</v>
          </cell>
        </row>
        <row r="640">
          <cell r="C640" t="str">
            <v>REVEST C/ARG CIM/AREIA 1:4/FUNDO CONCR SIMPLES/CALHA INTERNA</v>
          </cell>
        </row>
        <row r="641">
          <cell r="B641" t="str">
            <v>26558/004</v>
          </cell>
          <cell r="C641" t="str">
            <v>CAIXA DE PASSAGEM C/60X60X100CM:TIJOLO MACICO 1 VEZ,S/TAMPA,</v>
          </cell>
          <cell r="D641" t="str">
            <v>UN</v>
          </cell>
          <cell r="E641">
            <v>372.9</v>
          </cell>
        </row>
        <row r="642">
          <cell r="C642" t="str">
            <v>REVEST C/ARG CIM/AREIA 1:4/FUNDO CONCR SIMPLES/CALHA INTERNA</v>
          </cell>
        </row>
        <row r="643">
          <cell r="B643" t="str">
            <v>26558/005</v>
          </cell>
          <cell r="C643" t="str">
            <v>CX PASSAGEM 40X40X60CM:TIJOLO MACICO 1 VEZ,C/TAMPA CONCR ARM</v>
          </cell>
          <cell r="D643" t="str">
            <v>UN</v>
          </cell>
          <cell r="E643">
            <v>204.96</v>
          </cell>
        </row>
        <row r="644">
          <cell r="C644" t="str">
            <v>15MPA E=10CM/REVEST CX C/ARG CIM/AREIA 1:4/FUNDO CONCR SIMPL/</v>
          </cell>
        </row>
        <row r="645">
          <cell r="C645" t="str">
            <v>/CALHA INTERNA</v>
          </cell>
        </row>
        <row r="646">
          <cell r="B646" t="str">
            <v>26558/006</v>
          </cell>
          <cell r="C646" t="str">
            <v>CX PASSAGEM 40X60X60CM:TIJOLO MACICO 1 VEZ,C/TAMPA CONCR ARM</v>
          </cell>
          <cell r="D646" t="str">
            <v>UN</v>
          </cell>
          <cell r="E646">
            <v>248.52</v>
          </cell>
        </row>
        <row r="647">
          <cell r="C647" t="str">
            <v>15MPA E=10CM/REVEST CX C/ARG CIM/AREIA 1:4/FUNDO CONCR SIMPL/</v>
          </cell>
        </row>
        <row r="648">
          <cell r="C648" t="str">
            <v>/CALHA INTERNA</v>
          </cell>
        </row>
        <row r="649">
          <cell r="B649" t="str">
            <v>26558/007</v>
          </cell>
          <cell r="C649" t="str">
            <v>CX PASSAGEM 60X60X80CM:TIJOLO MACICO 1 VEZ,C/TAMPA CONCR ARM</v>
          </cell>
          <cell r="D649" t="str">
            <v>UN</v>
          </cell>
          <cell r="E649">
            <v>341.2</v>
          </cell>
        </row>
        <row r="650">
          <cell r="C650" t="str">
            <v>15MPA E=10CM/REVEST CX C/ARG CIM/AREIA 1:4/FUNDO CONCR SIMPL/</v>
          </cell>
        </row>
        <row r="651">
          <cell r="C651" t="str">
            <v>/CALHA INTERNA</v>
          </cell>
        </row>
        <row r="652">
          <cell r="B652" t="str">
            <v>26558/008</v>
          </cell>
          <cell r="C652" t="str">
            <v>CX PASSAGEM 60X60X100CM:TIJOLO MACICO 1VEZ,C/TAMPA CONCR ARM</v>
          </cell>
          <cell r="D652" t="str">
            <v>UN</v>
          </cell>
          <cell r="E652">
            <v>436.31</v>
          </cell>
        </row>
        <row r="653">
          <cell r="C653" t="str">
            <v>15MPA E=10CM/REVEST CX C/ARG CIM/AREIA 1:4/FUNDO CONCR SIMPL/</v>
          </cell>
        </row>
        <row r="654">
          <cell r="C654" t="str">
            <v>/CALHA INTERNA</v>
          </cell>
        </row>
        <row r="655">
          <cell r="B655">
            <v>26560</v>
          </cell>
          <cell r="C655" t="str">
            <v>POCO VISITA CONCRETO ARMADO P/COLETOR AGUAS PLUVIAIS</v>
          </cell>
        </row>
        <row r="656">
          <cell r="B656" t="str">
            <v>IGO       |</v>
          </cell>
          <cell r="C656" t="str">
            <v>D E S C R I Ç Ã O                                                   |UN</v>
          </cell>
          <cell r="D656" t="str">
            <v>IDADE</v>
          </cell>
          <cell r="E656" t="str">
            <v>|CUSTO TOT</v>
          </cell>
        </row>
        <row r="657">
          <cell r="B657" t="str">
            <v>ULO.....: N</v>
          </cell>
          <cell r="C657" t="str">
            <v>ACIONAL CAIXA</v>
          </cell>
        </row>
        <row r="659">
          <cell r="B659" t="str">
            <v>26560/001</v>
          </cell>
          <cell r="C659" t="str">
            <v>POCO VISITA AG PLUV:CONC ARM 1X1X1,40M COLETOR D=40 A 50CM</v>
          </cell>
          <cell r="D659" t="str">
            <v>UN</v>
          </cell>
          <cell r="E659">
            <v>1027.29</v>
          </cell>
        </row>
        <row r="660">
          <cell r="C660" t="str">
            <v>PAREDE E=15CM BASE CONC FCK=10MPA REVEST C/ARG CIM/AREIA 1:4</v>
          </cell>
        </row>
        <row r="661">
          <cell r="C661" t="str">
            <v>DEGRAUS FF INCL FORN TODOS MATERIAIS</v>
          </cell>
        </row>
        <row r="662">
          <cell r="B662" t="str">
            <v>26560/002</v>
          </cell>
          <cell r="C662" t="str">
            <v>POCO VISITA AG PLUV:CONC ARM 1,10X1,10X1,40M COLETOR D=60CM</v>
          </cell>
          <cell r="D662" t="str">
            <v>UN</v>
          </cell>
          <cell r="E662">
            <v>1184.06</v>
          </cell>
        </row>
        <row r="663">
          <cell r="C663" t="str">
            <v>PAREDE E=15CM BASE CONC FCK=10MPA REVEST C/ARG CIM/AREIA 1:4</v>
          </cell>
        </row>
        <row r="664">
          <cell r="C664" t="str">
            <v>DEGRAUS FF INCL FORN TODOS MATERIAIS</v>
          </cell>
        </row>
        <row r="665">
          <cell r="B665" t="str">
            <v>26560/003</v>
          </cell>
          <cell r="C665" t="str">
            <v>POCO VISITA AG PLUV:CONC ARM 1,20X1,20X1,40M COLETOR D=70CM</v>
          </cell>
          <cell r="D665" t="str">
            <v>UN</v>
          </cell>
          <cell r="E665">
            <v>1284.1199999999999</v>
          </cell>
        </row>
        <row r="666">
          <cell r="C666" t="str">
            <v>PAREDE E=15CM BASE CONC FCK=10MPA REVEST C/ARG CIM/AREIA 1:4</v>
          </cell>
        </row>
        <row r="667">
          <cell r="C667" t="str">
            <v>DEGRAUS FF INCL FORN TODOS MATERIAIS</v>
          </cell>
        </row>
        <row r="668">
          <cell r="B668" t="str">
            <v>26560/004</v>
          </cell>
          <cell r="C668" t="str">
            <v>POCO VISITA AG PLUV:CONC ARM 1,30X1,30X1,40M COLETOR D=80CM</v>
          </cell>
          <cell r="D668" t="str">
            <v>UN</v>
          </cell>
          <cell r="E668">
            <v>1447.33</v>
          </cell>
        </row>
        <row r="669">
          <cell r="C669" t="str">
            <v>PAREDE E=15CM BASE CONC FCK=10MPA REVEST C/ARG CIM/AREIA 1:4</v>
          </cell>
        </row>
        <row r="670">
          <cell r="C670" t="str">
            <v>DEGRAUS FF INCL FORN TODOS MATERIAIS</v>
          </cell>
        </row>
        <row r="671">
          <cell r="B671" t="str">
            <v>26560/005</v>
          </cell>
          <cell r="C671" t="str">
            <v>POCO VISITA CONCRETO ARMADO P/AG PLUV 1,40X1,40X1,50M COLETOR D=90CM</v>
          </cell>
          <cell r="D671" t="str">
            <v>UN</v>
          </cell>
          <cell r="E671">
            <v>1694.94</v>
          </cell>
        </row>
        <row r="672">
          <cell r="C672" t="str">
            <v>PAREDE E=15CM BASE CONCRETO FCK=10MPA REVESTIDO C/ARG CIM/AREIA 1:4</v>
          </cell>
        </row>
        <row r="673">
          <cell r="C673" t="str">
            <v>DEGRAUS FF INCL FORN TODOS MATERIAIS</v>
          </cell>
        </row>
        <row r="674">
          <cell r="B674" t="str">
            <v>26560/006</v>
          </cell>
          <cell r="C674" t="str">
            <v>POCO VISITA AG PLUV:CONC ARM 1,50X1,50X1,60M COLETOR D=1M PA</v>
          </cell>
          <cell r="D674" t="str">
            <v>UN</v>
          </cell>
          <cell r="E674">
            <v>1867.8</v>
          </cell>
        </row>
        <row r="675">
          <cell r="C675" t="str">
            <v>REDE E=15CM BASE CONC FCK=10MPA REVEST C/ARG CIM/AREIA 1:4</v>
          </cell>
        </row>
        <row r="676">
          <cell r="C676" t="str">
            <v>DEGRAUS FF INCL FORN TODOS MATERIAIS</v>
          </cell>
        </row>
        <row r="677">
          <cell r="B677" t="str">
            <v>26560/007</v>
          </cell>
          <cell r="C677" t="str">
            <v>POCO VISITA AG PLUV:CONC ARM 1,60X1,60X1,70M COLETOR D=1,10M</v>
          </cell>
          <cell r="D677" t="str">
            <v>UN</v>
          </cell>
          <cell r="E677">
            <v>2028.47</v>
          </cell>
        </row>
        <row r="678">
          <cell r="C678" t="str">
            <v>PAREDE E=15CM BASE CONC FCK=10MPA REVEST C/ARG CIM/AREIA 1:4</v>
          </cell>
        </row>
        <row r="679">
          <cell r="C679" t="str">
            <v>DEGRAUS FF INCL FORN TODOS MATERIAIS</v>
          </cell>
        </row>
        <row r="680">
          <cell r="B680" t="str">
            <v>26560/008</v>
          </cell>
          <cell r="C680" t="str">
            <v>POCO VISITA AG PLUV:CONC ARM 1,70X1,70X1,80M COLETOR D=1,20M</v>
          </cell>
          <cell r="D680" t="str">
            <v>UN</v>
          </cell>
          <cell r="E680">
            <v>2187.65</v>
          </cell>
        </row>
        <row r="681">
          <cell r="C681" t="str">
            <v>PAREDE E=15CM BASE CONC FCK=10MPA REVEST C/ARG CIM/AREIA 1:4</v>
          </cell>
        </row>
        <row r="682">
          <cell r="C682" t="str">
            <v>DEGRAUS FF INCL FORN TODOS MATERIAIS</v>
          </cell>
        </row>
        <row r="683">
          <cell r="B683">
            <v>26561</v>
          </cell>
          <cell r="C683" t="str">
            <v>CAIXA RALO "BOCA DE LOBO" EM ALVENARIA C/GRELHA FERRO</v>
          </cell>
        </row>
        <row r="684">
          <cell r="B684" t="str">
            <v>26561/001</v>
          </cell>
          <cell r="C684" t="str">
            <v>CAIXA DE RALO "BOCA DE LOBO" 90X120X150CM/GRELHA FF 135KG ALVEN TIJOLO</v>
          </cell>
          <cell r="D684" t="str">
            <v>UN</v>
          </cell>
          <cell r="E684">
            <v>716.62</v>
          </cell>
        </row>
        <row r="685">
          <cell r="C685" t="str">
            <v>MACICO 1 VEZ/REVESTIMENTO DA CAIXA C/ARGAM CIMENTO/AREIA 1:4/BASE EM</v>
          </cell>
        </row>
        <row r="686">
          <cell r="C686" t="str">
            <v>CONCRETO SIMPLES FCK=10MPA</v>
          </cell>
        </row>
        <row r="687">
          <cell r="B687" t="str">
            <v>IGO       |</v>
          </cell>
          <cell r="C687" t="str">
            <v>D E S C R I Ç Ã O                                                   |UN</v>
          </cell>
          <cell r="D687" t="str">
            <v>IDADE</v>
          </cell>
          <cell r="E687" t="str">
            <v>|CUSTO TOT</v>
          </cell>
        </row>
        <row r="688">
          <cell r="B688" t="str">
            <v>ULO.....: N</v>
          </cell>
          <cell r="C688" t="str">
            <v>ACIONAL CAIXA</v>
          </cell>
        </row>
        <row r="690">
          <cell r="B690" t="str">
            <v>26561/002</v>
          </cell>
          <cell r="C690" t="str">
            <v>CAIXA DE RALO "BOCA DE LOBO" 30X 90X 90CM/GRELHA FF 135KG ALV TIJOLO</v>
          </cell>
          <cell r="D690" t="str">
            <v>UN</v>
          </cell>
          <cell r="E690">
            <v>518.82000000000005</v>
          </cell>
        </row>
        <row r="691">
          <cell r="C691" t="str">
            <v>MACICO 1 VEZ/REVESTIMENTO CAIXA C/ARGAMASSA CIMENTO/AREIA 1:4/BASE EM</v>
          </cell>
        </row>
        <row r="692">
          <cell r="C692" t="str">
            <v>CONCRETO SIMPLES FCK=10MPA</v>
          </cell>
        </row>
        <row r="693">
          <cell r="B693" t="str">
            <v>26561/003</v>
          </cell>
          <cell r="C693" t="str">
            <v>CAIXA DE RALO "BOCA DE LOBO" 30X 90X 90CM/GRELHA FF 135KG/BOCA LOBO FF</v>
          </cell>
          <cell r="D693" t="str">
            <v>UN</v>
          </cell>
          <cell r="E693">
            <v>529.65</v>
          </cell>
        </row>
        <row r="694">
          <cell r="C694" t="str">
            <v>80KG EM ALVEN TIJ MACICO 1 VEZ/REVESTIMENTO CAIXA C/ARG CIM/AREIA 1:4</v>
          </cell>
        </row>
        <row r="695">
          <cell r="C695" t="str">
            <v>BASE CONCRETO SIMPLES FCK=10MPA</v>
          </cell>
        </row>
        <row r="696">
          <cell r="B696" t="str">
            <v>26561/004</v>
          </cell>
          <cell r="C696" t="str">
            <v>CAIXA DE RALO "BOCA LOBO" 30X90X90CM/GRELHA FF 135KG C/ESCAV/REATERRO</v>
          </cell>
          <cell r="D696" t="str">
            <v>UN</v>
          </cell>
          <cell r="E696">
            <v>537.4</v>
          </cell>
        </row>
        <row r="697">
          <cell r="C697" t="str">
            <v>E RETIRADA MATERIAL EXCEDENTE ATE 20M, EM ALV TIJ MACICO 1 VEZ,</v>
          </cell>
        </row>
        <row r="698">
          <cell r="C698" t="str">
            <v>REVESTIMENTO DA CAIXA C/ARGAMASSA CIM/AREIA 1:4, BASE EM CONCRETO</v>
          </cell>
        </row>
        <row r="699">
          <cell r="C699" t="str">
            <v>SIMPLES FCK=10MPA</v>
          </cell>
        </row>
        <row r="700">
          <cell r="B700">
            <v>37</v>
          </cell>
          <cell r="C700" t="str">
            <v>MEIO FIO, LINHA D'AGUA E SARJERTA</v>
          </cell>
        </row>
        <row r="701">
          <cell r="B701">
            <v>11519</v>
          </cell>
          <cell r="C701" t="str">
            <v>MEIO-FIO COM SARJETA, EXECUTADO COM EXTRUSORA</v>
          </cell>
        </row>
        <row r="702">
          <cell r="B702" t="str">
            <v>11519/001</v>
          </cell>
          <cell r="C702" t="str">
            <v>MEIO-FIO COM SARJETA, EXECUTADO C/EXTRUSORA (SARJETA 30X8CM</v>
          </cell>
          <cell r="D702" t="str">
            <v>M</v>
          </cell>
          <cell r="E702">
            <v>16.350000000000001</v>
          </cell>
        </row>
        <row r="703">
          <cell r="C703" t="str">
            <v>MEIO-FIO 15X10CM X H=23CM), INCLUI ESC.E ACERTO FAIXA 0,45M</v>
          </cell>
        </row>
        <row r="704">
          <cell r="B704">
            <v>23404</v>
          </cell>
          <cell r="C704" t="str">
            <v>MEIO-FIO</v>
          </cell>
        </row>
        <row r="705">
          <cell r="B705" t="str">
            <v>23404/001</v>
          </cell>
          <cell r="C705" t="str">
            <v>MEIO-FIO DE CONCRETO PRE-MOLDADO,REJUNTADO C/ARGAMASSA DE CIMENTO E</v>
          </cell>
          <cell r="D705" t="str">
            <v>M</v>
          </cell>
          <cell r="E705">
            <v>16.350000000000001</v>
          </cell>
        </row>
        <row r="706">
          <cell r="C706" t="str">
            <v>AREIA, TRACO 1:4</v>
          </cell>
        </row>
        <row r="707">
          <cell r="B707" t="str">
            <v>23404/002</v>
          </cell>
          <cell r="C707" t="str">
            <v>MEIO-FIO EM PEDRA GRANITICA, REJUNTADO C/ARGAMASSA CIMENTO E AREIA 1:3</v>
          </cell>
          <cell r="D707" t="str">
            <v>M</v>
          </cell>
          <cell r="E707">
            <v>14.11</v>
          </cell>
        </row>
        <row r="708">
          <cell r="B708">
            <v>23405</v>
          </cell>
          <cell r="C708" t="str">
            <v>SARJETA -  CONCRETO ESTRUTURAL</v>
          </cell>
        </row>
        <row r="709">
          <cell r="B709" t="str">
            <v>23405/001</v>
          </cell>
          <cell r="C709" t="str">
            <v>SARJETA DE CONCRETO ESTRUTURAL USINADO, E = 5 CM, L = 50 CM</v>
          </cell>
          <cell r="D709" t="str">
            <v>M</v>
          </cell>
          <cell r="E709">
            <v>8.17</v>
          </cell>
        </row>
        <row r="710">
          <cell r="B710" t="str">
            <v>23405/002</v>
          </cell>
          <cell r="C710" t="str">
            <v>SARJETA DE CONCRETO ESTRUTURAL NAO USINADO, E = 8 CM, L = 40 CM</v>
          </cell>
          <cell r="D710" t="str">
            <v>M</v>
          </cell>
          <cell r="E710">
            <v>18.32</v>
          </cell>
        </row>
        <row r="711">
          <cell r="B711">
            <v>23560</v>
          </cell>
          <cell r="C711" t="str">
            <v>LINHA D AGUA EM PARALELEPIPEDOS GRANITICO</v>
          </cell>
        </row>
        <row r="712">
          <cell r="B712" t="str">
            <v>23560/001</v>
          </cell>
          <cell r="C712" t="str">
            <v>LINHA D AGUA EM PARALELEPIPEDOS GRANITICOS, REJUNTADOS C/ AR</v>
          </cell>
          <cell r="D712" t="str">
            <v>M</v>
          </cell>
          <cell r="E712">
            <v>15.7</v>
          </cell>
        </row>
        <row r="713">
          <cell r="C713" t="str">
            <v>CIMENTO E AREIA TRACO 1:3</v>
          </cell>
        </row>
        <row r="714">
          <cell r="B714">
            <v>23606</v>
          </cell>
          <cell r="C714" t="str">
            <v>CONSTRUCAO DE MEIO-FIO E LINHA D AGU</v>
          </cell>
        </row>
        <row r="715">
          <cell r="B715" t="str">
            <v>23606/001</v>
          </cell>
          <cell r="C715" t="str">
            <v>CONSTRUCAO DE MEIO-FIO DE PEDRAS GRANITICAS, REJUNTADO C/ ARGAMASSA DE</v>
          </cell>
          <cell r="D715" t="str">
            <v>M</v>
          </cell>
          <cell r="E715">
            <v>30.65</v>
          </cell>
        </row>
        <row r="716">
          <cell r="C716" t="str">
            <v>CIMENTO E AREIA 1:2 E LINHA D AGUA DE PARALELEPIPEDOS,ASSENTADOS SOBRE</v>
          </cell>
        </row>
        <row r="717">
          <cell r="C717" t="str">
            <v>MISTURA DE CIMENTO E AREIA 1:6, C/ 6,0 CM DE ESPESSURA E REJUNTADOS C/</v>
          </cell>
        </row>
        <row r="718">
          <cell r="B718" t="str">
            <v>IGO       |</v>
          </cell>
          <cell r="C718" t="str">
            <v>D E S C R I Ç Ã O                                                   |UN</v>
          </cell>
          <cell r="D718" t="str">
            <v>IDADE</v>
          </cell>
          <cell r="E718" t="str">
            <v>|CUSTO TOT</v>
          </cell>
        </row>
        <row r="719">
          <cell r="B719" t="str">
            <v>ULO.....: N</v>
          </cell>
          <cell r="C719" t="str">
            <v>ACIONAL CAIXA</v>
          </cell>
        </row>
        <row r="721">
          <cell r="C721" t="str">
            <v>ARGAMASSA DE CIMENTO E AREIA 1:2, INCLUSIV</v>
          </cell>
        </row>
        <row r="722">
          <cell r="B722">
            <v>55833</v>
          </cell>
          <cell r="C722" t="str">
            <v>AQUISICAO E ASSENTAMENTO DE GRELHA FOFO (0,29X0,87 M) SOBRE SARGETA.</v>
          </cell>
          <cell r="D722" t="str">
            <v>UN</v>
          </cell>
          <cell r="E722">
            <v>136.13</v>
          </cell>
        </row>
        <row r="723">
          <cell r="B723">
            <v>17</v>
          </cell>
          <cell r="C723" t="str">
            <v>BUEIROS</v>
          </cell>
        </row>
        <row r="724">
          <cell r="B724">
            <v>11515</v>
          </cell>
          <cell r="C724" t="str">
            <v>CONSTRUCAO DE FOSSA SEPTICA TIPO OMS</v>
          </cell>
        </row>
        <row r="725">
          <cell r="B725" t="str">
            <v>11515/001</v>
          </cell>
          <cell r="C725" t="str">
            <v>D INT = 200 CM, H INT = 240 CM</v>
          </cell>
          <cell r="D725" t="str">
            <v>UN</v>
          </cell>
          <cell r="E725">
            <v>1304.26</v>
          </cell>
        </row>
        <row r="726">
          <cell r="B726">
            <v>11516</v>
          </cell>
          <cell r="C726" t="str">
            <v>CONSTRUCAO DE SUMIDOURO</v>
          </cell>
        </row>
        <row r="727">
          <cell r="B727" t="str">
            <v>11516/001</v>
          </cell>
          <cell r="C727" t="str">
            <v>P/EFLUENTE LIQUIDO DA FOSSA SEPTICA, D INT = 300CM / H INT = 660 CM</v>
          </cell>
          <cell r="D727" t="str">
            <v>UN</v>
          </cell>
          <cell r="E727">
            <v>9285.7800000000007</v>
          </cell>
        </row>
        <row r="728">
          <cell r="B728">
            <v>26280</v>
          </cell>
          <cell r="C728" t="str">
            <v>CONSTRUCAO DE BUEIROS C/MANILHAS DE CONCRETO</v>
          </cell>
        </row>
        <row r="729">
          <cell r="B729" t="str">
            <v>26280/001</v>
          </cell>
          <cell r="C729" t="str">
            <v>MANILHAS EM COCRETO SIMPLES, D = 300 MM</v>
          </cell>
          <cell r="D729" t="str">
            <v>M</v>
          </cell>
          <cell r="E729">
            <v>73.19</v>
          </cell>
        </row>
        <row r="730">
          <cell r="B730" t="str">
            <v>26280/002</v>
          </cell>
          <cell r="C730" t="str">
            <v>MANILHAS EM CONCRETO ARMADO, D = 600 MM</v>
          </cell>
          <cell r="D730" t="str">
            <v>M</v>
          </cell>
          <cell r="E730">
            <v>404.56</v>
          </cell>
        </row>
        <row r="731">
          <cell r="B731" t="str">
            <v>26280/003</v>
          </cell>
          <cell r="C731" t="str">
            <v>MANILHAS EM CONCRETO ARMADO, D = 1000 MM</v>
          </cell>
          <cell r="D731" t="str">
            <v>M</v>
          </cell>
          <cell r="E731">
            <v>883.13</v>
          </cell>
        </row>
        <row r="732">
          <cell r="B732">
            <v>41653</v>
          </cell>
          <cell r="C732" t="str">
            <v>CORPO BUEIRO SIMPLES TUBUL CONCRETO D=60CM ASSENTE BERCO CONCR CICLOP</v>
          </cell>
          <cell r="D732" t="str">
            <v>M</v>
          </cell>
          <cell r="E732">
            <v>122.79</v>
          </cell>
        </row>
        <row r="733">
          <cell r="B733">
            <v>41657</v>
          </cell>
          <cell r="C733" t="str">
            <v>CORPO BUEIRO SIMPLES TUBUL CONCRETO D=80CM ASSENTE BERCO CONCR CICLOP</v>
          </cell>
          <cell r="D733" t="str">
            <v>M</v>
          </cell>
          <cell r="E733">
            <v>221.69</v>
          </cell>
        </row>
        <row r="734">
          <cell r="B734">
            <v>41658</v>
          </cell>
          <cell r="C734" t="str">
            <v>CORPO BUEIRO SIMPLES TUBUL CONCRETO D=100CM ASSENTE BERCO CONCR CICLOP</v>
          </cell>
          <cell r="D734" t="str">
            <v>M</v>
          </cell>
          <cell r="E734">
            <v>313.32</v>
          </cell>
        </row>
        <row r="735">
          <cell r="B735">
            <v>41659</v>
          </cell>
          <cell r="C735" t="str">
            <v>CORPO BUEIRO DUPLO TUBUL CONCRETO D=60CM ASSENTE BERCO CONCR CICLOP</v>
          </cell>
          <cell r="D735" t="str">
            <v>M</v>
          </cell>
          <cell r="E735">
            <v>233.73</v>
          </cell>
        </row>
        <row r="736">
          <cell r="B736">
            <v>41660</v>
          </cell>
          <cell r="C736" t="str">
            <v>CORPO BUEIRO DUPLO TUBUL CONCRETO D=80CM ASSENTE BERCO CONCR CICLOP</v>
          </cell>
          <cell r="D736" t="str">
            <v>M</v>
          </cell>
          <cell r="E736">
            <v>430.41</v>
          </cell>
        </row>
        <row r="737">
          <cell r="B737">
            <v>41661</v>
          </cell>
          <cell r="C737" t="str">
            <v>CORPO BUEIRO DUPLO TUBUL CONCRETO D=100CM ASSENTE BERCO CONCR CICLOP</v>
          </cell>
          <cell r="D737" t="str">
            <v>M</v>
          </cell>
          <cell r="E737">
            <v>612.54999999999995</v>
          </cell>
        </row>
        <row r="738">
          <cell r="B738">
            <v>41662</v>
          </cell>
          <cell r="C738" t="str">
            <v>BOCA P/BUEIRO TUBULAR SIMPLES D=60CM EM CONCR CICLOPICO</v>
          </cell>
          <cell r="D738" t="str">
            <v>UN</v>
          </cell>
          <cell r="E738">
            <v>266.99</v>
          </cell>
        </row>
        <row r="739">
          <cell r="B739">
            <v>41663</v>
          </cell>
          <cell r="C739" t="str">
            <v>BOCA P/BUEIRO TUBULAR SIMPLES D=80CM EM CONCR CICLOPICO</v>
          </cell>
          <cell r="D739" t="str">
            <v>UN</v>
          </cell>
          <cell r="E739">
            <v>382.47</v>
          </cell>
        </row>
        <row r="740">
          <cell r="B740">
            <v>41664</v>
          </cell>
          <cell r="C740" t="str">
            <v>BOCA P/BUEIRO TUBULAR SIMPLES D=100CM EM CONCR CICLOPICO</v>
          </cell>
          <cell r="D740" t="str">
            <v>UN</v>
          </cell>
          <cell r="E740">
            <v>556.37</v>
          </cell>
        </row>
        <row r="741">
          <cell r="B741">
            <v>41665</v>
          </cell>
          <cell r="C741" t="str">
            <v>BOCA P/BUEIRO TUBULAR DUPLO D=60CM EM CONCR CICLOPICO</v>
          </cell>
          <cell r="D741" t="str">
            <v>UN</v>
          </cell>
          <cell r="E741">
            <v>372.86</v>
          </cell>
        </row>
        <row r="742">
          <cell r="B742">
            <v>41666</v>
          </cell>
          <cell r="C742" t="str">
            <v>BOCA P/BUEIRO TUBULAR DUPLO D=80CM EM CONCR CICLOPICO</v>
          </cell>
          <cell r="D742" t="str">
            <v>UN</v>
          </cell>
          <cell r="E742">
            <v>535.79999999999995</v>
          </cell>
        </row>
        <row r="743">
          <cell r="B743">
            <v>41667</v>
          </cell>
          <cell r="C743" t="str">
            <v>BOCA P/BUEIRO TUBULAR DUPLO D=100CM EM CONCR CICLOPICO</v>
          </cell>
          <cell r="D743" t="str">
            <v>UN</v>
          </cell>
          <cell r="E743">
            <v>797.06</v>
          </cell>
        </row>
        <row r="744">
          <cell r="B744" t="str">
            <v>CO</v>
          </cell>
          <cell r="C744" t="str">
            <v>ESCORAMENTO</v>
          </cell>
        </row>
        <row r="745">
          <cell r="B745">
            <v>23</v>
          </cell>
          <cell r="C745" t="str">
            <v>ESCORAMENTO DE MADEIRA EM VALAS</v>
          </cell>
        </row>
        <row r="746">
          <cell r="B746">
            <v>23422</v>
          </cell>
          <cell r="C746" t="str">
            <v>ESTRUTURAS DE ESCORAMENTO DE MADEIRA</v>
          </cell>
        </row>
        <row r="747">
          <cell r="B747" t="str">
            <v>23422/001</v>
          </cell>
          <cell r="C747" t="str">
            <v>PONTALETEAMENTO(TABUAS 2,5X30CM MAD LEI 1A QUAL. A C/1,35M NA VERTICAL</v>
          </cell>
          <cell r="D747" t="str">
            <v>M2</v>
          </cell>
          <cell r="E747">
            <v>3.86</v>
          </cell>
        </row>
        <row r="748">
          <cell r="C748" t="str">
            <v>ESTRONCADAS C/ MADEIRA ROLICA A C/ EUCALIPTO D=19CM A C/1,0M)</v>
          </cell>
        </row>
        <row r="749">
          <cell r="B749" t="str">
            <v>IGO       |</v>
          </cell>
          <cell r="C749" t="str">
            <v>D E S C R I Ç Ã O                                                   |UN</v>
          </cell>
          <cell r="D749" t="str">
            <v>IDADE</v>
          </cell>
          <cell r="E749" t="str">
            <v>|CUSTO TOT</v>
          </cell>
        </row>
        <row r="750">
          <cell r="B750" t="str">
            <v>ULO.....: N</v>
          </cell>
          <cell r="C750" t="str">
            <v>ACIONAL CAIXA</v>
          </cell>
        </row>
        <row r="752">
          <cell r="B752" t="str">
            <v>23422/002</v>
          </cell>
          <cell r="C752" t="str">
            <v>ESCORAMENTO DESCONTINUO</v>
          </cell>
          <cell r="D752" t="str">
            <v>M2</v>
          </cell>
          <cell r="E752">
            <v>13.11</v>
          </cell>
        </row>
        <row r="753">
          <cell r="B753" t="str">
            <v>23422/003</v>
          </cell>
          <cell r="C753" t="str">
            <v>ESCORAMENTO CONTINUO</v>
          </cell>
          <cell r="D753" t="str">
            <v>M2</v>
          </cell>
          <cell r="E753">
            <v>16.899999999999999</v>
          </cell>
        </row>
        <row r="754">
          <cell r="B754" t="str">
            <v>QV</v>
          </cell>
          <cell r="C754" t="str">
            <v>ESQUADRIAS/FERRAGENS/VIDROS</v>
          </cell>
        </row>
        <row r="755">
          <cell r="B755">
            <v>89</v>
          </cell>
          <cell r="C755" t="str">
            <v>PORTA DE MADEIRA</v>
          </cell>
        </row>
        <row r="756">
          <cell r="B756">
            <v>23717</v>
          </cell>
          <cell r="C756" t="str">
            <v>PORTA MAD COMPENSADO LISO INCL PINTURA ESMALTE C/ EMASSAM (COMPLETA)</v>
          </cell>
        </row>
        <row r="757">
          <cell r="B757" t="str">
            <v>23717/001</v>
          </cell>
          <cell r="C757" t="str">
            <v>PORTA MADEIRA COMPENS. LISO E=3,5CM INCL ADUELA, ALIZAR E</v>
          </cell>
          <cell r="D757" t="str">
            <v>M2</v>
          </cell>
          <cell r="E757">
            <v>136.36000000000001</v>
          </cell>
        </row>
        <row r="758">
          <cell r="C758" t="str">
            <v>PINTURA ESMALTE 2 DEMAOS C/EMASSAMENTO</v>
          </cell>
        </row>
        <row r="759">
          <cell r="B759">
            <v>23756</v>
          </cell>
          <cell r="C759" t="str">
            <v>PORTAS VENEZIANA E CAIXA INCENDIO BLOCO 2Q</v>
          </cell>
        </row>
        <row r="760">
          <cell r="B760" t="str">
            <v>23756/001</v>
          </cell>
          <cell r="C760" t="str">
            <v>PORTA VENEZIANA PR5-2Q-T 120X210CM COM FERRAGEM SEM PINTURA</v>
          </cell>
          <cell r="D760" t="str">
            <v>UN</v>
          </cell>
          <cell r="E760">
            <v>379.83</v>
          </cell>
        </row>
        <row r="761">
          <cell r="B761" t="str">
            <v>23756/002</v>
          </cell>
          <cell r="C761" t="str">
            <v>PORTA VENEZIANA PR5-2Q-T 310X200CM COM FERRAGEM SEM PINTURA</v>
          </cell>
          <cell r="D761" t="str">
            <v>UN</v>
          </cell>
          <cell r="E761">
            <v>885.32</v>
          </cell>
        </row>
        <row r="762">
          <cell r="B762" t="str">
            <v>23756/003</v>
          </cell>
          <cell r="C762" t="str">
            <v>PORTA CAIXA INCENDIO PR5-2Q-T 50X70CM COM FERRAGEM SEM PINTURA</v>
          </cell>
          <cell r="D762" t="str">
            <v>UN</v>
          </cell>
          <cell r="E762">
            <v>100.96</v>
          </cell>
        </row>
        <row r="763">
          <cell r="B763" t="str">
            <v>23756/004</v>
          </cell>
          <cell r="C763" t="str">
            <v>PORTA VENEZIANA PR5-2Q-T  70X100CM COM FERRAGEM SEM PINTURA</v>
          </cell>
          <cell r="D763" t="str">
            <v>UN</v>
          </cell>
          <cell r="E763">
            <v>144.61000000000001</v>
          </cell>
        </row>
        <row r="764">
          <cell r="B764">
            <v>24142</v>
          </cell>
          <cell r="C764" t="str">
            <v>PORTA MADEIRA COMPENSADO LISO SEM PINTURA -COLOCADA C/BATENTE E ALISAR</v>
          </cell>
        </row>
        <row r="765">
          <cell r="B765" t="str">
            <v>24142/001</v>
          </cell>
          <cell r="C765" t="str">
            <v>PORTA MAD COMPENSADO LISO PARA PINTURA ESMALTE - COLOCADA INCL ADUELA(</v>
          </cell>
          <cell r="D765" t="str">
            <v>M2</v>
          </cell>
          <cell r="E765">
            <v>97.05</v>
          </cell>
        </row>
        <row r="766">
          <cell r="C766" t="str">
            <v>BATENTE OU PORTAL) E ALISAR (NAO INCLUI FECHADURA)</v>
          </cell>
        </row>
        <row r="767">
          <cell r="B767">
            <v>24236</v>
          </cell>
          <cell r="C767" t="str">
            <v>PORTA MAD COMPENSADO LISO SEM PINTURA - CEDRINHO</v>
          </cell>
        </row>
        <row r="768">
          <cell r="B768" t="str">
            <v>24236/001</v>
          </cell>
          <cell r="C768" t="str">
            <v>PORTA MAD LISA PRENSADA GIRO 80X2,10X3,5 CM, S/PINTURA</v>
          </cell>
          <cell r="D768" t="str">
            <v>M2</v>
          </cell>
          <cell r="E768">
            <v>97.05</v>
          </cell>
        </row>
        <row r="769">
          <cell r="B769">
            <v>24752</v>
          </cell>
          <cell r="C769" t="str">
            <v>PORTA MAD COMPENSADO LISO P/VERNIZ, SEM PINTURA</v>
          </cell>
        </row>
        <row r="770">
          <cell r="B770" t="str">
            <v>24752/001</v>
          </cell>
          <cell r="C770" t="str">
            <v>PORTA MAD COMPENSADO LISO P/VERNIZ, SEM PINTURA, SEM FERRAGENS</v>
          </cell>
          <cell r="D770" t="str">
            <v>M2</v>
          </cell>
          <cell r="E770">
            <v>162.77000000000001</v>
          </cell>
        </row>
        <row r="771">
          <cell r="B771">
            <v>24753</v>
          </cell>
          <cell r="C771" t="str">
            <v>PORTA COMP LISO REVEST.C/ FORMICA NAS DUAS FACES</v>
          </cell>
        </row>
        <row r="772">
          <cell r="B772" t="str">
            <v>24753/001</v>
          </cell>
          <cell r="C772" t="str">
            <v>PORTA COMPENSADO LISO C/REVEST. FORMICA NAS DUAS FACES C/ADUELA E ALIZ</v>
          </cell>
          <cell r="D772" t="str">
            <v>M2</v>
          </cell>
          <cell r="E772">
            <v>302.92</v>
          </cell>
        </row>
        <row r="773">
          <cell r="C773" t="str">
            <v>AR</v>
          </cell>
        </row>
        <row r="774">
          <cell r="B774">
            <v>25702</v>
          </cell>
          <cell r="C774" t="str">
            <v>PORTA MAD COMPENS LISO INCL PINTURA</v>
          </cell>
        </row>
        <row r="775">
          <cell r="B775" t="str">
            <v>25702/001</v>
          </cell>
          <cell r="C775" t="str">
            <v>PORTA MAD COMPENS LISO 70X210X3,5CM FECHADURA TP GORGES, DOBRADICA COM</v>
          </cell>
          <cell r="D775" t="str">
            <v>UN</v>
          </cell>
          <cell r="E775">
            <v>194.66</v>
          </cell>
        </row>
        <row r="776">
          <cell r="C776" t="str">
            <v>MARCO, PINTURA ESMALTE COM EMASSAMENTO</v>
          </cell>
        </row>
        <row r="777">
          <cell r="B777" t="str">
            <v>25702/002</v>
          </cell>
          <cell r="C777" t="str">
            <v>PORTA MAD COMPENS LISO 60X210X3,5CM TARJETA E DOBRADICAS,MARCO,PINTURA</v>
          </cell>
          <cell r="D777" t="str">
            <v>UN</v>
          </cell>
          <cell r="E777">
            <v>161.85</v>
          </cell>
        </row>
        <row r="778">
          <cell r="C778" t="str">
            <v>ESMALTE COM EMASSAMENTO</v>
          </cell>
        </row>
        <row r="779">
          <cell r="B779" t="str">
            <v>25702/003</v>
          </cell>
          <cell r="C779" t="str">
            <v>PORTA MAD COMPENS LISO 80X210X3,5CM INCLUS FECH TP CILIND E DOBRAD</v>
          </cell>
          <cell r="D779" t="str">
            <v>UN</v>
          </cell>
          <cell r="E779">
            <v>154.79</v>
          </cell>
        </row>
        <row r="780">
          <cell r="B780" t="str">
            <v>IGO       |</v>
          </cell>
          <cell r="C780" t="str">
            <v>D E S C R I Ç Ã O                                                   |UN</v>
          </cell>
          <cell r="D780" t="str">
            <v>IDADE</v>
          </cell>
          <cell r="E780" t="str">
            <v>|CUSTO TOT</v>
          </cell>
        </row>
        <row r="781">
          <cell r="B781" t="str">
            <v>ULO.....: N</v>
          </cell>
          <cell r="C781" t="str">
            <v>ACIONAL CAIXA</v>
          </cell>
        </row>
        <row r="783">
          <cell r="C783" t="str">
            <v>(NAO INCLUI PINTURA)</v>
          </cell>
        </row>
        <row r="784">
          <cell r="B784" t="str">
            <v>25702/004</v>
          </cell>
          <cell r="C784" t="str">
            <v>PORTA MAD COMPENS LISO 70X210X3,5CM INCLUS FECH TP GORGES E DOBRAD</v>
          </cell>
          <cell r="D784" t="str">
            <v>UN</v>
          </cell>
          <cell r="E784">
            <v>145.57</v>
          </cell>
        </row>
        <row r="785">
          <cell r="C785" t="str">
            <v>(NAO INCLUI PINTURA)</v>
          </cell>
        </row>
        <row r="786">
          <cell r="B786" t="str">
            <v>25702/005</v>
          </cell>
          <cell r="C786" t="str">
            <v>PORTA MAD COMPENS LISO 60X210X3,5CM INCLUS FECH P/BANHEIRO E DOBRAD</v>
          </cell>
          <cell r="D786" t="str">
            <v>UN</v>
          </cell>
          <cell r="E786">
            <v>141.87</v>
          </cell>
        </row>
        <row r="787">
          <cell r="C787" t="str">
            <v>(NAO INCLUI PINTURA)</v>
          </cell>
        </row>
        <row r="788">
          <cell r="B788">
            <v>26302</v>
          </cell>
          <cell r="C788" t="str">
            <v>PORTA P/SANITARIO C/LAMINADO, MARCO E FERRAGENS</v>
          </cell>
        </row>
        <row r="789">
          <cell r="B789" t="str">
            <v>26302/001</v>
          </cell>
          <cell r="C789" t="str">
            <v>PORTA P/SANITARIO 80X160CM COMP MAD 20MM C/LAMINADO TEXTURIZADO, MARCO</v>
          </cell>
          <cell r="D789" t="str">
            <v>UN</v>
          </cell>
          <cell r="E789">
            <v>185.35</v>
          </cell>
        </row>
        <row r="790">
          <cell r="C790" t="str">
            <v>7,5X3CM, DOBRADICAS, TARJETA "LIVRE/OCUPADO" EM DIVISORIAS DE BOXES S</v>
          </cell>
        </row>
        <row r="791">
          <cell r="C791" t="str">
            <v>ANITARIOS</v>
          </cell>
        </row>
        <row r="792">
          <cell r="B792" t="str">
            <v>26302/002</v>
          </cell>
          <cell r="C792" t="str">
            <v>PORTA P/SANITARIO 60X160CM COMP MAD 20MM C/LAMINADO TEXTURIZADO, MARCO</v>
          </cell>
          <cell r="D792" t="str">
            <v>UN</v>
          </cell>
          <cell r="E792">
            <v>165.7</v>
          </cell>
        </row>
        <row r="793">
          <cell r="C793" t="str">
            <v>MADEIRA 7,5X3,0CM, DOBRADICAS, TARJETA "LIVRE/OCUPADO" EM DIVISORIAS</v>
          </cell>
        </row>
        <row r="794">
          <cell r="C794" t="str">
            <v>DE BOXES SANITARIOS</v>
          </cell>
        </row>
        <row r="795">
          <cell r="B795">
            <v>41605</v>
          </cell>
          <cell r="C795" t="str">
            <v>PORTA MAD ALMOFADADA, INCL ADUELA E ALIZAR SEM FERRAGENS, SEM PINTURA</v>
          </cell>
          <cell r="D795" t="str">
            <v>M2</v>
          </cell>
          <cell r="E795">
            <v>284.08999999999997</v>
          </cell>
        </row>
        <row r="796">
          <cell r="B796">
            <v>68048</v>
          </cell>
          <cell r="C796" t="str">
            <v>CAIXA DE PORTA DE MADEIRA</v>
          </cell>
          <cell r="D796" t="str">
            <v>UN</v>
          </cell>
          <cell r="E796">
            <v>86.55</v>
          </cell>
        </row>
        <row r="797">
          <cell r="B797">
            <v>68545</v>
          </cell>
          <cell r="C797" t="str">
            <v>PORTA MAD COMP 160X210CM 2 FLS 80X210X3,5MM P/PINTURA C/ADUELA 13CM E</v>
          </cell>
        </row>
        <row r="798">
          <cell r="C798" t="str">
            <v>COM DOBRADICA LATAO CROMADO.</v>
          </cell>
        </row>
        <row r="799">
          <cell r="B799" t="str">
            <v>68545/001</v>
          </cell>
          <cell r="C799" t="str">
            <v>PORTA MAD COMP 160X210CM 2 FLS 80X210X3,5MM P/PINTURA C/ADUELA 13CM E</v>
          </cell>
          <cell r="D799" t="str">
            <v>UN</v>
          </cell>
          <cell r="E799">
            <v>315.76</v>
          </cell>
        </row>
        <row r="800">
          <cell r="C800" t="str">
            <v>COM DOBRADICA LATAO CROMADO.</v>
          </cell>
        </row>
        <row r="801">
          <cell r="B801">
            <v>68583</v>
          </cell>
          <cell r="C801" t="str">
            <v>PORTA DURADOOR 60X210X3,5CM C/ADUELA 13CM E ALIZAR DE 3A C/DOBRADICA L</v>
          </cell>
        </row>
        <row r="802">
          <cell r="C802" t="str">
            <v>ATAO CROMADO</v>
          </cell>
        </row>
        <row r="803">
          <cell r="B803" t="str">
            <v>68583/001</v>
          </cell>
          <cell r="C803" t="str">
            <v>PORTA EUCADUR P/PINTURA 80X210X3,5CM C/ADUELA 13CM E ALIZAR DE 3A C/DO</v>
          </cell>
          <cell r="D803" t="str">
            <v>UN</v>
          </cell>
          <cell r="E803">
            <v>223.05</v>
          </cell>
        </row>
        <row r="804">
          <cell r="C804" t="str">
            <v>BRADICA LATAO CROMADO</v>
          </cell>
        </row>
        <row r="805">
          <cell r="B805" t="str">
            <v>68583/002</v>
          </cell>
          <cell r="C805" t="str">
            <v>PORTA EUCADUR P/PINTURA 70X210X3,5CM C/ADUELA 13CM E ALIZAR DE 3A C/DO</v>
          </cell>
          <cell r="D805" t="str">
            <v>UN</v>
          </cell>
          <cell r="E805">
            <v>252.45</v>
          </cell>
        </row>
        <row r="806">
          <cell r="C806" t="str">
            <v>BRADICA LATAO CROMADO</v>
          </cell>
        </row>
        <row r="807">
          <cell r="B807" t="str">
            <v>68583/003</v>
          </cell>
          <cell r="C807" t="str">
            <v>PORTA EUCADUR P/PINTURA 60X210X3,5CM C/ADUELA 13CM E ALIZAR DE 3A C/DO</v>
          </cell>
          <cell r="D807" t="str">
            <v>UN</v>
          </cell>
          <cell r="E807">
            <v>123.86</v>
          </cell>
        </row>
        <row r="808">
          <cell r="C808" t="str">
            <v>BRADICA LATAO CROMADO</v>
          </cell>
        </row>
        <row r="809">
          <cell r="B809" t="str">
            <v>68583/004</v>
          </cell>
          <cell r="C809" t="str">
            <v>PORTA DURADOOR 80X210X3,5CM C/ADUELA 13CM E ALIZAR DE 3A C/DOBRADICA L</v>
          </cell>
          <cell r="D809" t="str">
            <v>UN</v>
          </cell>
          <cell r="E809">
            <v>351.15</v>
          </cell>
        </row>
        <row r="810">
          <cell r="C810" t="str">
            <v>ATAO CROMADO</v>
          </cell>
        </row>
        <row r="811">
          <cell r="B811" t="str">
            <v>IGO       |</v>
          </cell>
          <cell r="C811" t="str">
            <v>D E S C R I Ç Ã O                                                   |UN</v>
          </cell>
          <cell r="D811" t="str">
            <v>IDADE</v>
          </cell>
          <cell r="E811" t="str">
            <v>|CUSTO TOT</v>
          </cell>
        </row>
        <row r="812">
          <cell r="B812" t="str">
            <v>ULO.....: N</v>
          </cell>
          <cell r="C812" t="str">
            <v>ACIONAL CAIXA</v>
          </cell>
        </row>
        <row r="814">
          <cell r="B814" t="str">
            <v>68583/005</v>
          </cell>
          <cell r="C814" t="str">
            <v>PORTA DURADOOR 70X210X3,5CM C/ADUELA 13CM E ALIZAR DE 3A C/DOBRADICA L</v>
          </cell>
          <cell r="D814" t="str">
            <v>UN</v>
          </cell>
          <cell r="E814">
            <v>325.39999999999998</v>
          </cell>
        </row>
        <row r="815">
          <cell r="C815" t="str">
            <v>ATAO CROMADO</v>
          </cell>
        </row>
        <row r="816">
          <cell r="B816" t="str">
            <v>68583/006</v>
          </cell>
          <cell r="C816" t="str">
            <v>PORTA DURADOOR 60X210X3,5CM C/ADUELA 13CM E ALIZAR DE 3A C/DOBRADICA L</v>
          </cell>
          <cell r="D816" t="str">
            <v>UN</v>
          </cell>
          <cell r="E816">
            <v>299.64</v>
          </cell>
        </row>
        <row r="817">
          <cell r="C817" t="str">
            <v>ATAO CROMADO</v>
          </cell>
        </row>
        <row r="818">
          <cell r="B818">
            <v>68632</v>
          </cell>
          <cell r="C818" t="str">
            <v>PORTA ALMOFADADA DE 0,80MX2,10M, COM FECHADURA CILINDRICA</v>
          </cell>
        </row>
        <row r="819">
          <cell r="B819" t="str">
            <v>68632/001</v>
          </cell>
          <cell r="C819" t="str">
            <v>PORTA ALMOFADADA DE 0,80MX2,10M, COM FERROLHO</v>
          </cell>
          <cell r="D819" t="str">
            <v>UN</v>
          </cell>
          <cell r="E819">
            <v>371.15</v>
          </cell>
        </row>
        <row r="820">
          <cell r="B820" t="str">
            <v>68632/002</v>
          </cell>
          <cell r="C820" t="str">
            <v>PORTA ALMOFADADA DE 0,80MX2,10M, COM FECHADURA CILINDRICA</v>
          </cell>
          <cell r="D820" t="str">
            <v>UN</v>
          </cell>
          <cell r="E820">
            <v>397.32</v>
          </cell>
        </row>
        <row r="821">
          <cell r="B821">
            <v>68673</v>
          </cell>
          <cell r="C821" t="str">
            <v>PORTA MAD COMP 120X210CM 2FLS 40/80X210X3,5CM P/PINTURA C/ADUELA E ALI</v>
          </cell>
        </row>
        <row r="822">
          <cell r="C822" t="str">
            <v>ZAR DE 2A C/DOBRADICA LATAO CROMADO</v>
          </cell>
        </row>
        <row r="823">
          <cell r="B823" t="str">
            <v>68673/001</v>
          </cell>
          <cell r="C823" t="str">
            <v>PORTA MAD COMP LISA 60X210CM 35MM P/PINTURA C/ADUELA 13CM E ALIZAR DE</v>
          </cell>
          <cell r="D823" t="str">
            <v>UN</v>
          </cell>
          <cell r="E823">
            <v>203.59</v>
          </cell>
        </row>
        <row r="824">
          <cell r="C824" t="str">
            <v>2A / DOBRADICA LATAO CROMADO</v>
          </cell>
        </row>
        <row r="825">
          <cell r="B825" t="str">
            <v>68673/002</v>
          </cell>
          <cell r="C825" t="str">
            <v>PORTA MAD COMP LISA 60X210CM 35MM P/CERA/VERNIZ C/ADUELA 13CM E ALIZAR</v>
          </cell>
          <cell r="D825" t="str">
            <v>UN</v>
          </cell>
          <cell r="E825">
            <v>258.05</v>
          </cell>
        </row>
        <row r="826">
          <cell r="C826" t="str">
            <v>DE 1A / DOBRADICA LATAO CROMADO C/ANEL</v>
          </cell>
        </row>
        <row r="827">
          <cell r="B827" t="str">
            <v>68673/003</v>
          </cell>
          <cell r="C827" t="str">
            <v>PORTA MAD COMP LISA 60X210CM 35MM P/PINTURA C/MARCO 7X3,5CM DE 2A / DO</v>
          </cell>
          <cell r="D827" t="str">
            <v>UN</v>
          </cell>
          <cell r="E827">
            <v>148.55000000000001</v>
          </cell>
        </row>
        <row r="828">
          <cell r="C828" t="str">
            <v>BRADICA LATAO CROMADO</v>
          </cell>
        </row>
        <row r="829">
          <cell r="B829" t="str">
            <v>68673/004</v>
          </cell>
          <cell r="C829" t="str">
            <v>PORTA MAD COMP LISA 70X210CM 35MM P/PINTURA C/ADUELA 13CM E ALIZAR DE</v>
          </cell>
          <cell r="D829" t="str">
            <v>UN</v>
          </cell>
          <cell r="E829">
            <v>206.37</v>
          </cell>
        </row>
        <row r="830">
          <cell r="C830" t="str">
            <v>2A / DOBRADICA LATAO CROMADO</v>
          </cell>
        </row>
        <row r="831">
          <cell r="B831" t="str">
            <v>68673/005</v>
          </cell>
          <cell r="C831" t="str">
            <v>PORTA MAD COMP LISA 70X210CM 35MM P/PINTURA C/MARCO 7X3,5CM DE 2A / DO</v>
          </cell>
          <cell r="D831" t="str">
            <v>UN</v>
          </cell>
          <cell r="E831">
            <v>150.18</v>
          </cell>
        </row>
        <row r="832">
          <cell r="C832" t="str">
            <v>BRADICA LATAO CROMADO</v>
          </cell>
        </row>
        <row r="833">
          <cell r="B833" t="str">
            <v>68673/006</v>
          </cell>
          <cell r="C833" t="str">
            <v>PORTA MAD COMP LISA 70X210CM 35MM P/CERA/VERNIZ C/ADUELA 13CM E ALIZAR</v>
          </cell>
          <cell r="D833" t="str">
            <v>UN</v>
          </cell>
          <cell r="E833">
            <v>284.75</v>
          </cell>
        </row>
        <row r="834">
          <cell r="C834" t="str">
            <v>DE 1A / DOBRADICA LATAO CROMADO C/ANEL</v>
          </cell>
        </row>
        <row r="835">
          <cell r="B835" t="str">
            <v>68673/007</v>
          </cell>
          <cell r="C835" t="str">
            <v>PORTA MAD COMP LISA 80X210CM 35MM P/PINTURA C/ADUELA 13CM E ALIZAR</v>
          </cell>
          <cell r="D835" t="str">
            <v>UN</v>
          </cell>
          <cell r="E835">
            <v>209.77</v>
          </cell>
        </row>
        <row r="836">
          <cell r="C836" t="str">
            <v>DE 2A C/DOBRADICA LATAO CROMADO</v>
          </cell>
        </row>
        <row r="837">
          <cell r="B837" t="str">
            <v>68673/008</v>
          </cell>
          <cell r="C837" t="str">
            <v>PORTA MAD COMP LISA 80X210CM 35MM P/PINTURA C/ADUELA 15CM E ALIZAR DE</v>
          </cell>
          <cell r="D837" t="str">
            <v>UN</v>
          </cell>
          <cell r="E837">
            <v>224.92</v>
          </cell>
        </row>
        <row r="838">
          <cell r="C838" t="str">
            <v>2A C/DOBRADICA LATAO CROMADO</v>
          </cell>
        </row>
        <row r="839">
          <cell r="B839" t="str">
            <v>68673/009</v>
          </cell>
          <cell r="C839" t="str">
            <v>PORTA MAD COMP LISA 80X210CM 35MM P/CERA/VERNIZ C/ADUELA 13CM E ALIZAR</v>
          </cell>
          <cell r="D839" t="str">
            <v>UN</v>
          </cell>
          <cell r="E839">
            <v>288.63</v>
          </cell>
        </row>
        <row r="840">
          <cell r="C840" t="str">
            <v>DE 1A C/DOBRADICA LATAO CROMADO C/ANEIS</v>
          </cell>
        </row>
        <row r="841">
          <cell r="B841" t="str">
            <v>68673/010</v>
          </cell>
          <cell r="C841" t="str">
            <v>PORTA MAD COMP LISA 80X210CM 35MM P/PINTURA C/MARCO 7X3,5CM DE 2A C/DOBRADICA LATAO CROMADO</v>
          </cell>
          <cell r="D841" t="str">
            <v>UN</v>
          </cell>
          <cell r="E841">
            <v>152.44</v>
          </cell>
        </row>
        <row r="842">
          <cell r="B842" t="str">
            <v>IGO       |</v>
          </cell>
          <cell r="C842" t="str">
            <v>D E S C R I Ç Ã O                                                   |UN</v>
          </cell>
          <cell r="D842" t="str">
            <v>IDADE</v>
          </cell>
          <cell r="E842" t="str">
            <v>|CUSTO TOT</v>
          </cell>
        </row>
        <row r="843">
          <cell r="B843" t="str">
            <v>ULO.....: N</v>
          </cell>
          <cell r="C843" t="str">
            <v>ACIONAL CAIXA</v>
          </cell>
        </row>
        <row r="846">
          <cell r="B846" t="str">
            <v>68673/011</v>
          </cell>
          <cell r="C846" t="str">
            <v>PORTA MAD COMP LISA 90X210CM 35MM P/CERA/VERNIZ C/ADUELA 13CM E ALIZAR</v>
          </cell>
          <cell r="D846" t="str">
            <v>UN</v>
          </cell>
          <cell r="E846">
            <v>322.95</v>
          </cell>
        </row>
        <row r="847">
          <cell r="C847" t="str">
            <v>DE 1A C/DOBRADICA LATAO CROMADO C/ANEIS</v>
          </cell>
        </row>
        <row r="848">
          <cell r="B848" t="str">
            <v>68673/012</v>
          </cell>
          <cell r="C848" t="str">
            <v>PORTA MAD COMP LISA 60X180CM 35MM P/PINTURA C/MARCO 7X3,5CM DE 2A C/DO</v>
          </cell>
          <cell r="D848" t="str">
            <v>UN</v>
          </cell>
          <cell r="E848">
            <v>136.24</v>
          </cell>
        </row>
        <row r="849">
          <cell r="C849" t="str">
            <v>BRADICA LATAO CROMADO</v>
          </cell>
        </row>
        <row r="850">
          <cell r="B850" t="str">
            <v>68673/013</v>
          </cell>
          <cell r="C850" t="str">
            <v>PORTA MAD COMP LISA 70X180CM 35MM P/PINTURA C/MARCO 7X3,5CM DE 2A C/DO</v>
          </cell>
          <cell r="D850" t="str">
            <v>UN</v>
          </cell>
          <cell r="E850">
            <v>137.05000000000001</v>
          </cell>
        </row>
        <row r="851">
          <cell r="C851" t="str">
            <v>BRADICA LATAO CROMADO</v>
          </cell>
        </row>
        <row r="852">
          <cell r="B852" t="str">
            <v>68673/014</v>
          </cell>
          <cell r="C852" t="str">
            <v>PORTA MAD COMP LISA 70X240CM 35MM P/PINTURA C/MARCO 7X3,5CM DE 2A C/DO</v>
          </cell>
          <cell r="D852" t="str">
            <v>UN</v>
          </cell>
          <cell r="E852">
            <v>179.61</v>
          </cell>
        </row>
        <row r="853">
          <cell r="C853" t="str">
            <v>BRADICA LATAO CROMADO</v>
          </cell>
        </row>
        <row r="854">
          <cell r="B854" t="str">
            <v>68673/015</v>
          </cell>
          <cell r="C854" t="str">
            <v>PORTA MAD COMP LISA 80X190CM 35MM P/PINTURA C/MARCO 7X3,5CM DE 2A C/DO</v>
          </cell>
          <cell r="D854" t="str">
            <v>UN</v>
          </cell>
          <cell r="E854">
            <v>143.58000000000001</v>
          </cell>
        </row>
        <row r="855">
          <cell r="C855" t="str">
            <v>BRADICA LATAO CROMADO</v>
          </cell>
        </row>
        <row r="856">
          <cell r="B856" t="str">
            <v>68673/016</v>
          </cell>
          <cell r="C856" t="str">
            <v>PORTA MAD COMP 120X210CM 2FLS 60X210X3,5CM P/PINTURA C/ADUELA E ALIZAR</v>
          </cell>
          <cell r="D856" t="str">
            <v>UN</v>
          </cell>
          <cell r="E856">
            <v>319.76</v>
          </cell>
        </row>
        <row r="857">
          <cell r="C857" t="str">
            <v>DE 2A C/DOBRADICA LATAO CROMADO</v>
          </cell>
        </row>
        <row r="858">
          <cell r="B858" t="str">
            <v>68673/017</v>
          </cell>
          <cell r="C858" t="str">
            <v>PORTA MAD COMP 120X210CM 2FLS 40/80X210X3,5CM P/PINTURA C/ADUELA E ALI</v>
          </cell>
          <cell r="D858" t="str">
            <v>UN</v>
          </cell>
          <cell r="E858">
            <v>305.38</v>
          </cell>
        </row>
        <row r="859">
          <cell r="C859" t="str">
            <v>ZAR DE 2A C/DOBRADICA LATAO CROMADO</v>
          </cell>
        </row>
        <row r="860">
          <cell r="B860" t="str">
            <v>68673/018</v>
          </cell>
          <cell r="C860" t="str">
            <v>PORTA MAD COMP 140X210CM 2FLS 70X210X3,5CM P/PINTURA C/MARCO 7X3,5CM D</v>
          </cell>
          <cell r="D860" t="str">
            <v>UN</v>
          </cell>
          <cell r="E860">
            <v>244.74</v>
          </cell>
        </row>
        <row r="861">
          <cell r="C861" t="str">
            <v>E 2A C/DOBRADICA LATAO CROMADO</v>
          </cell>
        </row>
        <row r="862">
          <cell r="B862" t="str">
            <v>68673/019</v>
          </cell>
          <cell r="C862" t="str">
            <v>PORTA MAD COMP 160X210CM 2FLS 80X210X3,5CM P/PINTURA C/MARCO 7X3,5CM D</v>
          </cell>
          <cell r="D862" t="str">
            <v>UN</v>
          </cell>
          <cell r="E862">
            <v>249.26</v>
          </cell>
        </row>
        <row r="863">
          <cell r="C863" t="str">
            <v>E 2A C/DOBRADICA LATAO CROMADO</v>
          </cell>
        </row>
        <row r="864">
          <cell r="B864" t="str">
            <v>68673/020</v>
          </cell>
          <cell r="C864" t="str">
            <v>PORTA MAD COMP 180X210CM 2FLS 90X210X3,5CM P/PINTURA C/MARCO 7X3,5CM D</v>
          </cell>
          <cell r="D864" t="str">
            <v>UN</v>
          </cell>
          <cell r="E864">
            <v>251.86</v>
          </cell>
        </row>
        <row r="865">
          <cell r="C865" t="str">
            <v>E 2A C/DOBRADICA LATAO CROMADO</v>
          </cell>
        </row>
        <row r="866">
          <cell r="B866" t="str">
            <v>68673/021</v>
          </cell>
          <cell r="C866" t="str">
            <v>PORTA MAD COMP 120X210CM 2FLS 60X210X3,5CM P/CERA/VERNIZ C/ADUELA 13CM</v>
          </cell>
          <cell r="D866" t="str">
            <v>UN</v>
          </cell>
          <cell r="E866">
            <v>374.49</v>
          </cell>
        </row>
        <row r="867">
          <cell r="C867" t="str">
            <v>E ALIZAR DE 1A C/DOBRADICA LATAO CROMADO C/ANEIS</v>
          </cell>
        </row>
        <row r="868">
          <cell r="B868" t="str">
            <v>68673/022</v>
          </cell>
          <cell r="C868" t="str">
            <v>PORTA MAD COMP 120X210CM 2FLS 60X210X3,5CM P/PINTURA C/MARCO 7X3,5CM D</v>
          </cell>
          <cell r="D868" t="str">
            <v>UN</v>
          </cell>
          <cell r="E868">
            <v>241.48</v>
          </cell>
        </row>
        <row r="869">
          <cell r="C869" t="str">
            <v>E 2A C/DOBRADICA LATAO CROMADO</v>
          </cell>
        </row>
        <row r="870">
          <cell r="B870" t="str">
            <v>68673/023</v>
          </cell>
          <cell r="C870" t="str">
            <v>PORTA MAD COMP LISA 90X210CM 35MM P/PINTURA C/ADUELA 13CM E ALIZAR DE</v>
          </cell>
          <cell r="D870" t="str">
            <v>UN</v>
          </cell>
          <cell r="E870">
            <v>212.22</v>
          </cell>
        </row>
        <row r="871">
          <cell r="C871" t="str">
            <v>2A C/DOBRADICA LATAO CROMADO</v>
          </cell>
        </row>
        <row r="872">
          <cell r="B872" t="str">
            <v>68673/024</v>
          </cell>
          <cell r="C872" t="str">
            <v>PORTA MAD COMP LISA 60X210 35MM P/PINTURA C/MARCO S/TACO COM TARJETAS</v>
          </cell>
          <cell r="D872" t="str">
            <v>UN</v>
          </cell>
          <cell r="E872">
            <v>154.66</v>
          </cell>
        </row>
        <row r="873">
          <cell r="B873" t="str">
            <v>IGO       |</v>
          </cell>
          <cell r="C873" t="str">
            <v>D E S C R I Ç Ã O                                                   |UN</v>
          </cell>
          <cell r="D873" t="str">
            <v>IDADE</v>
          </cell>
          <cell r="E873" t="str">
            <v>|CUSTO TOT</v>
          </cell>
        </row>
        <row r="874">
          <cell r="B874" t="str">
            <v>ULO.....: N</v>
          </cell>
          <cell r="C874" t="str">
            <v>ACIONAL CAIXA</v>
          </cell>
        </row>
        <row r="876">
          <cell r="C876" t="str">
            <v>E DOBRADICAS</v>
          </cell>
        </row>
        <row r="877">
          <cell r="B877">
            <v>68682</v>
          </cell>
          <cell r="C877" t="str">
            <v>PORTA MADEIRA VENEZIANA</v>
          </cell>
        </row>
        <row r="878">
          <cell r="B878" t="str">
            <v>68682/001</v>
          </cell>
          <cell r="C878" t="str">
            <v>PORTA VENEZIANA MAD REGIONAL 1A 70X210X3,5CM C/ADUELA 13CM E ALIZAR DE</v>
          </cell>
          <cell r="D878" t="str">
            <v>UN</v>
          </cell>
          <cell r="E878">
            <v>460.33</v>
          </cell>
        </row>
        <row r="879">
          <cell r="C879" t="str">
            <v>1A C/DOBRADICA LATAO CROMADO C/ANEIS</v>
          </cell>
        </row>
        <row r="880">
          <cell r="B880" t="str">
            <v>68682/002</v>
          </cell>
          <cell r="C880" t="str">
            <v>PORTA VENEZIANA MAD REGIONAL 1A 70X210X3,5CM C/MARCO 1A 7X3,5CM C/DOBR</v>
          </cell>
          <cell r="D880" t="str">
            <v>UN</v>
          </cell>
          <cell r="E880">
            <v>360.02</v>
          </cell>
        </row>
        <row r="881">
          <cell r="C881" t="str">
            <v>ADICA LATAO CROMADO C/ANEIS</v>
          </cell>
        </row>
        <row r="882">
          <cell r="B882" t="str">
            <v>68682/003</v>
          </cell>
          <cell r="C882" t="str">
            <v>PORTA VENEZIANA MAD REGIONAL 1A 80X210X3,5CM C/ADUELA 13CM E ALIZAR DE</v>
          </cell>
          <cell r="D882" t="str">
            <v>UN</v>
          </cell>
          <cell r="E882">
            <v>450.09</v>
          </cell>
        </row>
        <row r="883">
          <cell r="C883" t="str">
            <v>1A C/DOBRADICA LATAO CROMADO C/ANEIS</v>
          </cell>
        </row>
        <row r="884">
          <cell r="B884" t="str">
            <v>68682/004</v>
          </cell>
          <cell r="C884" t="str">
            <v>PORTA VENEZIANA MAD REGIONAL 2A 60X150X3,5CM C/ADUELA 13CM E ALIZAR DE</v>
          </cell>
          <cell r="D884" t="str">
            <v>UN</v>
          </cell>
          <cell r="E884">
            <v>253.07</v>
          </cell>
        </row>
        <row r="885">
          <cell r="C885" t="str">
            <v>2A C/DOBRADICA LATAO CROMADO</v>
          </cell>
        </row>
        <row r="886">
          <cell r="B886" t="str">
            <v>68682/005</v>
          </cell>
          <cell r="C886" t="str">
            <v>PORTA VENEZIANA MAD REGIONAL 2A 120X210CM 2FLS 60X210X3,5CM C/ADUELA 1</v>
          </cell>
          <cell r="D886" t="str">
            <v>UN</v>
          </cell>
          <cell r="E886">
            <v>553.92999999999995</v>
          </cell>
        </row>
        <row r="887">
          <cell r="C887" t="str">
            <v>3CM E ALIZAR DE 2A C/DOBRADICA LATAO CROMADO</v>
          </cell>
        </row>
        <row r="888">
          <cell r="B888" t="str">
            <v>68682/006</v>
          </cell>
          <cell r="C888" t="str">
            <v>PORTA VENEZIANA MAD REGIONAL 2A 70X210X3,5CM C/ADUELA 13CM E ALIZAR DE</v>
          </cell>
          <cell r="D888" t="str">
            <v>UN</v>
          </cell>
          <cell r="E888">
            <v>354.2</v>
          </cell>
        </row>
        <row r="889">
          <cell r="C889" t="str">
            <v>2A C/DOBRADICA LATAO CROMADO</v>
          </cell>
        </row>
        <row r="890">
          <cell r="B890" t="str">
            <v>68682/007</v>
          </cell>
          <cell r="C890" t="str">
            <v>PORTA VENEZIANA MAD REGIONAL 2A 70X210X3,5CM C/MARCO 2A 7X3,5CM C/DOBR</v>
          </cell>
          <cell r="D890" t="str">
            <v>UN</v>
          </cell>
          <cell r="E890">
            <v>298.02</v>
          </cell>
        </row>
        <row r="891">
          <cell r="C891" t="str">
            <v>ADICA LATAO CROMADO</v>
          </cell>
        </row>
        <row r="892">
          <cell r="B892" t="str">
            <v>68682/008</v>
          </cell>
          <cell r="C892" t="str">
            <v>PORTA VENEZIANA MAD REGIONAL 2A 80X210X3,5CM C/ADUELA 13CM E ALIZAR DE</v>
          </cell>
          <cell r="D892" t="str">
            <v>UN</v>
          </cell>
          <cell r="E892">
            <v>397.56</v>
          </cell>
        </row>
        <row r="893">
          <cell r="C893" t="str">
            <v>2A C/DOBRADICA LATAO CROMADO</v>
          </cell>
        </row>
        <row r="894">
          <cell r="B894" t="str">
            <v>68682/009</v>
          </cell>
          <cell r="C894" t="str">
            <v>PORTA VENEZIANA MAD REGIONAL 2A 80X210X3,5CM C/MARCO 2A 7X3,5CM C/DOBR</v>
          </cell>
          <cell r="D894" t="str">
            <v>UN</v>
          </cell>
          <cell r="E894">
            <v>341.55</v>
          </cell>
        </row>
        <row r="895">
          <cell r="C895" t="str">
            <v>ADICA LATAO CROMADO</v>
          </cell>
        </row>
        <row r="896">
          <cell r="B896" t="str">
            <v>68682/010</v>
          </cell>
          <cell r="C896" t="str">
            <v>PORTA VENEZIANA MAD REGIONAL 2A 140X210CM 2FLS 70X210X3,5CM C/MARCO 2A</v>
          </cell>
          <cell r="D896" t="str">
            <v>UN</v>
          </cell>
          <cell r="E896">
            <v>540.41</v>
          </cell>
        </row>
        <row r="897">
          <cell r="C897" t="str">
            <v>7X3,5CM C/DOBRADICA LATAO CROMADO</v>
          </cell>
        </row>
        <row r="898">
          <cell r="B898" t="str">
            <v>68682/011</v>
          </cell>
          <cell r="C898" t="str">
            <v>PORTA VENEZIANA MAD REGIONAL 2A 140X210CM 2FLS 70X210X3,5CM C/ADUELA 1</v>
          </cell>
          <cell r="D898" t="str">
            <v>UN</v>
          </cell>
          <cell r="E898">
            <v>604.62</v>
          </cell>
        </row>
        <row r="899">
          <cell r="C899" t="str">
            <v>3CM E ALIZAR DE 2A C/DOBRADICA LATAO CROMADO</v>
          </cell>
        </row>
        <row r="900">
          <cell r="B900" t="str">
            <v>68682/012</v>
          </cell>
          <cell r="C900" t="str">
            <v>PORTA VENEZIANA MAD REGIONAL 2A 60X210X3,5CM C/ADUELA 13CM E ALIZAR DE</v>
          </cell>
          <cell r="D900" t="str">
            <v>UN</v>
          </cell>
          <cell r="E900">
            <v>328.86</v>
          </cell>
        </row>
        <row r="901">
          <cell r="C901" t="str">
            <v>2A C/DOBRADICA LATAO CROMADO</v>
          </cell>
        </row>
        <row r="902">
          <cell r="B902" t="str">
            <v>68682/013</v>
          </cell>
          <cell r="C902" t="str">
            <v>PORTA VENEZIANA MAD REGIONAL 2A 60X210X3,5CM C/MARCO 2A 7X3,5CM C/DOBR</v>
          </cell>
          <cell r="D902" t="str">
            <v>UN</v>
          </cell>
          <cell r="E902">
            <v>273.82</v>
          </cell>
        </row>
        <row r="903">
          <cell r="C903" t="str">
            <v>ADICA LATAO CROMADO</v>
          </cell>
        </row>
        <row r="904">
          <cell r="B904" t="str">
            <v>IGO       |</v>
          </cell>
          <cell r="C904" t="str">
            <v>D E S C R I Ç Ã O                                                   |UN</v>
          </cell>
          <cell r="D904" t="str">
            <v>IDADE</v>
          </cell>
          <cell r="E904" t="str">
            <v>|CUSTO TOT</v>
          </cell>
        </row>
        <row r="905">
          <cell r="B905" t="str">
            <v>ULO.....: N</v>
          </cell>
          <cell r="C905" t="str">
            <v>ACIONAL CAIXA</v>
          </cell>
        </row>
        <row r="907">
          <cell r="B907" t="str">
            <v>68682/014</v>
          </cell>
          <cell r="C907" t="str">
            <v>PORTA VENEZIANA MAD REGIONAL 2A 120X210CM 2FLS 60X210X3,5CM C/MARCO 2A</v>
          </cell>
          <cell r="D907" t="str">
            <v>UN</v>
          </cell>
          <cell r="E907">
            <v>492.01</v>
          </cell>
        </row>
        <row r="908">
          <cell r="C908" t="str">
            <v>7X3,5CM C/DOBRADICA LATAO CROMADO</v>
          </cell>
        </row>
        <row r="909">
          <cell r="B909" t="str">
            <v>68682/015</v>
          </cell>
          <cell r="C909" t="str">
            <v>PORTA VENEZIANA MAD REGIONAL 2A 80X210X3,5 C/ADUELA 13CM E ALIZAR SEM</v>
          </cell>
          <cell r="D909" t="str">
            <v>UN</v>
          </cell>
          <cell r="E909">
            <v>348.79</v>
          </cell>
        </row>
        <row r="910">
          <cell r="C910" t="str">
            <v>DOBRADICA</v>
          </cell>
        </row>
        <row r="911">
          <cell r="B911">
            <v>68683</v>
          </cell>
          <cell r="C911" t="str">
            <v>BANDEIRA EM VENEZIANA MAD REGIONAL 1A 100X40CM FIXA C/ADUELA E ALIZAR</v>
          </cell>
        </row>
        <row r="912">
          <cell r="B912" t="str">
            <v>68683/001</v>
          </cell>
          <cell r="C912" t="str">
            <v>BANDEIRA P/VIDRO MAD REGIONAL 1A 40X60CM FIXA SEM ADUELA/ALIZAR</v>
          </cell>
          <cell r="D912" t="str">
            <v>UN</v>
          </cell>
          <cell r="E912">
            <v>30.82</v>
          </cell>
        </row>
        <row r="913">
          <cell r="B913" t="str">
            <v>68683/002</v>
          </cell>
          <cell r="C913" t="str">
            <v>BANDEIRA P/VIDRO MAD REGIONAL 2A 40X60CM FIXA SEM ADUELA/ALIZAR</v>
          </cell>
          <cell r="D913" t="str">
            <v>UN</v>
          </cell>
          <cell r="E913">
            <v>25.9</v>
          </cell>
        </row>
        <row r="914">
          <cell r="B914" t="str">
            <v>68683/003</v>
          </cell>
          <cell r="C914" t="str">
            <v>BANDEIRA P/VIDRO MAD REGIONAL 2A 40X70CM FIXA SEM ADUELA/ALIZAR</v>
          </cell>
          <cell r="D914" t="str">
            <v>UN</v>
          </cell>
          <cell r="E914">
            <v>27.64</v>
          </cell>
        </row>
        <row r="915">
          <cell r="B915" t="str">
            <v>68683/004</v>
          </cell>
          <cell r="C915" t="str">
            <v>BANDEIRA EM VENEZIANA MAD REGIONAL 1A 100X40CM FIXA C/ADUELA E ALIZAR</v>
          </cell>
          <cell r="D915" t="str">
            <v>UN</v>
          </cell>
          <cell r="E915">
            <v>122.82</v>
          </cell>
        </row>
        <row r="916">
          <cell r="B916">
            <v>90</v>
          </cell>
          <cell r="C916" t="str">
            <v>JANELA DE MADEIRA</v>
          </cell>
        </row>
        <row r="917">
          <cell r="B917">
            <v>68065</v>
          </cell>
          <cell r="C917" t="str">
            <v>JANELA DE MADEIRA (ALMOFADADA) COM FERRAGEM</v>
          </cell>
          <cell r="D917" t="str">
            <v>M2</v>
          </cell>
          <cell r="E917">
            <v>215.04</v>
          </cell>
        </row>
        <row r="918">
          <cell r="B918">
            <v>92</v>
          </cell>
          <cell r="C918" t="str">
            <v>PORTA E/OU TAMPA DE FERRO</v>
          </cell>
        </row>
        <row r="919">
          <cell r="B919">
            <v>11541</v>
          </cell>
          <cell r="C919" t="str">
            <v>PORTA ABRIR CHAPA DOBRADA</v>
          </cell>
        </row>
        <row r="920">
          <cell r="B920" t="str">
            <v>11541/001</v>
          </cell>
          <cell r="C920" t="str">
            <v>PORTA ABRIR 87X217CM TP GRADE C/POSTIGO P/VIDRO C/CHAPA ALMOFADA INFER</v>
          </cell>
          <cell r="D920" t="str">
            <v>UN</v>
          </cell>
          <cell r="E920">
            <v>303.79000000000002</v>
          </cell>
        </row>
        <row r="921">
          <cell r="C921" t="str">
            <v>IOR EM CHAPA ACO DOBRADA INCLUSIVE FERRAGENS</v>
          </cell>
        </row>
        <row r="922">
          <cell r="B922">
            <v>11771</v>
          </cell>
          <cell r="C922" t="str">
            <v>PORTA DE FERRO P/CELA</v>
          </cell>
        </row>
        <row r="923">
          <cell r="B923" t="str">
            <v>11771/001</v>
          </cell>
          <cell r="C923" t="str">
            <v>PORTA CELA BARRA VERTICAL 1" A CADA 10CM C/3 BARRAS VERTICAIS  1 3/4"X</v>
          </cell>
          <cell r="D923" t="str">
            <v>M2</v>
          </cell>
          <cell r="E923">
            <v>778.63</v>
          </cell>
        </row>
        <row r="924">
          <cell r="C924" t="str">
            <v>1/2" REVESTIDA C/CHAPA FERRO GALV 12 ATE 60CM MARCO CANTONEIRA 1 3/4"X</v>
          </cell>
        </row>
        <row r="925">
          <cell r="C925" t="str">
            <v>1/4" C/FECHO ESPECIAL P/CADEADO 50MM EXCL ESTE CONF PROJ 6004 SEARQ/</v>
          </cell>
        </row>
        <row r="926">
          <cell r="C926" t="str">
            <v>EMOP COLOCADA.</v>
          </cell>
        </row>
        <row r="927">
          <cell r="B927">
            <v>11776</v>
          </cell>
          <cell r="C927" t="str">
            <v>PORTA FERRO ABRIR CHAPA LISA</v>
          </cell>
        </row>
        <row r="928">
          <cell r="B928" t="str">
            <v>11776/001</v>
          </cell>
          <cell r="C928" t="str">
            <v>PORTA FERRO ABRIR TIPO CHAPA LISA C/1 OU 2 FOLHAS SEM FECHADURA</v>
          </cell>
          <cell r="D928" t="str">
            <v>M2</v>
          </cell>
          <cell r="E928">
            <v>151.80000000000001</v>
          </cell>
        </row>
        <row r="929">
          <cell r="B929">
            <v>23720</v>
          </cell>
          <cell r="C929" t="str">
            <v>PORTA FERRO VENEZIANA ABRIR (COMPLETA)</v>
          </cell>
        </row>
        <row r="930">
          <cell r="B930" t="str">
            <v>23720/001</v>
          </cell>
          <cell r="C930" t="str">
            <v>PORTA FERRO VENEZIANA COMPLETA CHAPA DOBRADA INCL FERRAGENS E PINTURA</v>
          </cell>
          <cell r="D930" t="str">
            <v>M2</v>
          </cell>
          <cell r="E930">
            <v>177.06</v>
          </cell>
        </row>
        <row r="931">
          <cell r="C931" t="str">
            <v>ESMALTE SOBRE SOBRE ZARCAO.</v>
          </cell>
        </row>
        <row r="932">
          <cell r="B932" t="str">
            <v>23720/002</v>
          </cell>
          <cell r="C932" t="str">
            <v>PORTA FERRO VENEZIANA COMPLETA CHAPA DOBRADA SEM PINTURA INCL FERRAGEM</v>
          </cell>
          <cell r="D932" t="str">
            <v>M2</v>
          </cell>
          <cell r="E932">
            <v>110.41</v>
          </cell>
        </row>
        <row r="933">
          <cell r="B933">
            <v>23768</v>
          </cell>
          <cell r="C933" t="str">
            <v>PORTAS METALICAS E ALCAPOES BLOCO 2Q</v>
          </cell>
        </row>
        <row r="934">
          <cell r="B934" t="str">
            <v>23768/001</v>
          </cell>
          <cell r="C934" t="str">
            <v>PORTA COMPARTIMENTO LIXO PR5-2Q-T 60X210CM CANTONEIRA</v>
          </cell>
          <cell r="D934" t="str">
            <v>UN</v>
          </cell>
          <cell r="E934">
            <v>261.39999999999998</v>
          </cell>
        </row>
        <row r="935">
          <cell r="B935" t="str">
            <v>IGO       |</v>
          </cell>
          <cell r="C935" t="str">
            <v>D E S C R I Ç Ã O                                                   |UN</v>
          </cell>
          <cell r="D935" t="str">
            <v>IDADE</v>
          </cell>
          <cell r="E935" t="str">
            <v>|CUSTO TOT</v>
          </cell>
        </row>
        <row r="936">
          <cell r="B936" t="str">
            <v>ULO.....: N</v>
          </cell>
          <cell r="C936" t="str">
            <v>ACIONAL CAIXA</v>
          </cell>
        </row>
        <row r="938">
          <cell r="B938" t="str">
            <v>23768/002</v>
          </cell>
          <cell r="C938" t="str">
            <v>PORTAO ENTRADA PR5-2Q-T 100X210CM CHAPA DOBRADA INCL FERRAGE</v>
          </cell>
          <cell r="D938" t="str">
            <v>UN</v>
          </cell>
          <cell r="E938">
            <v>286.97000000000003</v>
          </cell>
        </row>
        <row r="939">
          <cell r="C939" t="str">
            <v>TURA.</v>
          </cell>
        </row>
        <row r="940">
          <cell r="B940" t="str">
            <v>23768/003</v>
          </cell>
          <cell r="C940" t="str">
            <v>PORTA-CACAMBA LIXEIRA PR5-2Q-T CANTONEIRA</v>
          </cell>
          <cell r="D940" t="str">
            <v>UN</v>
          </cell>
          <cell r="E940">
            <v>6.08</v>
          </cell>
        </row>
        <row r="941">
          <cell r="B941" t="str">
            <v>23768/004</v>
          </cell>
          <cell r="C941" t="str">
            <v>ALCAPAO TELHADO PR5-2Q-T 80X100CM CANTONEIRA</v>
          </cell>
          <cell r="D941" t="str">
            <v>UN</v>
          </cell>
          <cell r="E941">
            <v>300.07</v>
          </cell>
        </row>
        <row r="942">
          <cell r="B942" t="str">
            <v>23768/005</v>
          </cell>
          <cell r="C942" t="str">
            <v>ALCAPAO VISITA CISTERNA PR5-2Q-T 90X90CM CANTONEIRA</v>
          </cell>
          <cell r="D942" t="str">
            <v>UN</v>
          </cell>
          <cell r="E942">
            <v>249.48</v>
          </cell>
        </row>
        <row r="943">
          <cell r="B943" t="str">
            <v>23768/006</v>
          </cell>
          <cell r="C943" t="str">
            <v>ALCAPAO CAIXA D AGUA PR5-2Q-T 90X125CM CANTONEIR</v>
          </cell>
          <cell r="D943" t="str">
            <v>UN</v>
          </cell>
          <cell r="E943">
            <v>371.74</v>
          </cell>
        </row>
        <row r="944">
          <cell r="B944">
            <v>24167</v>
          </cell>
          <cell r="C944" t="str">
            <v>PORTA METALICA 80X210CM</v>
          </cell>
        </row>
        <row r="945">
          <cell r="B945" t="str">
            <v>24167/001</v>
          </cell>
          <cell r="C945" t="str">
            <v>PORTA METALICA 80X210CM CHAPA DOBRADA SEM PINTURA INCL FERRAGENS</v>
          </cell>
          <cell r="D945" t="str">
            <v>UN</v>
          </cell>
          <cell r="E945">
            <v>225.83</v>
          </cell>
        </row>
        <row r="946">
          <cell r="B946" t="str">
            <v>24167/002</v>
          </cell>
          <cell r="C946" t="str">
            <v>PORTA METAL ABRIR VENEZIANA COMPLETA 80 X 210CM -COLOCADA</v>
          </cell>
          <cell r="D946" t="str">
            <v>UN</v>
          </cell>
          <cell r="E946">
            <v>103.42</v>
          </cell>
        </row>
        <row r="947">
          <cell r="B947">
            <v>26313</v>
          </cell>
          <cell r="C947" t="str">
            <v>PORTA ACO DE ENROLAR</v>
          </cell>
        </row>
        <row r="948">
          <cell r="B948" t="str">
            <v>26313/001</v>
          </cell>
          <cell r="C948" t="str">
            <v>PORTA ACO ENROLAR TIPO GRADE</v>
          </cell>
          <cell r="D948" t="str">
            <v>M2</v>
          </cell>
          <cell r="E948">
            <v>218.11</v>
          </cell>
        </row>
        <row r="949">
          <cell r="B949" t="str">
            <v>26313/002</v>
          </cell>
          <cell r="C949" t="str">
            <v>PORTA ACO ENROLAR TIPO TIJOLINHO</v>
          </cell>
          <cell r="D949" t="str">
            <v>M2</v>
          </cell>
          <cell r="E949">
            <v>239.71</v>
          </cell>
        </row>
        <row r="950">
          <cell r="B950" t="str">
            <v>26313/003</v>
          </cell>
          <cell r="C950" t="str">
            <v>PORTA ACO ENROLAR CHAPA ONDULADA</v>
          </cell>
          <cell r="D950" t="str">
            <v>M2</v>
          </cell>
          <cell r="E950">
            <v>152.11000000000001</v>
          </cell>
        </row>
        <row r="951">
          <cell r="B951">
            <v>39571</v>
          </cell>
          <cell r="C951" t="str">
            <v>PORTA CORTA-FOGO METALICA</v>
          </cell>
          <cell r="D951" t="str">
            <v>M2</v>
          </cell>
          <cell r="E951">
            <v>185.49</v>
          </cell>
        </row>
        <row r="952">
          <cell r="B952">
            <v>40678</v>
          </cell>
          <cell r="C952" t="str">
            <v>PORTA DE ABRIGO DE MEDIDORES E BOTIJOES</v>
          </cell>
          <cell r="D952" t="str">
            <v>M2</v>
          </cell>
          <cell r="E952">
            <v>107.19</v>
          </cell>
        </row>
        <row r="953">
          <cell r="B953">
            <v>40679</v>
          </cell>
          <cell r="C953" t="str">
            <v>PORTA DE FERRO PARA LIXEIRA</v>
          </cell>
          <cell r="D953" t="str">
            <v>M2</v>
          </cell>
          <cell r="E953">
            <v>183.43</v>
          </cell>
        </row>
        <row r="954">
          <cell r="B954">
            <v>40713</v>
          </cell>
          <cell r="C954" t="str">
            <v>ASSENTAMENTO BATENTES METALICOS 60X210CM</v>
          </cell>
          <cell r="D954" t="str">
            <v>UN</v>
          </cell>
          <cell r="E954">
            <v>28.62</v>
          </cell>
        </row>
        <row r="955">
          <cell r="B955">
            <v>40714</v>
          </cell>
          <cell r="C955" t="str">
            <v>ASSENTAMENTO BATENTES METALICOS 72X210CM</v>
          </cell>
          <cell r="D955" t="str">
            <v>UN</v>
          </cell>
          <cell r="E955">
            <v>29.34</v>
          </cell>
        </row>
        <row r="956">
          <cell r="B956">
            <v>40715</v>
          </cell>
          <cell r="C956" t="str">
            <v>ASSENTAMENTO BATENTES METALICOS 82X210CM</v>
          </cell>
          <cell r="D956" t="str">
            <v>UN</v>
          </cell>
          <cell r="E956">
            <v>29.93</v>
          </cell>
        </row>
        <row r="957">
          <cell r="B957">
            <v>40716</v>
          </cell>
          <cell r="C957" t="str">
            <v>ASSENTAMENTO BATENTES METALICOS 86X210CM</v>
          </cell>
          <cell r="D957" t="str">
            <v>UN</v>
          </cell>
          <cell r="E957">
            <v>30.17</v>
          </cell>
        </row>
        <row r="958">
          <cell r="B958">
            <v>40717</v>
          </cell>
          <cell r="C958" t="str">
            <v>ASSENTAMENTO BATENTES METALICOS 100X210CM</v>
          </cell>
          <cell r="D958" t="str">
            <v>UN</v>
          </cell>
          <cell r="E958">
            <v>31</v>
          </cell>
        </row>
        <row r="959">
          <cell r="B959">
            <v>68446</v>
          </cell>
          <cell r="C959" t="str">
            <v>PORTINHOLA EM CHAPA DE FERRO GALVANIZADO.</v>
          </cell>
        </row>
        <row r="960">
          <cell r="B960" t="str">
            <v>68446/001</v>
          </cell>
          <cell r="C960" t="str">
            <v>PORTINHOLA P/ALCAPAO CISTERNA CX D AGUA EM CHAPA FERRO GALVANIZADO 16</v>
          </cell>
          <cell r="D960" t="str">
            <v>M2</v>
          </cell>
          <cell r="E960">
            <v>202.87</v>
          </cell>
        </row>
        <row r="961">
          <cell r="C961" t="str">
            <v>MEDINDO ATE 80X80CM C/GUARNICAO E ALCA P/CADEADO EXCL ESTE COLOCADA</v>
          </cell>
        </row>
        <row r="962">
          <cell r="B962">
            <v>68584</v>
          </cell>
          <cell r="C962" t="str">
            <v>PORTA FERRO ABRIR</v>
          </cell>
        </row>
        <row r="963">
          <cell r="B963" t="str">
            <v>68584/001</v>
          </cell>
          <cell r="C963" t="str">
            <v>PORTA FERRO ABRIR TP GRADE P/VIDRO C/CHAPA</v>
          </cell>
          <cell r="D963" t="str">
            <v>M2</v>
          </cell>
          <cell r="E963">
            <v>154.1</v>
          </cell>
        </row>
        <row r="964">
          <cell r="B964" t="str">
            <v>68584/002</v>
          </cell>
          <cell r="C964" t="str">
            <v>PORTA FERRO ABRIR BARRA 7/8X3/16"REV C/CHAPA C/1 OU 2 FOLHAS</v>
          </cell>
          <cell r="D964" t="str">
            <v>M2</v>
          </cell>
          <cell r="E964">
            <v>76.7</v>
          </cell>
        </row>
        <row r="965">
          <cell r="B965" t="str">
            <v>68584/003</v>
          </cell>
          <cell r="C965" t="str">
            <v>PORTA FERRO ABRIR TIPO CHAPA LISA C/1 OU 2 FOLHAS SEM FECHADURA</v>
          </cell>
          <cell r="D965" t="str">
            <v>M2</v>
          </cell>
          <cell r="E965">
            <v>151.80000000000001</v>
          </cell>
        </row>
        <row r="966">
          <cell r="B966" t="str">
            <v>IGO       |</v>
          </cell>
          <cell r="C966" t="str">
            <v>D E S C R I Ç Ã O                                                   |UN</v>
          </cell>
          <cell r="D966" t="str">
            <v>IDADE</v>
          </cell>
          <cell r="E966" t="str">
            <v>|CUSTO TOT</v>
          </cell>
        </row>
        <row r="967">
          <cell r="B967" t="str">
            <v>ULO.....: N</v>
          </cell>
          <cell r="C967" t="str">
            <v>ACIONAL CAIXA</v>
          </cell>
        </row>
        <row r="969">
          <cell r="B969" t="str">
            <v>68584/004</v>
          </cell>
          <cell r="C969" t="str">
            <v>PORTA FERRO ABRIR VENEZIANA S/BANDEIRA S/FERRAGEM</v>
          </cell>
          <cell r="D969" t="str">
            <v>M2</v>
          </cell>
          <cell r="E969">
            <v>124.83</v>
          </cell>
        </row>
        <row r="970">
          <cell r="B970" t="str">
            <v>68584/005</v>
          </cell>
          <cell r="C970" t="str">
            <v>PORTA FERRO ABRIR BARRA FERRO CHATO C/REQUADRO E GUARNICAO</v>
          </cell>
          <cell r="D970" t="str">
            <v>M2</v>
          </cell>
          <cell r="E970">
            <v>139.49</v>
          </cell>
        </row>
        <row r="971">
          <cell r="B971">
            <v>68585</v>
          </cell>
          <cell r="C971" t="str">
            <v>ALCAPAO FERRO</v>
          </cell>
        </row>
        <row r="972">
          <cell r="B972" t="str">
            <v>68585/001</v>
          </cell>
          <cell r="C972" t="str">
            <v>ALCAPAO FERRO 60X60CM C/FERRAGENS</v>
          </cell>
          <cell r="D972" t="str">
            <v>UN</v>
          </cell>
          <cell r="E972">
            <v>49.69</v>
          </cell>
        </row>
        <row r="973">
          <cell r="B973" t="str">
            <v>68585/002</v>
          </cell>
          <cell r="C973" t="str">
            <v>ALCAPAO FERRO 70X70CM C/FERRAGENS</v>
          </cell>
          <cell r="D973" t="str">
            <v>UN</v>
          </cell>
          <cell r="E973">
            <v>55.48</v>
          </cell>
        </row>
        <row r="974">
          <cell r="B974">
            <v>93</v>
          </cell>
          <cell r="C974" t="str">
            <v>JANELA DE FERRO</v>
          </cell>
        </row>
        <row r="975">
          <cell r="B975">
            <v>23739</v>
          </cell>
          <cell r="C975" t="str">
            <v>JANELA BASCULANTE FERRO C/VIDRO E PINTURA</v>
          </cell>
        </row>
        <row r="976">
          <cell r="B976" t="str">
            <v>23739/001</v>
          </cell>
          <cell r="C976" t="str">
            <v>JANELA BASCULANTE FERRO 0,60X0,80M CANTONEIRA VIDRO FANTASIA 4MM PINT</v>
          </cell>
          <cell r="D976" t="str">
            <v>M2</v>
          </cell>
          <cell r="E976">
            <v>197.79</v>
          </cell>
        </row>
        <row r="977">
          <cell r="C977" t="str">
            <v>ESMALTE 2 DEMAOS SOBRE FUNDO C/ZARCAO</v>
          </cell>
        </row>
        <row r="978">
          <cell r="B978" t="str">
            <v>23739/002</v>
          </cell>
          <cell r="C978" t="str">
            <v>JANELA BASCULANTE FERRO 1,20X1,00M CHAPA DOBRADA VIDRO FANT 4MM PINT</v>
          </cell>
          <cell r="D978" t="str">
            <v>M2</v>
          </cell>
          <cell r="E978">
            <v>246.74</v>
          </cell>
        </row>
        <row r="979">
          <cell r="C979" t="str">
            <v>ESMALTE 2 DEMAOS SOBRE FUNDO C/ZARCAO</v>
          </cell>
        </row>
        <row r="980">
          <cell r="B980">
            <v>23740</v>
          </cell>
          <cell r="C980" t="str">
            <v>JANELA CORRER EM FERRO C/VIDRO E PINTURA</v>
          </cell>
        </row>
        <row r="981">
          <cell r="B981" t="str">
            <v>23740/001</v>
          </cell>
          <cell r="C981" t="str">
            <v>JANELA EM FERRO DE CORRER COM BANDEIRA FIXA CHAPA DOBRADA VIDRO FANTA-</v>
          </cell>
          <cell r="D981" t="str">
            <v>M2</v>
          </cell>
          <cell r="E981">
            <v>166.11</v>
          </cell>
        </row>
        <row r="982">
          <cell r="C982" t="str">
            <v>SIA 4MM PINTURA ESMALTE 2 DEMAOS SOBRE ZARCAO</v>
          </cell>
        </row>
        <row r="983">
          <cell r="B983" t="str">
            <v>23740/002</v>
          </cell>
          <cell r="C983" t="str">
            <v>JANELA EM FERRO DE CORRER COM BANDEIRA FIXA CHAPA DOBRADA VIDRO LISO</v>
          </cell>
          <cell r="D983" t="str">
            <v>M2</v>
          </cell>
          <cell r="E983">
            <v>176.81</v>
          </cell>
        </row>
        <row r="984">
          <cell r="C984" t="str">
            <v>E = 4 MM, PINTURA ESMALTE DUAS DEMAOS SOBRE ZARCAO</v>
          </cell>
        </row>
        <row r="985">
          <cell r="B985" t="str">
            <v>23740/003</v>
          </cell>
          <cell r="C985" t="str">
            <v>JANELA CORRER 1FL VIDRO 2FLS VENEZIANA CHAPA DOBRADA C/VIDRO CANELADO</v>
          </cell>
          <cell r="D985" t="str">
            <v>M2</v>
          </cell>
          <cell r="E985">
            <v>205.55</v>
          </cell>
        </row>
        <row r="986">
          <cell r="C986" t="str">
            <v>E PINTURA C/ZARCAO</v>
          </cell>
        </row>
        <row r="987">
          <cell r="B987">
            <v>23765</v>
          </cell>
          <cell r="C987" t="str">
            <v>JANELA CORRER EM FERRO (SEM VIDRO E PINTURA)</v>
          </cell>
        </row>
        <row r="988">
          <cell r="B988" t="str">
            <v>23765/001</v>
          </cell>
          <cell r="C988" t="str">
            <v>JANELA CHAPA DOBRADA CORRER 2FLS P/VIDRO C/DIVISAO HORIZ 150X120CM</v>
          </cell>
          <cell r="D988" t="str">
            <v>M2</v>
          </cell>
          <cell r="E988">
            <v>94.84</v>
          </cell>
        </row>
        <row r="989">
          <cell r="B989" t="str">
            <v>23765/002</v>
          </cell>
          <cell r="C989" t="str">
            <v>JANELA CHAPA DOBRADA CORRER 4FLS P/VIDRO C/DIVISAO HORIZ 150X120CM</v>
          </cell>
          <cell r="D989" t="str">
            <v>M2</v>
          </cell>
          <cell r="E989">
            <v>200.24</v>
          </cell>
        </row>
        <row r="990">
          <cell r="B990" t="str">
            <v>23765/003</v>
          </cell>
          <cell r="C990" t="str">
            <v>JANELA FERRO CORRER 2FLS VENEZIANA</v>
          </cell>
          <cell r="D990" t="str">
            <v>M2</v>
          </cell>
          <cell r="E990">
            <v>134.16</v>
          </cell>
        </row>
        <row r="991">
          <cell r="B991">
            <v>23766</v>
          </cell>
          <cell r="C991" t="str">
            <v>JANELA BASCULANTE FERRO (SEM VIDRO E PINTURA)</v>
          </cell>
        </row>
        <row r="992">
          <cell r="B992" t="str">
            <v>23766/001</v>
          </cell>
          <cell r="C992" t="str">
            <v>JANELA BASCULANTE FERRO  60X 80CM CANTONEIRA</v>
          </cell>
          <cell r="D992" t="str">
            <v>M2</v>
          </cell>
          <cell r="E992">
            <v>126.52</v>
          </cell>
        </row>
        <row r="993">
          <cell r="B993" t="str">
            <v>23766/002</v>
          </cell>
          <cell r="C993" t="str">
            <v>JANELA BASCULANTE FERRO 120X120CM CHAPA DOBRADA</v>
          </cell>
          <cell r="D993" t="str">
            <v>M2</v>
          </cell>
          <cell r="E993">
            <v>175.47</v>
          </cell>
        </row>
        <row r="994">
          <cell r="B994" t="str">
            <v>23766/003</v>
          </cell>
          <cell r="C994" t="str">
            <v>JANELA BASCULANTE FERRO 60 X 80 CM CHAPA DOBRADA</v>
          </cell>
          <cell r="D994" t="str">
            <v>M2</v>
          </cell>
          <cell r="E994">
            <v>175.47</v>
          </cell>
        </row>
        <row r="995">
          <cell r="B995">
            <v>26300</v>
          </cell>
          <cell r="C995" t="str">
            <v>JANELA MAXIM AIR</v>
          </cell>
        </row>
        <row r="996">
          <cell r="B996" t="str">
            <v>26300/001</v>
          </cell>
          <cell r="C996" t="str">
            <v>JANELA MAXIM AIR S/VIDRO E S/PINTURA</v>
          </cell>
          <cell r="D996" t="str">
            <v>M2</v>
          </cell>
          <cell r="E996">
            <v>245.32</v>
          </cell>
        </row>
        <row r="997">
          <cell r="B997" t="str">
            <v>IGO       |</v>
          </cell>
          <cell r="C997" t="str">
            <v>D E S C R I Ç Ã O                                                   |UN</v>
          </cell>
          <cell r="D997" t="str">
            <v>IDADE</v>
          </cell>
          <cell r="E997" t="str">
            <v>|CUSTO TOT</v>
          </cell>
        </row>
        <row r="998">
          <cell r="B998" t="str">
            <v>ULO.....: N</v>
          </cell>
          <cell r="C998" t="str">
            <v>ACIONAL CAIXA</v>
          </cell>
        </row>
        <row r="1000">
          <cell r="B1000" t="str">
            <v>26300/002</v>
          </cell>
          <cell r="C1000" t="str">
            <v>JANELA MAXIM AIR C/VIDRO CANELADO E PINTURA ESMALTE C/ZARCAO</v>
          </cell>
          <cell r="D1000" t="str">
            <v>M2</v>
          </cell>
          <cell r="E1000">
            <v>316.58999999999997</v>
          </cell>
        </row>
        <row r="1001">
          <cell r="B1001">
            <v>59422</v>
          </cell>
          <cell r="C1001" t="str">
            <v>JANELA DE FERRO CORRER P/VIDRO 1,50X1,20M</v>
          </cell>
        </row>
        <row r="1002">
          <cell r="B1002" t="str">
            <v>59422/001</v>
          </cell>
          <cell r="C1002" t="str">
            <v>JANELA DE FERRO CORRER 1,50X1,20M P/VIDRO</v>
          </cell>
          <cell r="D1002" t="str">
            <v>M2</v>
          </cell>
          <cell r="E1002">
            <v>94.84</v>
          </cell>
        </row>
        <row r="1003">
          <cell r="B1003">
            <v>68060</v>
          </cell>
          <cell r="C1003" t="str">
            <v>BASCULANTE DE FERRO COM VIDRO</v>
          </cell>
          <cell r="D1003" t="str">
            <v>M2</v>
          </cell>
          <cell r="E1003">
            <v>150.05000000000001</v>
          </cell>
        </row>
        <row r="1004">
          <cell r="B1004">
            <v>68475</v>
          </cell>
          <cell r="C1004" t="str">
            <v>JANELA CORRER CH DOBRADA ACO C/ADICAO DE COBRE PRE-ZINCADO 100X120CM</v>
          </cell>
        </row>
        <row r="1005">
          <cell r="B1005" t="str">
            <v>68475/001</v>
          </cell>
          <cell r="C1005" t="str">
            <v>JANELA CORRER CH DOBRADA ACO C/ADICAO DE COBRE PRE-ZINCADO 100X120CM</v>
          </cell>
          <cell r="D1005" t="str">
            <v>UN</v>
          </cell>
          <cell r="E1005">
            <v>169.21</v>
          </cell>
        </row>
        <row r="1006">
          <cell r="B1006">
            <v>68476</v>
          </cell>
          <cell r="C1006" t="str">
            <v>CAIXILHO BASCULANTE DE FERRO 0,80 X 0,60 M</v>
          </cell>
        </row>
        <row r="1007">
          <cell r="B1007" t="str">
            <v>68476/001</v>
          </cell>
          <cell r="C1007" t="str">
            <v>CAIXILHO BASCULANTE DE FERRO 0,80 X 0,60 M</v>
          </cell>
          <cell r="D1007" t="str">
            <v>UN</v>
          </cell>
          <cell r="E1007">
            <v>51.36</v>
          </cell>
        </row>
        <row r="1008">
          <cell r="B1008">
            <v>94</v>
          </cell>
          <cell r="C1008" t="str">
            <v>GRADE DE FERRO</v>
          </cell>
        </row>
        <row r="1009">
          <cell r="B1009">
            <v>24284</v>
          </cell>
          <cell r="C1009" t="str">
            <v>GRADIL DE FERRO</v>
          </cell>
        </row>
        <row r="1010">
          <cell r="B1010" t="str">
            <v>24284/001</v>
          </cell>
          <cell r="C1010" t="str">
            <v>GRADE DE FERRO REDONDO PARA PROTECAO (22 KG/M2)</v>
          </cell>
          <cell r="D1010" t="str">
            <v>M2</v>
          </cell>
          <cell r="E1010">
            <v>93.41</v>
          </cell>
        </row>
        <row r="1011">
          <cell r="B1011">
            <v>68493</v>
          </cell>
          <cell r="C1011" t="str">
            <v>CORRIMAO DA ESCADA EM GRADE DE FERRO</v>
          </cell>
        </row>
        <row r="1012">
          <cell r="B1012" t="str">
            <v>68493/001</v>
          </cell>
          <cell r="C1012" t="str">
            <v>CORRIMAO DA ESCADA EM GRADE DE FERRO</v>
          </cell>
          <cell r="D1012" t="str">
            <v>M</v>
          </cell>
          <cell r="E1012">
            <v>112.32</v>
          </cell>
        </row>
        <row r="1013">
          <cell r="B1013">
            <v>68586</v>
          </cell>
          <cell r="C1013" t="str">
            <v>GRADE FERRO BARRA CHATA</v>
          </cell>
        </row>
        <row r="1014">
          <cell r="B1014" t="str">
            <v>68586/001</v>
          </cell>
          <cell r="C1014" t="str">
            <v>GRADE FERRO BARRA CHATA</v>
          </cell>
          <cell r="D1014" t="str">
            <v>M2</v>
          </cell>
          <cell r="E1014">
            <v>73.34</v>
          </cell>
        </row>
        <row r="1015">
          <cell r="B1015" t="str">
            <v>68586/002</v>
          </cell>
          <cell r="C1015" t="str">
            <v>GRADE FERRO BARRA CHATA 7/8X3/16"/PERFIL</v>
          </cell>
          <cell r="D1015" t="str">
            <v>M2</v>
          </cell>
          <cell r="E1015">
            <v>148.99</v>
          </cell>
        </row>
        <row r="1016">
          <cell r="B1016">
            <v>95</v>
          </cell>
          <cell r="C1016" t="str">
            <v>GUARDA-CORPO DE FERRO</v>
          </cell>
        </row>
        <row r="1017">
          <cell r="B1017">
            <v>11787</v>
          </cell>
          <cell r="C1017" t="str">
            <v>GUARDA CORPO / GRADIL DE FERRO</v>
          </cell>
        </row>
        <row r="1018">
          <cell r="B1018" t="str">
            <v>11787/001</v>
          </cell>
          <cell r="C1018" t="str">
            <v>GUARDA CORPO FERRO LANCES 3,00 A 4,00M H=1,00M SEM GRADE C/4 MONTANTES</v>
          </cell>
          <cell r="D1018" t="str">
            <v>M</v>
          </cell>
          <cell r="E1018">
            <v>244.61</v>
          </cell>
        </row>
        <row r="1019">
          <cell r="C1019" t="str">
            <v>BARRAS 2X3/4" CHUMBADOS CONCRETO CORRIMAO 2 BARRAS SOBREPOSTAS 3X1/2"</v>
          </cell>
        </row>
        <row r="1020">
          <cell r="C1020" t="str">
            <v>E 2X3/8" 2 TRAVESSAS HORIZONTAIS EM BARRAS 1 1/4X3/8" SOLDADAS NOS MON</v>
          </cell>
        </row>
        <row r="1021">
          <cell r="C1021" t="str">
            <v>TANTES UMA DISTANTE 34 E 67CM DO PISO RESPEC</v>
          </cell>
        </row>
        <row r="1022">
          <cell r="B1022" t="str">
            <v>11787/002</v>
          </cell>
          <cell r="C1022" t="str">
            <v>GUARDA CORPO FERRO LANCES 3,00 A 4,00M H=1,00M COM GRADE DE 21 BARRAS</v>
          </cell>
          <cell r="D1022" t="str">
            <v>M</v>
          </cell>
          <cell r="E1022">
            <v>341.92</v>
          </cell>
        </row>
        <row r="1023">
          <cell r="C1023" t="str">
            <v>VERTICAIS 1/2X1/2" SOLDADAS NO CORRIMAO E NA BARRA INFERIOR ESTA COM</v>
          </cell>
        </row>
        <row r="1024">
          <cell r="C1024" t="str">
            <v>2X1/2" A 10CM DO PISO CORRIMAO DUAS BARRAS SUPERPOSTAS 3X1/2" E 2X3/8"</v>
          </cell>
        </row>
        <row r="1025">
          <cell r="C1025" t="str">
            <v>C/ 4 MONTANTES BARRAS 2X3/4" CHUMBADOS CONCR</v>
          </cell>
        </row>
        <row r="1026">
          <cell r="B1026">
            <v>24130</v>
          </cell>
          <cell r="C1026" t="str">
            <v>GUARDA-CORPO</v>
          </cell>
        </row>
        <row r="1027">
          <cell r="B1027" t="str">
            <v>24130/001</v>
          </cell>
          <cell r="C1027" t="str">
            <v>GUARDA-CORPO C/ CORRIMAO/GRADIL BARRAS FERRO H=80 CM</v>
          </cell>
          <cell r="D1027" t="str">
            <v>M</v>
          </cell>
          <cell r="E1027">
            <v>173.3</v>
          </cell>
        </row>
        <row r="1028">
          <cell r="B1028" t="str">
            <v>IGO       |</v>
          </cell>
          <cell r="C1028" t="str">
            <v>D E S C R I Ç Ã O                                                   |UN</v>
          </cell>
          <cell r="D1028" t="str">
            <v>IDADE</v>
          </cell>
          <cell r="E1028" t="str">
            <v>|CUSTO TOT</v>
          </cell>
        </row>
        <row r="1029">
          <cell r="B1029" t="str">
            <v>ULO.....: N</v>
          </cell>
          <cell r="C1029" t="str">
            <v>ACIONAL CAIXA</v>
          </cell>
        </row>
        <row r="1031">
          <cell r="B1031">
            <v>68067</v>
          </cell>
          <cell r="C1031" t="str">
            <v>GUARDA CORPO FERRO GALVANIZADO 1 1/2"</v>
          </cell>
          <cell r="D1031" t="str">
            <v>M</v>
          </cell>
          <cell r="E1031">
            <v>82.49</v>
          </cell>
        </row>
        <row r="1032">
          <cell r="B1032">
            <v>97</v>
          </cell>
          <cell r="C1032" t="str">
            <v>ESCADAS/CORRIMAOS</v>
          </cell>
        </row>
        <row r="1033">
          <cell r="B1033">
            <v>24131</v>
          </cell>
          <cell r="C1033" t="str">
            <v>ESCADA MARINHEIRO</v>
          </cell>
        </row>
        <row r="1034">
          <cell r="B1034" t="str">
            <v>24131/001</v>
          </cell>
          <cell r="C1034" t="str">
            <v>ESCADA MARINHEIRO EM TUBO FG 1 1/2" 5 DEGRAUS</v>
          </cell>
          <cell r="D1034" t="str">
            <v>M</v>
          </cell>
          <cell r="E1034">
            <v>121.44</v>
          </cell>
        </row>
        <row r="1035">
          <cell r="B1035">
            <v>24262</v>
          </cell>
          <cell r="C1035" t="str">
            <v>ESCADAS PARA RESERVATORIO</v>
          </cell>
        </row>
        <row r="1036">
          <cell r="B1036" t="str">
            <v>24262/001</v>
          </cell>
          <cell r="C1036" t="str">
            <v>ESCADA INTERNA P/RESERVATORIO</v>
          </cell>
          <cell r="D1036" t="str">
            <v>UN</v>
          </cell>
          <cell r="E1036">
            <v>373.08</v>
          </cell>
        </row>
        <row r="1037">
          <cell r="B1037" t="str">
            <v>24262/002</v>
          </cell>
          <cell r="C1037" t="str">
            <v>ESCADA EXTERNA P/RESERVATORIO APOIADO</v>
          </cell>
          <cell r="D1037" t="str">
            <v>UN</v>
          </cell>
          <cell r="E1037">
            <v>316.07</v>
          </cell>
        </row>
        <row r="1038">
          <cell r="B1038" t="str">
            <v>24262/003</v>
          </cell>
          <cell r="C1038" t="str">
            <v>ESCADA EXTERNA P/RESERVATORIO ELEVADO</v>
          </cell>
          <cell r="D1038" t="str">
            <v>UN</v>
          </cell>
          <cell r="E1038">
            <v>6240.56</v>
          </cell>
        </row>
        <row r="1039">
          <cell r="B1039">
            <v>68473</v>
          </cell>
          <cell r="C1039" t="str">
            <v>ESCADA DE MARINHEIRO C/FERRO CA-50 D=1/2" (12.5MM) L=0,3M SEM PROTECAO</v>
          </cell>
        </row>
        <row r="1040">
          <cell r="C1040" t="str">
            <v>INCL PINTURA ANTI-CORROSIVA (INCL FORNEC/INSTALACAO)</v>
          </cell>
        </row>
        <row r="1041">
          <cell r="B1041" t="str">
            <v>68473/001</v>
          </cell>
          <cell r="C1041" t="str">
            <v>ESCADA DE MARINHEIRO C/FERRO CA-50 D=1/2" (12.5MM) L=0,3M SEM PROTECAO</v>
          </cell>
          <cell r="D1041" t="str">
            <v>M</v>
          </cell>
          <cell r="E1041">
            <v>32.090000000000003</v>
          </cell>
        </row>
        <row r="1042">
          <cell r="C1042" t="str">
            <v>INCL PINTURA ANTI-CORROSIVA (INCL FORNEC/INSTALACAO)</v>
          </cell>
        </row>
        <row r="1043">
          <cell r="B1043">
            <v>68587</v>
          </cell>
          <cell r="C1043" t="str">
            <v>CORRIMAO FERRO</v>
          </cell>
        </row>
        <row r="1044">
          <cell r="B1044" t="str">
            <v>68587/001</v>
          </cell>
          <cell r="C1044" t="str">
            <v>CORRIMAO TUBO FERRO GALVANIZADO 3/4" C/BRACADEIRA</v>
          </cell>
          <cell r="D1044" t="str">
            <v>M</v>
          </cell>
          <cell r="E1044">
            <v>27.82</v>
          </cell>
        </row>
        <row r="1045">
          <cell r="B1045" t="str">
            <v>68587/002</v>
          </cell>
          <cell r="C1045" t="str">
            <v>CORRIMAO TUBO FERRO GALVANIZADO 2 1/2" C/BRACADEIRA</v>
          </cell>
          <cell r="D1045" t="str">
            <v>M</v>
          </cell>
          <cell r="E1045">
            <v>58.47</v>
          </cell>
        </row>
        <row r="1046">
          <cell r="B1046" t="str">
            <v>68587/003</v>
          </cell>
          <cell r="C1046" t="str">
            <v>CORRIMAO TUBO FERRO GALVANIZADO 1 1/4" C/BRACADEIRA</v>
          </cell>
          <cell r="D1046" t="str">
            <v>M</v>
          </cell>
          <cell r="E1046">
            <v>38.01</v>
          </cell>
        </row>
        <row r="1047">
          <cell r="B1047">
            <v>98</v>
          </cell>
          <cell r="C1047" t="str">
            <v>PORTA E/OU TAMPA DE ALUMINIO</v>
          </cell>
        </row>
        <row r="1048">
          <cell r="B1048">
            <v>68050</v>
          </cell>
          <cell r="C1048" t="str">
            <v>PORTA CORRER 1,60X2,10M - ALUM.PERFIL SERIE 25</v>
          </cell>
          <cell r="D1048" t="str">
            <v>M2</v>
          </cell>
          <cell r="E1048">
            <v>226.15</v>
          </cell>
        </row>
        <row r="1049">
          <cell r="B1049">
            <v>68588</v>
          </cell>
          <cell r="C1049" t="str">
            <v>PORTA ALUMINIO ABRIR</v>
          </cell>
        </row>
        <row r="1050">
          <cell r="B1050" t="str">
            <v>68588/001</v>
          </cell>
          <cell r="C1050" t="str">
            <v>PORTA ALUMINIO ABRIR TIPO CHAPA C/1 OU 2 FOLHAS</v>
          </cell>
          <cell r="D1050" t="str">
            <v>M2</v>
          </cell>
          <cell r="E1050">
            <v>360.26</v>
          </cell>
        </row>
        <row r="1051">
          <cell r="B1051" t="str">
            <v>68588/002</v>
          </cell>
          <cell r="C1051" t="str">
            <v>PORTA ALUMINIO ABRIR TIPO VENEZIANA C/1 OU 2 FOLHAS</v>
          </cell>
          <cell r="D1051" t="str">
            <v>M2</v>
          </cell>
          <cell r="E1051">
            <v>374.1</v>
          </cell>
        </row>
        <row r="1052">
          <cell r="B1052">
            <v>0</v>
          </cell>
          <cell r="C1052" t="str">
            <v>FERRAGENS PARA PORTAS</v>
          </cell>
        </row>
        <row r="1053">
          <cell r="B1053">
            <v>23732</v>
          </cell>
          <cell r="C1053" t="str">
            <v>FECHADURA E DOBRADICAS EM FERRO NIQUELADO SIMPLES</v>
          </cell>
        </row>
        <row r="1054">
          <cell r="B1054" t="str">
            <v>23732/001</v>
          </cell>
          <cell r="C1054" t="str">
            <v>FECHADURA TIPO GORGES E DOBRADICA FERRO NIQUELADO SIMPLES (LH POPULAR)</v>
          </cell>
          <cell r="D1054" t="str">
            <v>UN</v>
          </cell>
          <cell r="E1054">
            <v>45.28</v>
          </cell>
        </row>
        <row r="1055">
          <cell r="C1055" t="str">
            <v>(INCL INSTALACAO EM PORTA COMPENSADO LISO)</v>
          </cell>
        </row>
        <row r="1056">
          <cell r="B1056" t="str">
            <v>23732/002</v>
          </cell>
          <cell r="C1056" t="str">
            <v>FECHADURA P/BANHEIRO E DOBRAD FERRO NIQUELADO SIMPLES(LH POPULAR) (INC</v>
          </cell>
          <cell r="D1056" t="str">
            <v>UN</v>
          </cell>
          <cell r="E1056">
            <v>53.21</v>
          </cell>
        </row>
        <row r="1057">
          <cell r="C1057" t="str">
            <v>LUI INSTALACAO EM PORTA COMPENSADO LISO)</v>
          </cell>
        </row>
        <row r="1058">
          <cell r="B1058">
            <v>39630</v>
          </cell>
          <cell r="C1058" t="str">
            <v>TARJETA E DOBRADICAS P/PORTA DE BANHEIRO</v>
          </cell>
          <cell r="D1058" t="str">
            <v>UN</v>
          </cell>
          <cell r="E1058">
            <v>20.9</v>
          </cell>
        </row>
        <row r="1059">
          <cell r="B1059" t="str">
            <v>IGO       |</v>
          </cell>
          <cell r="C1059" t="str">
            <v>D E S C R I Ç Ã O                                                   |UN</v>
          </cell>
          <cell r="D1059" t="str">
            <v>IDADE</v>
          </cell>
          <cell r="E1059" t="str">
            <v>|CUSTO TOT</v>
          </cell>
        </row>
        <row r="1060">
          <cell r="B1060" t="str">
            <v>ULO.....: N</v>
          </cell>
          <cell r="C1060" t="str">
            <v>ACIONAL CAIXA</v>
          </cell>
        </row>
        <row r="1062">
          <cell r="B1062">
            <v>55901</v>
          </cell>
          <cell r="C1062" t="str">
            <v>FECHADURA TIPO CILINDRO COMPLETA + DOBRADICAS</v>
          </cell>
          <cell r="D1062" t="str">
            <v>UN</v>
          </cell>
          <cell r="E1062">
            <v>53.56</v>
          </cell>
        </row>
        <row r="1063">
          <cell r="B1063">
            <v>68589</v>
          </cell>
          <cell r="C1063" t="str">
            <v>CONJUNTO FERRAGEM GORGES COMPLETA LINHA MEDIA</v>
          </cell>
        </row>
        <row r="1064">
          <cell r="B1064" t="str">
            <v>68589/001</v>
          </cell>
          <cell r="C1064" t="str">
            <v>CONJUNTO FERRAGEM GORGES LATAO CROMADO COMPLETA LINHA LUXO</v>
          </cell>
          <cell r="D1064" t="str">
            <v>UN</v>
          </cell>
          <cell r="E1064">
            <v>72.010000000000005</v>
          </cell>
        </row>
        <row r="1065">
          <cell r="B1065" t="str">
            <v>68589/002</v>
          </cell>
          <cell r="C1065" t="str">
            <v>CONJUNTO FERRAGEM GORGES P/PORTA ABRIR 2 FOLHAS LINHA POPULAR</v>
          </cell>
          <cell r="D1065" t="str">
            <v>UN</v>
          </cell>
          <cell r="E1065">
            <v>93.37</v>
          </cell>
        </row>
        <row r="1066">
          <cell r="B1066" t="str">
            <v>68589/003</v>
          </cell>
          <cell r="C1066" t="str">
            <v>CONJUNTO FERRAGEM GORGES LATAO CROMADO COMPLETO LINHA POPULAR</v>
          </cell>
          <cell r="D1066" t="str">
            <v>UN</v>
          </cell>
          <cell r="E1066">
            <v>33.07</v>
          </cell>
        </row>
        <row r="1067">
          <cell r="B1067" t="str">
            <v>68589/004</v>
          </cell>
          <cell r="C1067" t="str">
            <v>CONJUNTO FERRAGEM GORGES COMPLETA LINHA MEDIA</v>
          </cell>
          <cell r="D1067" t="str">
            <v>UN</v>
          </cell>
          <cell r="E1067">
            <v>32.47</v>
          </cell>
        </row>
        <row r="1068">
          <cell r="B1068">
            <v>68590</v>
          </cell>
          <cell r="C1068" t="str">
            <v>CONJUNTO FERRAGENS LATAO CROMADO TRANQUETA COMPLETA LINHA LUXO</v>
          </cell>
        </row>
        <row r="1069">
          <cell r="B1069" t="str">
            <v>68590/001</v>
          </cell>
          <cell r="C1069" t="str">
            <v>CONJUNTO FERRAGENS LATAO CROMADO TRANQUETA COMPLETA LINHA POPULAR</v>
          </cell>
          <cell r="D1069" t="str">
            <v>UN</v>
          </cell>
          <cell r="E1069">
            <v>40.409999999999997</v>
          </cell>
        </row>
        <row r="1070">
          <cell r="B1070" t="str">
            <v>68590/002</v>
          </cell>
          <cell r="C1070" t="str">
            <v>CONJUNTO FERRAGENS LATAO CROMADO TRANQUETA COMPLETA LINHA LUXO</v>
          </cell>
          <cell r="D1070" t="str">
            <v>UN</v>
          </cell>
          <cell r="E1070">
            <v>33.44</v>
          </cell>
        </row>
        <row r="1071">
          <cell r="B1071">
            <v>68591</v>
          </cell>
          <cell r="C1071" t="str">
            <v>CONJUNTO FERRAGENS CILINDRO 330/ROSETA 303/MACANETA TIPO ALAVANCA LATA</v>
          </cell>
        </row>
        <row r="1072">
          <cell r="C1072" t="str">
            <v>O CROMADO LA FONTE</v>
          </cell>
        </row>
        <row r="1073">
          <cell r="B1073" t="str">
            <v>68591/001</v>
          </cell>
          <cell r="C1073" t="str">
            <v>CONJUNTO FERRAGENS CILINDRO 330/ROSETA 303/MACANETA TIPO ALAVANCA LATA</v>
          </cell>
          <cell r="D1073" t="str">
            <v>UN</v>
          </cell>
          <cell r="E1073">
            <v>82.58</v>
          </cell>
        </row>
        <row r="1074">
          <cell r="C1074" t="str">
            <v>O CROMADO LA FONTE</v>
          </cell>
        </row>
        <row r="1075">
          <cell r="B1075" t="str">
            <v>68591/002</v>
          </cell>
          <cell r="C1075" t="str">
            <v>CONJUNTO FERRAGENS CILINDRO LATAO CROMADO COMPLETA LINHA POPULAR</v>
          </cell>
          <cell r="D1075" t="str">
            <v>UN</v>
          </cell>
          <cell r="E1075">
            <v>40.76</v>
          </cell>
        </row>
        <row r="1076">
          <cell r="B1076" t="str">
            <v>68591/003</v>
          </cell>
          <cell r="C1076" t="str">
            <v>CONJUNTO FERRAGENS CILINDRO LATAO CROMADO COMPLETA LINHA LUXO</v>
          </cell>
          <cell r="D1076" t="str">
            <v>UN</v>
          </cell>
          <cell r="E1076">
            <v>61.47</v>
          </cell>
        </row>
        <row r="1077">
          <cell r="B1077" t="str">
            <v>68591/004</v>
          </cell>
          <cell r="C1077" t="str">
            <v>CONJUNTO FERRAGENS CILINDRO LINHA POPULAR P/PORTA ABRIR 2 FOLHAS</v>
          </cell>
          <cell r="D1077" t="str">
            <v>UN</v>
          </cell>
          <cell r="E1077">
            <v>101.05</v>
          </cell>
        </row>
        <row r="1078">
          <cell r="B1078" t="str">
            <v>68591/005</v>
          </cell>
          <cell r="C1078" t="str">
            <v>CONJUNTO FERRAGENS CILINDRO SOBREPOR</v>
          </cell>
          <cell r="D1078" t="str">
            <v>UN</v>
          </cell>
          <cell r="E1078">
            <v>37.299999999999997</v>
          </cell>
        </row>
        <row r="1079">
          <cell r="B1079" t="str">
            <v>68591/006</v>
          </cell>
          <cell r="C1079" t="str">
            <v>CONJUNTO FERRAGENS CILINDRO COMPLETA PADRAO MEDIO</v>
          </cell>
          <cell r="D1079" t="str">
            <v>UN</v>
          </cell>
          <cell r="E1079">
            <v>49.47</v>
          </cell>
        </row>
        <row r="1080">
          <cell r="B1080">
            <v>2</v>
          </cell>
          <cell r="C1080" t="str">
            <v>FERRAGENS DIVERSAS</v>
          </cell>
        </row>
        <row r="1081">
          <cell r="B1081">
            <v>68548</v>
          </cell>
          <cell r="C1081" t="str">
            <v>PORTA CADEADO</v>
          </cell>
        </row>
        <row r="1082">
          <cell r="B1082" t="str">
            <v>68548/001</v>
          </cell>
          <cell r="C1082" t="str">
            <v>PORTA CADEADO C/CADEADO - 45MM</v>
          </cell>
          <cell r="D1082" t="str">
            <v>UN</v>
          </cell>
          <cell r="E1082">
            <v>26.02</v>
          </cell>
        </row>
        <row r="1083">
          <cell r="B1083">
            <v>68685</v>
          </cell>
          <cell r="C1083" t="str">
            <v>DOBRADICA</v>
          </cell>
        </row>
        <row r="1084">
          <cell r="B1084" t="str">
            <v>68685/001</v>
          </cell>
          <cell r="C1084" t="str">
            <v>DOBRADICA FERRO CROMADO 3 X 3"</v>
          </cell>
          <cell r="D1084" t="str">
            <v>UN</v>
          </cell>
          <cell r="E1084">
            <v>7.19</v>
          </cell>
        </row>
        <row r="1085">
          <cell r="B1085" t="str">
            <v>68685/002</v>
          </cell>
          <cell r="C1085" t="str">
            <v>DOBRADICA LATAO POLIDO 3 X 3"</v>
          </cell>
          <cell r="D1085" t="str">
            <v>UN</v>
          </cell>
          <cell r="E1085">
            <v>7.23</v>
          </cell>
        </row>
        <row r="1086">
          <cell r="B1086" t="str">
            <v>68685/003</v>
          </cell>
          <cell r="C1086" t="str">
            <v>DOBRADICA LATAO CROMADO 3 X 3"</v>
          </cell>
          <cell r="D1086" t="str">
            <v>UN</v>
          </cell>
          <cell r="E1086">
            <v>16.510000000000002</v>
          </cell>
        </row>
        <row r="1087">
          <cell r="B1087" t="str">
            <v>68685/004</v>
          </cell>
          <cell r="C1087" t="str">
            <v>DOBRADICA LATAO CROMADO 3 X 2 1/2"</v>
          </cell>
          <cell r="D1087" t="str">
            <v>UN</v>
          </cell>
          <cell r="E1087">
            <v>10.44</v>
          </cell>
        </row>
        <row r="1088">
          <cell r="B1088" t="str">
            <v>68685/009</v>
          </cell>
          <cell r="C1088" t="str">
            <v>DOBRADICA FERRO GALVANIZADO 1 3/4 X 2"</v>
          </cell>
          <cell r="D1088" t="str">
            <v>UN</v>
          </cell>
          <cell r="E1088">
            <v>4.3099999999999996</v>
          </cell>
        </row>
        <row r="1089">
          <cell r="B1089" t="str">
            <v>68685/010</v>
          </cell>
          <cell r="C1089" t="str">
            <v>DOBRADICA LATAO CROMADO 2 X 1"</v>
          </cell>
          <cell r="D1089" t="str">
            <v>UN</v>
          </cell>
          <cell r="E1089">
            <v>6.6</v>
          </cell>
        </row>
        <row r="1090">
          <cell r="B1090" t="str">
            <v>IGO       |</v>
          </cell>
          <cell r="C1090" t="str">
            <v>D E S C R I Ç Ã O                                                   |UN</v>
          </cell>
          <cell r="D1090" t="str">
            <v>IDADE</v>
          </cell>
          <cell r="E1090" t="str">
            <v>|CUSTO TOT</v>
          </cell>
        </row>
        <row r="1091">
          <cell r="B1091" t="str">
            <v>ULO.....: N</v>
          </cell>
          <cell r="C1091" t="str">
            <v>ACIONAL CAIXA</v>
          </cell>
        </row>
        <row r="1093">
          <cell r="B1093" t="str">
            <v>68685/011</v>
          </cell>
          <cell r="C1093" t="str">
            <v>DOBRADICA FERRO CROMADO 3 X 2 1/2"</v>
          </cell>
          <cell r="D1093" t="str">
            <v>UN</v>
          </cell>
          <cell r="E1093">
            <v>6.4</v>
          </cell>
        </row>
        <row r="1094">
          <cell r="B1094" t="str">
            <v>68685/012</v>
          </cell>
          <cell r="C1094" t="str">
            <v>DOBRADICA FERRO GALVANIZADO 4 X 3"</v>
          </cell>
          <cell r="D1094" t="str">
            <v>UN</v>
          </cell>
          <cell r="E1094">
            <v>6.76</v>
          </cell>
        </row>
        <row r="1095">
          <cell r="B1095">
            <v>68686</v>
          </cell>
          <cell r="C1095" t="str">
            <v>TARJETA</v>
          </cell>
        </row>
        <row r="1096">
          <cell r="B1096" t="str">
            <v>68686/001</v>
          </cell>
          <cell r="C1096" t="str">
            <v>TARJETA PINO REDONDO</v>
          </cell>
          <cell r="D1096" t="str">
            <v>UN</v>
          </cell>
          <cell r="E1096">
            <v>4.08</v>
          </cell>
        </row>
        <row r="1097">
          <cell r="B1097" t="str">
            <v>68686/002</v>
          </cell>
          <cell r="C1097" t="str">
            <v>TARJETA  LIVRE/OCUPADO  PARA PORTA BANHEI</v>
          </cell>
          <cell r="D1097" t="str">
            <v>UN</v>
          </cell>
          <cell r="E1097">
            <v>32.81</v>
          </cell>
        </row>
        <row r="1098">
          <cell r="B1098">
            <v>3</v>
          </cell>
          <cell r="C1098" t="str">
            <v>VIDROS/ESPELHOS</v>
          </cell>
        </row>
        <row r="1099">
          <cell r="B1099">
            <v>23759</v>
          </cell>
          <cell r="C1099" t="str">
            <v>VIDROS</v>
          </cell>
        </row>
        <row r="1100">
          <cell r="B1100" t="str">
            <v>23759/001</v>
          </cell>
          <cell r="C1100" t="str">
            <v>VIDRO FANTASIA COLOCADO EM ESQUADRIAS FERRO/MADEIRA</v>
          </cell>
          <cell r="D1100" t="str">
            <v>M2</v>
          </cell>
          <cell r="E1100">
            <v>44.61</v>
          </cell>
        </row>
        <row r="1101">
          <cell r="B1101" t="str">
            <v>23759/002</v>
          </cell>
          <cell r="C1101" t="str">
            <v>VIDRO LISO INCOLOR E=4,0MM COLOCADO EM ESQUADRIAS FERRO/MADEIRA</v>
          </cell>
          <cell r="D1101" t="str">
            <v>M2</v>
          </cell>
          <cell r="E1101">
            <v>51.42</v>
          </cell>
        </row>
        <row r="1102">
          <cell r="B1102" t="str">
            <v>23759/003</v>
          </cell>
          <cell r="C1102" t="str">
            <v>VIDRO LISO INCOLOR E=3,0MM COLOCADO EM ESQUADRIAS FERRO/MADEIRA</v>
          </cell>
          <cell r="D1102" t="str">
            <v>M2</v>
          </cell>
          <cell r="E1102">
            <v>42.51</v>
          </cell>
        </row>
        <row r="1103">
          <cell r="B1103" t="str">
            <v>23759/004</v>
          </cell>
          <cell r="C1103" t="str">
            <v>VIDRO CANELADO</v>
          </cell>
          <cell r="D1103" t="str">
            <v>M2</v>
          </cell>
          <cell r="E1103">
            <v>29.18</v>
          </cell>
        </row>
        <row r="1104">
          <cell r="B1104">
            <v>26292</v>
          </cell>
          <cell r="C1104" t="str">
            <v>VIDROS PLANOS,TEMPERADOS,FUME</v>
          </cell>
        </row>
        <row r="1105">
          <cell r="B1105" t="str">
            <v>26292/001</v>
          </cell>
          <cell r="C1105" t="str">
            <v>VIDRO PLANO TRANSP COMUM E=3MM P/VAOS ATE 1,00X0,80M COLOCAD0</v>
          </cell>
          <cell r="D1105" t="str">
            <v>M2</v>
          </cell>
          <cell r="E1105">
            <v>30</v>
          </cell>
        </row>
        <row r="1106">
          <cell r="B1106" t="str">
            <v>26292/002</v>
          </cell>
          <cell r="C1106" t="str">
            <v>VIDRO PLANO TRANSP COMUM E=4MM P/VAOS ATE 1,60X0,80M COLOCAD0</v>
          </cell>
          <cell r="D1106" t="str">
            <v>M2</v>
          </cell>
          <cell r="E1106">
            <v>38.909999999999997</v>
          </cell>
        </row>
        <row r="1107">
          <cell r="B1107" t="str">
            <v>26292/003</v>
          </cell>
          <cell r="C1107" t="str">
            <v>VIDRO PLANO TRANSP COMUM E=5MM P/VAOS ATE 2,10X1,00M COLOCAD0</v>
          </cell>
          <cell r="D1107" t="str">
            <v>M2</v>
          </cell>
          <cell r="E1107">
            <v>48.64</v>
          </cell>
        </row>
        <row r="1108">
          <cell r="B1108" t="str">
            <v>26292/004</v>
          </cell>
          <cell r="C1108" t="str">
            <v>VIDRO PLANO TRANSP COMUM E=6MM P/VAOS ATE 2,10X1,40M COLOCAD0</v>
          </cell>
          <cell r="D1108" t="str">
            <v>M2</v>
          </cell>
          <cell r="E1108">
            <v>67.37</v>
          </cell>
        </row>
        <row r="1109">
          <cell r="B1109" t="str">
            <v>26292/005</v>
          </cell>
          <cell r="C1109" t="str">
            <v>VIDRO TRANSP FANTASIA E=4MM MARTELAD0 ARTICO OU LIXA COLOCAD0</v>
          </cell>
          <cell r="D1109" t="str">
            <v>M2</v>
          </cell>
          <cell r="E1109">
            <v>27.18</v>
          </cell>
        </row>
        <row r="1110">
          <cell r="B1110" t="str">
            <v>26292/006</v>
          </cell>
          <cell r="C1110" t="str">
            <v>VIDRO TRANSP FANTASIA E=4MM CANELADO COLOCADO</v>
          </cell>
          <cell r="D1110" t="str">
            <v>M2</v>
          </cell>
          <cell r="E1110">
            <v>29.18</v>
          </cell>
        </row>
        <row r="1111">
          <cell r="B1111" t="str">
            <v>26292/007</v>
          </cell>
          <cell r="C1111" t="str">
            <v>VIDRO COLORIDO FUME E=4MM COLOCADO</v>
          </cell>
          <cell r="D1111" t="str">
            <v>M2</v>
          </cell>
          <cell r="E1111">
            <v>64.2</v>
          </cell>
        </row>
        <row r="1112">
          <cell r="B1112" t="str">
            <v>26292/009</v>
          </cell>
          <cell r="C1112" t="str">
            <v>VIDRO TEMPERADO INCOLOR E=10MM P/PORTAS OU PAINEIS FIXOS EXCL FERRAGEM</v>
          </cell>
          <cell r="D1112" t="str">
            <v>M2</v>
          </cell>
          <cell r="E1112">
            <v>122.58</v>
          </cell>
        </row>
        <row r="1113">
          <cell r="C1113" t="str">
            <v>COLOCADO.</v>
          </cell>
        </row>
        <row r="1114">
          <cell r="B1114" t="str">
            <v>26292/010</v>
          </cell>
          <cell r="C1114" t="str">
            <v>VIDRO ARAMADO E=7MM COLOCADO</v>
          </cell>
          <cell r="D1114" t="str">
            <v>M2</v>
          </cell>
          <cell r="E1114">
            <v>132</v>
          </cell>
        </row>
        <row r="1115">
          <cell r="B1115" t="str">
            <v>26292/011</v>
          </cell>
          <cell r="C1115" t="str">
            <v>VIDRO TEMPERADO INCOLOR E=6MM ENCAIXILHADO EM MADEIRA ALUMINIO OU FER-</v>
          </cell>
          <cell r="D1115" t="str">
            <v>M2</v>
          </cell>
          <cell r="E1115">
            <v>85.8</v>
          </cell>
        </row>
        <row r="1116">
          <cell r="C1116" t="str">
            <v>RO COLOCADO.</v>
          </cell>
        </row>
        <row r="1117">
          <cell r="B1117" t="str">
            <v>26292/015</v>
          </cell>
          <cell r="C1117" t="str">
            <v>VIDRO COLORIDO FUME E=6MM COLOCADO</v>
          </cell>
          <cell r="D1117" t="str">
            <v>M2</v>
          </cell>
          <cell r="E1117">
            <v>83.66</v>
          </cell>
        </row>
        <row r="1118">
          <cell r="B1118" t="str">
            <v>26292/016</v>
          </cell>
          <cell r="C1118" t="str">
            <v>VIDRO TEMPERADO INCOLOR ESP=8MM COLOCADO EXCL FERRAGENS</v>
          </cell>
          <cell r="D1118" t="str">
            <v>M2</v>
          </cell>
          <cell r="E1118">
            <v>103.1</v>
          </cell>
        </row>
        <row r="1119">
          <cell r="B1119" t="str">
            <v>26292/017</v>
          </cell>
          <cell r="C1119" t="str">
            <v>VIDRO TEMPERADO COLORIDO ESP=6MM ENCAIXILHADO EM MADEIRA ALUMINIO OU</v>
          </cell>
          <cell r="D1119" t="str">
            <v>M2</v>
          </cell>
          <cell r="E1119">
            <v>95.61</v>
          </cell>
        </row>
        <row r="1120">
          <cell r="C1120" t="str">
            <v>FERRO COLOCADO EXCL FERRAGENS.</v>
          </cell>
        </row>
        <row r="1121">
          <cell r="B1121" t="str">
            <v>IGO       |</v>
          </cell>
          <cell r="C1121" t="str">
            <v>D E S C R I Ç Ã O                                                   |UN</v>
          </cell>
          <cell r="D1121" t="str">
            <v>IDADE</v>
          </cell>
          <cell r="E1121" t="str">
            <v>|CUSTO TOT</v>
          </cell>
        </row>
        <row r="1122">
          <cell r="B1122" t="str">
            <v>ULO.....: N</v>
          </cell>
          <cell r="C1122" t="str">
            <v>ACIONAL CAIXA</v>
          </cell>
        </row>
        <row r="1124">
          <cell r="B1124" t="str">
            <v>26292/018</v>
          </cell>
          <cell r="C1124" t="str">
            <v>VIDRO TEMPERADO COLORIDO ESP=8MM COLOCADO EXCL FERRAGENS</v>
          </cell>
          <cell r="D1124" t="str">
            <v>M2</v>
          </cell>
          <cell r="E1124">
            <v>121.97</v>
          </cell>
        </row>
        <row r="1125">
          <cell r="B1125" t="str">
            <v>26292/019</v>
          </cell>
          <cell r="C1125" t="str">
            <v>VIDRO TEMPERADO COLORIDO ESP=10MM COLOCADO EXCL FERRAGENS</v>
          </cell>
          <cell r="D1125" t="str">
            <v>M2</v>
          </cell>
          <cell r="E1125">
            <v>147.09</v>
          </cell>
        </row>
        <row r="1126">
          <cell r="B1126">
            <v>26331</v>
          </cell>
          <cell r="C1126" t="str">
            <v>ESPELHO C/MOLDURA</v>
          </cell>
        </row>
        <row r="1127">
          <cell r="B1127" t="str">
            <v>26331/001</v>
          </cell>
          <cell r="C1127" t="str">
            <v>ESPELHO DE CRISTAL E=4MM C/MOLDURA DE MADEIRA COLOCADO</v>
          </cell>
          <cell r="D1127" t="str">
            <v>M2</v>
          </cell>
          <cell r="E1127">
            <v>124.33</v>
          </cell>
        </row>
        <row r="1128">
          <cell r="B1128" t="str">
            <v>26331/002</v>
          </cell>
          <cell r="C1128" t="str">
            <v>ESPELHO DE CRISTAL E=4MM C/MOLDURA ALUMINIO E COMPENSADO 6MM PLASTIFIC</v>
          </cell>
          <cell r="D1128" t="str">
            <v>M2</v>
          </cell>
          <cell r="E1128">
            <v>189.8</v>
          </cell>
        </row>
        <row r="1129">
          <cell r="C1129" t="str">
            <v>ADO, COLADO</v>
          </cell>
        </row>
        <row r="1130">
          <cell r="B1130">
            <v>5</v>
          </cell>
          <cell r="C1130" t="str">
            <v>PORTOES DE MADEIRA/FERRO/ALUMINIO</v>
          </cell>
        </row>
        <row r="1131">
          <cell r="B1131">
            <v>11517</v>
          </cell>
          <cell r="C1131" t="str">
            <v>FABRICACAO E INSTALACAO DE PORTAO PARA ENTRADA DE VEICULOS - MMA</v>
          </cell>
        </row>
        <row r="1132">
          <cell r="B1132" t="str">
            <v>11517/001</v>
          </cell>
          <cell r="C1132" t="str">
            <v>C/ DUAS FOLHAS D ABRIR (2 X 3,5M X 1,8M),C/ VEDACAO EM TELA</v>
          </cell>
          <cell r="D1132" t="str">
            <v>UN</v>
          </cell>
          <cell r="E1132">
            <v>1649.74</v>
          </cell>
        </row>
        <row r="1133">
          <cell r="C1133" t="str">
            <v>RIGIDA</v>
          </cell>
        </row>
        <row r="1134">
          <cell r="B1134">
            <v>57058</v>
          </cell>
          <cell r="C1134" t="str">
            <v>PORTAO FERRO REDONDO 1/2" C/REQUADRO 0,90X1,60M</v>
          </cell>
        </row>
        <row r="1135">
          <cell r="B1135" t="str">
            <v>57058/001</v>
          </cell>
          <cell r="C1135" t="str">
            <v>PORTAO FERRO REDONDO 1/2" C/REQUADRO INSTALADO(SEM PINTURA)-0,90X1,60M</v>
          </cell>
          <cell r="D1135" t="str">
            <v>UN</v>
          </cell>
          <cell r="E1135">
            <v>148.87</v>
          </cell>
        </row>
        <row r="1136">
          <cell r="B1136">
            <v>68054</v>
          </cell>
          <cell r="C1136" t="str">
            <v>PORTAO CHAPA 14/GRADE DE FERRO PT-7 - 180308</v>
          </cell>
          <cell r="D1136" t="str">
            <v>M2</v>
          </cell>
          <cell r="E1136">
            <v>134.94999999999999</v>
          </cell>
        </row>
        <row r="1137">
          <cell r="B1137">
            <v>68494</v>
          </cell>
          <cell r="C1137" t="str">
            <v>PE-A.43 - PORTAO DE FERRO COM FERRAGENS E PINTURA</v>
          </cell>
        </row>
        <row r="1138">
          <cell r="B1138" t="str">
            <v>68494/001</v>
          </cell>
          <cell r="C1138" t="str">
            <v>PORTAO DE FERRO COM FERRAGENS E PINTURA</v>
          </cell>
          <cell r="D1138" t="str">
            <v>M2</v>
          </cell>
          <cell r="E1138">
            <v>124.71</v>
          </cell>
        </row>
        <row r="1139">
          <cell r="B1139">
            <v>68500</v>
          </cell>
          <cell r="C1139" t="str">
            <v>PE-A.43 - PORTAO DE FERRO COM FERRAGENS SEM PINTURA</v>
          </cell>
        </row>
        <row r="1140">
          <cell r="B1140" t="str">
            <v>68500/001</v>
          </cell>
          <cell r="C1140" t="str">
            <v>PORTAO DE FERRO COM FERRAGENS SEM PINTURA</v>
          </cell>
          <cell r="D1140" t="str">
            <v>M2</v>
          </cell>
          <cell r="E1140">
            <v>106.05</v>
          </cell>
        </row>
        <row r="1141">
          <cell r="B1141">
            <v>22</v>
          </cell>
          <cell r="C1141" t="str">
            <v>JANELA DE ALUMINIO</v>
          </cell>
        </row>
        <row r="1142">
          <cell r="B1142">
            <v>42205</v>
          </cell>
          <cell r="C1142" t="str">
            <v>JANELA DE CORRER EM ALUMINIO</v>
          </cell>
          <cell r="D1142" t="str">
            <v>M2</v>
          </cell>
          <cell r="E1142">
            <v>258.56</v>
          </cell>
        </row>
        <row r="1143">
          <cell r="B1143">
            <v>68052</v>
          </cell>
          <cell r="C1143" t="str">
            <v>BASCULANTE ALUMINIO</v>
          </cell>
          <cell r="D1143" t="str">
            <v>M2</v>
          </cell>
          <cell r="E1143">
            <v>341</v>
          </cell>
        </row>
        <row r="1144">
          <cell r="B1144">
            <v>68592</v>
          </cell>
          <cell r="C1144" t="str">
            <v>JANELA ALUMINIO CORRER</v>
          </cell>
        </row>
        <row r="1145">
          <cell r="B1145" t="str">
            <v>68592/001</v>
          </cell>
          <cell r="C1145" t="str">
            <v>JANELA ALUMINIO CORRER S/BANDEIRA 2 FOLHAS P/VIDRO C/FERRAGENS</v>
          </cell>
          <cell r="D1145" t="str">
            <v>M2</v>
          </cell>
          <cell r="E1145">
            <v>256.06</v>
          </cell>
        </row>
        <row r="1146">
          <cell r="B1146" t="str">
            <v>68592/002</v>
          </cell>
          <cell r="C1146" t="str">
            <v>JANELA ALUMINIO CORRER C/BANDEIRA 2 FOLHAS P/VIDRO C/FERRAGENS</v>
          </cell>
          <cell r="D1146" t="str">
            <v>M2</v>
          </cell>
          <cell r="E1146">
            <v>269.5</v>
          </cell>
        </row>
        <row r="1147">
          <cell r="B1147" t="str">
            <v>68592/003</v>
          </cell>
          <cell r="C1147" t="str">
            <v>JANELA ALUMINIO CORRER VENEZIANA C/BANDEIRA</v>
          </cell>
          <cell r="D1147" t="str">
            <v>M2</v>
          </cell>
          <cell r="E1147">
            <v>345.94</v>
          </cell>
        </row>
        <row r="1148">
          <cell r="B1148" t="str">
            <v>68592/004</v>
          </cell>
          <cell r="C1148" t="str">
            <v>JANELA ALUMINIO CORRER VENEZIANA S/BANDEIRA</v>
          </cell>
          <cell r="D1148" t="str">
            <v>M2</v>
          </cell>
          <cell r="E1148">
            <v>268.79000000000002</v>
          </cell>
        </row>
        <row r="1149">
          <cell r="B1149">
            <v>4</v>
          </cell>
          <cell r="C1149" t="str">
            <v>PERFIL/CANTONEIRA/BARRA</v>
          </cell>
        </row>
        <row r="1150">
          <cell r="B1150">
            <v>68679</v>
          </cell>
          <cell r="C1150" t="str">
            <v>CANTONEIRA ALUMINIO</v>
          </cell>
        </row>
        <row r="1151">
          <cell r="B1151" t="str">
            <v>68679/001</v>
          </cell>
          <cell r="C1151" t="str">
            <v>CANTONEIRA ALUMINIO 2X2" P/PROTECAO DE QUINA DE PAREDE</v>
          </cell>
          <cell r="D1151" t="str">
            <v>M</v>
          </cell>
          <cell r="E1151">
            <v>21.46</v>
          </cell>
        </row>
        <row r="1152">
          <cell r="B1152" t="str">
            <v>IGO       |</v>
          </cell>
          <cell r="C1152" t="str">
            <v>D E S C R I Ç Ã O                                                   |UN</v>
          </cell>
          <cell r="D1152" t="str">
            <v>IDADE</v>
          </cell>
          <cell r="E1152" t="str">
            <v>|CUSTO TOT</v>
          </cell>
        </row>
        <row r="1153">
          <cell r="B1153" t="str">
            <v>ULO.....: N</v>
          </cell>
          <cell r="C1153" t="str">
            <v>ACIONAL CAIXA</v>
          </cell>
        </row>
        <row r="1155">
          <cell r="B1155" t="str">
            <v>68679/002</v>
          </cell>
          <cell r="C1155" t="str">
            <v>FIXACAO CANTONEIRA ALUMINIO</v>
          </cell>
          <cell r="D1155" t="str">
            <v>M</v>
          </cell>
          <cell r="E1155">
            <v>5.89</v>
          </cell>
        </row>
        <row r="1156">
          <cell r="B1156" t="str">
            <v>68679/003</v>
          </cell>
          <cell r="C1156" t="str">
            <v>CANTONEIRA ALUMINIO 1X1" P/PROTECAO DE QUINA DE PAREDE</v>
          </cell>
          <cell r="D1156" t="str">
            <v>M</v>
          </cell>
          <cell r="E1156">
            <v>13.79</v>
          </cell>
        </row>
        <row r="1157">
          <cell r="B1157" t="str">
            <v>MA</v>
          </cell>
          <cell r="C1157" t="str">
            <v>FORNECIMENTO DE MATERIAIS E EQUIPAMENTOS</v>
          </cell>
        </row>
        <row r="1158">
          <cell r="B1158">
            <v>68</v>
          </cell>
          <cell r="C1158" t="str">
            <v>BOMBAS</v>
          </cell>
        </row>
        <row r="1159">
          <cell r="B1159">
            <v>68519</v>
          </cell>
          <cell r="C1159" t="str">
            <v>BOMBAS</v>
          </cell>
        </row>
        <row r="1160">
          <cell r="B1160" t="str">
            <v>68519/001</v>
          </cell>
          <cell r="C1160" t="str">
            <v>CONJUNTO MOTOBOMBA 3/4 HP P/SUCCAO/RECALQUE</v>
          </cell>
          <cell r="D1160" t="str">
            <v>UN</v>
          </cell>
          <cell r="E1160">
            <v>502</v>
          </cell>
        </row>
        <row r="1161">
          <cell r="B1161">
            <v>84</v>
          </cell>
          <cell r="C1161" t="str">
            <v>FORNEC. DE MAT. BRITADO C/OU S/CARGA, DESCARGA E TRANSPORTE</v>
          </cell>
        </row>
        <row r="1162">
          <cell r="B1162">
            <v>56950</v>
          </cell>
          <cell r="C1162" t="str">
            <v>FORNECIMENTO E ASSENTAMENTO DE BRITA 2 EM DRENOS E FILTROS</v>
          </cell>
        </row>
        <row r="1163">
          <cell r="B1163" t="str">
            <v>56950/001</v>
          </cell>
          <cell r="C1163" t="str">
            <v>FORNECIMENTO E ASSENTAMENTO DE BRITA 2-DRENOS E FILTROS   MM</v>
          </cell>
          <cell r="D1163" t="str">
            <v>M3</v>
          </cell>
          <cell r="E1163">
            <v>68.7</v>
          </cell>
        </row>
        <row r="1164">
          <cell r="B1164">
            <v>60847</v>
          </cell>
          <cell r="C1164" t="str">
            <v>FORNECIMENTO E ASSENTAMENTO DE BRITA 2 EM DRENOS E FILTROS</v>
          </cell>
        </row>
        <row r="1165">
          <cell r="B1165" t="str">
            <v>60847/001</v>
          </cell>
          <cell r="C1165" t="str">
            <v>FORNECIMENTO E ASSENTAMENTO DE BRITA 2-DRENOS E FILTROS   MM</v>
          </cell>
          <cell r="D1165" t="str">
            <v>M3</v>
          </cell>
          <cell r="E1165">
            <v>68.7</v>
          </cell>
        </row>
        <row r="1166">
          <cell r="B1166" t="str">
            <v>ES</v>
          </cell>
          <cell r="C1166" t="str">
            <v>FUNDACOES E ESTRUTURAS</v>
          </cell>
        </row>
        <row r="1167">
          <cell r="B1167">
            <v>39</v>
          </cell>
          <cell r="C1167" t="str">
            <v>ESTACAS</v>
          </cell>
        </row>
        <row r="1168">
          <cell r="B1168">
            <v>23780</v>
          </cell>
          <cell r="C1168" t="str">
            <v>FUNDACOES ESTACA</v>
          </cell>
        </row>
        <row r="1169">
          <cell r="B1169" t="str">
            <v>23780/001</v>
          </cell>
          <cell r="C1169" t="str">
            <v>FUNDACAO ESTACA BLOCO 2Q</v>
          </cell>
          <cell r="D1169" t="str">
            <v>UN</v>
          </cell>
          <cell r="E1169">
            <v>168998.91</v>
          </cell>
        </row>
        <row r="1170">
          <cell r="B1170">
            <v>24748</v>
          </cell>
          <cell r="C1170" t="str">
            <v>BROCAS (ESTACAS A TRADO) MOLDADA IN-LOCO</v>
          </cell>
        </row>
        <row r="1171">
          <cell r="B1171" t="str">
            <v>24748/001</v>
          </cell>
          <cell r="C1171" t="str">
            <v>ESTACA A TRADO(BROCA) D=25CM C/CONCRETO FCK=13,5MPA+20KG ACO/M3</v>
          </cell>
          <cell r="D1171" t="str">
            <v>M</v>
          </cell>
          <cell r="E1171">
            <v>24.45</v>
          </cell>
        </row>
        <row r="1172">
          <cell r="C1172" t="str">
            <v>MOLD.IN-LOCO</v>
          </cell>
        </row>
        <row r="1173">
          <cell r="B1173" t="str">
            <v>24748/002</v>
          </cell>
          <cell r="C1173" t="str">
            <v>ESTACA A TRADO(BROCA) D=25CM C/CONCRETO FCK=13,5MPA SEM ACO MOLDADA IN</v>
          </cell>
          <cell r="D1173" t="str">
            <v>M</v>
          </cell>
          <cell r="E1173">
            <v>20.5</v>
          </cell>
        </row>
        <row r="1174">
          <cell r="C1174" t="e">
            <v>#NAME?</v>
          </cell>
        </row>
        <row r="1175">
          <cell r="B1175" t="str">
            <v>24748/003</v>
          </cell>
          <cell r="C1175" t="str">
            <v>ESTACA A TRADO(BROCA) D=20CM C/CONCRETO FCK=13,5MPA(SEM ARMACAO)</v>
          </cell>
          <cell r="D1175" t="str">
            <v>M</v>
          </cell>
          <cell r="E1175">
            <v>16.72</v>
          </cell>
        </row>
        <row r="1176">
          <cell r="B1176">
            <v>56942</v>
          </cell>
          <cell r="C1176" t="str">
            <v>ESTACA PRE-MOLDADA</v>
          </cell>
        </row>
        <row r="1177">
          <cell r="B1177" t="str">
            <v>56942/001</v>
          </cell>
          <cell r="C1177" t="str">
            <v>ESTACA PRE-MOLDADA - 20 TONELADAS</v>
          </cell>
          <cell r="D1177" t="str">
            <v>M</v>
          </cell>
          <cell r="E1177">
            <v>61.46</v>
          </cell>
        </row>
        <row r="1178">
          <cell r="B1178">
            <v>40</v>
          </cell>
          <cell r="C1178" t="str">
            <v>LASTROS/FUNDACOES DIVERSAS</v>
          </cell>
        </row>
        <row r="1179">
          <cell r="B1179">
            <v>11769</v>
          </cell>
          <cell r="C1179" t="str">
            <v>CONCRETO 1:3:4 PARA RADIER</v>
          </cell>
        </row>
        <row r="1180">
          <cell r="B1180" t="str">
            <v>11769/001</v>
          </cell>
          <cell r="C1180" t="str">
            <v>RADIER DE CONCRETO 1:3:4</v>
          </cell>
          <cell r="D1180" t="str">
            <v>M3</v>
          </cell>
          <cell r="E1180">
            <v>278.5</v>
          </cell>
        </row>
        <row r="1181">
          <cell r="B1181">
            <v>11770</v>
          </cell>
          <cell r="C1181" t="str">
            <v>FUNDACOES EM RADIER</v>
          </cell>
        </row>
        <row r="1182">
          <cell r="B1182" t="str">
            <v>11770/001</v>
          </cell>
          <cell r="C1182" t="str">
            <v>FUNDACOES EM RADIER CASAS ATE 2 PAVIMENTOS</v>
          </cell>
          <cell r="D1182" t="str">
            <v>M2</v>
          </cell>
          <cell r="E1182">
            <v>46.45</v>
          </cell>
        </row>
        <row r="1183">
          <cell r="B1183" t="str">
            <v>IGO       |</v>
          </cell>
          <cell r="C1183" t="str">
            <v>D E S C R I Ç Ã O                                                   |UN</v>
          </cell>
          <cell r="D1183" t="str">
            <v>IDADE</v>
          </cell>
          <cell r="E1183" t="str">
            <v>|CUSTO TOT</v>
          </cell>
        </row>
        <row r="1184">
          <cell r="B1184" t="str">
            <v>ULO.....: N</v>
          </cell>
          <cell r="C1184" t="str">
            <v>ACIONAL CAIXA</v>
          </cell>
        </row>
        <row r="1186">
          <cell r="B1186">
            <v>23747</v>
          </cell>
          <cell r="C1186" t="str">
            <v>FUNDACOES SAPATAS</v>
          </cell>
        </row>
        <row r="1187">
          <cell r="B1187" t="str">
            <v>23747/001</v>
          </cell>
          <cell r="C1187" t="str">
            <v>FUNDACAO SAPATAS PR5-2Q-T</v>
          </cell>
          <cell r="D1187" t="str">
            <v>UN</v>
          </cell>
          <cell r="E1187">
            <v>49599.97</v>
          </cell>
        </row>
        <row r="1188">
          <cell r="B1188">
            <v>24260</v>
          </cell>
          <cell r="C1188" t="str">
            <v>LASTRO DE PEDRA BRITADA E FUNDACOES EM BALDRAME</v>
          </cell>
        </row>
        <row r="1189">
          <cell r="B1189" t="str">
            <v>24260/001</v>
          </cell>
          <cell r="C1189" t="str">
            <v>LASTRO DE PEDRA BRITADA APILOADA</v>
          </cell>
          <cell r="D1189" t="str">
            <v>M3</v>
          </cell>
          <cell r="E1189">
            <v>72.83</v>
          </cell>
        </row>
        <row r="1190">
          <cell r="B1190" t="str">
            <v>24260/002</v>
          </cell>
          <cell r="C1190" t="str">
            <v>CAMADA DE BRITA P/PROTECAO DA LAJE DE COBERTURA</v>
          </cell>
          <cell r="D1190" t="str">
            <v>M3</v>
          </cell>
          <cell r="E1190">
            <v>103.26</v>
          </cell>
        </row>
        <row r="1191">
          <cell r="B1191" t="str">
            <v>24260/003</v>
          </cell>
          <cell r="C1191" t="str">
            <v>BALDRAME EM CONCRETO CICLOPICO 1:3:5 C/30% PEDRA-DE-MAO CAVAS ATE 80</v>
          </cell>
          <cell r="D1191" t="str">
            <v>M3</v>
          </cell>
          <cell r="E1191">
            <v>250.11</v>
          </cell>
        </row>
        <row r="1192">
          <cell r="C1192" t="str">
            <v>CM DE LARGURA.</v>
          </cell>
        </row>
        <row r="1193">
          <cell r="B1193">
            <v>68501</v>
          </cell>
          <cell r="C1193" t="str">
            <v>CONCRETO ARMADO P/FUNDACOES - CONSUMO/M3: FORMA TABUA REG=8M2, ACO CA-</v>
          </cell>
        </row>
        <row r="1194">
          <cell r="C1194" t="str">
            <v>50=70KG; CONCRETO FCK 15 MPA, PREP C/BETONEIRA, CONTROLE TIPO B</v>
          </cell>
        </row>
        <row r="1195">
          <cell r="B1195" t="str">
            <v>68501/001</v>
          </cell>
          <cell r="C1195" t="str">
            <v>CONCRETO ARMADO P/FUNDACOES - CONSUMO/M3: FORMA TABUA REG=8M2, ACO CA-</v>
          </cell>
          <cell r="D1195" t="str">
            <v>M3</v>
          </cell>
          <cell r="E1195">
            <v>812.1</v>
          </cell>
        </row>
        <row r="1196">
          <cell r="C1196" t="str">
            <v>50=70KG; CONCRETO FCK 15 MPA, PREP C/BETONEIRA, CONTROLE TIPO B</v>
          </cell>
        </row>
        <row r="1197">
          <cell r="B1197">
            <v>41</v>
          </cell>
          <cell r="C1197" t="str">
            <v>FORMAS/CIMBRAMENTOS/ESCORAMENTOS</v>
          </cell>
        </row>
        <row r="1198">
          <cell r="B1198">
            <v>23423</v>
          </cell>
          <cell r="C1198" t="str">
            <v>FORMAS PARA CONCRETO, INCLUINDO OS SERVICOS DE ESCORAMENTO,MONTAGEM,</v>
          </cell>
        </row>
        <row r="1199">
          <cell r="C1199" t="str">
            <v>DESMONTAGEM, PARA CONCRETO NAO ESTRUTURAL</v>
          </cell>
        </row>
        <row r="1200">
          <cell r="B1200" t="str">
            <v>23423/001</v>
          </cell>
          <cell r="C1200" t="str">
            <v>FORMA DE MADEIRA COMUM PARA FUNDACAO</v>
          </cell>
          <cell r="D1200" t="str">
            <v>M2</v>
          </cell>
          <cell r="E1200">
            <v>24.62</v>
          </cell>
        </row>
        <row r="1201">
          <cell r="B1201" t="str">
            <v>23423/002</v>
          </cell>
          <cell r="C1201" t="str">
            <v>FORMA DE MADEIRA P/FUNDACAO C/TABUAS 3A 1X12" REAPR 10X</v>
          </cell>
          <cell r="D1201" t="str">
            <v>M2</v>
          </cell>
          <cell r="E1201">
            <v>18.399999999999999</v>
          </cell>
        </row>
        <row r="1202">
          <cell r="B1202">
            <v>23737</v>
          </cell>
          <cell r="C1202" t="str">
            <v>FORMAS E CIMBRAMENTO</v>
          </cell>
        </row>
        <row r="1203">
          <cell r="B1203" t="str">
            <v>23737/001</v>
          </cell>
          <cell r="C1203" t="str">
            <v>FORMA EM TABUAS 3A P/CINTAS/PILARES DE CONCRETO (CASAS) REAPR 4X</v>
          </cell>
          <cell r="D1203" t="str">
            <v>M2</v>
          </cell>
          <cell r="E1203">
            <v>14.33</v>
          </cell>
        </row>
        <row r="1204">
          <cell r="C1204" t="str">
            <v>INCL MONT/DESMONT (NAO INCLUI ESCORAMENTOS)-PEQUENAS CONSTRUCOES</v>
          </cell>
        </row>
        <row r="1205">
          <cell r="B1205" t="str">
            <v>23737/002</v>
          </cell>
          <cell r="C1205" t="str">
            <v>FORMAS EM TABUAS DE 3A, PARA FUNDACAO RADIER</v>
          </cell>
          <cell r="D1205" t="str">
            <v>M2</v>
          </cell>
          <cell r="E1205">
            <v>26.02</v>
          </cell>
        </row>
        <row r="1206">
          <cell r="B1206" t="str">
            <v>23737/003</v>
          </cell>
          <cell r="C1206" t="str">
            <v>FORMA TABUAS 3A P/VIGAS E PILARES (SEM REAPROVEITAMENTO)</v>
          </cell>
          <cell r="D1206" t="str">
            <v>M2</v>
          </cell>
          <cell r="E1206">
            <v>65.41</v>
          </cell>
        </row>
        <row r="1207">
          <cell r="B1207">
            <v>23750</v>
          </cell>
          <cell r="C1207" t="str">
            <v>FORMA COMPENSADO RESINADO</v>
          </cell>
        </row>
        <row r="1208">
          <cell r="B1208" t="str">
            <v>23750/001</v>
          </cell>
          <cell r="C1208" t="str">
            <v>FORMAS PLANAS C/COMPENSADO RESINADO 12MM P/1M3 DE CONCRETO, INCL. ESCO</v>
          </cell>
          <cell r="D1208" t="str">
            <v>UN</v>
          </cell>
          <cell r="E1208">
            <v>325.58</v>
          </cell>
        </row>
        <row r="1209">
          <cell r="C1209" t="str">
            <v>RAMENTO,MONTAGEM E DESFORMA (C/ REAPR. 5X)</v>
          </cell>
        </row>
        <row r="1210">
          <cell r="B1210">
            <v>24128</v>
          </cell>
          <cell r="C1210" t="str">
            <v>CIMBRAMENTO</v>
          </cell>
        </row>
        <row r="1211">
          <cell r="B1211" t="str">
            <v>24128/001</v>
          </cell>
          <cell r="C1211" t="str">
            <v>CIMBRAMENTO DE MADEIRA</v>
          </cell>
          <cell r="D1211" t="str">
            <v>M2</v>
          </cell>
          <cell r="E1211">
            <v>16.97</v>
          </cell>
        </row>
        <row r="1212">
          <cell r="B1212">
            <v>24129</v>
          </cell>
          <cell r="C1212" t="str">
            <v>FORMA PLANA EM COMPENSADO</v>
          </cell>
        </row>
        <row r="1213">
          <cell r="B1213" t="str">
            <v>24129/001</v>
          </cell>
          <cell r="C1213" t="str">
            <v>FORMA PLANA EM COMPENSADO RESINADO 12MM P/ CONCR.ESTRUT.</v>
          </cell>
          <cell r="D1213" t="str">
            <v>M2</v>
          </cell>
          <cell r="E1213">
            <v>33.869999999999997</v>
          </cell>
        </row>
        <row r="1214">
          <cell r="B1214" t="str">
            <v>IGO       |</v>
          </cell>
          <cell r="C1214" t="str">
            <v>D E S C R I Ç Ã O                                                   |UN</v>
          </cell>
          <cell r="D1214" t="str">
            <v>IDADE</v>
          </cell>
          <cell r="E1214" t="str">
            <v>|CUSTO TOT</v>
          </cell>
        </row>
        <row r="1215">
          <cell r="B1215" t="str">
            <v>ULO.....: N</v>
          </cell>
          <cell r="C1215" t="str">
            <v>ACIONAL CAIXA</v>
          </cell>
        </row>
        <row r="1217">
          <cell r="B1217" t="str">
            <v>24129/002</v>
          </cell>
          <cell r="C1217" t="str">
            <v>FORMA PLANA EM COMPENSADO RESINADO 14MM P/ CONCR.ESTRUT.</v>
          </cell>
          <cell r="D1217" t="str">
            <v>M2</v>
          </cell>
          <cell r="E1217">
            <v>35.11</v>
          </cell>
        </row>
        <row r="1218">
          <cell r="B1218" t="str">
            <v>24129/003</v>
          </cell>
          <cell r="C1218" t="str">
            <v>DESFORMA DE ESTRUTURAS, H = 1,50 METROS</v>
          </cell>
          <cell r="D1218" t="str">
            <v>M2</v>
          </cell>
          <cell r="E1218">
            <v>4.53</v>
          </cell>
        </row>
        <row r="1219">
          <cell r="B1219" t="str">
            <v>24129/004</v>
          </cell>
          <cell r="C1219" t="str">
            <v>FORMAS PLANAS C/COMPENSADO RESINADO 12MM DE CONCRETO EM ESTRUTURAS INC</v>
          </cell>
          <cell r="D1219" t="str">
            <v>M2</v>
          </cell>
          <cell r="E1219">
            <v>30.58</v>
          </cell>
        </row>
        <row r="1220">
          <cell r="C1220" t="str">
            <v>L ESCORAMENTO, MONTAGEM E DESFORMA (C/ REAPR. 3X)</v>
          </cell>
        </row>
        <row r="1221">
          <cell r="B1221" t="str">
            <v>24129/005</v>
          </cell>
          <cell r="C1221" t="str">
            <v>FORMAS PLANAS C/COMPENSADO RESINADO 12MM DE CONCRETO EM ESTRUTURAS INC</v>
          </cell>
          <cell r="D1221" t="str">
            <v>M2</v>
          </cell>
          <cell r="E1221">
            <v>25.1</v>
          </cell>
        </row>
        <row r="1222">
          <cell r="C1222" t="str">
            <v>L ESCORAMENTO, MONTAGEM E DESFORMA (C/ REAPR. 5X)</v>
          </cell>
        </row>
        <row r="1223">
          <cell r="B1223">
            <v>24265</v>
          </cell>
          <cell r="C1223" t="str">
            <v>FORMA CURVA PARA ESTRUTURAS</v>
          </cell>
        </row>
        <row r="1224">
          <cell r="B1224" t="str">
            <v>24265/001</v>
          </cell>
          <cell r="C1224" t="str">
            <v>FORMA CURVA PARA ESTRUTURAS EM TABUA DE PINHO</v>
          </cell>
          <cell r="D1224" t="str">
            <v>M2</v>
          </cell>
          <cell r="E1224">
            <v>46.57</v>
          </cell>
        </row>
        <row r="1225">
          <cell r="B1225">
            <v>68328</v>
          </cell>
          <cell r="C1225" t="str">
            <v>ISOPOR 10MM PARA JUNTA DILATACAO</v>
          </cell>
          <cell r="D1225" t="str">
            <v>M2</v>
          </cell>
          <cell r="E1225">
            <v>8.3699999999999992</v>
          </cell>
        </row>
        <row r="1226">
          <cell r="B1226">
            <v>68467</v>
          </cell>
          <cell r="C1226" t="str">
            <v>ESCORAMENTO DE LAJE PRE-MOLDADA</v>
          </cell>
        </row>
        <row r="1227">
          <cell r="B1227" t="str">
            <v>68467/001</v>
          </cell>
          <cell r="C1227" t="str">
            <v>ESCORAMENTO DE LAJE PRE-MOLDADA</v>
          </cell>
          <cell r="D1227" t="str">
            <v>M2</v>
          </cell>
          <cell r="E1227">
            <v>11.2</v>
          </cell>
        </row>
        <row r="1228">
          <cell r="B1228">
            <v>68575</v>
          </cell>
          <cell r="C1228" t="str">
            <v>FORMA PINHO 3A P/FUNDACAO RADIER REAPROV 10 VEZES - CORTE/MONTAGEM/ESC</v>
          </cell>
        </row>
        <row r="1229">
          <cell r="C1229" t="str">
            <v>ORAMENTO/DESFORMA</v>
          </cell>
        </row>
        <row r="1230">
          <cell r="B1230" t="str">
            <v>68575/001</v>
          </cell>
          <cell r="C1230" t="str">
            <v>FORMA PINHO 3A P/FUNDACAO RADIER REAPROV 3 VEZES - CORTE/MONTAGEM/ESCO</v>
          </cell>
          <cell r="D1230" t="str">
            <v>M2</v>
          </cell>
          <cell r="E1230">
            <v>18.28</v>
          </cell>
        </row>
        <row r="1231">
          <cell r="C1231" t="str">
            <v>RAMENTO/DESFORMA</v>
          </cell>
        </row>
        <row r="1232">
          <cell r="B1232" t="str">
            <v>68575/002</v>
          </cell>
          <cell r="C1232" t="str">
            <v>FORMA PINHO 3A P/FUNDACAO RADIER REAPROV 5 VEZES - CORTE/MONTAGEM/ESCO</v>
          </cell>
          <cell r="D1232" t="str">
            <v>M2</v>
          </cell>
          <cell r="E1232">
            <v>11.4</v>
          </cell>
        </row>
        <row r="1233">
          <cell r="C1233" t="str">
            <v>RAMENTO/DESFORMA</v>
          </cell>
        </row>
        <row r="1234">
          <cell r="B1234" t="str">
            <v>68575/003</v>
          </cell>
          <cell r="C1234" t="str">
            <v>FORMA PINHO 3A P/FUNDACAO RADIER REAPROV 10 VEZES - CORTE/MONTAGEM/ESC</v>
          </cell>
          <cell r="D1234" t="str">
            <v>M2</v>
          </cell>
          <cell r="E1234">
            <v>6.26</v>
          </cell>
        </row>
        <row r="1235">
          <cell r="C1235" t="str">
            <v>ORAMENTO/DESFORMA</v>
          </cell>
        </row>
        <row r="1236">
          <cell r="B1236">
            <v>68576</v>
          </cell>
          <cell r="C1236" t="str">
            <v>FORMA MADEIRA COMP RESINADA 12MM P/ESTRUTURA REAPROV 2 VEZES - CORTE/</v>
          </cell>
        </row>
        <row r="1237">
          <cell r="C1237" t="str">
            <v>MONTAGEM/ESCORAMENTO/DESFORMA</v>
          </cell>
        </row>
        <row r="1238">
          <cell r="B1238" t="str">
            <v>68576/001</v>
          </cell>
          <cell r="C1238" t="str">
            <v>FORMA MADEIRA COMP RESINADA 12MM P/ESTRUTURA REAPROV 2 VEZES - CORTE/</v>
          </cell>
          <cell r="D1238" t="str">
            <v>M2</v>
          </cell>
          <cell r="E1238">
            <v>58.82</v>
          </cell>
        </row>
        <row r="1239">
          <cell r="C1239" t="str">
            <v>MONTAGEM/ESCORAMENTO/DESFORMA</v>
          </cell>
        </row>
        <row r="1240">
          <cell r="B1240" t="str">
            <v>68576/002</v>
          </cell>
          <cell r="C1240" t="str">
            <v>FORMA MADEIRA COMP RESINADA 12MM P/ESTRUTURA REAPROV 3 VEZES - CORTE/</v>
          </cell>
          <cell r="D1240" t="str">
            <v>M2</v>
          </cell>
          <cell r="E1240">
            <v>45.14</v>
          </cell>
        </row>
        <row r="1241">
          <cell r="C1241" t="str">
            <v>MONTAGEM/ESCORAMENTO/DESFORMA</v>
          </cell>
        </row>
        <row r="1242">
          <cell r="B1242" t="str">
            <v>68576/003</v>
          </cell>
          <cell r="C1242" t="str">
            <v>FORMA MADEIRA COMP RESINADA 12MM P/ESTRUTURA REAPROV 5 VEZES - CORTE/</v>
          </cell>
          <cell r="D1242" t="str">
            <v>M2</v>
          </cell>
          <cell r="E1242">
            <v>36.700000000000003</v>
          </cell>
        </row>
        <row r="1243">
          <cell r="C1243" t="str">
            <v>MONTAGEM/ESCORAMENTO/DESFORMA</v>
          </cell>
        </row>
        <row r="1244">
          <cell r="B1244" t="str">
            <v>68576/004</v>
          </cell>
          <cell r="C1244" t="str">
            <v>FORMA MADEIRA COMP RESINADA 12MM P/ESTRUTURA REAPROV 8 VEZES - CORTE/</v>
          </cell>
          <cell r="D1244" t="str">
            <v>M2</v>
          </cell>
          <cell r="E1244">
            <v>35.270000000000003</v>
          </cell>
        </row>
        <row r="1245">
          <cell r="B1245" t="str">
            <v>IGO       |</v>
          </cell>
          <cell r="C1245" t="str">
            <v>D E S C R I Ç Ã O                                                   |UN</v>
          </cell>
          <cell r="D1245" t="str">
            <v>IDADE</v>
          </cell>
          <cell r="E1245" t="str">
            <v>|CUSTO TOT</v>
          </cell>
        </row>
        <row r="1246">
          <cell r="B1246" t="str">
            <v>ULO.....: N</v>
          </cell>
          <cell r="C1246" t="str">
            <v>ACIONAL CAIXA</v>
          </cell>
        </row>
        <row r="1248">
          <cell r="C1248" t="str">
            <v>MONTAGEM/ESCORAMENTO/DESFORMA</v>
          </cell>
        </row>
        <row r="1249">
          <cell r="B1249" t="str">
            <v>68576/005</v>
          </cell>
          <cell r="C1249" t="str">
            <v>FORMA MADEIRA COMP RESINADA 14MM P/ESTRUTURA REAPROV 2 VEZES - CORTE/</v>
          </cell>
          <cell r="D1249" t="str">
            <v>M2</v>
          </cell>
          <cell r="E1249">
            <v>60.8</v>
          </cell>
        </row>
        <row r="1250">
          <cell r="C1250" t="str">
            <v>MONTAGEM/ESCORAMENTO/DESFORMA</v>
          </cell>
        </row>
        <row r="1251">
          <cell r="B1251" t="str">
            <v>68576/006</v>
          </cell>
          <cell r="C1251" t="str">
            <v>FORMA MADEIRA COMP RESINADA 14MM P/ESTRUTURA REAPROV 3 VEZES - CORTE/</v>
          </cell>
          <cell r="D1251" t="str">
            <v>M2</v>
          </cell>
          <cell r="E1251">
            <v>46.47</v>
          </cell>
        </row>
        <row r="1252">
          <cell r="C1252" t="str">
            <v>MONTAGEM/ESCORAMENTO/DESFORMA</v>
          </cell>
        </row>
        <row r="1253">
          <cell r="B1253" t="str">
            <v>68576/007</v>
          </cell>
          <cell r="C1253" t="str">
            <v>FORMA MADEIRA COMP RESINADA 14MM P/ESTRUTURA REAPROV 5 VEZES - CORTE/</v>
          </cell>
          <cell r="D1253" t="str">
            <v>M2</v>
          </cell>
          <cell r="E1253">
            <v>37.5</v>
          </cell>
        </row>
        <row r="1254">
          <cell r="C1254" t="str">
            <v>MONTAGEM/ESCORAMENTO/DESFORMA</v>
          </cell>
        </row>
        <row r="1255">
          <cell r="B1255" t="str">
            <v>68576/008</v>
          </cell>
          <cell r="C1255" t="str">
            <v>FORMA MADEIRA COMP RESINADA 14MM P/ESTRUTURA REAPROV 8 VEZES - CORTE/</v>
          </cell>
          <cell r="D1255" t="str">
            <v>M2</v>
          </cell>
          <cell r="E1255">
            <v>35.76</v>
          </cell>
        </row>
        <row r="1256">
          <cell r="C1256" t="str">
            <v>MONTAGEM/ESCORAMENTO/DESFORMA</v>
          </cell>
        </row>
        <row r="1257">
          <cell r="B1257">
            <v>68577</v>
          </cell>
          <cell r="C1257" t="str">
            <v>FORMA PINHO 3A P/CONCRETO EM FUNDACAO REAPROV 2 VEZES - CORTE/MONTAGEM</v>
          </cell>
        </row>
        <row r="1258">
          <cell r="C1258" t="str">
            <v>/ESCORAMENTO/DESFORMA</v>
          </cell>
        </row>
        <row r="1259">
          <cell r="B1259" t="str">
            <v>68577/001</v>
          </cell>
          <cell r="C1259" t="str">
            <v>FORMA PINHO 3A P/CONCRETO EM FUNDACAO REAPROV 2 VEZES - CORTE/MONTAGEM</v>
          </cell>
          <cell r="D1259" t="str">
            <v>M2</v>
          </cell>
          <cell r="E1259">
            <v>31.06</v>
          </cell>
        </row>
        <row r="1260">
          <cell r="C1260" t="str">
            <v>/ESCORAMENTO/DESFORMA</v>
          </cell>
        </row>
        <row r="1261">
          <cell r="B1261" t="str">
            <v>68577/002</v>
          </cell>
          <cell r="C1261" t="str">
            <v>FORMA PINHO 3A P/CONCRETO EM FUNDACAO REAPROV 3 VEZES - CORTE/MONTAGEM/ESCORAMENTO/DESFORMA</v>
          </cell>
          <cell r="D1261" t="str">
            <v>M2</v>
          </cell>
          <cell r="E1261">
            <v>25.82</v>
          </cell>
        </row>
        <row r="1262">
          <cell r="C1262" t="str">
            <v>/ESCORAMENTO/DESFORMA</v>
          </cell>
        </row>
        <row r="1263">
          <cell r="B1263" t="str">
            <v>68577/003</v>
          </cell>
          <cell r="C1263" t="str">
            <v>FORMA PINHO 3A P/CONCRETO EM FUNDACAO REAPROV 5 VEZES - CORTE/MONTAGEM</v>
          </cell>
          <cell r="D1263" t="str">
            <v>M2</v>
          </cell>
          <cell r="E1263">
            <v>21.91</v>
          </cell>
        </row>
        <row r="1264">
          <cell r="C1264" t="str">
            <v>/ESCORAMENTO/DESFORMA</v>
          </cell>
        </row>
        <row r="1265">
          <cell r="B1265" t="str">
            <v>68577/004</v>
          </cell>
          <cell r="C1265" t="str">
            <v>FORMA PINHO 3A P/CONCRETO EM FUNDACAO S/REAPROVEITAMENTO - CORTE/MONTA</v>
          </cell>
          <cell r="D1265" t="str">
            <v>M2</v>
          </cell>
          <cell r="E1265">
            <v>46.3</v>
          </cell>
        </row>
        <row r="1266">
          <cell r="C1266" t="str">
            <v>GEM/ESCORAMENTO/DESFORMA</v>
          </cell>
        </row>
        <row r="1267">
          <cell r="B1267">
            <v>42</v>
          </cell>
          <cell r="C1267" t="str">
            <v>ARMADURAS</v>
          </cell>
        </row>
        <row r="1268">
          <cell r="B1268">
            <v>10249</v>
          </cell>
          <cell r="C1268" t="str">
            <v>ARMACAO C/ ACO CA-50 P/ ESTRUTURAS DE CONCRETO</v>
          </cell>
        </row>
        <row r="1269">
          <cell r="B1269" t="str">
            <v>10249/001</v>
          </cell>
          <cell r="C1269" t="str">
            <v>ARMACAO EM ACO CA-50 12,7MM (1/2")</v>
          </cell>
          <cell r="D1269" t="str">
            <v>KG</v>
          </cell>
          <cell r="E1269">
            <v>4.54</v>
          </cell>
        </row>
        <row r="1270">
          <cell r="B1270" t="str">
            <v>10249/002</v>
          </cell>
          <cell r="C1270" t="str">
            <v>ARMACAO EM ACO CA-50 9,52MM (3/8")</v>
          </cell>
          <cell r="D1270" t="str">
            <v>KG</v>
          </cell>
          <cell r="E1270">
            <v>4.63</v>
          </cell>
        </row>
        <row r="1271">
          <cell r="B1271">
            <v>23722</v>
          </cell>
          <cell r="C1271" t="str">
            <v>ARMACAO P/BALDRAME</v>
          </cell>
        </row>
        <row r="1272">
          <cell r="B1272" t="str">
            <v>23722/001</v>
          </cell>
          <cell r="C1272" t="str">
            <v>ARMACAO FINA P/FUNDACAO TIPO BALDRAME</v>
          </cell>
          <cell r="D1272" t="str">
            <v>KG</v>
          </cell>
          <cell r="E1272">
            <v>4.91</v>
          </cell>
        </row>
        <row r="1273">
          <cell r="B1273">
            <v>23736</v>
          </cell>
          <cell r="C1273" t="str">
            <v>ARMACAO EM TELA SOLDADA</v>
          </cell>
        </row>
        <row r="1274">
          <cell r="B1274" t="str">
            <v>23736/001</v>
          </cell>
          <cell r="C1274" t="str">
            <v>ARMACAO EM TELA SOLDADA Q-138 (10X10CM) #4.2X4.2MM</v>
          </cell>
          <cell r="D1274" t="str">
            <v>KG</v>
          </cell>
          <cell r="E1274">
            <v>5.61</v>
          </cell>
        </row>
        <row r="1275">
          <cell r="B1275">
            <v>23749</v>
          </cell>
          <cell r="C1275" t="str">
            <v>ARMACAO CA-50 P/1,0M3 DE CONCRETO</v>
          </cell>
        </row>
        <row r="1276">
          <cell r="B1276" t="str">
            <v>IGO       |</v>
          </cell>
          <cell r="C1276" t="str">
            <v>D E S C R I Ç Ã O                                                   |UN</v>
          </cell>
          <cell r="D1276" t="str">
            <v>IDADE</v>
          </cell>
          <cell r="E1276" t="str">
            <v>|CUSTO TOT</v>
          </cell>
        </row>
        <row r="1277">
          <cell r="B1277" t="str">
            <v>ULO.....: N</v>
          </cell>
          <cell r="C1277" t="str">
            <v>ACIONAL CAIXA</v>
          </cell>
        </row>
        <row r="1279">
          <cell r="B1279" t="str">
            <v>23749/001</v>
          </cell>
          <cell r="C1279" t="str">
            <v>ACO CA-50 P/1,0M3 DE C0NCRETO</v>
          </cell>
          <cell r="D1279" t="str">
            <v>UN</v>
          </cell>
          <cell r="E1279">
            <v>339.65</v>
          </cell>
        </row>
        <row r="1280">
          <cell r="B1280">
            <v>63432</v>
          </cell>
          <cell r="C1280" t="str">
            <v>ARMACAO C/ACO CA-60 (3.4 A 6.0MM)</v>
          </cell>
        </row>
        <row r="1281">
          <cell r="B1281" t="str">
            <v>63432/001</v>
          </cell>
          <cell r="C1281" t="str">
            <v>ARMACAO C/ACO CA-60 (3.4 A 6.0MM) - ESTRUTURAS</v>
          </cell>
          <cell r="D1281" t="str">
            <v>KG</v>
          </cell>
          <cell r="E1281">
            <v>4.91</v>
          </cell>
        </row>
        <row r="1282">
          <cell r="B1282">
            <v>68624</v>
          </cell>
          <cell r="C1282" t="str">
            <v>ARMACAO ACO CA-50 P/FUNDACAO DIRETA</v>
          </cell>
        </row>
        <row r="1283">
          <cell r="B1283" t="str">
            <v>68624/001</v>
          </cell>
          <cell r="C1283" t="str">
            <v>ARMACAO ACO CA-50 P/FUNDACAO DIRETA</v>
          </cell>
          <cell r="D1283" t="str">
            <v>KG</v>
          </cell>
          <cell r="E1283">
            <v>4.8899999999999997</v>
          </cell>
        </row>
        <row r="1284">
          <cell r="B1284" t="str">
            <v>68624/002</v>
          </cell>
          <cell r="C1284" t="str">
            <v>ARMACAO ACO CA-50/CA-60 P/FUNDACAO DIRETA</v>
          </cell>
          <cell r="D1284" t="str">
            <v>KG</v>
          </cell>
          <cell r="E1284">
            <v>4.96</v>
          </cell>
        </row>
        <row r="1285">
          <cell r="B1285" t="str">
            <v>68624/003</v>
          </cell>
          <cell r="C1285" t="str">
            <v>ARMACAO ACO CA-50/CA-60 P/BALDRAME</v>
          </cell>
          <cell r="D1285" t="str">
            <v>KG</v>
          </cell>
          <cell r="E1285">
            <v>4.82</v>
          </cell>
        </row>
        <row r="1286">
          <cell r="B1286">
            <v>68625</v>
          </cell>
          <cell r="C1286" t="str">
            <v>ARMACAO ACO CA-50 P/ESTRUTURA</v>
          </cell>
        </row>
        <row r="1287">
          <cell r="B1287" t="str">
            <v>68625/001</v>
          </cell>
          <cell r="C1287" t="str">
            <v>ARMACAO ACO CA-50 P/ESTRUTURA</v>
          </cell>
          <cell r="D1287" t="str">
            <v>KG</v>
          </cell>
          <cell r="E1287">
            <v>4.84</v>
          </cell>
        </row>
        <row r="1288">
          <cell r="B1288" t="str">
            <v>68625/002</v>
          </cell>
          <cell r="C1288" t="str">
            <v>ARMACAO ACO CA-50/CA-60 P/ESTRUTURA</v>
          </cell>
          <cell r="D1288" t="str">
            <v>KG</v>
          </cell>
          <cell r="E1288">
            <v>4.96</v>
          </cell>
        </row>
        <row r="1289">
          <cell r="B1289">
            <v>43</v>
          </cell>
          <cell r="C1289" t="str">
            <v>CONCRETOS</v>
          </cell>
        </row>
        <row r="1290">
          <cell r="B1290">
            <v>10300</v>
          </cell>
          <cell r="C1290" t="str">
            <v>TRATAMENTO DE SUP. CONC. APARENTE C/VERNIZ 2 DEM?O</v>
          </cell>
        </row>
        <row r="1291">
          <cell r="B1291" t="str">
            <v>10300/001</v>
          </cell>
          <cell r="C1291" t="str">
            <v>TRATAMENTO DE SUP. CONC. APARENTE C/VERNIZ</v>
          </cell>
          <cell r="D1291" t="str">
            <v>M2</v>
          </cell>
          <cell r="E1291">
            <v>4.78</v>
          </cell>
        </row>
        <row r="1292">
          <cell r="B1292">
            <v>23437</v>
          </cell>
          <cell r="C1292" t="str">
            <v>CONCRETOS-INCLUI FORNECIMENTO, LANCAMENTO NAS FORMAS, ADENSAMENTO,</v>
          </cell>
        </row>
        <row r="1293">
          <cell r="C1293" t="str">
            <v>DESEMPENO E PREPARO DAS JUNTAS DE CONCRETAGEM.</v>
          </cell>
        </row>
        <row r="1294">
          <cell r="B1294" t="str">
            <v>23437/001</v>
          </cell>
          <cell r="C1294" t="str">
            <v>CONCRETO CICLOPICO COM 30% DE PEDRA DE MAO</v>
          </cell>
          <cell r="D1294" t="str">
            <v>M3</v>
          </cell>
          <cell r="E1294">
            <v>172.86</v>
          </cell>
        </row>
        <row r="1295">
          <cell r="B1295" t="str">
            <v>23437/002</v>
          </cell>
          <cell r="C1295" t="str">
            <v>CONC. NAO ESTRUTURAL,CONSUMO MIN.DE 150 KG CIMENTO/M3(1:4:5)</v>
          </cell>
          <cell r="D1295" t="str">
            <v>M3</v>
          </cell>
          <cell r="E1295">
            <v>178.19</v>
          </cell>
        </row>
        <row r="1296">
          <cell r="B1296" t="str">
            <v>23437/003</v>
          </cell>
          <cell r="C1296" t="str">
            <v>CONC. NAO ESTRUTURAL,CONSUMO MIN.DE 210 KG CIMENTO/M3(1:3:5)</v>
          </cell>
          <cell r="D1296" t="str">
            <v>M3</v>
          </cell>
          <cell r="E1296">
            <v>197.04</v>
          </cell>
        </row>
        <row r="1297">
          <cell r="B1297" t="str">
            <v>23437/004</v>
          </cell>
          <cell r="C1297" t="str">
            <v>CONCRETO ESTRUTURAL FCK = 15 MPA (1:2:3) - PREP. C/BETONEIRA</v>
          </cell>
          <cell r="D1297" t="str">
            <v>M3</v>
          </cell>
          <cell r="E1297">
            <v>249.2</v>
          </cell>
        </row>
        <row r="1298">
          <cell r="B1298" t="str">
            <v>23437/005</v>
          </cell>
          <cell r="C1298" t="str">
            <v>CONCRETO ESTRUTURAL FCK = 20 MPA (1:1,5:3)-PREP. C/BETONEIRA</v>
          </cell>
          <cell r="D1298" t="str">
            <v>M3</v>
          </cell>
          <cell r="E1298">
            <v>259.49</v>
          </cell>
        </row>
        <row r="1299">
          <cell r="B1299" t="str">
            <v>23437/008</v>
          </cell>
          <cell r="C1299" t="str">
            <v>CONCRETO USINADO BOMBEADO, FCK = 15 MPA</v>
          </cell>
          <cell r="D1299" t="str">
            <v>M3</v>
          </cell>
          <cell r="E1299">
            <v>254.98</v>
          </cell>
        </row>
        <row r="1300">
          <cell r="B1300" t="str">
            <v>23437/009</v>
          </cell>
          <cell r="C1300" t="str">
            <v>CONCRETO USINADO BOMBEADO, FCK = 20 MPA</v>
          </cell>
          <cell r="D1300" t="str">
            <v>M3</v>
          </cell>
          <cell r="E1300">
            <v>264.43</v>
          </cell>
        </row>
        <row r="1301">
          <cell r="B1301" t="str">
            <v>23437/010</v>
          </cell>
          <cell r="C1301" t="str">
            <v>CONCRETO FCK=15,0MPA, CONTROLE "C", PREPARO MECANICO NA OBRA,</v>
          </cell>
          <cell r="D1301" t="str">
            <v>M3</v>
          </cell>
          <cell r="E1301">
            <v>241.02</v>
          </cell>
        </row>
        <row r="1302">
          <cell r="C1302" t="str">
            <v>INCL.  LANCAMENTO (EM FUNDACAO) -NAO INCLUI FORMAS E ACO</v>
          </cell>
        </row>
        <row r="1303">
          <cell r="B1303" t="str">
            <v>23437/011</v>
          </cell>
          <cell r="C1303" t="str">
            <v>CONCRETO GROUT, FCK=14 MPA</v>
          </cell>
          <cell r="D1303" t="str">
            <v>M3</v>
          </cell>
          <cell r="E1303">
            <v>235.37</v>
          </cell>
        </row>
        <row r="1304">
          <cell r="B1304" t="str">
            <v>23437/012</v>
          </cell>
          <cell r="C1304" t="str">
            <v>CONCRETO GROUT, FCK = 8,0 MPA</v>
          </cell>
          <cell r="D1304" t="str">
            <v>M3</v>
          </cell>
          <cell r="E1304">
            <v>226.85</v>
          </cell>
        </row>
        <row r="1305">
          <cell r="B1305" t="str">
            <v>23437/013</v>
          </cell>
          <cell r="C1305" t="str">
            <v>CONCRETO USINADO, ESTRUTURAL, FCK = 16 MPA</v>
          </cell>
          <cell r="D1305" t="str">
            <v>M3</v>
          </cell>
          <cell r="E1305">
            <v>247.8</v>
          </cell>
        </row>
        <row r="1306">
          <cell r="B1306">
            <v>23769</v>
          </cell>
          <cell r="C1306" t="str">
            <v>CONCRETO ARMADO FCK=15MPA (USINADO C/BOMBEAMENTO)</v>
          </cell>
        </row>
        <row r="1307">
          <cell r="B1307" t="str">
            <v>IGO       |</v>
          </cell>
          <cell r="C1307" t="str">
            <v>D E S C R I Ç Ã O                                                   |UN</v>
          </cell>
          <cell r="D1307" t="str">
            <v>IDADE</v>
          </cell>
          <cell r="E1307" t="str">
            <v>|CUSTO TOT</v>
          </cell>
        </row>
        <row r="1308">
          <cell r="B1308" t="str">
            <v>ULO.....: N</v>
          </cell>
          <cell r="C1308" t="str">
            <v>ACIONAL CAIXA</v>
          </cell>
        </row>
        <row r="1310">
          <cell r="B1310" t="str">
            <v>23769/001</v>
          </cell>
          <cell r="C1310" t="str">
            <v>CONCRETO USINADO FCK=15MPA, INCL. ARMACAO CA-50, FORMAS C/COMPENSADO</v>
          </cell>
          <cell r="D1310" t="str">
            <v>M3</v>
          </cell>
          <cell r="E1310">
            <v>920.21</v>
          </cell>
        </row>
        <row r="1311">
          <cell r="C1311" t="str">
            <v>RESINADO 12MM (REAP. 5X), LANCAMENTO/VIBRACAO</v>
          </cell>
        </row>
        <row r="1312">
          <cell r="B1312">
            <v>23770</v>
          </cell>
          <cell r="C1312" t="str">
            <v>CONCRETO ARMADO FCK=15MPA (PREP.NA OBRA C/BETONEIRA), INCLUSIVE</v>
          </cell>
        </row>
        <row r="1313">
          <cell r="C1313" t="str">
            <v>IMPERMEABILIZANTE (ESTRUTURAS)</v>
          </cell>
        </row>
        <row r="1314">
          <cell r="B1314" t="str">
            <v>23770/001</v>
          </cell>
          <cell r="C1314" t="str">
            <v>CONCRETO ARMADO FCK=15MPA (PREP.NA OBRA C/BETONEIRA), INCL. IMPERMEAB,</v>
          </cell>
          <cell r="D1314" t="str">
            <v>M3</v>
          </cell>
          <cell r="E1314">
            <v>961.01</v>
          </cell>
        </row>
        <row r="1315">
          <cell r="C1315" t="str">
            <v>FORMAS C/COMPENS. RESIN.12MM (REP.5X)/ARMACAO CA-50/LANCAM/VIBRACAO</v>
          </cell>
        </row>
        <row r="1316">
          <cell r="B1316" t="str">
            <v>23770/002</v>
          </cell>
          <cell r="C1316" t="str">
            <v>CONCRETO ARMADO FCK=15MPA (PREP.NA OBRA C/BETONEIRA) INCLUI FORMA COMP</v>
          </cell>
          <cell r="D1316" t="str">
            <v>M3</v>
          </cell>
          <cell r="E1316">
            <v>939.01</v>
          </cell>
        </row>
        <row r="1317">
          <cell r="C1317" t="str">
            <v>ENS RESINADO 12MM REAPR 5X/ARMAÇÃO CA-50/LANCAM/VIBRAÇÃO</v>
          </cell>
        </row>
        <row r="1318">
          <cell r="B1318">
            <v>24127</v>
          </cell>
          <cell r="C1318" t="str">
            <v>ADENSAMENTO, DESEMPENO E PREPARO DE JUNTAS DE CONCRETAGEM</v>
          </cell>
        </row>
        <row r="1319">
          <cell r="B1319" t="str">
            <v>24127/001</v>
          </cell>
          <cell r="C1319" t="str">
            <v>ADENSAMENTO, DESEMPENO E PREPARO JUNTAS CONCRETAGEM /CONCRETO BOMBEADO</v>
          </cell>
          <cell r="D1319" t="str">
            <v>M3</v>
          </cell>
          <cell r="E1319">
            <v>12.48</v>
          </cell>
        </row>
        <row r="1320">
          <cell r="B1320">
            <v>24746</v>
          </cell>
          <cell r="C1320" t="str">
            <v>LANCAMENTO MANUAL DE CONCRETO</v>
          </cell>
        </row>
        <row r="1321">
          <cell r="B1321" t="str">
            <v>24746/001</v>
          </cell>
          <cell r="C1321" t="str">
            <v>LANCAMENTO MANUAL DE CONCRETO EM FUNDACOES/LASTROS, INCL.VIBRACAO</v>
          </cell>
          <cell r="D1321" t="str">
            <v>M3</v>
          </cell>
          <cell r="E1321">
            <v>34.299999999999997</v>
          </cell>
        </row>
        <row r="1322">
          <cell r="B1322" t="str">
            <v>24746/002</v>
          </cell>
          <cell r="C1322" t="str">
            <v>LANCAMENTO MANUAL DE CONCRETO EM ESTRUTURAS, INCL. VIBRACAO</v>
          </cell>
          <cell r="D1322" t="str">
            <v>M3</v>
          </cell>
          <cell r="E1322">
            <v>66.790000000000006</v>
          </cell>
        </row>
        <row r="1323">
          <cell r="B1323">
            <v>24749</v>
          </cell>
          <cell r="C1323" t="str">
            <v>CONCRETO C/ PREPARO MECANICO (BETONEIRA) NA OBRA</v>
          </cell>
        </row>
        <row r="1324">
          <cell r="B1324" t="str">
            <v>24749/001</v>
          </cell>
          <cell r="C1324" t="str">
            <v>CONCRETO FCK=15MPA, PREPARO NA OBRA C/ BETONEIRA</v>
          </cell>
          <cell r="D1324" t="str">
            <v>M3</v>
          </cell>
          <cell r="E1324">
            <v>206.99</v>
          </cell>
        </row>
        <row r="1325">
          <cell r="B1325">
            <v>26311</v>
          </cell>
          <cell r="C1325" t="str">
            <v>CONCRETO BOMBEADO</v>
          </cell>
        </row>
        <row r="1326">
          <cell r="B1326" t="str">
            <v>26311/002</v>
          </cell>
          <cell r="C1326" t="str">
            <v>CONCRETO BOMBEADO 15MPA INCL CONCR IMPORT USINA COLOCACAO ESPALHAMENTO</v>
          </cell>
          <cell r="D1326" t="str">
            <v>M3</v>
          </cell>
          <cell r="E1326">
            <v>267.89999999999998</v>
          </cell>
        </row>
        <row r="1327">
          <cell r="C1327" t="str">
            <v>ADENSAMENTO MECANICO E ACABAMENTO.</v>
          </cell>
        </row>
        <row r="1328">
          <cell r="B1328" t="str">
            <v>26311/005</v>
          </cell>
          <cell r="C1328" t="str">
            <v>CONCRETO BOMBEADO 20MPA INCL CONCR IMPORT USINA COLOCACAO ESPALHAMENTO</v>
          </cell>
          <cell r="D1328" t="str">
            <v>M3</v>
          </cell>
          <cell r="E1328">
            <v>277.83</v>
          </cell>
        </row>
        <row r="1329">
          <cell r="C1329" t="str">
            <v>ADENSAMENTO MECANICO E ACABAMENTO.</v>
          </cell>
        </row>
        <row r="1330">
          <cell r="B1330" t="str">
            <v>26311/008</v>
          </cell>
          <cell r="C1330" t="str">
            <v>CONCRETO BOMBEADO 25MPA INCL CONCR IMPORT USINA COLOCACAO ESPALHAMENTO</v>
          </cell>
          <cell r="D1330" t="str">
            <v>M3</v>
          </cell>
          <cell r="E1330">
            <v>289.93</v>
          </cell>
        </row>
        <row r="1331">
          <cell r="C1331" t="str">
            <v>ADENSAMENTO MECANICO E ACABAMENTO.</v>
          </cell>
        </row>
        <row r="1332">
          <cell r="B1332" t="str">
            <v>26311/011</v>
          </cell>
          <cell r="C1332" t="str">
            <v>CONCRETO BOMBEADO 30MPA INCL CONCR IMPORT USINA COLOCACAO ESPALHAMENTO</v>
          </cell>
          <cell r="D1332" t="str">
            <v>M3</v>
          </cell>
          <cell r="E1332">
            <v>308.94</v>
          </cell>
        </row>
        <row r="1333">
          <cell r="C1333" t="str">
            <v>ADENSAMENTO MECANICO E ACABAMENTO.</v>
          </cell>
        </row>
        <row r="1334">
          <cell r="B1334" t="str">
            <v>26311/012</v>
          </cell>
          <cell r="C1334" t="str">
            <v>CONCRETO BOMBEADO 35MPA INCL CONCR IMPORT USINA COLOCACAO ESPALHAMENTO</v>
          </cell>
          <cell r="D1334" t="str">
            <v>M3</v>
          </cell>
          <cell r="E1334">
            <v>344.27</v>
          </cell>
        </row>
        <row r="1335">
          <cell r="C1335" t="str">
            <v>ADENSAMENTO MECANICO E ACABAMENTO.</v>
          </cell>
        </row>
        <row r="1336">
          <cell r="B1336" t="str">
            <v>26311/013</v>
          </cell>
          <cell r="C1336" t="str">
            <v>CEDAE ENCHIMENTO CONCRETO 15 MPA ENTRE O TUBO E CAMISA DE "TUNEL LINE"</v>
          </cell>
          <cell r="D1336" t="str">
            <v>M3</v>
          </cell>
          <cell r="E1336">
            <v>267.89999999999998</v>
          </cell>
        </row>
        <row r="1337">
          <cell r="B1337" t="str">
            <v>26311/014</v>
          </cell>
          <cell r="C1337" t="str">
            <v>CONCRETO BOMBEADO 18MPA IMPORTADO USINA INCL COLOCACAO ESPALHAMENTO</v>
          </cell>
          <cell r="D1337" t="str">
            <v>M3</v>
          </cell>
          <cell r="E1337">
            <v>268.81</v>
          </cell>
        </row>
        <row r="1338">
          <cell r="B1338" t="str">
            <v>IGO       |</v>
          </cell>
          <cell r="C1338" t="str">
            <v>D E S C R I Ç Ã O                                                   |UN</v>
          </cell>
          <cell r="D1338" t="str">
            <v>IDADE</v>
          </cell>
          <cell r="E1338" t="str">
            <v>|CUSTO TOT</v>
          </cell>
        </row>
        <row r="1339">
          <cell r="B1339" t="str">
            <v>ULO.....: N</v>
          </cell>
          <cell r="C1339" t="str">
            <v>ACIONAL CAIXA</v>
          </cell>
        </row>
        <row r="1341">
          <cell r="C1341" t="str">
            <v>ADENSAMENTO MECANICO E ACABAMENTO.</v>
          </cell>
        </row>
        <row r="1342">
          <cell r="B1342" t="str">
            <v>26311/015</v>
          </cell>
          <cell r="C1342" t="str">
            <v>CONCRETO BOMBEADO 24MPA IMPORTADO USINA INCL COLOCACAO ESPALHAMENTO</v>
          </cell>
          <cell r="D1342" t="str">
            <v>M3</v>
          </cell>
          <cell r="E1342">
            <v>287.82</v>
          </cell>
        </row>
        <row r="1343">
          <cell r="C1343" t="str">
            <v>ADENSAMENTO MECANICO E ACABAMENTO.</v>
          </cell>
        </row>
        <row r="1344">
          <cell r="B1344">
            <v>26312</v>
          </cell>
          <cell r="C1344" t="str">
            <v>CONCRETO USINADO C/TRANSPORTE HORIZ NA OBRA</v>
          </cell>
        </row>
        <row r="1345">
          <cell r="B1345" t="str">
            <v>26312/001</v>
          </cell>
          <cell r="C1345" t="str">
            <v>CONCRETO IMPORTADO USINA DOSADO RACIONALMENTE 10MPA INCL TRANSPORTE HO</v>
          </cell>
          <cell r="D1345" t="str">
            <v>M3</v>
          </cell>
          <cell r="E1345">
            <v>236.15</v>
          </cell>
        </row>
        <row r="1346">
          <cell r="C1346" t="str">
            <v>RIZONTAL ATE 20M EM CARRINHOS ADENSAMENTO E ACABAMENTO.</v>
          </cell>
        </row>
        <row r="1347">
          <cell r="B1347" t="str">
            <v>26312/002</v>
          </cell>
          <cell r="C1347" t="str">
            <v>CONCRETO IMPORTADO USINA DOSADO RACIONALMENTE 15MPA INCL TRANSPORTE HO</v>
          </cell>
          <cell r="D1347" t="str">
            <v>M3</v>
          </cell>
          <cell r="E1347">
            <v>274.5</v>
          </cell>
        </row>
        <row r="1348">
          <cell r="C1348" t="str">
            <v>RIZONTAL EM CARRINHOS ATE 20M ADENSAMENTO E ACABAMENTO.</v>
          </cell>
        </row>
        <row r="1349">
          <cell r="B1349" t="str">
            <v>26312/003</v>
          </cell>
          <cell r="C1349" t="str">
            <v>CONCRETO IMPORTADO USINA DOSADO RACIONALMENTE 20MPA INCL TRANSPORTE HORIZONTAL EM CARRINHOS ADENSAMENTO E ACABAMENTO.</v>
          </cell>
          <cell r="D1349" t="str">
            <v>M3</v>
          </cell>
          <cell r="E1349">
            <v>284.56</v>
          </cell>
        </row>
        <row r="1351">
          <cell r="B1351" t="str">
            <v>26312/004</v>
          </cell>
          <cell r="C1351" t="str">
            <v>CONCRETO IMPORTADO USINA DOSADO RACIONALMENTE 25MPA INCL TRANSPORTE HO</v>
          </cell>
          <cell r="D1351" t="str">
            <v>M3</v>
          </cell>
          <cell r="E1351">
            <v>286.57</v>
          </cell>
        </row>
        <row r="1352">
          <cell r="C1352" t="str">
            <v>RIZONTAL ATE 20M EM CARRINHOS ADENSAMENTO E ACABAMENTO.</v>
          </cell>
        </row>
        <row r="1353">
          <cell r="B1353">
            <v>40780</v>
          </cell>
          <cell r="C1353" t="str">
            <v>REGULARIZACAO DE SUPERFICIE DE CONC. APARENTE</v>
          </cell>
          <cell r="D1353" t="str">
            <v>M2</v>
          </cell>
          <cell r="E1353">
            <v>3.06</v>
          </cell>
        </row>
        <row r="1354">
          <cell r="B1354">
            <v>68057</v>
          </cell>
          <cell r="C1354" t="str">
            <v>LAJE DE IMPERMEABILIZACAO</v>
          </cell>
          <cell r="D1354" t="str">
            <v>M3</v>
          </cell>
          <cell r="E1354">
            <v>275.73</v>
          </cell>
        </row>
        <row r="1355">
          <cell r="B1355">
            <v>68445</v>
          </cell>
          <cell r="C1355" t="str">
            <v>CONCRETO PARA LASTRO</v>
          </cell>
        </row>
        <row r="1356">
          <cell r="B1356" t="str">
            <v>68445/001</v>
          </cell>
          <cell r="C1356" t="str">
            <v>CONCRETO PARA LASTRO</v>
          </cell>
          <cell r="D1356" t="str">
            <v>M3</v>
          </cell>
          <cell r="E1356">
            <v>195.58</v>
          </cell>
        </row>
        <row r="1357">
          <cell r="B1357">
            <v>68464</v>
          </cell>
          <cell r="C1357" t="str">
            <v>CONCRETO FCK=7MPA, PREPARO NA OBRA C/BETONEIRA -CONTR."C"</v>
          </cell>
        </row>
        <row r="1358">
          <cell r="B1358" t="str">
            <v>68464/001</v>
          </cell>
          <cell r="C1358" t="str">
            <v>CONCRETO FCK=7MPA, PREPARO NA OBRA C/BETONEIRA -CONTR."C"</v>
          </cell>
          <cell r="D1358" t="str">
            <v>M3</v>
          </cell>
          <cell r="E1358">
            <v>179.02</v>
          </cell>
        </row>
        <row r="1359">
          <cell r="B1359">
            <v>68578</v>
          </cell>
          <cell r="C1359" t="str">
            <v>CONCRETO 1:2,5:3 C/BETONEIRA</v>
          </cell>
        </row>
        <row r="1360">
          <cell r="B1360" t="str">
            <v>68578/001</v>
          </cell>
          <cell r="C1360" t="str">
            <v>CONCRETO 1:2:3 S/BETONEIRA</v>
          </cell>
          <cell r="D1360" t="str">
            <v>M3</v>
          </cell>
          <cell r="E1360">
            <v>223.34</v>
          </cell>
        </row>
        <row r="1361">
          <cell r="B1361" t="str">
            <v>68578/002</v>
          </cell>
          <cell r="C1361" t="str">
            <v>CONCRETO 1:2:3 C/BETONEIRA</v>
          </cell>
          <cell r="D1361" t="str">
            <v>M3</v>
          </cell>
          <cell r="E1361">
            <v>213.91</v>
          </cell>
        </row>
        <row r="1362">
          <cell r="B1362" t="str">
            <v>68578/003</v>
          </cell>
          <cell r="C1362" t="str">
            <v>CONCRETO 1:2:4 S/BETONEIRA</v>
          </cell>
          <cell r="D1362" t="str">
            <v>M3</v>
          </cell>
          <cell r="E1362">
            <v>211.5</v>
          </cell>
        </row>
        <row r="1363">
          <cell r="B1363" t="str">
            <v>68578/004</v>
          </cell>
          <cell r="C1363" t="str">
            <v>CONCRETO 1:2:4 C/BETONEIRA</v>
          </cell>
          <cell r="D1363" t="str">
            <v>M3</v>
          </cell>
          <cell r="E1363">
            <v>202.06</v>
          </cell>
        </row>
        <row r="1364">
          <cell r="B1364" t="str">
            <v>68578/005</v>
          </cell>
          <cell r="C1364" t="str">
            <v>CONCRETO 1:2,5:3 S/BETONEIRA</v>
          </cell>
          <cell r="D1364" t="str">
            <v>M3</v>
          </cell>
          <cell r="E1364">
            <v>214.7</v>
          </cell>
        </row>
        <row r="1365">
          <cell r="B1365" t="str">
            <v>68578/006</v>
          </cell>
          <cell r="C1365" t="str">
            <v>CONCRETO 1:2,5:3 C/BETONEIRA</v>
          </cell>
          <cell r="D1365" t="str">
            <v>M3</v>
          </cell>
          <cell r="E1365">
            <v>205.26</v>
          </cell>
        </row>
        <row r="1366">
          <cell r="B1366" t="str">
            <v>68578/007</v>
          </cell>
          <cell r="C1366" t="str">
            <v>CONCRETO 1:2,5:4 S/BETONEIRA</v>
          </cell>
          <cell r="D1366" t="str">
            <v>M3</v>
          </cell>
          <cell r="E1366">
            <v>203.45</v>
          </cell>
        </row>
        <row r="1367">
          <cell r="B1367" t="str">
            <v>68578/008</v>
          </cell>
          <cell r="C1367" t="str">
            <v>CONCRETO 1:2,5:4 C/BETONEIRA</v>
          </cell>
          <cell r="D1367" t="str">
            <v>M3</v>
          </cell>
          <cell r="E1367">
            <v>194.02</v>
          </cell>
        </row>
        <row r="1368">
          <cell r="B1368" t="str">
            <v>68578/009</v>
          </cell>
          <cell r="C1368" t="str">
            <v>CONCRETO 1:2,5:5 S/BETONEIRA</v>
          </cell>
          <cell r="D1368" t="str">
            <v>M3</v>
          </cell>
          <cell r="E1368">
            <v>196.63</v>
          </cell>
        </row>
        <row r="1369">
          <cell r="B1369" t="str">
            <v>IGO       |</v>
          </cell>
          <cell r="C1369" t="str">
            <v>D E S C R I Ç Ã O                                                   |UN</v>
          </cell>
          <cell r="D1369" t="str">
            <v>IDADE</v>
          </cell>
          <cell r="E1369" t="str">
            <v>|CUSTO TOT</v>
          </cell>
        </row>
        <row r="1370">
          <cell r="B1370" t="str">
            <v>ULO.....: N</v>
          </cell>
          <cell r="C1370" t="str">
            <v>ACIONAL CAIXA</v>
          </cell>
        </row>
        <row r="1372">
          <cell r="B1372" t="str">
            <v>68578/010</v>
          </cell>
          <cell r="C1372" t="str">
            <v>CONCRETO 1:2,5:5 C/BETONEIRA</v>
          </cell>
          <cell r="D1372" t="str">
            <v>M3</v>
          </cell>
          <cell r="E1372">
            <v>187.19</v>
          </cell>
        </row>
        <row r="1373">
          <cell r="B1373" t="str">
            <v>68578/011</v>
          </cell>
          <cell r="C1373" t="str">
            <v>CONCRETO 1:3:5 S/BETONEIRA</v>
          </cell>
          <cell r="D1373" t="str">
            <v>M3</v>
          </cell>
          <cell r="E1373">
            <v>189.29</v>
          </cell>
        </row>
        <row r="1374">
          <cell r="B1374" t="str">
            <v>68578/012</v>
          </cell>
          <cell r="C1374" t="str">
            <v>CONCRETO 1:3:5 C/BETONEIRA</v>
          </cell>
          <cell r="D1374" t="str">
            <v>M3</v>
          </cell>
          <cell r="E1374">
            <v>179.85</v>
          </cell>
        </row>
        <row r="1375">
          <cell r="B1375" t="str">
            <v>68578/013</v>
          </cell>
          <cell r="C1375" t="str">
            <v>CONCRETO 1:3:6 S/BETONEIRA</v>
          </cell>
          <cell r="D1375" t="str">
            <v>M3</v>
          </cell>
          <cell r="E1375">
            <v>184.68</v>
          </cell>
        </row>
        <row r="1376">
          <cell r="B1376" t="str">
            <v>68578/014</v>
          </cell>
          <cell r="C1376" t="str">
            <v>CONCRETO 1:3:6 C/BETONEIRA</v>
          </cell>
          <cell r="D1376" t="str">
            <v>M3</v>
          </cell>
          <cell r="E1376">
            <v>175.24</v>
          </cell>
        </row>
        <row r="1377">
          <cell r="B1377" t="str">
            <v>68578/015</v>
          </cell>
          <cell r="C1377" t="str">
            <v>CONCRETO 1:4:6 S/BETONEIRA</v>
          </cell>
          <cell r="D1377" t="str">
            <v>M3</v>
          </cell>
          <cell r="E1377">
            <v>214.71</v>
          </cell>
        </row>
        <row r="1378">
          <cell r="B1378" t="str">
            <v>68578/016</v>
          </cell>
          <cell r="C1378" t="str">
            <v>CONCRETO 1:4:6 C/BETONEIRA</v>
          </cell>
          <cell r="D1378" t="str">
            <v>M3</v>
          </cell>
          <cell r="E1378">
            <v>205.27</v>
          </cell>
        </row>
        <row r="1379">
          <cell r="B1379" t="str">
            <v>68578/017</v>
          </cell>
          <cell r="C1379" t="str">
            <v>CONCRETO 1:4:8 S/BETONEIRA</v>
          </cell>
          <cell r="D1379" t="str">
            <v>M3</v>
          </cell>
          <cell r="E1379">
            <v>171.2</v>
          </cell>
        </row>
        <row r="1380">
          <cell r="B1380" t="str">
            <v>68578/018</v>
          </cell>
          <cell r="C1380" t="str">
            <v>CONCRETO 1:4:8 C/BETONEIRA</v>
          </cell>
          <cell r="D1380" t="str">
            <v>M3</v>
          </cell>
          <cell r="E1380">
            <v>161.76</v>
          </cell>
        </row>
        <row r="1381">
          <cell r="B1381" t="str">
            <v>68578/019</v>
          </cell>
          <cell r="C1381" t="str">
            <v>CONCRETO 1:6:8 S/BETONEIRA</v>
          </cell>
          <cell r="D1381" t="str">
            <v>M3</v>
          </cell>
          <cell r="E1381">
            <v>175.1</v>
          </cell>
        </row>
        <row r="1382">
          <cell r="B1382" t="str">
            <v>68578/020</v>
          </cell>
          <cell r="C1382" t="str">
            <v>CONCRETO 1:6:8 C/BETONEIRA</v>
          </cell>
          <cell r="D1382" t="str">
            <v>M3</v>
          </cell>
          <cell r="E1382">
            <v>165.67</v>
          </cell>
        </row>
        <row r="1383">
          <cell r="B1383">
            <v>68631</v>
          </cell>
          <cell r="C1383" t="str">
            <v>CONCRETO ARMADO</v>
          </cell>
        </row>
        <row r="1384">
          <cell r="B1384" t="str">
            <v>68631/001</v>
          </cell>
          <cell r="C1384" t="str">
            <v>CONCRETO ARMADO PARA FUNDACOES</v>
          </cell>
          <cell r="D1384" t="str">
            <v>M3</v>
          </cell>
          <cell r="E1384">
            <v>862.64</v>
          </cell>
        </row>
        <row r="1385">
          <cell r="B1385" t="str">
            <v>68631/002</v>
          </cell>
          <cell r="C1385" t="str">
            <v>CONCRETO ARMADO PARA LAJES, VIGAS E PILARES</v>
          </cell>
          <cell r="D1385" t="str">
            <v>M3</v>
          </cell>
          <cell r="E1385">
            <v>1216.32</v>
          </cell>
        </row>
        <row r="1386">
          <cell r="B1386" t="str">
            <v>68631/003</v>
          </cell>
          <cell r="C1386" t="str">
            <v>CONCRETO ARMADO APARENTE</v>
          </cell>
          <cell r="D1386" t="str">
            <v>M3</v>
          </cell>
          <cell r="E1386">
            <v>1329.63</v>
          </cell>
        </row>
        <row r="1387">
          <cell r="B1387">
            <v>68645</v>
          </cell>
          <cell r="C1387" t="str">
            <v>CONCRETO APARENTE ARMADO PRONTO  EM PILARES</v>
          </cell>
        </row>
        <row r="1388">
          <cell r="B1388" t="str">
            <v>68645/001</v>
          </cell>
          <cell r="C1388" t="str">
            <v>CONCRETO APARENTE ARMADO PRONTO EM LAJES</v>
          </cell>
          <cell r="D1388" t="str">
            <v>M3</v>
          </cell>
          <cell r="E1388">
            <v>1015.85</v>
          </cell>
        </row>
        <row r="1389">
          <cell r="B1389" t="str">
            <v>68645/002</v>
          </cell>
          <cell r="C1389" t="str">
            <v>CONCRETO APARENTE ARMADO PRONTO EM VIGAS</v>
          </cell>
          <cell r="D1389" t="str">
            <v>M3</v>
          </cell>
          <cell r="E1389">
            <v>1273.46</v>
          </cell>
        </row>
        <row r="1390">
          <cell r="B1390" t="str">
            <v>68645/003</v>
          </cell>
          <cell r="C1390" t="str">
            <v>CONCRETO APARENTE ARMADO PRONTO  EM PILARES</v>
          </cell>
          <cell r="D1390" t="str">
            <v>M3</v>
          </cell>
          <cell r="E1390">
            <v>1535.34</v>
          </cell>
        </row>
        <row r="1391">
          <cell r="B1391" t="str">
            <v>68645/004</v>
          </cell>
          <cell r="C1391" t="str">
            <v>CONCRETO APARENTE ARMADO PRONTO EM QUALQUER TIPO DE ESTRUTURA</v>
          </cell>
          <cell r="D1391" t="str">
            <v>M3</v>
          </cell>
          <cell r="E1391">
            <v>1301.3</v>
          </cell>
        </row>
        <row r="1392">
          <cell r="B1392">
            <v>44</v>
          </cell>
          <cell r="C1392" t="str">
            <v>LAJE PRE-FABRICADA</v>
          </cell>
        </row>
        <row r="1393">
          <cell r="B1393">
            <v>23705</v>
          </cell>
          <cell r="C1393" t="str">
            <v>LAJE PRE-MOLDADA</v>
          </cell>
        </row>
        <row r="1394">
          <cell r="B1394" t="str">
            <v>23705/001</v>
          </cell>
          <cell r="C1394" t="str">
            <v>LAJE PRE-MOLDADA P/FORRO VAOS ATE 3,50M/E=8CM, C/LAJOTAS E CAP.C/CONC</v>
          </cell>
          <cell r="D1394" t="str">
            <v>M2</v>
          </cell>
          <cell r="E1394">
            <v>36.590000000000003</v>
          </cell>
        </row>
        <row r="1395">
          <cell r="C1395" t="str">
            <v>FCK=15MPA 2CM, INTER-EIXO 38CM, C/ESCORAMENTO (REAPR.3X) E FERR NEGAT</v>
          </cell>
        </row>
        <row r="1396">
          <cell r="B1396" t="str">
            <v>23705/002</v>
          </cell>
          <cell r="C1396" t="str">
            <v>LAJE PRE-MOLDADA P/PISO VAOS ATE 3,50M/E=8CM, C/LAJOTAS E CAP C/CONC</v>
          </cell>
          <cell r="D1396" t="str">
            <v>M2</v>
          </cell>
          <cell r="E1396">
            <v>41.26</v>
          </cell>
        </row>
        <row r="1397">
          <cell r="C1397" t="str">
            <v>FCK=15MPA 3CM, INTER-EIXO 38CM, C/ESCORAMENTO (REAP.3X) E FERR NEGAT</v>
          </cell>
        </row>
        <row r="1398">
          <cell r="B1398">
            <v>26284</v>
          </cell>
          <cell r="C1398" t="str">
            <v>LAJE PRE-MOLDADA</v>
          </cell>
        </row>
        <row r="1399">
          <cell r="B1399" t="str">
            <v>26284/001</v>
          </cell>
          <cell r="C1399" t="str">
            <v>LAJE PRE-MOLD BETA 11 P/1KN/M2 VAOS 4,40M/INCL VIGOTAS TIJOLOS ARMADU-</v>
          </cell>
          <cell r="D1399" t="str">
            <v>M2</v>
          </cell>
          <cell r="E1399">
            <v>41.26</v>
          </cell>
        </row>
        <row r="1400">
          <cell r="B1400" t="str">
            <v>IGO       |</v>
          </cell>
          <cell r="C1400" t="str">
            <v>D E S C R I Ç Ã O                                                   |UN</v>
          </cell>
          <cell r="D1400" t="str">
            <v>IDADE</v>
          </cell>
          <cell r="E1400" t="str">
            <v>|CUSTO TOT</v>
          </cell>
        </row>
        <row r="1401">
          <cell r="B1401" t="str">
            <v>ULO.....: N</v>
          </cell>
          <cell r="C1401" t="str">
            <v>ACIONAL CAIXA</v>
          </cell>
        </row>
        <row r="1403">
          <cell r="C1403" t="str">
            <v>RA NEGATIVA CAPEAMENTO 3CM CONCRETO 15MPA ESCORAMENTO MATERIAL E MAO</v>
          </cell>
        </row>
        <row r="1404">
          <cell r="C1404" t="str">
            <v>DE OBRA.</v>
          </cell>
        </row>
        <row r="1405">
          <cell r="B1405" t="str">
            <v>26284/002</v>
          </cell>
          <cell r="C1405" t="str">
            <v>LAJE PRE-MOLD BETA 12 P/3,5KN/M2 VAO 4,1M INCL VIGOTAS TIJOLOS ARMADU-</v>
          </cell>
          <cell r="D1405" t="str">
            <v>M2</v>
          </cell>
          <cell r="E1405">
            <v>47.1</v>
          </cell>
        </row>
        <row r="1406">
          <cell r="C1406" t="str">
            <v>RA NEGATIVA CAPEAMENTO 3CM CONCRETO 15MPA ESCORAMENTO MATERIAIS E MAO</v>
          </cell>
        </row>
        <row r="1407">
          <cell r="C1407" t="str">
            <v>DE OBRA.</v>
          </cell>
        </row>
        <row r="1408">
          <cell r="B1408" t="str">
            <v>26284/003</v>
          </cell>
          <cell r="C1408" t="str">
            <v>LAJE PRE-MOLD BETA 16 P/3,5KN/M2 VAO 5,2M INCL VIGOTAS TIJOLOS ARMADU-</v>
          </cell>
          <cell r="D1408" t="str">
            <v>M2</v>
          </cell>
          <cell r="E1408">
            <v>52.38</v>
          </cell>
        </row>
        <row r="1409">
          <cell r="C1409" t="str">
            <v>RA NEGATIVA CAPEAMENTO 3CM CONCRETO 15MPA ESCORAMENTO MATERIAL E MAO</v>
          </cell>
        </row>
        <row r="1410">
          <cell r="C1410" t="str">
            <v>DE OBRA.</v>
          </cell>
        </row>
        <row r="1411">
          <cell r="B1411" t="str">
            <v>26284/004</v>
          </cell>
          <cell r="C1411" t="str">
            <v>LAJE PRE-MOLD BETA 20 P/3,5KN/M2 VAO 6,2M INCL VIGOTAS TIJOLOS ARMADU-</v>
          </cell>
          <cell r="D1411" t="str">
            <v>M2</v>
          </cell>
          <cell r="E1411">
            <v>68.900000000000006</v>
          </cell>
        </row>
        <row r="1412">
          <cell r="C1412" t="str">
            <v>RA NEGATIVA CAPEAMENTO 3CM CONCRETO 15MPA ESCORAMENTO MATERIAL E MAO</v>
          </cell>
        </row>
        <row r="1413">
          <cell r="C1413" t="str">
            <v>DE OBRA.</v>
          </cell>
        </row>
        <row r="1414">
          <cell r="B1414">
            <v>47</v>
          </cell>
          <cell r="C1414" t="str">
            <v>EMBASAMENTOS</v>
          </cell>
        </row>
        <row r="1415">
          <cell r="B1415">
            <v>23709</v>
          </cell>
          <cell r="C1415" t="str">
            <v>ALVENARIA DE EMBASAMENTO DE TIJOLO MACICO</v>
          </cell>
        </row>
        <row r="1416">
          <cell r="B1416" t="str">
            <v>23709/001</v>
          </cell>
          <cell r="C1416" t="str">
            <v>ALVENARIA DE EMBASAMENTO C/TIJOLOS MACICOS E=20CM X H=20CM</v>
          </cell>
          <cell r="D1416" t="str">
            <v>M3</v>
          </cell>
          <cell r="E1416">
            <v>344.46</v>
          </cell>
        </row>
        <row r="1417">
          <cell r="B1417">
            <v>23724</v>
          </cell>
          <cell r="C1417" t="str">
            <v>BALDRAME CONCRETO CICLOPICO</v>
          </cell>
        </row>
        <row r="1418">
          <cell r="B1418" t="str">
            <v>23724/001</v>
          </cell>
          <cell r="C1418" t="str">
            <v>FUNDACAO BALDRAME RESID 1 PAVTO</v>
          </cell>
          <cell r="D1418" t="str">
            <v>M3</v>
          </cell>
          <cell r="E1418">
            <v>176.89</v>
          </cell>
        </row>
        <row r="1419">
          <cell r="B1419">
            <v>23725</v>
          </cell>
          <cell r="C1419" t="str">
            <v>BALDRAME PEDRA ARGAMASSADA</v>
          </cell>
        </row>
        <row r="1420">
          <cell r="B1420" t="str">
            <v>23725/001</v>
          </cell>
          <cell r="C1420" t="str">
            <v>BALDRAME PEDRA ARGAMASSADA C/CIM/AREIA 1:4(PNTP)</v>
          </cell>
          <cell r="D1420" t="str">
            <v>M3</v>
          </cell>
          <cell r="E1420">
            <v>196.38</v>
          </cell>
        </row>
        <row r="1421">
          <cell r="B1421">
            <v>63429</v>
          </cell>
          <cell r="C1421" t="str">
            <v>ALVENARIA DE EMBASAMENTO C/PEDRA ARGAMASSADA</v>
          </cell>
        </row>
        <row r="1422">
          <cell r="B1422" t="str">
            <v>63429/001</v>
          </cell>
          <cell r="C1422" t="str">
            <v>ALVENARIA DE EMBASAMENTO C/PEDRA ARGAMASSADA UTILIZANDO ARGAMASSA CIM/</v>
          </cell>
          <cell r="D1422" t="str">
            <v>M3</v>
          </cell>
          <cell r="E1422">
            <v>196.38</v>
          </cell>
        </row>
        <row r="1423">
          <cell r="C1423" t="str">
            <v>AREIA 1:4 (E=20CM E H=20CM)</v>
          </cell>
        </row>
        <row r="1424">
          <cell r="B1424">
            <v>68572</v>
          </cell>
          <cell r="C1424" t="str">
            <v>AGULHAMENTO DE PEDRA MARROADA NO FUNDO DE VALAS</v>
          </cell>
        </row>
        <row r="1425">
          <cell r="B1425" t="str">
            <v>68572/001</v>
          </cell>
          <cell r="C1425" t="str">
            <v>AGULHAMENTO FUNDO DE VALAS C/MACO 30KG PEDRA-DE-MAO H=10CM</v>
          </cell>
          <cell r="D1425" t="str">
            <v>M2</v>
          </cell>
          <cell r="E1425">
            <v>12.94</v>
          </cell>
        </row>
        <row r="1426">
          <cell r="B1426" t="str">
            <v>68572/002</v>
          </cell>
          <cell r="C1426" t="str">
            <v>AGULHAMENTO FUNDO DE VALAS C/MACO 30KG PEDRA-DE-MAO H=5CM</v>
          </cell>
          <cell r="D1426" t="str">
            <v>M2</v>
          </cell>
          <cell r="E1426">
            <v>6.47</v>
          </cell>
        </row>
        <row r="1427">
          <cell r="B1427">
            <v>96</v>
          </cell>
          <cell r="C1427" t="str">
            <v>CINTAS E VERGAS</v>
          </cell>
        </row>
        <row r="1428">
          <cell r="B1428">
            <v>23733</v>
          </cell>
          <cell r="C1428" t="str">
            <v>CINTAS CONCRETO</v>
          </cell>
        </row>
        <row r="1429">
          <cell r="B1429" t="str">
            <v>23733/001</v>
          </cell>
          <cell r="C1429" t="str">
            <v>CINTA CONCRETO ARMADO FCK=15MPA CONT."C" PREP.MECANICO NA OBRA, INCL</v>
          </cell>
          <cell r="D1429" t="str">
            <v>M3</v>
          </cell>
          <cell r="E1429">
            <v>899.79</v>
          </cell>
        </row>
        <row r="1430">
          <cell r="C1430" t="str">
            <v>ACO, FORMAS MADEIRA 3A COM MONT/DESMON E LANCAMENTO/VIBRACAO MANUAL</v>
          </cell>
        </row>
        <row r="1431">
          <cell r="B1431" t="str">
            <v>IGO       |</v>
          </cell>
          <cell r="C1431" t="str">
            <v>D E S C R I Ç Ã O                                                   |UN</v>
          </cell>
          <cell r="D1431" t="str">
            <v>IDADE</v>
          </cell>
          <cell r="E1431" t="str">
            <v>|CUSTO TOT</v>
          </cell>
        </row>
        <row r="1432">
          <cell r="B1432" t="str">
            <v>ULO.....: N</v>
          </cell>
          <cell r="C1432" t="str">
            <v>ACIONAL CAIXA</v>
          </cell>
        </row>
        <row r="1434">
          <cell r="B1434" t="str">
            <v>23733/002</v>
          </cell>
          <cell r="C1434" t="str">
            <v>CINTA CONCRETO ARMADO FCK=15MPA CONT."C" PREP.MECANICO NA OBRA, SEM</v>
          </cell>
          <cell r="D1434" t="str">
            <v>M3</v>
          </cell>
          <cell r="E1434">
            <v>560.15</v>
          </cell>
        </row>
        <row r="1435">
          <cell r="C1435" t="str">
            <v>ACO, FORMAS MADEIRA 3A COM MONT/DESMON E LANCAMENTO/VIBRACAO MANUAL</v>
          </cell>
        </row>
        <row r="1436">
          <cell r="B1436">
            <v>23748</v>
          </cell>
          <cell r="C1436" t="str">
            <v>VERGA CONCRETO ARMADO</v>
          </cell>
        </row>
        <row r="1437">
          <cell r="B1437" t="str">
            <v>23748/001</v>
          </cell>
          <cell r="C1437" t="str">
            <v>VERGA 10X10CM PRE-MOLDADO CONCRETO FCK=15 MPA(PREP. C/ BETONEIRA) ACO</v>
          </cell>
          <cell r="D1437" t="str">
            <v>M</v>
          </cell>
          <cell r="E1437">
            <v>8.59</v>
          </cell>
        </row>
        <row r="1438">
          <cell r="C1438" t="str">
            <v>FINO CA-60/FORMAS TABUA PINHO 3A</v>
          </cell>
        </row>
        <row r="1439">
          <cell r="B1439">
            <v>68334</v>
          </cell>
          <cell r="C1439" t="str">
            <v>ARMACAO PARA CINTA CASAS KIT PROJETO ( 2 BARRAS ACO CA-60 5,00MM C/ 5%</v>
          </cell>
          <cell r="D1439" t="str">
            <v>M</v>
          </cell>
          <cell r="E1439">
            <v>1.21</v>
          </cell>
        </row>
        <row r="1440">
          <cell r="C1440" t="str">
            <v>DE PERDA SEM MAO-DE-OBRA )</v>
          </cell>
        </row>
        <row r="1441">
          <cell r="B1441">
            <v>68463</v>
          </cell>
          <cell r="C1441" t="str">
            <v>VERGA PRE-MOLDADA CONCRETO ARMADO FCK=15MPA</v>
          </cell>
        </row>
        <row r="1442">
          <cell r="B1442" t="str">
            <v>68463/001</v>
          </cell>
          <cell r="C1442" t="str">
            <v>VERGA PRE-MOLDADA CONCRETO ARMADO FCK=15MPA (10X10CM)</v>
          </cell>
          <cell r="D1442" t="str">
            <v>M3</v>
          </cell>
          <cell r="E1442">
            <v>899.79</v>
          </cell>
        </row>
        <row r="1443">
          <cell r="B1443">
            <v>68466</v>
          </cell>
          <cell r="C1443" t="str">
            <v>VERGA 10X10CM PRE-MOLDADO CONCRETO FCK=15 MPA(PREP. C/ BETONEIRA) ACO</v>
          </cell>
        </row>
        <row r="1444">
          <cell r="C1444" t="str">
            <v>FINO CA-60/FORMAS TABUA PINHO 3A</v>
          </cell>
        </row>
        <row r="1445">
          <cell r="B1445" t="str">
            <v>68466/001</v>
          </cell>
          <cell r="C1445" t="str">
            <v>VERGA 10X10CM PRE-MOLDADO CONCRETO FCK=15 MPA(PREP. C/ BETONEIRA) ACO</v>
          </cell>
          <cell r="D1445" t="str">
            <v>M</v>
          </cell>
          <cell r="E1445">
            <v>9.58</v>
          </cell>
        </row>
        <row r="1446">
          <cell r="C1446" t="str">
            <v>FINO CA-60/FORMAS TABUA PINHO 3A</v>
          </cell>
        </row>
        <row r="1447">
          <cell r="B1447">
            <v>68502</v>
          </cell>
          <cell r="C1447" t="str">
            <v>CONCRETO ARMADO P/VERGA RETA FCK=15MPA, CTRL B, PREP MAN, CONSUMO/M3:</v>
          </cell>
        </row>
        <row r="1448">
          <cell r="C1448" t="str">
            <v>ACO CA-50 6KG; FORM TAB=6M2</v>
          </cell>
        </row>
        <row r="1449">
          <cell r="B1449" t="str">
            <v>68502/001</v>
          </cell>
          <cell r="C1449" t="str">
            <v>CONCRETO ARMADO P/VERGA RETA FCK=15MPA, CTRL B, PREP MAN, CONSUMO/M3:</v>
          </cell>
          <cell r="D1449" t="str">
            <v>M3</v>
          </cell>
          <cell r="E1449">
            <v>419.1</v>
          </cell>
        </row>
        <row r="1450">
          <cell r="C1450" t="str">
            <v>ACO CA-50 6KG; FORM TAB=6M2</v>
          </cell>
        </row>
        <row r="1451">
          <cell r="B1451">
            <v>68503</v>
          </cell>
          <cell r="C1451" t="str">
            <v>CONCRETO ARMADO FCK=15MPA CONT B PREPARO C/ BETONEIRA - CONSUMO/M3:</v>
          </cell>
        </row>
        <row r="1452">
          <cell r="C1452" t="str">
            <v>FORMA TABUA REG = 6 M2, ACO CA 50 ATE 3/8 = 53,29 KG - CEHAP</v>
          </cell>
        </row>
        <row r="1453">
          <cell r="B1453" t="str">
            <v>68503/001</v>
          </cell>
          <cell r="C1453" t="str">
            <v>CONCRETO ARMADO FCK=15MPA CONT B PREPARO C/ BETONEIRA - CONSUMO/M3:</v>
          </cell>
          <cell r="D1453" t="str">
            <v>M3</v>
          </cell>
          <cell r="E1453">
            <v>676.3</v>
          </cell>
        </row>
        <row r="1454">
          <cell r="C1454" t="str">
            <v>FORMA TABUA REG = 6 M2, ACO CA 50 ATE 3/8 = 53,29 KG - CEHAP</v>
          </cell>
        </row>
        <row r="1455">
          <cell r="B1455">
            <v>68504</v>
          </cell>
          <cell r="C1455" t="str">
            <v>CONCRETO ARMADO FCK=15MPA PREP. MECANICO FORMA CANALETA (15X20X20),ACO</v>
          </cell>
        </row>
        <row r="1456">
          <cell r="C1456" t="str">
            <v>CA 60 ATE 3/16 = 45,13 KG/M3</v>
          </cell>
        </row>
        <row r="1457">
          <cell r="B1457" t="str">
            <v>68504/001</v>
          </cell>
          <cell r="C1457" t="str">
            <v>CONCRETO ARMADO FCK=15MPA PREP. MECANICO FORMA CANALETA (15X20X20),ACO</v>
          </cell>
          <cell r="D1457" t="str">
            <v>M3</v>
          </cell>
          <cell r="E1457">
            <v>642.1</v>
          </cell>
        </row>
        <row r="1458">
          <cell r="C1458" t="str">
            <v>CA 60 ATE 3/16 = 45,13 KG/M3</v>
          </cell>
        </row>
        <row r="1459">
          <cell r="B1459">
            <v>68579</v>
          </cell>
          <cell r="C1459" t="str">
            <v>VERGA CONCRETO C/ARMACAO E FORMA</v>
          </cell>
        </row>
        <row r="1460">
          <cell r="B1460" t="str">
            <v>68579/001</v>
          </cell>
          <cell r="C1460" t="str">
            <v>VERGA RETA CONCRETO ARMADO FCK=13,5MPA C/60KG ACO CA-25 C/FORMA</v>
          </cell>
          <cell r="D1460" t="str">
            <v>M3</v>
          </cell>
          <cell r="E1460">
            <v>754.57</v>
          </cell>
        </row>
        <row r="1461">
          <cell r="B1461" t="str">
            <v>68579/002</v>
          </cell>
          <cell r="C1461" t="str">
            <v>VERGA RETA CONCRETO ARMADO 1:3:5 C/60KG ACO CA-25 C/FORMA</v>
          </cell>
          <cell r="D1461" t="str">
            <v>M3</v>
          </cell>
          <cell r="E1461">
            <v>728.29</v>
          </cell>
        </row>
        <row r="1462">
          <cell r="B1462" t="str">
            <v>IGO       |</v>
          </cell>
          <cell r="C1462" t="str">
            <v>D E S C R I Ç Ã O                                                   |UN</v>
          </cell>
          <cell r="D1462" t="str">
            <v>IDADE</v>
          </cell>
          <cell r="E1462" t="str">
            <v>|CUSTO TOT</v>
          </cell>
        </row>
        <row r="1463">
          <cell r="B1463" t="str">
            <v>ULO.....: N</v>
          </cell>
          <cell r="C1463" t="str">
            <v>ACIONAL CAIXA</v>
          </cell>
        </row>
        <row r="1465">
          <cell r="B1465" t="str">
            <v>68579/003</v>
          </cell>
          <cell r="C1465" t="str">
            <v>VERGA RETA CONCRETO ARMADO 1:2,5:3 C/6OKG ACO CA-25 C/FORMA</v>
          </cell>
          <cell r="D1465" t="str">
            <v>M3</v>
          </cell>
          <cell r="E1465">
            <v>754.97</v>
          </cell>
        </row>
        <row r="1466">
          <cell r="B1466" t="str">
            <v>68579/004</v>
          </cell>
          <cell r="C1466" t="str">
            <v>VERGA RETA CONCRETO ARMADO 1:3:6 C/60KG ACO CA-25 C/FORMA</v>
          </cell>
          <cell r="D1466" t="str">
            <v>M3</v>
          </cell>
          <cell r="E1466">
            <v>723.45</v>
          </cell>
        </row>
        <row r="1467">
          <cell r="B1467" t="str">
            <v>68579/005</v>
          </cell>
          <cell r="C1467" t="str">
            <v>VERGA RETA CONCRETO ARMADO 1:2:3 C/70KG ACO CA-60 C/FORMA</v>
          </cell>
          <cell r="D1467" t="str">
            <v>M3</v>
          </cell>
          <cell r="E1467">
            <v>792</v>
          </cell>
        </row>
        <row r="1468">
          <cell r="B1468" t="str">
            <v>68579/006</v>
          </cell>
          <cell r="C1468" t="str">
            <v>VERGA RETA CONCRETO ARMADO USINADO FCK=18MPA C/60KG ACO CA-50 C/FORMA</v>
          </cell>
          <cell r="D1468" t="str">
            <v>M3</v>
          </cell>
          <cell r="E1468">
            <v>784.07</v>
          </cell>
        </row>
        <row r="1469">
          <cell r="B1469">
            <v>68580</v>
          </cell>
          <cell r="C1469" t="str">
            <v>CINTA AMARRACAO CONCRETO 1:2,5:4 C/28KG CA-50 1/4" C/FORMA</v>
          </cell>
        </row>
        <row r="1470">
          <cell r="B1470" t="str">
            <v>68580/001</v>
          </cell>
          <cell r="C1470" t="str">
            <v>CINTA AMARRACAO CONCRETO FCK=13,5MPA C/28KG CA-60 4,2MM C/FORMA</v>
          </cell>
          <cell r="D1470" t="str">
            <v>M3</v>
          </cell>
          <cell r="E1470">
            <v>1047.5899999999999</v>
          </cell>
        </row>
        <row r="1471">
          <cell r="B1471" t="str">
            <v>68580/002</v>
          </cell>
          <cell r="C1471" t="str">
            <v>CINTA AMARRACAO CONCRETO 1:2,5:4 C/28KG CA-50 1/4" C/FORMA</v>
          </cell>
          <cell r="D1471" t="str">
            <v>M3</v>
          </cell>
          <cell r="E1471">
            <v>1036.19</v>
          </cell>
        </row>
        <row r="1472">
          <cell r="B1472" t="str">
            <v>68580/003</v>
          </cell>
          <cell r="C1472" t="str">
            <v>CINTA AMARRACAO CONCRETO 1:2,5:5 C/100KG CA-50 5/16" C/FORMA</v>
          </cell>
          <cell r="D1472" t="str">
            <v>M3</v>
          </cell>
          <cell r="E1472">
            <v>1342.3</v>
          </cell>
        </row>
        <row r="1473">
          <cell r="B1473" t="str">
            <v>68580/004</v>
          </cell>
          <cell r="C1473" t="str">
            <v>CINTA AMARRACAO CONCRETO 1:3:5 C/30KG CA-50 1/4" C/FORMA</v>
          </cell>
          <cell r="D1473" t="str">
            <v>M3</v>
          </cell>
          <cell r="E1473">
            <v>1043.76</v>
          </cell>
        </row>
        <row r="1474">
          <cell r="B1474">
            <v>1</v>
          </cell>
          <cell r="C1474" t="str">
            <v>ESTRUTURAS DIVERSAS</v>
          </cell>
        </row>
        <row r="1475">
          <cell r="B1475">
            <v>25573</v>
          </cell>
          <cell r="C1475" t="str">
            <v>PILAR E SUPORTE CAIXA D AGUA EM MADEIRA 1A CASAS HP</v>
          </cell>
        </row>
        <row r="1476">
          <cell r="B1476" t="str">
            <v>25573/001</v>
          </cell>
          <cell r="C1476" t="str">
            <v>PILAR EM MADEIRA 1A (15X15X2,70CM) INCL 3 DEMAOS VERNIZ SEM COLOCACAO</v>
          </cell>
          <cell r="D1476" t="str">
            <v>UN</v>
          </cell>
          <cell r="E1476">
            <v>96.26</v>
          </cell>
        </row>
        <row r="1477">
          <cell r="B1477" t="str">
            <v>25573/002</v>
          </cell>
          <cell r="C1477" t="str">
            <v>SUPORTE APOIO CAIXA D AGUA BARROTES MADEIRA DE 1</v>
          </cell>
          <cell r="D1477" t="str">
            <v>UN</v>
          </cell>
          <cell r="E1477">
            <v>15.66</v>
          </cell>
        </row>
        <row r="1478">
          <cell r="B1478">
            <v>39634</v>
          </cell>
          <cell r="C1478" t="str">
            <v>CONCRETO USINADO FCK=15MPA INCL.LANCAMENTO (ESTRUTURAS)</v>
          </cell>
          <cell r="D1478" t="str">
            <v>M3</v>
          </cell>
          <cell r="E1478">
            <v>242.5</v>
          </cell>
        </row>
        <row r="1479">
          <cell r="B1479">
            <v>68452</v>
          </cell>
          <cell r="C1479" t="str">
            <v>LAJE MACICA CONCRETO FCK=25MPA E=8CM, INCL. FORMA PLASTIFICADA 18MM /</v>
          </cell>
        </row>
        <row r="1480">
          <cell r="C1480" t="str">
            <v>ESCORAMENTO MAD SERRADA C/REAP. 12X  E 95,0KG ACO CA-50/60 /M3</v>
          </cell>
        </row>
        <row r="1481">
          <cell r="B1481" t="str">
            <v>68452/001</v>
          </cell>
          <cell r="C1481" t="str">
            <v>LAJE MACICA CONCRETO FCK=25MPA E=8CM, INCL. FORMA PLASTIFICADA 18MM /</v>
          </cell>
          <cell r="D1481" t="str">
            <v>M3</v>
          </cell>
          <cell r="E1481">
            <v>1027.26</v>
          </cell>
        </row>
        <row r="1482">
          <cell r="C1482" t="str">
            <v>ESCORAMENTO MAD SERRADA C/REAP. 12X  E 95,0KG ACO CA-50/60 /M3</v>
          </cell>
        </row>
        <row r="1483">
          <cell r="B1483">
            <v>68499</v>
          </cell>
          <cell r="C1483" t="str">
            <v>LAJE MACICA CONCRETO</v>
          </cell>
        </row>
        <row r="1484">
          <cell r="B1484" t="str">
            <v>68499/001</v>
          </cell>
          <cell r="C1484" t="str">
            <v>LAJE MACICA CONCRETO FCK=25MPA E=8CM, INCL. FORMA PLASTIFICADA 18MM /</v>
          </cell>
          <cell r="D1484" t="str">
            <v>M3</v>
          </cell>
          <cell r="E1484">
            <v>1015.95</v>
          </cell>
        </row>
        <row r="1485">
          <cell r="C1485" t="str">
            <v>ESCORAMENTO MAD SERRADA C/REAP. 12X  E 95,0KG ACO CA-60/M3</v>
          </cell>
        </row>
        <row r="1486">
          <cell r="B1486">
            <v>68560</v>
          </cell>
          <cell r="C1486" t="str">
            <v>PILAR MADEIRA DE LEI</v>
          </cell>
        </row>
        <row r="1487">
          <cell r="B1487" t="str">
            <v>68560/001</v>
          </cell>
          <cell r="C1487" t="str">
            <v>PILAR MADEIRA DE LEI 15X15X100CM COLOCADO, INCLUSIVE BASE CONCRETO</v>
          </cell>
          <cell r="D1487" t="str">
            <v>M</v>
          </cell>
          <cell r="E1487">
            <v>53.82</v>
          </cell>
        </row>
        <row r="1488">
          <cell r="B1488" t="str">
            <v>PE</v>
          </cell>
          <cell r="C1488" t="str">
            <v>IMPERMEABILIZACOES E PROTECOES DIVERSAS</v>
          </cell>
        </row>
        <row r="1489">
          <cell r="B1489">
            <v>38</v>
          </cell>
          <cell r="C1489" t="str">
            <v>IMPERMEABILIZACAO COM ARGAMASSA</v>
          </cell>
        </row>
        <row r="1490">
          <cell r="B1490">
            <v>23711</v>
          </cell>
          <cell r="C1490" t="str">
            <v>IMPERMEABILIZACAO RIGIDA C/ARG. CIM/AREIA + IMPERMEABILIZANTE</v>
          </cell>
        </row>
        <row r="1491">
          <cell r="B1491" t="str">
            <v>23711/001</v>
          </cell>
          <cell r="C1491" t="str">
            <v>IMPERMEABILIZACAO C/ARG. RIGIDA CIM/AREIA 1:3 E=2,0CM + VEDACIT</v>
          </cell>
          <cell r="D1491" t="str">
            <v>M2</v>
          </cell>
          <cell r="E1491">
            <v>15.19</v>
          </cell>
        </row>
        <row r="1492">
          <cell r="B1492" t="str">
            <v>23711/002</v>
          </cell>
          <cell r="C1492" t="str">
            <v>IMPERMEABILIZACAO C/ARG. RIGIDA CIM/AREIA 1:3 E=2,5CM + VEDACIT</v>
          </cell>
          <cell r="D1492" t="str">
            <v>M2</v>
          </cell>
          <cell r="E1492">
            <v>19.62</v>
          </cell>
        </row>
        <row r="1493">
          <cell r="B1493" t="str">
            <v>IGO       |</v>
          </cell>
          <cell r="C1493" t="str">
            <v>D E S C R I Ç Ã O                                                   |UN</v>
          </cell>
          <cell r="D1493" t="str">
            <v>IDADE</v>
          </cell>
          <cell r="E1493" t="str">
            <v>|CUSTO TOT</v>
          </cell>
        </row>
        <row r="1494">
          <cell r="B1494" t="str">
            <v>ULO.....: N</v>
          </cell>
          <cell r="C1494" t="str">
            <v>ACIONAL CAIXA</v>
          </cell>
        </row>
        <row r="1496">
          <cell r="B1496">
            <v>41</v>
          </cell>
          <cell r="C1496" t="str">
            <v>IMPERMEABILIZACAO COM MANTA</v>
          </cell>
        </row>
        <row r="1497">
          <cell r="B1497">
            <v>24758</v>
          </cell>
          <cell r="C1497" t="str">
            <v>IMPERMEABILIZACAO C/MANTA TORODIM 4MM</v>
          </cell>
        </row>
        <row r="1498">
          <cell r="B1498" t="str">
            <v>24758/001</v>
          </cell>
          <cell r="C1498" t="str">
            <v>IMPERMEABILIZACAO C/MANTA TORODIM 4MM-NAO INCLUI REGULARIZACAO DE BASE</v>
          </cell>
          <cell r="D1498" t="str">
            <v>M2</v>
          </cell>
          <cell r="E1498">
            <v>31.45</v>
          </cell>
        </row>
        <row r="1499">
          <cell r="C1499" t="str">
            <v>NAO INCLUI PROTECAO MECANICA</v>
          </cell>
        </row>
        <row r="1500">
          <cell r="B1500">
            <v>68053</v>
          </cell>
          <cell r="C1500" t="str">
            <v>IMPERMEABILIZACAO C/LONA PLASTICA</v>
          </cell>
          <cell r="D1500" t="str">
            <v>M2</v>
          </cell>
          <cell r="E1500">
            <v>1.57</v>
          </cell>
        </row>
        <row r="1501">
          <cell r="B1501">
            <v>43</v>
          </cell>
          <cell r="C1501" t="str">
            <v>IMPERMEABILIZACAO COM PAPELAO ALCATROADO</v>
          </cell>
        </row>
        <row r="1502">
          <cell r="B1502">
            <v>24164</v>
          </cell>
          <cell r="C1502" t="str">
            <v>PAPEL BETUMINOSO</v>
          </cell>
        </row>
        <row r="1503">
          <cell r="B1503" t="str">
            <v>24164/001</v>
          </cell>
          <cell r="C1503" t="str">
            <v>PAPEL BETUMINOSO KRAFT</v>
          </cell>
          <cell r="D1503" t="str">
            <v>M2</v>
          </cell>
          <cell r="E1503">
            <v>11.73</v>
          </cell>
        </row>
        <row r="1504">
          <cell r="B1504">
            <v>44</v>
          </cell>
          <cell r="C1504" t="str">
            <v>IMPERMEABILIZACAO COM CIMENTO CRISTALIZADO</v>
          </cell>
        </row>
        <row r="1505">
          <cell r="B1505">
            <v>68595</v>
          </cell>
          <cell r="C1505" t="str">
            <v>CIMENTO ESPECIAL CRISTALIZANTE DENVERLIT C/EMULSAO ADESIVA DENVERFIX -</v>
          </cell>
        </row>
        <row r="1506">
          <cell r="C1506" t="str">
            <v>DENVER-1 DEMAO P/SUB SOLO/BALDRAMES/GALERIAS/JARDINEIRAS/ETC</v>
          </cell>
        </row>
        <row r="1507">
          <cell r="B1507" t="str">
            <v>68595/001</v>
          </cell>
          <cell r="C1507" t="str">
            <v>CIMENTO ESPECIAL CRISTALIZANTE DENVERLIT C/EMULSAO ADESIVA DENVERFIX -</v>
          </cell>
          <cell r="D1507" t="str">
            <v>M2</v>
          </cell>
          <cell r="E1507">
            <v>10.6</v>
          </cell>
        </row>
        <row r="1508">
          <cell r="C1508" t="str">
            <v>DENVER-1 DEMAO P/SUB SOLO/BALDRAMES/GALERIAS/JARDINEIRAS/ETC</v>
          </cell>
        </row>
        <row r="1509">
          <cell r="B1509" t="str">
            <v>68595/002</v>
          </cell>
          <cell r="C1509" t="str">
            <v>CIMENTO ESPECIAL CRISTALIZANTE DENVERLIT C/EMULSAO ADESIVA DENVERFIX -</v>
          </cell>
          <cell r="D1509" t="str">
            <v>M2</v>
          </cell>
          <cell r="E1509">
            <v>31.8</v>
          </cell>
        </row>
        <row r="1510">
          <cell r="C1510" t="str">
            <v>DENVER-3 DEMAOS P/SUBSOLO/BALDRAMES/GALERIAS/JARDINEIRAS/ETC</v>
          </cell>
        </row>
        <row r="1511">
          <cell r="B1511" t="str">
            <v>68595/003</v>
          </cell>
          <cell r="C1511" t="str">
            <v>PO CRISTALIZANTE P2/ADITIVO PEGA RAPIDA P1/SELADOR - HEYDI P/AREA SUJE</v>
          </cell>
          <cell r="D1511" t="str">
            <v>M2</v>
          </cell>
          <cell r="E1511">
            <v>27.15</v>
          </cell>
        </row>
        <row r="1512">
          <cell r="C1512" t="str">
            <v>ITA A PRESSAO LENCOL FREATICO - SUBSOLO/CISTERNA/PISCINA/ETC</v>
          </cell>
        </row>
        <row r="1513">
          <cell r="B1513" t="str">
            <v>68595/004</v>
          </cell>
          <cell r="C1513" t="str">
            <v>CIMENTO ESPECIAL CRISTALIZANTE K11/EMULSAO ADESIVA KZ - HEYDI P/ESTRUT</v>
          </cell>
          <cell r="D1513" t="str">
            <v>M2</v>
          </cell>
          <cell r="E1513">
            <v>10.48</v>
          </cell>
        </row>
        <row r="1514">
          <cell r="C1514" t="str">
            <v>URA ENTERRADA - BALDRAME</v>
          </cell>
        </row>
        <row r="1515">
          <cell r="B1515" t="str">
            <v>68595/005</v>
          </cell>
          <cell r="C1515" t="str">
            <v>CIMENTO ESPECIAL CRISTALIZANTE K11/EMULSAO ADESIVA KZ - HEYDI P/ESTRUT</v>
          </cell>
          <cell r="D1515" t="str">
            <v>M2</v>
          </cell>
          <cell r="E1515">
            <v>18.559999999999999</v>
          </cell>
        </row>
        <row r="1516">
          <cell r="C1516" t="str">
            <v>URA ENTERRADA - CISTERNA/PISCINA ATE PROFUNDIDADE DE 7,0M</v>
          </cell>
        </row>
        <row r="1517">
          <cell r="B1517">
            <v>45</v>
          </cell>
          <cell r="C1517" t="str">
            <v>IMPERMEABILIZACAO BETUMINOSA C/EMULSAO ASFALTICA E ACRILICA</v>
          </cell>
        </row>
        <row r="1518">
          <cell r="B1518">
            <v>68468</v>
          </cell>
          <cell r="C1518" t="str">
            <v>IMPERMEAB. DE FUNDACOES/BALDRAMES/MUROS DE ARRIMO/ALICERCES E REVEST.</v>
          </cell>
        </row>
        <row r="1519">
          <cell r="C1519" t="str">
            <v>EM CONTATO C/SOLO - UTILIZ. TINTA BETUMINOSA TIPO NEUTROLIN / 2DEMAOS</v>
          </cell>
        </row>
        <row r="1520">
          <cell r="B1520" t="str">
            <v>68468/001</v>
          </cell>
          <cell r="C1520" t="str">
            <v>IMPERMEAB. DE FUNDACOES/BALDRAMES/MUROS DE ARRIMO/ALICERCES E REVEST.</v>
          </cell>
          <cell r="D1520" t="str">
            <v>M2</v>
          </cell>
          <cell r="E1520">
            <v>3.04</v>
          </cell>
        </row>
        <row r="1521">
          <cell r="C1521" t="str">
            <v>EM CONTATO C/SOLO - UTILIZ. TINTA BETUMINOSA TIPO NEUTROLIN / 2DEMAOS</v>
          </cell>
        </row>
        <row r="1522">
          <cell r="B1522">
            <v>68507</v>
          </cell>
          <cell r="C1522" t="str">
            <v>IMPERMEABILIZACAO CALHAS/LAJES DESCOBERTAS</v>
          </cell>
        </row>
        <row r="1523">
          <cell r="B1523" t="str">
            <v>68507/001</v>
          </cell>
          <cell r="C1523" t="str">
            <v>IMPERMEABILIZACAO CALHAS/LAJES DESCOBERTAS C/3 DEMAOS VEDAPREN PRETO</v>
          </cell>
          <cell r="D1523" t="str">
            <v>M2</v>
          </cell>
          <cell r="E1523">
            <v>14.83</v>
          </cell>
        </row>
        <row r="1524">
          <cell r="B1524" t="str">
            <v>IGO       |</v>
          </cell>
          <cell r="C1524" t="str">
            <v>D E S C R I Ç Ã O                                                   |UN</v>
          </cell>
          <cell r="D1524" t="str">
            <v>IDADE</v>
          </cell>
          <cell r="E1524" t="str">
            <v>|CUSTO TOT</v>
          </cell>
        </row>
        <row r="1525">
          <cell r="B1525" t="str">
            <v>ULO.....: N</v>
          </cell>
          <cell r="C1525" t="str">
            <v>ACIONAL CAIXA</v>
          </cell>
        </row>
        <row r="1527">
          <cell r="B1527">
            <v>68508</v>
          </cell>
          <cell r="C1527" t="str">
            <v>IMPERMEABILIZACAO DE AREA MOLHADA</v>
          </cell>
        </row>
        <row r="1528">
          <cell r="B1528" t="str">
            <v>68508/001</v>
          </cell>
          <cell r="C1528" t="str">
            <v>IMPERMEABILIZACAO DE AREA MOLHADA 3 KG/M2, 3 DEMAOS VEDAPREN PRETO</v>
          </cell>
          <cell r="D1528" t="str">
            <v>M2</v>
          </cell>
          <cell r="E1528">
            <v>23.35</v>
          </cell>
        </row>
        <row r="1529">
          <cell r="C1529" t="str">
            <v>ESTRUTURADO C/ VEU DE POLIESTER.</v>
          </cell>
        </row>
        <row r="1530">
          <cell r="B1530">
            <v>68596</v>
          </cell>
          <cell r="C1530" t="str">
            <v>IMPERMEABILIZACAO FLEXIVEL</v>
          </cell>
        </row>
        <row r="1531">
          <cell r="B1531" t="str">
            <v>68596/001</v>
          </cell>
          <cell r="C1531" t="str">
            <v>IMPERMEABILIZANTE FLEXIVEL BASE ELASTOMERO - IGOFLEX PRETO - SIKA - 3</v>
          </cell>
          <cell r="D1531" t="str">
            <v>M2</v>
          </cell>
          <cell r="E1531">
            <v>22.29</v>
          </cell>
        </row>
        <row r="1532">
          <cell r="C1532" t="str">
            <v>DEMAOS S/TELA P/MARQUISE/TERRACO/CALHA/LAJE/JARDINEIRA/AREA FRIA</v>
          </cell>
        </row>
        <row r="1533">
          <cell r="B1533" t="str">
            <v>68596/002</v>
          </cell>
          <cell r="C1533" t="str">
            <v>IMPERMEABILIZANTE FLEXIVEL BASE ACRILICA  - IGOFLEX BRANCO - SIKA - 6</v>
          </cell>
          <cell r="D1533" t="str">
            <v>M2</v>
          </cell>
          <cell r="E1533">
            <v>87.77</v>
          </cell>
        </row>
        <row r="1534">
          <cell r="C1534" t="str">
            <v>DEMAOS S/TELA P/LAJE/CALHA/JARDINEIRA/MARQUISE</v>
          </cell>
        </row>
        <row r="1535">
          <cell r="B1535">
            <v>47</v>
          </cell>
          <cell r="C1535" t="str">
            <v>IMPERMEABILIZACAO COM MASTIQUE</v>
          </cell>
        </row>
        <row r="1536">
          <cell r="B1536">
            <v>24173</v>
          </cell>
          <cell r="C1536" t="str">
            <v>IMPERMEABILIZACAO DE LAJES</v>
          </cell>
        </row>
        <row r="1537">
          <cell r="B1537" t="str">
            <v>24173/001</v>
          </cell>
          <cell r="C1537" t="str">
            <v>IMPERM. LAJES SUPERIOR C/MASTIQUE BETUMINOSO A FRIO</v>
          </cell>
          <cell r="D1537" t="str">
            <v>M2</v>
          </cell>
          <cell r="E1537">
            <v>61.56</v>
          </cell>
        </row>
        <row r="1538">
          <cell r="B1538">
            <v>56949</v>
          </cell>
          <cell r="C1538" t="str">
            <v>JUNTA DE DILATACAO</v>
          </cell>
        </row>
        <row r="1539">
          <cell r="B1539" t="str">
            <v>56949/001</v>
          </cell>
          <cell r="C1539" t="str">
            <v>JUNTA DE DILATACAO COM SIKAFLEX 1A.</v>
          </cell>
          <cell r="D1539" t="str">
            <v>M</v>
          </cell>
          <cell r="E1539">
            <v>15.43</v>
          </cell>
        </row>
        <row r="1540">
          <cell r="B1540">
            <v>50</v>
          </cell>
          <cell r="C1540" t="str">
            <v>PROTECAO DE SUPERFICIE COM ARGAMASSA</v>
          </cell>
        </row>
        <row r="1541">
          <cell r="B1541">
            <v>24225</v>
          </cell>
          <cell r="C1541" t="str">
            <v>PROTECAO MECANICA DE SUPERFICIES IMPERMEABILIZADAS</v>
          </cell>
        </row>
        <row r="1542">
          <cell r="B1542" t="str">
            <v>24225/001</v>
          </cell>
          <cell r="C1542" t="str">
            <v>CAMADA DE PROTECAO C/ARG. CIM/AREIA PENEIRADA 1:3 E=1,5CM</v>
          </cell>
          <cell r="D1542" t="str">
            <v>M2</v>
          </cell>
          <cell r="E1542">
            <v>9.58</v>
          </cell>
        </row>
        <row r="1543">
          <cell r="B1543">
            <v>68510</v>
          </cell>
          <cell r="C1543" t="str">
            <v>PROTECAO C/ ARGAMASSA CIM/AREIA GROSSA TRACO 1:4,ESP.=2CM</v>
          </cell>
        </row>
        <row r="1544">
          <cell r="B1544" t="str">
            <v>68510/001</v>
          </cell>
          <cell r="C1544" t="str">
            <v>PROTECAO C/ ARGAMASSA CIM/AREIA GROSSA TRACO 1:4,ESP.=2CM</v>
          </cell>
          <cell r="D1544" t="str">
            <v>M2</v>
          </cell>
          <cell r="E1544">
            <v>6.56</v>
          </cell>
        </row>
        <row r="1545">
          <cell r="B1545" t="str">
            <v>EL</v>
          </cell>
          <cell r="C1545" t="str">
            <v>INSTALACAO ELETRICA/ELETRIFICACAO E ILUMINACAO EXTERNA</v>
          </cell>
        </row>
        <row r="1546">
          <cell r="B1546">
            <v>65</v>
          </cell>
          <cell r="C1546" t="str">
            <v>ELETRODUTOS/CALHAS PARA LEITO DE CABOS</v>
          </cell>
        </row>
        <row r="1547">
          <cell r="B1547">
            <v>10299</v>
          </cell>
          <cell r="C1547" t="str">
            <v>FORN/ASSENT. ELETRODUTO PVC ROSCA 25 MM (1")</v>
          </cell>
        </row>
        <row r="1548">
          <cell r="B1548" t="str">
            <v>10299/001</v>
          </cell>
          <cell r="C1548" t="str">
            <v>FORN/ASSENT. ELETRODUTO PVC ROSCA 25 MM</v>
          </cell>
          <cell r="D1548" t="str">
            <v>M</v>
          </cell>
          <cell r="E1548">
            <v>6.73</v>
          </cell>
        </row>
        <row r="1549">
          <cell r="B1549">
            <v>40728</v>
          </cell>
          <cell r="C1549" t="str">
            <v>FORN./ASSENTAMENTO TUBO F.G. DN 1/2 POL. COM LUVAS E UNIÃO</v>
          </cell>
          <cell r="D1549" t="str">
            <v>M</v>
          </cell>
          <cell r="E1549">
            <v>33.700000000000003</v>
          </cell>
        </row>
        <row r="1550">
          <cell r="B1550">
            <v>40802</v>
          </cell>
          <cell r="C1550" t="str">
            <v>FORN/ASSENT. ELETRODUTO PVC ROSC. 1 POL</v>
          </cell>
          <cell r="D1550" t="str">
            <v>M</v>
          </cell>
          <cell r="E1550">
            <v>7.09</v>
          </cell>
        </row>
        <row r="1551">
          <cell r="B1551">
            <v>55858</v>
          </cell>
          <cell r="C1551" t="str">
            <v>FORN/ASSENT. ELETRODUTO FERRO LI ESMALT. 3/4 POL</v>
          </cell>
          <cell r="D1551" t="str">
            <v>M</v>
          </cell>
          <cell r="E1551">
            <v>11.8</v>
          </cell>
        </row>
        <row r="1552">
          <cell r="B1552">
            <v>55859</v>
          </cell>
          <cell r="C1552" t="str">
            <v>FORN/ASSENT. ELETRODUTO FERRO LI ESMALT. 1 POL</v>
          </cell>
          <cell r="D1552" t="str">
            <v>M</v>
          </cell>
          <cell r="E1552">
            <v>14.27</v>
          </cell>
        </row>
        <row r="1553">
          <cell r="B1553">
            <v>55860</v>
          </cell>
          <cell r="C1553" t="str">
            <v>FORN/ASSENT. ELETRODUTO FERRO LI ESMALT. 1 1/2 POL</v>
          </cell>
          <cell r="D1553" t="str">
            <v>M</v>
          </cell>
          <cell r="E1553">
            <v>22.42</v>
          </cell>
        </row>
        <row r="1554">
          <cell r="B1554">
            <v>55861</v>
          </cell>
          <cell r="C1554" t="str">
            <v>FORN/ASSENT. ELETRODUTO FERRO LI ESMALT. 2 POL</v>
          </cell>
          <cell r="D1554" t="str">
            <v>M</v>
          </cell>
          <cell r="E1554">
            <v>27.82</v>
          </cell>
        </row>
        <row r="1555">
          <cell r="B1555" t="str">
            <v>IGO       |</v>
          </cell>
          <cell r="C1555" t="str">
            <v>D E S C R I Ç Ã O                                                   |UN</v>
          </cell>
          <cell r="D1555" t="str">
            <v>IDADE</v>
          </cell>
          <cell r="E1555" t="str">
            <v>|CUSTO TOT</v>
          </cell>
        </row>
        <row r="1556">
          <cell r="B1556" t="str">
            <v>ULO.....: N</v>
          </cell>
          <cell r="C1556" t="str">
            <v>ACIONAL CAIXA</v>
          </cell>
        </row>
        <row r="1558">
          <cell r="B1558">
            <v>55862</v>
          </cell>
          <cell r="C1558" t="str">
            <v>FORN/ASSENT. ELETRODUTO FERRO LI ESMALT. 4 POL</v>
          </cell>
          <cell r="D1558" t="str">
            <v>M</v>
          </cell>
          <cell r="E1558">
            <v>72.7</v>
          </cell>
        </row>
        <row r="1559">
          <cell r="B1559">
            <v>55865</v>
          </cell>
          <cell r="C1559" t="str">
            <v>FORN/ASSENT. ELETRODUTO PVC ROSC, 1 1/2 POL</v>
          </cell>
          <cell r="D1559" t="str">
            <v>M</v>
          </cell>
          <cell r="E1559">
            <v>12.99</v>
          </cell>
        </row>
        <row r="1560">
          <cell r="B1560">
            <v>55866</v>
          </cell>
          <cell r="C1560" t="str">
            <v>FORN/ASSENT. ELETRODUTO PVC ROSC. 2 POL</v>
          </cell>
          <cell r="D1560" t="str">
            <v>M</v>
          </cell>
          <cell r="E1560">
            <v>15.8</v>
          </cell>
        </row>
        <row r="1561">
          <cell r="B1561">
            <v>55867</v>
          </cell>
          <cell r="C1561" t="str">
            <v>FORN/ASSENT. ELETRODUTO PVC ROSC. 3 POL</v>
          </cell>
          <cell r="D1561" t="str">
            <v>M</v>
          </cell>
          <cell r="E1561">
            <v>30.26</v>
          </cell>
        </row>
        <row r="1562">
          <cell r="B1562">
            <v>55868</v>
          </cell>
          <cell r="C1562" t="str">
            <v>FORN/ASSENT. ELETRODUTO PVC ROSC. 4 POL</v>
          </cell>
          <cell r="D1562" t="str">
            <v>M</v>
          </cell>
          <cell r="E1562">
            <v>42.02</v>
          </cell>
        </row>
        <row r="1563">
          <cell r="B1563">
            <v>68637</v>
          </cell>
          <cell r="C1563" t="str">
            <v>ELETRODUTO PVC ROSCAVEL 50 MM (1 1/2") C/2 CABOS CCI 50-10 INCL CONEXO</v>
          </cell>
        </row>
        <row r="1564">
          <cell r="B1564" t="str">
            <v>68637/001</v>
          </cell>
          <cell r="C1564" t="str">
            <v>ROSCAVEL D = 3/4"</v>
          </cell>
          <cell r="D1564" t="str">
            <v>M</v>
          </cell>
          <cell r="E1564">
            <v>5.0199999999999996</v>
          </cell>
        </row>
        <row r="1565">
          <cell r="B1565" t="str">
            <v>68637/002</v>
          </cell>
          <cell r="C1565" t="str">
            <v>PRUMADA ELETRICA C/ELETRODUTO PVC ROSCA 1", C/ 3#6MM2</v>
          </cell>
          <cell r="D1565" t="str">
            <v>M</v>
          </cell>
          <cell r="E1565">
            <v>14.47</v>
          </cell>
        </row>
        <row r="1566">
          <cell r="B1566" t="str">
            <v>68637/003</v>
          </cell>
          <cell r="C1566" t="str">
            <v>ELETRODUTO PVC ROSCAVEL 50 MM (1 1/2") C/2 CABOS CCI 50-10 INCL CONEXO</v>
          </cell>
          <cell r="D1566" t="str">
            <v>M</v>
          </cell>
          <cell r="E1566">
            <v>19.559999999999999</v>
          </cell>
        </row>
        <row r="1567">
          <cell r="B1567">
            <v>68688</v>
          </cell>
          <cell r="C1567" t="str">
            <v>ELETRODUTO PVC RIGIDO 1/2" APARENTE</v>
          </cell>
        </row>
        <row r="1568">
          <cell r="B1568" t="str">
            <v>68688/001</v>
          </cell>
          <cell r="C1568" t="str">
            <v>ELETRODUTO PVC RIGIDO 3/4" APARENTE</v>
          </cell>
          <cell r="D1568" t="str">
            <v>M</v>
          </cell>
          <cell r="E1568">
            <v>5.18</v>
          </cell>
        </row>
        <row r="1569">
          <cell r="B1569" t="str">
            <v>68688/002</v>
          </cell>
          <cell r="C1569" t="str">
            <v>ELETRODUTO PVC RIGIDO 1/2" APARENTE</v>
          </cell>
          <cell r="D1569" t="str">
            <v>M</v>
          </cell>
          <cell r="E1569">
            <v>4.7</v>
          </cell>
        </row>
        <row r="1570">
          <cell r="B1570">
            <v>67</v>
          </cell>
          <cell r="C1570" t="str">
            <v>FIOS/CABOS</v>
          </cell>
        </row>
        <row r="1571">
          <cell r="B1571">
            <v>8257</v>
          </cell>
          <cell r="C1571" t="str">
            <v>CABO ISOLADO PVC 750V 240 MM2</v>
          </cell>
          <cell r="D1571" t="str">
            <v>M</v>
          </cell>
          <cell r="E1571">
            <v>116.87</v>
          </cell>
        </row>
        <row r="1572">
          <cell r="B1572">
            <v>24209</v>
          </cell>
          <cell r="C1572" t="str">
            <v>FORN/INSTAL FIO ISOLADO PVC 750V 6MM2</v>
          </cell>
        </row>
        <row r="1573">
          <cell r="B1573" t="str">
            <v>24209/001</v>
          </cell>
          <cell r="C1573" t="str">
            <v>FIO ISOLADO PVC 750V 6 MM2</v>
          </cell>
          <cell r="D1573" t="str">
            <v>M</v>
          </cell>
          <cell r="E1573">
            <v>2.94</v>
          </cell>
        </row>
        <row r="1574">
          <cell r="B1574">
            <v>24210</v>
          </cell>
          <cell r="C1574" t="str">
            <v>FORN/INSTAL FIO ISOLADO PVC 750V 10MM2</v>
          </cell>
        </row>
        <row r="1575">
          <cell r="B1575" t="str">
            <v>24210/001</v>
          </cell>
          <cell r="C1575" t="str">
            <v>FIO ISOLADO PVC 750V 10 MM2</v>
          </cell>
          <cell r="D1575" t="str">
            <v>M</v>
          </cell>
          <cell r="E1575">
            <v>4.0199999999999996</v>
          </cell>
        </row>
        <row r="1576">
          <cell r="B1576">
            <v>55863</v>
          </cell>
          <cell r="C1576" t="str">
            <v>CABO ISOLADO PVC 750V 150 MM2</v>
          </cell>
          <cell r="D1576" t="str">
            <v>M</v>
          </cell>
          <cell r="E1576">
            <v>71.849999999999994</v>
          </cell>
        </row>
        <row r="1577">
          <cell r="B1577">
            <v>55869</v>
          </cell>
          <cell r="C1577" t="str">
            <v>FORN/INSTAL. FIO DUPLO FLEXIVEL 2 X 1,5 MM2</v>
          </cell>
          <cell r="D1577" t="str">
            <v>M</v>
          </cell>
          <cell r="E1577">
            <v>4.32</v>
          </cell>
        </row>
        <row r="1578">
          <cell r="B1578">
            <v>55870</v>
          </cell>
          <cell r="C1578" t="str">
            <v>FORN/INSTAL. CABO COBRE ISOLADO 50 MM2</v>
          </cell>
          <cell r="D1578" t="str">
            <v>M</v>
          </cell>
          <cell r="E1578">
            <v>28.92</v>
          </cell>
        </row>
        <row r="1579">
          <cell r="B1579">
            <v>55871</v>
          </cell>
          <cell r="C1579" t="str">
            <v>FORN/INSTAL. CABO COBRE ISOLADO 95 MM2</v>
          </cell>
          <cell r="D1579" t="str">
            <v>M</v>
          </cell>
          <cell r="E1579">
            <v>53.51</v>
          </cell>
        </row>
        <row r="1580">
          <cell r="B1580">
            <v>63485</v>
          </cell>
          <cell r="C1580" t="str">
            <v>FORN/INSTAL FIO ISOLADO PVC 750V 2,5MM2</v>
          </cell>
        </row>
        <row r="1581">
          <cell r="B1581" t="str">
            <v>63485/001</v>
          </cell>
          <cell r="C1581" t="str">
            <v>FIO ISOLADO PVC 750V 2,5 MM2</v>
          </cell>
          <cell r="D1581" t="str">
            <v>M</v>
          </cell>
          <cell r="E1581">
            <v>1.95</v>
          </cell>
        </row>
        <row r="1582">
          <cell r="B1582">
            <v>63486</v>
          </cell>
          <cell r="C1582" t="str">
            <v>FORN/INSTAL FIO ISOLADO PVC 750V 4MM2</v>
          </cell>
        </row>
        <row r="1583">
          <cell r="B1583" t="str">
            <v>63486/001</v>
          </cell>
          <cell r="C1583" t="str">
            <v>FIO ISOLADO PVC 750V 4 MM2</v>
          </cell>
          <cell r="D1583" t="str">
            <v>M</v>
          </cell>
          <cell r="E1583">
            <v>2.42</v>
          </cell>
        </row>
        <row r="1584">
          <cell r="B1584">
            <v>64626</v>
          </cell>
          <cell r="C1584" t="str">
            <v>FIO ISOLADO PVC 750V 1,5 MM2</v>
          </cell>
          <cell r="D1584" t="str">
            <v>M</v>
          </cell>
          <cell r="E1584">
            <v>1.64</v>
          </cell>
        </row>
        <row r="1585">
          <cell r="B1585">
            <v>68</v>
          </cell>
          <cell r="C1585" t="str">
            <v>CAIXAS</v>
          </cell>
        </row>
        <row r="1586">
          <cell r="B1586" t="str">
            <v>IGO       |</v>
          </cell>
          <cell r="C1586" t="str">
            <v>D E S C R I Ç Ã O                                                   |UN</v>
          </cell>
          <cell r="D1586" t="str">
            <v>IDADE</v>
          </cell>
          <cell r="E1586" t="str">
            <v>|CUSTO TOT</v>
          </cell>
        </row>
        <row r="1587">
          <cell r="B1587" t="str">
            <v>ULO.....: N</v>
          </cell>
          <cell r="C1587" t="str">
            <v>ACIONAL CAIXA</v>
          </cell>
        </row>
        <row r="1589">
          <cell r="B1589">
            <v>10404</v>
          </cell>
          <cell r="C1589" t="str">
            <v>CAIXA DE PASSAGEM EM ALVENARIA COM TAMPA DE CONCR</v>
          </cell>
        </row>
        <row r="1590">
          <cell r="B1590" t="str">
            <v>10404/001</v>
          </cell>
          <cell r="C1590" t="str">
            <v>CAIXA DE PASSAGEM EM ALVENARIA COM TAMPA CONCRETO 40X40X40</v>
          </cell>
          <cell r="D1590" t="str">
            <v>UN</v>
          </cell>
          <cell r="E1590">
            <v>39.06</v>
          </cell>
        </row>
        <row r="1591">
          <cell r="B1591">
            <v>68689</v>
          </cell>
          <cell r="C1591" t="str">
            <v>CONDULETE PVC TIPO "LL" 3/4"</v>
          </cell>
        </row>
        <row r="1592">
          <cell r="B1592" t="str">
            <v>68689/001</v>
          </cell>
          <cell r="C1592" t="str">
            <v>CONDULETES PVC TIPO "B" 3/4"</v>
          </cell>
          <cell r="D1592" t="str">
            <v>UN</v>
          </cell>
          <cell r="E1592">
            <v>10.36</v>
          </cell>
        </row>
        <row r="1593">
          <cell r="B1593" t="str">
            <v>68689/002</v>
          </cell>
          <cell r="C1593" t="str">
            <v>CONDULETE PVC TIPO "LL" 3/4"</v>
          </cell>
          <cell r="D1593" t="str">
            <v>UN</v>
          </cell>
          <cell r="E1593">
            <v>8.26</v>
          </cell>
        </row>
        <row r="1594">
          <cell r="B1594" t="str">
            <v>68689/003</v>
          </cell>
          <cell r="C1594" t="str">
            <v>CONDULETE PVC TIPO "TB" 3/4"</v>
          </cell>
          <cell r="D1594" t="str">
            <v>UN</v>
          </cell>
          <cell r="E1594">
            <v>14.62</v>
          </cell>
        </row>
        <row r="1595">
          <cell r="B1595">
            <v>69</v>
          </cell>
          <cell r="C1595" t="str">
            <v>QUADROS/DISJUNTORES</v>
          </cell>
        </row>
        <row r="1596">
          <cell r="B1596">
            <v>10405</v>
          </cell>
          <cell r="C1596" t="str">
            <v>INSTALACAO DE QUADRO DE DISTRIBUICAO DE EMBUTIR</v>
          </cell>
        </row>
        <row r="1597">
          <cell r="C1597" t="str">
            <v>(QUADRA DESCOBERTA DO MET)</v>
          </cell>
        </row>
        <row r="1598">
          <cell r="B1598" t="str">
            <v>10405/001</v>
          </cell>
          <cell r="C1598" t="str">
            <v>INSTALACAO DE QUADRO DE DISTRIBUICAO DE EMBUTIR(QUADRA DESC)</v>
          </cell>
          <cell r="D1598" t="str">
            <v>UN</v>
          </cell>
          <cell r="E1598">
            <v>107.88</v>
          </cell>
        </row>
        <row r="1599">
          <cell r="B1599">
            <v>11748</v>
          </cell>
          <cell r="C1599" t="str">
            <v>ENTRADA SERVICO INDIVIDUAIS AEREAS E SUBSTACOES SIMPLIFICADAS PADRAO</v>
          </cell>
        </row>
        <row r="1600">
          <cell r="C1600" t="str">
            <v>CERJ E LIGHT</v>
          </cell>
        </row>
        <row r="1601">
          <cell r="B1601" t="str">
            <v>11748/001</v>
          </cell>
          <cell r="C1601" t="str">
            <v>ENTRADA SERV (PC) PD CERJ TRIF 1 MEDIDOR C/CARGA ATE 30KW C/CONCR COMP</v>
          </cell>
          <cell r="D1601" t="str">
            <v>UN</v>
          </cell>
          <cell r="E1601">
            <v>1396.42</v>
          </cell>
        </row>
        <row r="1602">
          <cell r="C1602" t="str">
            <v>LETO CABINE EM ALV C/PORTA CAIXA P/INSTAL DO MEDIDOR CAIXA CONCR P/ATE</v>
          </cell>
        </row>
        <row r="1603">
          <cell r="C1603" t="str">
            <v>RRAMENTO E DEMAIS MAT NECESSARIOS EXCL DISJUNTOR E FIO OU CABO DE ENTR</v>
          </cell>
        </row>
        <row r="1604">
          <cell r="C1604" t="str">
            <v>ADA OU SAIDA</v>
          </cell>
        </row>
        <row r="1605">
          <cell r="B1605">
            <v>23699</v>
          </cell>
          <cell r="C1605" t="str">
            <v>ENTRADA QUADRO GERAL CASA BOMBAS</v>
          </cell>
        </row>
        <row r="1606">
          <cell r="B1606" t="str">
            <v>23699/001</v>
          </cell>
          <cell r="C1606" t="str">
            <v>ENTRADA QUADRO GERAL CASA BOMBA PR5-2Q-T INCL LIGACAO PREDIAL</v>
          </cell>
          <cell r="D1606" t="str">
            <v>UN</v>
          </cell>
          <cell r="E1606">
            <v>12372.21</v>
          </cell>
        </row>
        <row r="1607">
          <cell r="B1607">
            <v>26323</v>
          </cell>
          <cell r="C1607" t="str">
            <v>QUADROS DE DISTRIBUICAO.</v>
          </cell>
        </row>
        <row r="1608">
          <cell r="B1608" t="str">
            <v>26323/001</v>
          </cell>
          <cell r="C1608" t="str">
            <v>QUADRO DISTR ENERG P/DISJ TERMO-MAGN UNIP P/INSTAL ATE 3DISJ</v>
          </cell>
          <cell r="D1608" t="str">
            <v>UN</v>
          </cell>
          <cell r="E1608">
            <v>34.85</v>
          </cell>
        </row>
        <row r="1609">
          <cell r="C1609" t="str">
            <v>SEM DISPOSITIVO PARA CHAVE GERAL C/PORTA E BARRAMENTO NEUTRO</v>
          </cell>
        </row>
        <row r="1610">
          <cell r="C1610" t="str">
            <v>FORNECIMENTO E COLOCACAO E COLOCACAO</v>
          </cell>
        </row>
        <row r="1611">
          <cell r="B1611" t="str">
            <v>26323/002</v>
          </cell>
          <cell r="C1611" t="str">
            <v>QUADRO DISTR ENERG P/DISJ TERMO-MAGN UNIP P/INSTAL ATE 6DISJ</v>
          </cell>
          <cell r="D1611" t="str">
            <v>UN</v>
          </cell>
          <cell r="E1611">
            <v>39.83</v>
          </cell>
        </row>
        <row r="1612">
          <cell r="C1612" t="str">
            <v>SEM DISPOSITIVO PARA CHAVE GERAL C/PORTA E BARRAMENTO NEUTRO</v>
          </cell>
        </row>
        <row r="1613">
          <cell r="C1613" t="str">
            <v>FORNECIMENTO E COLOCACAO</v>
          </cell>
        </row>
        <row r="1614">
          <cell r="B1614" t="str">
            <v>26323/003</v>
          </cell>
          <cell r="C1614" t="str">
            <v>QUADRO DISTR ENERG P/DISJ TERMO-MAGN UNIP P/INSTAL AT/12DISJ</v>
          </cell>
          <cell r="D1614" t="str">
            <v>UN</v>
          </cell>
          <cell r="E1614">
            <v>58.62</v>
          </cell>
        </row>
        <row r="1615">
          <cell r="C1615" t="str">
            <v>SEM DISPOSITIVO PARA CHAVE GERAL C/PORTA E BARRAMENTO NEUTRO</v>
          </cell>
        </row>
        <row r="1616">
          <cell r="C1616" t="str">
            <v>FORNECIMENTO E COLOCACAO</v>
          </cell>
        </row>
        <row r="1617">
          <cell r="B1617" t="str">
            <v>IGO       |</v>
          </cell>
          <cell r="C1617" t="str">
            <v>D E S C R I Ç Ã O                                                   |UN</v>
          </cell>
          <cell r="D1617" t="str">
            <v>IDADE</v>
          </cell>
          <cell r="E1617" t="str">
            <v>|CUSTO TOT</v>
          </cell>
        </row>
        <row r="1618">
          <cell r="B1618" t="str">
            <v>ULO.....: N</v>
          </cell>
          <cell r="C1618" t="str">
            <v>ACIONAL CAIXA</v>
          </cell>
        </row>
        <row r="1620">
          <cell r="B1620" t="str">
            <v>26323/004</v>
          </cell>
          <cell r="C1620" t="str">
            <v>QUADRO DISTR ENERG P/DISJ TERMO-MAGN UNIP P/INSTAL AT/18DISJ</v>
          </cell>
          <cell r="D1620" t="str">
            <v>UN</v>
          </cell>
          <cell r="E1620">
            <v>192.24</v>
          </cell>
        </row>
        <row r="1621">
          <cell r="C1621" t="str">
            <v>( DE EMBUTIR) C/DISPOSITIVO PARA CHAVE GERAL C/PORTA E BARRAMENTO</v>
          </cell>
        </row>
        <row r="1622">
          <cell r="C1622" t="str">
            <v>NEUTRO-FORNECIMENTO E COLOCACAO</v>
          </cell>
        </row>
        <row r="1623">
          <cell r="B1623" t="str">
            <v>26323/005</v>
          </cell>
          <cell r="C1623" t="str">
            <v>QUADRO DISTR ENERG P/DISJ TERMO-MAGN UNIP P/INSTAL AT/24DISJ</v>
          </cell>
          <cell r="D1623" t="str">
            <v>UN</v>
          </cell>
          <cell r="E1623">
            <v>225.26</v>
          </cell>
        </row>
        <row r="1624">
          <cell r="C1624" t="str">
            <v>(DE EMBUTIR) C/DISPOSITIVO PARA CHAVE GERAL C/PORTA E BARRAMENTO</v>
          </cell>
        </row>
        <row r="1625">
          <cell r="C1625" t="str">
            <v>NEUTRO E TRIFASICO -FORNECIMENTO E COLOCACAO</v>
          </cell>
        </row>
        <row r="1626">
          <cell r="B1626" t="str">
            <v>26323/006</v>
          </cell>
          <cell r="C1626" t="str">
            <v>QUADRO DISTR ENERG P/DISJ TERMO-MAGN UNIP P/INSTAL AT/32DISJ</v>
          </cell>
          <cell r="D1626" t="str">
            <v>UN</v>
          </cell>
          <cell r="E1626">
            <v>324.27999999999997</v>
          </cell>
        </row>
        <row r="1627">
          <cell r="C1627" t="str">
            <v>DE EMBUTIR C/DISPOSITIVO P/CHAVE GERAL C/PORTA E BARRAMENTO</v>
          </cell>
        </row>
        <row r="1628">
          <cell r="C1628" t="str">
            <v>NEUTRO E TRIFASICO -FORNECIMENTO E COLOCACAO</v>
          </cell>
        </row>
        <row r="1629">
          <cell r="B1629" t="str">
            <v>26323/007</v>
          </cell>
          <cell r="C1629" t="str">
            <v>QUADRO DISTR ENERG P/DISJ TERMO-MAGN UNIP P/INSTAL AT/40DISJ</v>
          </cell>
          <cell r="D1629" t="str">
            <v>UN</v>
          </cell>
          <cell r="E1629">
            <v>369.7</v>
          </cell>
        </row>
        <row r="1630">
          <cell r="C1630" t="str">
            <v>DE EMBUTIR C/DISPOSITIVO PARA CHAVE GERAL C/PORTA E BARRAMENTO</v>
          </cell>
        </row>
        <row r="1631">
          <cell r="C1631" t="str">
            <v>NEUTRO E TRIFASICO -FORNECIMENTO E COLOCACAO</v>
          </cell>
        </row>
        <row r="1632">
          <cell r="B1632" t="str">
            <v>26323/008</v>
          </cell>
          <cell r="C1632" t="str">
            <v>QUADRO DISTR ENERG P/DISJ TERMO-MAGN UNIP P/INSTAL AT/50DISJ</v>
          </cell>
          <cell r="D1632" t="str">
            <v>UN</v>
          </cell>
          <cell r="E1632">
            <v>492.92</v>
          </cell>
        </row>
        <row r="1633">
          <cell r="C1633" t="str">
            <v>DE EMBUTIR C/DISPOSITIVO P/CHAVE GERAL C/PORTA E BARRAMENTO</v>
          </cell>
        </row>
        <row r="1634">
          <cell r="C1634" t="str">
            <v>NEUTRO E TRIFASICO -FORNECIMENTO E COLOCACAO</v>
          </cell>
        </row>
        <row r="1635">
          <cell r="B1635">
            <v>26324</v>
          </cell>
          <cell r="C1635" t="str">
            <v>DISJUNTORES</v>
          </cell>
        </row>
        <row r="1636">
          <cell r="B1636" t="str">
            <v>26324/001</v>
          </cell>
          <cell r="C1636" t="str">
            <v>DISJUNTOR TERMOMAGNETICO UNIPOLAR 10 A 30A X 240V-FORN/COLOC</v>
          </cell>
          <cell r="D1636" t="str">
            <v>UN</v>
          </cell>
          <cell r="E1636">
            <v>7.58</v>
          </cell>
        </row>
        <row r="1637">
          <cell r="B1637" t="str">
            <v>26324/002</v>
          </cell>
          <cell r="C1637" t="str">
            <v>DISJUNTOR TERMOMAGNETICO UNIPOLAR 35 A 50A X 240V-FORN/COLOC</v>
          </cell>
          <cell r="D1637" t="str">
            <v>UN</v>
          </cell>
          <cell r="E1637">
            <v>10.54</v>
          </cell>
        </row>
        <row r="1638">
          <cell r="B1638" t="str">
            <v>26324/003</v>
          </cell>
          <cell r="C1638" t="str">
            <v>DISJUNTOR TERMOMAGNETICO BIPOLAR 10 A 50A  X 240V-FORN/COLOC</v>
          </cell>
          <cell r="D1638" t="str">
            <v>UN</v>
          </cell>
          <cell r="E1638">
            <v>40.72</v>
          </cell>
        </row>
        <row r="1639">
          <cell r="B1639" t="str">
            <v>26324/004</v>
          </cell>
          <cell r="C1639" t="str">
            <v>DISJUNTOR TERMOMAGNETICO TRIPOLAR 10 A 50A X 240V-FORN/COLOC</v>
          </cell>
          <cell r="D1639" t="str">
            <v>UN</v>
          </cell>
          <cell r="E1639">
            <v>47.92</v>
          </cell>
        </row>
        <row r="1640">
          <cell r="B1640" t="str">
            <v>26324/005</v>
          </cell>
          <cell r="C1640" t="str">
            <v>DISJUNTOR TERMOMAGNETICO TRIPOLAR 60 A 100A X240V-FORN/COLOC</v>
          </cell>
          <cell r="D1640" t="str">
            <v>UN</v>
          </cell>
          <cell r="E1640">
            <v>67.760000000000005</v>
          </cell>
        </row>
        <row r="1641">
          <cell r="B1641" t="str">
            <v>26324/006</v>
          </cell>
          <cell r="C1641" t="str">
            <v>DISJUNTOR TERMOMAGNETICO TRIPOLAR 125 A 150AX240V-FORN/COLOC</v>
          </cell>
          <cell r="D1641" t="str">
            <v>UN</v>
          </cell>
          <cell r="E1641">
            <v>174.66</v>
          </cell>
        </row>
        <row r="1642">
          <cell r="B1642" t="str">
            <v>26324/007</v>
          </cell>
          <cell r="C1642" t="str">
            <v>DISJUNTOR TERMOMAGNETICO TRIPOLAR 250A X  240V-FORNEC/COLOC</v>
          </cell>
          <cell r="D1642" t="str">
            <v>UN</v>
          </cell>
          <cell r="E1642">
            <v>739.9</v>
          </cell>
        </row>
        <row r="1643">
          <cell r="B1643" t="str">
            <v>26324/008</v>
          </cell>
          <cell r="C1643" t="str">
            <v>DISJUNTOR TERMOMAGNETICO TRIPOLAR 300 A 400AX240V-FORN/COLOC</v>
          </cell>
          <cell r="D1643" t="str">
            <v>UN</v>
          </cell>
          <cell r="E1643">
            <v>948.14</v>
          </cell>
        </row>
        <row r="1644">
          <cell r="B1644" t="str">
            <v>26324/009</v>
          </cell>
          <cell r="C1644" t="str">
            <v>DISJUNTOR TERMOMAGNETICO TRIPOLAR 500 A 600AX240V-FORN/COLOC</v>
          </cell>
          <cell r="D1644" t="str">
            <v>UN</v>
          </cell>
          <cell r="E1644">
            <v>2136.39</v>
          </cell>
        </row>
        <row r="1645">
          <cell r="B1645" t="str">
            <v>26324/010</v>
          </cell>
          <cell r="C1645" t="str">
            <v>DISJUNTOR TERMOMAGNETICO TRIPOLAR 175 A 225AX240V-FORN/COLOC</v>
          </cell>
          <cell r="D1645" t="str">
            <v>UN</v>
          </cell>
          <cell r="E1645">
            <v>567.57000000000005</v>
          </cell>
        </row>
        <row r="1646">
          <cell r="B1646">
            <v>57023</v>
          </cell>
          <cell r="C1646" t="str">
            <v>INSTALACAO DE DISJUNTOR TRIFASICO ATE 20 A (QUADRA</v>
          </cell>
        </row>
        <row r="1647">
          <cell r="C1647" t="str">
            <v>DESCOBERTA DO MET)</v>
          </cell>
        </row>
        <row r="1648">
          <cell r="B1648" t="str">
            <v>IGO       |</v>
          </cell>
          <cell r="C1648" t="str">
            <v>D E S C R I Ç Ã O                                                   |UN</v>
          </cell>
          <cell r="D1648" t="str">
            <v>IDADE</v>
          </cell>
          <cell r="E1648" t="str">
            <v>|CUSTO TOT</v>
          </cell>
        </row>
        <row r="1649">
          <cell r="B1649" t="str">
            <v>ULO.....: N</v>
          </cell>
          <cell r="C1649" t="str">
            <v>ACIONAL CAIXA</v>
          </cell>
        </row>
        <row r="1651">
          <cell r="B1651" t="str">
            <v>57023/001</v>
          </cell>
          <cell r="C1651" t="str">
            <v>INSTALACAO DE DISJUNTOR TRIFASICO ATE 20 A (QUADRA DESCOBER)</v>
          </cell>
          <cell r="D1651" t="str">
            <v>UN</v>
          </cell>
          <cell r="E1651">
            <v>47.11</v>
          </cell>
        </row>
        <row r="1652">
          <cell r="C1652" t="str">
            <v>DESCOBERTA DO MET)</v>
          </cell>
        </row>
        <row r="1653">
          <cell r="B1653">
            <v>68066</v>
          </cell>
          <cell r="C1653" t="str">
            <v>CAIXA DE PROTECAO PARA MEDIDOR MONOFASICO</v>
          </cell>
          <cell r="D1653" t="str">
            <v>UN</v>
          </cell>
          <cell r="E1653">
            <v>55.44</v>
          </cell>
        </row>
        <row r="1654">
          <cell r="B1654">
            <v>68444</v>
          </cell>
          <cell r="C1654" t="str">
            <v>ENTRADA SERV (PC) PD LIGHT/MONOF ATE 4,4KVA LIGACAO AEREA C/POSTE DE</v>
          </cell>
        </row>
        <row r="1655">
          <cell r="C1655" t="str">
            <v>CONCR COMPLETO QUADRO P/INSTAL DE MEDIDOR TP A-2 C/DISJUNTOR 1X40A</v>
          </cell>
        </row>
        <row r="1656">
          <cell r="C1656" t="str">
            <v>HASTE DE ATERRAMENTO E DEMAIS MAT NECESSARIOS EXCL FIO DE ENTRADA E</v>
          </cell>
        </row>
        <row r="1657">
          <cell r="C1657" t="str">
            <v>SAIDA</v>
          </cell>
        </row>
        <row r="1658">
          <cell r="B1658" t="str">
            <v>68444/001</v>
          </cell>
          <cell r="C1658" t="str">
            <v>ENTRADA SERV (PC) PD LIGHT/MONOF ATE 4,4KVA LIGACAO AEREA C/POSTE DE</v>
          </cell>
          <cell r="D1658" t="str">
            <v>UN</v>
          </cell>
          <cell r="E1658">
            <v>891.99</v>
          </cell>
        </row>
        <row r="1659">
          <cell r="C1659" t="str">
            <v>CONCR COMPLETO QUADRO P/INSTAL DE MEDIDOR TP A-2 C/DISJUNTOR 1X40A</v>
          </cell>
        </row>
        <row r="1660">
          <cell r="C1660" t="str">
            <v>HASTE DE ATERRAMENTO E DEMAIS MAT NECESSARIOS EXCL FIO DE ENTRADA E</v>
          </cell>
        </row>
        <row r="1661">
          <cell r="C1661" t="str">
            <v>SAIDA</v>
          </cell>
        </row>
        <row r="1662">
          <cell r="B1662">
            <v>68479</v>
          </cell>
          <cell r="C1662" t="str">
            <v>PE-A.43 - QUADRO DE COMANDO E QUADRO DE MEDICAO</v>
          </cell>
        </row>
        <row r="1663">
          <cell r="B1663" t="str">
            <v>68479/001</v>
          </cell>
          <cell r="C1663" t="str">
            <v>QUADRO DE COMANDO E QUADRO DE MEDICAO</v>
          </cell>
          <cell r="D1663" t="str">
            <v>UN</v>
          </cell>
          <cell r="E1663">
            <v>201.02</v>
          </cell>
        </row>
        <row r="1664">
          <cell r="B1664">
            <v>68611</v>
          </cell>
          <cell r="C1664" t="str">
            <v>CAIXA PASSAGEM P/TELEFONE</v>
          </cell>
        </row>
        <row r="1665">
          <cell r="B1665" t="str">
            <v>68611/001</v>
          </cell>
          <cell r="C1665" t="str">
            <v>CAIXA PASSAGEM P/TELEFONE  10X 10X 5CM</v>
          </cell>
          <cell r="D1665" t="str">
            <v>UN</v>
          </cell>
          <cell r="E1665">
            <v>22.49</v>
          </cell>
        </row>
        <row r="1666">
          <cell r="B1666" t="str">
            <v>68611/002</v>
          </cell>
          <cell r="C1666" t="str">
            <v>CAIXA PASSAGEM P/TELEFONE  20X 20X12CM</v>
          </cell>
          <cell r="D1666" t="str">
            <v>UN</v>
          </cell>
          <cell r="E1666">
            <v>49.09</v>
          </cell>
        </row>
        <row r="1667">
          <cell r="B1667" t="str">
            <v>68611/003</v>
          </cell>
          <cell r="C1667" t="str">
            <v>CAIXA PASSAGEM P/TELEFONE  40X 40X12CM</v>
          </cell>
          <cell r="D1667" t="str">
            <v>UN</v>
          </cell>
          <cell r="E1667">
            <v>80.599999999999994</v>
          </cell>
        </row>
        <row r="1668">
          <cell r="B1668" t="str">
            <v>68611/004</v>
          </cell>
          <cell r="C1668" t="str">
            <v>CAIXA PASSAGEM P/TELEFONE  60X 60X12CM</v>
          </cell>
          <cell r="D1668" t="str">
            <v>UN</v>
          </cell>
          <cell r="E1668">
            <v>122.33</v>
          </cell>
        </row>
        <row r="1669">
          <cell r="B1669" t="str">
            <v>68611/005</v>
          </cell>
          <cell r="C1669" t="str">
            <v>CAIXA PASSAGEM P/TELEFONE  80X 80X15CM</v>
          </cell>
          <cell r="D1669" t="str">
            <v>UN</v>
          </cell>
          <cell r="E1669">
            <v>193.79</v>
          </cell>
        </row>
        <row r="1670">
          <cell r="B1670" t="str">
            <v>68611/006</v>
          </cell>
          <cell r="C1670" t="str">
            <v>CAIXA PASSAGEM P/TELEFONE 150X150X15CM</v>
          </cell>
          <cell r="D1670" t="str">
            <v>UN</v>
          </cell>
          <cell r="E1670">
            <v>704.49</v>
          </cell>
        </row>
        <row r="1671">
          <cell r="B1671">
            <v>68636</v>
          </cell>
          <cell r="C1671" t="str">
            <v>P/DISTRIBUICAO 4 CIRCUITOS INCLUSIVE ACESSORIOS</v>
          </cell>
        </row>
        <row r="1672">
          <cell r="B1672" t="str">
            <v>68636/001</v>
          </cell>
          <cell r="C1672" t="str">
            <v>QUADRO DE DISTRIBUICAO P/TELEFONE N.4 0,6X0,6X0,12M SEM ACESSORIOS EM</v>
          </cell>
          <cell r="D1672" t="str">
            <v>UN</v>
          </cell>
          <cell r="E1672">
            <v>125.5</v>
          </cell>
        </row>
        <row r="1673">
          <cell r="C1673" t="str">
            <v>CHAPA METALICA, PADRAO TELEBRAS</v>
          </cell>
        </row>
        <row r="1674">
          <cell r="B1674" t="str">
            <v>68636/002</v>
          </cell>
          <cell r="C1674" t="str">
            <v>QUADRO DE DISTRIBUICAO P/TELEFONE N.3 0,4X0,4X0,12M SEM ACESSORIOS EM</v>
          </cell>
          <cell r="D1674" t="str">
            <v>UN</v>
          </cell>
          <cell r="E1674">
            <v>86.37</v>
          </cell>
        </row>
        <row r="1675">
          <cell r="C1675" t="str">
            <v>CHAPA METALICA, PADRAO TELEBRAS</v>
          </cell>
        </row>
        <row r="1676">
          <cell r="B1676" t="str">
            <v>68636/003</v>
          </cell>
          <cell r="C1676" t="str">
            <v>QUADRO DE DISTRIBUICAO P/TELEFONE N.2 0,2X0,2X0,12M SEM ACESSORIOS EM</v>
          </cell>
          <cell r="D1676" t="str">
            <v>UN</v>
          </cell>
          <cell r="E1676">
            <v>53.36</v>
          </cell>
        </row>
        <row r="1677">
          <cell r="C1677" t="str">
            <v>CHAPA METALICA, PADRAO TELEBRAS</v>
          </cell>
        </row>
        <row r="1678">
          <cell r="B1678" t="str">
            <v>68636/004</v>
          </cell>
          <cell r="C1678" t="str">
            <v>P/DISTRIBUICAO 4 CIRCUITOS INCLUSIVE ACESSORIOS</v>
          </cell>
          <cell r="D1678" t="str">
            <v>UN</v>
          </cell>
          <cell r="E1678">
            <v>70.7</v>
          </cell>
        </row>
        <row r="1679">
          <cell r="B1679" t="str">
            <v>IGO       |</v>
          </cell>
          <cell r="C1679" t="str">
            <v>D E S C R I Ç Ã O                                                   |UN</v>
          </cell>
          <cell r="D1679" t="str">
            <v>IDADE</v>
          </cell>
          <cell r="E1679" t="str">
            <v>|CUSTO TOT</v>
          </cell>
        </row>
        <row r="1680">
          <cell r="B1680" t="str">
            <v>ULO.....: N</v>
          </cell>
          <cell r="C1680" t="str">
            <v>ACIONAL CAIXA</v>
          </cell>
        </row>
        <row r="1682">
          <cell r="B1682" t="str">
            <v>68636/005</v>
          </cell>
          <cell r="C1682" t="str">
            <v>QUADRO DE MEDICAO GERAL P/EDIFICIOS C/16 APTO EM CHAPA METALICA INCL</v>
          </cell>
          <cell r="D1682" t="str">
            <v>UN</v>
          </cell>
          <cell r="E1682">
            <v>648.91999999999996</v>
          </cell>
        </row>
        <row r="1683">
          <cell r="C1683" t="str">
            <v>DISJUNTORES E ATERRAMENTO</v>
          </cell>
        </row>
        <row r="1684">
          <cell r="B1684">
            <v>71</v>
          </cell>
          <cell r="C1684" t="str">
            <v>LUMINARIA INTERNA/BOCAL/LAMPADAS</v>
          </cell>
        </row>
        <row r="1685">
          <cell r="B1685">
            <v>26322</v>
          </cell>
          <cell r="C1685" t="str">
            <v>LUMINARIA INTERNA TP CALHA SOBREPOR</v>
          </cell>
        </row>
        <row r="1686">
          <cell r="B1686" t="str">
            <v>26322/001</v>
          </cell>
          <cell r="C1686" t="str">
            <v>LUMINARIA SOBREPOR TP CALHA C/REATOR PART RAPIDA LAMP 1X20W FLUORESCEN</v>
          </cell>
          <cell r="D1686" t="str">
            <v>UN</v>
          </cell>
          <cell r="E1686">
            <v>36.58</v>
          </cell>
        </row>
        <row r="1687">
          <cell r="C1687" t="str">
            <v>TE FIX EM LAJE OU FORRO - FORNECIMENTO E COLOCACAO</v>
          </cell>
        </row>
        <row r="1688">
          <cell r="B1688" t="str">
            <v>26322/002</v>
          </cell>
          <cell r="C1688" t="str">
            <v>LUMINARIA SOBREPOR TP CALHA C/REATOR PART RAPIDA LAMP 2X20W FLUORESCEN</v>
          </cell>
          <cell r="D1688" t="str">
            <v>UN</v>
          </cell>
          <cell r="E1688">
            <v>55.46</v>
          </cell>
        </row>
        <row r="1689">
          <cell r="C1689" t="str">
            <v>TE FIX EM LAJE OU FORRO - FORNECIMENTO E COLOCACAO</v>
          </cell>
        </row>
        <row r="1690">
          <cell r="B1690" t="str">
            <v>26322/003</v>
          </cell>
          <cell r="C1690" t="str">
            <v>LUMINARIA SOBREPOR TP CALHA C/REATOR PART RAPIDA LAMP 3X20W FLUORESCEN</v>
          </cell>
          <cell r="D1690" t="str">
            <v>UN</v>
          </cell>
          <cell r="E1690">
            <v>84.04</v>
          </cell>
        </row>
        <row r="1691">
          <cell r="C1691" t="str">
            <v>TE FIX EM LAJE OU FORRO - FORNECIMENTO E COLOCACAO</v>
          </cell>
        </row>
        <row r="1692">
          <cell r="B1692" t="str">
            <v>26322/004</v>
          </cell>
          <cell r="C1692" t="str">
            <v>LUMINARIA SOBREPOR TP CALHA C/REATOR PART RAPIDA LAMP 4X20W FLUORESCEN</v>
          </cell>
          <cell r="D1692" t="str">
            <v>UN</v>
          </cell>
          <cell r="E1692">
            <v>89.8</v>
          </cell>
        </row>
        <row r="1693">
          <cell r="C1693" t="str">
            <v>TE FIX EM LAJE OU FORRO - FORNECIMENTO E COLOCACAO</v>
          </cell>
        </row>
        <row r="1694">
          <cell r="B1694" t="str">
            <v>26322/005</v>
          </cell>
          <cell r="C1694" t="str">
            <v>LUMINARIA SOBREPOR TP CALHA C/REATOR PART RAPIDA LAMP 1X40W FLUORESCEN</v>
          </cell>
          <cell r="D1694" t="str">
            <v>UN</v>
          </cell>
          <cell r="E1694">
            <v>42.45</v>
          </cell>
        </row>
        <row r="1695">
          <cell r="C1695" t="str">
            <v>TE FIX EM LAJE OU FORRO - FORNECIMENTO E COLOCACAO</v>
          </cell>
        </row>
        <row r="1696">
          <cell r="B1696" t="str">
            <v>26322/006</v>
          </cell>
          <cell r="C1696" t="str">
            <v>LUMINARIA SOBREPOR TP CALHA C/REATOR PARTIDA RAPIDA E 2 LAMPADAS 40W</v>
          </cell>
          <cell r="D1696" t="str">
            <v>UN</v>
          </cell>
          <cell r="E1696">
            <v>59.68</v>
          </cell>
        </row>
        <row r="1697">
          <cell r="C1697" t="str">
            <v>FLUORESCENTE, FIXADA EM LAJE OU FORRO - FORNECIMENTO E COLOCACAO</v>
          </cell>
        </row>
        <row r="1698">
          <cell r="B1698" t="str">
            <v>26322/007</v>
          </cell>
          <cell r="C1698" t="str">
            <v>LUMINARIA SOBREPOR TP CALHA C/REATOR PART RAPIDA LAMP 3X40W FLUORESCEN</v>
          </cell>
          <cell r="D1698" t="str">
            <v>UN</v>
          </cell>
          <cell r="E1698">
            <v>82.95</v>
          </cell>
        </row>
        <row r="1699">
          <cell r="C1699" t="str">
            <v>TE FIX EM LAJE OU FORRO - FORNECIMENTO E COLOCACAO</v>
          </cell>
        </row>
        <row r="1700">
          <cell r="B1700" t="str">
            <v>26322/008</v>
          </cell>
          <cell r="C1700" t="str">
            <v>LUMINARIA SOBREPOR TP CALHA C/REATOR PART RAPIDA LAMP 4X40W FLUORESCEN</v>
          </cell>
          <cell r="D1700" t="str">
            <v>UN</v>
          </cell>
          <cell r="E1700">
            <v>103.96</v>
          </cell>
        </row>
        <row r="1701">
          <cell r="C1701" t="str">
            <v>TE FIX EM LAJE OU FORRO - FORNECIMENTO E COLOCACAO</v>
          </cell>
        </row>
        <row r="1702">
          <cell r="B1702" t="str">
            <v>26322/009</v>
          </cell>
          <cell r="C1702" t="str">
            <v>LUMINARIA SOBREPOR TP CALHA C/REATOR PART CONVENC LAMP 1X20W E STARTER</v>
          </cell>
          <cell r="D1702" t="str">
            <v>UN</v>
          </cell>
          <cell r="E1702">
            <v>34.06</v>
          </cell>
        </row>
        <row r="1703">
          <cell r="C1703" t="str">
            <v>FIX EM LAJE OU FORRO - FORNECIMENTO E COLOCACAO</v>
          </cell>
        </row>
        <row r="1704">
          <cell r="B1704" t="str">
            <v>26322/010</v>
          </cell>
          <cell r="C1704" t="str">
            <v>LUMINARIA SOBREPOR TP CALHA C/REATOR PART CONVENC LAMP 2X20W (FLUORES</v>
          </cell>
          <cell r="D1704" t="str">
            <v>UN</v>
          </cell>
          <cell r="E1704">
            <v>53.57</v>
          </cell>
        </row>
        <row r="1705">
          <cell r="C1705" t="str">
            <v>CENTE) E STARTER FIX EM LAJE OU FORRO - FORNECIMENTO E COLOCACAO</v>
          </cell>
        </row>
        <row r="1706">
          <cell r="B1706" t="str">
            <v>26322/011</v>
          </cell>
          <cell r="C1706" t="str">
            <v>LUMINARIA SOBREPOR TP CALHA C/REATOR PART CONVENC LAMP 3X20W (FLUORES</v>
          </cell>
          <cell r="D1706" t="str">
            <v>UN</v>
          </cell>
          <cell r="E1706">
            <v>82.15</v>
          </cell>
        </row>
        <row r="1707">
          <cell r="C1707" t="str">
            <v>CENTE) E STARTER FIXADA EM LAJE OU FORRO - FORNECIMENTO OU COLOCACAO</v>
          </cell>
        </row>
        <row r="1708">
          <cell r="B1708" t="str">
            <v>26322/012</v>
          </cell>
          <cell r="C1708" t="str">
            <v>LUMINARIA SOBREPOR TP CALHA C/REATOR PART CONVENC LAMP 4X20W (FLUORES</v>
          </cell>
          <cell r="D1708" t="str">
            <v>UN</v>
          </cell>
          <cell r="E1708">
            <v>87.28</v>
          </cell>
        </row>
        <row r="1709">
          <cell r="C1709" t="str">
            <v>CENTE) E STARTER FIXADA EM LAJE OU FORRO - FORNECIMENTO E COLOCACAO</v>
          </cell>
        </row>
        <row r="1710">
          <cell r="B1710" t="str">
            <v>IGO       |</v>
          </cell>
          <cell r="C1710" t="str">
            <v>D E S C R I Ç Ã O                                                   |UN</v>
          </cell>
          <cell r="D1710" t="str">
            <v>IDADE</v>
          </cell>
          <cell r="E1710" t="str">
            <v>|CUSTO TOT</v>
          </cell>
        </row>
        <row r="1711">
          <cell r="B1711" t="str">
            <v>ULO.....: N</v>
          </cell>
          <cell r="C1711" t="str">
            <v>ACIONAL CAIXA</v>
          </cell>
        </row>
        <row r="1713">
          <cell r="B1713" t="str">
            <v>26322/013</v>
          </cell>
          <cell r="C1713" t="str">
            <v>LUMINARIA SOBREPOR TP CALHA C/REATOR PART CONVENC LAMP 1X40W (FLUORES</v>
          </cell>
          <cell r="D1713" t="str">
            <v>UN</v>
          </cell>
          <cell r="E1713">
            <v>40.56</v>
          </cell>
        </row>
        <row r="1714">
          <cell r="C1714" t="str">
            <v>CENTE) E STARTER FIXADA EM LAJE OU FORRO - FORNECIMENTO E COLOCACAO</v>
          </cell>
        </row>
        <row r="1715">
          <cell r="B1715" t="str">
            <v>26322/014</v>
          </cell>
          <cell r="C1715" t="str">
            <v>LUMINARIA SOBREPOR TP CALHA C/REATOR PART CONVENC LAMP 2X40W (FLUORES</v>
          </cell>
          <cell r="D1715" t="str">
            <v>UN</v>
          </cell>
          <cell r="E1715">
            <v>57.79</v>
          </cell>
        </row>
        <row r="1716">
          <cell r="C1716" t="str">
            <v>CENTE) E STARTER FIXADA EM LAJE OU FORRO - FORNECIMENTO E COLOCACAO</v>
          </cell>
        </row>
        <row r="1717">
          <cell r="B1717" t="str">
            <v>26322/015</v>
          </cell>
          <cell r="C1717" t="str">
            <v>LUMINARIA SOBREPOR TP CALHA C/REATOR PART CONVENC LAMP 3X40W (FLUORES</v>
          </cell>
          <cell r="D1717" t="str">
            <v>UN</v>
          </cell>
          <cell r="E1717">
            <v>80.430000000000007</v>
          </cell>
        </row>
        <row r="1718">
          <cell r="C1718" t="str">
            <v>CENTE) E STARTER FIXADA EM LAJE OU FORRO - FORNECIMENTO E COLOCACAO</v>
          </cell>
        </row>
        <row r="1719">
          <cell r="B1719" t="str">
            <v>26322/016</v>
          </cell>
          <cell r="C1719" t="str">
            <v>LUMINARIA SOBREPOR TP CALHA C/REATOR PART CONVENC LAMP 4X40W (FLUORES</v>
          </cell>
          <cell r="D1719" t="str">
            <v>UN</v>
          </cell>
          <cell r="E1719">
            <v>102.07</v>
          </cell>
        </row>
        <row r="1720">
          <cell r="C1720" t="str">
            <v>CENTE) E STARTER FIXADO EM LAJE OU FORRO - FORNECIMENTO E COLOCACAO</v>
          </cell>
        </row>
        <row r="1721">
          <cell r="B1721">
            <v>68513</v>
          </cell>
          <cell r="C1721" t="str">
            <v>LUMINARIA INTERNA</v>
          </cell>
        </row>
        <row r="1722">
          <cell r="B1722" t="str">
            <v>68513/001</v>
          </cell>
          <cell r="C1722" t="str">
            <v>LUMINARIA TIPO SPOT PLASTICO PARA 1 LAMP. INCAND/MINI-FLUOR.</v>
          </cell>
          <cell r="D1722" t="str">
            <v>UN</v>
          </cell>
          <cell r="E1722">
            <v>14.48</v>
          </cell>
        </row>
        <row r="1723">
          <cell r="B1723">
            <v>68550</v>
          </cell>
          <cell r="C1723" t="str">
            <v>REFLETOR</v>
          </cell>
        </row>
        <row r="1724">
          <cell r="B1724" t="str">
            <v>68550/001</v>
          </cell>
          <cell r="C1724" t="str">
            <v>REFLETOR REDONDO EM ALUMINIO COM SUPORTE E ALCA REGULAVEL PARA FIXACAO</v>
          </cell>
          <cell r="D1724" t="str">
            <v>UN</v>
          </cell>
          <cell r="E1724">
            <v>132.44999999999999</v>
          </cell>
        </row>
        <row r="1725">
          <cell r="C1725" t="str">
            <v>COM LAMPADA VAPOR MERCURIO 250W</v>
          </cell>
        </row>
        <row r="1726">
          <cell r="B1726">
            <v>68705</v>
          </cell>
          <cell r="C1726" t="str">
            <v>LUMINARIA GLOBO</v>
          </cell>
        </row>
        <row r="1727">
          <cell r="B1727" t="str">
            <v>68705/001</v>
          </cell>
          <cell r="C1727" t="str">
            <v>LUMINARIA GLOBO VIDRO LEITOSO/PLAFONIER/BOCAL/LAMPADA 60W</v>
          </cell>
          <cell r="D1727" t="str">
            <v>UN</v>
          </cell>
          <cell r="E1727">
            <v>27.75</v>
          </cell>
        </row>
        <row r="1728">
          <cell r="B1728" t="str">
            <v>68705/002</v>
          </cell>
          <cell r="C1728" t="str">
            <v>LUMINARIA GLOBO VIDRO LEITOSO/PLAFONIER/BOCAL/LAMPADA 100W</v>
          </cell>
          <cell r="D1728" t="str">
            <v>UN</v>
          </cell>
          <cell r="E1728">
            <v>28.02</v>
          </cell>
        </row>
        <row r="1729">
          <cell r="B1729">
            <v>73</v>
          </cell>
          <cell r="C1729" t="str">
            <v>POSTE DE CONCRETO</v>
          </cell>
        </row>
        <row r="1730">
          <cell r="B1730">
            <v>10406</v>
          </cell>
          <cell r="C1730" t="str">
            <v>ENTRADA DE ENERGIA EM BT TRIFASICA 70 A (QUAD DES)</v>
          </cell>
        </row>
        <row r="1731">
          <cell r="B1731" t="str">
            <v>10406/001</v>
          </cell>
          <cell r="C1731" t="str">
            <v>ENTRADA DE ENERGIA EM BT TRIFASICA 70 A (QUADRA DESCOBERTA)</v>
          </cell>
          <cell r="D1731" t="str">
            <v>UN</v>
          </cell>
          <cell r="E1731">
            <v>1636.61</v>
          </cell>
        </row>
        <row r="1732">
          <cell r="B1732">
            <v>74</v>
          </cell>
          <cell r="C1732" t="str">
            <v>POSTE METALICO</v>
          </cell>
        </row>
        <row r="1733">
          <cell r="B1733">
            <v>55933</v>
          </cell>
          <cell r="C1733" t="str">
            <v>POSTE METALICO (PARA ILUMINACAO DE QUADRA DESCOB)</v>
          </cell>
          <cell r="D1733" t="str">
            <v>UN</v>
          </cell>
          <cell r="E1733">
            <v>898.98</v>
          </cell>
        </row>
        <row r="1734">
          <cell r="B1734">
            <v>75</v>
          </cell>
          <cell r="C1734" t="str">
            <v>LUMINARIA EXTERNA</v>
          </cell>
        </row>
        <row r="1735">
          <cell r="B1735">
            <v>10407</v>
          </cell>
          <cell r="C1735" t="str">
            <v>REFLETOR VAPOR METALICO C/ LAMPADAS 400 W</v>
          </cell>
        </row>
        <row r="1736">
          <cell r="B1736" t="str">
            <v>10407/001</v>
          </cell>
          <cell r="C1736" t="str">
            <v>REFLETOR VAPOR METALICO C/ LAMPADAS 400 W</v>
          </cell>
          <cell r="D1736" t="str">
            <v>UN</v>
          </cell>
          <cell r="E1736">
            <v>199.44</v>
          </cell>
        </row>
        <row r="1737">
          <cell r="B1737">
            <v>11543</v>
          </cell>
          <cell r="C1737" t="str">
            <v>LUMINARIA EXTERNA ABERTA</v>
          </cell>
        </row>
        <row r="1738">
          <cell r="B1738" t="str">
            <v>11543/001</v>
          </cell>
          <cell r="C1738" t="str">
            <v>LUMINARIA ABERTA P/LAMP A VAPOR DE MERCURIO ATE 400W E MISTA ATE 500W</v>
          </cell>
          <cell r="D1738" t="str">
            <v>UN</v>
          </cell>
          <cell r="E1738">
            <v>68.91</v>
          </cell>
        </row>
        <row r="1739">
          <cell r="C1739" t="str">
            <v>500W E BRACO EM TUBO DE ACO GALV D=50MM PROJ HOR=2.500MM E PROJ VERT=</v>
          </cell>
        </row>
        <row r="1740">
          <cell r="C1740" t="str">
            <v>2.200MM P/ILUMINACAO DE RUAS - FORNECIMENTO E COLOCACAO</v>
          </cell>
        </row>
        <row r="1741">
          <cell r="B1741" t="str">
            <v>IGO       |</v>
          </cell>
          <cell r="C1741" t="str">
            <v>D E S C R I Ç Ã O                                                   |UN</v>
          </cell>
          <cell r="D1741" t="str">
            <v>IDADE</v>
          </cell>
          <cell r="E1741" t="str">
            <v>|CUSTO TOT</v>
          </cell>
        </row>
        <row r="1742">
          <cell r="B1742" t="str">
            <v>ULO.....: N</v>
          </cell>
          <cell r="C1742" t="str">
            <v>ACIONAL CAIXA</v>
          </cell>
        </row>
        <row r="1744">
          <cell r="B1744">
            <v>77</v>
          </cell>
          <cell r="C1744" t="str">
            <v>PONTOS DE LUZ/TOMADAS ANTENA TV/CAMPAINHAS/INTERRUPTORES</v>
          </cell>
        </row>
        <row r="1745">
          <cell r="B1745">
            <v>23700</v>
          </cell>
          <cell r="C1745" t="str">
            <v>INSTALACAO ELETRICA</v>
          </cell>
        </row>
        <row r="1746">
          <cell r="B1746" t="str">
            <v>23700/001</v>
          </cell>
          <cell r="C1746" t="str">
            <v>TUBULACAO EMBUTIDA ESTRUTURA PR5-2Q-T</v>
          </cell>
          <cell r="D1746" t="str">
            <v>UN</v>
          </cell>
          <cell r="E1746">
            <v>5963.23</v>
          </cell>
        </row>
        <row r="1747">
          <cell r="B1747" t="str">
            <v>23700/002</v>
          </cell>
          <cell r="C1747" t="str">
            <v>TUBULACAO EMBUTIDA ALVENARIA PR5-2Q-T</v>
          </cell>
          <cell r="D1747" t="str">
            <v>UN</v>
          </cell>
          <cell r="E1747">
            <v>3103.51</v>
          </cell>
        </row>
        <row r="1748">
          <cell r="B1748" t="str">
            <v>23700/003</v>
          </cell>
          <cell r="C1748" t="str">
            <v>INTERRUPTORES TOMADAS PLAFONIERS PR5-2Q-T</v>
          </cell>
          <cell r="D1748" t="str">
            <v>UN</v>
          </cell>
          <cell r="E1748">
            <v>10500.74</v>
          </cell>
        </row>
        <row r="1749">
          <cell r="B1749" t="str">
            <v>23700/004</v>
          </cell>
          <cell r="C1749" t="str">
            <v>FIACAO PR5-2Q-T</v>
          </cell>
          <cell r="D1749" t="str">
            <v>UN</v>
          </cell>
          <cell r="E1749">
            <v>4313.2700000000004</v>
          </cell>
        </row>
        <row r="1750">
          <cell r="B1750">
            <v>26321</v>
          </cell>
          <cell r="C1750" t="str">
            <v>PONTOS DE LUZ - ELETRODUTO DE PVC</v>
          </cell>
        </row>
        <row r="1751">
          <cell r="B1751" t="str">
            <v>26321/003</v>
          </cell>
          <cell r="C1751" t="str">
            <v>INSTALACAO PONTO LUZ EQUIV A 2 VARAS ELETRODUTO PVC RIG 3/4"</v>
          </cell>
          <cell r="D1751" t="str">
            <v>UN</v>
          </cell>
          <cell r="E1751">
            <v>83.53</v>
          </cell>
        </row>
        <row r="1752">
          <cell r="C1752" t="str">
            <v>12M DE FIO 2,5MM2 CAIXAS CONEXOES LUVAS CURVA E INTERRUPTOR</v>
          </cell>
        </row>
        <row r="1753">
          <cell r="C1753" t="str">
            <v>EMBUTIR C/PLACA FOSFORESCENTE INCL ABERT E RASGO ALVENARIA</v>
          </cell>
        </row>
        <row r="1754">
          <cell r="B1754" t="str">
            <v>26321/004</v>
          </cell>
          <cell r="C1754" t="str">
            <v>INSTALACAO PONTO LUZ EQUIV A 2 VARAS ELETRODUTO PVC RIG 1/2"</v>
          </cell>
          <cell r="D1754" t="str">
            <v>UN</v>
          </cell>
          <cell r="E1754">
            <v>72.88</v>
          </cell>
        </row>
        <row r="1755">
          <cell r="C1755" t="str">
            <v>12MFIO 2,5MM2 CAIXAS CONEXOES LUVAS CURVA E INTERRUPTOR C/PLACA</v>
          </cell>
        </row>
        <row r="1756">
          <cell r="C1756" t="str">
            <v>FOSFORESCENTE-INCL ABERTURA E FECHAMENTO DE RASGO EM ALVENARIA</v>
          </cell>
        </row>
        <row r="1757">
          <cell r="B1757" t="str">
            <v>26321/006</v>
          </cell>
          <cell r="C1757" t="str">
            <v>INSTALACAO CONJ 2 PTS LUZ EQUIV 5 VARAS ELETROD PVC RIG 3/4"</v>
          </cell>
          <cell r="D1757" t="str">
            <v>UN</v>
          </cell>
          <cell r="E1757">
            <v>151.19999999999999</v>
          </cell>
        </row>
        <row r="1758">
          <cell r="C1758" t="str">
            <v>33M FIO 2,5MM2 CAIXAS CONEXOES LUVAS CURVA E INTERRUPTOR EMBUTIR</v>
          </cell>
        </row>
        <row r="1759">
          <cell r="C1759" t="str">
            <v>C/PLACA FOSFORESCENTE-INCL ABERTURA E FECHAMENTO DE RASGO EM</v>
          </cell>
        </row>
        <row r="1760">
          <cell r="C1760" t="str">
            <v>ALVENARIA</v>
          </cell>
        </row>
        <row r="1761">
          <cell r="B1761" t="str">
            <v>26321/007</v>
          </cell>
          <cell r="C1761" t="str">
            <v>INSTALACAO CONJ 2 PTS LUZ EQUIV 5 VARAS ELETROD PVC RIG 1/2"</v>
          </cell>
          <cell r="D1761" t="str">
            <v>UN</v>
          </cell>
          <cell r="E1761">
            <v>132.43</v>
          </cell>
        </row>
        <row r="1762">
          <cell r="B1762" t="str">
            <v>26321/009</v>
          </cell>
          <cell r="C1762" t="str">
            <v>INSTALACAO CONJ 3 PTS LUZ EQUIV 6 VARAS ELETROD PVC RIG 3/4"</v>
          </cell>
          <cell r="D1762" t="str">
            <v>UN</v>
          </cell>
          <cell r="E1762">
            <v>203.31</v>
          </cell>
        </row>
        <row r="1763">
          <cell r="C1763" t="str">
            <v>50MFIO 2,5MM2 CAIXAS CONEXOES LUVAS CURVA E INTERRUPTOR EMBUTIR</v>
          </cell>
        </row>
        <row r="1764">
          <cell r="C1764" t="str">
            <v>C/PLACA FOSFORESCENTE-INCL ABERTURA E FECHAMENTO RASGO DE ALVENARIA</v>
          </cell>
        </row>
        <row r="1765">
          <cell r="B1765" t="str">
            <v>26321/010</v>
          </cell>
          <cell r="C1765" t="str">
            <v>INSTALACAO CONJ 3 PTS LUZ EQUIV 6 VARAS ELETROD PVC RIG 1/2"</v>
          </cell>
          <cell r="D1765" t="str">
            <v>UN</v>
          </cell>
          <cell r="E1765">
            <v>179.23</v>
          </cell>
        </row>
        <row r="1766">
          <cell r="C1766" t="str">
            <v>50M FIO 2,5MM2 CAIXAS CONEXOES LUVAS CURVA E INTERRUPTOR EMBUTIR</v>
          </cell>
        </row>
        <row r="1767">
          <cell r="C1767" t="str">
            <v>C/PLCA FOSFORESCENTE-INCL ABERTURA E FECHAMENTO RASGO EM ALVENARIA</v>
          </cell>
        </row>
        <row r="1768">
          <cell r="B1768" t="str">
            <v>26321/012</v>
          </cell>
          <cell r="C1768" t="str">
            <v>INSTALACAO CONJ 4 PTS LUZ EQUIV 7 VARAS ELETROD PVC RIG 3/4"</v>
          </cell>
          <cell r="D1768" t="str">
            <v>UN</v>
          </cell>
          <cell r="E1768">
            <v>212.72</v>
          </cell>
        </row>
        <row r="1769">
          <cell r="C1769" t="str">
            <v>50M FIO 2,5MM2 CAIXAS CONEXOES LUVAS CURVA E INTERRUPTOR EMBUTIR</v>
          </cell>
        </row>
        <row r="1770">
          <cell r="C1770" t="str">
            <v>C/PLCA FOSFORESCENTE-INCL ABERTURA E FECHAMENTO RASGO EM ALVENARIA</v>
          </cell>
        </row>
        <row r="1771">
          <cell r="B1771" t="str">
            <v>26321/013</v>
          </cell>
          <cell r="C1771" t="str">
            <v>INSTALACAO CONJ 4 PTS LUZ EQUIV 7 VARAS ELETROD PVC RIG 1/2"</v>
          </cell>
          <cell r="D1771" t="str">
            <v>UN</v>
          </cell>
          <cell r="E1771">
            <v>191.8</v>
          </cell>
        </row>
        <row r="1772">
          <cell r="B1772" t="str">
            <v>IGO       |</v>
          </cell>
          <cell r="C1772" t="str">
            <v>D E S C R I Ç Ã O                                                   |UN</v>
          </cell>
          <cell r="D1772" t="str">
            <v>IDADE</v>
          </cell>
          <cell r="E1772" t="str">
            <v>|CUSTO TOT</v>
          </cell>
        </row>
        <row r="1773">
          <cell r="B1773" t="str">
            <v>ULO.....: N</v>
          </cell>
          <cell r="C1773" t="str">
            <v>ACIONAL CAIXA</v>
          </cell>
        </row>
        <row r="1775">
          <cell r="C1775" t="str">
            <v>50M FIO 2,5MM2 CAIXAS CONEXOES LUVAS CURVA E INTERRUPTOR EMBUTIR</v>
          </cell>
        </row>
        <row r="1776">
          <cell r="C1776" t="str">
            <v>C/PLACA FOSFORESCENTE-INCL ABERTURA E FECHAMENTO RASGO ALVENARIA</v>
          </cell>
        </row>
        <row r="1777">
          <cell r="B1777" t="str">
            <v>26321/015</v>
          </cell>
          <cell r="C1777" t="str">
            <v>INSTALACAO CONJ 5 PTS LUZ EQUIV 8 VARAS ELETROD PVC RIG 3/4"</v>
          </cell>
          <cell r="D1777" t="str">
            <v>UN</v>
          </cell>
          <cell r="E1777">
            <v>242.04</v>
          </cell>
        </row>
        <row r="1778">
          <cell r="C1778" t="str">
            <v>57M FIO 2,5MM2 CAIXAS CONEXOES LUVAS CURVA E INTERRUPTOR EMBUTIR</v>
          </cell>
        </row>
        <row r="1779">
          <cell r="C1779" t="str">
            <v>C/PLACA FOSFORESCENTE-INCL ABERTURA E FECHAMENTO RASGO ALVENARIA</v>
          </cell>
        </row>
        <row r="1780">
          <cell r="B1780" t="str">
            <v>26321/016</v>
          </cell>
          <cell r="C1780" t="str">
            <v>INSTALACAO CONJ 5 PTS LUZ EQUIV 8 VARAS ELETROD PVC RIG 1/2"</v>
          </cell>
          <cell r="D1780" t="str">
            <v>UN</v>
          </cell>
          <cell r="E1780">
            <v>219.91</v>
          </cell>
        </row>
        <row r="1781">
          <cell r="C1781" t="str">
            <v>57M FIO 2,5MM2 CAIXAS CONEXOES LUVAS CURVA E INTERRUPTOR EMBUTIR</v>
          </cell>
        </row>
        <row r="1782">
          <cell r="C1782" t="str">
            <v>C/PLACA FOSFORESCENTE-INCL ABERTURA E FECHAMENTO RASGO ALVENARIA</v>
          </cell>
        </row>
        <row r="1783">
          <cell r="B1783" t="str">
            <v>26321/018</v>
          </cell>
          <cell r="C1783" t="str">
            <v>INSTALACAO CONJ 6 PTS LUZ EQUIV 9 VARAS ELETROD PVC RIG 3/4"</v>
          </cell>
          <cell r="D1783" t="str">
            <v>UN</v>
          </cell>
          <cell r="E1783">
            <v>281.18</v>
          </cell>
        </row>
        <row r="1784">
          <cell r="C1784" t="str">
            <v>66M FIO 2,5MM2 CAIXAS CONEXOES LUVAS CURVA E INTERRUPTOR EMBUTIR</v>
          </cell>
        </row>
        <row r="1785">
          <cell r="C1785" t="str">
            <v>C/PLACA FOSFORESCENTE-INCL ABERTURA E FECHAMENTO RASGO ALVENARIA</v>
          </cell>
        </row>
        <row r="1786">
          <cell r="B1786" t="str">
            <v>26321/019</v>
          </cell>
          <cell r="C1786" t="str">
            <v>INSTALACAO CONJ 6 PTS LUZ EQUIV 9 VARAS ELETROD PVC RIG 1/2"</v>
          </cell>
          <cell r="D1786" t="str">
            <v>UN</v>
          </cell>
          <cell r="E1786">
            <v>252.28</v>
          </cell>
        </row>
        <row r="1787">
          <cell r="C1787" t="str">
            <v>66M FIO 2,5MM2 CAIXAS CONEXOES LUVAS CURVA E INTERRUPTOR EMBUTIR</v>
          </cell>
        </row>
        <row r="1788">
          <cell r="C1788" t="str">
            <v>C/PLACA FOSFORESCENTE-INCL ABERTURA E FECHAMENTO RASGO ALVENARIA</v>
          </cell>
        </row>
        <row r="1789">
          <cell r="B1789" t="str">
            <v>26321/021</v>
          </cell>
          <cell r="C1789" t="str">
            <v>INSTALACAO CONJ 8 PTS LUZ EQUIV 10 VARAS ELETROD PVC RIG 3/4"</v>
          </cell>
          <cell r="D1789" t="str">
            <v>UN</v>
          </cell>
          <cell r="E1789">
            <v>330.88</v>
          </cell>
        </row>
        <row r="1790">
          <cell r="C1790" t="str">
            <v>80M FIO 2,5MM2 CAIXAS CONEXOES LUVAS CURVA E INTERRUPTOR EMBUTIR</v>
          </cell>
        </row>
        <row r="1791">
          <cell r="C1791" t="str">
            <v>C/PLCA FOSFORESCENTE-INCL ABERTURA E FECHAMENTO RASGO ALVENARIA</v>
          </cell>
        </row>
        <row r="1792">
          <cell r="B1792" t="str">
            <v>26321/023</v>
          </cell>
          <cell r="C1792" t="str">
            <v>INSTALACAO CONJ 2 PTS LUZ EQUIV 3 VARAS ELETROD PVC RIG 3/4"</v>
          </cell>
          <cell r="D1792" t="str">
            <v>UN</v>
          </cell>
          <cell r="E1792">
            <v>127.46</v>
          </cell>
        </row>
        <row r="1793">
          <cell r="C1793" t="str">
            <v>20M FIO 2,5MM2 CAIXAS CONEXOES LUVAS E CONSIDERANDO O CONTROLE</v>
          </cell>
        </row>
        <row r="1794">
          <cell r="C1794" t="str">
            <v>DOS PONTOS DIRETOS NO QDL</v>
          </cell>
        </row>
        <row r="1795">
          <cell r="B1795" t="str">
            <v>26321/024</v>
          </cell>
          <cell r="C1795" t="str">
            <v>INSTALACAO CONJ 2 PTS LUZ EQUIV 3 VARAS ELETROD PVC RIG 1/2"</v>
          </cell>
          <cell r="D1795" t="str">
            <v>UN</v>
          </cell>
          <cell r="E1795">
            <v>122.09</v>
          </cell>
        </row>
        <row r="1796">
          <cell r="C1796" t="str">
            <v>20M FIO 2,5MM2 CAIXAS CONEXOES LUVAS E CONSIDERANDO O CONTROLE</v>
          </cell>
        </row>
        <row r="1797">
          <cell r="C1797" t="str">
            <v>DOS PONTOS DIRETOS NO QDL</v>
          </cell>
        </row>
        <row r="1798">
          <cell r="B1798" t="str">
            <v>26321/026</v>
          </cell>
          <cell r="C1798" t="str">
            <v>INSTALACAO CONJ 3 PTS LUZ EQUIV 5 VARAS ELETROD PVC RIG 3/4"</v>
          </cell>
          <cell r="D1798" t="str">
            <v>UN</v>
          </cell>
          <cell r="E1798">
            <v>165.39</v>
          </cell>
        </row>
        <row r="1799">
          <cell r="C1799" t="str">
            <v>30M FIO 2,5MM2 CAIXAS CONEXOES LUVAS E CONSIDERANDO O CONTROLE</v>
          </cell>
        </row>
        <row r="1800">
          <cell r="C1800" t="str">
            <v>DOS PONTOS DIRETOS NO QDL</v>
          </cell>
        </row>
        <row r="1801">
          <cell r="B1801" t="str">
            <v>26321/027</v>
          </cell>
          <cell r="C1801" t="str">
            <v>INSTALACAO CONJ 3 PTS LUZ EQUIV 5 VARAS ELETROD PVC RIG 1/2"</v>
          </cell>
          <cell r="D1801" t="str">
            <v>UN</v>
          </cell>
          <cell r="E1801">
            <v>151.5</v>
          </cell>
        </row>
        <row r="1802">
          <cell r="C1802" t="str">
            <v>30M FIO 2,5MM2 CAIXAS CONEXOES LUVAS E CONSIDERANDO O CONTROLE</v>
          </cell>
        </row>
        <row r="1803">
          <cell r="B1803" t="str">
            <v>IGO       |</v>
          </cell>
          <cell r="C1803" t="str">
            <v>D E S C R I Ç Ã O                                                   |UN</v>
          </cell>
          <cell r="D1803" t="str">
            <v>IDADE</v>
          </cell>
          <cell r="E1803" t="str">
            <v>|CUSTO TOT</v>
          </cell>
        </row>
        <row r="1804">
          <cell r="B1804" t="str">
            <v>ULO.....: N</v>
          </cell>
          <cell r="C1804" t="str">
            <v>ACIONAL CAIXA</v>
          </cell>
        </row>
        <row r="1806">
          <cell r="C1806" t="str">
            <v>DOS PONTOS DIRETOS NO QDL</v>
          </cell>
        </row>
        <row r="1807">
          <cell r="B1807" t="str">
            <v>26321/029</v>
          </cell>
          <cell r="C1807" t="str">
            <v>INSTALACAO CONJ 4 PTS LUZ EQUIV 6 VARAS ELETROD PVC RIG 3/4"</v>
          </cell>
          <cell r="D1807" t="str">
            <v>UN</v>
          </cell>
          <cell r="E1807">
            <v>162.35</v>
          </cell>
        </row>
        <row r="1808">
          <cell r="C1808" t="str">
            <v>40M FIO 2,5MM2 CAIXAS CONEXOES LUVAS CONSIDERANDO O CONTROLE</v>
          </cell>
        </row>
        <row r="1809">
          <cell r="C1809" t="str">
            <v>DOS PONTOS DIRETOS NO QDL</v>
          </cell>
        </row>
        <row r="1810">
          <cell r="B1810" t="str">
            <v>26321/030</v>
          </cell>
          <cell r="C1810" t="str">
            <v>INSTALACAO CONJ 4 PTS LUZ EQUIV 6 VARAS ELETROD PVC RIG 1/2"</v>
          </cell>
          <cell r="D1810" t="str">
            <v>UN</v>
          </cell>
          <cell r="E1810">
            <v>141.47</v>
          </cell>
        </row>
        <row r="1811">
          <cell r="C1811" t="str">
            <v>40M FIO 2,5MM2 CAIXAS CONEXOES LUVAS E CONSIDERANDO O CONTROLE</v>
          </cell>
        </row>
        <row r="1812">
          <cell r="C1812" t="str">
            <v>DOS PONTOS DIRETOS NO QDL</v>
          </cell>
        </row>
        <row r="1813">
          <cell r="B1813" t="str">
            <v>26321/032</v>
          </cell>
          <cell r="C1813" t="str">
            <v>INSTALACAO CONJ 5 PTS LUZ EQUIV 7 VARAS ELETROD PVC RIG 3/4"</v>
          </cell>
          <cell r="D1813" t="str">
            <v>UN</v>
          </cell>
          <cell r="E1813">
            <v>187.38</v>
          </cell>
        </row>
        <row r="1814">
          <cell r="C1814" t="str">
            <v>45M FIO 2,5MM2 CAIXAS CONEXOES LUVAS E CONSIDERANDO O CONTROLE</v>
          </cell>
        </row>
        <row r="1815">
          <cell r="C1815" t="str">
            <v>DOS PONTOS DIRETOS NO QDL</v>
          </cell>
        </row>
        <row r="1816">
          <cell r="B1816" t="str">
            <v>26321/033</v>
          </cell>
          <cell r="C1816" t="str">
            <v>INSTALACAO CONJ 5 PTS LUZ EQUIV 7 VARAS ELETROD PVC RIG 1/2"</v>
          </cell>
          <cell r="D1816" t="str">
            <v>UN</v>
          </cell>
          <cell r="E1816">
            <v>165.22</v>
          </cell>
        </row>
        <row r="1817">
          <cell r="C1817" t="str">
            <v>45M FIO 2,5MM2 CAIXAS CONEXOES LUVAS E CONSIDERANDO O CONTROLE</v>
          </cell>
        </row>
        <row r="1818">
          <cell r="C1818" t="str">
            <v>DOS PONTOS DIRETOS NO QDL</v>
          </cell>
        </row>
        <row r="1819">
          <cell r="B1819" t="str">
            <v>26321/035</v>
          </cell>
          <cell r="C1819" t="str">
            <v>INSTALACAO 1 CONJ 6 PTS LUZ EQUIV 8 VARAS ELETROD  PVC 3/4"  RIGIDO</v>
          </cell>
          <cell r="D1819" t="str">
            <v>UN</v>
          </cell>
          <cell r="E1819">
            <v>219.15</v>
          </cell>
        </row>
        <row r="1820">
          <cell r="C1820" t="str">
            <v>53M DE FIO 2,5MM2 CAIXAS CONEXOES LUVAS E CONSIDERANDO O CONTROLE DOS</v>
          </cell>
        </row>
        <row r="1821">
          <cell r="C1821" t="str">
            <v>PONTOS DIRETOS NO QDL</v>
          </cell>
        </row>
        <row r="1822">
          <cell r="B1822" t="str">
            <v>26321/036</v>
          </cell>
          <cell r="C1822" t="str">
            <v>INSTALACAO 1 CONJ 6 PTS LUZ EQUIV 8 VARAS ELETROD  PVC 1/2"</v>
          </cell>
          <cell r="D1822" t="str">
            <v>UN</v>
          </cell>
          <cell r="E1822">
            <v>191.54</v>
          </cell>
        </row>
        <row r="1823">
          <cell r="C1823" t="str">
            <v>53M FIO 2,5MM2 CAIXAS CONEXOES LUVAS E CONSIDERANDO O CONTROLE NO QDL</v>
          </cell>
        </row>
        <row r="1824">
          <cell r="B1824" t="str">
            <v>26321/037</v>
          </cell>
          <cell r="C1824" t="str">
            <v>INSTALACAO 1 CONJ 8 PTS LUZ EQUIV 9 VARAS ELETROD  PVC 3/4" 57M DE FIO</v>
          </cell>
          <cell r="D1824" t="str">
            <v>UN</v>
          </cell>
          <cell r="E1824">
            <v>248.28</v>
          </cell>
        </row>
        <row r="1825">
          <cell r="C1825" t="str">
            <v>2,5MM2 CAIXAS CONEXOES LUVAS E CONSIDERANDO O CONTROLE DOS POMTOS DIRE</v>
          </cell>
        </row>
        <row r="1826">
          <cell r="C1826" t="str">
            <v>TOS NO QDL</v>
          </cell>
        </row>
        <row r="1827">
          <cell r="B1827">
            <v>26325</v>
          </cell>
          <cell r="C1827" t="str">
            <v>PONTOS DE TOMADA</v>
          </cell>
        </row>
        <row r="1828">
          <cell r="B1828" t="str">
            <v>26325/003</v>
          </cell>
          <cell r="C1828" t="str">
            <v>INSTALACAO PT TOMADA EQUIV 2 VARAS ELET RIGIDO ESMALTADO 3/4",12M FIO</v>
          </cell>
          <cell r="D1828" t="str">
            <v>UN</v>
          </cell>
          <cell r="E1828">
            <v>108.95</v>
          </cell>
        </row>
        <row r="1829">
          <cell r="C1829" t="str">
            <v>2,5MM2, CAIXAS CONEXOES E TOMADA DE EMBUTIR C/PLACAS, INCLUSIVE RASGOS</v>
          </cell>
        </row>
        <row r="1830">
          <cell r="C1830" t="str">
            <v>EM ALVENARIA ABERTURA E FECHAMENTO</v>
          </cell>
        </row>
        <row r="1831">
          <cell r="B1831" t="str">
            <v>26325/004</v>
          </cell>
          <cell r="C1831" t="str">
            <v>INSTALACAO 1 CONJ 2 PTS TOMADA C/3 VARAS ELET RIG ESMALT 3/4", 18M DE</v>
          </cell>
          <cell r="D1831" t="str">
            <v>UN</v>
          </cell>
          <cell r="E1831">
            <v>144.11000000000001</v>
          </cell>
        </row>
        <row r="1832">
          <cell r="C1832" t="str">
            <v>FIO 2,5MM2 CAIXAS CONEXOES E TOMADAS DE EMBUTIR C/PLACAS INCLUSIVE</v>
          </cell>
        </row>
        <row r="1833">
          <cell r="C1833" t="str">
            <v>ABERTURA E FECHAMENTO DE RASGO EM ALVENARIA</v>
          </cell>
        </row>
        <row r="1834">
          <cell r="B1834" t="str">
            <v>IGO       |</v>
          </cell>
          <cell r="C1834" t="str">
            <v>D E S C R I Ç Ã O                                                   |UN</v>
          </cell>
          <cell r="D1834" t="str">
            <v>IDADE</v>
          </cell>
          <cell r="E1834" t="str">
            <v>|CUSTO TOT</v>
          </cell>
        </row>
        <row r="1835">
          <cell r="B1835" t="str">
            <v>ULO.....: N</v>
          </cell>
          <cell r="C1835" t="str">
            <v>ACIONAL CAIXA</v>
          </cell>
        </row>
        <row r="1837">
          <cell r="B1837" t="str">
            <v>26325/005</v>
          </cell>
          <cell r="C1837" t="str">
            <v>INSTALACAO 1 CONJ 3 PTS TOMADA C/4 VARAS ELET RIG ESMALT 3/4", 25M DE</v>
          </cell>
          <cell r="D1837" t="str">
            <v>UN</v>
          </cell>
          <cell r="E1837">
            <v>171.82</v>
          </cell>
        </row>
        <row r="1838">
          <cell r="C1838" t="str">
            <v>DE FIO 2,5MM2 CAIXAS CONEXOES E TOMADAS DE EMBUTIR C/PLACAS INCLUSIVE</v>
          </cell>
        </row>
        <row r="1839">
          <cell r="C1839" t="str">
            <v>ABERTURA E FECHAMENTO DE RASGO EM ALVENARIA</v>
          </cell>
        </row>
        <row r="1840">
          <cell r="B1840" t="str">
            <v>26325/006</v>
          </cell>
          <cell r="C1840" t="str">
            <v>INSTALACAO 1 CONJ 4 PTS TOMADA C/5 VARAS ELET RIG ESMALT 3/4", 30M DE</v>
          </cell>
          <cell r="D1840" t="str">
            <v>UN</v>
          </cell>
          <cell r="E1840">
            <v>225.83</v>
          </cell>
        </row>
        <row r="1841">
          <cell r="C1841" t="str">
            <v>FIO 2,5MM2 CAIXAS CONEXOES E TOMADAS DE EMBUTIR C/PLACAS INCLUSIVE</v>
          </cell>
        </row>
        <row r="1842">
          <cell r="C1842" t="str">
            <v>ABERTURA E FECHAMENTO DE RASGOS EM ALVENARIA</v>
          </cell>
        </row>
        <row r="1843">
          <cell r="B1843" t="str">
            <v>26325/007</v>
          </cell>
          <cell r="C1843" t="str">
            <v>INSTALACAO PT TOMADA DE SOBREPOR COM 12M FIO PARALELO 2,5MM2 ROSETA DE</v>
          </cell>
          <cell r="D1843" t="str">
            <v>UN</v>
          </cell>
          <cell r="E1843">
            <v>74.040000000000006</v>
          </cell>
        </row>
        <row r="1844">
          <cell r="C1844" t="str">
            <v>MADEIRA CLAETS DE LOUCA FITA ISOLANTE GRAMPO MIGUELON BUCHA DE NYLON</v>
          </cell>
        </row>
        <row r="1845">
          <cell r="C1845" t="str">
            <v>PARAFUSOS E TOMADA DE SOBREPOR</v>
          </cell>
        </row>
        <row r="1846">
          <cell r="B1846" t="str">
            <v>26325/008</v>
          </cell>
          <cell r="C1846" t="str">
            <v>INSTALACAO PT TOMADA EQUIV 2 VARAS ELETR PVC RIGIDO DE 3/4" 12M DE FIO</v>
          </cell>
          <cell r="D1846" t="str">
            <v>UN</v>
          </cell>
          <cell r="E1846">
            <v>69.16</v>
          </cell>
        </row>
        <row r="1847">
          <cell r="C1847" t="str">
            <v>2,5MM2 CAIXAS CONEXOES E TOMADA DE EMBUTIR C/PLACA FOSFORESCENTE INCL</v>
          </cell>
        </row>
        <row r="1848">
          <cell r="C1848" t="str">
            <v>ABERTURA E FECHAMENTO DE RASGO EM ALVENARIA</v>
          </cell>
        </row>
        <row r="1849">
          <cell r="B1849" t="str">
            <v>26325/009</v>
          </cell>
          <cell r="C1849" t="str">
            <v>INSTALACAO PT TOMADA EQUIV 2 VARAS ELETR PVC RIGIDO DE 1/2" 12M DE FIO</v>
          </cell>
          <cell r="D1849" t="str">
            <v>UN</v>
          </cell>
          <cell r="E1849">
            <v>60.16</v>
          </cell>
        </row>
        <row r="1850">
          <cell r="C1850" t="str">
            <v>2,5MM2 CAIXAS CONEXOES TOMADA DE EMBUTIR C/PLACA FOSFORESCENTE INCL</v>
          </cell>
        </row>
        <row r="1851">
          <cell r="C1851" t="str">
            <v>ABERTURA E FECHAMENTO DE RASGO EM ALVENARIA</v>
          </cell>
        </row>
        <row r="1852">
          <cell r="B1852" t="str">
            <v>26325/010</v>
          </cell>
          <cell r="C1852" t="str">
            <v>INSTALACAO 1 CONJ 2 TOMADAS EQUIV 3 VARAS ELETR PVC DE 3/4" (RIGIDO)</v>
          </cell>
          <cell r="D1852" t="str">
            <v>UN</v>
          </cell>
          <cell r="E1852">
            <v>89.88</v>
          </cell>
        </row>
        <row r="1853">
          <cell r="C1853" t="str">
            <v>18M DE FIO 2,5MM2 CAIXAS CONEXOES E TOMADAS DE EMBUTIR C/PLACA FOSFO</v>
          </cell>
        </row>
        <row r="1854">
          <cell r="C1854" t="str">
            <v>RESCENTE INCL ABERTURA E FECHAMENTO DE RASGO EM ALVENARIA</v>
          </cell>
        </row>
        <row r="1855">
          <cell r="B1855" t="str">
            <v>26325/011</v>
          </cell>
          <cell r="C1855" t="str">
            <v>INSTALACAO 1 CONJ 2 TOMADAS EQUIV 3 VARAS ELETR PVC DE 1/2" (RIGIDO)</v>
          </cell>
          <cell r="D1855" t="str">
            <v>UN</v>
          </cell>
          <cell r="E1855">
            <v>84.81</v>
          </cell>
        </row>
        <row r="1856">
          <cell r="C1856" t="str">
            <v>18M DE FIO 2,5MM2 CIXAS CONEXOES E TOMADAS DE EMBUTIR C/PLACA FOSFORES</v>
          </cell>
        </row>
        <row r="1857">
          <cell r="C1857" t="str">
            <v>CENTE INCL ABERTURA E FECHAMENTO DE RASGO EM ALVENARIA</v>
          </cell>
        </row>
        <row r="1858">
          <cell r="B1858" t="str">
            <v>26325/012</v>
          </cell>
          <cell r="C1858" t="str">
            <v>INSTALACAO 1 CONJ 3 TOMADAS EQUIV 4 VARAS ELETR PVC DE 3/4" (RIGIDO)</v>
          </cell>
          <cell r="D1858" t="str">
            <v>UN</v>
          </cell>
          <cell r="E1858">
            <v>119.22</v>
          </cell>
        </row>
        <row r="1859">
          <cell r="C1859" t="str">
            <v>25MDE FIO 2,5MM2 CAIXAS CONEXOES E TOMADAS DE EMBUTIR C/PLACA FOSFORES</v>
          </cell>
        </row>
        <row r="1860">
          <cell r="C1860" t="str">
            <v>CENTE INCL ABERTURA E FECHAMENTO DE RASGO EM ALVENARIA</v>
          </cell>
        </row>
        <row r="1861">
          <cell r="B1861" t="str">
            <v>26325/013</v>
          </cell>
          <cell r="C1861" t="str">
            <v>INSTALACAO 1 CONJ 3 TOMADAS EQUIV 4 VARAS ELETR PVC DE 1/2" (RIGIDO)</v>
          </cell>
          <cell r="D1861" t="str">
            <v>UN</v>
          </cell>
          <cell r="E1861">
            <v>108.51</v>
          </cell>
        </row>
        <row r="1862">
          <cell r="C1862" t="str">
            <v>25M DE FIO 2,5MM2 CAIXAS CONEXOES E TOMADAS DE EMBUTIR C/PLACA FOSFO</v>
          </cell>
        </row>
        <row r="1863">
          <cell r="C1863" t="str">
            <v>RESCENTE INCL CONEXOES E FECHAMENTO DE RASGO EM ALVENARIA</v>
          </cell>
        </row>
        <row r="1864">
          <cell r="B1864" t="str">
            <v>26325/014</v>
          </cell>
          <cell r="C1864" t="str">
            <v>INSTALACAO 1 CONJ 4 TOMADAS EQUIV 5 VARAS ELETR PVC DE 3/4" (RIGIDO)</v>
          </cell>
          <cell r="D1864" t="str">
            <v>UN</v>
          </cell>
          <cell r="E1864">
            <v>143.79</v>
          </cell>
        </row>
        <row r="1865">
          <cell r="B1865" t="str">
            <v>IGO       |</v>
          </cell>
          <cell r="C1865" t="str">
            <v>D E S C R I Ç Ã O                                                   |UN</v>
          </cell>
          <cell r="D1865" t="str">
            <v>IDADE</v>
          </cell>
          <cell r="E1865" t="str">
            <v>|CUSTO TOT</v>
          </cell>
        </row>
        <row r="1866">
          <cell r="B1866" t="str">
            <v>ULO.....: N</v>
          </cell>
          <cell r="C1866" t="str">
            <v>ACIONAL CAIXA</v>
          </cell>
        </row>
        <row r="1868">
          <cell r="C1868" t="str">
            <v>30M DE FIO 2,5MM2 CAIXAS CONEXOES E TOMADAS DE EMBUTIR C/PLACA FOSFO</v>
          </cell>
        </row>
        <row r="1869">
          <cell r="C1869" t="str">
            <v>RESCENTE INCL ABERTURA E FECHAMENTO DE RASGO EM ALVENARIA</v>
          </cell>
        </row>
        <row r="1870">
          <cell r="B1870" t="str">
            <v>26325/015</v>
          </cell>
          <cell r="C1870" t="str">
            <v>INSTALACAO 1 CONJ 4 TOMADAS EQUIV 5 VARAS ELETR PVC DE 1/2" (RIGIDO)</v>
          </cell>
          <cell r="D1870" t="str">
            <v>UN</v>
          </cell>
          <cell r="E1870">
            <v>129.80000000000001</v>
          </cell>
        </row>
        <row r="1871">
          <cell r="C1871" t="str">
            <v>30M DE FIO 2,5MM2 CAIXAS CONEXOES E TOMADAS DE EMBUTIR C/PLACA FOSFO</v>
          </cell>
        </row>
        <row r="1872">
          <cell r="C1872" t="str">
            <v>RESCENTE INCL ABERTURA E FECHAMENTO DE RASGO EM ALVENARIA</v>
          </cell>
        </row>
        <row r="1873">
          <cell r="B1873" t="str">
            <v>26325/029</v>
          </cell>
          <cell r="C1873" t="str">
            <v>PONTO TOMADA 3P 20A/250V EMBUTIDO PAREDE, EM PVC</v>
          </cell>
          <cell r="D1873" t="str">
            <v>UN</v>
          </cell>
          <cell r="E1873">
            <v>130.63999999999999</v>
          </cell>
        </row>
        <row r="1874">
          <cell r="B1874">
            <v>68449</v>
          </cell>
          <cell r="C1874" t="str">
            <v>PONTO DE TOMADA P/CHUVEIRO ELETRICO</v>
          </cell>
        </row>
        <row r="1875">
          <cell r="B1875" t="str">
            <v>68449/001</v>
          </cell>
          <cell r="C1875" t="str">
            <v>PONTO TOMADA ALTO 1200W/ELETR PVC 1/2"/CX 4X2"-P/CHUVEIRO ELETRICO</v>
          </cell>
          <cell r="D1875" t="str">
            <v>PT</v>
          </cell>
          <cell r="E1875">
            <v>44.1</v>
          </cell>
        </row>
        <row r="1876">
          <cell r="B1876">
            <v>68512</v>
          </cell>
          <cell r="C1876" t="str">
            <v>PONTO LUZ/TOMADA P/EDIFICIOS PADRAO NORMAL-A PARTIR DO QD</v>
          </cell>
        </row>
        <row r="1877">
          <cell r="B1877" t="str">
            <v>68512/001</v>
          </cell>
          <cell r="C1877" t="str">
            <v>PONTO LUZ/TOMADA P/EDIFICIOS PADRAO NORMAL-A PARTIR DO QD</v>
          </cell>
          <cell r="D1877" t="str">
            <v>UN</v>
          </cell>
          <cell r="E1877">
            <v>45.18</v>
          </cell>
        </row>
        <row r="1878">
          <cell r="B1878">
            <v>68549</v>
          </cell>
          <cell r="C1878" t="str">
            <v>INSTALACAO PONTO LUZ APARENTE SOBRE MADEIRAMENTO, FIO 2,5MM, FITA ISO-</v>
          </cell>
        </row>
        <row r="1879">
          <cell r="C1879" t="str">
            <v>LANTE, BUCHAS DE NYLON E PARAFUSOS, CLEATS E BOCAL DE PORCELANA</v>
          </cell>
        </row>
        <row r="1880">
          <cell r="B1880" t="str">
            <v>68549/001</v>
          </cell>
          <cell r="C1880" t="str">
            <v>INSTALACAO PONTO LUZ APARENTE SOBRE MADEIRAMENTO, FIO 2,5MM, FITA ISOL</v>
          </cell>
          <cell r="D1880" t="str">
            <v>UN</v>
          </cell>
          <cell r="E1880">
            <v>73.430000000000007</v>
          </cell>
        </row>
        <row r="1881">
          <cell r="C1881" t="str">
            <v>ANTE, BUCHAS DE NYLON E PARAFUSOS, CLEATS E BOCAL DE PORCELANA</v>
          </cell>
        </row>
        <row r="1882">
          <cell r="B1882">
            <v>68561</v>
          </cell>
          <cell r="C1882" t="str">
            <v>PONTO INTERRUPTOR SOBREPOR APARENTE</v>
          </cell>
        </row>
        <row r="1883">
          <cell r="B1883" t="str">
            <v>68561/001</v>
          </cell>
          <cell r="C1883" t="str">
            <v>PONTO INTERRUPTOR SOBREPOR APARENTE 1 SECAO C/12,00M FIO 2,5MM2</v>
          </cell>
          <cell r="D1883" t="str">
            <v>UN</v>
          </cell>
          <cell r="E1883">
            <v>70.760000000000005</v>
          </cell>
        </row>
        <row r="1884">
          <cell r="B1884">
            <v>68612</v>
          </cell>
          <cell r="C1884" t="str">
            <v>PONTO LUZ PAREDE</v>
          </cell>
        </row>
        <row r="1885">
          <cell r="B1885" t="str">
            <v>68612/001</v>
          </cell>
          <cell r="C1885" t="str">
            <v>PONTO LUZ PAREDE (ARANDELA) ELETRODUTO PVC 3/4"</v>
          </cell>
          <cell r="D1885" t="str">
            <v>PT</v>
          </cell>
          <cell r="E1885">
            <v>47.54</v>
          </cell>
        </row>
        <row r="1886">
          <cell r="B1886" t="str">
            <v>68612/002</v>
          </cell>
          <cell r="C1886" t="str">
            <v>PONTO LUZ PAREDE (ARANDELA) ELETRODUTO FERRO ESMALTADO 3/4"</v>
          </cell>
          <cell r="D1886" t="str">
            <v>PT</v>
          </cell>
          <cell r="E1886">
            <v>61.14</v>
          </cell>
        </row>
        <row r="1887">
          <cell r="B1887">
            <v>68613</v>
          </cell>
          <cell r="C1887" t="str">
            <v>PONTO INTERRUPTOR DUPLO SIMPLES/TOMADA ELETR PVC 3/4" - 4X2"</v>
          </cell>
        </row>
        <row r="1888">
          <cell r="B1888" t="str">
            <v>68613/001</v>
          </cell>
          <cell r="C1888" t="str">
            <v>PONTO INTERRUPTOR SIMPLES/TOMADA ELETR PVC 1/2" -4X2"</v>
          </cell>
          <cell r="D1888" t="str">
            <v>PT</v>
          </cell>
          <cell r="E1888">
            <v>57.37</v>
          </cell>
        </row>
        <row r="1889">
          <cell r="B1889" t="str">
            <v>68613/002</v>
          </cell>
          <cell r="C1889" t="str">
            <v>PONTO INTERRUPTOR DUPLO SIMPLES/TOMADA ELETR PVC 3/4" - 4X2"</v>
          </cell>
          <cell r="D1889" t="str">
            <v>PT</v>
          </cell>
          <cell r="E1889">
            <v>63.81</v>
          </cell>
        </row>
        <row r="1890">
          <cell r="B1890" t="str">
            <v>68613/003</v>
          </cell>
          <cell r="C1890" t="str">
            <v>PONTO INTERRUPTOR SIMPLES/TOMADA ELET FERRO GALV 3/4" -4X2"</v>
          </cell>
          <cell r="D1890" t="str">
            <v>PT</v>
          </cell>
          <cell r="E1890">
            <v>69.099999999999994</v>
          </cell>
        </row>
        <row r="1891">
          <cell r="B1891">
            <v>68614</v>
          </cell>
          <cell r="C1891" t="str">
            <v>PONTO TOMADA</v>
          </cell>
        </row>
        <row r="1892">
          <cell r="B1892" t="str">
            <v>68614/001</v>
          </cell>
          <cell r="C1892" t="str">
            <v>PONTO TOMADA 2P UNIV 10A/250V PISO/ELETR PVC 1/2" - 4X2"S/PLACA</v>
          </cell>
          <cell r="D1892" t="str">
            <v>PT</v>
          </cell>
          <cell r="E1892">
            <v>38.409999999999997</v>
          </cell>
        </row>
        <row r="1893">
          <cell r="B1893" t="str">
            <v>68614/004</v>
          </cell>
          <cell r="C1893" t="str">
            <v>PONTO TOMADA 2P UNIV 10A/250V PISO/ELETR FERRO GALV 3/4"-4X4"S/PLACA</v>
          </cell>
          <cell r="D1893" t="str">
            <v>PT</v>
          </cell>
          <cell r="E1893">
            <v>67.48</v>
          </cell>
        </row>
        <row r="1894">
          <cell r="B1894" t="str">
            <v>68614/005</v>
          </cell>
          <cell r="C1894" t="str">
            <v>PONTO TOMADA 2P UNIV 10A/250V BAIXA/ELETRODUTO PVC 1/2" - 4X2"C/PLACA</v>
          </cell>
          <cell r="D1894" t="str">
            <v>PT</v>
          </cell>
          <cell r="E1894">
            <v>32.159999999999997</v>
          </cell>
        </row>
        <row r="1895">
          <cell r="B1895" t="str">
            <v>68614/006</v>
          </cell>
          <cell r="C1895" t="str">
            <v>PONTO TOMADA 2P UNIV 10A/250V MEIA ALT 100W/ELETRODUTO PVC 1/2" -4X2"C</v>
          </cell>
          <cell r="D1895" t="str">
            <v>PT</v>
          </cell>
          <cell r="E1895">
            <v>37.07</v>
          </cell>
        </row>
        <row r="1896">
          <cell r="B1896" t="str">
            <v>IGO       |</v>
          </cell>
          <cell r="C1896" t="str">
            <v>D E S C R I Ç Ã O                                                   |UN</v>
          </cell>
          <cell r="D1896" t="str">
            <v>IDADE</v>
          </cell>
          <cell r="E1896" t="str">
            <v>|CUSTO TOT</v>
          </cell>
        </row>
        <row r="1897">
          <cell r="B1897" t="str">
            <v>ULO.....: N</v>
          </cell>
          <cell r="C1897" t="str">
            <v>ACIONAL CAIXA</v>
          </cell>
        </row>
        <row r="1899">
          <cell r="C1899" t="str">
            <v>/PLACA</v>
          </cell>
        </row>
        <row r="1900">
          <cell r="B1900" t="str">
            <v>68614/007</v>
          </cell>
          <cell r="C1900" t="str">
            <v>PONTO TOMADA 2P UNIV 10A/250V MEIA ALT APARENTE 100W/ELETR PVC 1/2"-4X</v>
          </cell>
          <cell r="D1900" t="str">
            <v>PT</v>
          </cell>
          <cell r="E1900">
            <v>34.39</v>
          </cell>
        </row>
        <row r="1901">
          <cell r="C1901" t="str">
            <v>2" C/PLACA</v>
          </cell>
        </row>
        <row r="1902">
          <cell r="B1902" t="str">
            <v>68614/008</v>
          </cell>
          <cell r="C1902" t="str">
            <v>PONTO TOMADA 2P UNIV 10A/250V MEIA ALT 100W/ELETR FERRO ESMALT 3/4"-4X</v>
          </cell>
          <cell r="D1902" t="str">
            <v>PT</v>
          </cell>
          <cell r="E1902">
            <v>55.49</v>
          </cell>
        </row>
        <row r="1903">
          <cell r="C1903" t="str">
            <v>2"C/PLACA</v>
          </cell>
        </row>
        <row r="1904">
          <cell r="B1904" t="str">
            <v>68614/009</v>
          </cell>
          <cell r="C1904" t="str">
            <v>PONTO TOMADA 2P UNIV 10A/250V MEIA ALT ATE 600W/ELETR PVC 1/2"- 4X2"C/</v>
          </cell>
          <cell r="D1904" t="str">
            <v>PT</v>
          </cell>
          <cell r="E1904">
            <v>38.53</v>
          </cell>
        </row>
        <row r="1905">
          <cell r="C1905" t="str">
            <v>PLACA</v>
          </cell>
        </row>
        <row r="1906">
          <cell r="B1906" t="str">
            <v>68614/010</v>
          </cell>
          <cell r="C1906" t="str">
            <v>PONTO TOMADA 2P UNIV 10A/250V ALTA 100W/ELETRODUTO PVC 1/2" - 4X2"C/PL</v>
          </cell>
          <cell r="D1906" t="str">
            <v>PT</v>
          </cell>
          <cell r="E1906">
            <v>41.63</v>
          </cell>
        </row>
        <row r="1907">
          <cell r="C1907" t="str">
            <v>ACA</v>
          </cell>
        </row>
        <row r="1908">
          <cell r="B1908" t="str">
            <v>68614/011</v>
          </cell>
          <cell r="C1908" t="str">
            <v>PONTO TOMADA 2P UNIV 10A/250V ALTA 100W/ELETR FERRO ESMALT 3/4" - 4X2"</v>
          </cell>
          <cell r="D1908" t="str">
            <v>PT</v>
          </cell>
          <cell r="E1908">
            <v>63.96</v>
          </cell>
        </row>
        <row r="1909">
          <cell r="C1909" t="str">
            <v>C/PLACA</v>
          </cell>
        </row>
        <row r="1910">
          <cell r="B1910" t="str">
            <v>68614/012</v>
          </cell>
          <cell r="C1910" t="str">
            <v>PONTO TOMADA 2P UNIV 10A/250V ALTA 100W/ELETR FERRO GALVANIZADO 3/4"-4</v>
          </cell>
          <cell r="D1910" t="str">
            <v>PT</v>
          </cell>
          <cell r="E1910">
            <v>56.09</v>
          </cell>
        </row>
        <row r="1911">
          <cell r="C1911" t="str">
            <v>X2"C/PLACA</v>
          </cell>
        </row>
        <row r="1912">
          <cell r="B1912" t="str">
            <v>68614/013</v>
          </cell>
          <cell r="C1912" t="str">
            <v>PONTO TOMADA 2P UNIV 10A/250V ALTA ATE 600W/ELETR FERRO GALV 3/4"-4X2"</v>
          </cell>
          <cell r="D1912" t="str">
            <v>PT</v>
          </cell>
          <cell r="E1912">
            <v>57.92</v>
          </cell>
        </row>
        <row r="1913">
          <cell r="C1913" t="str">
            <v>C/PLACA</v>
          </cell>
        </row>
        <row r="1914">
          <cell r="B1914" t="str">
            <v>68614/014</v>
          </cell>
          <cell r="C1914" t="str">
            <v>PONTO TOMADA 2P UNIV 10A/250V ALTA ATE 1200W/ELETR FERRO GALV 3/4" -4X</v>
          </cell>
          <cell r="D1914" t="str">
            <v>PT</v>
          </cell>
          <cell r="E1914">
            <v>43.09</v>
          </cell>
        </row>
        <row r="1915">
          <cell r="C1915" t="str">
            <v>2" C/PLACA</v>
          </cell>
        </row>
        <row r="1916">
          <cell r="B1916" t="str">
            <v>68614/015</v>
          </cell>
          <cell r="C1916" t="str">
            <v>PONTO TOMADA 2P UNIV 10A/250V ALTA 1500W/ELETR FERRO GALV 3/4"-4X2"C/P</v>
          </cell>
          <cell r="D1916" t="str">
            <v>PT</v>
          </cell>
          <cell r="E1916">
            <v>65.06</v>
          </cell>
        </row>
        <row r="1917">
          <cell r="C1917" t="str">
            <v>LACA</v>
          </cell>
        </row>
        <row r="1918">
          <cell r="B1918" t="str">
            <v>68614/016</v>
          </cell>
          <cell r="C1918" t="str">
            <v>PONTO TOMADA 2P UNIV 10A/250V ALTA 4000W/ELETR FERRO GALV 3/4"-4X2"C/P</v>
          </cell>
          <cell r="D1918" t="str">
            <v>PT</v>
          </cell>
          <cell r="E1918">
            <v>171.26</v>
          </cell>
        </row>
        <row r="1919">
          <cell r="C1919" t="str">
            <v>LACA</v>
          </cell>
        </row>
        <row r="1920">
          <cell r="B1920" t="str">
            <v>68614/017</v>
          </cell>
          <cell r="C1920" t="str">
            <v>PONTO TOMADA 3P 20A/250V BAIXA / ELETRODUTO PVC 3/4"/CAIXA 4X2"/PLACA</v>
          </cell>
          <cell r="D1920" t="str">
            <v>PT</v>
          </cell>
          <cell r="E1920">
            <v>106.86</v>
          </cell>
        </row>
        <row r="1921">
          <cell r="B1921">
            <v>68615</v>
          </cell>
          <cell r="C1921" t="str">
            <v>PONTO CAMPAINHA</v>
          </cell>
        </row>
        <row r="1922">
          <cell r="B1922" t="str">
            <v>68615/001</v>
          </cell>
          <cell r="C1922" t="str">
            <v>PONTO PULSADOR CAMPAINHA/ELETRODUTO PVC 1/2" - 4X2"</v>
          </cell>
          <cell r="D1922" t="str">
            <v>PT</v>
          </cell>
          <cell r="E1922">
            <v>54.86</v>
          </cell>
        </row>
        <row r="1923">
          <cell r="B1923" t="str">
            <v>68615/002</v>
          </cell>
          <cell r="C1923" t="str">
            <v>PONTO CIGARRA 50/60HZ /ELETRODUTO PVC 1/2" - 4X2"</v>
          </cell>
          <cell r="D1923" t="str">
            <v>PT</v>
          </cell>
          <cell r="E1923">
            <v>45.66</v>
          </cell>
        </row>
        <row r="1924">
          <cell r="B1924">
            <v>68633</v>
          </cell>
          <cell r="C1924" t="str">
            <v>PONTO DE LUZ (CAIXA, ELETRODUTO, FIOS E INTERRUPTOR)</v>
          </cell>
        </row>
        <row r="1925">
          <cell r="B1925" t="str">
            <v>68633/001</v>
          </cell>
          <cell r="C1925" t="str">
            <v>PONTO DE LUZ (CAIXA, ELETRODUTO, FIOS E INTERRUPTOR)</v>
          </cell>
          <cell r="D1925" t="str">
            <v>UN</v>
          </cell>
          <cell r="E1925">
            <v>63.49</v>
          </cell>
        </row>
        <row r="1926">
          <cell r="B1926" t="str">
            <v>68633/002</v>
          </cell>
          <cell r="C1926" t="str">
            <v>PONTO DE TOMADA (CAIXA, ELETRODUTO, FIOS E TOMADA)</v>
          </cell>
          <cell r="D1926" t="str">
            <v>UN</v>
          </cell>
          <cell r="E1926">
            <v>53.51</v>
          </cell>
        </row>
        <row r="1927">
          <cell r="B1927" t="str">
            <v>IGO       |</v>
          </cell>
          <cell r="C1927" t="str">
            <v>D E S C R I Ç Ã O                                                   |UN</v>
          </cell>
          <cell r="D1927" t="str">
            <v>IDADE</v>
          </cell>
          <cell r="E1927" t="str">
            <v>|CUSTO TOT</v>
          </cell>
        </row>
        <row r="1928">
          <cell r="B1928" t="str">
            <v>ULO.....: N</v>
          </cell>
          <cell r="C1928" t="str">
            <v>ACIONAL CAIXA</v>
          </cell>
        </row>
        <row r="1930">
          <cell r="B1930" t="str">
            <v>68633/003</v>
          </cell>
          <cell r="C1930" t="str">
            <v>PONTO DE TOMADA PARA AR CONDICIONADO (CAIXA, ELETRODUTO, FIOS E TOMADA</v>
          </cell>
          <cell r="D1930" t="str">
            <v>UN</v>
          </cell>
          <cell r="E1930">
            <v>79.599999999999994</v>
          </cell>
        </row>
        <row r="1931">
          <cell r="C1931" t="str">
            <v>)</v>
          </cell>
        </row>
        <row r="1932">
          <cell r="B1932">
            <v>68635</v>
          </cell>
          <cell r="C1932" t="str">
            <v>PONTO DE CAMPAINHA EXTERNA (MUSICAL) P/PADRAO NORMAL/ALTO</v>
          </cell>
        </row>
        <row r="1933">
          <cell r="B1933" t="str">
            <v>68635/001</v>
          </cell>
          <cell r="C1933" t="str">
            <v>PONTO TELEFONICO C/FIO P/EDIFICIO PADRAO BAIXO</v>
          </cell>
          <cell r="D1933" t="str">
            <v>UN</v>
          </cell>
          <cell r="E1933">
            <v>19.38</v>
          </cell>
        </row>
        <row r="1934">
          <cell r="B1934" t="str">
            <v>68635/002</v>
          </cell>
          <cell r="C1934" t="str">
            <v>PONTO DE CAMPAINHA EXTERNA (MUSICAL) P/PADRAO NORMAL/ALTO</v>
          </cell>
          <cell r="D1934" t="str">
            <v>UN</v>
          </cell>
          <cell r="E1934">
            <v>30.11</v>
          </cell>
        </row>
        <row r="1935">
          <cell r="B1935" t="str">
            <v>68635/003</v>
          </cell>
          <cell r="C1935" t="str">
            <v>PONTO DE TV SECO PARA EDIFICIOS</v>
          </cell>
          <cell r="D1935" t="str">
            <v>UN</v>
          </cell>
          <cell r="E1935">
            <v>17.34</v>
          </cell>
        </row>
        <row r="1936">
          <cell r="B1936" t="str">
            <v>68635/004</v>
          </cell>
          <cell r="C1936" t="str">
            <v>PONTO DE TOMADA P/ CHUVEIRO ELETRICO</v>
          </cell>
          <cell r="D1936" t="str">
            <v>UN</v>
          </cell>
          <cell r="E1936">
            <v>42.81</v>
          </cell>
        </row>
        <row r="1937">
          <cell r="B1937">
            <v>68690</v>
          </cell>
          <cell r="C1937" t="str">
            <v>PONTO INTERRUPTOR</v>
          </cell>
        </row>
        <row r="1938">
          <cell r="B1938" t="str">
            <v>68690/001</v>
          </cell>
          <cell r="C1938" t="str">
            <v>PONTO INTERRUPTOR SIMPLES ELETRODUTO PVC 1/2"- 4X2"</v>
          </cell>
          <cell r="D1938" t="str">
            <v>PT</v>
          </cell>
          <cell r="E1938">
            <v>40.35</v>
          </cell>
        </row>
        <row r="1939">
          <cell r="B1939" t="str">
            <v>68690/002</v>
          </cell>
          <cell r="C1939" t="str">
            <v>PONTO INTERRUPTOR DUPLO SIMPLES ELETR PVC 1/2" - 4X2"</v>
          </cell>
          <cell r="D1939" t="str">
            <v>PT</v>
          </cell>
          <cell r="E1939">
            <v>58.48</v>
          </cell>
        </row>
        <row r="1940">
          <cell r="B1940" t="str">
            <v>68690/003</v>
          </cell>
          <cell r="C1940" t="str">
            <v>PONTO INTERRUPTOR TRIPLO SIMPLES ELETRODUTO PVC 3/4" - 4X2"</v>
          </cell>
          <cell r="D1940" t="str">
            <v>PT</v>
          </cell>
          <cell r="E1940">
            <v>65.53</v>
          </cell>
        </row>
        <row r="1941">
          <cell r="B1941" t="str">
            <v>68690/004</v>
          </cell>
          <cell r="C1941" t="str">
            <v>PONTO INTERRUPTOR SIMPLES ELET FERRO ESMALTADO 3/4" -4X2"</v>
          </cell>
          <cell r="D1941" t="str">
            <v>PT</v>
          </cell>
          <cell r="E1941">
            <v>57.51</v>
          </cell>
        </row>
        <row r="1942">
          <cell r="B1942" t="str">
            <v>68690/005</v>
          </cell>
          <cell r="C1942" t="str">
            <v>PONTO INTERRUPTOR TRIPLO SIMP ELET FERRO ESMALTADO 3/4"-4X2"</v>
          </cell>
          <cell r="D1942" t="str">
            <v>PT</v>
          </cell>
          <cell r="E1942">
            <v>83.09</v>
          </cell>
        </row>
        <row r="1943">
          <cell r="B1943" t="str">
            <v>68690/006</v>
          </cell>
          <cell r="C1943" t="str">
            <v>PONTO INTERRUPTOR SIMPLES ELET FERRO GALV 3/4" - 4X2"</v>
          </cell>
          <cell r="D1943" t="str">
            <v>PT</v>
          </cell>
          <cell r="E1943">
            <v>51.23</v>
          </cell>
        </row>
        <row r="1944">
          <cell r="B1944" t="str">
            <v>68690/007</v>
          </cell>
          <cell r="C1944" t="str">
            <v>PONTO INTERRUPTOR THREE-WAY/ELETRODUTO PVC 3/4" - 4X2"</v>
          </cell>
          <cell r="D1944" t="str">
            <v>PT</v>
          </cell>
          <cell r="E1944">
            <v>144.54</v>
          </cell>
        </row>
        <row r="1945">
          <cell r="B1945">
            <v>43</v>
          </cell>
          <cell r="C1945" t="str">
            <v>SISTEMAS DE PROTECAO/ATERRAMENTO</v>
          </cell>
        </row>
        <row r="1946">
          <cell r="B1946">
            <v>68069</v>
          </cell>
          <cell r="C1946" t="str">
            <v>HASTE COPPERWELD 5/8" X 3,0M C/CONECTOR</v>
          </cell>
          <cell r="D1946" t="str">
            <v>UN</v>
          </cell>
          <cell r="E1946">
            <v>31.76</v>
          </cell>
        </row>
        <row r="1947">
          <cell r="B1947">
            <v>68070</v>
          </cell>
          <cell r="C1947" t="str">
            <v>FIO TERRA E ISOLADOR P/PARA-RAIOS TIPO FRANKLIN</v>
          </cell>
          <cell r="D1947" t="str">
            <v>M</v>
          </cell>
          <cell r="E1947">
            <v>22.32</v>
          </cell>
        </row>
        <row r="1948">
          <cell r="B1948">
            <v>44</v>
          </cell>
          <cell r="C1948" t="str">
            <v>SERVICOS DIVERSOS</v>
          </cell>
        </row>
        <row r="1949">
          <cell r="B1949">
            <v>9535</v>
          </cell>
          <cell r="C1949" t="str">
            <v>INSTALACAO DE CHUVEIRO ELETRICO</v>
          </cell>
          <cell r="D1949" t="str">
            <v>UN</v>
          </cell>
          <cell r="E1949">
            <v>28.84</v>
          </cell>
        </row>
        <row r="1950">
          <cell r="B1950">
            <v>9539</v>
          </cell>
          <cell r="C1950" t="str">
            <v>EXTENSAO DE REDE PUBLICA DE BAIXA TENSAO - MMA</v>
          </cell>
          <cell r="D1950" t="str">
            <v>KM</v>
          </cell>
          <cell r="E1950">
            <v>10752.36</v>
          </cell>
        </row>
        <row r="1951">
          <cell r="B1951">
            <v>9540</v>
          </cell>
          <cell r="C1951" t="str">
            <v>ENTRADA DE ENERGIA - MONOFASICA - 50A</v>
          </cell>
          <cell r="D1951" t="str">
            <v>UN</v>
          </cell>
          <cell r="E1951">
            <v>608.32000000000005</v>
          </cell>
        </row>
        <row r="1952">
          <cell r="B1952">
            <v>11503</v>
          </cell>
          <cell r="C1952" t="str">
            <v>INSTALACOES ELETRICAS EQUIPAMENTO COMUNITARIO</v>
          </cell>
        </row>
        <row r="1953">
          <cell r="B1953" t="str">
            <v>11503/001</v>
          </cell>
          <cell r="C1953" t="str">
            <v>INSTALACOES ELETRICAS EQUIPAM. COMUNITARIO EQ-1-60</v>
          </cell>
          <cell r="D1953" t="str">
            <v>UN</v>
          </cell>
          <cell r="E1953">
            <v>595.76</v>
          </cell>
        </row>
        <row r="1954">
          <cell r="B1954">
            <v>23715</v>
          </cell>
          <cell r="C1954" t="str">
            <v>INSTALACOES ELETRICAS P/RESID EA.1.2Q.38/P. BAIXO</v>
          </cell>
        </row>
        <row r="1955">
          <cell r="B1955" t="str">
            <v>23715/001</v>
          </cell>
          <cell r="C1955" t="str">
            <v>INSTAL.ELETR.P/RESID.1-2Q.38 TIPO "A" PADRAO BAIXO</v>
          </cell>
          <cell r="D1955" t="str">
            <v>UN</v>
          </cell>
          <cell r="E1955">
            <v>668.86</v>
          </cell>
        </row>
        <row r="1956">
          <cell r="B1956">
            <v>23723</v>
          </cell>
          <cell r="C1956" t="str">
            <v>INSTALACOES ELETRICAS P/RESID EB.1.2Q.39/P. MINIMO</v>
          </cell>
        </row>
        <row r="1957">
          <cell r="B1957" t="str">
            <v>23723/001</v>
          </cell>
          <cell r="C1957" t="str">
            <v>INSTALACOES ELETRICAS P/RESIDENCIA EB.1.2Q.39, PADRAO MINIMO</v>
          </cell>
          <cell r="D1957" t="str">
            <v>UN</v>
          </cell>
          <cell r="E1957">
            <v>547.36</v>
          </cell>
        </row>
        <row r="1958">
          <cell r="B1958" t="str">
            <v>IGO       |</v>
          </cell>
          <cell r="C1958" t="str">
            <v>D E S C R I Ç Ã O                                                   |UN</v>
          </cell>
          <cell r="D1958" t="str">
            <v>IDADE</v>
          </cell>
          <cell r="E1958" t="str">
            <v>|CUSTO TOT</v>
          </cell>
        </row>
        <row r="1959">
          <cell r="B1959" t="str">
            <v>ULO.....: N</v>
          </cell>
          <cell r="C1959" t="str">
            <v>ACIONAL CAIXA</v>
          </cell>
        </row>
        <row r="1961">
          <cell r="B1961">
            <v>24272</v>
          </cell>
          <cell r="C1961" t="str">
            <v>INSTALACOES ELETRICAS P/UNIDADE SANITARIA</v>
          </cell>
        </row>
        <row r="1962">
          <cell r="B1962" t="str">
            <v>24272/001</v>
          </cell>
          <cell r="C1962" t="str">
            <v>INSTAL ELETRICA P/US-04, PADRAO MINIMO</v>
          </cell>
          <cell r="D1962" t="str">
            <v>UN</v>
          </cell>
          <cell r="E1962">
            <v>250.42</v>
          </cell>
        </row>
        <row r="1963">
          <cell r="B1963">
            <v>39629</v>
          </cell>
          <cell r="C1963" t="str">
            <v>INSTALACOES ELETRICAS P/RESID EB.1.1Q.32/P. BAIXO</v>
          </cell>
          <cell r="D1963" t="str">
            <v>UN</v>
          </cell>
          <cell r="E1963">
            <v>654.6</v>
          </cell>
        </row>
        <row r="1964">
          <cell r="B1964">
            <v>41598</v>
          </cell>
          <cell r="C1964" t="str">
            <v>ENTRADA PROVISORIA AEREA ENERGIA ELETRICA TRIFASICA 40A POSTE MADEIRA</v>
          </cell>
          <cell r="D1964" t="str">
            <v>UN</v>
          </cell>
          <cell r="E1964">
            <v>545.16999999999996</v>
          </cell>
        </row>
        <row r="1965">
          <cell r="B1965">
            <v>41606</v>
          </cell>
          <cell r="C1965" t="str">
            <v>INSTALACOES ELETRICAS GINASIO POLIESPORTIVO (QUADRA DA CIDADANIA)</v>
          </cell>
          <cell r="D1965" t="str">
            <v>UN</v>
          </cell>
          <cell r="E1965">
            <v>13358.66</v>
          </cell>
        </row>
        <row r="1966">
          <cell r="B1966">
            <v>68455</v>
          </cell>
          <cell r="C1966" t="str">
            <v>INSTALACAO ELETRICA P/ EDIFICIO RESIDENCIAL</v>
          </cell>
        </row>
        <row r="1967">
          <cell r="B1967" t="str">
            <v>68455/001</v>
          </cell>
          <cell r="C1967" t="str">
            <v>INSTALACAO ELETRICA P/ EDIFICIO RESIDENCIAL C/ 4 PAVTOS 16 UNID.</v>
          </cell>
          <cell r="D1967" t="str">
            <v>UN</v>
          </cell>
          <cell r="E1967">
            <v>15801.38</v>
          </cell>
        </row>
        <row r="1968">
          <cell r="C1968" t="str">
            <v>H4T-2Q-51,34A AUTOP</v>
          </cell>
        </row>
        <row r="1969">
          <cell r="B1969">
            <v>68458</v>
          </cell>
          <cell r="C1969" t="str">
            <v>INSTALACAO ELETRICA CASA POPULAR COM 31,24M2</v>
          </cell>
        </row>
        <row r="1970">
          <cell r="B1970" t="str">
            <v>68458/001</v>
          </cell>
          <cell r="C1970" t="str">
            <v>INSTALACAO ELETRICA CASA POPULAR COM 31,24M2</v>
          </cell>
          <cell r="D1970" t="str">
            <v>UN</v>
          </cell>
          <cell r="E1970">
            <v>562.75</v>
          </cell>
        </row>
        <row r="1971">
          <cell r="B1971">
            <v>68470</v>
          </cell>
          <cell r="C1971" t="str">
            <v>INSTALACAO ELETRICA CASA TERREA 47,36M2</v>
          </cell>
        </row>
        <row r="1972">
          <cell r="B1972" t="str">
            <v>68470/001</v>
          </cell>
          <cell r="C1972" t="str">
            <v>INSTALACAO ELETRICA CASA TERREA 47,36M2</v>
          </cell>
          <cell r="D1972" t="str">
            <v>UN</v>
          </cell>
          <cell r="E1972">
            <v>1033.95</v>
          </cell>
        </row>
        <row r="1973">
          <cell r="B1973">
            <v>68474</v>
          </cell>
          <cell r="C1973" t="str">
            <v>INSTALACAO ELETRICA CASA TERREA POPULAR - 41,67M2</v>
          </cell>
        </row>
        <row r="1974">
          <cell r="B1974" t="str">
            <v>68474/001</v>
          </cell>
          <cell r="C1974" t="str">
            <v>INSTALACAO ELETRICA CASA TERREA POPULAR - 41,67M2</v>
          </cell>
          <cell r="D1974" t="str">
            <v>UN</v>
          </cell>
          <cell r="E1974">
            <v>586.03</v>
          </cell>
        </row>
        <row r="1975">
          <cell r="B1975">
            <v>68478</v>
          </cell>
          <cell r="C1975" t="str">
            <v>INSTALACAO/FORNEC PADRAO DE ENTRADA ENERGIA ELETRICA</v>
          </cell>
        </row>
        <row r="1976">
          <cell r="B1976" t="str">
            <v>68478/001</v>
          </cell>
          <cell r="C1976" t="str">
            <v>MONOFASICO, POSTE DE CONCRETO CIRCULAR, 200KG, H = 7M</v>
          </cell>
          <cell r="D1976" t="str">
            <v>UN</v>
          </cell>
          <cell r="E1976">
            <v>548.92999999999995</v>
          </cell>
        </row>
        <row r="1977">
          <cell r="B1977">
            <v>68495</v>
          </cell>
          <cell r="C1977" t="str">
            <v>EQUIPAMENTO DE RECALQUE (2 ELETROBOMBAS) INCLUSIVE CASA DE BOMBAS</v>
          </cell>
        </row>
        <row r="1978">
          <cell r="B1978" t="str">
            <v>68495/001</v>
          </cell>
          <cell r="C1978" t="str">
            <v>EQUIPAMENTO DE RECALQUE (2 ELETROBOMBAS) INCLUSIVE CASA DE BOMBAS</v>
          </cell>
          <cell r="D1978" t="str">
            <v>UN</v>
          </cell>
          <cell r="E1978">
            <v>1313.48</v>
          </cell>
        </row>
        <row r="1979">
          <cell r="B1979">
            <v>68496</v>
          </cell>
          <cell r="C1979" t="str">
            <v>FIACAO E TUBO DE PVC PARA EQUIPAMENTO DE RECALQUE</v>
          </cell>
        </row>
        <row r="1980">
          <cell r="B1980" t="str">
            <v>68496/001</v>
          </cell>
          <cell r="C1980" t="str">
            <v>FIACAO E TUBO DE PVC PARA EQUIPAMENTO DE RECALQUE</v>
          </cell>
          <cell r="D1980" t="str">
            <v>UN</v>
          </cell>
          <cell r="E1980">
            <v>339</v>
          </cell>
        </row>
        <row r="1981">
          <cell r="B1981">
            <v>68542</v>
          </cell>
          <cell r="C1981" t="str">
            <v>INSTALACAO/FORNEC PADRAO DE ENTRADA ENERGIA ELETRICA</v>
          </cell>
        </row>
        <row r="1982">
          <cell r="B1982" t="str">
            <v>68542/001</v>
          </cell>
          <cell r="C1982" t="str">
            <v>INSTALACAO/FORNEC PADRAO DE ENTRADA ENERGIA ELETRICA POLIFASICO, POSTE</v>
          </cell>
          <cell r="D1982" t="str">
            <v>UN</v>
          </cell>
          <cell r="E1982">
            <v>484.61</v>
          </cell>
        </row>
        <row r="1983">
          <cell r="C1983" t="str">
            <v>METALICO GALV 3"X5,0M COMPLETO</v>
          </cell>
        </row>
        <row r="1984">
          <cell r="B1984">
            <v>68627</v>
          </cell>
          <cell r="C1984" t="str">
            <v>INSTALACOES ELETRICAS DO PAVIMENTO TERREO</v>
          </cell>
        </row>
        <row r="1985">
          <cell r="B1985" t="str">
            <v>68627/001</v>
          </cell>
          <cell r="C1985" t="str">
            <v>INSTALACOES ELETRICAS DO PAVIMENTO TERREO</v>
          </cell>
          <cell r="D1985" t="str">
            <v>UN</v>
          </cell>
          <cell r="E1985">
            <v>4793.2299999999996</v>
          </cell>
        </row>
        <row r="1986">
          <cell r="B1986" t="str">
            <v>68627/002</v>
          </cell>
          <cell r="C1986" t="str">
            <v>INSTALACOES ELETRICAS DO PRIMEIRO PAVIMENTO</v>
          </cell>
          <cell r="D1986" t="str">
            <v>UN</v>
          </cell>
          <cell r="E1986">
            <v>4577.26</v>
          </cell>
        </row>
        <row r="1987">
          <cell r="B1987" t="str">
            <v>68627/003</v>
          </cell>
          <cell r="C1987" t="str">
            <v>INSTALACOES ELETRICAS DO SEGUNDO PAVIMENTO</v>
          </cell>
          <cell r="D1987" t="str">
            <v>UN</v>
          </cell>
          <cell r="E1987">
            <v>4576.92</v>
          </cell>
        </row>
        <row r="1988">
          <cell r="B1988" t="str">
            <v>68627/004</v>
          </cell>
          <cell r="C1988" t="str">
            <v>INSTALACOES ELETRICAS DO TERCEIRO PAVIMENTO</v>
          </cell>
          <cell r="D1988" t="str">
            <v>UN</v>
          </cell>
          <cell r="E1988">
            <v>4576.92</v>
          </cell>
        </row>
        <row r="1989">
          <cell r="B1989" t="str">
            <v>IGO       |</v>
          </cell>
          <cell r="C1989" t="str">
            <v>D E S C R I Ç Ã O                                                   |UN</v>
          </cell>
          <cell r="D1989" t="str">
            <v>IDADE</v>
          </cell>
          <cell r="E1989" t="str">
            <v>|CUSTO TOT</v>
          </cell>
        </row>
        <row r="1990">
          <cell r="B1990" t="str">
            <v>ULO.....: N</v>
          </cell>
          <cell r="C1990" t="str">
            <v>ACIONAL CAIXA</v>
          </cell>
        </row>
        <row r="1992">
          <cell r="B1992">
            <v>68674</v>
          </cell>
          <cell r="C1992" t="str">
            <v>INSTALACOES ELETRICAS P/ CASA POPULAR - KIT PROJETO</v>
          </cell>
        </row>
        <row r="1993">
          <cell r="B1993" t="str">
            <v>68674/001</v>
          </cell>
          <cell r="C1993" t="str">
            <v>INSTALACOES ELETRICAS P/ CASA POPULAR - KIT PROJETO 1 (2 PAVTOS-44 M2)</v>
          </cell>
          <cell r="D1993" t="str">
            <v>UN</v>
          </cell>
          <cell r="E1993">
            <v>914.86</v>
          </cell>
        </row>
        <row r="1994">
          <cell r="B1994" t="str">
            <v>68674/002</v>
          </cell>
          <cell r="C1994" t="str">
            <v>INSTALACOES ELETRICAS P/ CASA POPULAR - KIT PROJETO 2 (2 PAVTOS- 35,80</v>
          </cell>
          <cell r="D1994" t="str">
            <v>UN</v>
          </cell>
          <cell r="E1994">
            <v>907.79</v>
          </cell>
        </row>
        <row r="1995">
          <cell r="C1995" t="str">
            <v>M2)</v>
          </cell>
        </row>
        <row r="1996">
          <cell r="B1996" t="str">
            <v>68674/003</v>
          </cell>
          <cell r="C1996" t="str">
            <v>INSTALACOES ELETRICAS P/ CASA POPULAR - KIT PROJETO 3 (1 PAVTO- 34,20</v>
          </cell>
          <cell r="D1996" t="str">
            <v>UN</v>
          </cell>
          <cell r="E1996">
            <v>686.07</v>
          </cell>
        </row>
        <row r="1997">
          <cell r="C1997" t="str">
            <v>M2)</v>
          </cell>
        </row>
        <row r="1998">
          <cell r="B1998" t="str">
            <v>68674/004</v>
          </cell>
          <cell r="C1998" t="str">
            <v>INSTALACOES ELETRICAS P/ CASA POPULAR - KIT PROJETO 4 (1 PAVTO- 33,82</v>
          </cell>
          <cell r="D1998" t="str">
            <v>UN</v>
          </cell>
          <cell r="E1998">
            <v>651.78</v>
          </cell>
        </row>
        <row r="1999">
          <cell r="C1999" t="str">
            <v>M2)</v>
          </cell>
        </row>
        <row r="2000">
          <cell r="B2000" t="str">
            <v>68674/005</v>
          </cell>
          <cell r="C2000" t="str">
            <v>INSTALACOES ELETRICAS P/ CASA POPULAR - KIT PROJETO 5 (1 PAVTO -45,16</v>
          </cell>
          <cell r="D2000" t="str">
            <v>UN</v>
          </cell>
          <cell r="E2000">
            <v>715.28</v>
          </cell>
        </row>
        <row r="2001">
          <cell r="C2001" t="str">
            <v>M2)</v>
          </cell>
        </row>
        <row r="2002">
          <cell r="B2002" t="str">
            <v>68674/006</v>
          </cell>
          <cell r="C2002" t="str">
            <v>INSTALACOES ELETRICAS P/ CASA POPULAR - KIT PROJETO 6 (1 PAVTO -34,38</v>
          </cell>
          <cell r="D2002" t="str">
            <v>UN</v>
          </cell>
          <cell r="E2002">
            <v>719.17</v>
          </cell>
        </row>
        <row r="2003">
          <cell r="C2003" t="str">
            <v>M2)</v>
          </cell>
        </row>
        <row r="2004">
          <cell r="B2004" t="str">
            <v>68674/007</v>
          </cell>
          <cell r="C2004" t="str">
            <v>INSTALACOES ELETRICAS P/ CASA POPULAR - KIT PROJETO 7 (1 PAVTO- 37,26</v>
          </cell>
          <cell r="D2004" t="str">
            <v>UN</v>
          </cell>
          <cell r="E2004">
            <v>724.64</v>
          </cell>
        </row>
        <row r="2005">
          <cell r="C2005" t="str">
            <v>M2)</v>
          </cell>
        </row>
        <row r="2006">
          <cell r="B2006" t="str">
            <v>68674/008</v>
          </cell>
          <cell r="C2006" t="str">
            <v>INSTALACOES ELETRICAS P/ CASA POPULAR - KIT PROJETO 8 (1 PAVTO- 39,83</v>
          </cell>
          <cell r="D2006" t="str">
            <v>UN</v>
          </cell>
          <cell r="E2006">
            <v>708.13</v>
          </cell>
        </row>
        <row r="2007">
          <cell r="C2007" t="str">
            <v>M2)</v>
          </cell>
        </row>
        <row r="2008">
          <cell r="B2008" t="str">
            <v>ES</v>
          </cell>
          <cell r="C2008" t="str">
            <v>INSTALACOES ESPECIAIS</v>
          </cell>
        </row>
        <row r="2009">
          <cell r="B2009">
            <v>86</v>
          </cell>
          <cell r="C2009" t="str">
            <v>INCENDIO</v>
          </cell>
        </row>
        <row r="2010">
          <cell r="B2010">
            <v>23703</v>
          </cell>
          <cell r="C2010" t="str">
            <v>INSTALACAO INCENDIO</v>
          </cell>
        </row>
        <row r="2011">
          <cell r="B2011" t="str">
            <v>23703/001</v>
          </cell>
          <cell r="C2011" t="str">
            <v>INSTALACAO INCENDIO PRUMADAS PR5-2Q-T</v>
          </cell>
          <cell r="D2011" t="str">
            <v>UN</v>
          </cell>
          <cell r="E2011">
            <v>9385.6299999999992</v>
          </cell>
        </row>
        <row r="2012">
          <cell r="B2012" t="str">
            <v>23703/002</v>
          </cell>
          <cell r="C2012" t="str">
            <v>INSTALACAO INCENDIO CAIXAS EQUIPAMENTOS PR5-2Q-T</v>
          </cell>
          <cell r="D2012" t="str">
            <v>UN</v>
          </cell>
          <cell r="E2012">
            <v>7025.65</v>
          </cell>
        </row>
        <row r="2013">
          <cell r="B2013" t="str">
            <v>23703/003</v>
          </cell>
          <cell r="C2013" t="str">
            <v>INSTALACAO INCENDIO PRESSURIZACAO PR5-2Q-T</v>
          </cell>
          <cell r="D2013" t="str">
            <v>UN</v>
          </cell>
          <cell r="E2013">
            <v>2491.5700000000002</v>
          </cell>
        </row>
        <row r="2014">
          <cell r="B2014" t="str">
            <v>23703/004</v>
          </cell>
          <cell r="C2014" t="str">
            <v>INSTALACOES DE INCENDIO P/ EDIFICIO RESIDENCIAL C/ 4 PAVTOS 16 UNID.</v>
          </cell>
          <cell r="D2014" t="str">
            <v>UN</v>
          </cell>
          <cell r="E2014">
            <v>3772.76</v>
          </cell>
        </row>
        <row r="2015">
          <cell r="B2015" t="str">
            <v>23703/005</v>
          </cell>
          <cell r="C2015" t="str">
            <v>INSTALACAO INCENDIO H4T-2Q-51,34 AUTOP</v>
          </cell>
          <cell r="D2015" t="str">
            <v>UN</v>
          </cell>
          <cell r="E2015">
            <v>5628.07</v>
          </cell>
        </row>
        <row r="2016">
          <cell r="B2016">
            <v>68638</v>
          </cell>
          <cell r="C2016" t="str">
            <v>EXTINTOR DE AGUA PRESSURIZADA - AP - 10L</v>
          </cell>
        </row>
        <row r="2017">
          <cell r="B2017" t="str">
            <v>68638/001</v>
          </cell>
          <cell r="C2017" t="str">
            <v>HIDRANTE DE COLUNA COMPLETO</v>
          </cell>
          <cell r="D2017" t="str">
            <v>UN</v>
          </cell>
          <cell r="E2017">
            <v>628.88</v>
          </cell>
        </row>
        <row r="2018">
          <cell r="B2018" t="str">
            <v>68638/002</v>
          </cell>
          <cell r="C2018" t="str">
            <v>EXTINTOR DE PO QUIMICO SECO - 4 KG</v>
          </cell>
          <cell r="D2018" t="str">
            <v>UN</v>
          </cell>
          <cell r="E2018">
            <v>85.71</v>
          </cell>
        </row>
        <row r="2019">
          <cell r="B2019" t="str">
            <v>68638/003</v>
          </cell>
          <cell r="C2019" t="str">
            <v>EXTINTOR DE AGUA PRESSURIZADA - AP - 10L</v>
          </cell>
          <cell r="D2019" t="str">
            <v>UN</v>
          </cell>
          <cell r="E2019">
            <v>97.19</v>
          </cell>
        </row>
        <row r="2020">
          <cell r="B2020" t="str">
            <v>IGO       |</v>
          </cell>
          <cell r="C2020" t="str">
            <v>D E S C R I Ç Ã O                                                   |UN</v>
          </cell>
          <cell r="D2020" t="str">
            <v>IDADE</v>
          </cell>
          <cell r="E2020" t="str">
            <v>|CUSTO TOT</v>
          </cell>
        </row>
        <row r="2021">
          <cell r="B2021" t="str">
            <v>ULO.....: N</v>
          </cell>
          <cell r="C2021" t="str">
            <v>ACIONAL CAIXA</v>
          </cell>
        </row>
        <row r="2023">
          <cell r="B2023">
            <v>87</v>
          </cell>
          <cell r="C2023" t="str">
            <v>TELEFONE</v>
          </cell>
        </row>
        <row r="2024">
          <cell r="B2024">
            <v>11544</v>
          </cell>
          <cell r="C2024" t="str">
            <v>PONTOS DE TELEFONE - ELETRODUTO DE PVC</v>
          </cell>
        </row>
        <row r="2025">
          <cell r="B2025" t="str">
            <v>11544/001</v>
          </cell>
          <cell r="C2025" t="str">
            <v>INSTALACAO PVC PONTO SECO P/TELEFONE C/5 VARAS DE ELETRODUTO PVC 3/4"</v>
          </cell>
          <cell r="D2025" t="str">
            <v>UN</v>
          </cell>
          <cell r="E2025">
            <v>121.51</v>
          </cell>
        </row>
        <row r="2026">
          <cell r="C2026" t="str">
            <v>CONEXOES E CAIXA.</v>
          </cell>
        </row>
        <row r="2027">
          <cell r="B2027">
            <v>23704</v>
          </cell>
          <cell r="C2027" t="str">
            <v>INSTALACAO TELEFONICA</v>
          </cell>
        </row>
        <row r="2028">
          <cell r="B2028" t="str">
            <v>23704/001</v>
          </cell>
          <cell r="C2028" t="str">
            <v>INSTALACAO TELEFONICA PR5-2Q-T INCL REDE SUBTERRANEA E LIGACAO PREDIAL</v>
          </cell>
          <cell r="D2028" t="str">
            <v>UN</v>
          </cell>
          <cell r="E2028">
            <v>4099.22</v>
          </cell>
        </row>
        <row r="2029">
          <cell r="B2029" t="str">
            <v>23704/002</v>
          </cell>
          <cell r="C2029" t="str">
            <v>INSTALACAO TELEFONICA EQ-1-60</v>
          </cell>
          <cell r="D2029" t="str">
            <v>UN</v>
          </cell>
          <cell r="E2029">
            <v>47.58</v>
          </cell>
        </row>
        <row r="2030">
          <cell r="B2030" t="str">
            <v>23704/003</v>
          </cell>
          <cell r="C2030" t="str">
            <v>INSTALACOES TELEFONICAS P/ EDIFICIO RESIDENCIAL C/ 4 PAVTOS 16 UNID.</v>
          </cell>
          <cell r="D2030" t="str">
            <v>UN</v>
          </cell>
          <cell r="E2030">
            <v>2290.63</v>
          </cell>
        </row>
        <row r="2031">
          <cell r="B2031">
            <v>68071</v>
          </cell>
          <cell r="C2031" t="str">
            <v>INSTALACAO TELEFONICA P/PREDIO RESIDENCIAL 4PAV</v>
          </cell>
          <cell r="D2031" t="str">
            <v>UN</v>
          </cell>
          <cell r="E2031">
            <v>4352.17</v>
          </cell>
        </row>
        <row r="2032">
          <cell r="B2032">
            <v>68486</v>
          </cell>
          <cell r="C2032" t="str">
            <v>ELETRODUTOS PARA INSTALACOES TELEFONICAS</v>
          </cell>
        </row>
        <row r="2033">
          <cell r="B2033" t="str">
            <v>68486/001</v>
          </cell>
          <cell r="C2033" t="str">
            <v>ELETRODUTOS PARA INSTALACOES TELEFONICAS</v>
          </cell>
          <cell r="D2033" t="str">
            <v>UN</v>
          </cell>
          <cell r="E2033">
            <v>352.18</v>
          </cell>
        </row>
        <row r="2034">
          <cell r="B2034">
            <v>68487</v>
          </cell>
          <cell r="C2034" t="str">
            <v>PE-A.43 - PONTO DE TOMADA PARA TELEFONE</v>
          </cell>
        </row>
        <row r="2035">
          <cell r="B2035" t="str">
            <v>68487/001</v>
          </cell>
          <cell r="C2035" t="str">
            <v>PONTO DE TOMADA PARA TELEFONE</v>
          </cell>
          <cell r="D2035" t="str">
            <v>UN</v>
          </cell>
          <cell r="E2035">
            <v>60.23</v>
          </cell>
        </row>
        <row r="2036">
          <cell r="B2036">
            <v>0</v>
          </cell>
          <cell r="C2036" t="str">
            <v>PARA RAIOS</v>
          </cell>
        </row>
        <row r="2037">
          <cell r="B2037">
            <v>8260</v>
          </cell>
          <cell r="C2037" t="str">
            <v>INSTALACAO PARA-RAIOS P/RESERVATORIO</v>
          </cell>
          <cell r="D2037" t="str">
            <v>UN</v>
          </cell>
          <cell r="E2037">
            <v>1538.18</v>
          </cell>
        </row>
        <row r="2038">
          <cell r="B2038">
            <v>23701</v>
          </cell>
          <cell r="C2038" t="str">
            <v>INSTALACAO PARA-RAIOS</v>
          </cell>
        </row>
        <row r="2039">
          <cell r="B2039" t="str">
            <v>23701/001</v>
          </cell>
          <cell r="C2039" t="str">
            <v>INSTALACAO PARA-RAIOS PR5-2Q-T</v>
          </cell>
          <cell r="D2039" t="str">
            <v>UN</v>
          </cell>
          <cell r="E2039">
            <v>281.48</v>
          </cell>
        </row>
        <row r="2040">
          <cell r="B2040">
            <v>74</v>
          </cell>
          <cell r="C2040" t="str">
            <v>GAS</v>
          </cell>
        </row>
        <row r="2041">
          <cell r="B2041">
            <v>23698</v>
          </cell>
          <cell r="C2041" t="str">
            <v>INSTALACAO GAS</v>
          </cell>
        </row>
        <row r="2042">
          <cell r="B2042" t="str">
            <v>23698/001</v>
          </cell>
          <cell r="C2042" t="str">
            <v>INSTALACAO GAS PR5-2Q-T INCL ARMARIO MEDIDORES E LIGACAO PREDIAL</v>
          </cell>
          <cell r="D2042" t="str">
            <v>UN</v>
          </cell>
          <cell r="E2042">
            <v>13955.53</v>
          </cell>
        </row>
        <row r="2043">
          <cell r="B2043" t="str">
            <v>23698/002</v>
          </cell>
          <cell r="C2043" t="str">
            <v>INSTALACOES GAS CENTRAL P/ EDIFICIO RESIDENCIAL C/ 4 PAVTOS 16 UNID.</v>
          </cell>
          <cell r="D2043" t="str">
            <v>UN</v>
          </cell>
          <cell r="E2043">
            <v>2403.61</v>
          </cell>
        </row>
        <row r="2044">
          <cell r="C2044" t="str">
            <v>UMA CENTRAL POR BLOCO COM 16 PONTOS</v>
          </cell>
        </row>
        <row r="2045">
          <cell r="B2045">
            <v>12</v>
          </cell>
          <cell r="C2045" t="str">
            <v>BOMBAS P/INSTALACAO PREDIAL</v>
          </cell>
        </row>
        <row r="2046">
          <cell r="B2046">
            <v>56921</v>
          </cell>
          <cell r="C2046" t="str">
            <v>INSTALACAO BOMBAS RECALQUE</v>
          </cell>
        </row>
        <row r="2047">
          <cell r="B2047" t="str">
            <v>56921/001</v>
          </cell>
          <cell r="C2047" t="str">
            <v>INSTALACAO BOMBAS RECALQUE PR5-2Q-T</v>
          </cell>
          <cell r="D2047" t="str">
            <v>UN</v>
          </cell>
          <cell r="E2047">
            <v>2428.1799999999998</v>
          </cell>
        </row>
        <row r="2048">
          <cell r="B2048" t="str">
            <v>HI</v>
          </cell>
          <cell r="C2048" t="str">
            <v>INSTALACOES HIDRO SANITARIAS</v>
          </cell>
        </row>
        <row r="2049">
          <cell r="B2049">
            <v>79</v>
          </cell>
          <cell r="C2049" t="str">
            <v>FORNEC. E ASSENTAMENTO DE TUBOS P/INSTALACAO DOMICILIAR</v>
          </cell>
        </row>
        <row r="2050">
          <cell r="B2050">
            <v>8259</v>
          </cell>
          <cell r="C2050" t="str">
            <v>FORN/ASSENTAMENTO TUBO PVC PERFURADO P/DRENO 150MM</v>
          </cell>
          <cell r="D2050" t="str">
            <v>M</v>
          </cell>
          <cell r="E2050">
            <v>39.36</v>
          </cell>
        </row>
        <row r="2051">
          <cell r="B2051" t="str">
            <v>IGO       |</v>
          </cell>
          <cell r="C2051" t="str">
            <v>D E S C R I Ç Ã O                                                   |UN</v>
          </cell>
          <cell r="D2051" t="str">
            <v>IDADE</v>
          </cell>
          <cell r="E2051" t="str">
            <v>|CUSTO TOT</v>
          </cell>
        </row>
        <row r="2052">
          <cell r="B2052" t="str">
            <v>ULO.....: N</v>
          </cell>
          <cell r="C2052" t="str">
            <v>ACIONAL CAIXA</v>
          </cell>
        </row>
        <row r="2054">
          <cell r="B2054">
            <v>24174</v>
          </cell>
          <cell r="C2054" t="str">
            <v>FORN/ASSENTAM TUBO ACO GALV.C/ COSTURA DN 1/2 POL INCLUSIVE CONEXOES</v>
          </cell>
        </row>
        <row r="2055">
          <cell r="B2055" t="str">
            <v>24174/001</v>
          </cell>
          <cell r="C2055" t="str">
            <v>FORN./ASSENTAM. TUBO ACO GALV. C/ COSTURA DN 15 MM</v>
          </cell>
          <cell r="D2055" t="str">
            <v>M</v>
          </cell>
          <cell r="E2055">
            <v>10.47</v>
          </cell>
        </row>
        <row r="2056">
          <cell r="B2056">
            <v>24189</v>
          </cell>
          <cell r="C2056" t="str">
            <v>FORN./ASSENTAM. TUBO FOFO SERIE HL DN 75, INCL CONEXOES</v>
          </cell>
        </row>
        <row r="2057">
          <cell r="B2057" t="str">
            <v>24189/001</v>
          </cell>
          <cell r="C2057" t="str">
            <v>FORN./ASSENTAM. TUBO FOFO SERIE HL DN 75 INCL CONEXOES</v>
          </cell>
          <cell r="D2057" t="str">
            <v>M</v>
          </cell>
          <cell r="E2057">
            <v>172.63</v>
          </cell>
        </row>
        <row r="2058">
          <cell r="B2058">
            <v>24192</v>
          </cell>
          <cell r="C2058" t="str">
            <v>FORN/ASSENTAM. TUBO PVC BRANCO ESGOTO DN 50 INCLUSIVE CONEXOES</v>
          </cell>
        </row>
        <row r="2059">
          <cell r="B2059" t="str">
            <v>24192/001</v>
          </cell>
          <cell r="C2059" t="str">
            <v>FORN./ASSENTAM. TUBO PVC BRANCO ESGOTO DN 50 COM CONEXOES</v>
          </cell>
          <cell r="D2059" t="str">
            <v>M</v>
          </cell>
          <cell r="E2059">
            <v>15.8</v>
          </cell>
        </row>
        <row r="2060">
          <cell r="B2060">
            <v>24193</v>
          </cell>
          <cell r="C2060" t="str">
            <v>FORN./ASSENTAM. TUBO PVC BRANCO ESGOTO DN 75 INCLUSIVE CONEXOES</v>
          </cell>
        </row>
        <row r="2061">
          <cell r="B2061" t="str">
            <v>24193/001</v>
          </cell>
          <cell r="C2061" t="str">
            <v>FORN./ASSENTAM. TUBO PVC BRANCO ESGOTO DN 75 COM CONEXOES</v>
          </cell>
          <cell r="D2061" t="str">
            <v>M</v>
          </cell>
          <cell r="E2061">
            <v>21.39</v>
          </cell>
        </row>
        <row r="2062">
          <cell r="B2062">
            <v>24194</v>
          </cell>
          <cell r="C2062" t="str">
            <v>FORN./ASSENTAM. TUBO PVC BRANCO ESGOTO DN 100 INCLUSIVE CONEXOES</v>
          </cell>
        </row>
        <row r="2063">
          <cell r="B2063" t="str">
            <v>24194/001</v>
          </cell>
          <cell r="C2063" t="str">
            <v>FORN./ASSENTAM. TUBO PVC BRANCO ESGOTO DN 100 COM CONEXOES</v>
          </cell>
          <cell r="D2063" t="str">
            <v>M</v>
          </cell>
          <cell r="E2063">
            <v>23.01</v>
          </cell>
        </row>
        <row r="2064">
          <cell r="B2064">
            <v>24195</v>
          </cell>
          <cell r="C2064" t="str">
            <v>FORN./ASSENTAM. TUBO PVC BRANCO ESGOTO DN 150 INCLUSIVE CONEXOES</v>
          </cell>
        </row>
        <row r="2065">
          <cell r="B2065" t="str">
            <v>24195/001</v>
          </cell>
          <cell r="C2065" t="str">
            <v>FORN./ASSENTAM. TUBO PVC BRANCO ESGOTO DN 150</v>
          </cell>
          <cell r="D2065" t="str">
            <v>M</v>
          </cell>
          <cell r="E2065">
            <v>45.61</v>
          </cell>
        </row>
        <row r="2066">
          <cell r="B2066">
            <v>24220</v>
          </cell>
          <cell r="C2066" t="str">
            <v>FORN/ASSENT. TUBO FOFO K7/K9 JE DN 200MM</v>
          </cell>
        </row>
        <row r="2067">
          <cell r="B2067" t="str">
            <v>24220/001</v>
          </cell>
          <cell r="C2067" t="str">
            <v>FORN/ASSENT TUBO FOFO J7/K9 JE DN 200 MM</v>
          </cell>
          <cell r="D2067" t="str">
            <v>M</v>
          </cell>
          <cell r="E2067">
            <v>250.14</v>
          </cell>
        </row>
        <row r="2068">
          <cell r="B2068">
            <v>24221</v>
          </cell>
          <cell r="C2068" t="str">
            <v>FORN/ASSENT. TUBO FOFO K7/K9 JE DN 300MM</v>
          </cell>
        </row>
        <row r="2069">
          <cell r="B2069" t="str">
            <v>24221/001</v>
          </cell>
          <cell r="C2069" t="str">
            <v>FORN/ASSENT TUBO FOFO K7/K9 JE DN 300 MM</v>
          </cell>
          <cell r="D2069" t="str">
            <v>M</v>
          </cell>
          <cell r="E2069">
            <v>396.65</v>
          </cell>
        </row>
        <row r="2070">
          <cell r="B2070">
            <v>24230</v>
          </cell>
          <cell r="C2070" t="str">
            <v>FORN./ASSENTAM. TUBO PVC REFORCADO P/ESGOTO DN 150</v>
          </cell>
        </row>
        <row r="2071">
          <cell r="B2071" t="str">
            <v>24230/001</v>
          </cell>
          <cell r="C2071" t="str">
            <v>FORN./ASSENTAM. TUBO PVC REFORCADO P/ESGOTO DN 150MM</v>
          </cell>
          <cell r="D2071" t="str">
            <v>M</v>
          </cell>
          <cell r="E2071">
            <v>39.950000000000003</v>
          </cell>
        </row>
        <row r="2072">
          <cell r="B2072">
            <v>24241</v>
          </cell>
          <cell r="C2072" t="str">
            <v>FORN/ASSENT. TUBO PVC ESGOTO JS DN 40 MM INCLUSIVE CONEXOES</v>
          </cell>
        </row>
        <row r="2073">
          <cell r="B2073" t="str">
            <v>24241/001</v>
          </cell>
          <cell r="C2073" t="str">
            <v>FORN/ASSENT. TUBO PVC ESGOTO JS DN 40 MM COM CONEXOES</v>
          </cell>
          <cell r="D2073" t="str">
            <v>M</v>
          </cell>
          <cell r="E2073">
            <v>11.35</v>
          </cell>
        </row>
        <row r="2074">
          <cell r="B2074">
            <v>40727</v>
          </cell>
          <cell r="C2074" t="str">
            <v>FORN/ASSENTAMENTO TUBO PVC JS DN 75MM, INCL. CONEXOES</v>
          </cell>
          <cell r="D2074" t="str">
            <v>M</v>
          </cell>
          <cell r="E2074">
            <v>34.06</v>
          </cell>
        </row>
        <row r="2075">
          <cell r="B2075">
            <v>40733</v>
          </cell>
          <cell r="C2075" t="str">
            <v>FORN./ASSENTAM. TUBO ACO GALV. C/ COSTURA 1" INCL CONEXOES</v>
          </cell>
          <cell r="D2075" t="str">
            <v>M</v>
          </cell>
          <cell r="E2075">
            <v>31.74</v>
          </cell>
        </row>
        <row r="2076">
          <cell r="B2076">
            <v>40734</v>
          </cell>
          <cell r="C2076" t="str">
            <v>FORN/ASSENTAM TUBO ACO GALV. C/COSTURA DN 1.1/4" INCLUSIVE CONEXOES</v>
          </cell>
          <cell r="D2076" t="str">
            <v>M</v>
          </cell>
          <cell r="E2076">
            <v>43.11</v>
          </cell>
        </row>
        <row r="2077">
          <cell r="B2077">
            <v>40735</v>
          </cell>
          <cell r="C2077" t="str">
            <v>FORN/ASSENTAM TUBO ACO GALV. C/COSTURA DN 1.1/2" INCL CONEXOES</v>
          </cell>
          <cell r="D2077" t="str">
            <v>M</v>
          </cell>
          <cell r="E2077">
            <v>46.52</v>
          </cell>
        </row>
        <row r="2078">
          <cell r="B2078">
            <v>40736</v>
          </cell>
          <cell r="C2078" t="str">
            <v>FORN/ASSENTAM TUBO ACO GALV.C/ COSTURA DN 2" INCL CONEXOES</v>
          </cell>
          <cell r="D2078" t="str">
            <v>M</v>
          </cell>
          <cell r="E2078">
            <v>60.45</v>
          </cell>
        </row>
        <row r="2079">
          <cell r="B2079">
            <v>40737</v>
          </cell>
          <cell r="C2079" t="str">
            <v>FORN/ASSENTAM TUBO ACO GALV. C/COSTURA DN 2.1/2" INCL  CONEXOES</v>
          </cell>
          <cell r="D2079" t="str">
            <v>M</v>
          </cell>
          <cell r="E2079">
            <v>75.95</v>
          </cell>
        </row>
        <row r="2080">
          <cell r="B2080">
            <v>40738</v>
          </cell>
          <cell r="C2080" t="str">
            <v>FORN/ASSENTAM TUBO ACO GALV. C/COSTURA DN 3" INCL  CONEXOES</v>
          </cell>
          <cell r="D2080" t="str">
            <v>M</v>
          </cell>
          <cell r="E2080">
            <v>81.28</v>
          </cell>
        </row>
        <row r="2081">
          <cell r="B2081">
            <v>40739</v>
          </cell>
          <cell r="C2081" t="str">
            <v>FORN/ASSENTAM TUBO ACO GALV.C/ COSTURA DN 4" INCL CONEXOES</v>
          </cell>
          <cell r="D2081" t="str">
            <v>M</v>
          </cell>
          <cell r="E2081">
            <v>118.28</v>
          </cell>
        </row>
        <row r="2082">
          <cell r="B2082" t="str">
            <v>IGO       |</v>
          </cell>
          <cell r="C2082" t="str">
            <v>D E S C R I Ç Ã O                                                   |UN</v>
          </cell>
          <cell r="D2082" t="str">
            <v>IDADE</v>
          </cell>
          <cell r="E2082" t="str">
            <v>|CUSTO TOT</v>
          </cell>
        </row>
        <row r="2083">
          <cell r="B2083" t="str">
            <v>ULO.....: N</v>
          </cell>
          <cell r="C2083" t="str">
            <v>ACIONAL CAIXA</v>
          </cell>
        </row>
        <row r="2085">
          <cell r="B2085">
            <v>40740</v>
          </cell>
          <cell r="C2085" t="str">
            <v>FORN/ASSENTAM TUBO ACO GALV. C/COSTURA DN 6" INCL CONEXOES</v>
          </cell>
          <cell r="D2085" t="str">
            <v>M</v>
          </cell>
          <cell r="E2085">
            <v>33.92</v>
          </cell>
        </row>
        <row r="2086">
          <cell r="B2086">
            <v>40741</v>
          </cell>
          <cell r="C2086" t="str">
            <v>FORN/ASSENTAM. TUBO PVC SOLDAVEL MARRON DN 25MM, INCL. CONEXOES</v>
          </cell>
          <cell r="D2086" t="str">
            <v>M</v>
          </cell>
          <cell r="E2086">
            <v>8.07</v>
          </cell>
        </row>
        <row r="2087">
          <cell r="B2087">
            <v>40742</v>
          </cell>
          <cell r="C2087" t="str">
            <v>FORN/ASSENTAM. TUBO PVC SOLDAVEL MARRON DN 32MM, INCL. CONEXOES</v>
          </cell>
          <cell r="D2087" t="str">
            <v>M</v>
          </cell>
          <cell r="E2087">
            <v>12.09</v>
          </cell>
        </row>
        <row r="2088">
          <cell r="B2088">
            <v>40743</v>
          </cell>
          <cell r="C2088" t="str">
            <v>FORN/ASSENTAM. TUBO PVC SOLDAVEL MARRON DN 40MM, INCL. CONEXOES</v>
          </cell>
          <cell r="D2088" t="str">
            <v>M</v>
          </cell>
          <cell r="E2088">
            <v>15.04</v>
          </cell>
        </row>
        <row r="2089">
          <cell r="B2089">
            <v>40744</v>
          </cell>
          <cell r="C2089" t="str">
            <v>FORN/ASSENTAM. TUBO PVC SOLDAVEL MARRON DN 50MM, INCL. CONEXOES</v>
          </cell>
          <cell r="D2089" t="str">
            <v>M</v>
          </cell>
          <cell r="E2089">
            <v>17.149999999999999</v>
          </cell>
        </row>
        <row r="2090">
          <cell r="B2090">
            <v>40745</v>
          </cell>
          <cell r="C2090" t="str">
            <v>FORN/ASSENTAM. TUBO PVC SOLDAVEL MARRON DN 60MM, INCL. CONEXOES</v>
          </cell>
          <cell r="D2090" t="str">
            <v>M</v>
          </cell>
          <cell r="E2090">
            <v>26.57</v>
          </cell>
        </row>
        <row r="2091">
          <cell r="B2091">
            <v>40746</v>
          </cell>
          <cell r="C2091" t="str">
            <v>FORN/ASSENTAM. TUBO PVC SOLDAVEL MARRON DN 85MM, INCL. CONEXOES</v>
          </cell>
          <cell r="D2091" t="str">
            <v>M</v>
          </cell>
          <cell r="E2091">
            <v>46.58</v>
          </cell>
        </row>
        <row r="2092">
          <cell r="B2092">
            <v>40748</v>
          </cell>
          <cell r="C2092" t="str">
            <v>FORN./ASSENTAM. TUBO FOFO SERIE HL DN 100 INCL CONEXOES</v>
          </cell>
          <cell r="D2092" t="str">
            <v>M</v>
          </cell>
          <cell r="E2092">
            <v>231.59</v>
          </cell>
        </row>
        <row r="2093">
          <cell r="B2093">
            <v>40749</v>
          </cell>
          <cell r="C2093" t="str">
            <v>FORN./ASSENTAM. TUBO FOFO SERIE HL DN 150 INCL CONEXOES</v>
          </cell>
          <cell r="D2093" t="str">
            <v>M</v>
          </cell>
          <cell r="E2093">
            <v>243.63</v>
          </cell>
        </row>
        <row r="2094">
          <cell r="B2094">
            <v>40754</v>
          </cell>
          <cell r="C2094" t="str">
            <v>FORN./ASSENTAM. TUBO FOFO SERIE HL DN 50, INCL CONEXOES</v>
          </cell>
          <cell r="D2094" t="str">
            <v>M</v>
          </cell>
          <cell r="E2094">
            <v>129.74</v>
          </cell>
        </row>
        <row r="2095">
          <cell r="B2095">
            <v>40781</v>
          </cell>
          <cell r="C2095" t="str">
            <v>ASSENTAMENTO TUBO ACO GALVANIZADO C/COSTURA DN 300</v>
          </cell>
          <cell r="D2095" t="str">
            <v>M</v>
          </cell>
          <cell r="E2095">
            <v>33.99</v>
          </cell>
        </row>
        <row r="2096">
          <cell r="B2096">
            <v>40787</v>
          </cell>
          <cell r="C2096" t="str">
            <v>FORN./ASSENTAM. TUBO PVC REFORCADO P/ESGOTO DN 100</v>
          </cell>
          <cell r="D2096" t="str">
            <v>M</v>
          </cell>
          <cell r="E2096">
            <v>22.68</v>
          </cell>
        </row>
        <row r="2097">
          <cell r="B2097">
            <v>40789</v>
          </cell>
          <cell r="C2097" t="str">
            <v>FORN/ASSENT TUBO ACO CARBONO SCH.40 DN 6" INCL. CONEXOES</v>
          </cell>
          <cell r="D2097" t="str">
            <v>M</v>
          </cell>
          <cell r="E2097">
            <v>5594.87</v>
          </cell>
        </row>
        <row r="2098">
          <cell r="B2098">
            <v>40790</v>
          </cell>
          <cell r="C2098" t="str">
            <v>FORN/ASSENT TUBO ACO CARBONO SCH.40 DN 4", INCL. CONEXOES</v>
          </cell>
          <cell r="D2098" t="str">
            <v>M</v>
          </cell>
          <cell r="E2098">
            <v>148.85</v>
          </cell>
        </row>
        <row r="2099">
          <cell r="B2099">
            <v>40791</v>
          </cell>
          <cell r="C2099" t="str">
            <v>FORN/ASSENT TUBO ACO CARBONO SCH.40 DN 3", INCL. CONEXOES</v>
          </cell>
          <cell r="D2099" t="str">
            <v>M</v>
          </cell>
          <cell r="E2099">
            <v>101.77</v>
          </cell>
        </row>
        <row r="2100">
          <cell r="B2100">
            <v>40792</v>
          </cell>
          <cell r="C2100" t="str">
            <v>FORN/ASSENT TUBO ACO CARBONO SCH.40 DN 2.1/2" INCL. CONEXOES</v>
          </cell>
          <cell r="D2100" t="str">
            <v>M</v>
          </cell>
          <cell r="E2100">
            <v>90.76</v>
          </cell>
        </row>
        <row r="2101">
          <cell r="B2101">
            <v>40793</v>
          </cell>
          <cell r="C2101" t="str">
            <v>FORN/ASSENT TUBO ACO CARBONO SCH.40 DN 2" INCL. CONEXOES</v>
          </cell>
          <cell r="D2101" t="str">
            <v>M</v>
          </cell>
          <cell r="E2101">
            <v>82.23</v>
          </cell>
        </row>
        <row r="2102">
          <cell r="B2102">
            <v>68517</v>
          </cell>
          <cell r="C2102" t="str">
            <v>FORNECIMENTO E ASSENTAMENTO DE TUBO DE PVC ROSCAVEL</v>
          </cell>
        </row>
        <row r="2103">
          <cell r="B2103" t="str">
            <v>68517/001</v>
          </cell>
          <cell r="C2103" t="str">
            <v>FORNECIMENTO/ASSENTAMENTO DE TUBO DE PVC ROSCAVEL 3" + CONEXOES + FIO</v>
          </cell>
          <cell r="D2103" t="str">
            <v>M</v>
          </cell>
          <cell r="E2103">
            <v>46.58</v>
          </cell>
        </row>
        <row r="2104">
          <cell r="C2104" t="str">
            <v>BAHIA</v>
          </cell>
        </row>
        <row r="2105">
          <cell r="B2105">
            <v>68518</v>
          </cell>
          <cell r="C2105" t="str">
            <v>FORNECIMENTO E ASSENTAMENTO DE TUBO DE PVC SOLDAVEL</v>
          </cell>
        </row>
        <row r="2106">
          <cell r="B2106" t="str">
            <v>68518/001</v>
          </cell>
          <cell r="C2106" t="str">
            <v>FORNECIMENTO/ASSENTAMENTO DE TUBO DE PVC DN 100MM P/RAMAL EXTERNO DE E</v>
          </cell>
          <cell r="D2106" t="str">
            <v>M</v>
          </cell>
          <cell r="E2106">
            <v>17.239999999999998</v>
          </cell>
        </row>
        <row r="2107">
          <cell r="C2107" t="str">
            <v>SGOTO</v>
          </cell>
        </row>
        <row r="2108">
          <cell r="B2108">
            <v>68616</v>
          </cell>
          <cell r="C2108" t="str">
            <v>TUBO COBRE CLASSE E D= 15MM EXCL CONEXOES EMENDAS ABERTURA E FECHAMEN</v>
          </cell>
        </row>
        <row r="2109">
          <cell r="C2109" t="str">
            <v>TO DE RASGO E ISOLAMENTO - FORNECIMENTO E ASSENTAMENTO</v>
          </cell>
        </row>
        <row r="2110">
          <cell r="B2110" t="str">
            <v>68616/001</v>
          </cell>
          <cell r="C2110" t="str">
            <v>TUBO COBRE CLASSE E D= 15MM EXCL CONEXOES EMENDAS ABERTURA E FECHAMEN</v>
          </cell>
          <cell r="D2110" t="str">
            <v>M</v>
          </cell>
          <cell r="E2110">
            <v>8.92</v>
          </cell>
        </row>
        <row r="2111">
          <cell r="C2111" t="str">
            <v>TO DE RASGO E ISOLAMENTO - FORNECIMENTO E ASSENTAMENTO</v>
          </cell>
        </row>
        <row r="2112">
          <cell r="B2112" t="str">
            <v>68616/002</v>
          </cell>
          <cell r="C2112" t="str">
            <v>TUBO COBRE CLASSE E D= 22MM EXCL CONEXOES EMENDAS ABERTURA E FECHAMEN</v>
          </cell>
          <cell r="D2112" t="str">
            <v>M</v>
          </cell>
          <cell r="E2112">
            <v>11.93</v>
          </cell>
        </row>
        <row r="2113">
          <cell r="B2113" t="str">
            <v>IGO       |</v>
          </cell>
          <cell r="C2113" t="str">
            <v>D E S C R I Ç Ã O                                                   |UN</v>
          </cell>
          <cell r="D2113" t="str">
            <v>IDADE</v>
          </cell>
          <cell r="E2113" t="str">
            <v>|CUSTO TOT</v>
          </cell>
        </row>
        <row r="2114">
          <cell r="B2114" t="str">
            <v>ULO.....: N</v>
          </cell>
          <cell r="C2114" t="str">
            <v>ACIONAL CAIXA</v>
          </cell>
        </row>
        <row r="2116">
          <cell r="C2116" t="str">
            <v>TO DE RASGO E ISOLAMENTO - FORNECIMENTO E ASSENTAMENTO</v>
          </cell>
        </row>
        <row r="2117">
          <cell r="B2117" t="str">
            <v>68616/003</v>
          </cell>
          <cell r="C2117" t="str">
            <v>TUBO COBRE CLASSE E D= 28MM EXCL CONEXOES EMENDAS ABERTURA E FACHAMEN</v>
          </cell>
          <cell r="D2117" t="str">
            <v>M</v>
          </cell>
          <cell r="E2117">
            <v>14.19</v>
          </cell>
        </row>
        <row r="2118">
          <cell r="C2118" t="str">
            <v>TO DE RASGOS E ISOLAMENTO - FORNECIMENTO E ASSENTAMENTO</v>
          </cell>
        </row>
        <row r="2119">
          <cell r="B2119" t="str">
            <v>68616/004</v>
          </cell>
          <cell r="C2119" t="str">
            <v>TUBO COBRE CLASSE E D= 35MM EXCL CONEXOES EMENDAS ABERTURA E FECHAMEN</v>
          </cell>
          <cell r="D2119" t="str">
            <v>M</v>
          </cell>
          <cell r="E2119">
            <v>20.37</v>
          </cell>
        </row>
        <row r="2120">
          <cell r="C2120" t="str">
            <v>TO RASGOS E ISOLAMENTO - FORNECIMENTO E ASSENTAMENTO</v>
          </cell>
        </row>
        <row r="2121">
          <cell r="B2121" t="str">
            <v>68616/005</v>
          </cell>
          <cell r="C2121" t="str">
            <v>TUBO COBRE CLASSE E D= 42MM EXCL CONEXOES EMENDAS ABERTURA E FECHAMEN</v>
          </cell>
          <cell r="D2121" t="str">
            <v>M</v>
          </cell>
          <cell r="E2121">
            <v>32</v>
          </cell>
        </row>
        <row r="2122">
          <cell r="C2122" t="str">
            <v>TO DE RASGOS E ISOLAMENTO - FORNECIMENTO E ASSENTAMENTO</v>
          </cell>
        </row>
        <row r="2123">
          <cell r="B2123" t="str">
            <v>68616/006</v>
          </cell>
          <cell r="C2123" t="str">
            <v>TUBO COBRE CLASSE E D= 54MM EXCL CONEXOES EMENDAS ABERTURA E FECHAMEN</v>
          </cell>
          <cell r="D2123" t="str">
            <v>M</v>
          </cell>
          <cell r="E2123">
            <v>39.4</v>
          </cell>
        </row>
        <row r="2124">
          <cell r="C2124" t="str">
            <v>TO DE RASGOS E ISOLAMENTO - FORNECIMENTO E ASSENTAMENTO</v>
          </cell>
        </row>
        <row r="2125">
          <cell r="B2125" t="str">
            <v>68616/007</v>
          </cell>
          <cell r="C2125" t="str">
            <v>TUBO COBRE CLASSE E D= 66MM EXCL CONEXOES EMENDAS ABERTURA E FECHAMEN</v>
          </cell>
          <cell r="D2125" t="str">
            <v>M</v>
          </cell>
          <cell r="E2125">
            <v>54.65</v>
          </cell>
        </row>
        <row r="2126">
          <cell r="C2126" t="str">
            <v>TO DE RASGOS E ISOLAMENTO - FORNECIMENTO E ASSENTAMENTO</v>
          </cell>
        </row>
        <row r="2127">
          <cell r="B2127" t="str">
            <v>68616/008</v>
          </cell>
          <cell r="C2127" t="str">
            <v>TUBO COBRE CLASSE E D= 79MM EXCL CONEXOES EMENDAS ABERTURA E FECHAMEN</v>
          </cell>
          <cell r="D2127" t="str">
            <v>M</v>
          </cell>
          <cell r="E2127">
            <v>77.099999999999994</v>
          </cell>
        </row>
        <row r="2128">
          <cell r="C2128" t="str">
            <v>TO DE RASGOS E ISOLAMENTO - FORNECIMENTO E ASSENTAMENTO</v>
          </cell>
        </row>
        <row r="2129">
          <cell r="B2129" t="str">
            <v>68616/009</v>
          </cell>
          <cell r="C2129" t="str">
            <v>TUBO COBRE CLASSE E D=104MM EXCL CONEXOES EMENDAS ABERTURA E FECHAMEN</v>
          </cell>
          <cell r="D2129" t="str">
            <v>M</v>
          </cell>
          <cell r="E2129">
            <v>109.96</v>
          </cell>
        </row>
        <row r="2130">
          <cell r="C2130" t="str">
            <v>TO DE RASGO E ISOLAMENTO - FORNECIMENTO E ASSENTAMENTO</v>
          </cell>
        </row>
        <row r="2131">
          <cell r="B2131">
            <v>68639</v>
          </cell>
          <cell r="C2131" t="str">
            <v>FORNECIMENTO E ASSENTAMENTO DE TUBO DE PVC SOLDAVEL</v>
          </cell>
        </row>
        <row r="2132">
          <cell r="B2132" t="str">
            <v>68639/001</v>
          </cell>
          <cell r="C2132" t="str">
            <v>FORNECIMENTO/ASSENTAMENTO DE TUBO DE QUEDA/VENTILACAO P/ESGOTO PREDIAL</v>
          </cell>
          <cell r="D2132" t="str">
            <v>M</v>
          </cell>
          <cell r="E2132">
            <v>14.4</v>
          </cell>
        </row>
        <row r="2133">
          <cell r="C2133" t="str">
            <v>EM PVC 75 MM</v>
          </cell>
        </row>
        <row r="2134">
          <cell r="B2134" t="str">
            <v>68639/002</v>
          </cell>
          <cell r="C2134" t="str">
            <v>FORNECIMENTO/ASSENTAMENTO DE TUBO DE QUEDA/VENTILACAO P/ESGOTO PREDIAL</v>
          </cell>
          <cell r="D2134" t="str">
            <v>M</v>
          </cell>
          <cell r="E2134">
            <v>16.21</v>
          </cell>
        </row>
        <row r="2135">
          <cell r="C2135" t="str">
            <v>EM PVC DN 100 MM</v>
          </cell>
        </row>
        <row r="2136">
          <cell r="B2136" t="str">
            <v>68639/003</v>
          </cell>
          <cell r="C2136" t="str">
            <v>PONTO DE ESGOTO - PAR</v>
          </cell>
          <cell r="D2136" t="str">
            <v>M</v>
          </cell>
          <cell r="E2136">
            <v>54.62</v>
          </cell>
        </row>
        <row r="2137">
          <cell r="B2137">
            <v>80</v>
          </cell>
          <cell r="C2137" t="str">
            <v>CONEXOES</v>
          </cell>
        </row>
        <row r="2138">
          <cell r="B2138">
            <v>68617</v>
          </cell>
          <cell r="C2138" t="str">
            <v>COTOVELO COBRE</v>
          </cell>
        </row>
        <row r="2139">
          <cell r="B2139" t="str">
            <v>68617/001</v>
          </cell>
          <cell r="C2139" t="str">
            <v>COTOVELO COBRE 22MM  (3/4")  C/JUNTA SOLDADA</v>
          </cell>
          <cell r="D2139" t="str">
            <v>UN</v>
          </cell>
          <cell r="E2139">
            <v>5.98</v>
          </cell>
        </row>
        <row r="2140">
          <cell r="B2140" t="str">
            <v>68617/002</v>
          </cell>
          <cell r="C2140" t="str">
            <v>COTOVELO COBRE 28MM  ( 1" )  C/JUNTA SOLDADA</v>
          </cell>
          <cell r="D2140" t="str">
            <v>UN</v>
          </cell>
          <cell r="E2140">
            <v>7.36</v>
          </cell>
        </row>
        <row r="2141">
          <cell r="B2141" t="str">
            <v>68617/003</v>
          </cell>
          <cell r="C2141" t="str">
            <v>COTOVELO COBRE 35MM (1 1/4") C/JUNTA SOLDADA</v>
          </cell>
          <cell r="D2141" t="str">
            <v>UN</v>
          </cell>
          <cell r="E2141">
            <v>17.239999999999998</v>
          </cell>
        </row>
        <row r="2142">
          <cell r="B2142" t="str">
            <v>68617/004</v>
          </cell>
          <cell r="C2142" t="str">
            <v>COTOVELO COBRE 15MM  (1/2")  C/JUNTA SOLDADA</v>
          </cell>
          <cell r="D2142" t="str">
            <v>UN</v>
          </cell>
          <cell r="E2142">
            <v>3.82</v>
          </cell>
        </row>
        <row r="2143">
          <cell r="B2143">
            <v>68618</v>
          </cell>
          <cell r="C2143" t="str">
            <v>LUVA COBRE</v>
          </cell>
        </row>
        <row r="2144">
          <cell r="B2144" t="str">
            <v>IGO       |</v>
          </cell>
          <cell r="C2144" t="str">
            <v>D E S C R I Ç Ã O                                                   |UN</v>
          </cell>
          <cell r="D2144" t="str">
            <v>IDADE</v>
          </cell>
          <cell r="E2144" t="str">
            <v>|CUSTO TOT</v>
          </cell>
        </row>
        <row r="2145">
          <cell r="B2145" t="str">
            <v>ULO.....: N</v>
          </cell>
          <cell r="C2145" t="str">
            <v>ACIONAL CAIXA</v>
          </cell>
        </row>
        <row r="2147">
          <cell r="B2147" t="str">
            <v>68618/001</v>
          </cell>
          <cell r="C2147" t="str">
            <v>LUVA COBRE  22MM (3/4")</v>
          </cell>
          <cell r="D2147" t="str">
            <v>UN</v>
          </cell>
          <cell r="E2147">
            <v>3.87</v>
          </cell>
        </row>
        <row r="2148">
          <cell r="B2148" t="str">
            <v>68618/002</v>
          </cell>
          <cell r="C2148" t="str">
            <v>LUVA COBRE  35MM (1 1/4")</v>
          </cell>
          <cell r="D2148" t="str">
            <v>UN</v>
          </cell>
          <cell r="E2148">
            <v>11.2</v>
          </cell>
        </row>
        <row r="2149">
          <cell r="B2149">
            <v>81</v>
          </cell>
          <cell r="C2149" t="str">
            <v>CAIXAS D'DAGUA, DE INSPECAO E DE GORDURA</v>
          </cell>
        </row>
        <row r="2150">
          <cell r="B2150">
            <v>11788</v>
          </cell>
          <cell r="C2150" t="str">
            <v>CAIXA GORDURA PVC</v>
          </cell>
        </row>
        <row r="2151">
          <cell r="B2151" t="str">
            <v>11788/001</v>
          </cell>
          <cell r="C2151" t="str">
            <v>CAIXA GORDURA PVC 250X230X75MM C/TAMPA PVC</v>
          </cell>
          <cell r="D2151" t="str">
            <v>UN</v>
          </cell>
          <cell r="E2151">
            <v>43.65</v>
          </cell>
        </row>
        <row r="2152">
          <cell r="B2152">
            <v>24239</v>
          </cell>
          <cell r="C2152" t="str">
            <v>CAIXA DE PASSAGEM (INSPECAO) PRE-MOLDADA DN 60 CM</v>
          </cell>
        </row>
        <row r="2153">
          <cell r="B2153" t="str">
            <v>24239/001</v>
          </cell>
          <cell r="C2153" t="str">
            <v>CAIXA DE PASSAGEM (INSPECAO) EM CONCRETO PRE-MOLDADO DN 60CM</v>
          </cell>
          <cell r="D2153" t="str">
            <v>UN</v>
          </cell>
          <cell r="E2153">
            <v>76.25</v>
          </cell>
        </row>
        <row r="2154">
          <cell r="B2154">
            <v>26307</v>
          </cell>
          <cell r="C2154" t="str">
            <v>CAIXA D AGUA EM FIBROCIMENTO SEM COLOCACA</v>
          </cell>
        </row>
        <row r="2155">
          <cell r="B2155" t="str">
            <v>26307/001</v>
          </cell>
          <cell r="C2155" t="str">
            <v>RESERVATORIO DE CIMENTO-AMIANTO P/500L C/TAMPA-FORNECIMENTO</v>
          </cell>
          <cell r="D2155" t="str">
            <v>UN</v>
          </cell>
          <cell r="E2155">
            <v>133.22</v>
          </cell>
        </row>
        <row r="2156">
          <cell r="B2156" t="str">
            <v>26307/002</v>
          </cell>
          <cell r="C2156" t="str">
            <v>RESERVATORIO DE CIMENTO AMIANTO P/1000L C/TAMPA - FORNECIMENTO SEM INS</v>
          </cell>
          <cell r="D2156" t="str">
            <v>UN</v>
          </cell>
          <cell r="E2156">
            <v>277.29000000000002</v>
          </cell>
        </row>
        <row r="2157">
          <cell r="C2157" t="str">
            <v>TALACAO</v>
          </cell>
        </row>
        <row r="2158">
          <cell r="B2158">
            <v>26308</v>
          </cell>
          <cell r="C2158" t="str">
            <v>COLOCACAO DE CAIXA D AGUA QQ MATERIAL, EXCLUSIVE CAIX</v>
          </cell>
        </row>
        <row r="2159">
          <cell r="B2159" t="str">
            <v>26308/001</v>
          </cell>
          <cell r="C2159" t="str">
            <v>COLOCACAO RESERVATORIO 250L QUALQUER MATERIAL INCLUSIVE PECAS DE APOIO</v>
          </cell>
          <cell r="D2159" t="str">
            <v>UN</v>
          </cell>
          <cell r="E2159">
            <v>166.33</v>
          </cell>
        </row>
        <row r="2160">
          <cell r="C2160" t="str">
            <v>EM ALVENARIA DE MADEIRA SERRADA E FLANGES DE LIGACAO HIDRAULICA EXCL</v>
          </cell>
        </row>
        <row r="2161">
          <cell r="C2161" t="str">
            <v>FORNECIMENTO DO RESERVATORIO</v>
          </cell>
        </row>
        <row r="2162">
          <cell r="B2162" t="str">
            <v>26308/002</v>
          </cell>
          <cell r="C2162" t="str">
            <v>COLOCACAO RESERVATORIO 500L QUALQUER MATERIAL INCLUSIVE PECAS DE APOIO</v>
          </cell>
          <cell r="D2162" t="str">
            <v>UN</v>
          </cell>
          <cell r="E2162">
            <v>193.34</v>
          </cell>
        </row>
        <row r="2163">
          <cell r="C2163" t="str">
            <v>EM ALVENARIA E MADEIRA SERRADA E FLANGES DE LIGACAO HIDRAULICA EXCLUS</v>
          </cell>
        </row>
        <row r="2164">
          <cell r="C2164" t="str">
            <v>IVE FORNECIMENTO DE RESERVATORIO</v>
          </cell>
        </row>
        <row r="2165">
          <cell r="B2165" t="str">
            <v>26308/003</v>
          </cell>
          <cell r="C2165" t="str">
            <v>COLOCACAO RESERVATORIO 1000L QUALQUER MATERIAL INCLUSIVE PECAS DE APOI</v>
          </cell>
          <cell r="D2165" t="str">
            <v>UN</v>
          </cell>
          <cell r="E2165">
            <v>215.81</v>
          </cell>
        </row>
        <row r="2166">
          <cell r="C2166" t="str">
            <v>O EM ALVENARIA E MADEIRA SERRADA E FLANGES DE LIGACAO HIDRAULICA EXCLU</v>
          </cell>
        </row>
        <row r="2167">
          <cell r="C2167" t="str">
            <v>SIVE FORNECIMENTO DO RESERVATORIO</v>
          </cell>
        </row>
        <row r="2168">
          <cell r="B2168">
            <v>26309</v>
          </cell>
          <cell r="C2168" t="str">
            <v>CAIXA D AGUA EM FIBRA DE VIDRO SEM COLOCACA</v>
          </cell>
        </row>
        <row r="2169">
          <cell r="B2169" t="str">
            <v>26309/001</v>
          </cell>
          <cell r="C2169" t="str">
            <v>RESERVATORIO EM FIBRA DE VIDRO CAPACIDADE DE 500L INCL TAMPA DE VEDA</v>
          </cell>
          <cell r="D2169" t="str">
            <v>UN</v>
          </cell>
          <cell r="E2169">
            <v>160.52000000000001</v>
          </cell>
        </row>
        <row r="2170">
          <cell r="C2170" t="str">
            <v>CAO C/ESCOTILHA E FIXADORES - FORNECIMENTO</v>
          </cell>
        </row>
        <row r="2171">
          <cell r="B2171" t="str">
            <v>26309/002</v>
          </cell>
          <cell r="C2171" t="str">
            <v>RESERVATORIO EM FIBRA DE VIDRO CAPACIDADE DE 1000L INCL TAMPA DE VEDAC</v>
          </cell>
          <cell r="D2171" t="str">
            <v>UN</v>
          </cell>
          <cell r="E2171">
            <v>250.99</v>
          </cell>
        </row>
        <row r="2172">
          <cell r="C2172" t="str">
            <v>AO C/ESCOTILHA E FIXADORES - FORNECIMENTO</v>
          </cell>
        </row>
        <row r="2173">
          <cell r="B2173" t="str">
            <v>26309/003</v>
          </cell>
          <cell r="C2173" t="str">
            <v>RESERVATORIO EM FIBRA DE VIDRO CAPACIDADE DE 1500L INCL TAMPA DE VEDAC</v>
          </cell>
          <cell r="D2173" t="str">
            <v>UN</v>
          </cell>
          <cell r="E2173">
            <v>381.91</v>
          </cell>
        </row>
        <row r="2174">
          <cell r="C2174" t="str">
            <v>AO C/ESCOTILHA E FIXADORES - FORNECIMENTO</v>
          </cell>
        </row>
        <row r="2175">
          <cell r="B2175" t="str">
            <v>IGO       |</v>
          </cell>
          <cell r="C2175" t="str">
            <v>D E S C R I Ç Ã O                                                   |UN</v>
          </cell>
          <cell r="D2175" t="str">
            <v>IDADE</v>
          </cell>
          <cell r="E2175" t="str">
            <v>|CUSTO TOT</v>
          </cell>
        </row>
        <row r="2176">
          <cell r="B2176" t="str">
            <v>ULO.....: N</v>
          </cell>
          <cell r="C2176" t="str">
            <v>ACIONAL CAIXA</v>
          </cell>
        </row>
        <row r="2178">
          <cell r="B2178">
            <v>68472</v>
          </cell>
          <cell r="C2178" t="str">
            <v>CAIXA DE INSPECAO OU PASSAGEM 60X60CM TAMPA DE CONCRETO</v>
          </cell>
        </row>
        <row r="2179">
          <cell r="B2179" t="str">
            <v>68472/001</v>
          </cell>
          <cell r="C2179" t="str">
            <v>CAIXA DE INSPECAO OU PASSAGEM 60X60CM TAMPA E FUNDO DE CONCRETO</v>
          </cell>
          <cell r="D2179" t="str">
            <v>UN</v>
          </cell>
          <cell r="E2179">
            <v>68.58</v>
          </cell>
        </row>
        <row r="2180">
          <cell r="C2180" t="str">
            <v>PAREDES ALV 1/2VEZ TIJOLO MACICO, REVESTIDA INTERNAMENTE C/ BARRA-LISA</v>
          </cell>
        </row>
        <row r="2181">
          <cell r="B2181">
            <v>68497</v>
          </cell>
          <cell r="C2181" t="str">
            <v>FORNECIMENTO E COLOCACAO DE CAIXA D AGUA DE 500L EM FIBROCIMENT</v>
          </cell>
        </row>
        <row r="2182">
          <cell r="B2182" t="str">
            <v>68497/001</v>
          </cell>
          <cell r="C2182" t="str">
            <v>FORNECIMENTO E COLOCACAO DE CAIXA D AGUA DE 500L EM FIBROCIMENT</v>
          </cell>
          <cell r="D2182" t="str">
            <v>UN</v>
          </cell>
          <cell r="E2182">
            <v>147.4</v>
          </cell>
        </row>
        <row r="2183">
          <cell r="B2183">
            <v>68619</v>
          </cell>
          <cell r="C2183" t="str">
            <v>TORNEIRA BOIA BRUTO 1"</v>
          </cell>
        </row>
        <row r="2184">
          <cell r="B2184" t="str">
            <v>68619/001</v>
          </cell>
          <cell r="C2184" t="str">
            <v>TORNEIRA BOIA METALICA 1/2"</v>
          </cell>
          <cell r="D2184" t="str">
            <v>UN</v>
          </cell>
          <cell r="E2184">
            <v>48.85</v>
          </cell>
        </row>
        <row r="2185">
          <cell r="B2185" t="str">
            <v>68619/002</v>
          </cell>
          <cell r="C2185" t="str">
            <v>TORNEIRA BOIA METALICA 3/4"</v>
          </cell>
          <cell r="D2185" t="str">
            <v>UN</v>
          </cell>
          <cell r="E2185">
            <v>60.7</v>
          </cell>
        </row>
        <row r="2186">
          <cell r="B2186" t="str">
            <v>68619/003</v>
          </cell>
          <cell r="C2186" t="str">
            <v>TORNEIRA BOIA BRUTO 1"</v>
          </cell>
          <cell r="D2186" t="str">
            <v>UN</v>
          </cell>
          <cell r="E2186">
            <v>73.260000000000005</v>
          </cell>
        </row>
        <row r="2187">
          <cell r="B2187" t="str">
            <v>68619/004</v>
          </cell>
          <cell r="C2187" t="str">
            <v>TORNEIRA BOIA BRUTO 2"</v>
          </cell>
          <cell r="D2187" t="str">
            <v>UN</v>
          </cell>
          <cell r="E2187">
            <v>148.94999999999999</v>
          </cell>
        </row>
        <row r="2188">
          <cell r="B2188">
            <v>68626</v>
          </cell>
          <cell r="C2188" t="str">
            <v>FORNEC/INSTAL CAIXA D AGUA FIBROCIMENTO 500L (ADAPTADORES 20MMX1/2" E</v>
          </cell>
        </row>
        <row r="2189">
          <cell r="C2189" t="str">
            <v>25MMX3/4" / TORNEIRA DE BOIA 1/2" C/ BALAO PLASTICO</v>
          </cell>
        </row>
        <row r="2190">
          <cell r="B2190" t="str">
            <v>68626/001</v>
          </cell>
          <cell r="C2190" t="str">
            <v>FORNEC/INSTAL CAIXA D AGUA FIBROCIMENTO 500L (ADAPTADORES 20MMX1/2" E</v>
          </cell>
          <cell r="D2190" t="str">
            <v>UN</v>
          </cell>
          <cell r="E2190">
            <v>206.04</v>
          </cell>
        </row>
        <row r="2191">
          <cell r="C2191" t="str">
            <v>25MMX3/4" / TORNEIRA DE BOIA 1/2" C/ BALAO PLASTICO</v>
          </cell>
        </row>
        <row r="2192">
          <cell r="B2192" t="str">
            <v>68626/002</v>
          </cell>
          <cell r="C2192" t="str">
            <v>FORNEC/INSTAL CAIXA D AGUA FIBROCIMENTO 500L (ADAPTADORES 32MMX1" E</v>
          </cell>
          <cell r="D2192" t="str">
            <v>UN</v>
          </cell>
          <cell r="E2192">
            <v>211.15</v>
          </cell>
        </row>
        <row r="2193">
          <cell r="C2193" t="str">
            <v>25MMX3/4" / TORNEIRA DE BOIA 3/4" C/ BALAO PLASTICO</v>
          </cell>
        </row>
        <row r="2194">
          <cell r="B2194">
            <v>68640</v>
          </cell>
          <cell r="C2194" t="str">
            <v>CAIXA GORDURA CONCRETO PRE-MOLDADO</v>
          </cell>
        </row>
        <row r="2195">
          <cell r="B2195" t="str">
            <v>68640/001</v>
          </cell>
          <cell r="C2195" t="str">
            <v>CAIXA GORDURA DUPLA CONCRETO PRE-MOLDADO CIRCULAR D=60CM INCLUSIVE</v>
          </cell>
          <cell r="D2195" t="str">
            <v>UN</v>
          </cell>
          <cell r="E2195">
            <v>98.79</v>
          </cell>
        </row>
        <row r="2196">
          <cell r="C2196" t="str">
            <v>TAMPA EM CONCRETO.EXCL ESCAVACAO E REATERRO -FORNECIMENTO E COLOCACAO</v>
          </cell>
        </row>
        <row r="2197">
          <cell r="B2197" t="str">
            <v>68640/002</v>
          </cell>
          <cell r="C2197" t="str">
            <v>CAIXA GORDURA SIMPLES CONCRETO PRE-MOLDADO CIRCULAR D=40CM INCLUSIVE</v>
          </cell>
          <cell r="D2197" t="str">
            <v>UN</v>
          </cell>
          <cell r="E2197">
            <v>44.67</v>
          </cell>
        </row>
        <row r="2198">
          <cell r="C2198" t="str">
            <v>TAMPA CONCRETO. EXCLUSIVE ESCAVACAO E REATERRO -FORNECIMENTO/COLOCACAO</v>
          </cell>
        </row>
        <row r="2199">
          <cell r="B2199">
            <v>82</v>
          </cell>
          <cell r="C2199" t="str">
            <v>RALOS/CAIXA SIFONADA</v>
          </cell>
        </row>
        <row r="2200">
          <cell r="B2200">
            <v>11534</v>
          </cell>
          <cell r="C2200" t="str">
            <v>RALO SECO EM PVC - PONTO</v>
          </cell>
        </row>
        <row r="2201">
          <cell r="B2201" t="str">
            <v>11534/001</v>
          </cell>
          <cell r="C2201" t="str">
            <v>RALO SECO (SIMPLS) DE PVC ALTURA REGULAVEL C/GRELHA COMPREENDENDO</v>
          </cell>
          <cell r="D2201" t="str">
            <v>UN</v>
          </cell>
          <cell r="E2201">
            <v>23.49</v>
          </cell>
        </row>
        <row r="2202">
          <cell r="C2202" t="str">
            <v>EFLUENTE DE 50MM EM PVC C/2M DE EXTENSAO E LIGACAO AO RALO SIFONADO</v>
          </cell>
        </row>
        <row r="2203">
          <cell r="C2203" t="str">
            <v>FORNECIMENTO E INSTALACAO</v>
          </cell>
        </row>
        <row r="2204">
          <cell r="B2204">
            <v>11535</v>
          </cell>
          <cell r="C2204" t="str">
            <v>RALO (CAIXA) SIFONADO EM PVC - PONTO</v>
          </cell>
        </row>
        <row r="2205">
          <cell r="B2205" t="str">
            <v>11535/001</v>
          </cell>
          <cell r="C2205" t="str">
            <v>CAIXA SIFONADA DE PVC EM PAV TERREO C/TAMPA CEGA C/1 ENTRADA DE 40MM</v>
          </cell>
          <cell r="D2205" t="str">
            <v>UN</v>
          </cell>
          <cell r="E2205">
            <v>35.67</v>
          </cell>
        </row>
        <row r="2206">
          <cell r="B2206" t="str">
            <v>IGO       |</v>
          </cell>
          <cell r="C2206" t="str">
            <v>D E S C R I Ç Ã O                                                   |UN</v>
          </cell>
          <cell r="D2206" t="str">
            <v>IDADE</v>
          </cell>
          <cell r="E2206" t="str">
            <v>|CUSTO TOT</v>
          </cell>
        </row>
        <row r="2207">
          <cell r="B2207" t="str">
            <v>ULO.....: N</v>
          </cell>
          <cell r="C2207" t="str">
            <v>ACIONAL CAIXA</v>
          </cell>
        </row>
        <row r="2209">
          <cell r="C2209" t="str">
            <v>E SAIDA DE 50MM INCL LIGACAO DE 50MM DE PVC ATE A CAIXA DE INSPECAO</v>
          </cell>
        </row>
        <row r="2210">
          <cell r="C2210" t="str">
            <v>CONSIDERANDO A DISTANCIA DO CENTRO DO RALO ATE 2M INCL ANEIS DE BORRA</v>
          </cell>
        </row>
        <row r="2211">
          <cell r="C2211" t="str">
            <v>CHA - FORNECIMENTO E INSTALACAO</v>
          </cell>
        </row>
        <row r="2212">
          <cell r="B2212">
            <v>40777</v>
          </cell>
          <cell r="C2212" t="str">
            <v>CAIXA SIFONADA EM PVC 150X150X50MM</v>
          </cell>
          <cell r="D2212" t="str">
            <v>UN</v>
          </cell>
          <cell r="E2212">
            <v>20.04</v>
          </cell>
        </row>
        <row r="2213">
          <cell r="B2213">
            <v>83</v>
          </cell>
          <cell r="C2213" t="str">
            <v>APARELHOS SANITARIOS, LOUCAS, METAIS E OUTROS</v>
          </cell>
        </row>
        <row r="2214">
          <cell r="B2214">
            <v>8610</v>
          </cell>
          <cell r="C2214" t="str">
            <v>EQUIPAMENTO SANITARIO COMPLETO</v>
          </cell>
          <cell r="D2214" t="str">
            <v>UN</v>
          </cell>
          <cell r="E2214">
            <v>516.04</v>
          </cell>
        </row>
        <row r="2215">
          <cell r="B2215">
            <v>9876</v>
          </cell>
          <cell r="C2215" t="str">
            <v>SABONETEIRA P/SABAO LIQUIDO</v>
          </cell>
          <cell r="D2215" t="str">
            <v>UN</v>
          </cell>
          <cell r="E2215">
            <v>13.17</v>
          </cell>
        </row>
        <row r="2216">
          <cell r="B2216">
            <v>11531</v>
          </cell>
          <cell r="C2216" t="str">
            <v>CUBA LOUCA (LAVATORIO EMBUTIR EM BANCADA)</v>
          </cell>
        </row>
        <row r="2217">
          <cell r="B2217" t="str">
            <v>11531/001</v>
          </cell>
          <cell r="C2217" t="str">
            <v>CUBA LOUCA BRANCA EM BANCADA INCLUSIVE TORNEIRA E COMPLEMENTOS (VALVUL</v>
          </cell>
          <cell r="D2217" t="str">
            <v>UN</v>
          </cell>
          <cell r="E2217">
            <v>151.18</v>
          </cell>
        </row>
        <row r="2218">
          <cell r="C2218" t="str">
            <v>A, SIFAO E RABICHO)</v>
          </cell>
        </row>
        <row r="2219">
          <cell r="B2219">
            <v>11539</v>
          </cell>
          <cell r="C2219" t="str">
            <v>MICTORIO LOUCA S/INSTALACAO HIDRAULICA/SANITARIA</v>
          </cell>
        </row>
        <row r="2220">
          <cell r="B2220" t="str">
            <v>11539/001</v>
          </cell>
          <cell r="C2220" t="str">
            <v>MICTÓRIO LOUÇA BRANCA C/PERTENCES E REGISTRO DE PRESSÃO CROMADO 1/2" S</v>
          </cell>
          <cell r="D2220" t="str">
            <v>UN</v>
          </cell>
          <cell r="E2220">
            <v>151.11000000000001</v>
          </cell>
        </row>
        <row r="2221">
          <cell r="C2221" t="str">
            <v>EM INSTALAÇÕES HIDRAÚLICAS E SANITÁRIAS</v>
          </cell>
        </row>
        <row r="2222">
          <cell r="B2222">
            <v>11545</v>
          </cell>
          <cell r="C2222" t="str">
            <v>CUBA DE ACO INOXIDAVEL C/COMPLEMENTOS</v>
          </cell>
        </row>
        <row r="2223">
          <cell r="B2223" t="str">
            <v>11545/001</v>
          </cell>
          <cell r="C2223" t="str">
            <v>CUBA DE ACO INOX 400X340X110MM (NUM 3) EM  CHAPA 20.304 VALVULA DE</v>
          </cell>
          <cell r="D2223" t="str">
            <v>UN</v>
          </cell>
          <cell r="E2223">
            <v>122.45</v>
          </cell>
        </row>
        <row r="2224">
          <cell r="C2224" t="str">
            <v>ESCOAMENTO TP AMERICANA 1623 SIFAO 1680 1 1/2"X1 1/2" EXCL TORNEIRA</v>
          </cell>
        </row>
        <row r="2225">
          <cell r="C2225" t="str">
            <v>FORNECIMENTO E COLOCACAO</v>
          </cell>
        </row>
        <row r="2226">
          <cell r="B2226">
            <v>11546</v>
          </cell>
          <cell r="C2226" t="str">
            <v>VALVULA CROMADA P/PIA, LAVATORIO, TANQUE</v>
          </cell>
        </row>
        <row r="2227">
          <cell r="B2227" t="str">
            <v>11546/001</v>
          </cell>
          <cell r="C2227" t="str">
            <v>VALVULA AMERICANA CROMADA P/PIA</v>
          </cell>
          <cell r="D2227" t="str">
            <v>UN</v>
          </cell>
          <cell r="E2227">
            <v>23.1</v>
          </cell>
        </row>
        <row r="2228">
          <cell r="B2228">
            <v>11547</v>
          </cell>
          <cell r="C2228" t="str">
            <v>ASSENTO PLASTICO P/BACIA SANITARIA</v>
          </cell>
        </row>
        <row r="2229">
          <cell r="B2229" t="str">
            <v>11547/001</v>
          </cell>
          <cell r="C2229" t="str">
            <v>ASSENTO SANITARIO DE PLASTICO POPULAR - FORNEC E COLOCACAO</v>
          </cell>
          <cell r="D2229" t="str">
            <v>UN</v>
          </cell>
          <cell r="E2229">
            <v>15.12</v>
          </cell>
        </row>
        <row r="2230">
          <cell r="B2230">
            <v>11747</v>
          </cell>
          <cell r="C2230" t="str">
            <v>BANCA MARMORE S/FURO SOBRE APOIO DE ALVENARIA/VERGA</v>
          </cell>
        </row>
        <row r="2231">
          <cell r="B2231" t="str">
            <v>11747/001</v>
          </cell>
          <cell r="C2231" t="str">
            <v>BANCA MARMORE BRANCO S/FURO E=3CM L=0,60M SOBRE APOIOS DE ALVENARIA DE</v>
          </cell>
          <cell r="D2231" t="str">
            <v>M</v>
          </cell>
          <cell r="E2231">
            <v>122.43</v>
          </cell>
        </row>
        <row r="2232">
          <cell r="C2232" t="str">
            <v>MEIA VEZ E VERGA DE CONCRETO S/REVESTIMENTO. FORNECIMENTO E ASSENTAME</v>
          </cell>
        </row>
        <row r="2233">
          <cell r="C2233" t="str">
            <v>NTO.</v>
          </cell>
        </row>
        <row r="2234">
          <cell r="B2234" t="str">
            <v>11747/003</v>
          </cell>
          <cell r="C2234" t="str">
            <v>BANCA MARMORE BRANCO S/FURO E=3CM L=0,50M EM PAREDE SEM APOI</v>
          </cell>
          <cell r="D2234" t="str">
            <v>M</v>
          </cell>
          <cell r="E2234">
            <v>96.84</v>
          </cell>
        </row>
        <row r="2235">
          <cell r="B2235">
            <v>11750</v>
          </cell>
          <cell r="C2235" t="str">
            <v>BALCAO ALVENARIA C/TAMPO MARMORE P/CANTINA</v>
          </cell>
        </row>
        <row r="2236">
          <cell r="B2236" t="str">
            <v>11750/001</v>
          </cell>
          <cell r="C2236" t="str">
            <v>BALCAO P/CANTINA ALT=1,20M TAMPO MARMORE BRANCO L=40CM ALVENARIA DE</v>
          </cell>
          <cell r="D2236" t="str">
            <v>M</v>
          </cell>
          <cell r="E2236">
            <v>141.19999999999999</v>
          </cell>
        </row>
        <row r="2237">
          <cell r="B2237" t="str">
            <v>IGO       |</v>
          </cell>
          <cell r="C2237" t="str">
            <v>D E S C R I Ç Ã O                                                   |UN</v>
          </cell>
          <cell r="D2237" t="str">
            <v>IDADE</v>
          </cell>
          <cell r="E2237" t="str">
            <v>|CUSTO TOT</v>
          </cell>
        </row>
        <row r="2238">
          <cell r="B2238" t="str">
            <v>ULO.....: N</v>
          </cell>
          <cell r="C2238" t="str">
            <v>ACIONAL CAIXA</v>
          </cell>
        </row>
        <row r="2240">
          <cell r="C2240" t="str">
            <v>TIJOLO FURADO MEIA VEZ, C/VERGA 10X10CM C/CHAPISCO E EMBOCO</v>
          </cell>
        </row>
        <row r="2241">
          <cell r="B2241">
            <v>11772</v>
          </cell>
          <cell r="C2241" t="str">
            <v>CHUVEIRO PLASTICO C/REGISTRO - FORNECIMENTO SEM INSTALACAO</v>
          </cell>
        </row>
        <row r="2242">
          <cell r="B2242" t="str">
            <v>11772/003</v>
          </cell>
          <cell r="C2242" t="str">
            <v>CHUVEIRO PLASTICO BRANCO COM BRACO DE 1/2" E REGISTRO DE PRESSAO</v>
          </cell>
          <cell r="D2242" t="str">
            <v>UN</v>
          </cell>
          <cell r="E2242">
            <v>44.57</v>
          </cell>
        </row>
        <row r="2243">
          <cell r="C2243" t="str">
            <v>1416 DE 1/2" C/CANOPLA E VOLANTE EM METAL CROMADO - FORNECIMENTO</v>
          </cell>
        </row>
        <row r="2244">
          <cell r="B2244">
            <v>11773</v>
          </cell>
          <cell r="C2244" t="str">
            <v>CHUVEIROS SEM REGISTRO - FORNECIMENTO S/INSTALACAO</v>
          </cell>
        </row>
        <row r="2245">
          <cell r="B2245" t="str">
            <v>11773/003</v>
          </cell>
          <cell r="C2245" t="str">
            <v>BRACO CROMADO DE 1/2" PARA CHUVEIRO ELETRICO FORNECIMENTO</v>
          </cell>
          <cell r="D2245" t="str">
            <v>UN</v>
          </cell>
          <cell r="E2245">
            <v>7.31</v>
          </cell>
        </row>
        <row r="2246">
          <cell r="B2246" t="str">
            <v>11773/004</v>
          </cell>
          <cell r="C2246" t="str">
            <v>CHUVEIRO PLASTICO BRANCO EXCL BRACO FORNECIMENTO</v>
          </cell>
          <cell r="D2246" t="str">
            <v>UN</v>
          </cell>
          <cell r="E2246">
            <v>2.4300000000000002</v>
          </cell>
        </row>
        <row r="2247">
          <cell r="B2247" t="str">
            <v>11773/007</v>
          </cell>
          <cell r="C2247" t="str">
            <v>BRACO DE PLASTICO BRANCO DE 1/2" COM CANOPLA FORNECIMENTO</v>
          </cell>
          <cell r="D2247" t="str">
            <v>UN</v>
          </cell>
          <cell r="E2247">
            <v>3.49</v>
          </cell>
        </row>
        <row r="2248">
          <cell r="B2248" t="str">
            <v>11773/008</v>
          </cell>
          <cell r="C2248" t="str">
            <v>CHUVEIRO ELETRICO EM METAL CROMADO DE 110/220V FORNECIMENTO</v>
          </cell>
          <cell r="D2248" t="str">
            <v>UN</v>
          </cell>
          <cell r="E2248">
            <v>146.97</v>
          </cell>
        </row>
        <row r="2249">
          <cell r="B2249" t="str">
            <v>11773/009</v>
          </cell>
          <cell r="C2249" t="str">
            <v>CHUVEIRO ELETRICO SENDO O CHUVEIRO EM PLASTICO DE 110/220V - FORNEC</v>
          </cell>
          <cell r="D2249" t="str">
            <v>UN</v>
          </cell>
          <cell r="E2249">
            <v>23.73</v>
          </cell>
        </row>
        <row r="2250">
          <cell r="B2250" t="str">
            <v>11773/010</v>
          </cell>
          <cell r="C2250" t="str">
            <v>DUCHINHA MANUAL C/REGISTRO DE PRESSAO 1/2" MANGUEIRA CROMADA SUPORTE</v>
          </cell>
          <cell r="D2250" t="str">
            <v>UN</v>
          </cell>
          <cell r="E2250">
            <v>97.92</v>
          </cell>
        </row>
        <row r="2251">
          <cell r="C2251" t="str">
            <v>BUCHAS E PARAFUSO P/FIXACAO - FORNECIMENTO</v>
          </cell>
        </row>
        <row r="2252">
          <cell r="B2252">
            <v>11774</v>
          </cell>
          <cell r="C2252" t="str">
            <v>BACIA TURCA /INSTAL E ASSENTAMENTO</v>
          </cell>
        </row>
        <row r="2253">
          <cell r="B2253" t="str">
            <v>11774/001</v>
          </cell>
          <cell r="C2253" t="str">
            <v>INSTAL/ASSENT BACIA TURCA C/3M TUBO PVC 50MM 2M TUBO PVC 100 CONEXOES</v>
          </cell>
          <cell r="D2253" t="str">
            <v>UN</v>
          </cell>
          <cell r="E2253">
            <v>146.41999999999999</v>
          </cell>
        </row>
        <row r="2254">
          <cell r="C2254" t="str">
            <v>E MONTAGEM - EXCL FORNECIMENTO DO APARELHO E DA VALVULA DE DESCARGA</v>
          </cell>
        </row>
        <row r="2255">
          <cell r="B2255">
            <v>11782</v>
          </cell>
          <cell r="C2255" t="str">
            <v>CAIXA DESCARGA EMBUTIR PLASTICA</v>
          </cell>
        </row>
        <row r="2256">
          <cell r="B2256" t="str">
            <v>11782/001</v>
          </cell>
          <cell r="C2256" t="str">
            <v>CAIXA DESCARGA PLASTICA EMBUTIR C/ESPELHO CROMADO</v>
          </cell>
          <cell r="D2256" t="str">
            <v>UN</v>
          </cell>
          <cell r="E2256">
            <v>186.76</v>
          </cell>
        </row>
        <row r="2257">
          <cell r="B2257">
            <v>11783</v>
          </cell>
          <cell r="C2257" t="str">
            <v>CAIXA DESCARGA SUSPENSA PLASTICA</v>
          </cell>
        </row>
        <row r="2258">
          <cell r="B2258" t="str">
            <v>11783/001</v>
          </cell>
          <cell r="C2258" t="str">
            <v>CAIXA DESCARGA PLASTICA SUSPENSA CORRENTE EXTERNA CAP=12L</v>
          </cell>
          <cell r="D2258" t="str">
            <v>UN</v>
          </cell>
          <cell r="E2258">
            <v>59.39</v>
          </cell>
        </row>
        <row r="2259">
          <cell r="B2259">
            <v>11784</v>
          </cell>
          <cell r="C2259" t="str">
            <v>BANCA MARMORE C/FURO SOBRE APOIO DE ALVENARIA /VERGA</v>
          </cell>
        </row>
        <row r="2260">
          <cell r="B2260" t="str">
            <v>11784/001</v>
          </cell>
          <cell r="C2260" t="str">
            <v>BANCA MARMORE BRANCO C/ FURO ESP=3CM LARG=0,60M SOBRE APOIOS DE ALVENA</v>
          </cell>
          <cell r="D2260" t="str">
            <v>M</v>
          </cell>
          <cell r="E2260">
            <v>127.6</v>
          </cell>
        </row>
        <row r="2261">
          <cell r="C2261" t="str">
            <v>RIA DE MEIA VEZ E VERGA DE CONCRETO S/REVESTIMENTO FORNEC E ASSENTAMEN</v>
          </cell>
        </row>
        <row r="2262">
          <cell r="C2262" t="str">
            <v>TO</v>
          </cell>
        </row>
        <row r="2263">
          <cell r="B2263">
            <v>11786</v>
          </cell>
          <cell r="C2263" t="str">
            <v>TAMPO MARMORE P/BALCAO</v>
          </cell>
        </row>
        <row r="2264">
          <cell r="B2264" t="str">
            <v>11786/001</v>
          </cell>
          <cell r="C2264" t="str">
            <v>TAMPO MARMORE BRANCO L=45CM P/BALCAO GUICHE</v>
          </cell>
          <cell r="D2264" t="str">
            <v>M</v>
          </cell>
          <cell r="E2264">
            <v>81.12</v>
          </cell>
        </row>
        <row r="2265">
          <cell r="B2265">
            <v>11789</v>
          </cell>
          <cell r="C2265" t="str">
            <v>TAMPO MARMORE P/BALCAO</v>
          </cell>
        </row>
        <row r="2266">
          <cell r="B2266" t="str">
            <v>11789/001</v>
          </cell>
          <cell r="C2266" t="str">
            <v>TAMPO MÁRMORE BRANCO L=45CM P/BALCÃO</v>
          </cell>
          <cell r="D2266" t="str">
            <v>M</v>
          </cell>
          <cell r="E2266">
            <v>81.12</v>
          </cell>
        </row>
        <row r="2267">
          <cell r="B2267">
            <v>23707</v>
          </cell>
          <cell r="C2267" t="str">
            <v>EQUIPAMENTO SANITARIO COMPLETO APARTAMENTOS</v>
          </cell>
        </row>
        <row r="2268">
          <cell r="B2268" t="str">
            <v>IGO       |</v>
          </cell>
          <cell r="C2268" t="str">
            <v>D E S C R I Ç Ã O                                                   |UN</v>
          </cell>
          <cell r="D2268" t="str">
            <v>IDADE</v>
          </cell>
          <cell r="E2268" t="str">
            <v>|CUSTO TOT</v>
          </cell>
        </row>
        <row r="2269">
          <cell r="B2269" t="str">
            <v>ULO.....: N</v>
          </cell>
          <cell r="C2269" t="str">
            <v>ACIONAL CAIXA</v>
          </cell>
        </row>
        <row r="2271">
          <cell r="B2271" t="str">
            <v>23707/001</v>
          </cell>
          <cell r="C2271" t="str">
            <v>EQUIPAMENTO SANITARIO PR5-2Q-T VASO CX DESCARGA LAVATORIO PIA TANQUE</v>
          </cell>
          <cell r="D2271" t="str">
            <v>UN</v>
          </cell>
          <cell r="E2271">
            <v>20641.72</v>
          </cell>
        </row>
        <row r="2272">
          <cell r="C2272" t="str">
            <v>PAPELEIRA SABONETEIRA INCL TORNEIRAS.</v>
          </cell>
        </row>
        <row r="2273">
          <cell r="B2273">
            <v>23727</v>
          </cell>
          <cell r="C2273" t="str">
            <v>TANQUE PRE-MOLDADO CONCRETO, COMPLETO</v>
          </cell>
        </row>
        <row r="2274">
          <cell r="B2274" t="str">
            <v>23727/001</v>
          </cell>
          <cell r="C2274" t="str">
            <v>INSTAL TANQUE PRE-MOLD CONCR 80X50CM C/TORNEIRA METAL NIQUEL</v>
          </cell>
          <cell r="D2274" t="str">
            <v>UN</v>
          </cell>
          <cell r="E2274">
            <v>109.66</v>
          </cell>
        </row>
        <row r="2275">
          <cell r="B2275" t="str">
            <v>23727/004</v>
          </cell>
          <cell r="C2275" t="str">
            <v>INSTAL TANQUE PRE-MOLD CONCR 80X50CM C/TORNEIRA PLASTICA</v>
          </cell>
          <cell r="D2275" t="str">
            <v>UN</v>
          </cell>
          <cell r="E2275">
            <v>98.06</v>
          </cell>
        </row>
        <row r="2276">
          <cell r="B2276">
            <v>23728</v>
          </cell>
          <cell r="C2276" t="str">
            <v>TANQUE MARMORE SINTETICO, COMPLETO</v>
          </cell>
        </row>
        <row r="2277">
          <cell r="B2277" t="str">
            <v>23728/001</v>
          </cell>
          <cell r="C2277" t="str">
            <v>INSTAL TANQUE MARMORE SINTETICO 22L INCL TORNEIRA METAL AMARELO 3/4"</v>
          </cell>
          <cell r="D2277" t="str">
            <v>UN</v>
          </cell>
          <cell r="E2277">
            <v>112.3</v>
          </cell>
        </row>
        <row r="2278">
          <cell r="C2278" t="str">
            <v>(1 BOJO)</v>
          </cell>
        </row>
        <row r="2279">
          <cell r="B2279">
            <v>23729</v>
          </cell>
          <cell r="C2279" t="str">
            <v>PIA COZINHA EM MARMORE SINTETICO (COMPLETA)</v>
          </cell>
        </row>
        <row r="2280">
          <cell r="B2280" t="str">
            <v>23729/001</v>
          </cell>
          <cell r="C2280" t="str">
            <v>INST BANCA/CUBA MARMORE SINT 120X60CM(COZINHA)INCL TORNEIRA</v>
          </cell>
          <cell r="D2280" t="str">
            <v>UN</v>
          </cell>
          <cell r="E2280">
            <v>129.99</v>
          </cell>
        </row>
        <row r="2281">
          <cell r="B2281">
            <v>23742</v>
          </cell>
          <cell r="C2281" t="str">
            <v>COMPLEMENTOS</v>
          </cell>
        </row>
        <row r="2282">
          <cell r="B2282" t="str">
            <v>23742/001</v>
          </cell>
          <cell r="C2282" t="str">
            <v>INSTALACAO DE PAPELEIRA, SABONETEIRA E CABIDE EM LOUCA BRANCA</v>
          </cell>
          <cell r="D2282" t="str">
            <v>UN</v>
          </cell>
          <cell r="E2282">
            <v>59.25</v>
          </cell>
        </row>
        <row r="2283">
          <cell r="B2283" t="str">
            <v>23742/002</v>
          </cell>
          <cell r="C2283" t="str">
            <v>INSTALACAO DE PAPELEIRA - FORNECIMENTO E COLOCACAO</v>
          </cell>
          <cell r="D2283" t="str">
            <v>UN</v>
          </cell>
          <cell r="E2283">
            <v>23.27</v>
          </cell>
        </row>
        <row r="2284">
          <cell r="B2284" t="str">
            <v>23742/003</v>
          </cell>
          <cell r="C2284" t="str">
            <v>INSTALACAO DE MEIA SABONETEIRA LOUCA FORNECIMENTO E COLOCACAO</v>
          </cell>
          <cell r="D2284" t="str">
            <v>UN</v>
          </cell>
          <cell r="E2284">
            <v>19.29</v>
          </cell>
        </row>
        <row r="2285">
          <cell r="B2285" t="str">
            <v>23742/004</v>
          </cell>
          <cell r="C2285" t="str">
            <v>INSTALACAO DE CABIDE EM LOUCA FORNECIMENTO E COLOCACAO</v>
          </cell>
          <cell r="D2285" t="str">
            <v>UN</v>
          </cell>
          <cell r="E2285">
            <v>16.690000000000001</v>
          </cell>
        </row>
        <row r="2286">
          <cell r="B2286">
            <v>23743</v>
          </cell>
          <cell r="C2286" t="str">
            <v>VASO SANITARIO (FORNECIMENTO/INSTALACAO)</v>
          </cell>
        </row>
        <row r="2287">
          <cell r="B2287" t="str">
            <v>23743/001</v>
          </cell>
          <cell r="C2287" t="str">
            <v>VASO SANITARIO LOUCA BR C/CAIXA DESCARGA PLASTICA EXTERNA</v>
          </cell>
          <cell r="D2287" t="str">
            <v>UN</v>
          </cell>
          <cell r="E2287">
            <v>133.38</v>
          </cell>
        </row>
        <row r="2288">
          <cell r="B2288" t="str">
            <v>23743/002</v>
          </cell>
          <cell r="C2288" t="str">
            <v>VASO SANITARIO LOUCA BR (NAO INCLUI CAIXA DESC OU VALVULA)</v>
          </cell>
          <cell r="D2288" t="str">
            <v>UN</v>
          </cell>
          <cell r="E2288">
            <v>90.18</v>
          </cell>
        </row>
        <row r="2289">
          <cell r="B2289">
            <v>23745</v>
          </cell>
          <cell r="C2289" t="str">
            <v>LAVATORIO EM LOUCA BRANCA, SEM COLUNA, COMPLETO</v>
          </cell>
        </row>
        <row r="2290">
          <cell r="B2290" t="str">
            <v>23745/001</v>
          </cell>
          <cell r="C2290" t="str">
            <v>LAVATÓRIO LOUÇA BRANCA, SEM COLUNA, TORNEIRA METÁLICA CROMADA SIMPLES,</v>
          </cell>
          <cell r="D2290" t="str">
            <v>UN</v>
          </cell>
          <cell r="E2290">
            <v>100.46</v>
          </cell>
        </row>
        <row r="2291">
          <cell r="C2291" t="str">
            <v>SIFÃO E VÁLVULA DE PLÁSTICO.</v>
          </cell>
        </row>
        <row r="2292">
          <cell r="B2292">
            <v>24135</v>
          </cell>
          <cell r="C2292" t="str">
            <v>VASO SANITARIO COM CAIXA DE DESCARGA ACOPLADA</v>
          </cell>
        </row>
        <row r="2293">
          <cell r="B2293" t="str">
            <v>24135/001</v>
          </cell>
          <cell r="C2293" t="str">
            <v>VASO SANITARIO COM CAIXA DE DESCARGA ACOPLADA - LOUCA BRANCA</v>
          </cell>
          <cell r="D2293" t="str">
            <v>UN</v>
          </cell>
          <cell r="E2293">
            <v>162.82</v>
          </cell>
        </row>
        <row r="2294">
          <cell r="B2294">
            <v>25228</v>
          </cell>
          <cell r="C2294" t="str">
            <v>PIA COZINHA (BANCA GRANITO CINZA / CUBA INOX / TORNEIRA PAREDE)</v>
          </cell>
        </row>
        <row r="2295">
          <cell r="B2295" t="str">
            <v>25228/001</v>
          </cell>
          <cell r="C2295" t="str">
            <v>PIA COZINHA (BANCA GRANITO CINZA 1,20X0,60M/CUBA INOX/TORNEIRA PAREDE)</v>
          </cell>
          <cell r="D2295" t="str">
            <v>UN</v>
          </cell>
          <cell r="E2295">
            <v>230.03</v>
          </cell>
        </row>
        <row r="2296">
          <cell r="B2296">
            <v>25230</v>
          </cell>
          <cell r="C2296" t="str">
            <v>LAVATORIO(BANCA MARMORE BR 80X55CM C/CUBA EMBUTIR)</v>
          </cell>
        </row>
        <row r="2297">
          <cell r="B2297" t="str">
            <v>25230/001</v>
          </cell>
          <cell r="C2297" t="str">
            <v>BANCA MARMORE BRANCO 80X55CM C/CUBA EMBUTIR OVAL</v>
          </cell>
          <cell r="D2297" t="str">
            <v>UN</v>
          </cell>
          <cell r="E2297">
            <v>179.46</v>
          </cell>
        </row>
        <row r="2298">
          <cell r="B2298">
            <v>25243</v>
          </cell>
          <cell r="C2298" t="str">
            <v>TANQUE LOUCA BRANCO SEM COLUNA, COMPLETO</v>
          </cell>
        </row>
        <row r="2299">
          <cell r="B2299" t="str">
            <v>IGO       |</v>
          </cell>
          <cell r="C2299" t="str">
            <v>D E S C R I Ç Ã O                                                   |UN</v>
          </cell>
          <cell r="D2299" t="str">
            <v>IDADE</v>
          </cell>
          <cell r="E2299" t="str">
            <v>|CUSTO TOT</v>
          </cell>
        </row>
        <row r="2300">
          <cell r="B2300" t="str">
            <v>ULO.....: N</v>
          </cell>
          <cell r="C2300" t="str">
            <v>ACIONAL CAIXA</v>
          </cell>
        </row>
        <row r="2302">
          <cell r="B2302" t="str">
            <v>25243/001</v>
          </cell>
          <cell r="C2302" t="str">
            <v>TANQUE LOUCA BRANCO SEM COLUNA, COMPLETO INCL. TORNEIRA METALICA</v>
          </cell>
          <cell r="D2302" t="str">
            <v>UN</v>
          </cell>
          <cell r="E2302">
            <v>153.77000000000001</v>
          </cell>
        </row>
        <row r="2303">
          <cell r="B2303">
            <v>26314</v>
          </cell>
          <cell r="C2303" t="str">
            <v>CHUVEIRO ELETRICO C/REGISTRO S/INSTALACAO ELETRICA/HIDRAULICA/SANITARI</v>
          </cell>
        </row>
        <row r="2304">
          <cell r="C2304" t="str">
            <v>A</v>
          </cell>
        </row>
        <row r="2305">
          <cell r="B2305" t="str">
            <v>26314/001</v>
          </cell>
          <cell r="C2305" t="str">
            <v>CHUVEIRO ELETRICO PLASTICO 110/220V C/BRACO E REGISTRO PRESSAO COLOCAD</v>
          </cell>
          <cell r="D2305" t="str">
            <v>UN</v>
          </cell>
          <cell r="E2305">
            <v>91.42</v>
          </cell>
        </row>
        <row r="2306">
          <cell r="C2306" t="str">
            <v>O,SEM INSTALACOES ELETRICA E HIDRAULICA</v>
          </cell>
        </row>
        <row r="2307">
          <cell r="B2307" t="str">
            <v>26314/002</v>
          </cell>
          <cell r="C2307" t="str">
            <v>CHUVEIRO ELETRICO PLASTICO 110/220V C/BRACO E REGISTRO PRESSAO - FORNE</v>
          </cell>
          <cell r="D2307" t="str">
            <v>UN</v>
          </cell>
          <cell r="E2307">
            <v>73.66</v>
          </cell>
        </row>
        <row r="2308">
          <cell r="C2308" t="str">
            <v>CIMENTO</v>
          </cell>
        </row>
        <row r="2309">
          <cell r="B2309">
            <v>26315</v>
          </cell>
          <cell r="C2309" t="str">
            <v>BANCA MARMORE</v>
          </cell>
        </row>
        <row r="2310">
          <cell r="B2310" t="str">
            <v>26315/001</v>
          </cell>
          <cell r="C2310" t="str">
            <v>BANCA MARMORE BRANCO C/FURO P/CUBA L=50CM E=3CM EM PAREDE, SEM APOIO</v>
          </cell>
          <cell r="D2310" t="str">
            <v>M</v>
          </cell>
          <cell r="E2310">
            <v>101.15</v>
          </cell>
        </row>
        <row r="2311">
          <cell r="B2311" t="str">
            <v>26315/002</v>
          </cell>
          <cell r="C2311" t="str">
            <v>BANCA MARMORE BRANCO C/FURO P/CUBA L=55CM E=3CM EM PAREDE, SEM APOIO</v>
          </cell>
          <cell r="D2311" t="str">
            <v>M</v>
          </cell>
          <cell r="E2311">
            <v>108.99</v>
          </cell>
        </row>
        <row r="2312">
          <cell r="B2312" t="str">
            <v>26315/003</v>
          </cell>
          <cell r="C2312" t="str">
            <v>BANCA MARMORE BRANCO C/FURO P/CUBA L=60CM E=3CM EM PAREDE, SEM APOIO</v>
          </cell>
          <cell r="D2312" t="str">
            <v>M</v>
          </cell>
          <cell r="E2312">
            <v>116.83</v>
          </cell>
        </row>
        <row r="2313">
          <cell r="B2313" t="str">
            <v>26315/004</v>
          </cell>
          <cell r="C2313" t="str">
            <v>BANCA MARMORE BRANCO C/FURO P/CUBA L=62CM E=3CM EM PAREDE, SEM APOIO</v>
          </cell>
          <cell r="D2313" t="str">
            <v>M</v>
          </cell>
          <cell r="E2313">
            <v>119.97</v>
          </cell>
        </row>
        <row r="2314">
          <cell r="B2314" t="str">
            <v>26315/005</v>
          </cell>
          <cell r="C2314" t="str">
            <v>BANCA MARMORE BRANCO C/FURO P/CUBA L=67CM E=3CM EM PAREDE, SEM APOIO</v>
          </cell>
          <cell r="D2314" t="str">
            <v>M</v>
          </cell>
          <cell r="E2314">
            <v>127.81</v>
          </cell>
        </row>
        <row r="2315">
          <cell r="B2315">
            <v>26316</v>
          </cell>
          <cell r="C2315" t="str">
            <v>TORNEIRA PRESSAO PLASTICA</v>
          </cell>
        </row>
        <row r="2316">
          <cell r="B2316" t="str">
            <v>26316/001</v>
          </cell>
          <cell r="C2316" t="str">
            <v>TORNEIRA PRESSAO PLASTICA 3/4" P/JARDIM</v>
          </cell>
          <cell r="D2316" t="str">
            <v>UN</v>
          </cell>
          <cell r="E2316">
            <v>9.67</v>
          </cell>
        </row>
        <row r="2317">
          <cell r="B2317" t="str">
            <v>26316/002</v>
          </cell>
          <cell r="C2317" t="str">
            <v>TORNEIRA PRESSAO PLASTICA 1/2" P/PIA</v>
          </cell>
          <cell r="D2317" t="str">
            <v>UN</v>
          </cell>
          <cell r="E2317">
            <v>10.27</v>
          </cell>
        </row>
        <row r="2318">
          <cell r="B2318" t="str">
            <v>26316/003</v>
          </cell>
          <cell r="C2318" t="str">
            <v>TORNEIRA PRESSAO PLASTICA 1/2" P/LAVATORIO</v>
          </cell>
          <cell r="D2318" t="str">
            <v>UN</v>
          </cell>
          <cell r="E2318">
            <v>26.8</v>
          </cell>
        </row>
        <row r="2319">
          <cell r="B2319" t="str">
            <v>26316/004</v>
          </cell>
          <cell r="C2319" t="str">
            <v>TORNEIRA PRESSAO PLASTICA 3/4" P/TANQUE</v>
          </cell>
          <cell r="D2319" t="str">
            <v>UN</v>
          </cell>
          <cell r="E2319">
            <v>9.67</v>
          </cell>
        </row>
        <row r="2320">
          <cell r="B2320">
            <v>26326</v>
          </cell>
          <cell r="C2320" t="str">
            <v>CUBA DE ACO INOXIDAVEL S/COMPLEMENTOS</v>
          </cell>
        </row>
        <row r="2321">
          <cell r="B2321" t="str">
            <v>26326/001</v>
          </cell>
          <cell r="C2321" t="str">
            <v>CUBA ACO INOXIDAVEL RETANGULAR NUM 1 S/COMPLEMENTOS</v>
          </cell>
          <cell r="D2321" t="str">
            <v>UN</v>
          </cell>
          <cell r="E2321">
            <v>55.27</v>
          </cell>
        </row>
        <row r="2322">
          <cell r="B2322" t="str">
            <v>26326/002</v>
          </cell>
          <cell r="C2322" t="str">
            <v>CUBA ACO INOXIDAVEL RETANGULAR NUM 2 S/COMPLEMENTOS</v>
          </cell>
          <cell r="D2322" t="str">
            <v>UN</v>
          </cell>
          <cell r="E2322">
            <v>63.2</v>
          </cell>
        </row>
        <row r="2323">
          <cell r="B2323" t="str">
            <v>26326/003</v>
          </cell>
          <cell r="C2323" t="str">
            <v>CUBA ACO INOXIDAVEL RETANGULAR NUM 3 S/COMPLEMENTOS</v>
          </cell>
          <cell r="D2323" t="str">
            <v>UN</v>
          </cell>
          <cell r="E2323">
            <v>59.79</v>
          </cell>
        </row>
        <row r="2324">
          <cell r="B2324">
            <v>26327</v>
          </cell>
          <cell r="C2324" t="str">
            <v>SIFAO CROMADO</v>
          </cell>
        </row>
        <row r="2325">
          <cell r="B2325" t="str">
            <v>26327/001</v>
          </cell>
          <cell r="C2325" t="str">
            <v>SIFAO CROMADO 1 1/2" X 2"  P/PIA</v>
          </cell>
          <cell r="D2325" t="str">
            <v>UN</v>
          </cell>
          <cell r="E2325">
            <v>58.46</v>
          </cell>
        </row>
        <row r="2326">
          <cell r="B2326" t="str">
            <v>26327/002</v>
          </cell>
          <cell r="C2326" t="str">
            <v>SIFAO CROMADO 1" X 1 1/2"  P/LAVATORIO</v>
          </cell>
          <cell r="D2326" t="str">
            <v>UN</v>
          </cell>
          <cell r="E2326">
            <v>50.79</v>
          </cell>
        </row>
        <row r="2327">
          <cell r="B2327" t="str">
            <v>26327/003</v>
          </cell>
          <cell r="C2327" t="str">
            <v>SIFAO CROMADO 1" X 1 1/4"  P/TANQUE</v>
          </cell>
          <cell r="D2327" t="str">
            <v>UN</v>
          </cell>
          <cell r="E2327">
            <v>54.55</v>
          </cell>
        </row>
        <row r="2328">
          <cell r="B2328">
            <v>26328</v>
          </cell>
          <cell r="C2328" t="str">
            <v>SIFAO PLASTICO</v>
          </cell>
        </row>
        <row r="2329">
          <cell r="B2329" t="str">
            <v>26328/001</v>
          </cell>
          <cell r="C2329" t="str">
            <v>SIFAO PLASTICO 1 1/4" P/PIA</v>
          </cell>
          <cell r="D2329" t="str">
            <v>UN</v>
          </cell>
          <cell r="E2329">
            <v>10.41</v>
          </cell>
        </row>
        <row r="2330">
          <cell r="B2330" t="str">
            <v>IGO       |</v>
          </cell>
          <cell r="C2330" t="str">
            <v>D E S C R I Ç Ã O                                                   |UN</v>
          </cell>
          <cell r="D2330" t="str">
            <v>IDADE</v>
          </cell>
          <cell r="E2330" t="str">
            <v>|CUSTO TOT</v>
          </cell>
        </row>
        <row r="2331">
          <cell r="B2331" t="str">
            <v>ULO.....: N</v>
          </cell>
          <cell r="C2331" t="str">
            <v>ACIONAL CAIXA</v>
          </cell>
        </row>
        <row r="2333">
          <cell r="B2333" t="str">
            <v>26328/002</v>
          </cell>
          <cell r="C2333" t="str">
            <v>SIFAO PLASTICO 1"     P/LAVATORIO</v>
          </cell>
          <cell r="D2333" t="str">
            <v>UN</v>
          </cell>
          <cell r="E2333">
            <v>13.67</v>
          </cell>
        </row>
        <row r="2334">
          <cell r="B2334">
            <v>26329</v>
          </cell>
          <cell r="C2334" t="str">
            <v>VALVULA PLASTICA P/PIA, LAVATORIO, TANQUE</v>
          </cell>
        </row>
        <row r="2335">
          <cell r="B2335" t="str">
            <v>26329/001</v>
          </cell>
          <cell r="C2335" t="str">
            <v>VALVULA PLASTICA BRANCA P/PIA C/LADRAO</v>
          </cell>
          <cell r="D2335" t="str">
            <v>UN</v>
          </cell>
          <cell r="E2335">
            <v>5.07</v>
          </cell>
        </row>
        <row r="2336">
          <cell r="B2336" t="str">
            <v>26329/002</v>
          </cell>
          <cell r="C2336" t="str">
            <v>VALVULA PLASTICA BRANCA P/LAVATORIO</v>
          </cell>
          <cell r="D2336" t="str">
            <v>UN</v>
          </cell>
          <cell r="E2336">
            <v>5.28</v>
          </cell>
        </row>
        <row r="2337">
          <cell r="B2337" t="str">
            <v>26329/003</v>
          </cell>
          <cell r="C2337" t="str">
            <v>VALVULA PLASTICA BRANCA P/TANQUE</v>
          </cell>
          <cell r="D2337" t="str">
            <v>UN</v>
          </cell>
          <cell r="E2337">
            <v>5.28</v>
          </cell>
        </row>
        <row r="2338">
          <cell r="B2338">
            <v>26330</v>
          </cell>
          <cell r="C2338" t="str">
            <v>BANCA GRANITO</v>
          </cell>
        </row>
        <row r="2339">
          <cell r="B2339" t="str">
            <v>26330/001</v>
          </cell>
          <cell r="C2339" t="str">
            <v>BANCA GRANITO CINZA L=60CM E=2,5CM EM PAREDE, S/APOIO</v>
          </cell>
          <cell r="D2339" t="str">
            <v>M</v>
          </cell>
          <cell r="E2339">
            <v>98.34</v>
          </cell>
        </row>
        <row r="2340">
          <cell r="B2340" t="str">
            <v>26330/002</v>
          </cell>
          <cell r="C2340" t="str">
            <v>BANCA GRANITO AMENDOA L=60CM E=3CM EM PAREDE, S/APOIO</v>
          </cell>
          <cell r="D2340" t="str">
            <v>M</v>
          </cell>
          <cell r="E2340">
            <v>108.14</v>
          </cell>
        </row>
        <row r="2341">
          <cell r="B2341">
            <v>26575</v>
          </cell>
          <cell r="C2341" t="str">
            <v>APARELHO MISTURADOR</v>
          </cell>
        </row>
        <row r="2342">
          <cell r="B2342" t="str">
            <v>26575/001</v>
          </cell>
          <cell r="C2342" t="str">
            <v>MISTURADOR CROMADO - P/LAVATORIO</v>
          </cell>
          <cell r="D2342" t="str">
            <v>UN</v>
          </cell>
          <cell r="E2342">
            <v>281.54000000000002</v>
          </cell>
        </row>
        <row r="2343">
          <cell r="B2343" t="str">
            <v>26575/002</v>
          </cell>
          <cell r="C2343" t="str">
            <v>MISTURADOR CROMADO - P/BIDE C/DUCHA</v>
          </cell>
          <cell r="D2343" t="str">
            <v>UN</v>
          </cell>
          <cell r="E2343">
            <v>331.39</v>
          </cell>
        </row>
        <row r="2344">
          <cell r="B2344" t="str">
            <v>26575/003</v>
          </cell>
          <cell r="C2344" t="str">
            <v>MISTURADOR CROMADO - P/PIA</v>
          </cell>
          <cell r="D2344" t="str">
            <v>UN</v>
          </cell>
          <cell r="E2344">
            <v>368.41</v>
          </cell>
        </row>
        <row r="2345">
          <cell r="B2345">
            <v>26576</v>
          </cell>
          <cell r="C2345" t="str">
            <v>TORNEIRA PRESSAO CROMADA</v>
          </cell>
        </row>
        <row r="2346">
          <cell r="B2346" t="str">
            <v>26576/001</v>
          </cell>
          <cell r="C2346" t="str">
            <v>TORNEIRA PRESSAO CROMADA 3/4" P/JARDIM</v>
          </cell>
          <cell r="D2346" t="str">
            <v>UN</v>
          </cell>
          <cell r="E2346">
            <v>30</v>
          </cell>
        </row>
        <row r="2347">
          <cell r="B2347" t="str">
            <v>26576/002</v>
          </cell>
          <cell r="C2347" t="str">
            <v>TORNEIRA PRESSAO CROMADA LONGA 1/2" PAREDE P/PIA</v>
          </cell>
          <cell r="D2347" t="str">
            <v>UN</v>
          </cell>
          <cell r="E2347">
            <v>39.36</v>
          </cell>
        </row>
        <row r="2348">
          <cell r="B2348" t="str">
            <v>26576/003</v>
          </cell>
          <cell r="C2348" t="str">
            <v>TORNEIRA PRESSAO CROMADA LONGA 3/4" PAREDE P/PIA</v>
          </cell>
          <cell r="D2348" t="str">
            <v>UN</v>
          </cell>
          <cell r="E2348">
            <v>95.22</v>
          </cell>
        </row>
        <row r="2349">
          <cell r="B2349" t="str">
            <v>26576/004</v>
          </cell>
          <cell r="C2349" t="str">
            <v>TORNEIRA PRESSAO CROMADA 1/2" TUBO MOVEL PAREDE P/PIA</v>
          </cell>
          <cell r="D2349" t="str">
            <v>UN</v>
          </cell>
          <cell r="E2349">
            <v>91.41</v>
          </cell>
        </row>
        <row r="2350">
          <cell r="B2350" t="str">
            <v>26576/005</v>
          </cell>
          <cell r="C2350" t="str">
            <v>TORNEIRA PRESSAO CROMADA 1/2" PAREDE P/ LAVATORIO</v>
          </cell>
          <cell r="D2350" t="str">
            <v>UN</v>
          </cell>
          <cell r="E2350">
            <v>36.78</v>
          </cell>
        </row>
        <row r="2351">
          <cell r="B2351" t="str">
            <v>26576/006</v>
          </cell>
          <cell r="C2351" t="str">
            <v>TORNEIRA PRESSAO CROMADA 1/2" P/LAVATORIO C/RABICHO CROMADO</v>
          </cell>
          <cell r="D2351" t="str">
            <v>UN</v>
          </cell>
          <cell r="E2351">
            <v>51.21</v>
          </cell>
        </row>
        <row r="2352">
          <cell r="B2352" t="str">
            <v>26576/007</v>
          </cell>
          <cell r="C2352" t="str">
            <v>TORNEIRA PRESSAO CROMADA MEDIA 1/2"OU 3/4" PADRAO POPULAR</v>
          </cell>
          <cell r="D2352" t="str">
            <v>UN</v>
          </cell>
          <cell r="E2352">
            <v>27.77</v>
          </cell>
        </row>
        <row r="2353">
          <cell r="B2353" t="str">
            <v>26576/008</v>
          </cell>
          <cell r="C2353" t="str">
            <v>TORNEIRA PRESSAO CROMADA 1/2" TUBO MOVEL TIPO MESA REF 1167 P/PIA</v>
          </cell>
          <cell r="D2353" t="str">
            <v>UN</v>
          </cell>
          <cell r="E2353">
            <v>196.98</v>
          </cell>
        </row>
        <row r="2354">
          <cell r="B2354" t="str">
            <v>26576/009</v>
          </cell>
          <cell r="C2354" t="str">
            <v>TORNEIRA PRESSAO CROMADA 1/2" OU 3/4" P/TANQUE PADRAO POPULAR</v>
          </cell>
          <cell r="D2354" t="str">
            <v>UN</v>
          </cell>
          <cell r="E2354">
            <v>21.02</v>
          </cell>
        </row>
        <row r="2355">
          <cell r="B2355" t="str">
            <v>26576/012</v>
          </cell>
          <cell r="C2355" t="str">
            <v>TORNEIRA PRESSAO CROMADA 1/2" P/LAVATORIO C/RABICHO PLASTICO</v>
          </cell>
          <cell r="D2355" t="str">
            <v>UN</v>
          </cell>
          <cell r="E2355">
            <v>40.909999999999997</v>
          </cell>
        </row>
        <row r="2356">
          <cell r="B2356">
            <v>26581</v>
          </cell>
          <cell r="C2356" t="str">
            <v>APARELHOS DE LOUCA - FORNECIMENTO E/OU COLOCACAO</v>
          </cell>
        </row>
        <row r="2357">
          <cell r="B2357" t="str">
            <v>26581/001</v>
          </cell>
          <cell r="C2357" t="str">
            <v>LAVATORIO LOUCA SUSPENSO BRANCO PADRAO POPULAR C/ACESSORIOS DE FIXACAO</v>
          </cell>
          <cell r="D2357" t="str">
            <v>UN</v>
          </cell>
          <cell r="E2357">
            <v>123.21</v>
          </cell>
        </row>
        <row r="2358">
          <cell r="C2358" t="str">
            <v>FERRAGENS EM METAL CROMADO SIFAO 1680 1"X1.1/4" TORNEIRA DE PRESSAO 1</v>
          </cell>
        </row>
        <row r="2359">
          <cell r="C2359" t="str">
            <v>193 DE 1/2" E VALVULA DE ESCOAMENTO 1600 RABICHO EM PVC FORNECIMENTO</v>
          </cell>
        </row>
        <row r="2360">
          <cell r="B2360" t="str">
            <v>26581/002</v>
          </cell>
          <cell r="C2360" t="str">
            <v>LAVATORIO LOUCA C/COLUNA BRANCO PADRAO MEDIO, TORNEIRA CROMADA CURTA,</v>
          </cell>
          <cell r="D2360" t="str">
            <v>UN</v>
          </cell>
          <cell r="E2360">
            <v>148.13999999999999</v>
          </cell>
        </row>
        <row r="2361">
          <cell r="B2361" t="str">
            <v>IGO       |</v>
          </cell>
          <cell r="C2361" t="str">
            <v>D E S C R I Ç Ã O                                                   |UN</v>
          </cell>
          <cell r="D2361" t="str">
            <v>IDADE</v>
          </cell>
          <cell r="E2361" t="str">
            <v>|CUSTO TOT</v>
          </cell>
        </row>
        <row r="2362">
          <cell r="B2362" t="str">
            <v>ULO.....: N</v>
          </cell>
          <cell r="C2362" t="str">
            <v>ACIONAL CAIXA</v>
          </cell>
        </row>
        <row r="2364">
          <cell r="C2364" t="str">
            <v>SIFAO 1””X1.1/4”” EM METAL CROMADO,  VALVULA EM PLASTICO CROMADO 1””,</v>
          </cell>
        </row>
        <row r="2365">
          <cell r="C2365" t="str">
            <v>ENGATE OU RABICHO FLEXIVEL PLASTICO BRANCO 1/2”” X 30CM,  EXCL MAO DE</v>
          </cell>
        </row>
        <row r="2366">
          <cell r="C2366" t="str">
            <v>OBRA</v>
          </cell>
        </row>
        <row r="2367">
          <cell r="B2367" t="str">
            <v>26581/003</v>
          </cell>
          <cell r="C2367" t="str">
            <v>LAVATORIO LOUCA BRANCA MEDIO LUXO C/LADRAO MED 55X45CM(APROXIMADAMENTE</v>
          </cell>
          <cell r="D2367" t="str">
            <v>UN</v>
          </cell>
          <cell r="E2367">
            <v>334.44</v>
          </cell>
        </row>
        <row r="2368">
          <cell r="C2368" t="str">
            <v>C/COLUNA INCL ACESSORIOS DE FIX FERRAGENS EM METAL CROMADO SIFAO 1680</v>
          </cell>
        </row>
        <row r="2369">
          <cell r="C2369" t="str">
            <v>1"X1.1/4" APARELHO MISTURADOR 1875/C45 C/AREJADOR VALVULA DE ESCOAMEN</v>
          </cell>
        </row>
        <row r="2370">
          <cell r="C2370" t="str">
            <v>TO 1603 RABICHO EM PVC - FORNECIMENTO</v>
          </cell>
        </row>
        <row r="2371">
          <cell r="B2371" t="str">
            <v>26581/004</v>
          </cell>
          <cell r="C2371" t="str">
            <v>LAVATORIO LOUCA BR MEDIO LUXO C/LADRAO MED 55X45 RABICHO CROMADO DE</v>
          </cell>
          <cell r="D2371" t="str">
            <v>UN</v>
          </cell>
          <cell r="E2371">
            <v>329.36</v>
          </cell>
        </row>
        <row r="2372">
          <cell r="C2372" t="str">
            <v>1/2", C/COLUNA INCL ACESSORIOS DE FIXACAO.FERRAGENS EM METAL CROMADO</v>
          </cell>
        </row>
        <row r="2373">
          <cell r="C2373" t="str">
            <v>SIFAO 1680 DE 1"X1.1/4" APARELHO MISTURADOR 1875/C45 C/AREJADOR VAL</v>
          </cell>
        </row>
        <row r="2374">
          <cell r="C2374" t="str">
            <v>VULA DE ESCOAMENTO 1603 RABICHO EM PVC. FORN</v>
          </cell>
        </row>
        <row r="2375">
          <cell r="B2375" t="str">
            <v>26581/005</v>
          </cell>
          <cell r="C2375" t="str">
            <v>LAVATORIO LOUCA BRANCA POPULAR S/LADRAO MED 42X30CM ( EM TORNO)INCL</v>
          </cell>
          <cell r="D2375" t="str">
            <v>UN</v>
          </cell>
          <cell r="E2375">
            <v>79.34</v>
          </cell>
        </row>
        <row r="2376">
          <cell r="C2376" t="str">
            <v>ACESSORIOS DE FIX TORNEIRA DE PRESSAO 1193 DE 1/2" EM METAL CROMADO</v>
          </cell>
        </row>
        <row r="2377">
          <cell r="C2377" t="str">
            <v>E VALVULA DE ESCOAMENTO SIFAO E RABICHO EM PVC - FORNECIMENTO</v>
          </cell>
        </row>
        <row r="2378">
          <cell r="B2378" t="str">
            <v>26581/006</v>
          </cell>
          <cell r="C2378" t="str">
            <v>LAVATORIO LOUCA BR EMBUTIR(CUBA) MEDIO LUXO S/LADRAO 52X39CM FERRA</v>
          </cell>
          <cell r="D2378" t="str">
            <v>UN</v>
          </cell>
          <cell r="E2378">
            <v>124.83</v>
          </cell>
        </row>
        <row r="2379">
          <cell r="C2379" t="str">
            <v>GENS EM METAL CROMADO SIFAO 1680 1"X1.1/4" TORNEIRA DE PRESSAO 1193</v>
          </cell>
        </row>
        <row r="2380">
          <cell r="C2380" t="str">
            <v>DE 1/2" E VALVULA DE ESCOAMENTO 1600 RABICHO EM PVC FORNECIMENTO</v>
          </cell>
        </row>
        <row r="2381">
          <cell r="B2381" t="str">
            <v>26581/007</v>
          </cell>
          <cell r="C2381" t="str">
            <v>TANQUE LOUCA BRANCA C/COLUNA MED 56X48CM (EM TORNO)INCL ACESSORIOS</v>
          </cell>
          <cell r="D2381" t="str">
            <v>UN</v>
          </cell>
          <cell r="E2381">
            <v>185.75</v>
          </cell>
        </row>
        <row r="2382">
          <cell r="C2382" t="str">
            <v>DE FIX FERRAGENS EM METAL CROMADO TORNEIRA DE PRESSAO 1158 DE 1/2"</v>
          </cell>
        </row>
        <row r="2383">
          <cell r="C2383" t="str">
            <v>VALVULA DE ESCOAMENTO 1605 E SIFAO 1680 DE 1.1/4"X1.1/2" - FORNEC</v>
          </cell>
        </row>
        <row r="2384">
          <cell r="B2384" t="str">
            <v>26581/008</v>
          </cell>
          <cell r="C2384" t="str">
            <v>TANQUE LOUCA BRANCA C/COLUNAS E MED 60X56CM (EM TORNO)INCL ACESSORIOS</v>
          </cell>
          <cell r="D2384" t="str">
            <v>UN</v>
          </cell>
          <cell r="E2384">
            <v>183.79</v>
          </cell>
        </row>
        <row r="2385">
          <cell r="C2385" t="str">
            <v>DE FIX FERRAGENS EM METAL CROMADO TORNEIRA PRESSAO 1158 1/2" VALVULA</v>
          </cell>
        </row>
        <row r="2386">
          <cell r="C2386" t="str">
            <v>ESCOAMENTO 1605 E SIFAO 1680 DE 1.1/2"X1.1/2" - FORNECIMENTO</v>
          </cell>
        </row>
        <row r="2387">
          <cell r="B2387" t="str">
            <v>26581/009</v>
          </cell>
          <cell r="C2387" t="str">
            <v>BACIA TURCA DE LOUCA BRANCA C/SIFAO INTEGRADO E MED 59X44CM (EM TORNO)</v>
          </cell>
          <cell r="D2387" t="str">
            <v>UN</v>
          </cell>
          <cell r="E2387">
            <v>126.74</v>
          </cell>
        </row>
        <row r="2388">
          <cell r="C2388" t="str">
            <v>INCL TUBO DE LIGACAO - FORNECIMENTO</v>
          </cell>
        </row>
        <row r="2389">
          <cell r="B2389" t="str">
            <v>26581/010</v>
          </cell>
          <cell r="C2389" t="str">
            <v>MICTORIO DE LOUCA BRANCA C/SIFAO INTEGRADO E MED 33X28X53CM FERRAGENS</v>
          </cell>
          <cell r="D2389" t="str">
            <v>UN</v>
          </cell>
          <cell r="E2389">
            <v>119.78</v>
          </cell>
        </row>
        <row r="2390">
          <cell r="C2390" t="str">
            <v>EM METAL CROMADO REGISTRO DE PRESSAO 1416 DE 1/2" E TUBO DE LIGACAO DE</v>
          </cell>
        </row>
        <row r="2391">
          <cell r="C2391" t="str">
            <v>1/2" - FORNECIMENTO</v>
          </cell>
        </row>
        <row r="2392">
          <cell r="B2392" t="str">
            <v>IGO       |</v>
          </cell>
          <cell r="C2392" t="str">
            <v>D E S C R I Ç Ã O                                                   |UN</v>
          </cell>
          <cell r="D2392" t="str">
            <v>IDADE</v>
          </cell>
          <cell r="E2392" t="str">
            <v>|CUSTO TOT</v>
          </cell>
        </row>
        <row r="2393">
          <cell r="B2393" t="str">
            <v>ULO.....: N</v>
          </cell>
          <cell r="C2393" t="str">
            <v>ACIONAL CAIXA</v>
          </cell>
        </row>
        <row r="2395">
          <cell r="B2395" t="str">
            <v>26581/011</v>
          </cell>
          <cell r="C2395" t="str">
            <v>LAVATORIO LOUCA BRANCA D/SOBREPOR MED LUXO S/LADRAO 53X43CM</v>
          </cell>
          <cell r="D2395" t="str">
            <v>UN</v>
          </cell>
          <cell r="E2395">
            <v>142.47</v>
          </cell>
        </row>
        <row r="2396">
          <cell r="C2396" t="str">
            <v>FERRAGENS E/METAL CROMADO:SIFAO 1680 1"X1.1/4",TORNEIRA DE</v>
          </cell>
        </row>
        <row r="2397">
          <cell r="C2397" t="str">
            <v>PRESSAO 1193 1/2" E VALVULA DE ESCOAMENTO 1600.RABICHO E/PVC</v>
          </cell>
        </row>
        <row r="2398">
          <cell r="C2398" t="str">
            <v>FORNECIMENTO.</v>
          </cell>
        </row>
        <row r="2399">
          <cell r="B2399" t="str">
            <v>26581/012</v>
          </cell>
          <cell r="C2399" t="str">
            <v>LAVATORIO LOUCA BRANCA D/SOBREPOR MED LUXO C/LADRAO 53X43CM FERRAGENS</v>
          </cell>
          <cell r="D2399" t="str">
            <v>UN</v>
          </cell>
          <cell r="E2399">
            <v>143.54</v>
          </cell>
        </row>
        <row r="2400">
          <cell r="C2400" t="str">
            <v>E METAL CROMADO SIFAO 1680 1"X1.1/4",TORNEIRA D/PRESSAO 1193 1/2" E</v>
          </cell>
        </row>
        <row r="2401">
          <cell r="C2401" t="str">
            <v>VALVULA DE ESCOAMENTO 1603 RABICHO EM PVC FORNECIMENTO.</v>
          </cell>
        </row>
        <row r="2402">
          <cell r="B2402" t="str">
            <v>26581/013</v>
          </cell>
          <cell r="C2402" t="str">
            <v>LAVATORIO LOUCA BRANCA D/EMBUTIR(CUBA) MED LUXO 52X39CM C/LADRAO FERRA</v>
          </cell>
          <cell r="D2402" t="str">
            <v>UN</v>
          </cell>
          <cell r="E2402">
            <v>144.65</v>
          </cell>
        </row>
        <row r="2403">
          <cell r="C2403" t="str">
            <v>GENS EM METAL CROMADO SIFAO 1680 1"X1.1/4" TORNEIRA DE PRESSAO  1193</v>
          </cell>
        </row>
        <row r="2404">
          <cell r="C2404" t="str">
            <v>DE 1/2" E VALVULA DE ESCOAMENTO 1603 RABICHO EM PVC FORNECIMENTO</v>
          </cell>
        </row>
        <row r="2405">
          <cell r="B2405" t="str">
            <v>26581/014</v>
          </cell>
          <cell r="C2405" t="str">
            <v>VASO SANITARIO C/CAIXA ACOPLADA LOUCA BRANCA INCL ASSENTO PLASTICO - F</v>
          </cell>
          <cell r="D2405" t="str">
            <v>UN</v>
          </cell>
          <cell r="E2405">
            <v>135.63999999999999</v>
          </cell>
        </row>
        <row r="2406">
          <cell r="C2406" t="str">
            <v>ORNECIMENTO</v>
          </cell>
        </row>
        <row r="2407">
          <cell r="B2407" t="str">
            <v>26581/015</v>
          </cell>
          <cell r="C2407" t="str">
            <v>VASO SANITARIO DE LOUCA BR CONVENCIONAL POPULAR 37X47X38CM C/ASSENTO</v>
          </cell>
          <cell r="D2407" t="str">
            <v>UN</v>
          </cell>
          <cell r="E2407">
            <v>85.46</v>
          </cell>
        </row>
        <row r="2408">
          <cell r="C2408" t="str">
            <v>PLASTICO POPULAR CAIXA DE DESCARGA PLASTICA EXTERNA COMPLETA TUBO DE</v>
          </cell>
        </row>
        <row r="2409">
          <cell r="C2409" t="str">
            <v>DESCARGA LONGO E BOLSA DE LIGACAO - FORNECIMENTO</v>
          </cell>
        </row>
        <row r="2410">
          <cell r="B2410" t="str">
            <v>26581/016</v>
          </cell>
          <cell r="C2410" t="str">
            <v>VASO SANITARIO LOUCA BR CONVENCIONAL MEDIO LUXO 37X47X38CM C/ASSENTO</v>
          </cell>
          <cell r="D2410" t="str">
            <v>UN</v>
          </cell>
          <cell r="E2410">
            <v>250.92</v>
          </cell>
        </row>
        <row r="2411">
          <cell r="C2411" t="str">
            <v>PLASTICO TP MEDIO LUXO VALVULA DE DESCARGA DE 1.1/2" C/REGISTRO INTE</v>
          </cell>
        </row>
        <row r="2412">
          <cell r="C2412" t="str">
            <v>GRADO SISTEMA HIDROMECANICO (ISENTA DE GOLPE DE ARIETE) CORPO EM LATAO</v>
          </cell>
        </row>
        <row r="2413">
          <cell r="C2413" t="str">
            <v>CANOPLA E BOTAO EM METAL CROMADO INCL TUBO D</v>
          </cell>
        </row>
        <row r="2414">
          <cell r="B2414" t="str">
            <v>26581/017</v>
          </cell>
          <cell r="C2414" t="str">
            <v>LAVATORIO LOUCA BRANCA POPULAR S/LADRAO MED 47X35CM INCLUSIVE ACESSO</v>
          </cell>
          <cell r="D2414" t="str">
            <v>UN</v>
          </cell>
          <cell r="E2414">
            <v>21.55</v>
          </cell>
        </row>
        <row r="2415">
          <cell r="C2415" t="str">
            <v>RIOS DE FIX - FORNECIMENTO</v>
          </cell>
        </row>
        <row r="2416">
          <cell r="B2416" t="str">
            <v>26581/018</v>
          </cell>
          <cell r="C2416" t="str">
            <v>LAVATORIO LOUCA BR MEDIO LUXO C/LADRAO MED 47X35CM(EM TORNO) INCL ACES</v>
          </cell>
          <cell r="D2416" t="str">
            <v>UN</v>
          </cell>
          <cell r="E2416">
            <v>21.55</v>
          </cell>
        </row>
        <row r="2417">
          <cell r="C2417" t="str">
            <v>SORIOS DE FIXACAO - FORNECIMENTO</v>
          </cell>
        </row>
        <row r="2418">
          <cell r="B2418" t="str">
            <v>26581/019</v>
          </cell>
          <cell r="C2418" t="str">
            <v>LAVATORIO LOUCA BR MEDIO LUXO C/LADRAO MED 55X45CM(EM TORNO) INCL ACES</v>
          </cell>
          <cell r="D2418" t="str">
            <v>UN</v>
          </cell>
          <cell r="E2418">
            <v>46.48</v>
          </cell>
        </row>
        <row r="2419">
          <cell r="C2419" t="str">
            <v>SORIOS DE FIXACAO - FORNECIMENTO</v>
          </cell>
        </row>
        <row r="2420">
          <cell r="B2420" t="str">
            <v>26581/020</v>
          </cell>
          <cell r="C2420" t="str">
            <v>LAVATORIO LOUCA BRANCA POPULAR S/LADRAO MED 40X30CM(EM TORNO) INCL</v>
          </cell>
          <cell r="D2420" t="str">
            <v>UN</v>
          </cell>
          <cell r="E2420">
            <v>21.55</v>
          </cell>
        </row>
        <row r="2421">
          <cell r="C2421" t="str">
            <v>ACESSORIOS DE FIXACAO FORNECIMENTO</v>
          </cell>
        </row>
        <row r="2422">
          <cell r="B2422" t="str">
            <v>26581/021</v>
          </cell>
          <cell r="C2422" t="str">
            <v>VASO SANITARIO LOUCA BR CONVENCIONAL POPULAR MED 37X47X38CM INCL ACES</v>
          </cell>
          <cell r="D2422" t="str">
            <v>UN</v>
          </cell>
          <cell r="E2422">
            <v>48</v>
          </cell>
        </row>
        <row r="2423">
          <cell r="B2423" t="str">
            <v>IGO       |</v>
          </cell>
          <cell r="C2423" t="str">
            <v>D E S C R I Ç Ã O                                                   |UN</v>
          </cell>
          <cell r="D2423" t="str">
            <v>IDADE</v>
          </cell>
          <cell r="E2423" t="str">
            <v>|CUSTO TOT</v>
          </cell>
        </row>
        <row r="2424">
          <cell r="B2424" t="str">
            <v>ULO.....: N</v>
          </cell>
          <cell r="C2424" t="str">
            <v>ACIONAL CAIXA</v>
          </cell>
        </row>
        <row r="2426">
          <cell r="C2426" t="str">
            <v>SORIOS DE FIXACAO FORNECIMENTO</v>
          </cell>
        </row>
        <row r="2427">
          <cell r="B2427" t="str">
            <v>26581/022</v>
          </cell>
          <cell r="C2427" t="str">
            <v>VASO SANITARIO LOUCA BRANCA INFANTIL COM ASSENTO PLASTICO E CAIXA DES-</v>
          </cell>
          <cell r="D2427" t="str">
            <v>UN</v>
          </cell>
          <cell r="E2427">
            <v>95.09</v>
          </cell>
        </row>
        <row r="2428">
          <cell r="C2428" t="str">
            <v>CARGA SOBREPOR.</v>
          </cell>
        </row>
        <row r="2429">
          <cell r="B2429" t="str">
            <v>26581/023</v>
          </cell>
          <cell r="C2429" t="str">
            <v>LAVATORIO DE SOBREPOR LOUCA BR MEDIO LUXO S/LADRAO 53X43CM FORNEC</v>
          </cell>
          <cell r="D2429" t="str">
            <v>UN</v>
          </cell>
          <cell r="E2429">
            <v>31.11</v>
          </cell>
        </row>
        <row r="2430">
          <cell r="B2430" t="str">
            <v>26581/024</v>
          </cell>
          <cell r="C2430" t="str">
            <v>LAVATORIO DE SOBREPOR LOUCA BR MEDIO LUXO C/LADRAO 53X43CM FORNEC</v>
          </cell>
          <cell r="D2430" t="str">
            <v>UN</v>
          </cell>
          <cell r="E2430">
            <v>27.69</v>
          </cell>
        </row>
        <row r="2431">
          <cell r="B2431" t="str">
            <v>26581/025</v>
          </cell>
          <cell r="C2431" t="str">
            <v>LAVATORIO LOUCA BR EMBUTIR(CUBA) MEDIO LUXO S/LADRAO 52X39CM FORNEC</v>
          </cell>
          <cell r="D2431" t="str">
            <v>UN</v>
          </cell>
          <cell r="E2431">
            <v>28.25</v>
          </cell>
        </row>
        <row r="2432">
          <cell r="B2432" t="str">
            <v>26581/026</v>
          </cell>
          <cell r="C2432" t="str">
            <v>LAVATORIO LOUCA BR EMBUTIR(CUBA) MEDIO LUXO C/LADRAO 52X39CM FORNEC</v>
          </cell>
          <cell r="D2432" t="str">
            <v>UN</v>
          </cell>
          <cell r="E2432">
            <v>28.8</v>
          </cell>
        </row>
        <row r="2433">
          <cell r="B2433" t="str">
            <v>26581/027</v>
          </cell>
          <cell r="C2433" t="str">
            <v>TANQUE LOUCA BRANCA C/COLUNA MED 56X48CM(EM TORNO) INCLUSIVE ACESSO</v>
          </cell>
          <cell r="D2433" t="str">
            <v>UN</v>
          </cell>
          <cell r="E2433">
            <v>87.6</v>
          </cell>
        </row>
        <row r="2434">
          <cell r="C2434" t="str">
            <v>RIOS DE FIX - FORNECIMENTO</v>
          </cell>
        </row>
        <row r="2435">
          <cell r="B2435" t="str">
            <v>26581/028</v>
          </cell>
          <cell r="C2435" t="str">
            <v>TANQUE LOUCA BRANCA C/COLUNA MED 60X56CM(EM TORNO)INCLUSIVE ACESSORIOS</v>
          </cell>
          <cell r="D2435" t="str">
            <v>UN</v>
          </cell>
          <cell r="E2435">
            <v>85.63</v>
          </cell>
        </row>
        <row r="2436">
          <cell r="C2436" t="str">
            <v>DE FIXACAO - FORNECIMENTO</v>
          </cell>
        </row>
        <row r="2437">
          <cell r="B2437" t="str">
            <v>26581/029</v>
          </cell>
          <cell r="C2437" t="str">
            <v>MICTORIO DE LOUCA BRANCA COM SIFAO INTEGRADO MED 33X28X53CM INCL</v>
          </cell>
          <cell r="D2437" t="str">
            <v>UN</v>
          </cell>
          <cell r="E2437">
            <v>71.03</v>
          </cell>
        </row>
        <row r="2438">
          <cell r="C2438" t="str">
            <v>ACESSORIOS DE FIXACAO FORNECIMENTO</v>
          </cell>
        </row>
        <row r="2439">
          <cell r="B2439" t="str">
            <v>26581/030</v>
          </cell>
          <cell r="C2439" t="str">
            <v>SABONETEIRA DE LOUCA BRANCA DE 15X15CM S/ALCA FORNEC E COLOCACAO</v>
          </cell>
          <cell r="D2439" t="str">
            <v>UN</v>
          </cell>
          <cell r="E2439">
            <v>14.58</v>
          </cell>
        </row>
        <row r="2440">
          <cell r="B2440" t="str">
            <v>26581/031</v>
          </cell>
          <cell r="C2440" t="str">
            <v>MEIA SABONETEIRA DE LOUCA BRANCA DE 15X7,5CM FORNECIMENTO E COLOCACAO</v>
          </cell>
          <cell r="D2440" t="str">
            <v>UN</v>
          </cell>
          <cell r="E2440">
            <v>11.46</v>
          </cell>
        </row>
        <row r="2441">
          <cell r="B2441" t="str">
            <v>26581/032</v>
          </cell>
          <cell r="C2441" t="str">
            <v>PORTA PAPEL DE LOUCA BRANCA DE 15X15CM FORNEC E COLOCACAO</v>
          </cell>
          <cell r="D2441" t="str">
            <v>UN</v>
          </cell>
          <cell r="E2441">
            <v>14.35</v>
          </cell>
        </row>
        <row r="2442">
          <cell r="B2442" t="str">
            <v>26581/033</v>
          </cell>
          <cell r="C2442" t="str">
            <v>CABIDE DE LOUCA BRANCA DUPLO DE 10X5CM FORNEC E COLOCACAO</v>
          </cell>
          <cell r="D2442" t="str">
            <v>UN</v>
          </cell>
          <cell r="E2442">
            <v>8.18</v>
          </cell>
        </row>
        <row r="2443">
          <cell r="B2443" t="str">
            <v>26581/034</v>
          </cell>
          <cell r="C2443" t="str">
            <v>CABIDE DE LOUCA BRANCA SIMPLES DE 7X5CM FORNEC E COLOCACAO</v>
          </cell>
          <cell r="D2443" t="str">
            <v>UN</v>
          </cell>
          <cell r="E2443">
            <v>8.18</v>
          </cell>
        </row>
        <row r="2444">
          <cell r="B2444" t="str">
            <v>26581/035</v>
          </cell>
          <cell r="C2444" t="str">
            <v>PORTA TOALHA DE PLASTICO DE 24" C/CONSOLOS DE LOUCA BRANCA FORNEC E</v>
          </cell>
          <cell r="D2444" t="str">
            <v>UN</v>
          </cell>
          <cell r="E2444">
            <v>16.39</v>
          </cell>
        </row>
        <row r="2445">
          <cell r="C2445" t="str">
            <v>COLOCACAO</v>
          </cell>
        </row>
        <row r="2446">
          <cell r="B2446" t="str">
            <v>26581/036</v>
          </cell>
          <cell r="C2446" t="str">
            <v>VASO SANITARIO LOUCA BRANCA CAIXA DESCARGA ACOPLADA 35X65X35CM INCL AS</v>
          </cell>
          <cell r="D2446" t="str">
            <v>UN</v>
          </cell>
          <cell r="E2446">
            <v>149.25</v>
          </cell>
        </row>
        <row r="2447">
          <cell r="C2447" t="str">
            <v>SENTO PLASTICO E RABICHO CROMADO EXCL COLOCACAO.</v>
          </cell>
        </row>
        <row r="2448">
          <cell r="B2448" t="str">
            <v>26581/038</v>
          </cell>
          <cell r="C2448" t="str">
            <v>PORTA SABONETE LIQUIDO FORNECIMENTO</v>
          </cell>
          <cell r="D2448" t="str">
            <v>UN</v>
          </cell>
          <cell r="E2448">
            <v>13.58</v>
          </cell>
        </row>
        <row r="2449">
          <cell r="B2449" t="str">
            <v>26581/039</v>
          </cell>
          <cell r="C2449" t="str">
            <v>LAVATORIO LOUCA COR C/COLUNA PADRAO MEDIO 45X55CM ACESSORIOS CROMADOS</v>
          </cell>
          <cell r="D2449" t="str">
            <v>UN</v>
          </cell>
          <cell r="E2449">
            <v>160.08000000000001</v>
          </cell>
        </row>
        <row r="2450">
          <cell r="C2450" t="str">
            <v>TORNEIRA VALVULA E RABICHO.</v>
          </cell>
        </row>
        <row r="2451">
          <cell r="B2451">
            <v>68061</v>
          </cell>
          <cell r="C2451" t="str">
            <v>COLOCACAO DE CHUVEIRO COM HASTE DE PVC 1/2"</v>
          </cell>
          <cell r="D2451" t="str">
            <v>UN</v>
          </cell>
          <cell r="E2451">
            <v>8.25</v>
          </cell>
        </row>
        <row r="2452">
          <cell r="B2452">
            <v>68451</v>
          </cell>
          <cell r="C2452" t="str">
            <v>TAMPO P/VASO SANITARIO</v>
          </cell>
        </row>
        <row r="2453">
          <cell r="B2453" t="str">
            <v>68451/001</v>
          </cell>
          <cell r="C2453" t="str">
            <v>TAMPO PLASTICO P/VASO SANITARIO INFANTIL-FORNECIMENTO/COLOCACAO</v>
          </cell>
          <cell r="D2453" t="str">
            <v>UN</v>
          </cell>
          <cell r="E2453">
            <v>16.2</v>
          </cell>
        </row>
        <row r="2454">
          <cell r="B2454" t="str">
            <v>IGO       |</v>
          </cell>
          <cell r="C2454" t="str">
            <v>D E S C R I Ç Ã O                                                   |UN</v>
          </cell>
          <cell r="D2454" t="str">
            <v>IDADE</v>
          </cell>
          <cell r="E2454" t="str">
            <v>|CUSTO TOT</v>
          </cell>
        </row>
        <row r="2455">
          <cell r="B2455" t="str">
            <v>ULO.....: N</v>
          </cell>
          <cell r="C2455" t="str">
            <v>ACIONAL CAIXA</v>
          </cell>
        </row>
        <row r="2457">
          <cell r="B2457">
            <v>68462</v>
          </cell>
          <cell r="C2457" t="str">
            <v>VASO SANITARIO BRANCO C/CAIXA ACOPLADA</v>
          </cell>
        </row>
        <row r="2458">
          <cell r="B2458" t="str">
            <v>68462/001</v>
          </cell>
          <cell r="C2458" t="str">
            <v>VASO SANITARIO BRANCO C/CAIXA ACOPLADA</v>
          </cell>
          <cell r="D2458" t="str">
            <v>UN</v>
          </cell>
          <cell r="E2458">
            <v>165.62</v>
          </cell>
        </row>
        <row r="2459">
          <cell r="B2459">
            <v>68498</v>
          </cell>
          <cell r="C2459" t="str">
            <v>BACIA SANITARIA, ASSENTO PLASTICO, CAIXA DE DESCARGA PVC DE SOBREPOR,</v>
          </cell>
        </row>
        <row r="2460">
          <cell r="C2460" t="str">
            <v>ENGATE PLASTICO, TUBO DE DESCIDA E BOLSA DE BORRACHA</v>
          </cell>
        </row>
        <row r="2461">
          <cell r="B2461" t="str">
            <v>68498/001</v>
          </cell>
          <cell r="C2461" t="str">
            <v>VASO SANITARIO, ASSENTO PLASTICO, CAIXA DE DESCARGA PVC DE SOBREPOR, ENGATE PLASTICO, TUBO DE DESCIDA E BOLSA DE BORRACHA</v>
          </cell>
          <cell r="D2461" t="str">
            <v>UN</v>
          </cell>
          <cell r="E2461">
            <v>138.81</v>
          </cell>
        </row>
        <row r="2463">
          <cell r="B2463">
            <v>68620</v>
          </cell>
          <cell r="C2463" t="str">
            <v>LAVATORIO SUSPENSO</v>
          </cell>
        </row>
        <row r="2464">
          <cell r="B2464" t="str">
            <v>68620/001</v>
          </cell>
          <cell r="C2464" t="str">
            <v>LAVATORIO SUSPENSO BRANCO C/PARAFUSO</v>
          </cell>
          <cell r="D2464" t="str">
            <v>UN</v>
          </cell>
          <cell r="E2464">
            <v>41.98</v>
          </cell>
        </row>
        <row r="2465">
          <cell r="B2465" t="str">
            <v>68620/004</v>
          </cell>
          <cell r="C2465" t="str">
            <v>LAVATORIO SUSPENSO BRANCO C/VALVULA E SIFAO</v>
          </cell>
          <cell r="D2465" t="str">
            <v>UN</v>
          </cell>
          <cell r="E2465">
            <v>60.83</v>
          </cell>
        </row>
        <row r="2466">
          <cell r="B2466">
            <v>68621</v>
          </cell>
          <cell r="C2466" t="str">
            <v>BANCA/CUBA RESINA SINTETICA</v>
          </cell>
        </row>
        <row r="2467">
          <cell r="B2467" t="str">
            <v>68621/001</v>
          </cell>
          <cell r="C2467" t="str">
            <v>BANCA/CUBA RESINA SINTETICA 120X60CM S/COMPLEMENTOS</v>
          </cell>
          <cell r="D2467" t="str">
            <v>UN</v>
          </cell>
          <cell r="E2467">
            <v>73.05</v>
          </cell>
        </row>
        <row r="2468">
          <cell r="B2468" t="str">
            <v>68621/002</v>
          </cell>
          <cell r="C2468" t="str">
            <v>BANCA/CUBA RESINA SINTETICA 150X60CM S/COMPLEMENTOS</v>
          </cell>
          <cell r="D2468" t="str">
            <v>UN</v>
          </cell>
          <cell r="E2468">
            <v>95.36</v>
          </cell>
        </row>
        <row r="2469">
          <cell r="B2469" t="str">
            <v>68621/003</v>
          </cell>
          <cell r="C2469" t="str">
            <v>BANCA/CUBA RESINA SINTETICA 120X60 C/VALVULA E SIFAO</v>
          </cell>
          <cell r="D2469" t="str">
            <v>UN</v>
          </cell>
          <cell r="E2469">
            <v>94.83</v>
          </cell>
        </row>
        <row r="2470">
          <cell r="B2470">
            <v>68622</v>
          </cell>
          <cell r="C2470" t="str">
            <v>TANQUE MARMORE SINTETICA CAP=22L S/COMPLEMENTOS</v>
          </cell>
        </row>
        <row r="2471">
          <cell r="B2471" t="str">
            <v>68622/001</v>
          </cell>
          <cell r="C2471" t="str">
            <v>TANQUE MARMORE SINTETICA CAP=22L S/COMPLEMENTOS</v>
          </cell>
          <cell r="D2471" t="str">
            <v>UN</v>
          </cell>
          <cell r="E2471">
            <v>73.44</v>
          </cell>
        </row>
        <row r="2472">
          <cell r="B2472" t="str">
            <v>68622/002</v>
          </cell>
          <cell r="C2472" t="str">
            <v>TANQUE MARMORE SINTETICO CAP=22L C/VALVULA</v>
          </cell>
          <cell r="D2472" t="str">
            <v>UN</v>
          </cell>
          <cell r="E2472">
            <v>78.72</v>
          </cell>
        </row>
        <row r="2473">
          <cell r="B2473">
            <v>68641</v>
          </cell>
          <cell r="C2473" t="str">
            <v>BALCAO DE PIA EM RESILINEA 1,2 X 0,6 M C/SIFAO PLASTICO</v>
          </cell>
        </row>
        <row r="2474">
          <cell r="C2474" t="str">
            <v>(PIA DE COZINHA EM GRANILITE/MARMORITE)</v>
          </cell>
        </row>
        <row r="2475">
          <cell r="B2475" t="str">
            <v>68641/001</v>
          </cell>
          <cell r="C2475" t="str">
            <v>BALCAO DE PIA EM RESILINEA 1,2 X 0,6 M C/SIFAO PLASTICO</v>
          </cell>
          <cell r="D2475" t="str">
            <v>UN</v>
          </cell>
          <cell r="E2475">
            <v>68.739999999999995</v>
          </cell>
        </row>
        <row r="2476">
          <cell r="C2476" t="str">
            <v>(PIA DE COZINHA EM GRANILITE/MARMORITE)</v>
          </cell>
        </row>
        <row r="2477">
          <cell r="B2477" t="str">
            <v>68641/002</v>
          </cell>
          <cell r="C2477" t="str">
            <v>TANQUE DE RESILINEA C/ SIFAO E VALVULA (GRANITINA/GRANILITE/MARMORITE)</v>
          </cell>
          <cell r="D2477" t="str">
            <v>UN</v>
          </cell>
          <cell r="E2477">
            <v>53.35</v>
          </cell>
        </row>
        <row r="2478">
          <cell r="B2478">
            <v>68650</v>
          </cell>
          <cell r="C2478" t="str">
            <v>BANCA ACO INOX C/CUBA EM PAREDE,SEM COMPLEMENTOS (SIFAO/VALV/TORN)</v>
          </cell>
        </row>
        <row r="2479">
          <cell r="B2479" t="str">
            <v>68650/001</v>
          </cell>
          <cell r="C2479" t="str">
            <v>BANCA ACO INOXIDAVEL 120X60CM C/1 CUBA INOX EM PAREDE,SEM COMPLEMENTOS</v>
          </cell>
          <cell r="D2479" t="str">
            <v>UN</v>
          </cell>
          <cell r="E2479">
            <v>140.6</v>
          </cell>
        </row>
        <row r="2480">
          <cell r="B2480" t="str">
            <v>68650/002</v>
          </cell>
          <cell r="C2480" t="str">
            <v>BANCA ACO INOXIDAVEL 200X60CM C/2 CUBAS INOX EM PAREDE,SEM COMPLEMENTO</v>
          </cell>
          <cell r="D2480" t="str">
            <v>UN</v>
          </cell>
          <cell r="E2480">
            <v>274.52</v>
          </cell>
        </row>
        <row r="2481">
          <cell r="B2481">
            <v>68651</v>
          </cell>
          <cell r="C2481" t="str">
            <v>APARELHOS DE ACO INOXIDAVEL</v>
          </cell>
        </row>
        <row r="2482">
          <cell r="B2482" t="str">
            <v>68651/003</v>
          </cell>
          <cell r="C2482" t="str">
            <v>TANQUE DE ACO INOXIDAVEL CHAPA 22.304 DE 520X520MM CAP 30L  C/ESFREGA</v>
          </cell>
          <cell r="D2482" t="str">
            <v>UN</v>
          </cell>
          <cell r="E2482">
            <v>136.22999999999999</v>
          </cell>
        </row>
        <row r="2483">
          <cell r="C2483" t="str">
            <v>DOR EXCL TORNEIRA - FORNECIMENTO</v>
          </cell>
        </row>
        <row r="2484">
          <cell r="B2484" t="str">
            <v>68651/004</v>
          </cell>
          <cell r="C2484" t="str">
            <v>BANCA DE ACO INOXIDAVEL 2,00X0,55MM CHAPA 18.304 C/1 CUBA DE 500X400X</v>
          </cell>
          <cell r="D2484" t="str">
            <v>UN</v>
          </cell>
          <cell r="E2484">
            <v>361.18</v>
          </cell>
        </row>
        <row r="2485">
          <cell r="B2485" t="str">
            <v>IGO       |</v>
          </cell>
          <cell r="C2485" t="str">
            <v>D E S C R I Ç Ã O                                                   |UN</v>
          </cell>
          <cell r="D2485" t="str">
            <v>IDADE</v>
          </cell>
          <cell r="E2485" t="str">
            <v>|CUSTO TOT</v>
          </cell>
        </row>
        <row r="2486">
          <cell r="B2486" t="str">
            <v>ULO.....: N</v>
          </cell>
          <cell r="C2486" t="str">
            <v>ACIONAL CAIXA</v>
          </cell>
        </row>
        <row r="2488">
          <cell r="C2488" t="str">
            <v>200MM EM CHAPA 20.304 VALVULA DE ESCOAMENTO TP AMERICANA 1623 SIFAO</v>
          </cell>
        </row>
        <row r="2489">
          <cell r="C2489" t="str">
            <v>1.1/2"X1.1/2" SOBRE APOIOS DE ALVENARIA DE MEIA VEZ E VERGA DE CONCRE</v>
          </cell>
        </row>
        <row r="2490">
          <cell r="C2490" t="str">
            <v>TO SEM REVESTIMENTO EXCL TORNEIRA -FORNECIME</v>
          </cell>
        </row>
        <row r="2491">
          <cell r="B2491" t="str">
            <v>68651/005</v>
          </cell>
          <cell r="C2491" t="str">
            <v>BANCA DE ACO INOX DE 2,00X0,55MM CHAPA 18.304 2 CUBAS DE 500X400X200MM</v>
          </cell>
          <cell r="D2491" t="str">
            <v>UN</v>
          </cell>
          <cell r="E2491">
            <v>428.93</v>
          </cell>
        </row>
        <row r="2492">
          <cell r="C2492" t="str">
            <v>EM CHAPA 20.304 VALVULA DE ESCOAMENTO TP AMERICANA 1623 2 SIFOES 1680</v>
          </cell>
        </row>
        <row r="2493">
          <cell r="C2493" t="str">
            <v>1.1/2"X1.1/2" SOBRE APOIS DE ALVENARIA DE MEIA VEZ E VERGA DE CONCRETO</v>
          </cell>
        </row>
        <row r="2494">
          <cell r="C2494" t="str">
            <v>S/REVESTIMENTO EXCL TORNEIRA - FORNECIMENTO</v>
          </cell>
        </row>
        <row r="2495">
          <cell r="B2495" t="str">
            <v>68651/006</v>
          </cell>
          <cell r="C2495" t="str">
            <v>CUBA DE ACO INOX DE 500X400X200MM EM CHAPA 20.304 VALVULA DE ESCOAMEN</v>
          </cell>
          <cell r="D2495" t="str">
            <v>UN</v>
          </cell>
          <cell r="E2495">
            <v>122.45</v>
          </cell>
        </row>
        <row r="2496">
          <cell r="C2496" t="str">
            <v>TO TP AMERICANA 1623 SIFAO 1680 1,1/2"X1.1/2" EXCL TORNEIRA - FORNECI</v>
          </cell>
        </row>
        <row r="2497">
          <cell r="C2497" t="str">
            <v>MENTO E COLOCACAO</v>
          </cell>
        </row>
        <row r="2498">
          <cell r="B2498" t="str">
            <v>68651/007</v>
          </cell>
          <cell r="C2498" t="str">
            <v>CUBA DUPLA EM ACO INOX DE 820X340X150MM CHAPA 20.304 2 VALVULAS DE ES</v>
          </cell>
          <cell r="D2498" t="str">
            <v>UN</v>
          </cell>
          <cell r="E2498">
            <v>196.85</v>
          </cell>
        </row>
        <row r="2499">
          <cell r="C2499" t="str">
            <v>COAMENTO 1623 2 SIFOES 1680 1.1/2"X1.1/2" EXCL TORNEIRA - FORNECIMENTO</v>
          </cell>
        </row>
        <row r="2500">
          <cell r="C2500" t="str">
            <v>E COLOCACAO</v>
          </cell>
        </row>
        <row r="2501">
          <cell r="B2501">
            <v>68652</v>
          </cell>
          <cell r="C2501" t="str">
            <v>APARELHOS DE ACO INOXIDAVEL</v>
          </cell>
        </row>
        <row r="2502">
          <cell r="B2502" t="str">
            <v>68652/001</v>
          </cell>
          <cell r="C2502" t="str">
            <v>BANCA SECA DE ACO INOX C/O,55M LARG ATE 3,00M DE COMP EM CHAPA 18304</v>
          </cell>
          <cell r="D2502" t="str">
            <v>M</v>
          </cell>
          <cell r="E2502">
            <v>204.21</v>
          </cell>
        </row>
        <row r="2503">
          <cell r="C2503" t="str">
            <v>SOBRE APOIOS DE ALVENARIA DE MEIA VEZ E VERGA DE CONCRETO S/REVEST -</v>
          </cell>
        </row>
        <row r="2504">
          <cell r="C2504" t="str">
            <v>FORNECIMENTO E ASSENTAMENTO</v>
          </cell>
        </row>
        <row r="2505">
          <cell r="B2505" t="str">
            <v>68652/002</v>
          </cell>
          <cell r="C2505" t="str">
            <v>MICTORIO COLETIVO DE ACO INOX C/SECAO DE 580X300MM EM CHAPA 20.304 COM</v>
          </cell>
          <cell r="D2505" t="str">
            <v>M</v>
          </cell>
          <cell r="E2505">
            <v>298.93</v>
          </cell>
        </row>
        <row r="2506">
          <cell r="C2506" t="str">
            <v>CRIVO DE SAIDA DE 1.1/4" REGISTRO DE PRESSAO 1416 DE 3/4" C/CANOPLA E</v>
          </cell>
        </row>
        <row r="2507">
          <cell r="C2507" t="str">
            <v>VOLANTE EM METAL CROMADO INCL GAMBIARRA - FORNECIMENTO</v>
          </cell>
        </row>
        <row r="2508">
          <cell r="B2508" t="str">
            <v>68652/003</v>
          </cell>
          <cell r="C2508" t="str">
            <v>MICTORIO COLETIVO DE ACO INOX C/SECAO DE 380X250MM EM CHAPA 20.304 COM</v>
          </cell>
          <cell r="D2508" t="str">
            <v>M</v>
          </cell>
          <cell r="E2508">
            <v>242.62</v>
          </cell>
        </row>
        <row r="2509">
          <cell r="C2509" t="str">
            <v>CRIVO DE SAIDA DE 1.1/4" REGISTRO DE PRESSAO 1416 DE 3/4"C/CANOPLA E</v>
          </cell>
        </row>
        <row r="2510">
          <cell r="C2510" t="str">
            <v>VOLANTE EM METAL CROMADO INCL GAMBIARRA - FORNECIMENTO</v>
          </cell>
        </row>
        <row r="2511">
          <cell r="B2511">
            <v>68678</v>
          </cell>
          <cell r="C2511" t="str">
            <v>PRATELEIRA MARMORE</v>
          </cell>
        </row>
        <row r="2512">
          <cell r="B2512" t="str">
            <v>68678/001</v>
          </cell>
          <cell r="C2512" t="str">
            <v>PRATELEIRA MARMORE BRANCO L=55CM E=2,5CM ENGASTADA NA PAREDE</v>
          </cell>
          <cell r="D2512" t="str">
            <v>M</v>
          </cell>
          <cell r="E2512">
            <v>103.57</v>
          </cell>
        </row>
        <row r="2513">
          <cell r="B2513" t="str">
            <v>68678/002</v>
          </cell>
          <cell r="C2513" t="str">
            <v>PRATELEIRA MARMORE BRANCO L=60CM E=2,5CM ENGASTADA NA PAREDE</v>
          </cell>
          <cell r="D2513" t="str">
            <v>M</v>
          </cell>
          <cell r="E2513">
            <v>110.98</v>
          </cell>
        </row>
        <row r="2514">
          <cell r="B2514" t="str">
            <v>68678/003</v>
          </cell>
          <cell r="C2514" t="str">
            <v>PRATELEIRA MARMORE BRANCO L=40CM E=2,5CM ENGASTADA NA PAREDE</v>
          </cell>
          <cell r="D2514" t="str">
            <v>M</v>
          </cell>
          <cell r="E2514">
            <v>81.34</v>
          </cell>
        </row>
        <row r="2515">
          <cell r="B2515" t="str">
            <v>68678/004</v>
          </cell>
          <cell r="C2515" t="str">
            <v>PRATELEIRA MARMORE BRANCO L=30CM E=2,5CM ENGASTADA NA PAREDE</v>
          </cell>
          <cell r="D2515" t="str">
            <v>M</v>
          </cell>
          <cell r="E2515">
            <v>66.52</v>
          </cell>
        </row>
        <row r="2516">
          <cell r="B2516" t="str">
            <v>IGO       |</v>
          </cell>
          <cell r="C2516" t="str">
            <v>D E S C R I Ç Ã O                                                   |UN</v>
          </cell>
          <cell r="D2516" t="str">
            <v>IDADE</v>
          </cell>
          <cell r="E2516" t="str">
            <v>|CUSTO TOT</v>
          </cell>
        </row>
        <row r="2517">
          <cell r="B2517" t="str">
            <v>ULO.....: N</v>
          </cell>
          <cell r="C2517" t="str">
            <v>ACIONAL CAIXA</v>
          </cell>
        </row>
        <row r="2519">
          <cell r="B2519">
            <v>84</v>
          </cell>
          <cell r="C2519" t="str">
            <v>FOSSAS/SUMIDOUROS</v>
          </cell>
        </row>
        <row r="2520">
          <cell r="B2520">
            <v>23772</v>
          </cell>
          <cell r="C2520" t="str">
            <v>SUMIDOURO H=5,0M COM TIJOLOS MACICOS A CRIVO ARGAMASSADOS</v>
          </cell>
        </row>
        <row r="2521">
          <cell r="B2521" t="str">
            <v>23772/001</v>
          </cell>
          <cell r="C2521" t="str">
            <v>SUMIDOURO D=1,20M TAMPA CONCRETO ARMADO D=1,40M H=0,10M</v>
          </cell>
          <cell r="D2521" t="str">
            <v>UN</v>
          </cell>
          <cell r="E2521">
            <v>673.06</v>
          </cell>
        </row>
        <row r="2522">
          <cell r="B2522" t="str">
            <v>23772/002</v>
          </cell>
          <cell r="C2522" t="str">
            <v>SUMIDOURO D=1,40M TAMPA CONCRETO ARMADO D=1,60M H=0,10M</v>
          </cell>
          <cell r="D2522" t="str">
            <v>UN</v>
          </cell>
          <cell r="E2522">
            <v>836.72</v>
          </cell>
        </row>
        <row r="2523">
          <cell r="B2523">
            <v>23773</v>
          </cell>
          <cell r="C2523" t="str">
            <v>FOSSA SEPTICA 1500L / ALVENARIA TIJOLO MACICO 1/2VEZ</v>
          </cell>
        </row>
        <row r="2524">
          <cell r="B2524" t="str">
            <v>23773/001</v>
          </cell>
          <cell r="C2524" t="str">
            <v>FOSSA SEPTICA ALV TIJOLO MACICO 1/2VEZ-DIMEN EXT 1,90 X 1,10 X 1,40M</v>
          </cell>
          <cell r="D2524" t="str">
            <v>UN</v>
          </cell>
          <cell r="E2524">
            <v>711.8</v>
          </cell>
        </row>
        <row r="2525">
          <cell r="C2525" t="str">
            <v>(1500L) REVESTIDA INTERNAMENTE C/BARRA LISA, TAMPA CONC ARMADO E=8CM</v>
          </cell>
        </row>
        <row r="2526">
          <cell r="B2526">
            <v>24324</v>
          </cell>
          <cell r="C2526" t="str">
            <v>CONSERVACAO DE FOSSAS/SUMIDOUROS - PAR</v>
          </cell>
        </row>
        <row r="2527">
          <cell r="B2527" t="str">
            <v>24324/001</v>
          </cell>
          <cell r="C2527" t="str">
            <v>LIMPEZA E MANUTENCAO DE FOSSAS/SUMIDOUROS PREDIAIS/PAR</v>
          </cell>
          <cell r="D2527" t="str">
            <v>H</v>
          </cell>
          <cell r="E2527">
            <v>110.19</v>
          </cell>
        </row>
        <row r="2528">
          <cell r="B2528">
            <v>85</v>
          </cell>
          <cell r="C2528" t="str">
            <v>PONTOS DE AGUA/ESGOTO</v>
          </cell>
        </row>
        <row r="2529">
          <cell r="B2529">
            <v>11777</v>
          </cell>
          <cell r="C2529" t="str">
            <v>INSTALACOES HIDRO-SANITARIAS TANQUES</v>
          </cell>
        </row>
        <row r="2530">
          <cell r="B2530" t="str">
            <v>11777/001</v>
          </cell>
          <cell r="C2530" t="str">
            <v>INSTALACAO PVC/ASSENTAMENTO TANQUE SERVICO C/3,0M TUBO PVC 25MM E 3,0M</v>
          </cell>
          <cell r="D2530" t="str">
            <v>UN</v>
          </cell>
          <cell r="E2530">
            <v>88.28</v>
          </cell>
        </row>
        <row r="2531">
          <cell r="C2531" t="str">
            <v>TUBO PVC 50MM INCLUINDO CONEXOES. EXCLUSIVE FORNECIMENTO DO APARELHO.</v>
          </cell>
        </row>
        <row r="2532">
          <cell r="B2532">
            <v>11779</v>
          </cell>
          <cell r="C2532" t="str">
            <v>INSTALACOES HIDRO-SANITARIAS DE MICTORIO LOUCA</v>
          </cell>
        </row>
        <row r="2533">
          <cell r="B2533" t="str">
            <v>11779/001</v>
          </cell>
          <cell r="C2533" t="str">
            <v>INSTALACOES PVC/ASSENTAMENTO MICTORIO LOUCA C/3,0M TUBO PVC 25MM, 1,5M</v>
          </cell>
          <cell r="D2533" t="str">
            <v>UN</v>
          </cell>
          <cell r="E2533">
            <v>80.45</v>
          </cell>
        </row>
        <row r="2534">
          <cell r="C2534" t="str">
            <v>PVC 40 E 1,5M TUBO PVC 50MM, CONEXOES, CAIXA SIFONADA PVC 100X100X50MM</v>
          </cell>
        </row>
        <row r="2535">
          <cell r="C2535" t="str">
            <v>C/TAMPA CEGA. EXCLUSIVE FORNECIMENTO DO APARELHO.</v>
          </cell>
        </row>
        <row r="2536">
          <cell r="B2536">
            <v>11780</v>
          </cell>
          <cell r="C2536" t="str">
            <v>INSTALACOES HIDRO-SANITARIAS DE MICTORIO TP CALHA</v>
          </cell>
        </row>
        <row r="2537">
          <cell r="B2537" t="str">
            <v>11780/001</v>
          </cell>
          <cell r="C2537" t="str">
            <v>INSTALACAO PVC/ASSENTAMENTO MICTORIO TP CALHA C/3,0M TUBO PVC 25MM,</v>
          </cell>
          <cell r="D2537" t="str">
            <v>UN</v>
          </cell>
          <cell r="E2537">
            <v>157.44999999999999</v>
          </cell>
        </row>
        <row r="2538">
          <cell r="C2538" t="str">
            <v>REGISTRO DE GAVETA, 2,0M TUBO PVC 40MM E 2,0M TUBO PVC 50MM, CONEXOES</v>
          </cell>
        </row>
        <row r="2539">
          <cell r="C2539" t="str">
            <v>E CAIXA SIFONADA PVC C/100X100X50MM, C/TAMPA CEGA. EXCLUSIVE: FORNECI</v>
          </cell>
        </row>
        <row r="2540">
          <cell r="C2540" t="str">
            <v>MENTO DE APARELHO.</v>
          </cell>
        </row>
        <row r="2541">
          <cell r="B2541">
            <v>26305</v>
          </cell>
          <cell r="C2541" t="str">
            <v>PONTO AGUA FRIA</v>
          </cell>
        </row>
        <row r="2542">
          <cell r="B2542" t="str">
            <v>26305/001</v>
          </cell>
          <cell r="C2542" t="str">
            <v>PONTO AGUA FRIA TUBO PVC 3/4"</v>
          </cell>
          <cell r="D2542" t="str">
            <v>PT</v>
          </cell>
          <cell r="E2542">
            <v>40.619999999999997</v>
          </cell>
        </row>
        <row r="2543">
          <cell r="B2543" t="str">
            <v>26305/002</v>
          </cell>
          <cell r="C2543" t="str">
            <v>PONTO AGUA FRIA TUBO PVC 1/2"</v>
          </cell>
          <cell r="D2543" t="str">
            <v>PT</v>
          </cell>
          <cell r="E2543">
            <v>36.729999999999997</v>
          </cell>
        </row>
        <row r="2544">
          <cell r="B2544" t="str">
            <v>26305/003</v>
          </cell>
          <cell r="C2544" t="str">
            <v>PONTO AGUA FRIA TUBO PVC 1"</v>
          </cell>
          <cell r="D2544" t="str">
            <v>PT</v>
          </cell>
          <cell r="E2544">
            <v>56.55</v>
          </cell>
        </row>
        <row r="2545">
          <cell r="B2545" t="str">
            <v>26305/004</v>
          </cell>
          <cell r="C2545" t="str">
            <v>PONTO AGUA FRIA TUBO PVC 1 1/4"</v>
          </cell>
          <cell r="D2545" t="str">
            <v>PT</v>
          </cell>
          <cell r="E2545">
            <v>77.760000000000005</v>
          </cell>
        </row>
        <row r="2546">
          <cell r="B2546" t="str">
            <v>26305/005</v>
          </cell>
          <cell r="C2546" t="str">
            <v>PONTO AGUA FRIA TUBO PVC 1 1/2"</v>
          </cell>
          <cell r="D2546" t="str">
            <v>PT</v>
          </cell>
          <cell r="E2546">
            <v>89.31</v>
          </cell>
        </row>
        <row r="2547">
          <cell r="B2547" t="str">
            <v>IGO       |</v>
          </cell>
          <cell r="C2547" t="str">
            <v>D E S C R I Ç Ã O                                                   |UN</v>
          </cell>
          <cell r="D2547" t="str">
            <v>IDADE</v>
          </cell>
          <cell r="E2547" t="str">
            <v>|CUSTO TOT</v>
          </cell>
        </row>
        <row r="2548">
          <cell r="B2548" t="str">
            <v>ULO.....: N</v>
          </cell>
          <cell r="C2548" t="str">
            <v>ACIONAL CAIXA</v>
          </cell>
        </row>
        <row r="2550">
          <cell r="B2550" t="str">
            <v>26305/006</v>
          </cell>
          <cell r="C2550" t="str">
            <v>PONTO AGUA FRIA TUBO PVC 2"</v>
          </cell>
          <cell r="D2550" t="str">
            <v>PT</v>
          </cell>
          <cell r="E2550">
            <v>131.77000000000001</v>
          </cell>
        </row>
        <row r="2551">
          <cell r="B2551">
            <v>26306</v>
          </cell>
          <cell r="C2551" t="str">
            <v>PONTO ESGOTO</v>
          </cell>
        </row>
        <row r="2552">
          <cell r="B2552" t="str">
            <v>26306/001</v>
          </cell>
          <cell r="C2552" t="str">
            <v>PONTO ESGOTO PRIMARIO / TUBO PVC 100MM</v>
          </cell>
          <cell r="D2552" t="str">
            <v>PT</v>
          </cell>
          <cell r="E2552">
            <v>52.02</v>
          </cell>
        </row>
        <row r="2553">
          <cell r="B2553" t="str">
            <v>26306/002</v>
          </cell>
          <cell r="C2553" t="str">
            <v>PONTO ESGOTO SEGUNDARIO / TUBO PVC 75MM</v>
          </cell>
          <cell r="D2553" t="str">
            <v>PT</v>
          </cell>
          <cell r="E2553">
            <v>58.92</v>
          </cell>
        </row>
        <row r="2554">
          <cell r="B2554">
            <v>26555</v>
          </cell>
          <cell r="C2554" t="str">
            <v>INSTALACOES HIDRAULICAS CAIXAS/VALVULA DESCARGA E DUCHA MANUAL</v>
          </cell>
        </row>
        <row r="2555">
          <cell r="B2555" t="str">
            <v>26555/006</v>
          </cell>
          <cell r="C2555" t="str">
            <v>INSTALACAO EM PVC/ASSENTAMENTO DUCHINHA MANUAL P/BANHEIRO C/3,0M TUBO</v>
          </cell>
          <cell r="D2555" t="str">
            <v>UN</v>
          </cell>
          <cell r="E2555">
            <v>53.21</v>
          </cell>
        </row>
        <row r="2556">
          <cell r="C2556" t="str">
            <v>PVC 25MM E CONEXOES. EXCLUSIVE FORNECIMENTO APARELHO</v>
          </cell>
        </row>
        <row r="2557">
          <cell r="B2557" t="str">
            <v>26555/008</v>
          </cell>
          <cell r="C2557" t="str">
            <v>INSTALACAO EM PVC/ASSENTAMENTO CAIXA DESCARGA ELEVADA C/2,0M TUBO DE</v>
          </cell>
          <cell r="D2557" t="str">
            <v>UN</v>
          </cell>
          <cell r="E2557">
            <v>60.08</v>
          </cell>
        </row>
        <row r="2558">
          <cell r="C2558" t="str">
            <v>PVC 25MM, CONEXOES E MONTAGENS. EXCLUSIVE FORNECIMENTO DA CAIXA.</v>
          </cell>
        </row>
        <row r="2559">
          <cell r="B2559" t="str">
            <v>26555/009</v>
          </cell>
          <cell r="C2559" t="str">
            <v>INSTALACAO EM PVC/ASSENTAMENTO CAIXA DESCARGA EMBUTIR C/2,0M DE TUBO</v>
          </cell>
          <cell r="D2559" t="str">
            <v>UN</v>
          </cell>
          <cell r="E2559">
            <v>74.489999999999995</v>
          </cell>
        </row>
        <row r="2560">
          <cell r="C2560" t="str">
            <v>PVC 25MM, 0,80M TUBO PVC 40MM, CONEXOES E MONTAGEM.EXCLUSIVE FORNECIME</v>
          </cell>
        </row>
        <row r="2561">
          <cell r="C2561" t="str">
            <v>NTO DA CAIXA.</v>
          </cell>
        </row>
        <row r="2562">
          <cell r="B2562" t="str">
            <v>26555/010</v>
          </cell>
          <cell r="C2562" t="str">
            <v>INSTALACAO EM PVC/ASSENTAMENTO VALVULA DESCARGA C/3,0M TUBO PVC 50MM</v>
          </cell>
          <cell r="D2562" t="str">
            <v>UN</v>
          </cell>
          <cell r="E2562">
            <v>90.15</v>
          </cell>
        </row>
        <row r="2563">
          <cell r="C2563" t="str">
            <v>CONEXOES E MONTAGEM. EXCLUSIVE FORNECIMENTO DA VALVULA.</v>
          </cell>
        </row>
        <row r="2564">
          <cell r="B2564">
            <v>26577</v>
          </cell>
          <cell r="C2564" t="str">
            <v>INSTALACOES HIDRO-SANITARIAS E ELETRICA P/CHUVEIRO</v>
          </cell>
        </row>
        <row r="2565">
          <cell r="B2565" t="str">
            <v>26577/001</v>
          </cell>
          <cell r="C2565" t="str">
            <v>INSTALACAO EM PVC/ASSENTAMENTO CHUVEIRO/REGISTRO C/6,0M TUBO PVC 25MM</v>
          </cell>
          <cell r="D2565" t="str">
            <v>UN</v>
          </cell>
          <cell r="E2565">
            <v>83.78</v>
          </cell>
        </row>
        <row r="2566">
          <cell r="C2566" t="str">
            <v>P/AGUA, 2,0M TUBO PVC 40MM, CONEXOES, RALO SECO DE PVC 100MM C/GRELHA.</v>
          </cell>
        </row>
        <row r="2567">
          <cell r="C2567" t="str">
            <v>EXCLUSIVE FORNECIMENTO CHUVEIRO/REGISTRO</v>
          </cell>
        </row>
        <row r="2568">
          <cell r="B2568" t="str">
            <v>26577/002</v>
          </cell>
          <cell r="C2568" t="str">
            <v>INSTALACAO EM PVC/ASSENTAMENTO CHUVEIRO ELETRICO C/30,0M FIO 4MM2,</v>
          </cell>
          <cell r="D2568" t="str">
            <v>UN</v>
          </cell>
          <cell r="E2568">
            <v>157.49</v>
          </cell>
        </row>
        <row r="2569">
          <cell r="C2569" t="str">
            <v>3M ELETRODUTO PVC DIAM=3/4", 6,0M TUBO PVC 25MM, 2,0M TUBO PVC 50MM,</v>
          </cell>
        </row>
        <row r="2570">
          <cell r="C2570" t="str">
            <v>CONEXOES, RALO SECO C/GRELHA.EXCLUSIVE FORNECIMENTO CHUVEIRO/REGISTRO</v>
          </cell>
        </row>
        <row r="2571">
          <cell r="B2571">
            <v>26578</v>
          </cell>
          <cell r="C2571" t="str">
            <v>INSTALACOES HIDRO-SANITARIAS PIAS E LAVATORIOS</v>
          </cell>
        </row>
        <row r="2572">
          <cell r="B2572" t="str">
            <v>26578/003</v>
          </cell>
          <cell r="C2572" t="str">
            <v>INSTALACAO EM PVC/ASSENTAMENTO PIA C/2 CUBAS C/3,0M TUBO PVC 25MM,</v>
          </cell>
          <cell r="D2572" t="str">
            <v>UN</v>
          </cell>
          <cell r="E2572">
            <v>90.42</v>
          </cell>
        </row>
        <row r="2573">
          <cell r="C2573" t="str">
            <v>3,00M TUBO PVC 50MM E CONEXOES.EXCLUSIVE FORNECIMENTO DO APARELHO.</v>
          </cell>
        </row>
        <row r="2574">
          <cell r="B2574" t="str">
            <v>26578/004</v>
          </cell>
          <cell r="C2574" t="str">
            <v>INSTALACAO EM PVC/ASSENTAMENTO PIA C/CUBA DUPLA C/3,0M TUBO PVC 25MM,</v>
          </cell>
          <cell r="D2574" t="str">
            <v>UN</v>
          </cell>
          <cell r="E2574">
            <v>90.42</v>
          </cell>
        </row>
        <row r="2575">
          <cell r="C2575" t="str">
            <v>3,0M TUBO PVC 50MM E CONEXOES. EXCLUSIVE FORNECIMENTO DO APARELHO</v>
          </cell>
        </row>
        <row r="2576">
          <cell r="B2576" t="str">
            <v>26578/006</v>
          </cell>
          <cell r="C2576" t="str">
            <v>INSTALACAO EM PVC/ASSENTAMENTO LAVATORIO C/1 TORNEIRA C/3,0M TUBO PVC</v>
          </cell>
          <cell r="D2576" t="str">
            <v>UN</v>
          </cell>
          <cell r="E2576">
            <v>67.89</v>
          </cell>
        </row>
        <row r="2577">
          <cell r="C2577" t="str">
            <v>25MM, 2,0M TUBO PVC 40MM E CONEXOES.EXCLUSIVE FORNECIMENTO DE APARELHO</v>
          </cell>
        </row>
        <row r="2578">
          <cell r="B2578" t="str">
            <v>IGO       |</v>
          </cell>
          <cell r="C2578" t="str">
            <v>D E S C R I Ç Ã O                                                   |UN</v>
          </cell>
          <cell r="D2578" t="str">
            <v>IDADE</v>
          </cell>
          <cell r="E2578" t="str">
            <v>|CUSTO TOT</v>
          </cell>
        </row>
        <row r="2579">
          <cell r="B2579" t="str">
            <v>ULO.....: N</v>
          </cell>
          <cell r="C2579" t="str">
            <v>ACIONAL CAIXA</v>
          </cell>
        </row>
        <row r="2581">
          <cell r="B2581" t="str">
            <v>26578/007</v>
          </cell>
          <cell r="C2581" t="str">
            <v>INSTALACAO EM PVC/ASSENTAMENTO LAVATORIO C/2 TORNEIRAS C/3,0M TUBO PVC</v>
          </cell>
          <cell r="D2581" t="str">
            <v>UN</v>
          </cell>
          <cell r="E2581">
            <v>84.86</v>
          </cell>
        </row>
        <row r="2582">
          <cell r="C2582" t="str">
            <v>25MM, 2,0M TUBO PVC 40MM, RABICHOS E CONEXOES.EXCLUSIVE FORNECIMENTO</v>
          </cell>
        </row>
        <row r="2583">
          <cell r="C2583" t="str">
            <v>APARELHO</v>
          </cell>
        </row>
        <row r="2584">
          <cell r="B2584" t="str">
            <v>26578/008</v>
          </cell>
          <cell r="C2584" t="str">
            <v>INSTALACAO EM PVC/ASSENTAMENTO PIA C/1 CUBA C/3,0M TUBO PVC 25MM, 3,0M</v>
          </cell>
          <cell r="D2584" t="str">
            <v>UN</v>
          </cell>
          <cell r="E2584">
            <v>86.12</v>
          </cell>
        </row>
        <row r="2585">
          <cell r="C2585" t="str">
            <v>TUBO PVC DE 50MM E CONEXOES.EXCLUSIVE FORNECIMENTO DE APARELHO</v>
          </cell>
        </row>
        <row r="2586">
          <cell r="B2586">
            <v>26579</v>
          </cell>
          <cell r="C2586" t="str">
            <v>INSTALACOES HIDRO-SANITARIAS VASO SANITARIO</v>
          </cell>
        </row>
        <row r="2587">
          <cell r="B2587" t="str">
            <v>26579/001</v>
          </cell>
          <cell r="C2587" t="str">
            <v>INSTALACAO PVC/ASSENT VASO SANITARIO C/VALVULA PAVIMENTO ELEVADO.</v>
          </cell>
          <cell r="D2587" t="str">
            <v>UN</v>
          </cell>
          <cell r="E2587">
            <v>148.37</v>
          </cell>
        </row>
        <row r="2588">
          <cell r="C2588" t="str">
            <v>INSTALACAO HIDRAULICA C/2,0M TUBO PVC 50MM C/CONEXOES ATE A VALVULA E</v>
          </cell>
        </row>
        <row r="2589">
          <cell r="C2589" t="str">
            <v>APOS ESTA ATE O VASO, LIGACAO DE ESGOTOS C/3,0M DE TUBO PVC 100MM AOS</v>
          </cell>
        </row>
        <row r="2590">
          <cell r="C2590" t="str">
            <v>TUBOS DE QUEDA E VENTILACAO, INCLUSIVE CONEX</v>
          </cell>
        </row>
        <row r="2591">
          <cell r="B2591" t="str">
            <v>26579/002</v>
          </cell>
          <cell r="C2591" t="str">
            <v>INSTALACAO PVC/ASSENT VASO SANITARIO C/VALVULA PAVIMENTO TERREO.</v>
          </cell>
          <cell r="D2591" t="str">
            <v>UN</v>
          </cell>
          <cell r="E2591">
            <v>148.79</v>
          </cell>
        </row>
        <row r="2592">
          <cell r="C2592" t="str">
            <v>INSTALACAO HIDRAULICA C/2,0M TUBO PVC 50MM C/CONEXOES ATE A VALVULA E</v>
          </cell>
        </row>
        <row r="2593">
          <cell r="C2593" t="str">
            <v>APOS ESTA ATE O VASO, LIGACAO DE ESGOTOS C/3,0M TUBO PVC 100MM A CAIXA</v>
          </cell>
        </row>
        <row r="2594">
          <cell r="C2594" t="str">
            <v>INSPECAO E TUBO DE VENTILACAO, INCLUSIVE CON</v>
          </cell>
        </row>
        <row r="2595">
          <cell r="B2595" t="str">
            <v>26579/003</v>
          </cell>
          <cell r="C2595" t="str">
            <v>INSTALACAO PVC/ASSENT VASO SANITARIO C/CAIXA ACOPLADA OU SUSPENSA,PAV</v>
          </cell>
          <cell r="D2595" t="str">
            <v>UN</v>
          </cell>
          <cell r="E2595">
            <v>133.1</v>
          </cell>
        </row>
        <row r="2596">
          <cell r="C2596" t="str">
            <v>TERREO INSTAL HIDRAULICA C/2,0M TUBO PVC 25MM C/CONEXOES ATE A CAIXA E</v>
          </cell>
        </row>
        <row r="2597">
          <cell r="C2597" t="str">
            <v>APOS ESTA ATE O VASO, LIGACAO ESGOTO C/3,0M TUBO PVC 100MM A CAIXA INS</v>
          </cell>
        </row>
        <row r="2598">
          <cell r="C2598" t="str">
            <v>PECAO E TUBO DE VENTILACAO, INCLUSIVE CONEXO</v>
          </cell>
        </row>
        <row r="2599">
          <cell r="B2599">
            <v>68521</v>
          </cell>
          <cell r="C2599" t="str">
            <v>PONTO DE AGUA</v>
          </cell>
        </row>
        <row r="2600">
          <cell r="B2600" t="str">
            <v>68521/001</v>
          </cell>
          <cell r="C2600" t="str">
            <v>PONTO DE AGUA C/ METAIS CROMADOS - IPEP</v>
          </cell>
          <cell r="D2600" t="str">
            <v>UN</v>
          </cell>
          <cell r="E2600">
            <v>68.08</v>
          </cell>
        </row>
        <row r="2601">
          <cell r="B2601">
            <v>68653</v>
          </cell>
          <cell r="C2601" t="str">
            <v>INSTALACAO DE VASOS SANITARIOS EM BATERIA EM PVC</v>
          </cell>
        </row>
        <row r="2602">
          <cell r="B2602" t="str">
            <v>68653/001</v>
          </cell>
          <cell r="C2602" t="str">
            <v>INSTALACAO/ASSENT VASO SANIT PAV ELEV C/2 OU + VASOS TB 50MM EM PVC DE</v>
          </cell>
          <cell r="D2602" t="str">
            <v>UN</v>
          </cell>
          <cell r="E2602">
            <v>147.91</v>
          </cell>
        </row>
        <row r="2603">
          <cell r="C2603" t="str">
            <v>1,5M ( EXCL O FORNEC DO APARELHO E VALVULA DE DESCARGA) C/CONEXOES ATE</v>
          </cell>
        </row>
        <row r="2604">
          <cell r="C2604" t="str">
            <v>A VALVULA DE DESCARGA E APOS ESTA ATE O VASO LIG ESGOTO C/2M DE TB PVC</v>
          </cell>
        </row>
        <row r="2605">
          <cell r="C2605" t="str">
            <v>DE 100MM AOS TUBOS DE QUEDA E VENTILACAO INC</v>
          </cell>
        </row>
        <row r="2606">
          <cell r="B2606" t="str">
            <v>68653/002</v>
          </cell>
          <cell r="C2606" t="str">
            <v>INSTALACAO/ASSENT VASO SANIT TERREO   C/2 OU + VASOS TB 50MM EM PVC</v>
          </cell>
          <cell r="D2606" t="str">
            <v>UN</v>
          </cell>
          <cell r="E2606">
            <v>142.65</v>
          </cell>
        </row>
        <row r="2607">
          <cell r="C2607" t="str">
            <v>C/1,50M (EXCL O FORNEC DO APARELHO E VALVULA DE DESCARGA) C/CONEXOES</v>
          </cell>
        </row>
        <row r="2608">
          <cell r="C2608" t="str">
            <v>ATE A VALVULA E APOS ESTA ATE O VASO LIG DE ESGOTO C/3M DE TB DE PVC</v>
          </cell>
        </row>
        <row r="2609">
          <cell r="B2609" t="str">
            <v>IGO       |</v>
          </cell>
          <cell r="C2609" t="str">
            <v>D E S C R I Ç Ã O                                                   |UN</v>
          </cell>
          <cell r="D2609" t="str">
            <v>IDADE</v>
          </cell>
          <cell r="E2609" t="str">
            <v>|CUSTO TOT</v>
          </cell>
        </row>
        <row r="2610">
          <cell r="B2610" t="str">
            <v>ULO.....: N</v>
          </cell>
          <cell r="C2610" t="str">
            <v>ACIONAL CAIXA</v>
          </cell>
        </row>
        <row r="2612">
          <cell r="C2612" t="str">
            <v>DE 100MM A CAIXA DE INPECAO E TB DE VENTILAC</v>
          </cell>
        </row>
        <row r="2613">
          <cell r="B2613" t="str">
            <v>68653/003</v>
          </cell>
          <cell r="C2613" t="str">
            <v>INSTALACAO/ASSENT VASO SANIT TERREO   C/2 OU + VASOS TB 25MM EM PVC</v>
          </cell>
          <cell r="D2613" t="str">
            <v>UN</v>
          </cell>
          <cell r="E2613">
            <v>116.46</v>
          </cell>
        </row>
        <row r="2614">
          <cell r="C2614" t="str">
            <v>C/1,50M (EXCL O FORNEC DO APARELHO E CAIXA DE DESCARGA ELEVADA) C/CONE</v>
          </cell>
        </row>
        <row r="2615">
          <cell r="C2615" t="str">
            <v>XOES  ATE A CAIXA E APOS ESTA ATE O VASO LIG ESGOTO C/3,OOM DE TUBO DE</v>
          </cell>
        </row>
        <row r="2616">
          <cell r="C2616" t="str">
            <v>PVC DE 100M A CAIXA DE INSPECAO E TUBO DE VE</v>
          </cell>
        </row>
        <row r="2617">
          <cell r="B2617">
            <v>68654</v>
          </cell>
          <cell r="C2617" t="str">
            <v>INSTALACAO HIDRAULICA CHUVEIROS EM BATERIA EM PVC</v>
          </cell>
        </row>
        <row r="2618">
          <cell r="B2618" t="str">
            <v>68654/001</v>
          </cell>
          <cell r="C2618" t="str">
            <v>INSTALACAO HIDRAULICA E ASSENTAMENTO 1 CHUVEIRO ATE 4 CHUVEIROS EM</v>
          </cell>
          <cell r="D2618" t="str">
            <v>UN</v>
          </cell>
          <cell r="E2618">
            <v>52.79</v>
          </cell>
        </row>
        <row r="2619">
          <cell r="C2619" t="str">
            <v>BATERIA (EXCL FORNEC DO APARELHO E REGISTRO) COMPREENDENDO 1,5M DE</v>
          </cell>
        </row>
        <row r="2620">
          <cell r="C2620" t="str">
            <v>TUBO DE PVC DE 32MM E 1M DE TUBO DE PVC DE 25MM</v>
          </cell>
        </row>
        <row r="2621">
          <cell r="B2621" t="str">
            <v>68654/002</v>
          </cell>
          <cell r="C2621" t="str">
            <v>INSTALACAO HIDRAULICA E ASSENTAMENTO 1 CHUVEIRO ATE 8 CHUVEIROS EM</v>
          </cell>
          <cell r="D2621" t="str">
            <v>UN</v>
          </cell>
          <cell r="E2621">
            <v>71.78</v>
          </cell>
        </row>
        <row r="2622">
          <cell r="C2622" t="str">
            <v>BATERIA (EXCL FORNEC DO APARELHO E REGISTRO) COMPREENDENDO 1,5M DE</v>
          </cell>
        </row>
        <row r="2623">
          <cell r="C2623" t="str">
            <v>TUBO DE PVC SOLDAVEL DE 50MM</v>
          </cell>
        </row>
        <row r="2624">
          <cell r="B2624">
            <v>68655</v>
          </cell>
          <cell r="C2624" t="str">
            <v>INSTAL/ASSENT BEBEDOURO TP CALHA EM BATERIA C/1 PONTO A 50CM (EXCL FOR</v>
          </cell>
        </row>
        <row r="2625">
          <cell r="C2625" t="str">
            <v>NEC DO APARELHO) C/1,00M DE TUBO DE PVC DE 32MM E 0,60M DE TUBO DE PVC</v>
          </cell>
        </row>
        <row r="2626">
          <cell r="C2626" t="str">
            <v>DE 25MM C/CONEXOES E ESGOTAMENTO EM PVC DE 50MM ATE O RALO SIFONADO</v>
          </cell>
        </row>
        <row r="2627">
          <cell r="B2627" t="str">
            <v>68655/001</v>
          </cell>
          <cell r="C2627" t="str">
            <v>INSTALACAO/ASSENT 1 LAVATORIO OU APARELHO DE INSTAL SEMELHANTE EM BATE</v>
          </cell>
          <cell r="D2627" t="str">
            <v>UN</v>
          </cell>
          <cell r="E2627">
            <v>124.54</v>
          </cell>
        </row>
        <row r="2628">
          <cell r="C2628" t="str">
            <v>RIA (EXCL FORNEC DO APRELHO) C/1,00M DE TUBO PVC DE 32MM E 0,60M DE TU</v>
          </cell>
        </row>
        <row r="2629">
          <cell r="C2629" t="str">
            <v>BO DE PVC DE 25MM C/CONEXOES E ESGOTAMENTO EM PVC DE 40MM ATE O RALO</v>
          </cell>
        </row>
        <row r="2630">
          <cell r="C2630" t="str">
            <v>SIFONADO</v>
          </cell>
        </row>
        <row r="2631">
          <cell r="B2631" t="str">
            <v>68655/002</v>
          </cell>
          <cell r="C2631" t="str">
            <v>INSTAL/ASSENT BEBEDOURO TP CALHA EM BATERIA C/1 PONTO A 50CM (EXCL FOR</v>
          </cell>
          <cell r="D2631" t="str">
            <v>UN</v>
          </cell>
          <cell r="E2631">
            <v>88.13</v>
          </cell>
        </row>
        <row r="2632">
          <cell r="C2632" t="str">
            <v>NEC DO APARELHO) C/1,00M DE TUBO DE PVC DE 32MM E 0,60M DE TUBO DE PVC</v>
          </cell>
        </row>
        <row r="2633">
          <cell r="C2633" t="str">
            <v>DE 25MM C/CONEXOES E ESGOTAMENTO EM PVC DE 50MM ATE O RALO SIFONADO</v>
          </cell>
        </row>
        <row r="2634">
          <cell r="B2634">
            <v>71</v>
          </cell>
          <cell r="C2634" t="str">
            <v>REGISTROS/VALVULAS</v>
          </cell>
        </row>
        <row r="2635">
          <cell r="B2635">
            <v>24197</v>
          </cell>
          <cell r="C2635" t="str">
            <v>FORN/ASSENT REGISTRO GAVETA BRUTO 3/4 POL</v>
          </cell>
        </row>
        <row r="2636">
          <cell r="B2636" t="str">
            <v>24197/001</v>
          </cell>
          <cell r="C2636" t="str">
            <v>FORN/ASSENT. REGISTRO GAVETA BRUTO 20 MM</v>
          </cell>
          <cell r="D2636" t="str">
            <v>UN</v>
          </cell>
          <cell r="E2636">
            <v>21.47</v>
          </cell>
        </row>
        <row r="2637">
          <cell r="B2637">
            <v>24198</v>
          </cell>
          <cell r="C2637" t="str">
            <v>FORN/ASSENT REGISTRO GAVETA BRUTO 1 POL</v>
          </cell>
        </row>
        <row r="2638">
          <cell r="B2638" t="str">
            <v>24198/001</v>
          </cell>
          <cell r="C2638" t="str">
            <v>FORN/ASSENT. REGISTRO GAVETA BRUTO 25 MM</v>
          </cell>
          <cell r="D2638" t="str">
            <v>UN</v>
          </cell>
          <cell r="E2638">
            <v>28.16</v>
          </cell>
        </row>
        <row r="2639">
          <cell r="B2639">
            <v>24199</v>
          </cell>
          <cell r="C2639" t="str">
            <v>FORN/ASSENT REGISTRO GAVETA BRUTO 1 1/4 POL</v>
          </cell>
        </row>
        <row r="2640">
          <cell r="B2640" t="str">
            <v>IGO       |</v>
          </cell>
          <cell r="C2640" t="str">
            <v>D E S C R I Ç Ã O                                                   |UN</v>
          </cell>
          <cell r="D2640" t="str">
            <v>IDADE</v>
          </cell>
          <cell r="E2640" t="str">
            <v>|CUSTO TOT</v>
          </cell>
        </row>
        <row r="2641">
          <cell r="B2641" t="str">
            <v>ULO.....: N</v>
          </cell>
          <cell r="C2641" t="str">
            <v>ACIONAL CAIXA</v>
          </cell>
        </row>
        <row r="2643">
          <cell r="B2643" t="str">
            <v>24199/001</v>
          </cell>
          <cell r="C2643" t="str">
            <v>FORN/ASSENT. REGISTRO GAVETA BRUTO 32 MM</v>
          </cell>
          <cell r="D2643" t="str">
            <v>UN</v>
          </cell>
          <cell r="E2643">
            <v>39.18</v>
          </cell>
        </row>
        <row r="2644">
          <cell r="B2644">
            <v>24200</v>
          </cell>
          <cell r="C2644" t="str">
            <v>FORN/ASSENT REGISTRO GAVETA BRUTO 1 1/2 POL</v>
          </cell>
        </row>
        <row r="2645">
          <cell r="B2645" t="str">
            <v>24200/001</v>
          </cell>
          <cell r="C2645" t="str">
            <v>FORN/ASSENT. REGISTRO GAVETA BRUTO 40 MM</v>
          </cell>
          <cell r="D2645" t="str">
            <v>UN</v>
          </cell>
          <cell r="E2645">
            <v>43.37</v>
          </cell>
        </row>
        <row r="2646">
          <cell r="B2646">
            <v>24201</v>
          </cell>
          <cell r="C2646" t="str">
            <v>FORN/ASSENT REGISTRO GAVETA BRUTO 2 POL</v>
          </cell>
        </row>
        <row r="2647">
          <cell r="B2647" t="str">
            <v>24201/001</v>
          </cell>
          <cell r="C2647" t="str">
            <v>FORN/ASSENT. REGISTRO GAVETA BRUTO 50 MM</v>
          </cell>
          <cell r="D2647" t="str">
            <v>UN</v>
          </cell>
          <cell r="E2647">
            <v>64.87</v>
          </cell>
        </row>
        <row r="2648">
          <cell r="B2648">
            <v>24202</v>
          </cell>
          <cell r="C2648" t="str">
            <v>FORN/ASSENT REGISTRO GAVETA BRUTO 2 1/2 POL</v>
          </cell>
        </row>
        <row r="2649">
          <cell r="B2649" t="str">
            <v>24202/001</v>
          </cell>
          <cell r="C2649" t="str">
            <v>FORN/ASSENT. REGISTRO GAVETA BRUTO 65 MM</v>
          </cell>
          <cell r="D2649" t="str">
            <v>UN</v>
          </cell>
          <cell r="E2649">
            <v>137.83000000000001</v>
          </cell>
        </row>
        <row r="2650">
          <cell r="B2650">
            <v>24203</v>
          </cell>
          <cell r="C2650" t="str">
            <v>FORN/ASSENT REGISTRO GAVETA BRUTO 3 POL</v>
          </cell>
        </row>
        <row r="2651">
          <cell r="B2651" t="str">
            <v>24203/001</v>
          </cell>
          <cell r="C2651" t="str">
            <v>FORN/ASSENT. REGISTRO GAVETA BRUTO 80 MM</v>
          </cell>
          <cell r="D2651" t="str">
            <v>UN</v>
          </cell>
          <cell r="E2651">
            <v>181.04</v>
          </cell>
        </row>
        <row r="2652">
          <cell r="B2652">
            <v>24204</v>
          </cell>
          <cell r="C2652" t="str">
            <v>FORN/ASSENT REGISTRO GAVERTA BRUTO 4 POL</v>
          </cell>
        </row>
        <row r="2653">
          <cell r="B2653" t="str">
            <v>24204/001</v>
          </cell>
          <cell r="C2653" t="str">
            <v>FORN/ASSENT. REGISTRO GAVERTA BRUTO 100 MM</v>
          </cell>
          <cell r="D2653" t="str">
            <v>UN</v>
          </cell>
          <cell r="E2653">
            <v>302.63</v>
          </cell>
        </row>
        <row r="2654">
          <cell r="B2654">
            <v>24205</v>
          </cell>
          <cell r="C2654" t="str">
            <v>FORN/ASSENT REGISTRO GAVETA CANOPLA CROMADA 1/2"</v>
          </cell>
        </row>
        <row r="2655">
          <cell r="B2655" t="str">
            <v>24205/001</v>
          </cell>
          <cell r="C2655" t="str">
            <v>FORN/ASSENT. REGISTRO GAVETA CANOPLA CROMADA 15 MM</v>
          </cell>
          <cell r="D2655" t="str">
            <v>UN</v>
          </cell>
          <cell r="E2655">
            <v>39.85</v>
          </cell>
        </row>
        <row r="2656">
          <cell r="B2656">
            <v>24206</v>
          </cell>
          <cell r="C2656" t="str">
            <v>FORN/ASSENT REGISTRO GAVETA CANOPLA CROMADA 3/4"</v>
          </cell>
        </row>
        <row r="2657">
          <cell r="B2657" t="str">
            <v>24206/001</v>
          </cell>
          <cell r="C2657" t="str">
            <v>FORN/ASSENT. REGISTRO GAVETA CANOPLA CROMADA 3/4"</v>
          </cell>
          <cell r="D2657" t="str">
            <v>UN</v>
          </cell>
          <cell r="E2657">
            <v>42.86</v>
          </cell>
        </row>
        <row r="2658">
          <cell r="B2658">
            <v>24207</v>
          </cell>
          <cell r="C2658" t="str">
            <v>FORN/ASSENT REGISTRO GAVETA CANOPLA CROMADA 1 POL</v>
          </cell>
        </row>
        <row r="2659">
          <cell r="B2659" t="str">
            <v>24207/001</v>
          </cell>
          <cell r="C2659" t="str">
            <v>FORN/ASSENT. REGISTRO GAVETA CANOPLA CROMADA 1"</v>
          </cell>
          <cell r="D2659" t="str">
            <v>UN</v>
          </cell>
          <cell r="E2659">
            <v>65.900000000000006</v>
          </cell>
        </row>
        <row r="2660">
          <cell r="B2660">
            <v>24208</v>
          </cell>
          <cell r="C2660" t="str">
            <v>FORN/ASSENT REGISTRO GAVETA CANOPLA CROMADA 1 1/2</v>
          </cell>
        </row>
        <row r="2661">
          <cell r="B2661" t="str">
            <v>24208/001</v>
          </cell>
          <cell r="C2661" t="str">
            <v>FORN/ASSENT. REGISTRO GAVETA CANOPLA CROMADA 40 MM</v>
          </cell>
          <cell r="D2661" t="str">
            <v>UN</v>
          </cell>
          <cell r="E2661">
            <v>89.6</v>
          </cell>
        </row>
        <row r="2662">
          <cell r="B2662">
            <v>24212</v>
          </cell>
          <cell r="C2662" t="str">
            <v>FORN./ASSENT REGISTRO PRESSAO CROMADO 3/4"</v>
          </cell>
        </row>
        <row r="2663">
          <cell r="B2663" t="str">
            <v>24212/001</v>
          </cell>
          <cell r="C2663" t="str">
            <v>FORN./ASSENT. REGISTRO PRESSAO CROMADO 3/4"</v>
          </cell>
          <cell r="D2663" t="str">
            <v>UN</v>
          </cell>
          <cell r="E2663">
            <v>54.6</v>
          </cell>
        </row>
        <row r="2664">
          <cell r="B2664">
            <v>24213</v>
          </cell>
          <cell r="C2664" t="str">
            <v>FORN/ASSENT VALVULA GAVETA FLANGEADA 4 POL</v>
          </cell>
        </row>
        <row r="2665">
          <cell r="B2665" t="str">
            <v>24213/001</v>
          </cell>
          <cell r="C2665" t="str">
            <v>ASSENTAMENTO VALVULA GAVETA FLANGEADA 4 POL</v>
          </cell>
          <cell r="D2665" t="str">
            <v>UN</v>
          </cell>
          <cell r="E2665">
            <v>723.18</v>
          </cell>
        </row>
        <row r="2666">
          <cell r="B2666">
            <v>24214</v>
          </cell>
          <cell r="C2666" t="str">
            <v>FORN/ASSENT VALVULA GAVETA FLANGEADA 6 POL</v>
          </cell>
        </row>
        <row r="2667">
          <cell r="B2667" t="str">
            <v>24214/001</v>
          </cell>
          <cell r="C2667" t="str">
            <v>ASSENTAMENTO VALVULA GAVETA FLANGEADA 6 POL</v>
          </cell>
          <cell r="D2667" t="str">
            <v>UN</v>
          </cell>
          <cell r="E2667">
            <v>1054.01</v>
          </cell>
        </row>
        <row r="2668">
          <cell r="B2668">
            <v>24215</v>
          </cell>
          <cell r="C2668" t="str">
            <v>FORN/ASSENT VALVULA GLOBO 2 1/2 POL</v>
          </cell>
        </row>
        <row r="2669">
          <cell r="B2669" t="str">
            <v>24215/001</v>
          </cell>
          <cell r="C2669" t="str">
            <v>ASSENTAMENTO VALVULA GLOBO 2 1/2 POL</v>
          </cell>
          <cell r="D2669" t="str">
            <v>UN</v>
          </cell>
          <cell r="E2669">
            <v>126.72</v>
          </cell>
        </row>
        <row r="2670">
          <cell r="B2670">
            <v>24217</v>
          </cell>
          <cell r="C2670" t="str">
            <v>FORN./ASSENT VALVULA GAVETA BRONZE 2 POL</v>
          </cell>
        </row>
        <row r="2671">
          <cell r="B2671" t="str">
            <v>IGO       |</v>
          </cell>
          <cell r="C2671" t="str">
            <v>D E S C R I Ç Ã O                                                   |UN</v>
          </cell>
          <cell r="D2671" t="str">
            <v>IDADE</v>
          </cell>
          <cell r="E2671" t="str">
            <v>|CUSTO TOT</v>
          </cell>
        </row>
        <row r="2672">
          <cell r="B2672" t="str">
            <v>ULO.....: N</v>
          </cell>
          <cell r="C2672" t="str">
            <v>ACIONAL CAIXA</v>
          </cell>
        </row>
        <row r="2674">
          <cell r="B2674" t="str">
            <v>24217/001</v>
          </cell>
          <cell r="C2674" t="str">
            <v>FORN./ASSENT. VALVULA GAVETA BRONZE 2 POL</v>
          </cell>
          <cell r="D2674" t="str">
            <v>UN</v>
          </cell>
          <cell r="E2674">
            <v>64.739999999999995</v>
          </cell>
        </row>
        <row r="2675">
          <cell r="B2675">
            <v>40729</v>
          </cell>
          <cell r="C2675" t="str">
            <v>FORN./ASSENTAMENTO VALVULA DE DESCARGA 1 1/2 POL.</v>
          </cell>
          <cell r="D2675" t="str">
            <v>UN</v>
          </cell>
          <cell r="E2675">
            <v>132.97999999999999</v>
          </cell>
        </row>
        <row r="2676">
          <cell r="B2676">
            <v>40774</v>
          </cell>
          <cell r="C2676" t="str">
            <v>ASSENTAMENTO VALVULA GLOBO 2 POL</v>
          </cell>
          <cell r="D2676" t="str">
            <v>UN</v>
          </cell>
          <cell r="E2676">
            <v>11.04</v>
          </cell>
        </row>
        <row r="2677">
          <cell r="B2677">
            <v>40776</v>
          </cell>
          <cell r="C2677" t="str">
            <v>ASSENTAMENTO VALVULA GLOBO 1 1/4 POL</v>
          </cell>
          <cell r="D2677" t="str">
            <v>UN</v>
          </cell>
          <cell r="E2677">
            <v>12.15</v>
          </cell>
        </row>
        <row r="2678">
          <cell r="B2678">
            <v>68514</v>
          </cell>
          <cell r="C2678" t="str">
            <v>VALVULA DE RETENCAO DE PE COM CRIVO 1 1/4"</v>
          </cell>
        </row>
        <row r="2679">
          <cell r="B2679" t="str">
            <v>68514/001</v>
          </cell>
          <cell r="C2679" t="str">
            <v>VALVULA DE RETENCAO DE PE COM CRIVO 1 1/4"</v>
          </cell>
          <cell r="D2679" t="str">
            <v>UN</v>
          </cell>
          <cell r="E2679">
            <v>36.57</v>
          </cell>
        </row>
        <row r="2680">
          <cell r="B2680">
            <v>68516</v>
          </cell>
          <cell r="C2680" t="str">
            <v>VALVULA DE RETENCAO VERTICAL DE 2 1/2" ASSENTE C/FIO BAHIA E PASTA</v>
          </cell>
        </row>
        <row r="2681">
          <cell r="B2681" t="str">
            <v>68516/001</v>
          </cell>
          <cell r="C2681" t="str">
            <v>VALVULA DE RETENCAO VERTICAL DE 2 1/2" ASSENTE C/FIO BAHIA E PASTA</v>
          </cell>
          <cell r="D2681" t="str">
            <v>UN</v>
          </cell>
          <cell r="E2681">
            <v>121.13</v>
          </cell>
        </row>
        <row r="2682">
          <cell r="B2682">
            <v>73</v>
          </cell>
          <cell r="C2682" t="str">
            <v>COLUNAS/BARRILETES E RAMAIS</v>
          </cell>
        </row>
        <row r="2683">
          <cell r="B2683">
            <v>23693</v>
          </cell>
          <cell r="C2683" t="str">
            <v>INSTALACAO ESGOTO E AGUAS PLUVIAIS EM PREDIO 5 PAVIMENTOS</v>
          </cell>
        </row>
        <row r="2684">
          <cell r="B2684" t="str">
            <v>23693/001</v>
          </cell>
          <cell r="C2684" t="str">
            <v>INSTALACAO ESGOTO PRIMARIO PRUMADAS PR5-2Q-T</v>
          </cell>
          <cell r="D2684" t="str">
            <v>UN</v>
          </cell>
          <cell r="E2684">
            <v>1454.55</v>
          </cell>
        </row>
        <row r="2685">
          <cell r="B2685" t="str">
            <v>23693/002</v>
          </cell>
          <cell r="C2685" t="str">
            <v>INSTALACAO ESGOTO PRIMARIO RAMAIS PAVTO TIPO PR5-2Q-T</v>
          </cell>
          <cell r="D2685" t="str">
            <v>UN</v>
          </cell>
          <cell r="E2685">
            <v>2662.58</v>
          </cell>
        </row>
        <row r="2686">
          <cell r="B2686" t="str">
            <v>23693/003</v>
          </cell>
          <cell r="C2686" t="str">
            <v>INSTALACAO ESGOTO PRIMARIO RAMAIS PAVTO TERR PR5-2Q-T</v>
          </cell>
          <cell r="D2686" t="str">
            <v>UN</v>
          </cell>
          <cell r="E2686">
            <v>1138.17</v>
          </cell>
        </row>
        <row r="2687">
          <cell r="B2687" t="str">
            <v>23693/004</v>
          </cell>
          <cell r="C2687" t="str">
            <v>INSTALACAO ESGOTO SECUNDARIO PRUMADAS PR5-2Q-T</v>
          </cell>
          <cell r="D2687" t="str">
            <v>UN</v>
          </cell>
          <cell r="E2687">
            <v>2236.5100000000002</v>
          </cell>
        </row>
        <row r="2688">
          <cell r="B2688" t="str">
            <v>23693/005</v>
          </cell>
          <cell r="C2688" t="str">
            <v>INSTALACAO ESGOTO SECUNDARIO RAMAIS PAVTO TIPO PR5-2Q-T</v>
          </cell>
          <cell r="D2688" t="str">
            <v>UN</v>
          </cell>
          <cell r="E2688">
            <v>1740.8</v>
          </cell>
        </row>
        <row r="2689">
          <cell r="B2689" t="str">
            <v>23693/006</v>
          </cell>
          <cell r="C2689" t="str">
            <v>INSTALACAO ESGOTO SECUNDARIO RAMAIS PAVTO TERR PR5-2Q-T</v>
          </cell>
          <cell r="D2689" t="str">
            <v>UN</v>
          </cell>
          <cell r="E2689">
            <v>1521.64</v>
          </cell>
        </row>
        <row r="2690">
          <cell r="B2690" t="str">
            <v>23693/007</v>
          </cell>
          <cell r="C2690" t="str">
            <v>INSTALACAO ESGOTO RAMAIS TERREO CAIXAS FOSSA PR5-2Q-T</v>
          </cell>
          <cell r="D2690" t="str">
            <v>UN</v>
          </cell>
          <cell r="E2690">
            <v>12967.67</v>
          </cell>
        </row>
        <row r="2691">
          <cell r="B2691" t="str">
            <v>23693/008</v>
          </cell>
          <cell r="C2691" t="str">
            <v>INSTALACAO COLUNAS VENTILACAO PRUMADAS PR5-2Q-T</v>
          </cell>
          <cell r="D2691" t="str">
            <v>UN</v>
          </cell>
          <cell r="E2691">
            <v>1918.36</v>
          </cell>
        </row>
        <row r="2692">
          <cell r="B2692" t="str">
            <v>23693/009</v>
          </cell>
          <cell r="C2692" t="str">
            <v>INSTALACAO VENTILACAO RAMAIS PAVTO TIPO PR5-2Q-T</v>
          </cell>
          <cell r="D2692" t="str">
            <v>UN</v>
          </cell>
          <cell r="E2692">
            <v>559.71</v>
          </cell>
        </row>
        <row r="2693">
          <cell r="B2693" t="str">
            <v>23693/010</v>
          </cell>
          <cell r="C2693" t="str">
            <v>INSTALACAO VENTILACAO RAMAIS PAVTO TERR PR5-2Q-T</v>
          </cell>
          <cell r="D2693" t="str">
            <v>UN</v>
          </cell>
          <cell r="E2693">
            <v>106.39</v>
          </cell>
        </row>
        <row r="2694">
          <cell r="B2694" t="str">
            <v>23693/011</v>
          </cell>
          <cell r="C2694" t="str">
            <v>INSTALACAO AGUAS PLUVIAIS RAMAIS TERREO PR5-2Q-T</v>
          </cell>
          <cell r="D2694" t="str">
            <v>UN</v>
          </cell>
          <cell r="E2694">
            <v>529.65</v>
          </cell>
        </row>
        <row r="2695">
          <cell r="B2695">
            <v>23697</v>
          </cell>
          <cell r="C2695" t="str">
            <v>INSTALACAO AGUA POTAVEL EM PREDIO 5 PAVIMENTOS</v>
          </cell>
        </row>
        <row r="2696">
          <cell r="B2696" t="str">
            <v>23697/001</v>
          </cell>
          <cell r="C2696" t="str">
            <v>INSTALACAO AGUA ENTRADA SUCCAO RECALQUE PR5-2Q-T FERRO GALV</v>
          </cell>
          <cell r="D2696" t="str">
            <v>UN</v>
          </cell>
          <cell r="E2696">
            <v>2318.9299999999998</v>
          </cell>
        </row>
        <row r="2697">
          <cell r="B2697" t="str">
            <v>23697/002</v>
          </cell>
          <cell r="C2697" t="str">
            <v>INSTALACAO AGUA BARRILETE PVC SOLDAVEL PR5-2Q-T</v>
          </cell>
          <cell r="D2697" t="str">
            <v>UN</v>
          </cell>
          <cell r="E2697">
            <v>3052.54</v>
          </cell>
        </row>
        <row r="2698">
          <cell r="B2698" t="str">
            <v>23697/003</v>
          </cell>
          <cell r="C2698" t="str">
            <v>INSTALACAO AGUA PRUMADA PVC SOLDAVEL PR5-2Q-T</v>
          </cell>
          <cell r="D2698" t="str">
            <v>UN</v>
          </cell>
          <cell r="E2698">
            <v>860.44</v>
          </cell>
        </row>
        <row r="2699">
          <cell r="B2699" t="str">
            <v>23697/004</v>
          </cell>
          <cell r="C2699" t="str">
            <v>INSTALACAO AGUA DISTRIBUICAO PVC SOLDAVEL (RAMAIS) PR5-2Q-T</v>
          </cell>
          <cell r="D2699" t="str">
            <v>UN</v>
          </cell>
          <cell r="E2699">
            <v>3865.89</v>
          </cell>
        </row>
        <row r="2700">
          <cell r="B2700" t="str">
            <v>23697/005</v>
          </cell>
          <cell r="C2700" t="str">
            <v>INSTALACAO AGUA LIMPEZA PVC SOLDAVEL PR5-2Q-T</v>
          </cell>
          <cell r="D2700" t="str">
            <v>UN</v>
          </cell>
          <cell r="E2700">
            <v>70.290000000000006</v>
          </cell>
        </row>
        <row r="2701">
          <cell r="B2701">
            <v>24136</v>
          </cell>
          <cell r="C2701" t="str">
            <v>INSTALACAO COLUNA PVC P/AGUA PLUVIAL EM PREDIO 5 PAVIMENTOS</v>
          </cell>
        </row>
        <row r="2702">
          <cell r="B2702" t="str">
            <v>IGO       |</v>
          </cell>
          <cell r="C2702" t="str">
            <v>D E S C R I Ç Ã O                                                   |UN</v>
          </cell>
          <cell r="D2702" t="str">
            <v>IDADE</v>
          </cell>
          <cell r="E2702" t="str">
            <v>|CUSTO TOT</v>
          </cell>
        </row>
        <row r="2703">
          <cell r="B2703" t="str">
            <v>ULO.....: N</v>
          </cell>
          <cell r="C2703" t="str">
            <v>ACIONAL CAIXA</v>
          </cell>
        </row>
        <row r="2705">
          <cell r="B2705" t="str">
            <v>24136/001</v>
          </cell>
          <cell r="C2705" t="str">
            <v>DESCIDA PARA AGUAS PLUVIAIS D=100 MM, PR5-T (100,0 M )</v>
          </cell>
          <cell r="D2705" t="str">
            <v>UN</v>
          </cell>
          <cell r="E2705">
            <v>5349.54</v>
          </cell>
        </row>
        <row r="2706">
          <cell r="B2706">
            <v>26303</v>
          </cell>
          <cell r="C2706" t="str">
            <v>BARRILETES EM PVC</v>
          </cell>
        </row>
        <row r="2707">
          <cell r="B2707" t="str">
            <v>26303/001</v>
          </cell>
          <cell r="C2707" t="str">
            <v>ALCA P/BARRILETE DISTR TP CONCENTR C/5,5M D/TUBO PVC D= 50MM</v>
          </cell>
          <cell r="D2707" t="str">
            <v>UN</v>
          </cell>
          <cell r="E2707">
            <v>339.59</v>
          </cell>
        </row>
        <row r="2708">
          <cell r="C2708" t="str">
            <v>E CONEXOES-INCL RAMAIS PARA EXTRAVASOR E LIMPEZA -FORNEC E INSTALACAO</v>
          </cell>
        </row>
        <row r="2709">
          <cell r="B2709" t="str">
            <v>26303/002</v>
          </cell>
          <cell r="C2709" t="str">
            <v>ALCA P/BARRILETE DISTR TP CONCENTR C/5,5M D/TUBO PVC D= 60MM REGITRO</v>
          </cell>
          <cell r="D2709" t="str">
            <v>UN</v>
          </cell>
          <cell r="E2709">
            <v>521.91</v>
          </cell>
        </row>
        <row r="2710">
          <cell r="C2710" t="str">
            <v>E CONEXOES -INCL RAMAIS PARA EXTRAVASOR E LIMPEZA-FORNEC E INSTALACAO</v>
          </cell>
        </row>
        <row r="2711">
          <cell r="B2711" t="str">
            <v>26303/003</v>
          </cell>
          <cell r="C2711" t="str">
            <v>ALCA P/BARRILETE DISTR TP CONCENTR C/5,5M D/TUBO PVC D= 75MM REGISTRO</v>
          </cell>
          <cell r="D2711" t="str">
            <v>UN</v>
          </cell>
          <cell r="E2711">
            <v>1039.45</v>
          </cell>
        </row>
        <row r="2712">
          <cell r="C2712" t="str">
            <v>E CONEXOES -INCL RAMAIS PARA EXTRAVASOR E LIMPEZA-FORNEC E INSTALACAO</v>
          </cell>
        </row>
        <row r="2713">
          <cell r="B2713" t="str">
            <v>26303/004</v>
          </cell>
          <cell r="C2713" t="str">
            <v>ALCA P/BARRILETE DISTR TP CONCENTR C/5,5M D/TUBO PVC D= 85MM REGISTRO</v>
          </cell>
          <cell r="D2713" t="str">
            <v>UN</v>
          </cell>
          <cell r="E2713">
            <v>1339.08</v>
          </cell>
        </row>
        <row r="2714">
          <cell r="C2714" t="str">
            <v>E CONEXOES-INCL RAMAIS PARA EXTRAVASOR E LIMPEZA-FORNEC E INSTALACAO</v>
          </cell>
        </row>
        <row r="2715">
          <cell r="B2715" t="str">
            <v>26303/005</v>
          </cell>
          <cell r="C2715" t="str">
            <v>ALCA P/BARRILETE DISTR TP CONCENTR C/5,5M D/TUBO PVC D=110MM REGISTRO</v>
          </cell>
          <cell r="D2715" t="str">
            <v>UN</v>
          </cell>
          <cell r="E2715">
            <v>2076.0100000000002</v>
          </cell>
        </row>
        <row r="2716">
          <cell r="C2716" t="str">
            <v>E CONEXOES -INCL RAMAIS PARA EXTRAVASOR E LIMPEZA-FORNEC E INSTALACAO</v>
          </cell>
        </row>
        <row r="2717">
          <cell r="B2717">
            <v>26304</v>
          </cell>
          <cell r="C2717" t="str">
            <v>COLUNAS DE AGUA EM PVC</v>
          </cell>
        </row>
        <row r="2718">
          <cell r="B2718" t="str">
            <v>26304/001</v>
          </cell>
          <cell r="C2718" t="str">
            <v>COLUNA PVC D=25MM EXCL PECAS DERIVACAO E RASGO EM ALVENARIA</v>
          </cell>
          <cell r="D2718" t="str">
            <v>M</v>
          </cell>
          <cell r="E2718">
            <v>6.97</v>
          </cell>
        </row>
        <row r="2719">
          <cell r="C2719" t="str">
            <v>FORNECIMENTO E ASSENTAMENTO</v>
          </cell>
        </row>
        <row r="2720">
          <cell r="B2720" t="str">
            <v>26304/002</v>
          </cell>
          <cell r="C2720" t="str">
            <v>COLUNA PVC D=32MM EXCL PECAS DERIVACAO E RASGO EM ALVENARIA</v>
          </cell>
          <cell r="D2720" t="str">
            <v>M</v>
          </cell>
          <cell r="E2720">
            <v>10.42</v>
          </cell>
        </row>
        <row r="2721">
          <cell r="C2721" t="str">
            <v>FORNECIMENTO E ASSENTAMENTO</v>
          </cell>
        </row>
        <row r="2722">
          <cell r="B2722" t="str">
            <v>26304/003</v>
          </cell>
          <cell r="C2722" t="str">
            <v>COLUNA PVC D=40MM EXCL PECAS DERIVACAO E RASGO EM ALVENARIA</v>
          </cell>
          <cell r="D2722" t="str">
            <v>M</v>
          </cell>
          <cell r="E2722">
            <v>13.1</v>
          </cell>
        </row>
        <row r="2723">
          <cell r="C2723" t="str">
            <v>FORNECIMENTO E ASSENTAMENTO</v>
          </cell>
        </row>
        <row r="2724">
          <cell r="B2724" t="str">
            <v>26304/004</v>
          </cell>
          <cell r="C2724" t="str">
            <v>COLUNA PVC D=50MM EXCL PECAS DERIVACAO E RASGO EM ALVENARIA</v>
          </cell>
          <cell r="D2724" t="str">
            <v>M</v>
          </cell>
          <cell r="E2724">
            <v>14.92</v>
          </cell>
        </row>
        <row r="2725">
          <cell r="C2725" t="str">
            <v>FORNECIMENTO E ASSENTAMENTO</v>
          </cell>
        </row>
        <row r="2726">
          <cell r="B2726" t="str">
            <v>26304/005</v>
          </cell>
          <cell r="C2726" t="str">
            <v>COLUNA PVC D=60MM EXCL PECAS DERIVACAO E RASGO EM ALVENARIA</v>
          </cell>
          <cell r="D2726" t="str">
            <v>M</v>
          </cell>
          <cell r="E2726">
            <v>24.1</v>
          </cell>
        </row>
        <row r="2727">
          <cell r="C2727" t="str">
            <v>FORNECIMENTO E ASSENTAMENTO</v>
          </cell>
        </row>
        <row r="2728">
          <cell r="B2728" t="str">
            <v>26304/006</v>
          </cell>
          <cell r="C2728" t="str">
            <v>COLUNA PVC D=75MM EXCL PECAS DERIVACAO E RASGO EM ALVENARIA</v>
          </cell>
          <cell r="D2728" t="str">
            <v>M</v>
          </cell>
          <cell r="E2728">
            <v>33.020000000000003</v>
          </cell>
        </row>
        <row r="2729">
          <cell r="C2729" t="str">
            <v>FORNECIMENTO E ASSENTAMENTO</v>
          </cell>
        </row>
        <row r="2730">
          <cell r="B2730">
            <v>97</v>
          </cell>
          <cell r="C2730" t="str">
            <v>SERVICOS DIVERSOS</v>
          </cell>
        </row>
        <row r="2731">
          <cell r="B2731">
            <v>23706</v>
          </cell>
          <cell r="C2731" t="str">
            <v>INSTALACOES HIDRO-SANITARIAS P/RESIDENCIAS</v>
          </cell>
        </row>
        <row r="2732">
          <cell r="B2732" t="str">
            <v>23706/001</v>
          </cell>
          <cell r="C2732" t="str">
            <v>INST ESGOTO P/RESID EB.1-1Q.32 PADROES BAIXO/MINIMO</v>
          </cell>
          <cell r="D2732" t="str">
            <v>UN</v>
          </cell>
          <cell r="E2732">
            <v>414.6</v>
          </cell>
        </row>
        <row r="2733">
          <cell r="B2733" t="str">
            <v>IGO       |</v>
          </cell>
          <cell r="C2733" t="str">
            <v>D E S C R I Ç Ã O                                                   |UN</v>
          </cell>
          <cell r="D2733" t="str">
            <v>IDADE</v>
          </cell>
          <cell r="E2733" t="str">
            <v>|CUSTO TOT</v>
          </cell>
        </row>
        <row r="2734">
          <cell r="B2734" t="str">
            <v>ULO.....: N</v>
          </cell>
          <cell r="C2734" t="str">
            <v>ACIONAL CAIXA</v>
          </cell>
        </row>
        <row r="2736">
          <cell r="B2736" t="str">
            <v>23706/002</v>
          </cell>
          <cell r="C2736" t="str">
            <v>INST ESGOTO P/RESID EA.1-2Q.38 PADROES BAIXO/MINIMO</v>
          </cell>
          <cell r="D2736" t="str">
            <v>UN</v>
          </cell>
          <cell r="E2736">
            <v>435.09</v>
          </cell>
        </row>
        <row r="2737">
          <cell r="B2737" t="str">
            <v>23706/004</v>
          </cell>
          <cell r="C2737" t="str">
            <v>INST HIDRAULICA P/RESID EB.1-1Q.32 PADROES BAIXO E MINIMO</v>
          </cell>
          <cell r="D2737" t="str">
            <v>UN</v>
          </cell>
          <cell r="E2737">
            <v>480.19</v>
          </cell>
        </row>
        <row r="2738">
          <cell r="B2738" t="str">
            <v>23706/005</v>
          </cell>
          <cell r="C2738" t="str">
            <v>INST HIDRAULICA P/RESID EA.1-2Q.38 PADROES BAIXO E MINIMO</v>
          </cell>
          <cell r="D2738" t="str">
            <v>UN</v>
          </cell>
          <cell r="E2738">
            <v>495.79</v>
          </cell>
        </row>
        <row r="2739">
          <cell r="B2739">
            <v>24271</v>
          </cell>
          <cell r="C2739" t="str">
            <v>INSTALACOES HIDRO-SANITARIAS PARA UNIDADE SANITARIA</v>
          </cell>
        </row>
        <row r="2740">
          <cell r="B2740" t="str">
            <v>24271/001</v>
          </cell>
          <cell r="C2740" t="str">
            <v>INSTAL ESGOTO US-04, PADRAO MINIMO</v>
          </cell>
          <cell r="D2740" t="str">
            <v>UN</v>
          </cell>
          <cell r="E2740">
            <v>382.75</v>
          </cell>
        </row>
        <row r="2741">
          <cell r="B2741" t="str">
            <v>24271/002</v>
          </cell>
          <cell r="C2741" t="str">
            <v>INSTAL HIDRAULICA US-04, PADRAO MINIMO</v>
          </cell>
          <cell r="D2741" t="str">
            <v>UN</v>
          </cell>
          <cell r="E2741">
            <v>434.41</v>
          </cell>
        </row>
        <row r="2742">
          <cell r="B2742">
            <v>24869</v>
          </cell>
          <cell r="C2742" t="str">
            <v>COMPONENTES HIDRAULICOS P/CHAFARIZ, CAP. 10 M3</v>
          </cell>
        </row>
        <row r="2743">
          <cell r="B2743" t="str">
            <v>24869/001</v>
          </cell>
          <cell r="C2743" t="str">
            <v>COMPONENTES HIDRAULICOS PARA O CHAFARIZ PUBLICO - PRJ 725</v>
          </cell>
          <cell r="D2743" t="str">
            <v>UN</v>
          </cell>
          <cell r="E2743">
            <v>3760.88</v>
          </cell>
        </row>
        <row r="2744">
          <cell r="B2744" t="str">
            <v>24869/002</v>
          </cell>
          <cell r="C2744" t="str">
            <v>COMPONENTES HIDRAULICOS PARA O CHAFARIZ PUBLICO-PRJ725 EXCL RESERVATO-</v>
          </cell>
          <cell r="D2744" t="str">
            <v>UN</v>
          </cell>
          <cell r="E2744">
            <v>1252.5</v>
          </cell>
        </row>
        <row r="2745">
          <cell r="C2745" t="str">
            <v>RIO.</v>
          </cell>
        </row>
        <row r="2746">
          <cell r="B2746">
            <v>24905</v>
          </cell>
          <cell r="C2746" t="str">
            <v>COMPONENTES HIDRAULICOS P/CHAFARIZ, CAP. 20 M3</v>
          </cell>
        </row>
        <row r="2747">
          <cell r="B2747" t="str">
            <v>24905/001</v>
          </cell>
          <cell r="C2747" t="str">
            <v>COMPONENTES HIDRAULICOS P/CHAFARIZ PUBLICO - PRJ 726</v>
          </cell>
          <cell r="D2747" t="str">
            <v>UN</v>
          </cell>
          <cell r="E2747">
            <v>233.1</v>
          </cell>
        </row>
        <row r="2748">
          <cell r="B2748">
            <v>26276</v>
          </cell>
          <cell r="C2748" t="str">
            <v>INSTALACOES HIDRO-SANITARIAS EQUIPAM.COMUNITARIO</v>
          </cell>
        </row>
        <row r="2749">
          <cell r="B2749" t="str">
            <v>26276/001</v>
          </cell>
          <cell r="C2749" t="str">
            <v>INSTALACAO HIDRAULICA DE EQUIPAM.COMUNITARIO EQ-1-60</v>
          </cell>
          <cell r="D2749" t="str">
            <v>UN</v>
          </cell>
          <cell r="E2749">
            <v>629.82000000000005</v>
          </cell>
        </row>
        <row r="2750">
          <cell r="B2750" t="str">
            <v>26276/002</v>
          </cell>
          <cell r="C2750" t="str">
            <v>INSTALACAO SANITARIA DE EQUIPAM.COMUNITARIO EQ-1-60</v>
          </cell>
          <cell r="D2750" t="str">
            <v>UN</v>
          </cell>
          <cell r="E2750">
            <v>474.07</v>
          </cell>
        </row>
        <row r="2751">
          <cell r="B2751">
            <v>40730</v>
          </cell>
          <cell r="C2751" t="str">
            <v>ABRIGO PARA HIDRANTE DE PAREDE COMPLETO</v>
          </cell>
          <cell r="D2751" t="str">
            <v>UN</v>
          </cell>
          <cell r="E2751">
            <v>610.67999999999995</v>
          </cell>
        </row>
        <row r="2752">
          <cell r="B2752">
            <v>40796</v>
          </cell>
          <cell r="C2752" t="str">
            <v>POCO DE RECALQUE EM CONCRETO ARMADO CAP. 10 M3</v>
          </cell>
          <cell r="D2752" t="str">
            <v>UN</v>
          </cell>
          <cell r="E2752">
            <v>10152.780000000001</v>
          </cell>
        </row>
        <row r="2753">
          <cell r="B2753">
            <v>40803</v>
          </cell>
          <cell r="C2753" t="str">
            <v>FORN/ASSENT ABRIGO PARA HIDRANTE (APENAS C/REGISTRO GLOBO)</v>
          </cell>
          <cell r="D2753" t="str">
            <v>UN</v>
          </cell>
          <cell r="E2753">
            <v>386.67</v>
          </cell>
        </row>
        <row r="2754">
          <cell r="B2754">
            <v>41607</v>
          </cell>
          <cell r="C2754" t="str">
            <v>INSTAL HIDRAULICAS P/ GINASIO POLIESPORTIVO (QUADDRA DA CIDADANIA)</v>
          </cell>
          <cell r="D2754" t="str">
            <v>UN</v>
          </cell>
          <cell r="E2754">
            <v>4650.5</v>
          </cell>
        </row>
        <row r="2755">
          <cell r="B2755">
            <v>68056</v>
          </cell>
          <cell r="C2755" t="str">
            <v>INSTALACOES SANITARIAS P/ CASA TERREA</v>
          </cell>
          <cell r="D2755" t="str">
            <v>UN</v>
          </cell>
          <cell r="E2755">
            <v>399.11</v>
          </cell>
        </row>
        <row r="2756">
          <cell r="B2756">
            <v>68471</v>
          </cell>
          <cell r="C2756" t="str">
            <v>INSTALACOES HIDRAULICAS CASA TERREA 47,36M2</v>
          </cell>
        </row>
        <row r="2757">
          <cell r="B2757" t="str">
            <v>68471/001</v>
          </cell>
          <cell r="C2757" t="str">
            <v>INSTALACOES HIDRAULICAS CASA TERREA 47,36M2</v>
          </cell>
          <cell r="D2757" t="str">
            <v>UN</v>
          </cell>
          <cell r="E2757">
            <v>351.7</v>
          </cell>
        </row>
        <row r="2758">
          <cell r="B2758">
            <v>68481</v>
          </cell>
          <cell r="C2758" t="str">
            <v>PE-A.43 - TUBULACAO DE RECALQUE E SUCCAO</v>
          </cell>
        </row>
        <row r="2759">
          <cell r="B2759" t="str">
            <v>68481/001</v>
          </cell>
          <cell r="C2759" t="str">
            <v>TUBULACAO DE RECALQUE E SUCCAO</v>
          </cell>
          <cell r="D2759" t="str">
            <v>UN</v>
          </cell>
          <cell r="E2759">
            <v>1211.3800000000001</v>
          </cell>
        </row>
        <row r="2760">
          <cell r="B2760">
            <v>68482</v>
          </cell>
          <cell r="C2760" t="str">
            <v>COLUNAS, BARRILETES E TUBULACAO DE LIMPEZA</v>
          </cell>
        </row>
        <row r="2761">
          <cell r="B2761" t="str">
            <v>68482/001</v>
          </cell>
          <cell r="C2761" t="str">
            <v>COLUNAS, BARRILETES E TUBULACAO DE LIMPEZA</v>
          </cell>
          <cell r="D2761" t="str">
            <v>UN</v>
          </cell>
          <cell r="E2761">
            <v>1749.81</v>
          </cell>
        </row>
        <row r="2762">
          <cell r="B2762">
            <v>68483</v>
          </cell>
          <cell r="C2762" t="str">
            <v>CAIXA DE PROTECAO PARA HIDROMETRO</v>
          </cell>
        </row>
        <row r="2763">
          <cell r="B2763" t="str">
            <v>68483/001</v>
          </cell>
          <cell r="C2763" t="str">
            <v>CAIXA DE PROTECAO PARA HIDROMETRO</v>
          </cell>
          <cell r="D2763" t="str">
            <v>UN</v>
          </cell>
          <cell r="E2763">
            <v>53.66</v>
          </cell>
        </row>
        <row r="2764">
          <cell r="B2764" t="str">
            <v>IGO       |</v>
          </cell>
          <cell r="C2764" t="str">
            <v>D E S C R I Ç Ã O                                                   |UN</v>
          </cell>
          <cell r="D2764" t="str">
            <v>IDADE</v>
          </cell>
          <cell r="E2764" t="str">
            <v>|CUSTO TOT</v>
          </cell>
        </row>
        <row r="2765">
          <cell r="B2765" t="str">
            <v>ULO.....: N</v>
          </cell>
          <cell r="C2765" t="str">
            <v>ACIONAL CAIXA</v>
          </cell>
        </row>
        <row r="2767">
          <cell r="B2767">
            <v>68484</v>
          </cell>
          <cell r="C2767" t="str">
            <v>COLUNAS DE VENTILACAO E TUBOS DE QUEDA</v>
          </cell>
        </row>
        <row r="2768">
          <cell r="B2768" t="str">
            <v>68484/001</v>
          </cell>
          <cell r="C2768" t="str">
            <v>COLUNAS DE VENTILACAO E TUBOS DE QUEDA</v>
          </cell>
          <cell r="D2768" t="str">
            <v>UN</v>
          </cell>
          <cell r="E2768">
            <v>1673.92</v>
          </cell>
        </row>
        <row r="2769">
          <cell r="B2769">
            <v>68485</v>
          </cell>
          <cell r="C2769" t="str">
            <v>PE-A.43 - TUBOS DE QUEDA PARA MAQUINAS DE LAVAR</v>
          </cell>
        </row>
        <row r="2770">
          <cell r="B2770" t="str">
            <v>68485/001</v>
          </cell>
          <cell r="C2770" t="str">
            <v>TUBOS DE QUEDA PARA MAQUINAS DE LAVAR</v>
          </cell>
          <cell r="D2770" t="str">
            <v>UN</v>
          </cell>
          <cell r="E2770">
            <v>470.72</v>
          </cell>
        </row>
        <row r="2771">
          <cell r="B2771">
            <v>68491</v>
          </cell>
          <cell r="C2771" t="str">
            <v>PE-A.43 - PECAS DE INSTALACAO DE AGUA</v>
          </cell>
        </row>
        <row r="2772">
          <cell r="B2772" t="str">
            <v>68491/001</v>
          </cell>
          <cell r="C2772" t="str">
            <v>PECAS DE INSTALACAO DE AGUA</v>
          </cell>
          <cell r="D2772" t="str">
            <v>UN</v>
          </cell>
          <cell r="E2772">
            <v>3128.62</v>
          </cell>
        </row>
        <row r="2773">
          <cell r="B2773">
            <v>68492</v>
          </cell>
          <cell r="C2773" t="str">
            <v>PE-A.43 - PECAS DE INSTALACAO DE ESGOTO</v>
          </cell>
        </row>
        <row r="2774">
          <cell r="B2774" t="str">
            <v>68492/001</v>
          </cell>
          <cell r="C2774" t="str">
            <v>PECAS DE INSTALACAO DE ESGOTO</v>
          </cell>
          <cell r="D2774" t="str">
            <v>UN</v>
          </cell>
          <cell r="E2774">
            <v>5110.03</v>
          </cell>
        </row>
        <row r="2775">
          <cell r="B2775">
            <v>68515</v>
          </cell>
          <cell r="C2775" t="str">
            <v>BOIA DE MERCURIO</v>
          </cell>
        </row>
        <row r="2776">
          <cell r="B2776" t="str">
            <v>68515/001</v>
          </cell>
          <cell r="C2776" t="str">
            <v>BOIA DE MERCURIO (AUTOMATICO DE BOIA)</v>
          </cell>
          <cell r="D2776" t="str">
            <v>UN</v>
          </cell>
          <cell r="E2776">
            <v>32.090000000000003</v>
          </cell>
        </row>
        <row r="2777">
          <cell r="B2777">
            <v>68573</v>
          </cell>
          <cell r="C2777" t="str">
            <v>INSTALACOES HIDRAULICAS P/ EDIFICIO RESIDENCIAL C/ 4 PAVTOS 16 UNID.</v>
          </cell>
        </row>
        <row r="2778">
          <cell r="C2778" t="str">
            <v>H4T-2Q-51,34A AUTOP</v>
          </cell>
        </row>
        <row r="2779">
          <cell r="B2779" t="str">
            <v>68573/001</v>
          </cell>
          <cell r="C2779" t="str">
            <v>INSTALACOES HIDRAULICAS P/ EDIFICIO RESIDENCIAL C/ 4 PAVTOS 16 UNID.</v>
          </cell>
          <cell r="D2779" t="str">
            <v>UN</v>
          </cell>
          <cell r="E2779">
            <v>4906.4799999999996</v>
          </cell>
        </row>
        <row r="2780">
          <cell r="C2780" t="str">
            <v>H4T-2Q-51,34A AUTOP</v>
          </cell>
        </row>
        <row r="2781">
          <cell r="B2781" t="str">
            <v>68573/002</v>
          </cell>
          <cell r="C2781" t="str">
            <v>INSTALACOES SANITARIAS P/ EDIFICIO RESIDENCIAL C/ 4 PAVTOS 16 UNID.</v>
          </cell>
          <cell r="D2781" t="str">
            <v>UN</v>
          </cell>
          <cell r="E2781">
            <v>3901.84</v>
          </cell>
        </row>
        <row r="2782">
          <cell r="C2782" t="str">
            <v>H4T-2Q-51,34A AUTOP</v>
          </cell>
        </row>
        <row r="2783">
          <cell r="B2783">
            <v>68628</v>
          </cell>
          <cell r="C2783" t="str">
            <v>INSTALACOES HIDRAULICAS CASA TERREA POPULAR- 41,67M2</v>
          </cell>
        </row>
        <row r="2784">
          <cell r="B2784" t="str">
            <v>68628/001</v>
          </cell>
          <cell r="C2784" t="str">
            <v>INSTALACOES SANITARIAS CASA TERREA POPULAR - 41,67M2</v>
          </cell>
          <cell r="D2784" t="str">
            <v>UN</v>
          </cell>
          <cell r="E2784">
            <v>493</v>
          </cell>
        </row>
        <row r="2785">
          <cell r="B2785" t="str">
            <v>68628/002</v>
          </cell>
          <cell r="C2785" t="str">
            <v>INSTALACOES HIDRAULICAS CASA TERREA POPULAR- 41,67M2</v>
          </cell>
          <cell r="D2785" t="str">
            <v>UN</v>
          </cell>
          <cell r="E2785">
            <v>329.81</v>
          </cell>
        </row>
        <row r="2786">
          <cell r="B2786">
            <v>68629</v>
          </cell>
          <cell r="C2786" t="str">
            <v>INSTALACOES DE AGUA DO PAVIMENTO TERREO</v>
          </cell>
        </row>
        <row r="2787">
          <cell r="B2787" t="str">
            <v>68629/001</v>
          </cell>
          <cell r="C2787" t="str">
            <v>INSTALACOES DE AGUA DO PAVIMENTO TERREO</v>
          </cell>
          <cell r="D2787" t="str">
            <v>UN</v>
          </cell>
          <cell r="E2787">
            <v>1032.8900000000001</v>
          </cell>
        </row>
        <row r="2788">
          <cell r="B2788" t="str">
            <v>68629/002</v>
          </cell>
          <cell r="C2788" t="str">
            <v>INSTALACOES DE AGUA DO PRIMEIRO PAVIMENTO</v>
          </cell>
          <cell r="D2788" t="str">
            <v>UN</v>
          </cell>
          <cell r="E2788">
            <v>1032.8900000000001</v>
          </cell>
        </row>
        <row r="2789">
          <cell r="B2789" t="str">
            <v>68629/003</v>
          </cell>
          <cell r="C2789" t="str">
            <v>INSTALACOES DE AGUA DO SEGUNDO PAVIMENTO</v>
          </cell>
          <cell r="D2789" t="str">
            <v>UN</v>
          </cell>
          <cell r="E2789">
            <v>1032.8900000000001</v>
          </cell>
        </row>
        <row r="2790">
          <cell r="B2790" t="str">
            <v>68629/004</v>
          </cell>
          <cell r="C2790" t="str">
            <v>INSTALACOES DE AGUA DO TERCEIRO PAVIMENTO</v>
          </cell>
          <cell r="D2790" t="str">
            <v>UN</v>
          </cell>
          <cell r="E2790">
            <v>1032.8900000000001</v>
          </cell>
        </row>
        <row r="2791">
          <cell r="B2791">
            <v>68630</v>
          </cell>
          <cell r="C2791" t="str">
            <v>INSTALACOES DE ESGOTO DO PAVIMENTO TERREO</v>
          </cell>
        </row>
        <row r="2792">
          <cell r="B2792" t="str">
            <v>68630/001</v>
          </cell>
          <cell r="C2792" t="str">
            <v>INSTALACOES DE ESGOTO DO PAVIMENTO TERREO</v>
          </cell>
          <cell r="D2792" t="str">
            <v>UN</v>
          </cell>
          <cell r="E2792">
            <v>889.6</v>
          </cell>
        </row>
        <row r="2793">
          <cell r="B2793" t="str">
            <v>68630/002</v>
          </cell>
          <cell r="C2793" t="str">
            <v>INSTALACOES DE ESGOTO DO PRIMEIRO PAVIMENTO</v>
          </cell>
          <cell r="D2793" t="str">
            <v>UN</v>
          </cell>
          <cell r="E2793">
            <v>889.6</v>
          </cell>
        </row>
        <row r="2794">
          <cell r="B2794" t="str">
            <v>68630/003</v>
          </cell>
          <cell r="C2794" t="str">
            <v>INSTALACOES DE ESGOTO DO SEGUNDO PAVIMENTO</v>
          </cell>
          <cell r="D2794" t="str">
            <v>UN</v>
          </cell>
          <cell r="E2794">
            <v>889.6</v>
          </cell>
        </row>
        <row r="2795">
          <cell r="B2795" t="str">
            <v>IGO       |</v>
          </cell>
          <cell r="C2795" t="str">
            <v>D E S C R I Ç Ã O                                                   |UN</v>
          </cell>
          <cell r="D2795" t="str">
            <v>IDADE</v>
          </cell>
          <cell r="E2795" t="str">
            <v>|CUSTO TOT</v>
          </cell>
        </row>
        <row r="2796">
          <cell r="B2796" t="str">
            <v>ULO.....: N</v>
          </cell>
          <cell r="C2796" t="str">
            <v>ACIONAL CAIXA</v>
          </cell>
        </row>
        <row r="2798">
          <cell r="B2798" t="str">
            <v>68630/004</v>
          </cell>
          <cell r="C2798" t="str">
            <v>INSTALACOES DE ESGOTO DO TERCEIRO PAVIMENTO</v>
          </cell>
          <cell r="D2798" t="str">
            <v>UN</v>
          </cell>
          <cell r="E2798">
            <v>889.6</v>
          </cell>
        </row>
        <row r="2799">
          <cell r="B2799">
            <v>68642</v>
          </cell>
          <cell r="C2799" t="str">
            <v>INSTALACOES HIDRAULICAS P/ EDIFICIO RESIDENCIAL C/ 4 PAVTOS 16 UNID.</v>
          </cell>
        </row>
        <row r="2800">
          <cell r="C2800" t="str">
            <v>H4T-2Q-51,34A AUTOP</v>
          </cell>
        </row>
        <row r="2801">
          <cell r="B2801" t="str">
            <v>68642/001</v>
          </cell>
          <cell r="C2801" t="str">
            <v>INSTALACOES HIDRAULICAS P/ EDIFICIO RESIDENCIAL C/ 4 PAVTOS 16 UNID.</v>
          </cell>
          <cell r="D2801" t="str">
            <v>UN</v>
          </cell>
          <cell r="E2801">
            <v>4009.57</v>
          </cell>
        </row>
        <row r="2802">
          <cell r="C2802" t="str">
            <v>H4T-2Q-51,34A AUTOP</v>
          </cell>
        </row>
        <row r="2803">
          <cell r="B2803" t="str">
            <v>68642/002</v>
          </cell>
          <cell r="C2803" t="str">
            <v>INSTALACOES SANIT.E PLUVIAIS P/ ED RESIDENCIAL  C/ 4 PAVTOS</v>
          </cell>
          <cell r="D2803" t="str">
            <v>UN</v>
          </cell>
          <cell r="E2803">
            <v>5995.62</v>
          </cell>
        </row>
        <row r="2804">
          <cell r="B2804">
            <v>68675</v>
          </cell>
          <cell r="C2804" t="str">
            <v>INSTALACOES HIDRAULICAS P/ CASA POPULAR - KIT PROJETO</v>
          </cell>
        </row>
        <row r="2805">
          <cell r="B2805" t="str">
            <v>68675/001</v>
          </cell>
          <cell r="C2805" t="str">
            <v>INSTALACOES HIDRAULICAS P/ CASA POPULAR - KIT PROJETO 1 (2 PAVTOS -</v>
          </cell>
          <cell r="D2805" t="str">
            <v>UN</v>
          </cell>
          <cell r="E2805">
            <v>246.02</v>
          </cell>
        </row>
        <row r="2806">
          <cell r="C2806" t="str">
            <v>44,00 M2)</v>
          </cell>
        </row>
        <row r="2807">
          <cell r="B2807" t="str">
            <v>68675/002</v>
          </cell>
          <cell r="C2807" t="str">
            <v>INSTALACOES HIDRAULICAS P/ CASA POPULAR - KIT PROJETO 2 (2 PAVTOS -</v>
          </cell>
          <cell r="D2807" t="str">
            <v>UN</v>
          </cell>
          <cell r="E2807">
            <v>231.35</v>
          </cell>
        </row>
        <row r="2808">
          <cell r="C2808" t="str">
            <v>35,80 M2)</v>
          </cell>
        </row>
        <row r="2809">
          <cell r="B2809" t="str">
            <v>68675/003</v>
          </cell>
          <cell r="C2809" t="str">
            <v>INSTALACOES HIDRAULICAS P/ CASA POPULAR - KIT PROJETO 3 (1 PAVTO -</v>
          </cell>
          <cell r="D2809" t="str">
            <v>UN</v>
          </cell>
          <cell r="E2809">
            <v>237.93</v>
          </cell>
        </row>
        <row r="2810">
          <cell r="C2810" t="str">
            <v>34,20 M2)</v>
          </cell>
        </row>
        <row r="2811">
          <cell r="B2811" t="str">
            <v>68675/004</v>
          </cell>
          <cell r="C2811" t="str">
            <v>INSTALACOES HIDRAULICAS P/ CASA POPULAR - KIT PROJETO 4 (1 PAVTO -</v>
          </cell>
          <cell r="D2811" t="str">
            <v>UN</v>
          </cell>
          <cell r="E2811">
            <v>192.9</v>
          </cell>
        </row>
        <row r="2812">
          <cell r="C2812" t="str">
            <v>33,82 M2)</v>
          </cell>
        </row>
        <row r="2813">
          <cell r="B2813" t="str">
            <v>68675/005</v>
          </cell>
          <cell r="C2813" t="str">
            <v>INSTALACOES HIDRAULICAS P/ CASA POPULAR - KIT PROJETO 5 (1 PAVTO -</v>
          </cell>
          <cell r="D2813" t="str">
            <v>UN</v>
          </cell>
          <cell r="E2813">
            <v>192.9</v>
          </cell>
        </row>
        <row r="2814">
          <cell r="C2814" t="str">
            <v>45,16 M2)</v>
          </cell>
        </row>
        <row r="2815">
          <cell r="B2815" t="str">
            <v>68675/006</v>
          </cell>
          <cell r="C2815" t="str">
            <v>INSTALACOES HIDRAULICAS P/ CASA POPULAR - KIT PROJETO 6 (1 PAVTO -</v>
          </cell>
          <cell r="D2815" t="str">
            <v>UN</v>
          </cell>
          <cell r="E2815">
            <v>187.72</v>
          </cell>
        </row>
        <row r="2816">
          <cell r="C2816" t="str">
            <v>34,38 M2)</v>
          </cell>
        </row>
        <row r="2817">
          <cell r="B2817" t="str">
            <v>68675/007</v>
          </cell>
          <cell r="C2817" t="str">
            <v>INSTALACOES HIDRAULICAS P/ CASA POPULAR - KIT PROJETO 7 (1 PAVTO -</v>
          </cell>
          <cell r="D2817" t="str">
            <v>UN</v>
          </cell>
          <cell r="E2817">
            <v>187.96</v>
          </cell>
        </row>
        <row r="2818">
          <cell r="C2818" t="str">
            <v>37,26 M2)</v>
          </cell>
        </row>
        <row r="2819">
          <cell r="B2819" t="str">
            <v>68675/008</v>
          </cell>
          <cell r="C2819" t="str">
            <v>INSTALACOES HIDRAULICAS P/ CASA POPULAR - KIT PROJETO 8 (1 PAVTO -</v>
          </cell>
          <cell r="D2819" t="str">
            <v>UN</v>
          </cell>
          <cell r="E2819">
            <v>192.9</v>
          </cell>
        </row>
        <row r="2820">
          <cell r="C2820" t="str">
            <v>39,83 M2)</v>
          </cell>
        </row>
        <row r="2821">
          <cell r="B2821">
            <v>68676</v>
          </cell>
          <cell r="C2821" t="str">
            <v>INSTALACOES SANITARIAS P/ CASA POPULAR - KIT PROJETO</v>
          </cell>
        </row>
        <row r="2822">
          <cell r="B2822" t="str">
            <v>68676/001</v>
          </cell>
          <cell r="C2822" t="str">
            <v>INSTALACOES SANITARIAS P/ CASA POPULAR - KIT PROJETO 1 (2 PAVTOS -</v>
          </cell>
          <cell r="D2822" t="str">
            <v>UN</v>
          </cell>
          <cell r="E2822">
            <v>278.39</v>
          </cell>
        </row>
        <row r="2823">
          <cell r="C2823" t="str">
            <v>44,00 M2)</v>
          </cell>
        </row>
        <row r="2824">
          <cell r="B2824" t="str">
            <v>68676/002</v>
          </cell>
          <cell r="C2824" t="str">
            <v>INSTALACOES SANITARIAS P/ CASA POPULAR - KIT PROJETO 2 (2 PAVTOS -</v>
          </cell>
          <cell r="D2824" t="str">
            <v>UN</v>
          </cell>
          <cell r="E2824">
            <v>278.39</v>
          </cell>
        </row>
        <row r="2825">
          <cell r="C2825" t="str">
            <v>35,80 M2)</v>
          </cell>
        </row>
        <row r="2826">
          <cell r="B2826" t="str">
            <v>IGO       |</v>
          </cell>
          <cell r="C2826" t="str">
            <v>D E S C R I Ç Ã O                                                   |UN</v>
          </cell>
          <cell r="D2826" t="str">
            <v>IDADE</v>
          </cell>
          <cell r="E2826" t="str">
            <v>|CUSTO TOT</v>
          </cell>
        </row>
        <row r="2827">
          <cell r="B2827" t="str">
            <v>ULO.....: N</v>
          </cell>
          <cell r="C2827" t="str">
            <v>ACIONAL CAIXA</v>
          </cell>
        </row>
        <row r="2829">
          <cell r="B2829" t="str">
            <v>68676/003</v>
          </cell>
          <cell r="C2829" t="str">
            <v>INSTALACOES SANITARIAS P/ CASA POPULAR - KIT PROJETO 3 (1 PAVTO -</v>
          </cell>
          <cell r="D2829" t="str">
            <v>UN</v>
          </cell>
          <cell r="E2829">
            <v>257.32</v>
          </cell>
        </row>
        <row r="2830">
          <cell r="C2830" t="str">
            <v>34,20 M2)</v>
          </cell>
        </row>
        <row r="2831">
          <cell r="B2831" t="str">
            <v>68676/004</v>
          </cell>
          <cell r="C2831" t="str">
            <v>INSTALACOES SANITARIAS P/ CASA POPULAR - KIT PROJETO 4 (1 PAVTO -</v>
          </cell>
          <cell r="D2831" t="str">
            <v>UN</v>
          </cell>
          <cell r="E2831">
            <v>257.32</v>
          </cell>
        </row>
        <row r="2832">
          <cell r="C2832" t="str">
            <v>33,82 M2)</v>
          </cell>
        </row>
        <row r="2833">
          <cell r="B2833" t="str">
            <v>68676/005</v>
          </cell>
          <cell r="C2833" t="str">
            <v>INSTALACOES SANITARIAS P/ CASA POPULAR - KIT PROJETO 5 (1 PAVTO -</v>
          </cell>
          <cell r="D2833" t="str">
            <v>UN</v>
          </cell>
          <cell r="E2833">
            <v>257.32</v>
          </cell>
        </row>
        <row r="2834">
          <cell r="C2834" t="str">
            <v>45,16 M2)</v>
          </cell>
        </row>
        <row r="2835">
          <cell r="B2835" t="str">
            <v>68676/006</v>
          </cell>
          <cell r="C2835" t="str">
            <v>INSTALACOES SANITARIAS P/ CASA POPULAR - KIT PROJETO 6 (1 PAVTO -</v>
          </cell>
          <cell r="D2835" t="str">
            <v>UN</v>
          </cell>
          <cell r="E2835">
            <v>257.32</v>
          </cell>
        </row>
        <row r="2836">
          <cell r="C2836" t="str">
            <v>34,38 M2)</v>
          </cell>
        </row>
        <row r="2837">
          <cell r="B2837" t="str">
            <v>68676/007</v>
          </cell>
          <cell r="C2837" t="str">
            <v>INSTALACOES SANITARIAS P/ CASA POPULAR - KIT PROJETO 7 (1 PAVTO -</v>
          </cell>
          <cell r="D2837" t="str">
            <v>UN</v>
          </cell>
          <cell r="E2837">
            <v>257.32</v>
          </cell>
        </row>
        <row r="2838">
          <cell r="C2838" t="str">
            <v>37,26 M2)</v>
          </cell>
        </row>
        <row r="2839">
          <cell r="B2839" t="str">
            <v>68676/008</v>
          </cell>
          <cell r="C2839" t="str">
            <v>INSTALACOES SANITARIAS P/ CASA POPULAR - KIT PROJETO 8 (1 PAVTO -</v>
          </cell>
          <cell r="D2839" t="str">
            <v>UN</v>
          </cell>
          <cell r="E2839">
            <v>257.32</v>
          </cell>
        </row>
        <row r="2840">
          <cell r="C2840" t="str">
            <v>39,83 M2)</v>
          </cell>
        </row>
        <row r="2841">
          <cell r="B2841" t="str">
            <v>PR</v>
          </cell>
          <cell r="C2841" t="str">
            <v>INSTALACOES DE PRODUCAO</v>
          </cell>
        </row>
        <row r="2842">
          <cell r="B2842">
            <v>40</v>
          </cell>
          <cell r="C2842" t="str">
            <v>MONTAGENS EM GERAL</v>
          </cell>
        </row>
        <row r="2843">
          <cell r="B2843">
            <v>24261</v>
          </cell>
          <cell r="C2843" t="str">
            <v>INSTALACOES HIDRAULICAS P/RESERVATORIOS</v>
          </cell>
        </row>
        <row r="2844">
          <cell r="B2844" t="str">
            <v>24261/001</v>
          </cell>
          <cell r="C2844" t="str">
            <v>RESERVATORIO APOIADO DE 25 M3</v>
          </cell>
          <cell r="D2844" t="str">
            <v>UN</v>
          </cell>
          <cell r="E2844">
            <v>5328.8</v>
          </cell>
        </row>
        <row r="2845">
          <cell r="B2845" t="str">
            <v>24261/002</v>
          </cell>
          <cell r="C2845" t="str">
            <v>RESERVATORIO APOIADO DE 50 M3</v>
          </cell>
          <cell r="D2845" t="str">
            <v>UN</v>
          </cell>
          <cell r="E2845">
            <v>5493.58</v>
          </cell>
        </row>
        <row r="2846">
          <cell r="B2846" t="str">
            <v>24261/003</v>
          </cell>
          <cell r="C2846" t="str">
            <v>RESERVATORIO APOIADO DE 75 M3</v>
          </cell>
          <cell r="D2846" t="str">
            <v>UN</v>
          </cell>
          <cell r="E2846">
            <v>9215.41</v>
          </cell>
        </row>
        <row r="2847">
          <cell r="B2847" t="str">
            <v>24261/004</v>
          </cell>
          <cell r="C2847" t="str">
            <v>RESERVATORIO CIRCULAR APOIADO DE 300 M3</v>
          </cell>
          <cell r="D2847" t="str">
            <v>UN</v>
          </cell>
          <cell r="E2847">
            <v>21782.13</v>
          </cell>
        </row>
        <row r="2848">
          <cell r="B2848" t="str">
            <v>24261/005</v>
          </cell>
          <cell r="C2848" t="str">
            <v>RESERVATORIO CIRCULAR APOIADO DE 500 M3</v>
          </cell>
          <cell r="D2848" t="str">
            <v>UN</v>
          </cell>
          <cell r="E2848">
            <v>62111.55</v>
          </cell>
        </row>
        <row r="2849">
          <cell r="B2849" t="str">
            <v>24261/006</v>
          </cell>
          <cell r="C2849" t="str">
            <v>RESERVATORIO ELEVADO DE 25 M3</v>
          </cell>
          <cell r="D2849" t="str">
            <v>UN</v>
          </cell>
          <cell r="E2849">
            <v>16279.03</v>
          </cell>
        </row>
        <row r="2850">
          <cell r="B2850" t="str">
            <v>24261/007</v>
          </cell>
          <cell r="C2850" t="str">
            <v>RESERVATORIO ELEVADO DE 50 M3</v>
          </cell>
          <cell r="D2850" t="str">
            <v>UN</v>
          </cell>
          <cell r="E2850">
            <v>16369.07</v>
          </cell>
        </row>
        <row r="2851">
          <cell r="B2851" t="str">
            <v>24261/008</v>
          </cell>
          <cell r="C2851" t="str">
            <v>RESERVATORIO ELEVADO DE 100 M3</v>
          </cell>
          <cell r="D2851" t="str">
            <v>UN</v>
          </cell>
          <cell r="E2851">
            <v>27043.17</v>
          </cell>
        </row>
        <row r="2852">
          <cell r="B2852">
            <v>24264</v>
          </cell>
          <cell r="C2852" t="str">
            <v>TAMPA PARA RESERVATORIO</v>
          </cell>
        </row>
        <row r="2853">
          <cell r="B2853" t="str">
            <v>24264/001</v>
          </cell>
          <cell r="C2853" t="str">
            <v>TAMPA PARA RESERVATORIO EM ACO INOX</v>
          </cell>
          <cell r="D2853" t="str">
            <v>UN</v>
          </cell>
          <cell r="E2853">
            <v>360.13</v>
          </cell>
        </row>
        <row r="2854">
          <cell r="B2854">
            <v>40834</v>
          </cell>
          <cell r="C2854" t="str">
            <v>INDICADOR DE NIVEL DE RESERVATORIOS</v>
          </cell>
          <cell r="D2854" t="str">
            <v>UN</v>
          </cell>
          <cell r="E2854">
            <v>81.08</v>
          </cell>
        </row>
        <row r="2855">
          <cell r="B2855" t="str">
            <v>PR</v>
          </cell>
          <cell r="C2855" t="str">
            <v>LIGACOES PREDIAIS AGUA/ESGOTO/ENERGIA/TELEFONE</v>
          </cell>
        </row>
        <row r="2856">
          <cell r="B2856">
            <v>58</v>
          </cell>
          <cell r="C2856" t="str">
            <v>LIGACOES PREDIAIS DE AGUA</v>
          </cell>
        </row>
        <row r="2857">
          <cell r="B2857" t="str">
            <v>IGO       |</v>
          </cell>
          <cell r="C2857" t="str">
            <v>D E S C R I Ç Ã O                                                   |UN</v>
          </cell>
          <cell r="D2857" t="str">
            <v>IDADE</v>
          </cell>
          <cell r="E2857" t="str">
            <v>|CUSTO TOT</v>
          </cell>
        </row>
        <row r="2858">
          <cell r="B2858" t="str">
            <v>ULO.....: N</v>
          </cell>
          <cell r="C2858" t="str">
            <v>ACIONAL CAIXA</v>
          </cell>
        </row>
        <row r="2860">
          <cell r="B2860">
            <v>10251</v>
          </cell>
          <cell r="C2860" t="str">
            <v>TOMADA D AGU</v>
          </cell>
        </row>
        <row r="2861">
          <cell r="B2861" t="str">
            <v>10251/001</v>
          </cell>
          <cell r="C2861" t="str">
            <v>TOMADA D AGUA PARA REDE EM IMPLANTACA</v>
          </cell>
          <cell r="D2861" t="str">
            <v>UN</v>
          </cell>
          <cell r="E2861">
            <v>3.78</v>
          </cell>
        </row>
        <row r="2862">
          <cell r="B2862">
            <v>10252</v>
          </cell>
          <cell r="C2862" t="str">
            <v>RAMAL PREDIAL</v>
          </cell>
        </row>
        <row r="2863">
          <cell r="B2863" t="str">
            <v>10252/001</v>
          </cell>
          <cell r="C2863" t="str">
            <v>RAMAL PREDIAL DE AGUA P/ REDE EM IMPLANTACAO (MAT. E M.O.)</v>
          </cell>
          <cell r="D2863" t="str">
            <v>M</v>
          </cell>
          <cell r="E2863">
            <v>6.58</v>
          </cell>
        </row>
        <row r="2864">
          <cell r="B2864">
            <v>23441</v>
          </cell>
          <cell r="C2864" t="str">
            <v>MONTAGEM E INSTALACAO DE CAVALETE</v>
          </cell>
        </row>
        <row r="2865">
          <cell r="B2865" t="str">
            <v>23441/001</v>
          </cell>
          <cell r="C2865" t="str">
            <v>MONTAGEM E INSTALACAO DE KIT EM POLIETILENO C/ REGISTRO 3/4"</v>
          </cell>
          <cell r="D2865" t="str">
            <v>UN</v>
          </cell>
          <cell r="E2865">
            <v>32.79</v>
          </cell>
        </row>
        <row r="2866">
          <cell r="B2866">
            <v>23442</v>
          </cell>
          <cell r="C2866" t="str">
            <v>AQUISICAO E INSTALACAO DE HIDROMETRO</v>
          </cell>
        </row>
        <row r="2867">
          <cell r="B2867" t="str">
            <v>23442/001</v>
          </cell>
          <cell r="C2867" t="str">
            <v>AQUISICAO E INSTALACAO DE HIDROMETRO DE 3,00 M3/H, D = 1/2"</v>
          </cell>
          <cell r="D2867" t="str">
            <v>UN</v>
          </cell>
          <cell r="E2867">
            <v>70.36</v>
          </cell>
        </row>
        <row r="2868">
          <cell r="B2868" t="str">
            <v>23442/002</v>
          </cell>
          <cell r="C2868" t="str">
            <v>AQUISICAO E INSTALACAO DE HIDROMETRO DE 5,00 M3/H, D = 3/4"</v>
          </cell>
          <cell r="D2868" t="str">
            <v>UN</v>
          </cell>
          <cell r="E2868">
            <v>92.32</v>
          </cell>
        </row>
        <row r="2869">
          <cell r="B2869" t="str">
            <v>23442/003</v>
          </cell>
          <cell r="C2869" t="str">
            <v>AQUISICAO E INSTALACAO DE HIDROMETRO DE 1,5 M3/H</v>
          </cell>
          <cell r="D2869" t="str">
            <v>UN</v>
          </cell>
          <cell r="E2869">
            <v>67.27</v>
          </cell>
        </row>
        <row r="2870">
          <cell r="B2870">
            <v>23746</v>
          </cell>
          <cell r="C2870" t="str">
            <v>LIGACAO PREDIAL (AGUA E ESGOTO)</v>
          </cell>
        </row>
        <row r="2871">
          <cell r="B2871" t="str">
            <v>23746/001</v>
          </cell>
          <cell r="C2871" t="str">
            <v>LIGACAO PREDIAL/CASAS (AGUA E ESGOTO)</v>
          </cell>
          <cell r="D2871" t="str">
            <v>UN</v>
          </cell>
          <cell r="E2871">
            <v>100.43</v>
          </cell>
        </row>
        <row r="2872">
          <cell r="B2872">
            <v>68062</v>
          </cell>
          <cell r="C2872" t="str">
            <v>ACRESCIMO PARA LIGACAO EM CASAS COM CAIXA D AGU</v>
          </cell>
          <cell r="D2872" t="str">
            <v>UN</v>
          </cell>
          <cell r="E2872">
            <v>50.79</v>
          </cell>
        </row>
        <row r="2873">
          <cell r="B2873">
            <v>68063</v>
          </cell>
          <cell r="C2873" t="str">
            <v>LIGACAO DOMICILIAR DE AGUA (DO HIDROMETRO ATE A CASA)</v>
          </cell>
          <cell r="D2873" t="str">
            <v>UN</v>
          </cell>
          <cell r="E2873">
            <v>26.56</v>
          </cell>
        </row>
        <row r="2874">
          <cell r="B2874">
            <v>68488</v>
          </cell>
          <cell r="C2874" t="str">
            <v>LIGACAO DOMICILIAR DE AGUA</v>
          </cell>
        </row>
        <row r="2875">
          <cell r="B2875" t="str">
            <v>68488/001</v>
          </cell>
          <cell r="C2875" t="str">
            <v>LIGACAO DOMICILIAR DE AGUA</v>
          </cell>
          <cell r="D2875" t="str">
            <v>UN</v>
          </cell>
          <cell r="E2875">
            <v>464.29</v>
          </cell>
        </row>
        <row r="2876">
          <cell r="B2876">
            <v>59</v>
          </cell>
          <cell r="C2876" t="str">
            <v>LIGACOES PREDIAIS DE ESGOTO</v>
          </cell>
        </row>
        <row r="2877">
          <cell r="B2877">
            <v>23444</v>
          </cell>
          <cell r="C2877" t="str">
            <v>CONEXAO DO RAMAL DOMICILIAR A REDE COLETORA EM IMPLANTACAO</v>
          </cell>
        </row>
        <row r="2878">
          <cell r="B2878" t="str">
            <v>23444/001</v>
          </cell>
          <cell r="C2878" t="str">
            <v>EM PVC, DIAMETRO 100 MM (MAO-DE-OBRA)</v>
          </cell>
          <cell r="D2878" t="str">
            <v>UN</v>
          </cell>
          <cell r="E2878">
            <v>1.89</v>
          </cell>
        </row>
        <row r="2879">
          <cell r="B2879" t="str">
            <v>23444/002</v>
          </cell>
          <cell r="C2879" t="str">
            <v>EM MANILHA CERAMICA, DIAMETRO 100 MM (MAO-DE-OBRA + MATERIAL</v>
          </cell>
          <cell r="D2879" t="str">
            <v>UN</v>
          </cell>
          <cell r="E2879">
            <v>5.91</v>
          </cell>
        </row>
        <row r="2880">
          <cell r="C2880" t="str">
            <v>PARA JUNTA ASFALTICA)</v>
          </cell>
        </row>
        <row r="2881">
          <cell r="B2881">
            <v>23445</v>
          </cell>
          <cell r="C2881" t="str">
            <v>RAMAL PREDIAL DE ESGOTO PARA REDE EM IMPLANTACAO (MAO-DE OBRA E</v>
          </cell>
        </row>
        <row r="2882">
          <cell r="C2882" t="str">
            <v>MATERIAL, INCLUINDO ESCAVACAO MANUAL ATE 1,50 METROS E REATERRO)</v>
          </cell>
        </row>
        <row r="2883">
          <cell r="B2883" t="str">
            <v>23445/001</v>
          </cell>
          <cell r="C2883" t="str">
            <v>EM PVC, DIAMETRO 100 MM</v>
          </cell>
          <cell r="D2883" t="str">
            <v>M</v>
          </cell>
          <cell r="E2883">
            <v>20.11</v>
          </cell>
        </row>
        <row r="2884">
          <cell r="B2884" t="str">
            <v>23445/002</v>
          </cell>
          <cell r="C2884" t="str">
            <v>EM MANILHA CERAMICA, DIAMETRO 100 MM</v>
          </cell>
          <cell r="D2884" t="str">
            <v>M</v>
          </cell>
          <cell r="E2884">
            <v>25.58</v>
          </cell>
        </row>
        <row r="2885">
          <cell r="B2885">
            <v>68489</v>
          </cell>
          <cell r="C2885" t="str">
            <v>LIGACAO DOMICILIAR DE ESGOTO</v>
          </cell>
        </row>
        <row r="2886">
          <cell r="B2886" t="str">
            <v>68489/001</v>
          </cell>
          <cell r="C2886" t="str">
            <v>LIGACAO DOMICILIAR DE ESGOTO</v>
          </cell>
          <cell r="D2886" t="str">
            <v>UN</v>
          </cell>
          <cell r="E2886">
            <v>2186.29</v>
          </cell>
        </row>
        <row r="2887">
          <cell r="B2887">
            <v>60</v>
          </cell>
          <cell r="C2887" t="str">
            <v>LIGACOES PREDIAIS DE ENERGIA</v>
          </cell>
        </row>
        <row r="2888">
          <cell r="B2888" t="str">
            <v>IGO       |</v>
          </cell>
          <cell r="C2888" t="str">
            <v>D E S C R I Ç Ã O                                                   |UN</v>
          </cell>
          <cell r="D2888" t="str">
            <v>IDADE</v>
          </cell>
          <cell r="E2888" t="str">
            <v>|CUSTO TOT</v>
          </cell>
        </row>
        <row r="2889">
          <cell r="B2889" t="str">
            <v>ULO.....: N</v>
          </cell>
          <cell r="C2889" t="str">
            <v>ACIONAL CAIXA</v>
          </cell>
        </row>
        <row r="2891">
          <cell r="B2891">
            <v>68064</v>
          </cell>
          <cell r="C2891" t="str">
            <v>LIGACAO DOMICILIAR COM POSTE T6</v>
          </cell>
          <cell r="D2891" t="str">
            <v>UN</v>
          </cell>
          <cell r="E2891">
            <v>130.46</v>
          </cell>
        </row>
        <row r="2892">
          <cell r="B2892">
            <v>68490</v>
          </cell>
          <cell r="C2892" t="str">
            <v>ENTRADA DE ENERGIA ELETRICA</v>
          </cell>
        </row>
        <row r="2893">
          <cell r="B2893" t="str">
            <v>68490/001</v>
          </cell>
          <cell r="C2893" t="str">
            <v>ENTRADA DE ENERGIA ELETRICA</v>
          </cell>
          <cell r="D2893" t="str">
            <v>UN</v>
          </cell>
          <cell r="E2893">
            <v>3693.34</v>
          </cell>
        </row>
        <row r="2894">
          <cell r="B2894" t="str">
            <v>VT</v>
          </cell>
          <cell r="C2894" t="str">
            <v>MOVIMENTO DE TERRA</v>
          </cell>
        </row>
        <row r="2895">
          <cell r="B2895">
            <v>17</v>
          </cell>
          <cell r="C2895" t="str">
            <v>DRAGAGEM</v>
          </cell>
        </row>
        <row r="2896">
          <cell r="B2896">
            <v>59419</v>
          </cell>
          <cell r="C2896" t="str">
            <v>ESCAVACAO SUBMERSA</v>
          </cell>
        </row>
        <row r="2897">
          <cell r="B2897" t="str">
            <v>59419/001</v>
          </cell>
          <cell r="C2897" t="str">
            <v>ESCAVACAO SUBMERSA (DRAGAGEM E CARGA)</v>
          </cell>
          <cell r="D2897" t="str">
            <v>M3</v>
          </cell>
          <cell r="E2897">
            <v>13.1</v>
          </cell>
        </row>
        <row r="2898">
          <cell r="B2898">
            <v>18</v>
          </cell>
          <cell r="C2898" t="str">
            <v>CORTE/ESCAVACAO EM JAZIDAS OU CAMPO ABERTO</v>
          </cell>
        </row>
        <row r="2899">
          <cell r="B2899">
            <v>23406</v>
          </cell>
          <cell r="C2899" t="str">
            <v>ESCAVACAO E TRANSPORTE DMT 50M C/TRATOR ESTEIRAS CAT D6</v>
          </cell>
        </row>
        <row r="2900">
          <cell r="B2900" t="str">
            <v>23406/001</v>
          </cell>
          <cell r="C2900" t="str">
            <v>ESCAVACAO MECANICA EM MATERIAL DE 1A CATEGORIA C/TRATOR DE ESTEIRAS</v>
          </cell>
          <cell r="D2900" t="str">
            <v>M3</v>
          </cell>
          <cell r="E2900">
            <v>3.45</v>
          </cell>
        </row>
        <row r="2901">
          <cell r="C2901" t="str">
            <v>CAT D6, INCLUSIVE TRANSPORTE ATE 50M</v>
          </cell>
        </row>
        <row r="2902">
          <cell r="B2902">
            <v>23433</v>
          </cell>
          <cell r="C2902" t="str">
            <v>ESCAVACAO MECANIZADA DE AREA, QQ TERRENO, EXCETO ROCHA</v>
          </cell>
        </row>
        <row r="2903">
          <cell r="B2903" t="str">
            <v>23433/001</v>
          </cell>
          <cell r="C2903" t="str">
            <v>ESCAVACAO MECANIZADA DE AREA (C/TRATOR DE ESTEIRAS CATERPILLAR-D8)</v>
          </cell>
          <cell r="D2903" t="str">
            <v>M3</v>
          </cell>
          <cell r="E2903">
            <v>1.7</v>
          </cell>
        </row>
        <row r="2904">
          <cell r="B2904">
            <v>23434</v>
          </cell>
          <cell r="C2904" t="str">
            <v>ESCAVACAO SUBMERSA</v>
          </cell>
        </row>
        <row r="2905">
          <cell r="B2905" t="str">
            <v>23434/001</v>
          </cell>
          <cell r="C2905" t="str">
            <v>DRAGAGEM (C/ ESCAVADEIRA DRAG LINE DE ARRASTE 140HP BUCYRUS)</v>
          </cell>
          <cell r="D2905" t="str">
            <v>M3</v>
          </cell>
          <cell r="E2905">
            <v>12.09</v>
          </cell>
        </row>
        <row r="2906">
          <cell r="B2906">
            <v>23616</v>
          </cell>
          <cell r="C2906" t="str">
            <v>ESCAVACAO DE MATERIAL 1A. CATEGORIA (SUBLEITO)</v>
          </cell>
        </row>
        <row r="2907">
          <cell r="B2907" t="str">
            <v>23616/002</v>
          </cell>
          <cell r="C2907" t="str">
            <v>ESCAVACAO MECANICA DE MATERIAL 1A. CATEGORIA, PROVENIENTE DE CORTE DE</v>
          </cell>
          <cell r="D2907" t="str">
            <v>M3</v>
          </cell>
          <cell r="E2907">
            <v>1.82</v>
          </cell>
        </row>
        <row r="2908">
          <cell r="C2908" t="str">
            <v>SUBLEITO (C/TRATOR ESTEIRAS KOMATSU 160HP)</v>
          </cell>
        </row>
        <row r="2909">
          <cell r="B2909">
            <v>24863</v>
          </cell>
          <cell r="C2909" t="str">
            <v>ESCAVACAO E TRANSPORTE DMT 50M C/TRATOR ESTEIRAS CAT D8</v>
          </cell>
        </row>
        <row r="2910">
          <cell r="B2910" t="str">
            <v>24863/001</v>
          </cell>
          <cell r="C2910" t="str">
            <v>ESCAVACAO E TRANSP MAT 1A CAT DMT 50M C/TRATOR EST CAT D8 C/ LAMINA</v>
          </cell>
          <cell r="D2910" t="str">
            <v>M3</v>
          </cell>
          <cell r="E2910">
            <v>1.22</v>
          </cell>
        </row>
        <row r="2911">
          <cell r="B2911" t="str">
            <v>24863/002</v>
          </cell>
          <cell r="C2911" t="str">
            <v>ESCAVACAO E TRANSP MAT 2A CAT DMT 50M C/TRATOR EST C/LAMINA E ESCARIF</v>
          </cell>
          <cell r="D2911" t="str">
            <v>M3</v>
          </cell>
          <cell r="E2911">
            <v>2.37</v>
          </cell>
        </row>
        <row r="2912">
          <cell r="B2912">
            <v>24864</v>
          </cell>
          <cell r="C2912" t="str">
            <v>ESCAVACAO, CARGA E TRANSPORTE DMT 50 A 200M C/ CAMINHAO BASCULANTE</v>
          </cell>
        </row>
        <row r="2913">
          <cell r="B2913" t="str">
            <v>24864/001</v>
          </cell>
          <cell r="C2913" t="str">
            <v>ESCAVACAO C/ CAT D8, CARGA E TRANSP MAT 1A CAT DMT 50 A 200M C/ CB</v>
          </cell>
          <cell r="D2913" t="str">
            <v>M3</v>
          </cell>
          <cell r="E2913">
            <v>3.71</v>
          </cell>
        </row>
        <row r="2914">
          <cell r="B2914">
            <v>24868</v>
          </cell>
          <cell r="C2914" t="str">
            <v>ESCAVACAO E CARGA EM MATERIAL DE JAZIDA 1A CATEGORIA</v>
          </cell>
        </row>
        <row r="2915">
          <cell r="B2915" t="str">
            <v>24868/001</v>
          </cell>
          <cell r="C2915" t="str">
            <v>ESCAVACAO E CARGA DE MATERIAL DE JAZIDA 1A CAT UTILIZANDO TRATOR DE</v>
          </cell>
          <cell r="D2915" t="str">
            <v>M3</v>
          </cell>
          <cell r="E2915">
            <v>2.99</v>
          </cell>
        </row>
        <row r="2916">
          <cell r="C2916" t="str">
            <v>ESTEIRAS CAT D-8 (VU=10ANOS / 20.000H)</v>
          </cell>
        </row>
        <row r="2917">
          <cell r="B2917">
            <v>25039</v>
          </cell>
          <cell r="C2917" t="str">
            <v>ESCAVACAO E CARGA MATERIAL 1A CATEGORIA</v>
          </cell>
        </row>
        <row r="2918">
          <cell r="B2918" t="str">
            <v>25039/001</v>
          </cell>
          <cell r="C2918" t="str">
            <v>ESCAVACAO E CARGA MATERIAL 1A CATEGORIA, UTILIZANDO TRATOR DE ESTEIRAS</v>
          </cell>
          <cell r="D2918" t="str">
            <v>M3</v>
          </cell>
          <cell r="E2918">
            <v>2.62</v>
          </cell>
        </row>
        <row r="2919">
          <cell r="B2919" t="str">
            <v>IGO       |</v>
          </cell>
          <cell r="C2919" t="str">
            <v>D E S C R I Ç Ã O                                                   |UN</v>
          </cell>
          <cell r="D2919" t="str">
            <v>IDADE</v>
          </cell>
          <cell r="E2919" t="str">
            <v>|CUSTO TOT</v>
          </cell>
        </row>
        <row r="2920">
          <cell r="B2920" t="str">
            <v>ULO.....: N</v>
          </cell>
          <cell r="C2920" t="str">
            <v>ACIONAL CAIXA</v>
          </cell>
        </row>
        <row r="2922">
          <cell r="C2922" t="str">
            <v>CAT D-6 E PA-CARREGADEIRA CAT 950 170HP</v>
          </cell>
        </row>
        <row r="2923">
          <cell r="B2923">
            <v>60844</v>
          </cell>
          <cell r="C2923" t="str">
            <v>REGULARIZACAO DE AREAS</v>
          </cell>
        </row>
        <row r="2924">
          <cell r="B2924" t="str">
            <v>60844/001</v>
          </cell>
          <cell r="C2924" t="str">
            <v>REGULARIZACAO DE AREAS - C/ MOTONIVELADORA 185 A 200 CV - MMA</v>
          </cell>
          <cell r="D2924" t="str">
            <v>M2</v>
          </cell>
          <cell r="E2924">
            <v>0.2</v>
          </cell>
        </row>
        <row r="2925">
          <cell r="B2925">
            <v>63377</v>
          </cell>
          <cell r="C2925" t="str">
            <v>ESCAVACAO MANUAL DE AREA, QQ TERRENO, EXCETO ROCHA</v>
          </cell>
        </row>
        <row r="2926">
          <cell r="B2926" t="str">
            <v>63377/001</v>
          </cell>
          <cell r="C2926" t="str">
            <v>ATE 1,50 METROS DE PROFUNDIDADE</v>
          </cell>
          <cell r="D2926" t="str">
            <v>M3</v>
          </cell>
          <cell r="E2926">
            <v>10.31</v>
          </cell>
        </row>
        <row r="2927">
          <cell r="B2927" t="str">
            <v>63377/002</v>
          </cell>
          <cell r="C2927" t="str">
            <v>ALEM DE 1,50 METROS ATE 3,00 METROS DE PROFUNDIDADE</v>
          </cell>
          <cell r="D2927" t="str">
            <v>M3</v>
          </cell>
          <cell r="E2927">
            <v>13.61</v>
          </cell>
        </row>
        <row r="2928">
          <cell r="B2928">
            <v>19</v>
          </cell>
          <cell r="C2928" t="str">
            <v>ESCAVACAO DE VALAS</v>
          </cell>
        </row>
        <row r="2929">
          <cell r="B2929">
            <v>10278</v>
          </cell>
          <cell r="C2929" t="str">
            <v>ESCAVACAO MANUAL DE VALAS RASAS, QQ TERRENO, EXCETO ROCHA</v>
          </cell>
        </row>
        <row r="2930">
          <cell r="B2930" t="str">
            <v>10278/001</v>
          </cell>
          <cell r="C2930" t="str">
            <v>ESCAVACAO MANUAL DE VALAS RASAS, QQ TERRENO, EXCETO ROCHA, P/FUNDACOES</v>
          </cell>
          <cell r="D2930" t="str">
            <v>M3</v>
          </cell>
          <cell r="E2930">
            <v>13.41</v>
          </cell>
        </row>
        <row r="2931">
          <cell r="C2931" t="str">
            <v>RASAS-BALDRAMES</v>
          </cell>
        </row>
        <row r="2932">
          <cell r="B2932">
            <v>23414</v>
          </cell>
          <cell r="C2932" t="str">
            <v>ESCAVACAO MANUAL DE VALAS, QQ TERRENO, EXCETO ROCHA</v>
          </cell>
        </row>
        <row r="2933">
          <cell r="B2933" t="str">
            <v>23414/001</v>
          </cell>
          <cell r="C2933" t="str">
            <v>ATE 1,50 METROS DE PROFUNDIDADE</v>
          </cell>
          <cell r="D2933" t="str">
            <v>M3</v>
          </cell>
          <cell r="E2933">
            <v>10.93</v>
          </cell>
        </row>
        <row r="2934">
          <cell r="B2934" t="str">
            <v>23414/002</v>
          </cell>
          <cell r="C2934" t="str">
            <v>ALEM DE 1,50 METROS ATE 3,00 METROS DE PROFUNDIDADE</v>
          </cell>
          <cell r="D2934" t="str">
            <v>M3</v>
          </cell>
          <cell r="E2934">
            <v>14.44</v>
          </cell>
        </row>
        <row r="2935">
          <cell r="B2935" t="str">
            <v>23414/003</v>
          </cell>
          <cell r="C2935" t="str">
            <v>ALEM DE 3,00 METROS ATE 4,50 METROS DE PROFUNDIDADE</v>
          </cell>
          <cell r="D2935" t="str">
            <v>M3</v>
          </cell>
          <cell r="E2935">
            <v>16.91</v>
          </cell>
        </row>
        <row r="2936">
          <cell r="B2936">
            <v>23418</v>
          </cell>
          <cell r="C2936" t="str">
            <v>ESCAVACAO MECANICA DE VALAS, QQ TERRENO, EXCETO ROCHA</v>
          </cell>
        </row>
        <row r="2937">
          <cell r="B2937" t="str">
            <v>23418/001</v>
          </cell>
          <cell r="C2937" t="str">
            <v>ATE 2,00 METROS DE PROFUNDIDADE (C/RETRO-ESCAVADEIRA CASE 580 H)</v>
          </cell>
          <cell r="D2937" t="str">
            <v>M3</v>
          </cell>
          <cell r="E2937">
            <v>2.93</v>
          </cell>
        </row>
        <row r="2938">
          <cell r="B2938" t="str">
            <v>23418/002</v>
          </cell>
          <cell r="C2938" t="str">
            <v>ALEM DE 2,00 METROS ATE 4,00 METROS DE PROFUNDIDADE (C/RETRO-ESCAVA</v>
          </cell>
          <cell r="D2938" t="str">
            <v>M3</v>
          </cell>
          <cell r="E2938">
            <v>3.91</v>
          </cell>
        </row>
        <row r="2939">
          <cell r="C2939" t="str">
            <v>DEIRA CASE 580 H)</v>
          </cell>
        </row>
        <row r="2940">
          <cell r="B2940" t="str">
            <v>23418/003</v>
          </cell>
          <cell r="C2940" t="str">
            <v>ALEM DE 4,00 METROS ATE 6,00 METROS DE PROFUNDIDADE (C/ESCAVADEIRA</v>
          </cell>
          <cell r="D2940" t="str">
            <v>M3</v>
          </cell>
          <cell r="E2940">
            <v>4.62</v>
          </cell>
        </row>
        <row r="2941">
          <cell r="C2941" t="str">
            <v>HIDRAULICA 105 HP)</v>
          </cell>
        </row>
        <row r="2942">
          <cell r="B2942">
            <v>26286</v>
          </cell>
          <cell r="C2942" t="str">
            <v>ESCAVACAO MANUAL DE VALAS</v>
          </cell>
        </row>
        <row r="2943">
          <cell r="B2943" t="str">
            <v>26286/001</v>
          </cell>
          <cell r="C2943" t="str">
            <v>ESCAV MAN VALA/CAVA(FRIO)MAT 2A CAT ATE 1,50M EXCL ESG/ESCOR</v>
          </cell>
          <cell r="D2943" t="str">
            <v>M3</v>
          </cell>
          <cell r="E2943">
            <v>30.94</v>
          </cell>
        </row>
        <row r="2944">
          <cell r="C2944" t="str">
            <v>(MOLEDO OU ROCHA DECOMPOSTA)</v>
          </cell>
        </row>
        <row r="2945">
          <cell r="B2945" t="str">
            <v>26286/003</v>
          </cell>
          <cell r="C2945" t="str">
            <v>ESCAV MAN VALA/CAVA(FRIO)MAT 2A CAT 3 A 4,5M EXCL ESG/ESCOR</v>
          </cell>
          <cell r="D2945" t="str">
            <v>M3</v>
          </cell>
          <cell r="E2945">
            <v>45.38</v>
          </cell>
        </row>
        <row r="2946">
          <cell r="C2946" t="str">
            <v>(MOLEDO OU ROCHA DECOMPOSTA)</v>
          </cell>
        </row>
        <row r="2947">
          <cell r="B2947" t="str">
            <v>26286/004</v>
          </cell>
          <cell r="C2947" t="str">
            <v>ESCAV MAN VALA/CAVA(FRIO)MAT 2A CAT 4,5 A 6M EXCL ESG/ESCOR</v>
          </cell>
          <cell r="D2947" t="str">
            <v>M3</v>
          </cell>
          <cell r="E2947">
            <v>53.63</v>
          </cell>
        </row>
        <row r="2948">
          <cell r="C2948" t="str">
            <v>(MOLEDO OU ROCHA DECOMPOSTA)</v>
          </cell>
        </row>
        <row r="2949">
          <cell r="B2949" t="str">
            <v>26286/005</v>
          </cell>
          <cell r="C2949" t="str">
            <v>ESCAV MAN VALA/CAVA ATE 1,5M EXCL ESG/ESCOR ARGILA OU PEDRA</v>
          </cell>
          <cell r="D2949" t="str">
            <v>M3</v>
          </cell>
          <cell r="E2949">
            <v>19.8</v>
          </cell>
        </row>
        <row r="2950">
          <cell r="B2950" t="str">
            <v>IGO       |</v>
          </cell>
          <cell r="C2950" t="str">
            <v>D E S C R I Ç Ã O                                                   |UN</v>
          </cell>
          <cell r="D2950" t="str">
            <v>IDADE</v>
          </cell>
          <cell r="E2950" t="str">
            <v>|CUSTO TOT</v>
          </cell>
        </row>
        <row r="2951">
          <cell r="B2951" t="str">
            <v>ULO.....: N</v>
          </cell>
          <cell r="C2951" t="str">
            <v>ACIONAL CAIXA</v>
          </cell>
        </row>
        <row r="2953">
          <cell r="C2953" t="str">
            <v>SOLTA DO TAMANHO MEDIO DE PEDRA DE MAO</v>
          </cell>
        </row>
        <row r="2954">
          <cell r="B2954" t="str">
            <v>26286/006</v>
          </cell>
          <cell r="C2954" t="str">
            <v>ESCAV MAN VALA/CAVA DE 1,5 A 3M EXCL ESG/ESCOR ARGILA RIJA</v>
          </cell>
          <cell r="D2954" t="str">
            <v>M3</v>
          </cell>
          <cell r="E2954">
            <v>23.1</v>
          </cell>
        </row>
        <row r="2955">
          <cell r="C2955" t="str">
            <v>PEDRA SOLTA DO TAMANHO MEDIO DE PEDRA DE MAO</v>
          </cell>
        </row>
        <row r="2956">
          <cell r="B2956" t="str">
            <v>26286/007</v>
          </cell>
          <cell r="C2956" t="str">
            <v>ESCAV MAN VALA/CAVA DE 3 A 4,5M EXCL ESG/ESCOR ARGILA RIJA</v>
          </cell>
          <cell r="D2956" t="str">
            <v>M3</v>
          </cell>
          <cell r="E2956">
            <v>37.130000000000003</v>
          </cell>
        </row>
        <row r="2957">
          <cell r="C2957" t="str">
            <v>OU OU PEDRA SOLTA TAMANHO MEDIO DE PEDRA DE MAO</v>
          </cell>
        </row>
        <row r="2958">
          <cell r="B2958" t="str">
            <v>26286/008</v>
          </cell>
          <cell r="C2958" t="str">
            <v>ESCAV MAN VALA/CAVA DE 4,5 A 6M EXCL ESG/ESCOR ARGILA RIJA</v>
          </cell>
          <cell r="D2958" t="str">
            <v>M3</v>
          </cell>
          <cell r="E2958">
            <v>45.38</v>
          </cell>
        </row>
        <row r="2959">
          <cell r="C2959" t="str">
            <v>OU PEDRA SOLTA DO TAMANHO MEDIO DE PEDRA DE MAO</v>
          </cell>
        </row>
        <row r="2960">
          <cell r="B2960" t="str">
            <v>26286/009</v>
          </cell>
          <cell r="C2960" t="str">
            <v>ESCAV MAN VALA/CAVA ATE 1,5M EXCL ESG/ESCOR LODO</v>
          </cell>
          <cell r="D2960" t="str">
            <v>M3</v>
          </cell>
          <cell r="E2960">
            <v>22.69</v>
          </cell>
        </row>
        <row r="2961">
          <cell r="B2961" t="str">
            <v>26286/010</v>
          </cell>
          <cell r="C2961" t="str">
            <v>ESCAV MAN VALA/CAVA DE 1,5 A 3M EXCL ESG/ESCOR LODO</v>
          </cell>
          <cell r="D2961" t="str">
            <v>M3</v>
          </cell>
          <cell r="E2961">
            <v>41.25</v>
          </cell>
        </row>
        <row r="2962">
          <cell r="B2962" t="str">
            <v>26286/011</v>
          </cell>
          <cell r="C2962" t="str">
            <v>ESCAV MAN VALA/CAVA DE 3 A 4,5M EXCL ESG/ESCOR LODO</v>
          </cell>
          <cell r="D2962" t="str">
            <v>M3</v>
          </cell>
          <cell r="E2962">
            <v>61.88</v>
          </cell>
        </row>
        <row r="2963">
          <cell r="C2963" t="str">
            <v>MENTO E ESGOTAMENTO</v>
          </cell>
        </row>
        <row r="2964">
          <cell r="B2964" t="str">
            <v>26286/012</v>
          </cell>
          <cell r="C2964" t="str">
            <v>ESCAV MAN VALA/CAVA LODO, DE 4,50 A 6,00 M, EXCLUS</v>
          </cell>
          <cell r="D2964" t="str">
            <v>M3</v>
          </cell>
          <cell r="E2964">
            <v>74.25</v>
          </cell>
        </row>
        <row r="2965">
          <cell r="C2965" t="str">
            <v>MENTO E ESGOTAMENTO</v>
          </cell>
        </row>
        <row r="2966">
          <cell r="B2966" t="str">
            <v>26286/013</v>
          </cell>
          <cell r="C2966" t="str">
            <v>ESCAV MAN VALA/CAVA MAT 1A CAT ATE 1,5M EXCL ESG/ESCOR EM</v>
          </cell>
          <cell r="D2966" t="str">
            <v>M3</v>
          </cell>
          <cell r="E2966">
            <v>17.329999999999998</v>
          </cell>
        </row>
        <row r="2967">
          <cell r="C2967" t="str">
            <v>BECO(LARG ATE 2M)C/IMPOSSIBILIDADE DE ENTRADA DE CAMINHAO</v>
          </cell>
        </row>
        <row r="2968">
          <cell r="C2968" t="str">
            <v>OU EQUIPAMENTO MOTORIZADO P/RETIRADA MATERIAL</v>
          </cell>
        </row>
        <row r="2969">
          <cell r="B2969" t="str">
            <v>26286/014</v>
          </cell>
          <cell r="C2969" t="str">
            <v>ESCAV MAN VALA/CAVA MAT 1A CAT DE 1,5 A 3M EXCL ESG/ESCOR EM</v>
          </cell>
          <cell r="D2969" t="str">
            <v>M3</v>
          </cell>
          <cell r="E2969">
            <v>22.28</v>
          </cell>
        </row>
        <row r="2970">
          <cell r="C2970" t="str">
            <v>BECO(LARG ATE 2M)C/IMPOSSIBILIDADE DE ENTRADA DE CAMINHAO OU</v>
          </cell>
        </row>
        <row r="2971">
          <cell r="C2971" t="str">
            <v>EQUIPAMENTO MOTORIZADO P/RETIRADA DO MATERIAL</v>
          </cell>
        </row>
        <row r="2972">
          <cell r="B2972" t="str">
            <v>26286/015</v>
          </cell>
          <cell r="C2972" t="str">
            <v>ESCAV MAN VALA/CAVA MAT 1A CAT DE 3 A 4,5M EXCL ESG/ESCOR EM</v>
          </cell>
          <cell r="D2972" t="str">
            <v>M3</v>
          </cell>
          <cell r="E2972">
            <v>29.7</v>
          </cell>
        </row>
        <row r="2973">
          <cell r="C2973" t="str">
            <v>BECO(LARG ATE 2M)C/IMPOSSIBILIDADE DE ENTRADA DE CAMINHAO OU</v>
          </cell>
        </row>
        <row r="2974">
          <cell r="C2974" t="str">
            <v>EQUIPAMENTO MOTORIZADO P/RETIRADA DE MATERIAL</v>
          </cell>
        </row>
        <row r="2975">
          <cell r="B2975" t="str">
            <v>26286/016</v>
          </cell>
          <cell r="C2975" t="str">
            <v>ESCAV MAN VALA/CAVA LODO/LAMA ATE 1,5M EXCLESG/ESCOR EM BECO</v>
          </cell>
          <cell r="D2975" t="str">
            <v>M3</v>
          </cell>
          <cell r="E2975">
            <v>26.11</v>
          </cell>
        </row>
        <row r="2976">
          <cell r="C2976" t="str">
            <v>(LARG ATE 2M)EM FAVELAS</v>
          </cell>
        </row>
        <row r="2977">
          <cell r="B2977" t="str">
            <v>26286/017</v>
          </cell>
          <cell r="C2977" t="str">
            <v>ESCAV MAN VALA/CAVA LODO/LAMA DE 1,5 A 3M INCL ESG/ESCOR EM</v>
          </cell>
          <cell r="D2977" t="str">
            <v>M3</v>
          </cell>
          <cell r="E2977">
            <v>47.44</v>
          </cell>
        </row>
        <row r="2978">
          <cell r="C2978" t="str">
            <v>BECOS(LARGURA ATE 2,00M)EM FAVELAS</v>
          </cell>
        </row>
        <row r="2979">
          <cell r="B2979" t="str">
            <v>26286/018</v>
          </cell>
          <cell r="C2979" t="str">
            <v>ESCAV MAN CEU ABERTO MAT 1A CAT ATE 0,5M REMOCAO ATE 1DAM</v>
          </cell>
          <cell r="D2979" t="str">
            <v>M3</v>
          </cell>
          <cell r="E2979">
            <v>9.9</v>
          </cell>
        </row>
        <row r="2980">
          <cell r="B2980" t="str">
            <v>26286/019</v>
          </cell>
          <cell r="C2980" t="str">
            <v>ESCAV MANUAL VALA/CAVA MAT 1A CAT ATE 1,50M EXCL ESG/ESCOR (AREIA ARGILA OU PICARRA)</v>
          </cell>
          <cell r="D2980" t="str">
            <v>M3</v>
          </cell>
          <cell r="E2980">
            <v>14.44</v>
          </cell>
        </row>
        <row r="2981">
          <cell r="B2981" t="str">
            <v>IGO       |</v>
          </cell>
          <cell r="C2981" t="str">
            <v>D E S C R I Ç Ã O                                                   |UN</v>
          </cell>
          <cell r="D2981" t="str">
            <v>IDADE</v>
          </cell>
          <cell r="E2981" t="str">
            <v>|CUSTO TOT</v>
          </cell>
        </row>
        <row r="2982">
          <cell r="B2982" t="str">
            <v>ULO.....: N</v>
          </cell>
          <cell r="C2982" t="str">
            <v>ACIONAL CAIXA</v>
          </cell>
        </row>
        <row r="2985">
          <cell r="B2985" t="str">
            <v>26286/020</v>
          </cell>
          <cell r="C2985" t="str">
            <v>ESCAV MANUAL VALA/CAVA MAT 1A CAT DE 1,5 A 3M EXCL ESG/ESCOR</v>
          </cell>
          <cell r="D2985" t="str">
            <v>M3</v>
          </cell>
          <cell r="E2985">
            <v>18.559999999999999</v>
          </cell>
        </row>
        <row r="2986">
          <cell r="C2986" t="str">
            <v>(AREIA ARGILA OU PICARRA)</v>
          </cell>
        </row>
        <row r="2987">
          <cell r="B2987" t="str">
            <v>26286/021</v>
          </cell>
          <cell r="C2987" t="str">
            <v>ESCAV MANUAL VALA/CAVA MAT 1A CAT DE 3 A 4,5M EXCL ESG/ESCOR</v>
          </cell>
          <cell r="D2987" t="str">
            <v>M3</v>
          </cell>
          <cell r="E2987">
            <v>24.75</v>
          </cell>
        </row>
        <row r="2988">
          <cell r="C2988" t="str">
            <v>(AREIA ARGILA OU PICARRA)</v>
          </cell>
        </row>
        <row r="2989">
          <cell r="B2989" t="str">
            <v>26286/022</v>
          </cell>
          <cell r="C2989" t="str">
            <v>ESCAV MANUAL VALA/CAVA MAT 1A CAT DE 4,5 A 6M EXCL ESG/ESCOR</v>
          </cell>
          <cell r="D2989" t="str">
            <v>M3</v>
          </cell>
          <cell r="E2989">
            <v>33</v>
          </cell>
        </row>
        <row r="2990">
          <cell r="C2990" t="str">
            <v>(AREIA ARGILA OU PICARRA)</v>
          </cell>
        </row>
        <row r="2991">
          <cell r="B2991" t="str">
            <v>26286/023</v>
          </cell>
          <cell r="C2991" t="str">
            <v>ESCAV MANUAL MAT 1A CAT A CEU ABERTO PROFUNDIADE&gt;0,5M</v>
          </cell>
          <cell r="D2991" t="str">
            <v>M3</v>
          </cell>
          <cell r="E2991">
            <v>13.41</v>
          </cell>
        </row>
        <row r="2992">
          <cell r="B2992" t="str">
            <v>26286/024</v>
          </cell>
          <cell r="C2992" t="str">
            <v>ESCAV MAN VALA MAT 1A CAT C/ESCOR/ESGOT MANUAL</v>
          </cell>
          <cell r="D2992" t="str">
            <v>M3</v>
          </cell>
          <cell r="E2992">
            <v>76.16</v>
          </cell>
        </row>
        <row r="2993">
          <cell r="B2993" t="str">
            <v>26286/025</v>
          </cell>
          <cell r="C2993" t="str">
            <v>ESCAV MANUAL VALA/CAVA MAT 1A CAT DE 6 A 7,5M EXCL ESG/ESCOR</v>
          </cell>
          <cell r="D2993" t="str">
            <v>M3</v>
          </cell>
          <cell r="E2993">
            <v>41.25</v>
          </cell>
        </row>
        <row r="2994">
          <cell r="C2994" t="str">
            <v>(AREIA ARGILA OU PICARRA)</v>
          </cell>
        </row>
        <row r="2995">
          <cell r="B2995" t="str">
            <v>26286/026</v>
          </cell>
          <cell r="C2995" t="str">
            <v>ESCAV MAN VALA A FRIO MAT 2A CAT DE 6 A 7,5M EXCL ESG/ESCOR</v>
          </cell>
          <cell r="D2995" t="str">
            <v>M3</v>
          </cell>
          <cell r="E2995">
            <v>61.88</v>
          </cell>
        </row>
        <row r="2996">
          <cell r="C2996" t="str">
            <v>(MOLEDO OU ROCHA DECOMPOSTA)</v>
          </cell>
        </row>
        <row r="2997">
          <cell r="B2997" t="str">
            <v>26286/027</v>
          </cell>
          <cell r="C2997" t="str">
            <v>ESCAV MAN VALA/CAVA DE 6 A 7,5M EXCL ESG/ESCOR ARGILA RIJA</v>
          </cell>
          <cell r="D2997" t="str">
            <v>M3</v>
          </cell>
          <cell r="E2997">
            <v>53.63</v>
          </cell>
        </row>
        <row r="2998">
          <cell r="C2998" t="str">
            <v>OU PEDRA SOLTA DO TAMANHO MEDIO DE PEDRA DE MAO</v>
          </cell>
        </row>
        <row r="2999">
          <cell r="B2999" t="str">
            <v>26286/028</v>
          </cell>
          <cell r="C2999" t="str">
            <v>ESCAV MAN VALA/CAVA DE 6 A 7,5M EXCL ESG/ESCOR LODO</v>
          </cell>
          <cell r="D2999" t="str">
            <v>M3</v>
          </cell>
          <cell r="E2999">
            <v>86.63</v>
          </cell>
        </row>
        <row r="3000">
          <cell r="B3000">
            <v>26298</v>
          </cell>
          <cell r="C3000" t="str">
            <v>ESCAVACAO MECANICA DE VALAS</v>
          </cell>
        </row>
        <row r="3001">
          <cell r="B3001" t="str">
            <v>26298/001</v>
          </cell>
          <cell r="C3001" t="str">
            <v>ESCAV VALA(ESCAV HIDR)MAT 2A(MOLEDO/ROCHA MUITO DECOMPOSTA)</v>
          </cell>
          <cell r="D3001" t="str">
            <v>M3</v>
          </cell>
          <cell r="E3001">
            <v>3.08</v>
          </cell>
        </row>
        <row r="3002">
          <cell r="C3002" t="str">
            <v>EXCL ESCORAMENTO/ESGOTAMENTO S/COMPRESSOR</v>
          </cell>
        </row>
        <row r="3003">
          <cell r="B3003" t="str">
            <v>26298/003</v>
          </cell>
          <cell r="C3003" t="str">
            <v>ESCAV(RETROESCAV)VALA N ESCOR ATE 1,5M MAT 1A C/REDUTOR PRODUT (CAVAS FUNDACAO/PEDRAS/INST PREDIAIS/OUTROS) EXCL ESGOTAMENTO</v>
          </cell>
          <cell r="D3003" t="str">
            <v>M3</v>
          </cell>
          <cell r="E3003">
            <v>10.59</v>
          </cell>
        </row>
        <row r="3006">
          <cell r="B3006" t="str">
            <v>26298/004</v>
          </cell>
          <cell r="C3006" t="str">
            <v>ESCAV(RETROESCAV)VALA N ESCOR MAT 1A PROF=1,5 A 3M C/REDUTOR</v>
          </cell>
          <cell r="D3006" t="str">
            <v>M3</v>
          </cell>
          <cell r="E3006">
            <v>12.88</v>
          </cell>
        </row>
        <row r="3007">
          <cell r="C3007" t="str">
            <v>PRODUTIVIDADE(CAVAS FUNDACAO/PEDRAS/INST PREDIAIS/OUTROS)</v>
          </cell>
        </row>
        <row r="3008">
          <cell r="C3008" t="str">
            <v>EXCL ESGOTAMENTO</v>
          </cell>
        </row>
        <row r="3009">
          <cell r="B3009" t="str">
            <v>26298/005</v>
          </cell>
          <cell r="C3009" t="str">
            <v>ESCAV(RETROESCAV)VALA N ESCOR MAT 1A PROF&gt;1,5M PROF EXCL ESG</v>
          </cell>
          <cell r="D3009" t="str">
            <v>M3</v>
          </cell>
          <cell r="E3009">
            <v>4.1900000000000004</v>
          </cell>
        </row>
        <row r="3010">
          <cell r="B3010" t="str">
            <v>26298/006</v>
          </cell>
          <cell r="C3010" t="str">
            <v>ESCAV(RETROESCAV)VALA N ESCOR MAT 1A DE 1,5M A 3M  EXCL ESG</v>
          </cell>
          <cell r="D3010" t="str">
            <v>M3</v>
          </cell>
          <cell r="E3010">
            <v>5.07</v>
          </cell>
        </row>
        <row r="3011">
          <cell r="B3011" t="str">
            <v>26298/007</v>
          </cell>
          <cell r="C3011" t="str">
            <v>ESCAV(RETROESCAV)VALA ESCOR MAT 1A ATE 1,5M C/REDUTOR PRODUT</v>
          </cell>
          <cell r="D3011" t="str">
            <v>M3</v>
          </cell>
          <cell r="E3011">
            <v>12.97</v>
          </cell>
        </row>
        <row r="3012">
          <cell r="B3012" t="str">
            <v>IGO       |</v>
          </cell>
          <cell r="C3012" t="str">
            <v>D E S C R I Ç Ã O                                                   |UN</v>
          </cell>
          <cell r="D3012" t="str">
            <v>IDADE</v>
          </cell>
          <cell r="E3012" t="str">
            <v>|CUSTO TOT</v>
          </cell>
        </row>
        <row r="3013">
          <cell r="B3013" t="str">
            <v>ULO.....: N</v>
          </cell>
          <cell r="C3013" t="str">
            <v>ACIONAL CAIXA</v>
          </cell>
        </row>
        <row r="3015">
          <cell r="C3015" t="str">
            <v>(PEDRAS/INST PREDIAIS/OUTROS) EXCL ESGOTA/ESCORAMENTO</v>
          </cell>
        </row>
        <row r="3016">
          <cell r="B3016" t="str">
            <v>26298/008</v>
          </cell>
          <cell r="C3016" t="str">
            <v>ESCAV(RETROESCAV)VALA ESCOR MAT 1A DE 1,5M A 3MC/REDUTOR PRO-</v>
          </cell>
          <cell r="D3016" t="str">
            <v>M3</v>
          </cell>
          <cell r="E3016">
            <v>16.64</v>
          </cell>
        </row>
        <row r="3017">
          <cell r="C3017" t="str">
            <v>DUTIVIDADE(CAVAS FUNDACOES/PEDRAS/INST PREDIAIS/OUTROS)</v>
          </cell>
        </row>
        <row r="3018">
          <cell r="C3018" t="str">
            <v>EXCL ESCORAMENTO/ESGOTAMENTO</v>
          </cell>
        </row>
        <row r="3019">
          <cell r="B3019" t="str">
            <v>26298/009</v>
          </cell>
          <cell r="C3019" t="str">
            <v>ESCAV(RETROESCAV)VALA ESCOR MAT 1A ATE 1,5M PROF EXCL/ESGOTA</v>
          </cell>
          <cell r="D3019" t="str">
            <v>M3</v>
          </cell>
          <cell r="E3019">
            <v>4.88</v>
          </cell>
        </row>
        <row r="3020">
          <cell r="C3020" t="str">
            <v>MENTO/ESCORAMENTO</v>
          </cell>
        </row>
        <row r="3021">
          <cell r="B3021" t="str">
            <v>26298/010</v>
          </cell>
          <cell r="C3021" t="str">
            <v>ESCAV(RETROESCAV)VALA ESCOR MAT 1A PROF=1,5M A 3,M PROF EXCL</v>
          </cell>
          <cell r="D3021" t="str">
            <v>M3</v>
          </cell>
          <cell r="E3021">
            <v>6.22</v>
          </cell>
        </row>
        <row r="3022">
          <cell r="C3022" t="str">
            <v>ESGOTAMENTO/ESCORAMENTO</v>
          </cell>
        </row>
        <row r="3023">
          <cell r="B3023" t="str">
            <v>26298/011</v>
          </cell>
          <cell r="C3023" t="str">
            <v>ESCAV(ESCAV HIDR)VALA N ESCOR MAT 1A ATE 1,5M PROF C/REDUTOR</v>
          </cell>
          <cell r="D3023" t="str">
            <v>M3</v>
          </cell>
          <cell r="E3023">
            <v>9.32</v>
          </cell>
        </row>
        <row r="3024">
          <cell r="C3024" t="str">
            <v>PRODUTIVIDADE(CAVAS FUNDACAO/PEDRAS/INST PREDIAIS/OUTROS)</v>
          </cell>
        </row>
        <row r="3025">
          <cell r="C3025" t="str">
            <v>EXCL ESGOTAMENTO</v>
          </cell>
        </row>
        <row r="3026">
          <cell r="B3026" t="str">
            <v>26298/012</v>
          </cell>
          <cell r="C3026" t="str">
            <v>ESCAV(ESCAV HIDR)VALA N/ESCOR MAT 1A DE 1,5M A 3M C/REDUTOR</v>
          </cell>
          <cell r="D3026" t="str">
            <v>M3</v>
          </cell>
          <cell r="E3026">
            <v>10.7</v>
          </cell>
        </row>
        <row r="3027">
          <cell r="C3027" t="str">
            <v>PRODUTIVID(CAVAS FUNDACAO/PEDRAS/INST PREDIAIS/OUTROS)</v>
          </cell>
        </row>
        <row r="3028">
          <cell r="C3028" t="str">
            <v>EXCL ESGOTAMENTO</v>
          </cell>
        </row>
        <row r="3029">
          <cell r="B3029" t="str">
            <v>26298/013</v>
          </cell>
          <cell r="C3029" t="str">
            <v>ESCAV(ESCAV HIDR)VALA N/ESCOR MAT 1A PROF=3 A 4,5M C/REDUTOR</v>
          </cell>
          <cell r="D3029" t="str">
            <v>M3</v>
          </cell>
          <cell r="E3029">
            <v>12.35</v>
          </cell>
        </row>
        <row r="3030">
          <cell r="C3030" t="str">
            <v>PRODUTIVIDADE(CAVAS FUNDACAO/PEDRAS/INST PREDIAIS/OUTROS)</v>
          </cell>
        </row>
        <row r="3031">
          <cell r="C3031" t="str">
            <v>EXCL ESGOTAMENTO</v>
          </cell>
        </row>
        <row r="3032">
          <cell r="B3032" t="str">
            <v>26298/014</v>
          </cell>
          <cell r="C3032" t="str">
            <v>ESCAV(ESCAV HIDR)VALA N/ESCOR MAT 1A PROF=4,5 A 6M C/REDUTOR</v>
          </cell>
          <cell r="D3032" t="str">
            <v>M3</v>
          </cell>
          <cell r="E3032">
            <v>15.39</v>
          </cell>
        </row>
        <row r="3033">
          <cell r="C3033" t="str">
            <v>PRODUTIVIDADE(CAVAS FUNDACAO/PEDRAS/INST PREDIAIS/OUTROS)</v>
          </cell>
        </row>
        <row r="3034">
          <cell r="C3034" t="str">
            <v>EXCL ESGOTAMENTO</v>
          </cell>
        </row>
        <row r="3035">
          <cell r="B3035" t="str">
            <v>26298/015</v>
          </cell>
          <cell r="C3035" t="str">
            <v>ESCAV(ESCAV HIDR)VALA N/ESCOR MAT 1A PROF ATE 1,5M EXCL ESGOTAMENTO</v>
          </cell>
          <cell r="D3035" t="str">
            <v>M3</v>
          </cell>
          <cell r="E3035">
            <v>3.62</v>
          </cell>
        </row>
        <row r="3036">
          <cell r="B3036" t="str">
            <v>26298/016</v>
          </cell>
          <cell r="C3036" t="str">
            <v>ESCAV(ESCAV HIDR)VALA N/ESCOR MAT 1A PROF=1,5M A 3M EXCL ESG</v>
          </cell>
          <cell r="D3036" t="str">
            <v>M3</v>
          </cell>
          <cell r="E3036">
            <v>4.0999999999999996</v>
          </cell>
        </row>
        <row r="3037">
          <cell r="B3037" t="str">
            <v>26298/017</v>
          </cell>
          <cell r="C3037" t="str">
            <v>ESCAV(ESCAV HIDR)VALA N/ESCOR MAT 1A PROF=3M A 4,5M EXCL ESG</v>
          </cell>
          <cell r="D3037" t="str">
            <v>M3</v>
          </cell>
          <cell r="E3037">
            <v>5.15</v>
          </cell>
        </row>
        <row r="3038">
          <cell r="B3038" t="str">
            <v>26298/018</v>
          </cell>
          <cell r="C3038" t="str">
            <v>ESCAV(ESCAV HIDR)VALA N ESCOR MAT 1A PROF=4,5M A 6M EXCL ESG</v>
          </cell>
          <cell r="D3038" t="str">
            <v>M3</v>
          </cell>
          <cell r="E3038">
            <v>6.29</v>
          </cell>
        </row>
        <row r="3039">
          <cell r="B3039" t="str">
            <v>26298/019</v>
          </cell>
          <cell r="C3039" t="str">
            <v>ESCAV(ESCAV HIDR)VALA ESCOR MAT 1A ATE 1,5M C/REDUTOR PRODUTIV</v>
          </cell>
          <cell r="D3039" t="str">
            <v>M3</v>
          </cell>
          <cell r="E3039">
            <v>11.31</v>
          </cell>
        </row>
        <row r="3040">
          <cell r="C3040" t="str">
            <v>(CAVAS FUNDACAO/PEDRAS/INST PREDIAIS/OUTROS)EXCL ESGOTAMENTO/</v>
          </cell>
        </row>
        <row r="3041">
          <cell r="C3041" t="str">
            <v>/ESCORAMENTO</v>
          </cell>
        </row>
        <row r="3042">
          <cell r="B3042" t="str">
            <v>26298/020</v>
          </cell>
          <cell r="C3042" t="str">
            <v>ESCAV(ESCAV HIDR)VALA ESCOR MAT 1A DE 1,5 A 3M C/REDUTOR PRO</v>
          </cell>
          <cell r="D3042" t="str">
            <v>M3</v>
          </cell>
          <cell r="E3042">
            <v>12.27</v>
          </cell>
        </row>
        <row r="3043">
          <cell r="B3043" t="str">
            <v>IGO       |</v>
          </cell>
          <cell r="C3043" t="str">
            <v>D E S C R I Ç Ã O                                                   |UN</v>
          </cell>
          <cell r="D3043" t="str">
            <v>IDADE</v>
          </cell>
          <cell r="E3043" t="str">
            <v>|CUSTO TOT</v>
          </cell>
        </row>
        <row r="3044">
          <cell r="B3044" t="str">
            <v>ULO.....: N</v>
          </cell>
          <cell r="C3044" t="str">
            <v>ACIONAL CAIXA</v>
          </cell>
        </row>
        <row r="3046">
          <cell r="C3046" t="str">
            <v>DUTIVIDADE(CAVAS FUNDACAO/PEDRAS/INST PREDIAIS/OUTROS)EXCL</v>
          </cell>
        </row>
        <row r="3047">
          <cell r="C3047" t="str">
            <v>ESGOTAMENTO/ESCORAMENTO</v>
          </cell>
        </row>
        <row r="3048">
          <cell r="B3048" t="str">
            <v>26298/021</v>
          </cell>
          <cell r="C3048" t="str">
            <v>ESCAV(ESCAV HIDR)VALA ESCOR MAT 1A DE 3 A 4,5M C/REDUTOR PRO-</v>
          </cell>
          <cell r="D3048" t="str">
            <v>M3</v>
          </cell>
          <cell r="E3048">
            <v>17.48</v>
          </cell>
        </row>
        <row r="3049">
          <cell r="C3049" t="str">
            <v>DUTIVIDADE(CAVAS FUNDACAO/PEDRAS/INST PREDIAIS/OUTROS)EXCL</v>
          </cell>
        </row>
        <row r="3050">
          <cell r="C3050" t="str">
            <v>ESGOTAMENTO/ESCORAMENTO</v>
          </cell>
        </row>
        <row r="3051">
          <cell r="B3051" t="str">
            <v>26298/022</v>
          </cell>
          <cell r="C3051" t="str">
            <v>ESCAV(ESCAV HIDR)VALA ESCOR MAT 1A DE 4,5 A 6M C/REDUTOR PRO</v>
          </cell>
          <cell r="D3051" t="str">
            <v>M3</v>
          </cell>
          <cell r="E3051">
            <v>27.58</v>
          </cell>
        </row>
        <row r="3052">
          <cell r="C3052" t="str">
            <v>DUTIVIDADE(CAVAS FUNDACAO/PEDRAS/INST PREDIAIS/OUTROS)EXCL</v>
          </cell>
        </row>
        <row r="3053">
          <cell r="C3053" t="str">
            <v>ESGOTAMENTO/ESCORAMENTO</v>
          </cell>
        </row>
        <row r="3054">
          <cell r="B3054" t="str">
            <v>26298/023</v>
          </cell>
          <cell r="C3054" t="str">
            <v>ESCAV(ESCAV HIDR)VALA ESCOR MAT 1A PROF&gt;1,5M EXCL ESGOTA/ES</v>
          </cell>
          <cell r="D3054" t="str">
            <v>M3</v>
          </cell>
          <cell r="E3054">
            <v>4.3</v>
          </cell>
        </row>
        <row r="3055">
          <cell r="C3055" t="str">
            <v>CORAMENTO</v>
          </cell>
        </row>
        <row r="3056">
          <cell r="B3056" t="str">
            <v>26298/024</v>
          </cell>
          <cell r="C3056" t="str">
            <v>ESCAV(ESCAV HIDR)VALA ESCOR MAT 1A PROF=1,5 A 3M EXCL ESGOTA/</v>
          </cell>
          <cell r="D3056" t="str">
            <v>M3</v>
          </cell>
          <cell r="E3056">
            <v>4.92</v>
          </cell>
        </row>
        <row r="3057">
          <cell r="C3057" t="str">
            <v>/ESCORAMENTO</v>
          </cell>
        </row>
        <row r="3058">
          <cell r="B3058" t="str">
            <v>26298/025</v>
          </cell>
          <cell r="C3058" t="str">
            <v>ESCAV VALA ESCORADA C/ESCAVAD HIDRAUL MAT 1A PROF=3 A 4,5M</v>
          </cell>
          <cell r="D3058" t="str">
            <v>M3</v>
          </cell>
          <cell r="E3058">
            <v>7.25</v>
          </cell>
        </row>
        <row r="3059">
          <cell r="C3059" t="str">
            <v>EXCLUSIVE ESGOTAMENTO/ESCORAMENTO</v>
          </cell>
        </row>
        <row r="3060">
          <cell r="B3060" t="str">
            <v>26298/026</v>
          </cell>
          <cell r="C3060" t="str">
            <v>ESCAV VALA ESCORADA C/ESCAVAD HIDRAUL MAT 1A PROF=4,5 A 6M</v>
          </cell>
          <cell r="D3060" t="str">
            <v>M3</v>
          </cell>
          <cell r="E3060">
            <v>10.58</v>
          </cell>
        </row>
        <row r="3061">
          <cell r="C3061" t="str">
            <v>EXCLUSIVE ESGOTAMENTO/ESCORAMENTO</v>
          </cell>
        </row>
        <row r="3062">
          <cell r="B3062">
            <v>55864</v>
          </cell>
          <cell r="C3062" t="str">
            <v>ESCAVACAO MANUAL DE VALA EM TERRA ATE 2 M</v>
          </cell>
          <cell r="D3062" t="str">
            <v>M3</v>
          </cell>
          <cell r="E3062">
            <v>13.41</v>
          </cell>
        </row>
        <row r="3063">
          <cell r="B3063">
            <v>60845</v>
          </cell>
          <cell r="C3063" t="str">
            <v>ESCAVACAO MECANICA DE VALAS, ATE 2,00 METROS</v>
          </cell>
        </row>
        <row r="3064">
          <cell r="B3064" t="str">
            <v>60845/001</v>
          </cell>
          <cell r="C3064" t="str">
            <v>ESCAVACAO MECANICA DE VALAS, ATE 2,00 METROS - MMA</v>
          </cell>
          <cell r="D3064" t="str">
            <v>M3</v>
          </cell>
          <cell r="E3064">
            <v>2.93</v>
          </cell>
        </row>
        <row r="3065">
          <cell r="B3065">
            <v>20</v>
          </cell>
          <cell r="C3065" t="str">
            <v>ATERRO COM OU S/COMPACTACAO</v>
          </cell>
        </row>
        <row r="3066">
          <cell r="B3066">
            <v>24865</v>
          </cell>
          <cell r="C3066" t="str">
            <v>ESPALHAMENTO MECANIZADO DE MATERIAL 1A. CATEGORIA</v>
          </cell>
        </row>
        <row r="3067">
          <cell r="B3067" t="str">
            <v>24865/001</v>
          </cell>
          <cell r="C3067" t="str">
            <v>ESPALHAMENTO MECANIZADO (C/ MOTONIVELADORA) MATERIAL 1A. CATEGORIA</v>
          </cell>
          <cell r="D3067" t="str">
            <v>M2</v>
          </cell>
          <cell r="E3067">
            <v>0.17</v>
          </cell>
        </row>
        <row r="3068">
          <cell r="B3068">
            <v>55835</v>
          </cell>
          <cell r="C3068" t="str">
            <v>ATERRO INTERNO (EDIFICACOES) COMPACTADO MANUALMENTE</v>
          </cell>
          <cell r="D3068" t="str">
            <v>M3</v>
          </cell>
          <cell r="E3068">
            <v>16.78</v>
          </cell>
        </row>
        <row r="3069">
          <cell r="B3069">
            <v>68684</v>
          </cell>
          <cell r="C3069" t="str">
            <v>ATERRO MANUAL COMPACTADO</v>
          </cell>
        </row>
        <row r="3070">
          <cell r="B3070" t="str">
            <v>68684/001</v>
          </cell>
          <cell r="C3070" t="str">
            <v>ATERRO MANUAL COMPACTADO C/MATERIAL IMPORTADO</v>
          </cell>
          <cell r="D3070" t="str">
            <v>M3</v>
          </cell>
          <cell r="E3070">
            <v>50.88</v>
          </cell>
        </row>
        <row r="3071">
          <cell r="B3071" t="str">
            <v>68684/002</v>
          </cell>
          <cell r="C3071" t="str">
            <v>ATERRO MANUAL COMPACTADO EM CAMADAS DE 20CM</v>
          </cell>
          <cell r="D3071" t="str">
            <v>M3</v>
          </cell>
          <cell r="E3071">
            <v>12.38</v>
          </cell>
        </row>
        <row r="3072">
          <cell r="B3072" t="str">
            <v>68684/003</v>
          </cell>
          <cell r="C3072" t="str">
            <v>ATERRO MANUAL COMPACTADO DE CAVA C/DESLOCAMENTO DE MATERIAL</v>
          </cell>
          <cell r="D3072" t="str">
            <v>M3</v>
          </cell>
          <cell r="E3072">
            <v>14.44</v>
          </cell>
        </row>
        <row r="3073">
          <cell r="B3073">
            <v>21</v>
          </cell>
          <cell r="C3073" t="str">
            <v>ATERRO/REATERRO DE VALAS COM OU S/COMPACTACAO</v>
          </cell>
        </row>
        <row r="3074">
          <cell r="B3074" t="str">
            <v>IGO       |</v>
          </cell>
          <cell r="C3074" t="str">
            <v>D E S C R I Ç Ã O                                                   |UN</v>
          </cell>
          <cell r="D3074" t="str">
            <v>IDADE</v>
          </cell>
          <cell r="E3074" t="str">
            <v>|CUSTO TOT</v>
          </cell>
        </row>
        <row r="3075">
          <cell r="B3075" t="str">
            <v>ULO.....: N</v>
          </cell>
          <cell r="C3075" t="str">
            <v>ACIONAL CAIXA</v>
          </cell>
        </row>
        <row r="3077">
          <cell r="B3077">
            <v>10279</v>
          </cell>
          <cell r="C3077" t="str">
            <v>REATERRO APILOADO VALA</v>
          </cell>
        </row>
        <row r="3078">
          <cell r="B3078" t="str">
            <v>10279/001</v>
          </cell>
          <cell r="C3078" t="str">
            <v>REATERRO APILOADO VALA C/MATERIAL OBRA</v>
          </cell>
          <cell r="D3078" t="str">
            <v>M3</v>
          </cell>
          <cell r="E3078">
            <v>9.9</v>
          </cell>
        </row>
        <row r="3079">
          <cell r="B3079">
            <v>11507</v>
          </cell>
          <cell r="C3079" t="str">
            <v>REATERRO COMPACTADO DE VALAS</v>
          </cell>
        </row>
        <row r="3080">
          <cell r="B3080" t="str">
            <v>11507/001</v>
          </cell>
          <cell r="C3080" t="str">
            <v>COM PLACA VIBRATORIA</v>
          </cell>
          <cell r="D3080" t="str">
            <v>M3</v>
          </cell>
          <cell r="E3080">
            <v>6.72</v>
          </cell>
        </row>
        <row r="3081">
          <cell r="B3081">
            <v>23435</v>
          </cell>
          <cell r="C3081" t="str">
            <v>ATERRO/REATERRO DE VALAS</v>
          </cell>
        </row>
        <row r="3082">
          <cell r="B3082" t="str">
            <v>23435/001</v>
          </cell>
          <cell r="C3082" t="str">
            <v>COMPACTACAO DE VALAS,MANUALMENTE, SEM CONTROLE DE GC</v>
          </cell>
          <cell r="D3082" t="str">
            <v>M3</v>
          </cell>
          <cell r="E3082">
            <v>7.01</v>
          </cell>
        </row>
        <row r="3083">
          <cell r="B3083" t="str">
            <v>23435/002</v>
          </cell>
          <cell r="C3083" t="str">
            <v>COMPACTACAO MECANICA DE VALAS, SEM CONTROLE DE GC (COMPACTADOR TIPO SA</v>
          </cell>
          <cell r="D3083" t="str">
            <v>M3</v>
          </cell>
          <cell r="E3083">
            <v>3.91</v>
          </cell>
        </row>
        <row r="3084">
          <cell r="C3084" t="str">
            <v>PO ATE 35 KG)</v>
          </cell>
        </row>
        <row r="3085">
          <cell r="B3085" t="str">
            <v>23435/003</v>
          </cell>
          <cell r="C3085" t="str">
            <v>COMPACTACAO MECANICA DE VALAS,C/CONTR.DO GC &gt;= 95% DO PN(C/COMPACTADOR</v>
          </cell>
          <cell r="D3085" t="str">
            <v>M3</v>
          </cell>
          <cell r="E3085">
            <v>6.72</v>
          </cell>
        </row>
        <row r="3086">
          <cell r="C3086" t="str">
            <v>SOLOS C/ PLACA VIBRATORIA MOTOR DIESEL/GASOLINA 7 A 10 HP)</v>
          </cell>
        </row>
        <row r="3087">
          <cell r="B3087">
            <v>26287</v>
          </cell>
          <cell r="C3087" t="str">
            <v>REATERRO DE VALAS</v>
          </cell>
        </row>
        <row r="3088">
          <cell r="B3088" t="str">
            <v>26287/001</v>
          </cell>
          <cell r="C3088" t="str">
            <v>REATER VALA/CAVA COMPACT/MACO CAMADAS 20CM EM BECO ATE 2,50M</v>
          </cell>
          <cell r="D3088" t="str">
            <v>M3</v>
          </cell>
          <cell r="E3088">
            <v>12.38</v>
          </cell>
        </row>
        <row r="3089">
          <cell r="C3089" t="str">
            <v>LARG EM FAVELAS</v>
          </cell>
        </row>
        <row r="3090">
          <cell r="B3090" t="str">
            <v>26287/002</v>
          </cell>
          <cell r="C3090" t="str">
            <v>REATER VALA/CAVA COMPACT/MACO CAMADAS 30CM EM BECO ATE 2,50M</v>
          </cell>
          <cell r="D3090" t="str">
            <v>M3</v>
          </cell>
          <cell r="E3090">
            <v>10.4</v>
          </cell>
        </row>
        <row r="3091">
          <cell r="C3091" t="str">
            <v>LARGURA EM FAVELAS</v>
          </cell>
        </row>
        <row r="3092">
          <cell r="B3092" t="str">
            <v>26287/003</v>
          </cell>
          <cell r="C3092" t="str">
            <v>REATERRO VALA/CAVA C/PO DE PEDRA INCL FORN MAT/COMPACT</v>
          </cell>
          <cell r="D3092" t="str">
            <v>M3</v>
          </cell>
          <cell r="E3092">
            <v>83.27</v>
          </cell>
        </row>
        <row r="3093">
          <cell r="B3093" t="str">
            <v>26287/004</v>
          </cell>
          <cell r="C3093" t="str">
            <v>REATER VALA/CAVA C/PO PEDRA EM BECO FAVELA ATE 2M LARG INCL</v>
          </cell>
          <cell r="D3093" t="str">
            <v>M3</v>
          </cell>
          <cell r="E3093">
            <v>85.83</v>
          </cell>
        </row>
        <row r="3094">
          <cell r="C3094" t="str">
            <v>FORN MATERIAIS/COMPACTACAO</v>
          </cell>
        </row>
        <row r="3095">
          <cell r="B3095" t="str">
            <v>26287/005</v>
          </cell>
          <cell r="C3095" t="str">
            <v>REATERRO VALA/CAVA MATERIAL BOA QUALIDADE C/VIBRO-COMPACTADOR PORTATIL</v>
          </cell>
          <cell r="D3095" t="str">
            <v>M3</v>
          </cell>
          <cell r="E3095">
            <v>6.3</v>
          </cell>
        </row>
        <row r="3096">
          <cell r="C3096" t="str">
            <v>EXCL MATERIAL.</v>
          </cell>
        </row>
        <row r="3097">
          <cell r="B3097" t="str">
            <v>26287/006</v>
          </cell>
          <cell r="C3097" t="str">
            <v>REATERRO VALA/CAVA C/TRATOR 200CV EXCL COMPACTACAO</v>
          </cell>
          <cell r="D3097" t="str">
            <v>M3</v>
          </cell>
          <cell r="E3097">
            <v>1.26</v>
          </cell>
        </row>
        <row r="3098">
          <cell r="B3098" t="str">
            <v>26287/007</v>
          </cell>
          <cell r="C3098" t="str">
            <v>REATERRO VALA COMPAC A MACO CAMADAS 30CM MAT BOA QUALIDADE</v>
          </cell>
          <cell r="D3098" t="str">
            <v>M3</v>
          </cell>
          <cell r="E3098">
            <v>8.66</v>
          </cell>
        </row>
        <row r="3099">
          <cell r="B3099" t="str">
            <v>26287/008</v>
          </cell>
          <cell r="C3099" t="str">
            <v>REATERRO VALA/CAVA ESPALHAMENTO C/RETRO-ESCAVADEIRA E COMPACTACAO</v>
          </cell>
          <cell r="D3099" t="str">
            <v>M3</v>
          </cell>
          <cell r="E3099">
            <v>3.97</v>
          </cell>
        </row>
        <row r="3100">
          <cell r="C3100" t="str">
            <v>VIBRATORIA, EXCLUSIVE MATERIAL</v>
          </cell>
        </row>
        <row r="3101">
          <cell r="B3101">
            <v>56908</v>
          </cell>
          <cell r="C3101" t="str">
            <v>LASTROS</v>
          </cell>
        </row>
        <row r="3102">
          <cell r="B3102" t="str">
            <v>56908/001</v>
          </cell>
          <cell r="C3102" t="str">
            <v>LASTRO DE AREIA</v>
          </cell>
          <cell r="D3102" t="str">
            <v>M3</v>
          </cell>
          <cell r="E3102">
            <v>47.96</v>
          </cell>
        </row>
        <row r="3103">
          <cell r="B3103">
            <v>22</v>
          </cell>
          <cell r="C3103" t="str">
            <v>CARGA, DESCARGA E/OU TRANSPORTE DE MATERIAIS</v>
          </cell>
        </row>
        <row r="3104">
          <cell r="B3104">
            <v>10248</v>
          </cell>
          <cell r="C3104" t="str">
            <v>CARGA MANUAL EM CAMINHAO BASCULANTE</v>
          </cell>
        </row>
        <row r="3105">
          <cell r="B3105" t="str">
            <v>IGO       |</v>
          </cell>
          <cell r="C3105" t="str">
            <v>D E S C R I Ç Ã O                                                   |UN</v>
          </cell>
          <cell r="D3105" t="str">
            <v>IDADE</v>
          </cell>
          <cell r="E3105" t="str">
            <v>|CUSTO TOT</v>
          </cell>
        </row>
        <row r="3106">
          <cell r="B3106" t="str">
            <v>ULO.....: N</v>
          </cell>
          <cell r="C3106" t="str">
            <v>ACIONAL CAIXA</v>
          </cell>
        </row>
        <row r="3108">
          <cell r="B3108" t="str">
            <v>10248/001</v>
          </cell>
          <cell r="C3108" t="str">
            <v>CARGA MANUAL DE TERRA EM CAMINHAO BASCULANTE (NAO INCLUI O CUSTO</v>
          </cell>
          <cell r="D3108" t="str">
            <v>M3</v>
          </cell>
          <cell r="E3108">
            <v>2.48</v>
          </cell>
        </row>
        <row r="3109">
          <cell r="C3109" t="str">
            <v>CUSTO IMPRODUTIVO DO CAMINHAO BASCULANTE)</v>
          </cell>
        </row>
        <row r="3110">
          <cell r="B3110" t="str">
            <v>10248/002</v>
          </cell>
          <cell r="C3110" t="str">
            <v>CARGA MANUAL DE TERRA EM CAMINHAO BASCULANTE (INCLUI O CUSTO</v>
          </cell>
          <cell r="D3110" t="str">
            <v>M3</v>
          </cell>
          <cell r="E3110">
            <v>7.28</v>
          </cell>
        </row>
        <row r="3111">
          <cell r="C3111" t="str">
            <v>IMPRODUTIVO DIURNO DO CAMINHAO BASCULANTE C/ CACAMBA 4,0M3)</v>
          </cell>
        </row>
        <row r="3112">
          <cell r="B3112" t="str">
            <v>10248/003</v>
          </cell>
          <cell r="C3112" t="str">
            <v>CARGA MANUAL (COM 02 SERVENTES)/DESC MECANIZADA DE MATERIAL A GRANEL</v>
          </cell>
          <cell r="D3112" t="str">
            <v>M3</v>
          </cell>
          <cell r="E3112">
            <v>12.48</v>
          </cell>
        </row>
        <row r="3113">
          <cell r="C3113" t="str">
            <v>(AGREGADOS, PEDRAS-DE-MAO, PARALELOS, ESCOMBROS), INCL. TEMPO CARGA/</v>
          </cell>
        </row>
        <row r="3114">
          <cell r="C3114" t="str">
            <v>DESCARGA/MANOBRAS, EM CAMINHAO BASCULANTE 4,0M3 - (TRABALHO DIURNO)</v>
          </cell>
        </row>
        <row r="3115">
          <cell r="B3115">
            <v>11508</v>
          </cell>
          <cell r="C3115" t="str">
            <v>EMPILHAMENTO DE SOLO ORGANICO</v>
          </cell>
        </row>
        <row r="3116">
          <cell r="B3116" t="str">
            <v>11508/001</v>
          </cell>
          <cell r="C3116" t="str">
            <v>EMPILHAMENTO DE SOLO ORGANICO RETIRADO NA AREA DO ATERRO</v>
          </cell>
          <cell r="D3116" t="str">
            <v>M3</v>
          </cell>
          <cell r="E3116">
            <v>3.03</v>
          </cell>
        </row>
        <row r="3117">
          <cell r="B3117">
            <v>11523</v>
          </cell>
          <cell r="C3117" t="str">
            <v>TRANSPORTE MATERIAL ESCAVADO (SOLO DE REBAIXAMENTO)</v>
          </cell>
        </row>
        <row r="3118">
          <cell r="B3118" t="str">
            <v>11523/001</v>
          </cell>
          <cell r="C3118" t="str">
            <v>TRANSPORTE DE SOLO DE REBAIXAMENTO DMT=5,0KM (VIAS URBANAS)</v>
          </cell>
          <cell r="D3118" t="str">
            <v>M3</v>
          </cell>
          <cell r="E3118">
            <v>6.73</v>
          </cell>
        </row>
        <row r="3119">
          <cell r="B3119">
            <v>23415</v>
          </cell>
          <cell r="C3119" t="str">
            <v>TRANSPORTE DE MATERIAL</v>
          </cell>
        </row>
        <row r="3120">
          <cell r="B3120" t="str">
            <v>23415/001</v>
          </cell>
          <cell r="C3120" t="str">
            <v>TRANSPORTE DE MATERIAL DE QUALQUER NATUREZA, DMT &lt; = 1,0 KM</v>
          </cell>
          <cell r="D3120" t="str">
            <v>M3/KM</v>
          </cell>
          <cell r="E3120">
            <v>0.98</v>
          </cell>
        </row>
        <row r="3121">
          <cell r="B3121" t="str">
            <v>23415/002</v>
          </cell>
          <cell r="C3121" t="str">
            <v>TRANSPORTE DE MATERIAL DE JAZIDA (SEGMENTO SEM ASFALTO, INCLUI MANUTEN</v>
          </cell>
          <cell r="D3121" t="str">
            <v>M3/KM</v>
          </cell>
          <cell r="E3121">
            <v>1</v>
          </cell>
        </row>
        <row r="3122">
          <cell r="C3122" t="str">
            <v>CAO DO CAMINHO DE SERVICO)</v>
          </cell>
        </row>
        <row r="3123">
          <cell r="B3123" t="str">
            <v>23415/003</v>
          </cell>
          <cell r="C3123" t="str">
            <v>TRANSPORTE DE MATERIAL ESCAVADO DE 1A E 2A CAT C/CAMINHAO BASCUL. 6M3</v>
          </cell>
          <cell r="D3123" t="str">
            <v>M3/KM</v>
          </cell>
          <cell r="E3123">
            <v>1.1000000000000001</v>
          </cell>
        </row>
        <row r="3124">
          <cell r="B3124">
            <v>23416</v>
          </cell>
          <cell r="C3124" t="str">
            <v>CARGA E DESCARGA MECANIZADA</v>
          </cell>
        </row>
        <row r="3125">
          <cell r="B3125" t="str">
            <v>23416/001</v>
          </cell>
          <cell r="C3125" t="str">
            <v>CARGA E DESCARGA MECANICA DE SOLO</v>
          </cell>
          <cell r="D3125" t="str">
            <v>M3</v>
          </cell>
          <cell r="E3125">
            <v>0.55000000000000004</v>
          </cell>
        </row>
        <row r="3126">
          <cell r="B3126">
            <v>23609</v>
          </cell>
          <cell r="C3126" t="str">
            <v>TRANSPORTE DE MATERIAL COM D.M.T.= 10,0 KM</v>
          </cell>
        </row>
        <row r="3127">
          <cell r="B3127" t="str">
            <v>23609/001</v>
          </cell>
          <cell r="C3127" t="str">
            <v>TRANSPORTE DE MATERIAL - BOTA-FORA, D.M.T = 10,0 KM</v>
          </cell>
          <cell r="D3127" t="str">
            <v>M3</v>
          </cell>
          <cell r="E3127">
            <v>9.7799999999999994</v>
          </cell>
        </row>
        <row r="3128">
          <cell r="B3128">
            <v>23610</v>
          </cell>
          <cell r="C3128" t="str">
            <v>CORTE COM REMOCAO E BOTA-FORA MECANICO</v>
          </cell>
        </row>
        <row r="3129">
          <cell r="B3129" t="str">
            <v>23610/001</v>
          </cell>
          <cell r="C3129" t="str">
            <v>CORTE COM REMOCAO E BOTA-FORA MECANICO, D.M.T. = 10,0 KM</v>
          </cell>
          <cell r="D3129" t="str">
            <v>M3</v>
          </cell>
          <cell r="E3129">
            <v>10.02</v>
          </cell>
        </row>
        <row r="3130">
          <cell r="B3130">
            <v>23618</v>
          </cell>
          <cell r="C3130" t="str">
            <v>TRANSPORTE DE A.A.U.Q.</v>
          </cell>
        </row>
        <row r="3131">
          <cell r="B3131" t="str">
            <v>23618/001</v>
          </cell>
          <cell r="C3131" t="str">
            <v>TRANSPORTE DE A.A.U.Q. COM D.M.T ATE 10 KM</v>
          </cell>
          <cell r="D3131" t="str">
            <v>T</v>
          </cell>
          <cell r="E3131">
            <v>8.7899999999999991</v>
          </cell>
        </row>
        <row r="3132">
          <cell r="B3132">
            <v>23625</v>
          </cell>
          <cell r="C3132" t="str">
            <v>TRANSPORTE DE MATERIAL COM D.M.T.= 6,0 KM</v>
          </cell>
        </row>
        <row r="3133">
          <cell r="B3133" t="str">
            <v>23625/001</v>
          </cell>
          <cell r="C3133" t="str">
            <v>TRANSPORTE DE MATERIAL - BOTA-FORA, D.M.T.= 6,0 KM</v>
          </cell>
          <cell r="D3133" t="str">
            <v>M3</v>
          </cell>
          <cell r="E3133">
            <v>5.87</v>
          </cell>
        </row>
        <row r="3134">
          <cell r="B3134">
            <v>23626</v>
          </cell>
          <cell r="C3134" t="str">
            <v>REMOCAO DE MATERIAL 1A. CATEGORIA, C/ CARGA MECANICA E TRANSPORTE.</v>
          </cell>
        </row>
        <row r="3135">
          <cell r="B3135" t="str">
            <v>23626/001</v>
          </cell>
          <cell r="C3135" t="str">
            <v>REMOCAO DE MATERIAL 1A. CATEGORIA, EM CAMINHAO BASCULANTE, D.M.T.=6 KM</v>
          </cell>
          <cell r="D3135" t="str">
            <v>M3</v>
          </cell>
          <cell r="E3135">
            <v>7.6</v>
          </cell>
        </row>
        <row r="3136">
          <cell r="B3136" t="str">
            <v>IGO       |</v>
          </cell>
          <cell r="C3136" t="str">
            <v>D E S C R I Ç Ã O                                                   |UN</v>
          </cell>
          <cell r="D3136" t="str">
            <v>IDADE</v>
          </cell>
          <cell r="E3136" t="str">
            <v>|CUSTO TOT</v>
          </cell>
        </row>
        <row r="3137">
          <cell r="B3137" t="str">
            <v>ULO.....: N</v>
          </cell>
          <cell r="C3137" t="str">
            <v>ACIONAL CAIXA</v>
          </cell>
        </row>
        <row r="3139">
          <cell r="C3139" t="str">
            <v>(INCLUSIVE CARGA MECANICA E DESCARGA).</v>
          </cell>
        </row>
        <row r="3140">
          <cell r="B3140">
            <v>26290</v>
          </cell>
          <cell r="C3140" t="str">
            <v>CARGA, TRANSPORTE E DESCARGA DE MATERIAL - MMA</v>
          </cell>
        </row>
        <row r="3141">
          <cell r="B3141" t="str">
            <v>26290/001</v>
          </cell>
          <cell r="C3141" t="str">
            <v>ATE 1,00 KM</v>
          </cell>
          <cell r="D3141" t="str">
            <v>M3</v>
          </cell>
          <cell r="E3141">
            <v>1.73</v>
          </cell>
        </row>
        <row r="3142">
          <cell r="B3142" t="str">
            <v>26290/002</v>
          </cell>
          <cell r="C3142" t="str">
            <v>ATE 5,00 KM</v>
          </cell>
          <cell r="D3142" t="str">
            <v>M3</v>
          </cell>
          <cell r="E3142">
            <v>6.8</v>
          </cell>
        </row>
        <row r="3143">
          <cell r="B3143" t="str">
            <v>26290/003</v>
          </cell>
          <cell r="C3143" t="str">
            <v>ATE 10,00 KM</v>
          </cell>
          <cell r="D3143" t="str">
            <v>M3</v>
          </cell>
          <cell r="E3143">
            <v>8.07</v>
          </cell>
        </row>
        <row r="3144">
          <cell r="B3144">
            <v>56254</v>
          </cell>
          <cell r="C3144" t="str">
            <v>TRANSPORTE LOCAL DE MATERIAL DE JAZIDA DMT=30,0KM</v>
          </cell>
        </row>
        <row r="3145">
          <cell r="B3145" t="str">
            <v>56254/001</v>
          </cell>
          <cell r="C3145" t="str">
            <v>TRANSPORTE LOCAL DE MATERIAL DE JAZIDA DMT=5,0KM</v>
          </cell>
          <cell r="D3145" t="str">
            <v>M3</v>
          </cell>
          <cell r="E3145">
            <v>4.99</v>
          </cell>
        </row>
        <row r="3146">
          <cell r="B3146" t="str">
            <v>56254/002</v>
          </cell>
          <cell r="C3146" t="str">
            <v>TRANSPORTE LOCAL DE MATERIAL DE JAZIDA DMT=10,0KM</v>
          </cell>
          <cell r="D3146" t="str">
            <v>M3</v>
          </cell>
          <cell r="E3146">
            <v>8.1999999999999993</v>
          </cell>
        </row>
        <row r="3147">
          <cell r="B3147" t="str">
            <v>56254/003</v>
          </cell>
          <cell r="C3147" t="str">
            <v>TRANSPORTE LOCAL DE MATERIAL DE JAZIDA DMT=15,0KM</v>
          </cell>
          <cell r="D3147" t="str">
            <v>M3</v>
          </cell>
          <cell r="E3147">
            <v>11.4</v>
          </cell>
        </row>
        <row r="3148">
          <cell r="B3148" t="str">
            <v>56254/004</v>
          </cell>
          <cell r="C3148" t="str">
            <v>TRANSPORTE LOCAL DE MATERIAL DE JAZIDA DMT=20,0KM</v>
          </cell>
          <cell r="D3148" t="str">
            <v>M3</v>
          </cell>
          <cell r="E3148">
            <v>14.6</v>
          </cell>
        </row>
        <row r="3149">
          <cell r="B3149" t="str">
            <v>56254/005</v>
          </cell>
          <cell r="C3149" t="str">
            <v>TRANSPORTE LOCAL DE MATERIAL DE JAZIDA DMT=25,0KM</v>
          </cell>
          <cell r="D3149" t="str">
            <v>M3</v>
          </cell>
          <cell r="E3149">
            <v>17.8</v>
          </cell>
        </row>
        <row r="3150">
          <cell r="B3150" t="str">
            <v>56254/006</v>
          </cell>
          <cell r="C3150" t="str">
            <v>TRANSPORTE LOCAL DE MATERIAL DE JAZIDA DMT=30,0KM</v>
          </cell>
          <cell r="D3150" t="str">
            <v>M3</v>
          </cell>
          <cell r="E3150">
            <v>21</v>
          </cell>
        </row>
        <row r="3151">
          <cell r="B3151">
            <v>60846</v>
          </cell>
          <cell r="C3151" t="str">
            <v>ESPALHAMENTO DE MATERIAL - TRATOR DE ESTEIRAS D6</v>
          </cell>
        </row>
        <row r="3152">
          <cell r="B3152" t="str">
            <v>60846/001</v>
          </cell>
          <cell r="C3152" t="str">
            <v>ESPALHAMENTO DE MATERIAL ESCAVADO - MMA</v>
          </cell>
          <cell r="D3152" t="str">
            <v>M3</v>
          </cell>
          <cell r="E3152">
            <v>3.03</v>
          </cell>
        </row>
        <row r="3153">
          <cell r="B3153">
            <v>68343</v>
          </cell>
          <cell r="C3153" t="str">
            <v>TRANSPORTE DE BRITA, AREIA E SOLO DE REBAIXAMENTO DMT=5,0KM</v>
          </cell>
          <cell r="D3153" t="str">
            <v>M3</v>
          </cell>
          <cell r="E3153">
            <v>6.34</v>
          </cell>
        </row>
        <row r="3154">
          <cell r="B3154">
            <v>25</v>
          </cell>
          <cell r="C3154" t="str">
            <v>REGULARIZACAO E APILOAMENTO DE FUNDO DE VALAS</v>
          </cell>
        </row>
        <row r="3155">
          <cell r="B3155">
            <v>11509</v>
          </cell>
          <cell r="C3155" t="str">
            <v>REGULARIZACAO E COMPACTACAO DO FUNDO DE VALAS-MMA</v>
          </cell>
        </row>
        <row r="3156">
          <cell r="B3156" t="str">
            <v>11509/001</v>
          </cell>
          <cell r="C3156" t="str">
            <v>REGULARIZACAO E COMPACTACAO DO FUNDO DE VALAS</v>
          </cell>
          <cell r="D3156" t="str">
            <v>M2</v>
          </cell>
          <cell r="E3156">
            <v>1.36</v>
          </cell>
        </row>
        <row r="3157">
          <cell r="B3157">
            <v>56951</v>
          </cell>
          <cell r="C3157" t="str">
            <v>ACERTO E VERIFICACAO DO NIVELAMENTO</v>
          </cell>
        </row>
        <row r="3158">
          <cell r="B3158" t="str">
            <v>56951/001</v>
          </cell>
          <cell r="C3158" t="str">
            <v>ACERTO E VERIFICACAO DO NIVELAMENTO DE CAVA</v>
          </cell>
          <cell r="D3158" t="str">
            <v>M2</v>
          </cell>
          <cell r="E3158">
            <v>2.0699999999999998</v>
          </cell>
        </row>
        <row r="3159">
          <cell r="B3159">
            <v>83</v>
          </cell>
          <cell r="C3159" t="str">
            <v>COMPACTACAO OU APILOAMENTO</v>
          </cell>
        </row>
        <row r="3160">
          <cell r="B3160">
            <v>23417</v>
          </cell>
          <cell r="C3160" t="str">
            <v>REGULARIZACAO E/OU COMPACTACAO</v>
          </cell>
        </row>
        <row r="3161">
          <cell r="B3161" t="str">
            <v>23417/001</v>
          </cell>
          <cell r="C3161" t="str">
            <v>REGULARIZACAO E COMPACTACAO DO SUB-LEITO (VIAS)</v>
          </cell>
          <cell r="D3161" t="str">
            <v>M2</v>
          </cell>
          <cell r="E3161">
            <v>0.97</v>
          </cell>
        </row>
        <row r="3162">
          <cell r="B3162" t="str">
            <v>23417/002</v>
          </cell>
          <cell r="C3162" t="str">
            <v>REGULARIZACAO E COMPACTACAO MANUAL DE TERRENO</v>
          </cell>
          <cell r="D3162" t="str">
            <v>M2</v>
          </cell>
          <cell r="E3162">
            <v>1.36</v>
          </cell>
        </row>
        <row r="3163">
          <cell r="B3163">
            <v>23436</v>
          </cell>
          <cell r="C3163" t="str">
            <v>ATERRO/REATERRO DE AREAS</v>
          </cell>
        </row>
        <row r="3164">
          <cell r="B3164" t="str">
            <v>23436/001</v>
          </cell>
          <cell r="C3164" t="str">
            <v>CORTE E ATERRO COMPENSADO, SEM CONTROLE DO GC (C/TRATOR DE ESTEIRA</v>
          </cell>
          <cell r="D3164" t="str">
            <v>M3</v>
          </cell>
          <cell r="E3164">
            <v>2.25</v>
          </cell>
        </row>
        <row r="3165">
          <cell r="C3165" t="str">
            <v>CATERPILLAR-D8)</v>
          </cell>
        </row>
        <row r="3166">
          <cell r="B3166" t="str">
            <v>23436/002</v>
          </cell>
          <cell r="C3166" t="str">
            <v>COMPACTACAO MECANICA, SEM CONTROLE DO GC (C/COMPACTADOR PLACA 400 KG)</v>
          </cell>
          <cell r="D3166" t="str">
            <v>M3</v>
          </cell>
          <cell r="E3166">
            <v>1.45</v>
          </cell>
        </row>
        <row r="3167">
          <cell r="B3167" t="str">
            <v>IGO       |</v>
          </cell>
          <cell r="C3167" t="str">
            <v>D E S C R I Ç Ã O                                                   |UN</v>
          </cell>
          <cell r="D3167" t="str">
            <v>IDADE</v>
          </cell>
          <cell r="E3167" t="str">
            <v>|CUSTO TOT</v>
          </cell>
        </row>
        <row r="3168">
          <cell r="B3168" t="str">
            <v>ULO.....: N</v>
          </cell>
          <cell r="C3168" t="str">
            <v>ACIONAL CAIXA</v>
          </cell>
        </row>
        <row r="3170">
          <cell r="B3170" t="str">
            <v>23436/003</v>
          </cell>
          <cell r="C3170" t="str">
            <v>COMPACTACAO MECANICA C/ CONTROLE DO GC&gt;=95% DO PN (AREAS)(C/MONIVE</v>
          </cell>
          <cell r="D3170" t="str">
            <v>M3</v>
          </cell>
          <cell r="E3170">
            <v>1.97</v>
          </cell>
        </row>
        <row r="3171">
          <cell r="C3171" t="str">
            <v>LADORA CATERPILLAR 120B E ROLO COMPRESSOR VIBRATORIO 80 HP)</v>
          </cell>
        </row>
        <row r="3172">
          <cell r="B3172" t="str">
            <v>23436/004</v>
          </cell>
          <cell r="C3172" t="str">
            <v>COMPACTACAO MEC/ C/ CONTROLE DO GC&gt;=95% PN (TALUDE E DIQUE)(C/MOTONI</v>
          </cell>
          <cell r="D3172" t="str">
            <v>M3</v>
          </cell>
          <cell r="E3172">
            <v>3.93</v>
          </cell>
        </row>
        <row r="3173">
          <cell r="C3173" t="str">
            <v>VELADORA CATERPILLAR 120B E ROLO COMPRESSOR VIBRATORIO 80 HP)</v>
          </cell>
        </row>
        <row r="3174">
          <cell r="B3174">
            <v>41721</v>
          </cell>
          <cell r="C3174" t="str">
            <v>COMPACTACAO MECANICA A 95% DO PROCTOR NORMAL</v>
          </cell>
          <cell r="D3174" t="str">
            <v>M3</v>
          </cell>
          <cell r="E3174">
            <v>1.96</v>
          </cell>
        </row>
        <row r="3175">
          <cell r="B3175">
            <v>41722</v>
          </cell>
          <cell r="C3175" t="str">
            <v>COMPACTACAO MECANICA A 100% DO PROCTOR NORMAL</v>
          </cell>
          <cell r="D3175" t="str">
            <v>M3</v>
          </cell>
          <cell r="E3175">
            <v>3.1</v>
          </cell>
        </row>
        <row r="3176">
          <cell r="B3176" t="str">
            <v>RE</v>
          </cell>
          <cell r="C3176" t="str">
            <v>PAREDES/PAINEIS</v>
          </cell>
        </row>
        <row r="3177">
          <cell r="B3177">
            <v>63</v>
          </cell>
          <cell r="C3177" t="str">
            <v>ALVENARIA DE TIJOLOS CERAMICOS</v>
          </cell>
        </row>
        <row r="3178">
          <cell r="B3178">
            <v>10449</v>
          </cell>
          <cell r="C3178" t="str">
            <v>ALVENARIA 1/2 VEZ TIJOLO CERAMICO MACICO</v>
          </cell>
        </row>
        <row r="3179">
          <cell r="B3179" t="str">
            <v>10449/001</v>
          </cell>
          <cell r="C3179" t="str">
            <v>ALVENARIA 1/2 VEZ TIJOLO CERAMICO MACICO 5X10X20CM ASSENTADO COM</v>
          </cell>
          <cell r="D3179" t="str">
            <v>M2</v>
          </cell>
          <cell r="E3179">
            <v>37.64</v>
          </cell>
        </row>
        <row r="3180">
          <cell r="C3180" t="str">
            <v>ARGAM. CIM/CAL/AREIA 1:2:8 -JUNTAS 12MM (INCL 5% PERDA TIJOLOS)</v>
          </cell>
        </row>
        <row r="3181">
          <cell r="B3181">
            <v>23751</v>
          </cell>
          <cell r="C3181" t="str">
            <v>APERTO DE ALVENARIA C/ ARGAMASSA</v>
          </cell>
        </row>
        <row r="3182">
          <cell r="B3182" t="str">
            <v>23751/001</v>
          </cell>
          <cell r="C3182" t="str">
            <v>APERTO (ENCUNHAMENTO) C/ARG.CIM/CAL/AREIA 1:0,5:8 E=3CM-ALV. 1/2 VEZ</v>
          </cell>
          <cell r="D3182" t="str">
            <v>M</v>
          </cell>
          <cell r="E3182">
            <v>2.2400000000000002</v>
          </cell>
        </row>
        <row r="3183">
          <cell r="B3183">
            <v>23752</v>
          </cell>
          <cell r="C3183" t="str">
            <v>ALVENARIA DE 1 VEZ DE TIJOLO CERAMICO FURADO</v>
          </cell>
        </row>
        <row r="3184">
          <cell r="B3184" t="str">
            <v>23752/001</v>
          </cell>
          <cell r="C3184" t="str">
            <v>ALVENARIA 1 VEZ C/TIJOLO FURADO 10X20X20CM C/ARG. CIM/CAL/AREIA 1:2:8</v>
          </cell>
          <cell r="D3184" t="str">
            <v>M2</v>
          </cell>
          <cell r="E3184">
            <v>35.01</v>
          </cell>
        </row>
        <row r="3185">
          <cell r="C3185" t="str">
            <v>JUNTAS 12MM, C/5% PERDAS TIJOLOS</v>
          </cell>
        </row>
        <row r="3186">
          <cell r="B3186">
            <v>23776</v>
          </cell>
          <cell r="C3186" t="str">
            <v>ALVENARIA 1/2 VEZ DE TIJOLO CERAMICO FURADO</v>
          </cell>
        </row>
        <row r="3187">
          <cell r="B3187" t="str">
            <v>23776/001</v>
          </cell>
          <cell r="C3187" t="str">
            <v>ALVENARIA 1/2 VEZ DE TIJOLO CERAMICO FURADO 10X20X20CM, ASSENTADO COM ARGAMASSA 1:2:8 CIM/CAL/AREIA, JUNTAS 12MM</v>
          </cell>
          <cell r="D3187" t="str">
            <v>M2</v>
          </cell>
          <cell r="E3187">
            <v>17.04</v>
          </cell>
        </row>
        <row r="3189">
          <cell r="B3189">
            <v>68049</v>
          </cell>
          <cell r="C3189" t="str">
            <v>CINTA E CONTRA-VERGA EM TIJOLO MACICO 1/2VEZ</v>
          </cell>
          <cell r="D3189" t="str">
            <v>M2</v>
          </cell>
          <cell r="E3189">
            <v>53.59</v>
          </cell>
        </row>
        <row r="3190">
          <cell r="B3190">
            <v>68457</v>
          </cell>
          <cell r="C3190" t="str">
            <v>ALVENARIA BLOCO CERAM ESTRUT 14X19X29 ARGAMASSA 1:3 CIMENTO E AREIA</v>
          </cell>
        </row>
        <row r="3191">
          <cell r="C3191" t="str">
            <v>C/GROUT E ARMACAO.</v>
          </cell>
        </row>
        <row r="3192">
          <cell r="B3192" t="str">
            <v>68457/001</v>
          </cell>
          <cell r="C3192" t="str">
            <v>ALVENARIA BLOCO CERAM ESTRUT 14X19X29 ARGAMASSA 1:3 CIMENTO E AREIA</v>
          </cell>
          <cell r="D3192" t="str">
            <v>M2</v>
          </cell>
          <cell r="E3192">
            <v>24.3</v>
          </cell>
        </row>
        <row r="3193">
          <cell r="C3193" t="str">
            <v>C/GROUT E ARMACAO.</v>
          </cell>
        </row>
        <row r="3194">
          <cell r="B3194">
            <v>68581</v>
          </cell>
          <cell r="C3194" t="str">
            <v>ALVENARIA 10CM TIJ CER FURADO 10X10X20CM CIMENTO/AREIA 1:10</v>
          </cell>
        </row>
        <row r="3195">
          <cell r="B3195" t="str">
            <v>68581/001</v>
          </cell>
          <cell r="C3195" t="str">
            <v>ALVENARIA 10CM TIJ CER FURADO 10X20X20CM CIMENTO/SAIBRO 1:8</v>
          </cell>
          <cell r="D3195" t="str">
            <v>M2</v>
          </cell>
          <cell r="E3195">
            <v>18.3</v>
          </cell>
        </row>
        <row r="3196">
          <cell r="B3196" t="str">
            <v>68581/002</v>
          </cell>
          <cell r="C3196" t="str">
            <v>ALVENARIA 20CM TIJ CER FURADO 10X20X20CM CIMENTO/SAIBRO 1:8</v>
          </cell>
          <cell r="D3196" t="str">
            <v>M2</v>
          </cell>
          <cell r="E3196">
            <v>31.52</v>
          </cell>
        </row>
        <row r="3197">
          <cell r="B3197" t="str">
            <v>68581/003</v>
          </cell>
          <cell r="C3197" t="str">
            <v>ALVENARIA 10CM TIJ CER FURADO 10X20X20CM CIMENTO/AREIA 1:4</v>
          </cell>
          <cell r="D3197" t="str">
            <v>M2</v>
          </cell>
          <cell r="E3197">
            <v>18.84</v>
          </cell>
        </row>
        <row r="3198">
          <cell r="B3198" t="str">
            <v>IGO       |</v>
          </cell>
          <cell r="C3198" t="str">
            <v>D E S C R I Ç Ã O                                                   |UN</v>
          </cell>
          <cell r="D3198" t="str">
            <v>IDADE</v>
          </cell>
          <cell r="E3198" t="str">
            <v>|CUSTO TOT</v>
          </cell>
        </row>
        <row r="3199">
          <cell r="B3199" t="str">
            <v>ULO.....: N</v>
          </cell>
          <cell r="C3199" t="str">
            <v>ACIONAL CAIXA</v>
          </cell>
        </row>
        <row r="3201">
          <cell r="B3201" t="str">
            <v>68581/004</v>
          </cell>
          <cell r="C3201" t="str">
            <v>ALVENARIA 20CM TIJ CER FURADO 10X20X20CM CIMENTO/AREIA 1:4</v>
          </cell>
          <cell r="D3201" t="str">
            <v>M2</v>
          </cell>
          <cell r="E3201">
            <v>32.24</v>
          </cell>
        </row>
        <row r="3202">
          <cell r="B3202" t="str">
            <v>68581/005</v>
          </cell>
          <cell r="C3202" t="str">
            <v>ALVENARIA 10CM TIJ CER FURADO 10X20X20CM CIMENTO/AREIA/SAIBRO 1:2:6</v>
          </cell>
          <cell r="D3202" t="str">
            <v>M2</v>
          </cell>
          <cell r="E3202">
            <v>18.48</v>
          </cell>
        </row>
        <row r="3203">
          <cell r="B3203" t="str">
            <v>68581/006</v>
          </cell>
          <cell r="C3203" t="str">
            <v>ALVENARIA 20CM TIJ CER FURADO 10X20X20CM CIMENTO/AREIA/SAIBRO 1:2:6</v>
          </cell>
          <cell r="D3203" t="str">
            <v>M2</v>
          </cell>
          <cell r="E3203">
            <v>32.01</v>
          </cell>
        </row>
        <row r="3204">
          <cell r="B3204" t="str">
            <v>68581/007</v>
          </cell>
          <cell r="C3204" t="str">
            <v>ALVENARIA 10CM TIJ CER FURADO 10X20X20CM CIMENTO/AREIA 1:7</v>
          </cell>
          <cell r="D3204" t="str">
            <v>M2</v>
          </cell>
          <cell r="E3204">
            <v>18.23</v>
          </cell>
        </row>
        <row r="3205">
          <cell r="B3205" t="str">
            <v>68581/008</v>
          </cell>
          <cell r="C3205" t="str">
            <v>ALVENARIA 10CM TIJ CER FURADO 10X20X20CM CIMENTO/AREIA/SAIBRO 1:4:6</v>
          </cell>
          <cell r="D3205" t="str">
            <v>M2</v>
          </cell>
          <cell r="E3205">
            <v>18.34</v>
          </cell>
        </row>
        <row r="3206">
          <cell r="B3206" t="str">
            <v>68581/009</v>
          </cell>
          <cell r="C3206" t="str">
            <v>ALVENARIA 10CM TIJ CER FURADO 10X20X20CM CIMENTO/AREIA/SAIBRO 1:3:7</v>
          </cell>
          <cell r="D3206" t="str">
            <v>M2</v>
          </cell>
          <cell r="E3206">
            <v>18.34</v>
          </cell>
        </row>
        <row r="3207">
          <cell r="B3207" t="str">
            <v>68581/010</v>
          </cell>
          <cell r="C3207" t="str">
            <v>ALVENARIA 20CM TIJ CER FURADO 10X20X20CM CIMENTO/AREIA/SAIBRO 1:3:7</v>
          </cell>
          <cell r="D3207" t="str">
            <v>M2</v>
          </cell>
          <cell r="E3207">
            <v>31.63</v>
          </cell>
        </row>
        <row r="3208">
          <cell r="B3208" t="str">
            <v>68581/012</v>
          </cell>
          <cell r="C3208" t="str">
            <v>ALVENARIA 10CM TIJ CER FURADO 10X20X20CM CIMENTO/AREIA/SAIBRO 1:6:2</v>
          </cell>
          <cell r="D3208" t="str">
            <v>M2</v>
          </cell>
          <cell r="E3208">
            <v>18.46</v>
          </cell>
        </row>
        <row r="3209">
          <cell r="B3209" t="str">
            <v>68581/013</v>
          </cell>
          <cell r="C3209" t="str">
            <v>ALVENARIA 10CM TIJ CER FURADO 10X20X20CM CIMENTO/AREIA/SAIBRO 1:4:4</v>
          </cell>
          <cell r="D3209" t="str">
            <v>M2</v>
          </cell>
          <cell r="E3209">
            <v>18.47</v>
          </cell>
        </row>
        <row r="3210">
          <cell r="B3210" t="str">
            <v>68581/014</v>
          </cell>
          <cell r="C3210" t="str">
            <v>ALVENARIA 10CM TIJ CER FURADO 10X20X20CM CIMENTO/AREIA/SAIBRO 1:3:5</v>
          </cell>
          <cell r="D3210" t="str">
            <v>M2</v>
          </cell>
          <cell r="E3210">
            <v>18.48</v>
          </cell>
        </row>
        <row r="3211">
          <cell r="B3211" t="str">
            <v>68581/015</v>
          </cell>
          <cell r="C3211" t="str">
            <v>ALVENARIA 10CM TIJ CER FURADO 10X20X20CM CIMENTO/AREIA/SAIBRO 1:5:3</v>
          </cell>
          <cell r="D3211" t="str">
            <v>M2</v>
          </cell>
          <cell r="E3211">
            <v>18.48</v>
          </cell>
        </row>
        <row r="3212">
          <cell r="B3212" t="str">
            <v>68581/016</v>
          </cell>
          <cell r="C3212" t="str">
            <v>ALVENARIA 20CM TIJ CER FURADO 10X20X20CM CIMENTO/AREIA/SAIBRO 1:5:3</v>
          </cell>
          <cell r="D3212" t="str">
            <v>M2</v>
          </cell>
          <cell r="E3212">
            <v>31.99</v>
          </cell>
        </row>
        <row r="3213">
          <cell r="B3213" t="str">
            <v>68581/017</v>
          </cell>
          <cell r="C3213" t="str">
            <v>ALVENARIA 10CM TIJ CER FURADO 10X20X20CM CIMENTO/AREIA 1:10</v>
          </cell>
          <cell r="D3213" t="str">
            <v>M2</v>
          </cell>
          <cell r="E3213">
            <v>18.059999999999999</v>
          </cell>
        </row>
        <row r="3214">
          <cell r="B3214" t="str">
            <v>68581/018</v>
          </cell>
          <cell r="C3214" t="str">
            <v>ALVENARIA 10CM TIJ CER FURADO 10X20X20CM CIMENTO/SAIBRO 1:6</v>
          </cell>
          <cell r="D3214" t="str">
            <v>M2</v>
          </cell>
          <cell r="E3214">
            <v>18.34</v>
          </cell>
        </row>
        <row r="3215">
          <cell r="B3215" t="str">
            <v>68581/019</v>
          </cell>
          <cell r="C3215" t="str">
            <v>ALVENARIA 30CM TIJ CER FURADO 10X20X20CM CIMENTO/SAIBRO 1:8</v>
          </cell>
          <cell r="D3215" t="str">
            <v>M2</v>
          </cell>
          <cell r="E3215">
            <v>51.53</v>
          </cell>
        </row>
        <row r="3216">
          <cell r="B3216" t="str">
            <v>68581/020</v>
          </cell>
          <cell r="C3216" t="str">
            <v>ALVENARIA 10CM TIJ CER FURADO 10X20X30CM CIMENTO/AREIA/SAIBRO 1:3:5</v>
          </cell>
          <cell r="D3216" t="str">
            <v>M2</v>
          </cell>
          <cell r="E3216">
            <v>14.8</v>
          </cell>
        </row>
        <row r="3217">
          <cell r="B3217" t="str">
            <v>68581/021</v>
          </cell>
          <cell r="C3217" t="str">
            <v>ALVENARIA 20CM TIJ CER FURADO 10X20X30CM CIMENTO/AREIA/SAIBRO 1:3:5</v>
          </cell>
          <cell r="D3217" t="str">
            <v>M2</v>
          </cell>
          <cell r="E3217">
            <v>30.22</v>
          </cell>
        </row>
        <row r="3218">
          <cell r="B3218" t="str">
            <v>68581/022</v>
          </cell>
          <cell r="C3218" t="str">
            <v>ALVENARIA 10CM TIJ CER FURADO 10X20X30CM CIMENTO/SAIBRO 1:8</v>
          </cell>
          <cell r="D3218" t="str">
            <v>M2</v>
          </cell>
          <cell r="E3218">
            <v>14.62</v>
          </cell>
        </row>
        <row r="3219">
          <cell r="B3219" t="str">
            <v>68581/023</v>
          </cell>
          <cell r="C3219" t="str">
            <v>ALVENARIA 20CM TIJ CER FURADO 10X20X30CM CIMENTO/SAIBRO 1:8</v>
          </cell>
          <cell r="D3219" t="str">
            <v>M2</v>
          </cell>
          <cell r="E3219">
            <v>29.59</v>
          </cell>
        </row>
        <row r="3220">
          <cell r="B3220" t="str">
            <v>68581/024</v>
          </cell>
          <cell r="C3220" t="str">
            <v>ALVENARIA 10CM TIJ CER FURADO 10X20X30CM CIMENTO/AREIA 1:7</v>
          </cell>
          <cell r="D3220" t="str">
            <v>M2</v>
          </cell>
          <cell r="E3220">
            <v>14.56</v>
          </cell>
        </row>
        <row r="3221">
          <cell r="B3221" t="str">
            <v>68581/025</v>
          </cell>
          <cell r="C3221" t="str">
            <v>ALVENARIA 10CM TIJ CER FURADO 10X10X20CM CIMENTO/SAIBRO 1:8</v>
          </cell>
          <cell r="D3221" t="str">
            <v>M2</v>
          </cell>
          <cell r="E3221">
            <v>26.58</v>
          </cell>
        </row>
        <row r="3222">
          <cell r="B3222" t="str">
            <v>68581/026</v>
          </cell>
          <cell r="C3222" t="str">
            <v>ALVENARIA 20CM TIJ CER FURADO 10X10X20CM CIMENTO/AREIA 1:8</v>
          </cell>
          <cell r="D3222" t="str">
            <v>M2</v>
          </cell>
          <cell r="E3222">
            <v>49.52</v>
          </cell>
        </row>
        <row r="3223">
          <cell r="B3223" t="str">
            <v>68581/027</v>
          </cell>
          <cell r="C3223" t="str">
            <v>ALVENARIA 10CM TIJ CER FURADO 10X10X20CM CIMENTO/AREIA 1:10</v>
          </cell>
          <cell r="D3223" t="str">
            <v>M2</v>
          </cell>
          <cell r="E3223">
            <v>26.06</v>
          </cell>
        </row>
        <row r="3224">
          <cell r="B3224" t="str">
            <v>68581/028</v>
          </cell>
          <cell r="C3224" t="str">
            <v>ALVENARIA 10CM TIJ CER FURADO 10X10X20CM CIMENTO/SAIBRO 1:6</v>
          </cell>
          <cell r="D3224" t="str">
            <v>M2</v>
          </cell>
          <cell r="E3224">
            <v>26.65</v>
          </cell>
        </row>
        <row r="3225">
          <cell r="B3225" t="str">
            <v>68581/029</v>
          </cell>
          <cell r="C3225" t="str">
            <v>ALVENARIA 10CM TIJ CER FURADO 10X15X20CM CIMENTO/AREIA 1:4</v>
          </cell>
          <cell r="D3225" t="str">
            <v>M2</v>
          </cell>
          <cell r="E3225">
            <v>22</v>
          </cell>
        </row>
        <row r="3226">
          <cell r="B3226" t="str">
            <v>68581/030</v>
          </cell>
          <cell r="C3226" t="str">
            <v>ALVENARIA 10CM TIJ CER FURADO 10X15X20CM CIMENTO/SAIBRO 1:8</v>
          </cell>
          <cell r="D3226" t="str">
            <v>M2</v>
          </cell>
          <cell r="E3226">
            <v>21.32</v>
          </cell>
        </row>
        <row r="3227">
          <cell r="B3227">
            <v>68582</v>
          </cell>
          <cell r="C3227" t="str">
            <v>ALVENARIA BLOCO CERAM ESTRUT 14X19X29 ARGAMASSA 1:3 CIMENTO E AREIA</v>
          </cell>
        </row>
        <row r="3228">
          <cell r="C3228" t="str">
            <v>C/GROUT E ARMACAO.</v>
          </cell>
        </row>
        <row r="3229">
          <cell r="B3229" t="str">
            <v>IGO       |</v>
          </cell>
          <cell r="C3229" t="str">
            <v>D E S C R I Ç Ã O                                                   |UN</v>
          </cell>
          <cell r="D3229" t="str">
            <v>IDADE</v>
          </cell>
          <cell r="E3229" t="str">
            <v>|CUSTO TOT</v>
          </cell>
        </row>
        <row r="3230">
          <cell r="B3230" t="str">
            <v>ULO.....: N</v>
          </cell>
          <cell r="C3230" t="str">
            <v>ACIONAL CAIXA</v>
          </cell>
        </row>
        <row r="3232">
          <cell r="B3232" t="str">
            <v>68582/001</v>
          </cell>
          <cell r="C3232" t="str">
            <v>ALVENARIA TIJOLO CERAMICO MACICO 10CM ARGAMASSA 1:8 CIMENTO E SAIBRO</v>
          </cell>
          <cell r="D3232" t="str">
            <v>M2</v>
          </cell>
          <cell r="E3232">
            <v>34.57</v>
          </cell>
        </row>
        <row r="3233">
          <cell r="B3233" t="str">
            <v>68582/002</v>
          </cell>
          <cell r="C3233" t="str">
            <v>ALVENARIA TIJOLO CERAMICO MACICO  6CM ARGAMASSA 1:8 CIMENTO E SAIBRO</v>
          </cell>
          <cell r="D3233" t="str">
            <v>M2</v>
          </cell>
          <cell r="E3233">
            <v>27.87</v>
          </cell>
        </row>
        <row r="3234">
          <cell r="B3234" t="str">
            <v>68582/003</v>
          </cell>
          <cell r="C3234" t="str">
            <v>ALVENARIA TIJOLO CERAMICO FURADO 10CM ARGAMASSA 1:8 CIMENTO E SAIBRO</v>
          </cell>
          <cell r="D3234" t="str">
            <v>M2</v>
          </cell>
          <cell r="E3234">
            <v>18.46</v>
          </cell>
        </row>
        <row r="3235">
          <cell r="B3235" t="str">
            <v>68582/004</v>
          </cell>
          <cell r="C3235" t="str">
            <v>ALVENARIA TIJOLO CERAMICO FURADO 20CM ARGAMASSA 1:8 CIMENTO E SAIBRO</v>
          </cell>
          <cell r="D3235" t="str">
            <v>M2</v>
          </cell>
          <cell r="E3235">
            <v>33.340000000000003</v>
          </cell>
        </row>
        <row r="3236">
          <cell r="B3236">
            <v>64</v>
          </cell>
          <cell r="C3236" t="str">
            <v>ALVENARIA DE ELEMENTOS VAZADOS CERAMICOS</v>
          </cell>
        </row>
        <row r="3237">
          <cell r="B3237">
            <v>9875</v>
          </cell>
          <cell r="C3237" t="str">
            <v>COBOGO CERAMICO 20 X 20CM ASSENTADO C/ARGAMASSA DE CIMENTO E AREIA 1:4</v>
          </cell>
          <cell r="D3237" t="str">
            <v>M2</v>
          </cell>
          <cell r="E3237">
            <v>40.229999999999997</v>
          </cell>
        </row>
        <row r="3238">
          <cell r="B3238">
            <v>65</v>
          </cell>
          <cell r="C3238" t="str">
            <v>ALVENARIA DE BLOCOS DE CONCRETO</v>
          </cell>
        </row>
        <row r="3239">
          <cell r="B3239">
            <v>23718</v>
          </cell>
          <cell r="C3239" t="str">
            <v>ALVENARIA BLOCO CONCRETO</v>
          </cell>
        </row>
        <row r="3240">
          <cell r="B3240" t="str">
            <v>23718/001</v>
          </cell>
          <cell r="C3240" t="str">
            <v>ALVEN 1/2 VEZ BL CONCR 9X19X39CM C/ARG CIM/CAL/AREIA 1:1/2:8 (VEDACAO)</v>
          </cell>
          <cell r="D3240" t="str">
            <v>M2</v>
          </cell>
          <cell r="E3240">
            <v>14.24</v>
          </cell>
        </row>
        <row r="3241">
          <cell r="B3241" t="str">
            <v>23718/002</v>
          </cell>
          <cell r="C3241" t="str">
            <v>ALVEN BL CONCR 15X20X40CM C/ ARG CIM/CAL/AREIA 1:1/2:8 (VEDACAO)</v>
          </cell>
          <cell r="D3241" t="str">
            <v>M2</v>
          </cell>
          <cell r="E3241">
            <v>18.43</v>
          </cell>
        </row>
        <row r="3242">
          <cell r="B3242" t="str">
            <v>23718/003</v>
          </cell>
          <cell r="C3242" t="str">
            <v>ALVEN BL CONCR 20X20X40CM C/ARG CIM/CAL/AREIA 1:1/2:8 (VEDACAO)</v>
          </cell>
          <cell r="D3242" t="str">
            <v>M2</v>
          </cell>
          <cell r="E3242">
            <v>21.81</v>
          </cell>
        </row>
        <row r="3243">
          <cell r="B3243" t="str">
            <v>23718/004</v>
          </cell>
          <cell r="C3243" t="str">
            <v>ALVEN BL CONCRETO POROSO 20X20X20CM (VEDACAO)</v>
          </cell>
          <cell r="D3243" t="str">
            <v>M2</v>
          </cell>
          <cell r="E3243">
            <v>21.11</v>
          </cell>
        </row>
        <row r="3244">
          <cell r="B3244" t="str">
            <v>23718/005</v>
          </cell>
          <cell r="C3244" t="str">
            <v>ALV BL CONC 10X20X40CM ASSENT C/ ARG. CIM/CAL/AREIA 1:0,5:11 (VEDACAO)</v>
          </cell>
          <cell r="D3244" t="str">
            <v>M2</v>
          </cell>
          <cell r="E3244">
            <v>15.61</v>
          </cell>
        </row>
        <row r="3245">
          <cell r="B3245" t="str">
            <v>23718/006</v>
          </cell>
          <cell r="C3245" t="str">
            <v>ALV BL CONC 10X20X40CM,CIM/CAL/AREIA 1:0,5:11,E=14CM (VEDACAO)</v>
          </cell>
          <cell r="D3245" t="str">
            <v>M2</v>
          </cell>
          <cell r="E3245">
            <v>16.739999999999998</v>
          </cell>
        </row>
        <row r="3246">
          <cell r="B3246" t="str">
            <v>23718/007</v>
          </cell>
          <cell r="C3246" t="str">
            <v>ALV BL CONC CANALETA 15X20X40CM, CIM/CAL/AREIA 1:0,5:11 (VEDACAO)</v>
          </cell>
          <cell r="D3246" t="str">
            <v>M2</v>
          </cell>
          <cell r="E3246">
            <v>25.19</v>
          </cell>
        </row>
        <row r="3247">
          <cell r="B3247" t="str">
            <v>23718/008</v>
          </cell>
          <cell r="C3247" t="str">
            <v>ALV ESTRUTURAL BL CONC 15X20X40CM -4.5MPA, ARG.CIM/CAL/AREIA 1:5:11</v>
          </cell>
          <cell r="D3247" t="str">
            <v>M2</v>
          </cell>
          <cell r="E3247">
            <v>20.38</v>
          </cell>
        </row>
        <row r="3248">
          <cell r="B3248" t="str">
            <v>23718/009</v>
          </cell>
          <cell r="C3248" t="str">
            <v>ALV ESTRUTURAL BL CONC 15X20X40CM -4.5MPA, ARG.CIM/CAL/AREIA 1:0,25:4</v>
          </cell>
          <cell r="D3248" t="str">
            <v>M2</v>
          </cell>
          <cell r="E3248">
            <v>23.82</v>
          </cell>
        </row>
        <row r="3249">
          <cell r="B3249" t="str">
            <v>23718/010</v>
          </cell>
          <cell r="C3249" t="str">
            <v>ALV ESTRUTUR CANALETA CONCR 20X20X20CM - 4,5MPA  ASSENTADA COM ARGAMAS</v>
          </cell>
          <cell r="D3249" t="str">
            <v>M2</v>
          </cell>
          <cell r="E3249">
            <v>21.37</v>
          </cell>
        </row>
        <row r="3250">
          <cell r="C3250" t="str">
            <v>CIM/CAL/AREIA 1:0,25:4  E = 14 CM</v>
          </cell>
        </row>
        <row r="3251">
          <cell r="B3251" t="str">
            <v>23718/011</v>
          </cell>
          <cell r="C3251" t="str">
            <v>ALV ESTRUTUR CANALETA CONCR 10X20X20CM - 4,5MPA  ASSENTADA COM ARGAMAS</v>
          </cell>
          <cell r="D3251" t="str">
            <v>M2</v>
          </cell>
          <cell r="E3251">
            <v>17.91</v>
          </cell>
        </row>
        <row r="3252">
          <cell r="C3252" t="str">
            <v>CIM/CAL/AREIA 1:0,25:4</v>
          </cell>
        </row>
        <row r="3253">
          <cell r="B3253" t="str">
            <v>23718/012</v>
          </cell>
          <cell r="C3253" t="str">
            <v>ALV ESTRUTURAL BL CONC 20X20X40CM -4.5MPA, ARG.CIM/CAL/AREIA 1:0,25:4</v>
          </cell>
          <cell r="D3253" t="str">
            <v>M2</v>
          </cell>
          <cell r="E3253">
            <v>29.03</v>
          </cell>
        </row>
        <row r="3254">
          <cell r="B3254">
            <v>40804</v>
          </cell>
          <cell r="C3254" t="str">
            <v>MARCACAO PARA PAREDE DE BLOCO DE CONCRETO</v>
          </cell>
          <cell r="D3254" t="str">
            <v>M</v>
          </cell>
          <cell r="E3254">
            <v>4.62</v>
          </cell>
        </row>
        <row r="3255">
          <cell r="B3255">
            <v>66</v>
          </cell>
          <cell r="C3255" t="str">
            <v>ALVENARIA DE ELEMENTOS VAZADOS DE CONCRETO</v>
          </cell>
        </row>
        <row r="3256">
          <cell r="B3256">
            <v>23775</v>
          </cell>
          <cell r="C3256" t="str">
            <v>COBOGO CONCRETO</v>
          </cell>
        </row>
        <row r="3257">
          <cell r="B3257" t="str">
            <v>23775/002</v>
          </cell>
          <cell r="C3257" t="str">
            <v>COBOGO CONCRETO PR5-2Q-T 50X50X6CM</v>
          </cell>
          <cell r="D3257" t="str">
            <v>M2</v>
          </cell>
          <cell r="E3257">
            <v>38.340000000000003</v>
          </cell>
        </row>
        <row r="3258">
          <cell r="B3258">
            <v>68569</v>
          </cell>
          <cell r="C3258" t="str">
            <v>ALVENARIA ELEMENTO VAZADO CONCRETO (COBOGO)</v>
          </cell>
        </row>
        <row r="3259">
          <cell r="B3259" t="str">
            <v>68569/001</v>
          </cell>
          <cell r="C3259" t="str">
            <v>ALVENARIA ELEM VAZADO CONCRETO 7X50X50CM CIMENTO/AREIA 1:4</v>
          </cell>
          <cell r="D3259" t="str">
            <v>M2</v>
          </cell>
          <cell r="E3259">
            <v>27.04</v>
          </cell>
        </row>
        <row r="3260">
          <cell r="B3260" t="str">
            <v>IGO       |</v>
          </cell>
          <cell r="C3260" t="str">
            <v>D E S C R I Ç Ã O                                                   |UN</v>
          </cell>
          <cell r="D3260" t="str">
            <v>IDADE</v>
          </cell>
          <cell r="E3260" t="str">
            <v>|CUSTO TOT</v>
          </cell>
        </row>
        <row r="3261">
          <cell r="B3261" t="str">
            <v>ULO.....: N</v>
          </cell>
          <cell r="C3261" t="str">
            <v>ACIONAL CAIXA</v>
          </cell>
        </row>
        <row r="3263">
          <cell r="B3263" t="str">
            <v>68569/002</v>
          </cell>
          <cell r="C3263" t="str">
            <v>ALVENARIA ELEM VAZADO CONCRETO VENEZIANA 15X22X39CM 72A-NEO REX CIMENT</v>
          </cell>
          <cell r="D3263" t="str">
            <v>M2</v>
          </cell>
          <cell r="E3263">
            <v>31.74</v>
          </cell>
        </row>
        <row r="3264">
          <cell r="C3264" t="str">
            <v>O/AREIA 1:4</v>
          </cell>
        </row>
        <row r="3265">
          <cell r="B3265" t="str">
            <v>68569/003</v>
          </cell>
          <cell r="C3265" t="str">
            <v>ALVENARIA ELEM VAZADO CONCRETO 7X50X50CM CIMENTO/AREIA 1:3</v>
          </cell>
          <cell r="D3265" t="str">
            <v>M2</v>
          </cell>
          <cell r="E3265">
            <v>27.21</v>
          </cell>
        </row>
        <row r="3266">
          <cell r="B3266" t="str">
            <v>68569/004</v>
          </cell>
          <cell r="C3266" t="str">
            <v>ALVENARIA ELEM VAZADO CONCRETO 7X50X50CM CIMENTO/SAIBRO/AREI</v>
          </cell>
          <cell r="D3266" t="str">
            <v>M2</v>
          </cell>
          <cell r="E3266">
            <v>26.74</v>
          </cell>
        </row>
        <row r="3267">
          <cell r="B3267" t="str">
            <v>68569/005</v>
          </cell>
          <cell r="C3267" t="str">
            <v>ALVENARIA ELEM VAZADO CONCRETO 6X29X29CM CIMENTO/AREIA 1:7</v>
          </cell>
          <cell r="D3267" t="str">
            <v>M2</v>
          </cell>
          <cell r="E3267">
            <v>34.049999999999997</v>
          </cell>
        </row>
        <row r="3268">
          <cell r="B3268" t="str">
            <v>68569/006</v>
          </cell>
          <cell r="C3268" t="str">
            <v>ALVENARIA ELEM VAZADO CONCRETO ABERTURA C/VIDRO 10X29X39CM 17G NEO REX</v>
          </cell>
          <cell r="D3268" t="str">
            <v>M2</v>
          </cell>
          <cell r="E3268">
            <v>37.369999999999997</v>
          </cell>
        </row>
        <row r="3269">
          <cell r="C3269" t="str">
            <v>CIMENTO AREIA 1:5</v>
          </cell>
        </row>
        <row r="3270">
          <cell r="B3270">
            <v>67</v>
          </cell>
          <cell r="C3270" t="str">
            <v>ALVENARIA DE BLOCOS DE VIDRO</v>
          </cell>
        </row>
        <row r="3271">
          <cell r="B3271">
            <v>40718</v>
          </cell>
          <cell r="C3271" t="str">
            <v>ALVENARIA DE BLOCO DE VIDRO 10X20X20CM ASSENTADOS COM ARGAMASSA CIM/</v>
          </cell>
          <cell r="D3271" t="str">
            <v>M2</v>
          </cell>
          <cell r="E3271">
            <v>319.5</v>
          </cell>
        </row>
        <row r="3272">
          <cell r="C3272" t="str">
            <v>CAL/AREIA 1:0,25:3 + CIMENTO BRANCO</v>
          </cell>
        </row>
        <row r="3273">
          <cell r="B3273">
            <v>68</v>
          </cell>
          <cell r="C3273" t="str">
            <v>ALVENARIA DE BLOCOS DE PEDRA COM JUNTA ARGAMASSADA</v>
          </cell>
        </row>
        <row r="3274">
          <cell r="B3274">
            <v>68634</v>
          </cell>
          <cell r="C3274" t="str">
            <v>ALVENARIA EM PEDRA RACHAO</v>
          </cell>
        </row>
        <row r="3275">
          <cell r="B3275" t="str">
            <v>68634/001</v>
          </cell>
          <cell r="C3275" t="str">
            <v>ALVENARIA EM PEDRA RACHAO COM ARGAMASSA 1:6</v>
          </cell>
          <cell r="D3275" t="str">
            <v>M3</v>
          </cell>
          <cell r="E3275">
            <v>203.39</v>
          </cell>
        </row>
        <row r="3276">
          <cell r="B3276" t="str">
            <v>68634/002</v>
          </cell>
          <cell r="C3276" t="str">
            <v>ALVENARIA EM PEDRA RACHAO COM ARGAMASSA 1:8</v>
          </cell>
          <cell r="D3276" t="str">
            <v>M3</v>
          </cell>
          <cell r="E3276">
            <v>196.42</v>
          </cell>
        </row>
        <row r="3277">
          <cell r="B3277" t="str">
            <v>68634/003</v>
          </cell>
          <cell r="C3277" t="str">
            <v>ALVENARIA EM PEDRA RACHAO COM ARGAMASSA 1:10</v>
          </cell>
          <cell r="D3277" t="str">
            <v>M3</v>
          </cell>
          <cell r="E3277">
            <v>193.48</v>
          </cell>
        </row>
        <row r="3278">
          <cell r="B3278">
            <v>70</v>
          </cell>
          <cell r="C3278" t="str">
            <v>DIVISORIAS/MARMORE/GRANITO/MARMORITE/CONCRETO/MAD.AGLOM.</v>
          </cell>
        </row>
        <row r="3279">
          <cell r="B3279">
            <v>9443</v>
          </cell>
          <cell r="C3279" t="str">
            <v>BRISE DE CONCRETO</v>
          </cell>
          <cell r="D3279" t="str">
            <v>UN</v>
          </cell>
          <cell r="E3279">
            <v>42.9</v>
          </cell>
        </row>
        <row r="3280">
          <cell r="B3280">
            <v>11548</v>
          </cell>
          <cell r="C3280" t="str">
            <v>PAINEL DIVISORIO MARMORE/GRANITO</v>
          </cell>
        </row>
        <row r="3281">
          <cell r="B3281" t="str">
            <v>11548/001</v>
          </cell>
          <cell r="C3281" t="str">
            <v>PAINEL DIVISORIO MARMORE BRANCO 3CM ASSENTADO C/CIMENTO/AREIA 1:4 S/FE</v>
          </cell>
          <cell r="D3281" t="str">
            <v>M2</v>
          </cell>
          <cell r="E3281">
            <v>216.14</v>
          </cell>
        </row>
        <row r="3282">
          <cell r="C3282" t="str">
            <v>RRAGENS</v>
          </cell>
        </row>
        <row r="3283">
          <cell r="B3283">
            <v>68677</v>
          </cell>
          <cell r="C3283" t="str">
            <v>PAINEL DIVISORIO MADEIRA</v>
          </cell>
        </row>
        <row r="3284">
          <cell r="B3284" t="str">
            <v>68677/002</v>
          </cell>
          <cell r="C3284" t="str">
            <v>PAINEL DIVISORIO MADEIRA COMP  6MM RESINADA ESTRUTURA MAD 3X3"</v>
          </cell>
          <cell r="D3284" t="str">
            <v>M2</v>
          </cell>
          <cell r="E3284">
            <v>94.78</v>
          </cell>
        </row>
        <row r="3285">
          <cell r="B3285">
            <v>22</v>
          </cell>
          <cell r="C3285" t="str">
            <v>PAREDE DE ADOBE</v>
          </cell>
        </row>
        <row r="3286">
          <cell r="B3286">
            <v>68079</v>
          </cell>
          <cell r="C3286" t="str">
            <v>PAREDE DE ADOBE DOS FORNOS</v>
          </cell>
          <cell r="D3286" t="str">
            <v>M3</v>
          </cell>
          <cell r="E3286">
            <v>329.13</v>
          </cell>
        </row>
        <row r="3287">
          <cell r="B3287" t="str">
            <v>VI</v>
          </cell>
          <cell r="C3287" t="str">
            <v>PAVIMENTACAO</v>
          </cell>
        </row>
        <row r="3288">
          <cell r="B3288">
            <v>55</v>
          </cell>
          <cell r="C3288" t="str">
            <v>REGULARIZACAO/REFORCO DE SUBLEITO</v>
          </cell>
        </row>
        <row r="3289">
          <cell r="B3289">
            <v>23611</v>
          </cell>
          <cell r="C3289" t="str">
            <v>REGULARIZACAO</v>
          </cell>
        </row>
        <row r="3290">
          <cell r="B3290" t="str">
            <v>23611/001</v>
          </cell>
          <cell r="C3290" t="str">
            <v>REGULARIZACAO SIMPLES DE SUBLEITO, ESPESSURA = 15 CM</v>
          </cell>
          <cell r="D3290" t="str">
            <v>M2</v>
          </cell>
          <cell r="E3290">
            <v>0.16</v>
          </cell>
        </row>
        <row r="3291">
          <cell r="B3291" t="str">
            <v>IGO       |</v>
          </cell>
          <cell r="C3291" t="str">
            <v>D E S C R I Ç Ã O                                                   |UN</v>
          </cell>
          <cell r="D3291" t="str">
            <v>IDADE</v>
          </cell>
          <cell r="E3291" t="str">
            <v>|CUSTO TOT</v>
          </cell>
        </row>
        <row r="3292">
          <cell r="B3292" t="str">
            <v>ULO.....: N</v>
          </cell>
          <cell r="C3292" t="str">
            <v>ACIONAL CAIXA</v>
          </cell>
        </row>
        <row r="3294">
          <cell r="B3294" t="str">
            <v>23611/002</v>
          </cell>
          <cell r="C3294" t="str">
            <v>REGULARIZACAO DE SUBLEITO, ESPESSURA = 15,0 CM, ABRANGENDO ESCARIFICA-</v>
          </cell>
          <cell r="D3294" t="str">
            <v>M2</v>
          </cell>
          <cell r="E3294">
            <v>0.99</v>
          </cell>
        </row>
        <row r="3295">
          <cell r="C3295" t="str">
            <v>CAO, HOMOGENEIZACAO, UMEDECIMENTO E COMPACTACAO.</v>
          </cell>
        </row>
        <row r="3296">
          <cell r="B3296">
            <v>23620</v>
          </cell>
          <cell r="C3296" t="str">
            <v>REGULARIZACAO E COMPACTACAO</v>
          </cell>
        </row>
        <row r="3297">
          <cell r="B3297" t="str">
            <v>23620/001</v>
          </cell>
          <cell r="C3297" t="str">
            <v>REGULARIZACAO E COMPACTACAO DO SUBLEITO A 95% PS</v>
          </cell>
          <cell r="D3297" t="str">
            <v>M2</v>
          </cell>
          <cell r="E3297">
            <v>0.36</v>
          </cell>
        </row>
        <row r="3298">
          <cell r="B3298">
            <v>41879</v>
          </cell>
          <cell r="C3298" t="str">
            <v>CONFORMACAO DE PLATAFORMA P/EXECUCAO DE REVESTIMENTO PRIMARIO</v>
          </cell>
          <cell r="D3298" t="str">
            <v>M2</v>
          </cell>
          <cell r="E3298">
            <v>0.1</v>
          </cell>
        </row>
        <row r="3299">
          <cell r="B3299">
            <v>56</v>
          </cell>
          <cell r="C3299" t="str">
            <v>EXECUCAO DE SUB-LEITO, LEITO, SUB-BASE, BASE ETC</v>
          </cell>
        </row>
        <row r="3300">
          <cell r="B3300">
            <v>9548</v>
          </cell>
          <cell r="C3300" t="str">
            <v>ESTABILIZACAO GRANULOMETRICA DE SOLOS S/ MISTURA</v>
          </cell>
          <cell r="D3300" t="str">
            <v>M3</v>
          </cell>
          <cell r="E3300">
            <v>10.71</v>
          </cell>
        </row>
        <row r="3301">
          <cell r="B3301">
            <v>23419</v>
          </cell>
          <cell r="C3301" t="str">
            <v>EXECUCAO DE SUB-BASE</v>
          </cell>
        </row>
        <row r="3302">
          <cell r="B3302" t="str">
            <v>23419/001</v>
          </cell>
          <cell r="C3302" t="str">
            <v>EXECUCAO DE SUB-BASE ESTABILIZADA GRANULOMETRICAMENTE, COM ENERGIA DE PROCTOR INTERMEDIARIO -COM PEDRA BRITADA NR.02 OU 25MM/PRECO COMERCIAL</v>
          </cell>
          <cell r="D3302" t="str">
            <v>M3</v>
          </cell>
          <cell r="E3302">
            <v>70.98</v>
          </cell>
        </row>
        <row r="3304">
          <cell r="B3304" t="str">
            <v>23419/002</v>
          </cell>
          <cell r="C3304" t="str">
            <v>EXECUCAO DE SUB-BASE ESTABILIZADA GRANULOMETRICAMENTE, ABRANGENDO ES-</v>
          </cell>
          <cell r="D3304" t="str">
            <v>M3</v>
          </cell>
          <cell r="E3304">
            <v>37.94</v>
          </cell>
        </row>
        <row r="3305">
          <cell r="C3305" t="str">
            <v>PALHAMENTO, HOMOGENEIZACAO, UMEDECIMENTO E COMPACTACAO. TEOR DE FORNE-</v>
          </cell>
        </row>
        <row r="3306">
          <cell r="C3306" t="str">
            <v>CIMENTO DO MATERIAL PROVENIENTE DE JAZIDA, CBR 20%, D.M.T. = 12 KM</v>
          </cell>
        </row>
        <row r="3307">
          <cell r="C3307" t="str">
            <v>(CUSTO COMERCIAL DO MATERIAL DE JAZIDA)</v>
          </cell>
        </row>
        <row r="3308">
          <cell r="B3308">
            <v>23621</v>
          </cell>
          <cell r="C3308" t="str">
            <v>EXECUCAO DE BASE</v>
          </cell>
        </row>
        <row r="3309">
          <cell r="B3309" t="str">
            <v>23621/002</v>
          </cell>
          <cell r="C3309" t="str">
            <v>EXECUCAO DE BASE DE MACADAME VIBRADO A SECO, INCLUSIVE FORNECIMENTO DE</v>
          </cell>
          <cell r="D3309" t="str">
            <v>M3</v>
          </cell>
          <cell r="E3309">
            <v>131.83000000000001</v>
          </cell>
        </row>
        <row r="3310">
          <cell r="C3310" t="str">
            <v>MATERIAL.</v>
          </cell>
        </row>
        <row r="3311">
          <cell r="B3311">
            <v>56907</v>
          </cell>
          <cell r="C3311" t="str">
            <v>EXECUCAO DE COLCHAO DE AREIA</v>
          </cell>
        </row>
        <row r="3312">
          <cell r="B3312" t="str">
            <v>56907/001</v>
          </cell>
          <cell r="C3312" t="str">
            <v>EXECUCAO DE COLCHAO DE AREIA, ESPESSURA = 15 CM</v>
          </cell>
          <cell r="D3312" t="str">
            <v>M2</v>
          </cell>
          <cell r="E3312">
            <v>5.85</v>
          </cell>
        </row>
        <row r="3313">
          <cell r="B3313">
            <v>57</v>
          </cell>
          <cell r="C3313" t="str">
            <v>EXECUCAO DE PAVIMENTACOES DIVERSAS</v>
          </cell>
        </row>
        <row r="3314">
          <cell r="B3314">
            <v>11520</v>
          </cell>
          <cell r="C3314" t="str">
            <v>TRATAMENTO SUPERFICIAL DUPLO C/ CAPA SELANTE</v>
          </cell>
        </row>
        <row r="3315">
          <cell r="B3315" t="str">
            <v>11520/001</v>
          </cell>
          <cell r="C3315" t="str">
            <v>TRATAMENTO SUPERFICIAL DUPLO C/ CAPA SELANTE,INCL.EMULSAO RR-1C 4KG/M2</v>
          </cell>
          <cell r="D3315" t="str">
            <v>M2</v>
          </cell>
          <cell r="E3315">
            <v>9.67</v>
          </cell>
        </row>
        <row r="3316">
          <cell r="B3316">
            <v>23420</v>
          </cell>
          <cell r="C3316" t="str">
            <v>CALCAMENTO COM POLIEDROS</v>
          </cell>
        </row>
        <row r="3317">
          <cell r="B3317" t="str">
            <v>23420/001</v>
          </cell>
          <cell r="C3317" t="str">
            <v>CALCAMENTO COM POLIEDROS SOBRE COLCHAO DE AREIA</v>
          </cell>
          <cell r="D3317" t="str">
            <v>M2</v>
          </cell>
          <cell r="E3317">
            <v>22.54</v>
          </cell>
        </row>
        <row r="3318">
          <cell r="B3318">
            <v>23421</v>
          </cell>
          <cell r="C3318" t="str">
            <v>EXECUCAO DE PINTURA DE LIGACAO</v>
          </cell>
        </row>
        <row r="3319">
          <cell r="B3319" t="str">
            <v>23421/001</v>
          </cell>
          <cell r="C3319" t="str">
            <v>PINTURA DE LIGACAO COM RR - 1C</v>
          </cell>
          <cell r="D3319" t="str">
            <v>M2</v>
          </cell>
          <cell r="E3319">
            <v>0.89</v>
          </cell>
        </row>
        <row r="3320">
          <cell r="B3320">
            <v>23607</v>
          </cell>
          <cell r="C3320" t="str">
            <v>EXECUCAO DE PAVIMENTO COM PARALELEPIPEDOS GRANITICOS</v>
          </cell>
        </row>
        <row r="3321">
          <cell r="B3321" t="str">
            <v>23607/001</v>
          </cell>
          <cell r="C3321" t="str">
            <v>PARALELEPIPEDOS ASSENTADOS SOBRE MISTURA DE CIMENTO E AREIA(1:6),</v>
          </cell>
          <cell r="D3321" t="str">
            <v>M2</v>
          </cell>
          <cell r="E3321">
            <v>28.98</v>
          </cell>
        </row>
        <row r="3322">
          <cell r="B3322" t="str">
            <v>IGO       |</v>
          </cell>
          <cell r="C3322" t="str">
            <v>D E S C R I Ç Ã O                                                   |UN</v>
          </cell>
          <cell r="D3322" t="str">
            <v>IDADE</v>
          </cell>
          <cell r="E3322" t="str">
            <v>|CUSTO TOT</v>
          </cell>
        </row>
        <row r="3323">
          <cell r="B3323" t="str">
            <v>ULO.....: N</v>
          </cell>
          <cell r="C3323" t="str">
            <v>ACIONAL CAIXA</v>
          </cell>
        </row>
        <row r="3325">
          <cell r="C3325" t="str">
            <v>E=6,0 CM, REJUNTADOS C/ARGAMASSA DE CIMENTO E AREIA TRACO 1:2</v>
          </cell>
        </row>
        <row r="3326">
          <cell r="B3326" t="str">
            <v>23607/002</v>
          </cell>
          <cell r="C3326" t="str">
            <v>EXECUCAO DE PAVIMENTO COM PARALELEPIPEDOS GRANITICOS, REJUNTADOS COM ARGAMASSA DE CIMENTO E AREIA 1:3.</v>
          </cell>
          <cell r="D3326" t="str">
            <v>M2</v>
          </cell>
          <cell r="E3326">
            <v>23.56</v>
          </cell>
        </row>
        <row r="3328">
          <cell r="B3328">
            <v>23608</v>
          </cell>
          <cell r="C3328" t="str">
            <v>EXECUCAO DE PASSEIO EM CONCRETO, E = 5,0 CM</v>
          </cell>
        </row>
        <row r="3329">
          <cell r="B3329" t="str">
            <v>23608/001</v>
          </cell>
          <cell r="C3329" t="str">
            <v>EXECUCAO DE PASSEIO EM CONCRETO 1:3:5 C/ JUNTAS RISCADAS EM QUADROS DE</v>
          </cell>
          <cell r="D3329" t="str">
            <v>M2</v>
          </cell>
          <cell r="E3329">
            <v>16.440000000000001</v>
          </cell>
        </row>
        <row r="3330">
          <cell r="C3330" t="str">
            <v>1,0 X 2,0 METROS.</v>
          </cell>
        </row>
        <row r="3331">
          <cell r="B3331">
            <v>23612</v>
          </cell>
          <cell r="C3331" t="str">
            <v>PASSEIO EM TERRA BATIDA</v>
          </cell>
        </row>
        <row r="3332">
          <cell r="B3332" t="str">
            <v>23612/001</v>
          </cell>
          <cell r="C3332" t="str">
            <v>PASSEIO EM TERRA BATIDA (ACOSTAMENTO DE MEIO-FIO C/ PICARRO, INCLUSIVE</v>
          </cell>
          <cell r="D3332" t="str">
            <v>M3</v>
          </cell>
          <cell r="E3332">
            <v>15.04</v>
          </cell>
        </row>
        <row r="3333">
          <cell r="C3333" t="str">
            <v>COMPACTACAO MANUAL)</v>
          </cell>
        </row>
        <row r="3334">
          <cell r="B3334">
            <v>23619</v>
          </cell>
          <cell r="C3334" t="str">
            <v>APLICACAO DE MASSA ASFALTICA (A.A.U.Q)</v>
          </cell>
        </row>
        <row r="3335">
          <cell r="B3335" t="str">
            <v>23619/001</v>
          </cell>
          <cell r="C3335" t="str">
            <v>APLICACAO DE MASSA ASFALTICA (A.A.U.Q), S/ TRANSPORTE</v>
          </cell>
          <cell r="D3335" t="str">
            <v>M3</v>
          </cell>
          <cell r="E3335">
            <v>31.34</v>
          </cell>
        </row>
        <row r="3336">
          <cell r="B3336">
            <v>23627</v>
          </cell>
          <cell r="C3336" t="str">
            <v>EXECUCAO DE IMPRIMACAO MECANICA</v>
          </cell>
        </row>
        <row r="3337">
          <cell r="B3337" t="str">
            <v>23627/001</v>
          </cell>
          <cell r="C3337" t="str">
            <v>EXECUCAO DE IMPRIMACAO MECANICA COM CM-30, TAXA 1,2 L/M2</v>
          </cell>
          <cell r="D3337" t="str">
            <v>M2</v>
          </cell>
          <cell r="E3337">
            <v>2.46</v>
          </cell>
        </row>
        <row r="3338">
          <cell r="B3338">
            <v>26556</v>
          </cell>
          <cell r="C3338" t="str">
            <v>REVESTIMENTO CONCR ASF BETUM USINADO A QUENTE</v>
          </cell>
        </row>
        <row r="3339">
          <cell r="B3339" t="str">
            <v>26556/001</v>
          </cell>
          <cell r="C3339" t="str">
            <v>REVEST CONCR ASF BETUM USINADO QUENTE E=5CM PROD=2000T/MES CONFDER-RJE</v>
          </cell>
          <cell r="D3339" t="str">
            <v>M2</v>
          </cell>
          <cell r="E3339">
            <v>19.02</v>
          </cell>
        </row>
        <row r="3340">
          <cell r="C3340" t="str">
            <v>XCL TRANSPORTE DA USINA P/PISTA.</v>
          </cell>
        </row>
        <row r="3341">
          <cell r="B3341" t="str">
            <v>26556/002</v>
          </cell>
          <cell r="C3341" t="str">
            <v>REVEST CONCR ASF BETUM USINADO QUENTE E=5CM PROD=3000T/MES CONFDER-RJE</v>
          </cell>
          <cell r="D3341" t="str">
            <v>M2</v>
          </cell>
          <cell r="E3341">
            <v>17.100000000000001</v>
          </cell>
        </row>
        <row r="3342">
          <cell r="C3342" t="str">
            <v>XCL TRANSPORTE DA USINA P/PISTA.</v>
          </cell>
        </row>
        <row r="3343">
          <cell r="B3343" t="str">
            <v>26556/003</v>
          </cell>
          <cell r="C3343" t="str">
            <v>REVEST CONCR ASF BETUM USINADO QUENTE E=5CM PROD=4000T/MES CONFDER-RJE</v>
          </cell>
          <cell r="D3343" t="str">
            <v>M2</v>
          </cell>
          <cell r="E3343">
            <v>16.149999999999999</v>
          </cell>
        </row>
        <row r="3344">
          <cell r="C3344" t="str">
            <v>XCL TRANSPORTE DA USINA P/PISTA.</v>
          </cell>
        </row>
        <row r="3345">
          <cell r="B3345" t="str">
            <v>26556/004</v>
          </cell>
          <cell r="C3345" t="str">
            <v>REVEST CONCR ASF BETUM USINADO QUENTE E=5CM PROD=6000T/MES CONFDER-RJE</v>
          </cell>
          <cell r="D3345" t="str">
            <v>M2</v>
          </cell>
          <cell r="E3345">
            <v>15.4</v>
          </cell>
        </row>
        <row r="3346">
          <cell r="C3346" t="str">
            <v>XCL TRANSPORTE DA USINA P/PISTA.</v>
          </cell>
        </row>
        <row r="3347">
          <cell r="B3347" t="str">
            <v>26556/005</v>
          </cell>
          <cell r="C3347" t="str">
            <v>REVEST CONCR ASF BETUM USINADO QUENTE E=5CM PROD=8000T/MES CONFDER-RJE</v>
          </cell>
          <cell r="D3347" t="str">
            <v>M2</v>
          </cell>
          <cell r="E3347">
            <v>14.88</v>
          </cell>
        </row>
        <row r="3348">
          <cell r="C3348" t="str">
            <v>XCL TRANSPORTE DA USINA P/PISTA.</v>
          </cell>
        </row>
        <row r="3349">
          <cell r="B3349" t="str">
            <v>26556/006</v>
          </cell>
          <cell r="C3349" t="str">
            <v>REVEST CONCR ASF BETUM USINADO QUENTE E=5CM PROD=10000T/MES CONFDER- -</v>
          </cell>
          <cell r="D3349" t="str">
            <v>M2</v>
          </cell>
          <cell r="E3349">
            <v>14.42</v>
          </cell>
        </row>
        <row r="3350">
          <cell r="C3350" t="str">
            <v>RJ EXCL TRANSPORTE DA USINA P/PISTA.</v>
          </cell>
        </row>
        <row r="3351">
          <cell r="B3351" t="str">
            <v>26556/007</v>
          </cell>
          <cell r="C3351" t="str">
            <v>REVEST CONCR ASF BETUM USINADO QUENTE E=4CM PROD=2000T/MES EXCLTRANS-P</v>
          </cell>
          <cell r="D3351" t="str">
            <v>M2</v>
          </cell>
          <cell r="E3351">
            <v>15.21</v>
          </cell>
        </row>
        <row r="3352">
          <cell r="C3352" t="str">
            <v>ORTE DA USINA P/PISTA.</v>
          </cell>
        </row>
        <row r="3353">
          <cell r="B3353" t="str">
            <v>IGO       |</v>
          </cell>
          <cell r="C3353" t="str">
            <v>D E S C R I Ç Ã O                                                   |UN</v>
          </cell>
          <cell r="D3353" t="str">
            <v>IDADE</v>
          </cell>
          <cell r="E3353" t="str">
            <v>|CUSTO TOT</v>
          </cell>
        </row>
        <row r="3354">
          <cell r="B3354" t="str">
            <v>ULO.....: N</v>
          </cell>
          <cell r="C3354" t="str">
            <v>ACIONAL CAIXA</v>
          </cell>
        </row>
        <row r="3356">
          <cell r="B3356" t="str">
            <v>26556/008</v>
          </cell>
          <cell r="C3356" t="str">
            <v>REVEST CONCR ASF BETUM USINADO QUENTE E=4CM PROD=3000T/MES EXCLTRANS-P</v>
          </cell>
          <cell r="D3356" t="str">
            <v>M2</v>
          </cell>
          <cell r="E3356">
            <v>13.67</v>
          </cell>
        </row>
        <row r="3357">
          <cell r="C3357" t="str">
            <v>ORTE DA USINA P/PISTA.</v>
          </cell>
        </row>
        <row r="3358">
          <cell r="B3358" t="str">
            <v>26556/009</v>
          </cell>
          <cell r="C3358" t="str">
            <v>REVEST CONCR ASF BETUM USINADO QUENTE E=4CM PROD=4000T/MES EXCLTRANS-P</v>
          </cell>
          <cell r="D3358" t="str">
            <v>M2</v>
          </cell>
          <cell r="E3358">
            <v>12.91</v>
          </cell>
        </row>
        <row r="3359">
          <cell r="C3359" t="str">
            <v>ORTE DA USINA P/PISTA.</v>
          </cell>
        </row>
        <row r="3360">
          <cell r="B3360" t="str">
            <v>26556/010</v>
          </cell>
          <cell r="C3360" t="str">
            <v>REVEST CONCR ASF BETUM USINADO QUENTE E=4CM PROD=6000T/MES EXCLTRANS-P</v>
          </cell>
          <cell r="D3360" t="str">
            <v>M2</v>
          </cell>
          <cell r="E3360">
            <v>12.32</v>
          </cell>
        </row>
        <row r="3361">
          <cell r="C3361" t="str">
            <v>ORTE DA USINA P/PISTA.</v>
          </cell>
        </row>
        <row r="3362">
          <cell r="B3362" t="str">
            <v>26556/011</v>
          </cell>
          <cell r="C3362" t="str">
            <v>REVEST CONCR ASF BETUM USINADO QUENTE E=4CM PROD=8000T/MES EXCLTRANS-P</v>
          </cell>
          <cell r="D3362" t="str">
            <v>M2</v>
          </cell>
          <cell r="E3362">
            <v>11.9</v>
          </cell>
        </row>
        <row r="3363">
          <cell r="C3363" t="str">
            <v>ORTE DA USINA P/PISTA.</v>
          </cell>
        </row>
        <row r="3364">
          <cell r="B3364" t="str">
            <v>26556/012</v>
          </cell>
          <cell r="C3364" t="str">
            <v>REVEST CONCR ASF BETUM/QUENTE IMPORTADO E=5CM PROD=2000T/MES CONCRETO ASFALTICO IMPORTADO DE USINA.</v>
          </cell>
          <cell r="D3364" t="str">
            <v>M2</v>
          </cell>
          <cell r="E3364">
            <v>23.29</v>
          </cell>
        </row>
        <row r="3366">
          <cell r="B3366" t="str">
            <v>26556/013</v>
          </cell>
          <cell r="C3366" t="str">
            <v>REVEST CONCR ASF BETUM/QUENTE IMPORTADO E=5CM PROD=3000T/MES CONCRETO</v>
          </cell>
          <cell r="D3366" t="str">
            <v>M2</v>
          </cell>
          <cell r="E3366">
            <v>21.08</v>
          </cell>
        </row>
        <row r="3367">
          <cell r="C3367" t="str">
            <v>ASFALTICO IMPORTADO DE USINA.</v>
          </cell>
        </row>
        <row r="3368">
          <cell r="B3368" t="str">
            <v>26556/014</v>
          </cell>
          <cell r="C3368" t="str">
            <v>REVEST CONCR ASF BETUM/QUENTE IMPORTADO E=5CM PROD=4000T/MES CONCRETO</v>
          </cell>
          <cell r="D3368" t="str">
            <v>M2</v>
          </cell>
          <cell r="E3368">
            <v>18.55</v>
          </cell>
        </row>
        <row r="3369">
          <cell r="C3369" t="str">
            <v>ASFALTICO IMPORTADO DE USINA.</v>
          </cell>
        </row>
        <row r="3370">
          <cell r="B3370" t="str">
            <v>26556/015</v>
          </cell>
          <cell r="C3370" t="str">
            <v>REVEST CONCR ASF BETUM/QUENTE IMPORTADO E=5CM PROD=6000T/MES CONCRETO</v>
          </cell>
          <cell r="D3370" t="str">
            <v>M2</v>
          </cell>
          <cell r="E3370">
            <v>19.100000000000001</v>
          </cell>
        </row>
        <row r="3371">
          <cell r="C3371" t="str">
            <v>ASFALTICO IMPORTADO DE USINA.</v>
          </cell>
        </row>
        <row r="3372">
          <cell r="B3372" t="str">
            <v>26556/016</v>
          </cell>
          <cell r="C3372" t="str">
            <v>REVEST CONCR ASF BETUM/QUENTE IMPORTADO E=5CM PROD=8000T/MES CONCRETO</v>
          </cell>
          <cell r="D3372" t="str">
            <v>M2</v>
          </cell>
          <cell r="E3372">
            <v>18.510000000000002</v>
          </cell>
        </row>
        <row r="3373">
          <cell r="C3373" t="str">
            <v>ASFALTICO IMPORTADO DE USINA.</v>
          </cell>
        </row>
        <row r="3374">
          <cell r="B3374" t="str">
            <v>26556/017</v>
          </cell>
          <cell r="C3374" t="str">
            <v>REVEST CONCR ASF BETUM/QUENTE IMPORT E=5CM PROD=10000T/MES CONCRETO AS</v>
          </cell>
          <cell r="D3374" t="str">
            <v>M2</v>
          </cell>
          <cell r="E3374">
            <v>18.13</v>
          </cell>
        </row>
        <row r="3375">
          <cell r="C3375" t="str">
            <v>FALTICO IMPORTADO DE USINA.</v>
          </cell>
        </row>
        <row r="3376">
          <cell r="B3376" t="str">
            <v>26556/018</v>
          </cell>
          <cell r="C3376" t="str">
            <v>REVEST CONCR ASF BETUM/QUENTE IMPORT E=4CM PROD=2000T/MES CONCRETO AS-</v>
          </cell>
          <cell r="D3376" t="str">
            <v>M2</v>
          </cell>
          <cell r="E3376">
            <v>18.62</v>
          </cell>
        </row>
        <row r="3377">
          <cell r="C3377" t="str">
            <v>FALTICO IMPORTADO DE USINA.</v>
          </cell>
        </row>
        <row r="3378">
          <cell r="B3378" t="str">
            <v>26556/019</v>
          </cell>
          <cell r="C3378" t="str">
            <v>REVEST CONCR ASF BETUM/QUENTE IMPORT E=4CM PROD=3000T/MES CONCRETO AS-</v>
          </cell>
          <cell r="D3378" t="str">
            <v>M2</v>
          </cell>
          <cell r="E3378">
            <v>16.86</v>
          </cell>
        </row>
        <row r="3379">
          <cell r="C3379" t="str">
            <v>FALTICO IMPORTADO DE USINA.</v>
          </cell>
        </row>
        <row r="3380">
          <cell r="B3380" t="str">
            <v>26556/020</v>
          </cell>
          <cell r="C3380" t="str">
            <v>REVEST CONCR ASF BETUM/QUENTE IMPORT E=4CM PROD=4000T/MES CONCRETO AS-</v>
          </cell>
          <cell r="D3380" t="str">
            <v>M2</v>
          </cell>
          <cell r="E3380">
            <v>15.98</v>
          </cell>
        </row>
        <row r="3381">
          <cell r="C3381" t="str">
            <v>FALTICO IMPORTADO DE USINA.</v>
          </cell>
        </row>
        <row r="3382">
          <cell r="B3382" t="str">
            <v>26556/021</v>
          </cell>
          <cell r="C3382" t="str">
            <v>REVEST CONCR ASF BETUM/QUENTE IMPORT E=4CM PROD=6000T/MES CONCRETO AS-</v>
          </cell>
          <cell r="D3382" t="str">
            <v>M2</v>
          </cell>
          <cell r="E3382">
            <v>15.28</v>
          </cell>
        </row>
        <row r="3383">
          <cell r="C3383" t="str">
            <v>FALTICO IMPORTADO DE USINA.</v>
          </cell>
        </row>
        <row r="3384">
          <cell r="B3384" t="str">
            <v>IGO       |</v>
          </cell>
          <cell r="C3384" t="str">
            <v>D E S C R I Ç Ã O                                                   |UN</v>
          </cell>
          <cell r="D3384" t="str">
            <v>IDADE</v>
          </cell>
          <cell r="E3384" t="str">
            <v>|CUSTO TOT</v>
          </cell>
        </row>
        <row r="3385">
          <cell r="B3385" t="str">
            <v>ULO.....: N</v>
          </cell>
          <cell r="C3385" t="str">
            <v>ACIONAL CAIXA</v>
          </cell>
        </row>
        <row r="3387">
          <cell r="B3387" t="str">
            <v>26556/022</v>
          </cell>
          <cell r="C3387" t="str">
            <v>REVEST CONCR ASF BETUM/QUENTE IMPORT E=4CM PROD=8000T/MES CONCRETO AS-</v>
          </cell>
          <cell r="D3387" t="str">
            <v>M2</v>
          </cell>
          <cell r="E3387">
            <v>14.8</v>
          </cell>
        </row>
        <row r="3388">
          <cell r="C3388" t="str">
            <v>FALTICO IMPORTADO DE USINA.</v>
          </cell>
        </row>
        <row r="3389">
          <cell r="B3389" t="str">
            <v>26556/023</v>
          </cell>
          <cell r="C3389" t="str">
            <v>REVEST CONCR ASF BETUM/QUENTE IMPORT E=4CM PROD=10000T/MES CONCRETO AS</v>
          </cell>
          <cell r="D3389" t="str">
            <v>M2</v>
          </cell>
          <cell r="E3389">
            <v>14.21</v>
          </cell>
        </row>
        <row r="3390">
          <cell r="C3390" t="str">
            <v>FALTICO IMPORTADO DE USINA.</v>
          </cell>
        </row>
        <row r="3391">
          <cell r="B3391" t="str">
            <v>26556/024</v>
          </cell>
          <cell r="C3391" t="str">
            <v>REVEST CONCR ASF BETUM USINADO A QUENTE E=4CM 10000T/MES EXCL TRANSPOR</v>
          </cell>
          <cell r="D3391" t="str">
            <v>M2</v>
          </cell>
          <cell r="E3391">
            <v>11.66</v>
          </cell>
        </row>
        <row r="3392">
          <cell r="C3392" t="str">
            <v>TE DA USINA P/PISTA.</v>
          </cell>
        </row>
        <row r="3393">
          <cell r="B3393" t="str">
            <v>26556/025</v>
          </cell>
          <cell r="C3393" t="str">
            <v>REVESTIMENTO CBUQ H= 5CM EXEC EM 1 CAMADA  CONF/DER-RJ EXCL TRANSPORTE</v>
          </cell>
          <cell r="D3393" t="str">
            <v>M2</v>
          </cell>
          <cell r="E3393">
            <v>16.47</v>
          </cell>
        </row>
        <row r="3394">
          <cell r="C3394" t="str">
            <v>DA USINA PARA A PISTA.</v>
          </cell>
        </row>
        <row r="3395">
          <cell r="B3395" t="str">
            <v>26556/028</v>
          </cell>
          <cell r="C3395" t="str">
            <v>REVESTIMENTO CBUQ H= 4CM P/CAMADA DE ROLAMENTO EXCL TRANSPOR-</v>
          </cell>
          <cell r="D3395" t="str">
            <v>M2</v>
          </cell>
          <cell r="E3395">
            <v>13.89</v>
          </cell>
        </row>
        <row r="3396">
          <cell r="C3396" t="str">
            <v>TE DA USINA PARA A PISTA.</v>
          </cell>
        </row>
        <row r="3397">
          <cell r="B3397" t="str">
            <v>26556/029</v>
          </cell>
          <cell r="C3397" t="str">
            <v>REVESTIMENTO CBUQ H= 5CM EXCL TRANSPORTE DA USINA PARA PISTA</v>
          </cell>
          <cell r="D3397" t="str">
            <v>M2</v>
          </cell>
          <cell r="E3397">
            <v>17.36</v>
          </cell>
        </row>
        <row r="3398">
          <cell r="B3398">
            <v>39231</v>
          </cell>
          <cell r="C3398" t="str">
            <v>CALCADA EM CONCRETO E=7,0CM C/SEIXO ROLADO, JUNTAS CRUZADAS A C/1,0M</v>
          </cell>
          <cell r="D3398" t="str">
            <v>M2</v>
          </cell>
          <cell r="E3398">
            <v>28.65</v>
          </cell>
        </row>
        <row r="3399">
          <cell r="B3399">
            <v>60849</v>
          </cell>
          <cell r="C3399" t="str">
            <v>EXECUCAO DE PAVIMENTACAO PRIMARIA - ENCASCALHAMENTO   MM</v>
          </cell>
        </row>
        <row r="3400">
          <cell r="B3400" t="str">
            <v>60849/001</v>
          </cell>
          <cell r="C3400" t="str">
            <v>VIAS INTERNAS AO EMPREENDIMENTO, LARG DA VIA DE ROLAMENTO = 7,00 M</v>
          </cell>
          <cell r="D3400" t="str">
            <v>M2</v>
          </cell>
          <cell r="E3400">
            <v>6.21</v>
          </cell>
        </row>
        <row r="3401">
          <cell r="B3401">
            <v>68323</v>
          </cell>
          <cell r="C3401" t="str">
            <v>TRATAMENTO SUPERFICIAL SIMPLES</v>
          </cell>
          <cell r="D3401" t="str">
            <v>M2</v>
          </cell>
          <cell r="E3401">
            <v>4.1399999999999997</v>
          </cell>
        </row>
        <row r="3402">
          <cell r="B3402">
            <v>68346</v>
          </cell>
          <cell r="C3402" t="str">
            <v>EMULSAO RL-1C (FORNECIMENTO)</v>
          </cell>
          <cell r="D3402" t="str">
            <v>T</v>
          </cell>
          <cell r="E3402">
            <v>1371.04</v>
          </cell>
        </row>
        <row r="3403">
          <cell r="B3403">
            <v>87</v>
          </cell>
          <cell r="C3403" t="str">
            <v>FABRICACAO/EXECUCAO DE CBUQ/PRE-MISTURADOS</v>
          </cell>
        </row>
        <row r="3404">
          <cell r="B3404">
            <v>23628</v>
          </cell>
          <cell r="C3404" t="str">
            <v>CONCRETO BETUMINOSO USINADO A QUENTE (CBUQ)-(2,4T/M3)</v>
          </cell>
        </row>
        <row r="3405">
          <cell r="B3405" t="str">
            <v>23628/001</v>
          </cell>
          <cell r="C3405" t="str">
            <v>CONCRETO BETUMINOSO USINADO A QUENTE FAIXA "A" C/ CAP-20(91,2KG/M3)</v>
          </cell>
          <cell r="D3405" t="str">
            <v>M3</v>
          </cell>
          <cell r="E3405">
            <v>292.58</v>
          </cell>
        </row>
        <row r="3406">
          <cell r="C3406" t="str">
            <v>INCLUSIVE FORNECIMENTO, APLICACAO, TRANSPORTE LOCAL E COMPACTACAO</v>
          </cell>
        </row>
        <row r="3407">
          <cell r="B3407">
            <v>23656</v>
          </cell>
          <cell r="C3407" t="str">
            <v>CONCRETO BETUMINOSO USINADO A QUENTE (CBUQ)- TONELADA</v>
          </cell>
        </row>
        <row r="3408">
          <cell r="B3408" t="str">
            <v>23656/001</v>
          </cell>
          <cell r="C3408" t="str">
            <v>CONCRETO BETUMINOSO USINADO A QUENTE FAIXA "A" C/ CAP-20(38KG/T)</v>
          </cell>
          <cell r="D3408" t="str">
            <v>T</v>
          </cell>
          <cell r="E3408">
            <v>121.9</v>
          </cell>
        </row>
        <row r="3409">
          <cell r="C3409" t="str">
            <v>INCLUSIVE FORNECIMENTO, APLICACAO, TRANSPORTE LOCAL E COMPACTACAO</v>
          </cell>
        </row>
        <row r="3410">
          <cell r="B3410">
            <v>68336</v>
          </cell>
          <cell r="C3410" t="str">
            <v>TRANSPORTE LOCAL DE CBUQ, DMT=25,0KM</v>
          </cell>
          <cell r="D3410" t="str">
            <v>T</v>
          </cell>
          <cell r="E3410">
            <v>14.78</v>
          </cell>
        </row>
        <row r="3411">
          <cell r="B3411">
            <v>68344</v>
          </cell>
          <cell r="C3411" t="str">
            <v>TRANSPORTE LOCAL DE CBUQ, DMT=25,0KM</v>
          </cell>
          <cell r="D3411" t="str">
            <v>T</v>
          </cell>
          <cell r="E3411">
            <v>14.78</v>
          </cell>
        </row>
        <row r="3412">
          <cell r="B3412">
            <v>68345</v>
          </cell>
          <cell r="C3412" t="str">
            <v>PRE-MISTURA A FRIO (PMF) - RODOVIAS URBANAS (AGREGADO COMERCIAL)</v>
          </cell>
          <cell r="D3412" t="str">
            <v>M3</v>
          </cell>
          <cell r="E3412">
            <v>125.18</v>
          </cell>
        </row>
        <row r="3413">
          <cell r="C3413" t="str">
            <v>(NAO INCLUI FORNECIMENTO DE BETUME E TRANSPORTE) - 40680</v>
          </cell>
        </row>
        <row r="3414">
          <cell r="B3414" t="str">
            <v>NT</v>
          </cell>
          <cell r="C3414" t="str">
            <v>PINTURAS</v>
          </cell>
        </row>
        <row r="3415">
          <cell r="B3415" t="str">
            <v>IGO       |</v>
          </cell>
          <cell r="C3415" t="str">
            <v>D E S C R I Ç Ã O                                                   |UN</v>
          </cell>
          <cell r="D3415" t="str">
            <v>IDADE</v>
          </cell>
          <cell r="E3415" t="str">
            <v>|CUSTO TOT</v>
          </cell>
        </row>
        <row r="3416">
          <cell r="B3416" t="str">
            <v>ULO.....: N</v>
          </cell>
          <cell r="C3416" t="str">
            <v>ACIONAL CAIXA</v>
          </cell>
        </row>
        <row r="3418">
          <cell r="B3418">
            <v>55</v>
          </cell>
          <cell r="C3418" t="str">
            <v>PINTURA DE PAREDE</v>
          </cell>
        </row>
        <row r="3419">
          <cell r="B3419">
            <v>11540</v>
          </cell>
          <cell r="C3419" t="str">
            <v>PINTURA C/FUNDO SELADOR ACRILICO</v>
          </cell>
        </row>
        <row r="3420">
          <cell r="B3420" t="str">
            <v>11540/001</v>
          </cell>
          <cell r="C3420" t="str">
            <v>PINTURA C/FUNDO SELADOR ACRILICO 1 DEMAO</v>
          </cell>
          <cell r="D3420" t="str">
            <v>M2</v>
          </cell>
          <cell r="E3420">
            <v>2.63</v>
          </cell>
        </row>
        <row r="3421">
          <cell r="B3421">
            <v>23714</v>
          </cell>
          <cell r="C3421" t="str">
            <v>PINTURA LATEX PVA</v>
          </cell>
        </row>
        <row r="3422">
          <cell r="B3422" t="str">
            <v>23714/001</v>
          </cell>
          <cell r="C3422" t="str">
            <v>PINTURA LATEX PVA 2 DEMAOS + 1 SELADOR, EM PAREDES -NAO INCL EMASSAM</v>
          </cell>
          <cell r="D3422" t="str">
            <v>M2</v>
          </cell>
          <cell r="E3422">
            <v>6.09</v>
          </cell>
        </row>
        <row r="3423">
          <cell r="B3423" t="str">
            <v>23714/002</v>
          </cell>
          <cell r="C3423" t="str">
            <v>PINTURA LATEX PVA 2 DEMAOS + 1 SELADOR, EM TETOS -NAO INCL EMASSAMENTO</v>
          </cell>
          <cell r="D3423" t="str">
            <v>M2</v>
          </cell>
          <cell r="E3423">
            <v>6.09</v>
          </cell>
        </row>
        <row r="3424">
          <cell r="B3424">
            <v>23716</v>
          </cell>
          <cell r="C3424" t="str">
            <v>CAIACAO</v>
          </cell>
        </row>
        <row r="3425">
          <cell r="B3425" t="str">
            <v>23716/001</v>
          </cell>
          <cell r="C3425" t="str">
            <v>CAIACAO DE TETOS COM TRES DEMAOS</v>
          </cell>
          <cell r="D3425" t="str">
            <v>M2</v>
          </cell>
          <cell r="E3425">
            <v>2.84</v>
          </cell>
        </row>
        <row r="3426">
          <cell r="B3426" t="str">
            <v>23716/002</v>
          </cell>
          <cell r="C3426" t="str">
            <v>CAIACAO DE PAREDES INTERNAS C/03 DEMAOS</v>
          </cell>
          <cell r="D3426" t="str">
            <v>M2</v>
          </cell>
          <cell r="E3426">
            <v>2.96</v>
          </cell>
        </row>
        <row r="3427">
          <cell r="B3427" t="str">
            <v>23716/003</v>
          </cell>
          <cell r="C3427" t="str">
            <v>CAIACAO DE PAREDES EXTERNAS C/03 DEMAOS</v>
          </cell>
          <cell r="D3427" t="str">
            <v>M2</v>
          </cell>
          <cell r="E3427">
            <v>3.63</v>
          </cell>
        </row>
        <row r="3428">
          <cell r="B3428">
            <v>23761</v>
          </cell>
          <cell r="C3428" t="str">
            <v>TEXTURA ACRILICA</v>
          </cell>
        </row>
        <row r="3429">
          <cell r="B3429" t="str">
            <v>23761/001</v>
          </cell>
          <cell r="C3429" t="str">
            <v>PINTURA C/TEXTURADO ACRILICO HIDRO-REPELENTE</v>
          </cell>
          <cell r="D3429" t="str">
            <v>M2</v>
          </cell>
          <cell r="E3429">
            <v>6.78</v>
          </cell>
        </row>
        <row r="3430">
          <cell r="B3430">
            <v>24273</v>
          </cell>
          <cell r="C3430" t="str">
            <v>PINTURA A OLEO</v>
          </cell>
        </row>
        <row r="3431">
          <cell r="B3431" t="str">
            <v>24273/001</v>
          </cell>
          <cell r="C3431" t="str">
            <v>PINTURA A OLEO 2 DEMAOS P/ PAREDES (SEMEMASSAMENTO)-PNTP</v>
          </cell>
          <cell r="D3431" t="str">
            <v>M2</v>
          </cell>
          <cell r="E3431">
            <v>9.14</v>
          </cell>
        </row>
        <row r="3432">
          <cell r="B3432">
            <v>24321</v>
          </cell>
          <cell r="C3432" t="str">
            <v>CONSERVACAO PREDIAL DE PINTURAS - PAR</v>
          </cell>
        </row>
        <row r="3433">
          <cell r="B3433" t="str">
            <v>24321/001</v>
          </cell>
          <cell r="C3433" t="str">
            <v>PINTURA EXTERNA DE PREDIOS/PAR - LATEX ACRILICO</v>
          </cell>
          <cell r="D3433" t="str">
            <v>M2</v>
          </cell>
          <cell r="E3433">
            <v>6.81</v>
          </cell>
        </row>
        <row r="3434">
          <cell r="B3434" t="str">
            <v>24321/002</v>
          </cell>
          <cell r="C3434" t="str">
            <v>PINTURA INTERNA DE PREDIOS/PAR - LATEX PVA (PAREDE/FORRO)</v>
          </cell>
          <cell r="D3434" t="str">
            <v>M2</v>
          </cell>
          <cell r="E3434">
            <v>5.93</v>
          </cell>
        </row>
        <row r="3435">
          <cell r="B3435">
            <v>26317</v>
          </cell>
          <cell r="C3435" t="str">
            <v>EMASSAMENTO P/PINTURA LATEX PVA</v>
          </cell>
        </row>
        <row r="3436">
          <cell r="B3436" t="str">
            <v>26317/001</v>
          </cell>
          <cell r="C3436" t="str">
            <v>EMASSAMENTO PAREDE INTERNA 1 DEMAO  C/MASSA CORRIDA PVA</v>
          </cell>
          <cell r="D3436" t="str">
            <v>M2</v>
          </cell>
          <cell r="E3436">
            <v>2.69</v>
          </cell>
        </row>
        <row r="3437">
          <cell r="B3437" t="str">
            <v>26317/002</v>
          </cell>
          <cell r="C3437" t="str">
            <v>EMASSAMENTO PAREDE EXTERNA 1 DEMAO  C/MASSA CORRIDA PVA</v>
          </cell>
          <cell r="D3437" t="str">
            <v>M2</v>
          </cell>
          <cell r="E3437">
            <v>3.05</v>
          </cell>
        </row>
        <row r="3438">
          <cell r="B3438" t="str">
            <v>26317/003</v>
          </cell>
          <cell r="C3438" t="str">
            <v>EMASSAMENTO PAREDE INTERNA 2 DEMAOS C/MASSA CORRIDA PVA</v>
          </cell>
          <cell r="D3438" t="str">
            <v>M2</v>
          </cell>
          <cell r="E3438">
            <v>5.39</v>
          </cell>
        </row>
        <row r="3439">
          <cell r="B3439" t="str">
            <v>26317/004</v>
          </cell>
          <cell r="C3439" t="str">
            <v>EMASSAMENTO PAREDE EXTERNA 2 DEMAOS C/MASSA CORRIDA PVA</v>
          </cell>
          <cell r="D3439" t="str">
            <v>M2</v>
          </cell>
          <cell r="E3439">
            <v>5.99</v>
          </cell>
        </row>
        <row r="3440">
          <cell r="B3440">
            <v>26318</v>
          </cell>
          <cell r="C3440" t="str">
            <v>EMASSAMENTO P/PINTURA ACRILICA</v>
          </cell>
        </row>
        <row r="3441">
          <cell r="B3441" t="str">
            <v>26318/001</v>
          </cell>
          <cell r="C3441" t="str">
            <v>EMASSAMENTO PAREDE 1 DEMAO  P/PINTURA ACRILICA</v>
          </cell>
          <cell r="D3441" t="str">
            <v>M2</v>
          </cell>
          <cell r="E3441">
            <v>3.53</v>
          </cell>
        </row>
        <row r="3442">
          <cell r="B3442" t="str">
            <v>26318/002</v>
          </cell>
          <cell r="C3442" t="str">
            <v>EMASSAMENTO PAREDE 2 DEMAOS P/PINTURA ACRILICA</v>
          </cell>
          <cell r="D3442" t="str">
            <v>M2</v>
          </cell>
          <cell r="E3442">
            <v>7.01</v>
          </cell>
        </row>
        <row r="3443">
          <cell r="B3443">
            <v>26319</v>
          </cell>
          <cell r="C3443" t="str">
            <v>EMASSAMENTO P/PINTURA OLEO/ESMALTE</v>
          </cell>
        </row>
        <row r="3444">
          <cell r="B3444" t="str">
            <v>26319/001</v>
          </cell>
          <cell r="C3444" t="str">
            <v>EMASSAMENTO PAREDE 1 DEMAO  P/PINTURA OLEO/ESMALTE</v>
          </cell>
          <cell r="D3444" t="str">
            <v>M2</v>
          </cell>
          <cell r="E3444">
            <v>5.77</v>
          </cell>
        </row>
        <row r="3445">
          <cell r="B3445" t="str">
            <v>26319/002</v>
          </cell>
          <cell r="C3445" t="str">
            <v>EMASSAMENTO PAREDE 2 DEMAOS P/PINTURA OLEO/ESMALTE</v>
          </cell>
          <cell r="D3445" t="str">
            <v>M2</v>
          </cell>
          <cell r="E3445">
            <v>7.27</v>
          </cell>
        </row>
        <row r="3446">
          <cell r="B3446" t="str">
            <v>IGO       |</v>
          </cell>
          <cell r="C3446" t="str">
            <v>D E S C R I Ç Ã O                                                   |UN</v>
          </cell>
          <cell r="D3446" t="str">
            <v>IDADE</v>
          </cell>
          <cell r="E3446" t="str">
            <v>|CUSTO TOT</v>
          </cell>
        </row>
        <row r="3447">
          <cell r="B3447" t="str">
            <v>ULO.....: N</v>
          </cell>
          <cell r="C3447" t="str">
            <v>ACIONAL CAIXA</v>
          </cell>
        </row>
        <row r="3449">
          <cell r="B3449">
            <v>26320</v>
          </cell>
          <cell r="C3449" t="str">
            <v>PINTURA LATEX ACRILICA EXTERNA/INTERNA S/SELADOR</v>
          </cell>
        </row>
        <row r="3450">
          <cell r="B3450" t="str">
            <v>26320/001</v>
          </cell>
          <cell r="C3450" t="str">
            <v>PINTURA LATEX ACRILICA PAREDE EXTERNA 3 DEMAOS</v>
          </cell>
          <cell r="D3450" t="str">
            <v>M2</v>
          </cell>
          <cell r="E3450">
            <v>9.5299999999999994</v>
          </cell>
        </row>
        <row r="3451">
          <cell r="B3451" t="str">
            <v>26320/002</v>
          </cell>
          <cell r="C3451" t="str">
            <v>PINTURA LATEX ACRILICA PAREDE EXTERNA 2 DEMAOS</v>
          </cell>
          <cell r="D3451" t="str">
            <v>M2</v>
          </cell>
          <cell r="E3451">
            <v>7.7</v>
          </cell>
        </row>
        <row r="3452">
          <cell r="B3452" t="str">
            <v>26320/003</v>
          </cell>
          <cell r="C3452" t="str">
            <v>PINTURA LATEX ACRILICA PAREDE EXTERNA 1 DEMAO</v>
          </cell>
          <cell r="D3452" t="str">
            <v>M2</v>
          </cell>
          <cell r="E3452">
            <v>5.51</v>
          </cell>
        </row>
        <row r="3453">
          <cell r="B3453" t="str">
            <v>26320/004</v>
          </cell>
          <cell r="C3453" t="str">
            <v>PINTURA LATEX ACRILICA PAREDE INTERNA 2 DEMAOS</v>
          </cell>
          <cell r="D3453" t="str">
            <v>M2</v>
          </cell>
          <cell r="E3453">
            <v>7.13</v>
          </cell>
        </row>
        <row r="3454">
          <cell r="B3454" t="str">
            <v>26320/005</v>
          </cell>
          <cell r="C3454" t="str">
            <v>PINTURA LATEX ACRILICA PAREDE INTERNA 1 DEMAO</v>
          </cell>
          <cell r="D3454" t="str">
            <v>M2</v>
          </cell>
          <cell r="E3454">
            <v>4.37</v>
          </cell>
        </row>
        <row r="3455">
          <cell r="B3455">
            <v>63430</v>
          </cell>
          <cell r="C3455" t="str">
            <v>PINTURA C/ LATEX ACRILICO</v>
          </cell>
        </row>
        <row r="3456">
          <cell r="B3456" t="str">
            <v>63430/001</v>
          </cell>
          <cell r="C3456" t="str">
            <v>PINTURA PAREDES C/LATEX ACRILICO 2 DEMAOS+1DEMAO SELADOR, SEM EMASSAM.</v>
          </cell>
          <cell r="D3456" t="str">
            <v>M2</v>
          </cell>
          <cell r="E3456">
            <v>6.81</v>
          </cell>
        </row>
        <row r="3457">
          <cell r="B3457">
            <v>68459</v>
          </cell>
          <cell r="C3457" t="str">
            <v>PINTURA LATEX ACRILICA 2 DEMAOS C/1 DEMAO SELADOR</v>
          </cell>
        </row>
        <row r="3458">
          <cell r="B3458" t="str">
            <v>68459/001</v>
          </cell>
          <cell r="C3458" t="str">
            <v>PINTURA LATEX ACRILICA 2 DEMAOS C/1 DEMAO SELADOR</v>
          </cell>
          <cell r="D3458" t="str">
            <v>M2</v>
          </cell>
          <cell r="E3458">
            <v>9.6</v>
          </cell>
        </row>
        <row r="3459">
          <cell r="B3459">
            <v>68568</v>
          </cell>
          <cell r="C3459" t="str">
            <v>PINTURA C/TINTA MINERAL</v>
          </cell>
        </row>
        <row r="3460">
          <cell r="B3460" t="str">
            <v>68568/001</v>
          </cell>
          <cell r="C3460" t="str">
            <v>PINTURA HIDRACOR 1 DEMAO</v>
          </cell>
          <cell r="D3460" t="str">
            <v>M2</v>
          </cell>
          <cell r="E3460">
            <v>1.75</v>
          </cell>
        </row>
        <row r="3461">
          <cell r="B3461" t="str">
            <v>68568/002</v>
          </cell>
          <cell r="C3461" t="str">
            <v>PINTURA HIDRACOR 2 DEMAOS</v>
          </cell>
          <cell r="D3461" t="str">
            <v>M2</v>
          </cell>
          <cell r="E3461">
            <v>3.29</v>
          </cell>
        </row>
        <row r="3462">
          <cell r="B3462" t="str">
            <v>68568/003</v>
          </cell>
          <cell r="C3462" t="str">
            <v>PINTURA HIDRACOR 3 DEMAOS</v>
          </cell>
          <cell r="D3462" t="str">
            <v>M2</v>
          </cell>
          <cell r="E3462">
            <v>4.97</v>
          </cell>
        </row>
        <row r="3463">
          <cell r="B3463">
            <v>68601</v>
          </cell>
          <cell r="C3463" t="str">
            <v>PINTURA LATEX PVA C/PREPARO</v>
          </cell>
        </row>
        <row r="3464">
          <cell r="B3464" t="str">
            <v>68601/001</v>
          </cell>
          <cell r="C3464" t="str">
            <v>PINTURA LATEX PVA PAREDE EXTERNA 3 DEMAOS C/PREPARO PAREDE C/FUNDO PRE</v>
          </cell>
          <cell r="D3464" t="str">
            <v>M2</v>
          </cell>
          <cell r="E3464">
            <v>11.94</v>
          </cell>
        </row>
        <row r="3465">
          <cell r="C3465" t="str">
            <v>PARADOR BASE LATEX 1 DEMAO</v>
          </cell>
        </row>
        <row r="3466">
          <cell r="B3466" t="str">
            <v>68601/002</v>
          </cell>
          <cell r="C3466" t="str">
            <v>PINTURA LATEX PVA PAREDE EXTERNA 2 DEMAOS C/PREPARO PAREDE C/FUNDO PREPARADOR BASE LATEX 1 DEMAO</v>
          </cell>
          <cell r="D3466" t="str">
            <v>M2</v>
          </cell>
          <cell r="E3466">
            <v>10.199999999999999</v>
          </cell>
        </row>
        <row r="3468">
          <cell r="B3468" t="str">
            <v>68601/003</v>
          </cell>
          <cell r="C3468" t="str">
            <v>PINTURA LATEX PVA PAREDE INTERNA 3 DEMAOS C/PREPARO PAREDE C/FUNDO PRE</v>
          </cell>
          <cell r="D3468" t="str">
            <v>M2</v>
          </cell>
          <cell r="E3468">
            <v>11.37</v>
          </cell>
        </row>
        <row r="3469">
          <cell r="C3469" t="str">
            <v>PARADOR BASE LATEX 1 DEMAO</v>
          </cell>
        </row>
        <row r="3470">
          <cell r="B3470" t="str">
            <v>68601/004</v>
          </cell>
          <cell r="C3470" t="str">
            <v>PINTURA LATEX PVA PAREDE INTERNA 2 DEMAOS C/PREPARO PAREDE C/FUNDO PRE</v>
          </cell>
          <cell r="D3470" t="str">
            <v>M2</v>
          </cell>
          <cell r="E3470">
            <v>9.6300000000000008</v>
          </cell>
        </row>
        <row r="3471">
          <cell r="C3471" t="str">
            <v>PARADOR BASE LATEX 1 DEMAO</v>
          </cell>
        </row>
        <row r="3472">
          <cell r="B3472">
            <v>57</v>
          </cell>
          <cell r="C3472" t="str">
            <v>PINTURA EM MADEIRA</v>
          </cell>
        </row>
        <row r="3473">
          <cell r="B3473">
            <v>23763</v>
          </cell>
          <cell r="C3473" t="str">
            <v>PINTURA ESMALTE SOBRE MADEIRA C/EMASSAMENTO</v>
          </cell>
        </row>
        <row r="3474">
          <cell r="B3474" t="str">
            <v>23763/001</v>
          </cell>
          <cell r="C3474" t="str">
            <v>PINTURA ESMALTE EM 2 DEMAOS C/EMASSAMENTO/FUNDO NIVELADOR P/ESQUADRIA DE MADEIRA</v>
          </cell>
          <cell r="D3474" t="str">
            <v>M2</v>
          </cell>
          <cell r="E3474">
            <v>13.11</v>
          </cell>
        </row>
        <row r="3476">
          <cell r="B3476">
            <v>24323</v>
          </cell>
          <cell r="C3476" t="str">
            <v>CONSERVACAO DE ESQUADRIAS DE MADEIRA - PAR</v>
          </cell>
        </row>
        <row r="3477">
          <cell r="B3477" t="str">
            <v>IGO       |</v>
          </cell>
          <cell r="C3477" t="str">
            <v>D E S C R I Ç Ã O                                                   |UN</v>
          </cell>
          <cell r="D3477" t="str">
            <v>IDADE</v>
          </cell>
          <cell r="E3477" t="str">
            <v>|CUSTO TOT</v>
          </cell>
        </row>
        <row r="3478">
          <cell r="B3478" t="str">
            <v>ULO.....: N</v>
          </cell>
          <cell r="C3478" t="str">
            <v>ACIONAL CAIXA</v>
          </cell>
        </row>
        <row r="3480">
          <cell r="B3480" t="str">
            <v>24323/001</v>
          </cell>
          <cell r="C3480" t="str">
            <v>PINTURA DE ESQUADRIAS DE MADEIRA, ESMALTE SINTETICO 2 DEMAOS</v>
          </cell>
          <cell r="D3480" t="str">
            <v>M2</v>
          </cell>
          <cell r="E3480">
            <v>10.48</v>
          </cell>
        </row>
        <row r="3481">
          <cell r="B3481">
            <v>68477</v>
          </cell>
          <cell r="C3481" t="str">
            <v>PINTURA ESMALTE SINT. ESQ.MADEIRA (NAO INCLUI EMASSAMENTO)</v>
          </cell>
        </row>
        <row r="3482">
          <cell r="B3482" t="str">
            <v>68477/001</v>
          </cell>
          <cell r="C3482" t="str">
            <v>PINTURA ESMALTE SINT. ESQ.MADEIRA (NAO INCLUI EMASSAMENTO)</v>
          </cell>
          <cell r="D3482" t="str">
            <v>M2</v>
          </cell>
          <cell r="E3482">
            <v>8.33</v>
          </cell>
        </row>
        <row r="3483">
          <cell r="B3483">
            <v>68602</v>
          </cell>
          <cell r="C3483" t="str">
            <v>PINTURA ESMALTE ACETINADO 2 DEMAOS APARELHADA P/MADEIRA</v>
          </cell>
        </row>
        <row r="3484">
          <cell r="B3484" t="str">
            <v>68602/001</v>
          </cell>
          <cell r="C3484" t="str">
            <v>PINTURA ESMALTE FOSCO 2 DEMAOS APARELHADA P/MADEIRA</v>
          </cell>
          <cell r="D3484" t="str">
            <v>M2</v>
          </cell>
          <cell r="E3484">
            <v>10.56</v>
          </cell>
        </row>
        <row r="3485">
          <cell r="B3485" t="str">
            <v>68602/002</v>
          </cell>
          <cell r="C3485" t="str">
            <v>PINTURA ESMALTE ACETINADO 2 DEMAOS APARELHADA P/MADEIRA</v>
          </cell>
          <cell r="D3485" t="str">
            <v>M2</v>
          </cell>
          <cell r="E3485">
            <v>10.47</v>
          </cell>
        </row>
        <row r="3486">
          <cell r="B3486" t="str">
            <v>68602/003</v>
          </cell>
          <cell r="C3486" t="str">
            <v>PINTURA ESMALTE BRILHANTE 2 DEMAOS APARELHADA P/MADEIRA</v>
          </cell>
          <cell r="D3486" t="str">
            <v>M2</v>
          </cell>
          <cell r="E3486">
            <v>10.25</v>
          </cell>
        </row>
        <row r="3487">
          <cell r="B3487">
            <v>58</v>
          </cell>
          <cell r="C3487" t="str">
            <v>PINTURA PARA METAL</v>
          </cell>
        </row>
        <row r="3488">
          <cell r="B3488">
            <v>23764</v>
          </cell>
          <cell r="C3488" t="str">
            <v>PINTURA ESMALTE C/ZARCAO (MANUAL) SOBRE FERRO</v>
          </cell>
        </row>
        <row r="3489">
          <cell r="B3489" t="str">
            <v>23764/001</v>
          </cell>
          <cell r="C3489" t="str">
            <v>PINTURA C/TINTA ESMALTE 2 DEMAOS SOBRE 1 DEMAO ZARCAO P/ESQUADRIA  FE</v>
          </cell>
          <cell r="D3489" t="str">
            <v>M2</v>
          </cell>
          <cell r="E3489">
            <v>13.33</v>
          </cell>
        </row>
        <row r="3490">
          <cell r="C3490" t="str">
            <v>(UTILIZANDO PINCEL OU TRINCHA)</v>
          </cell>
        </row>
        <row r="3491">
          <cell r="B3491">
            <v>24322</v>
          </cell>
          <cell r="C3491" t="str">
            <v>CONSERVACAO DE ESQUADRIAS METALICAS - PAR</v>
          </cell>
        </row>
        <row r="3492">
          <cell r="B3492" t="str">
            <v>24322/001</v>
          </cell>
          <cell r="C3492" t="str">
            <v>PINTURA DE ESQUADRIAS METALICAS, ESMALTE SINTETICO 2 DEMAOS</v>
          </cell>
          <cell r="D3492" t="str">
            <v>M2</v>
          </cell>
          <cell r="E3492">
            <v>10.66</v>
          </cell>
        </row>
        <row r="3493">
          <cell r="B3493">
            <v>25255</v>
          </cell>
          <cell r="C3493" t="str">
            <v>PINTURA DE PECAS METALICAS A REVOLVER(AR-COMPRIMIDO)</v>
          </cell>
        </row>
        <row r="3494">
          <cell r="B3494" t="str">
            <v>25255/001</v>
          </cell>
          <cell r="C3494" t="str">
            <v>PINTURA PECAS METALICAS/1 DEMAO FUNDO + 2 DEMAOS ESMALTE SINTETICO</v>
          </cell>
          <cell r="D3494" t="str">
            <v>M2</v>
          </cell>
          <cell r="E3494">
            <v>8.58</v>
          </cell>
        </row>
        <row r="3495">
          <cell r="C3495" t="str">
            <v>UTILIZADO REVOLVER/COMPRESSOR (CUSTO EMBUTIDO NO CUSTO DOS MATERIAIS)</v>
          </cell>
        </row>
        <row r="3496">
          <cell r="B3496">
            <v>68603</v>
          </cell>
          <cell r="C3496" t="str">
            <v>PINTURA FUNDO OXIDO FERRO/ZARCAO 1 DEMAO  P/FERRO</v>
          </cell>
        </row>
        <row r="3497">
          <cell r="B3497" t="str">
            <v>68603/001</v>
          </cell>
          <cell r="C3497" t="str">
            <v>PINTURA FUNDO OXIDO FERRO/ZARCAO 2 DEMAOS P/FERRO</v>
          </cell>
          <cell r="D3497" t="str">
            <v>M2</v>
          </cell>
          <cell r="E3497">
            <v>7.57</v>
          </cell>
        </row>
        <row r="3498">
          <cell r="B3498" t="str">
            <v>68603/002</v>
          </cell>
          <cell r="C3498" t="str">
            <v>PINTURA FUNDO OXIDO FERRO/ZARCAO 1 DEMAO  P/FERRO</v>
          </cell>
          <cell r="D3498" t="str">
            <v>M2</v>
          </cell>
          <cell r="E3498">
            <v>4.6900000000000004</v>
          </cell>
        </row>
        <row r="3499">
          <cell r="B3499">
            <v>68604</v>
          </cell>
          <cell r="C3499" t="str">
            <v>PINTURA ESMALTE</v>
          </cell>
        </row>
        <row r="3500">
          <cell r="B3500" t="str">
            <v>68604/001</v>
          </cell>
          <cell r="C3500" t="str">
            <v>PINTURA ESMALTE BRILHANTE 2 DEMAOS P/FERRO</v>
          </cell>
          <cell r="D3500" t="str">
            <v>M2</v>
          </cell>
          <cell r="E3500">
            <v>10.87</v>
          </cell>
        </row>
        <row r="3501">
          <cell r="B3501" t="str">
            <v>68604/002</v>
          </cell>
          <cell r="C3501" t="str">
            <v>PINTURA ESMALTE ACETINADO 2 DEMAOS P/FERRO</v>
          </cell>
          <cell r="D3501" t="str">
            <v>M2</v>
          </cell>
          <cell r="E3501">
            <v>11.1</v>
          </cell>
        </row>
        <row r="3502">
          <cell r="B3502" t="str">
            <v>68604/003</v>
          </cell>
          <cell r="C3502" t="str">
            <v>PINTURA ESMALTE FOSCO     2 DEMAOS P/FERRO</v>
          </cell>
          <cell r="D3502" t="str">
            <v>M2</v>
          </cell>
          <cell r="E3502">
            <v>11.19</v>
          </cell>
        </row>
        <row r="3503">
          <cell r="B3503">
            <v>59</v>
          </cell>
          <cell r="C3503" t="str">
            <v>VERNIZ</v>
          </cell>
        </row>
        <row r="3504">
          <cell r="B3504">
            <v>24750</v>
          </cell>
          <cell r="C3504" t="str">
            <v>VERNIZ EM ESQUADRIAS DE MADEIRA</v>
          </cell>
        </row>
        <row r="3505">
          <cell r="B3505" t="str">
            <v>24750/001</v>
          </cell>
          <cell r="C3505" t="str">
            <v>VERNIZ BRILHANTE POLIURETANICO ESQUADRIAS DE MADEIRA</v>
          </cell>
          <cell r="D3505" t="str">
            <v>M2</v>
          </cell>
          <cell r="E3505">
            <v>7.97</v>
          </cell>
        </row>
        <row r="3506">
          <cell r="B3506">
            <v>26285</v>
          </cell>
          <cell r="C3506" t="str">
            <v>ENVERNIZAMENTO E ENCERAMENTO DE MADEIRA E CONCRETO</v>
          </cell>
        </row>
        <row r="3507">
          <cell r="B3507" t="str">
            <v>26285/001</v>
          </cell>
          <cell r="C3507" t="str">
            <v>ENVERNIZAMENTO DE MADEIRA C/VERNIZ SINTETICO BRILHANTE P/INTERIOR INCL</v>
          </cell>
          <cell r="D3507" t="str">
            <v>M2</v>
          </cell>
          <cell r="E3507">
            <v>4.9000000000000004</v>
          </cell>
        </row>
        <row r="3508">
          <cell r="B3508" t="str">
            <v>IGO       |</v>
          </cell>
          <cell r="C3508" t="str">
            <v>D E S C R I Ç Ã O                                                   |UN</v>
          </cell>
          <cell r="D3508" t="str">
            <v>IDADE</v>
          </cell>
          <cell r="E3508" t="str">
            <v>|CUSTO TOT</v>
          </cell>
        </row>
        <row r="3509">
          <cell r="B3509" t="str">
            <v>ULO.....: N</v>
          </cell>
          <cell r="C3509" t="str">
            <v>ACIONAL CAIXA</v>
          </cell>
        </row>
        <row r="3511">
          <cell r="C3511" t="str">
            <v>LIXAMENTO UMA DEMAO DE VERNIZ IMUNIZANTE E IMPERMEABILIZANTE INCOLOR (</v>
          </cell>
        </row>
        <row r="3512">
          <cell r="C3512" t="str">
            <v>TP PENTOX), ANILINA E UMA DEMAO DE ACABAMENTO</v>
          </cell>
        </row>
        <row r="3513">
          <cell r="B3513" t="str">
            <v>26285/002</v>
          </cell>
          <cell r="C3513" t="str">
            <v>UMA DEMAO ADICIONAL DE VERNIZ DE ACABAMENTO NO SEVICO 9582-1</v>
          </cell>
          <cell r="D3513" t="str">
            <v>M2</v>
          </cell>
          <cell r="E3513">
            <v>1.84</v>
          </cell>
        </row>
        <row r="3514">
          <cell r="B3514" t="str">
            <v>26285/005</v>
          </cell>
          <cell r="C3514" t="str">
            <v>ENVERNIZAMENTO DE MADEIRA C/VERNIZ A BONECA USANDO GOMA LACA NACIONAL</v>
          </cell>
          <cell r="D3514" t="str">
            <v>M2</v>
          </cell>
          <cell r="E3514">
            <v>21.12</v>
          </cell>
        </row>
        <row r="3515">
          <cell r="C3515" t="str">
            <v>DISSOLVIDA EM ALCOOL INCL E APLICACAO DE SUCESSIVAS DEMAOS DE ACAB ATE</v>
          </cell>
        </row>
        <row r="3516">
          <cell r="C3516" t="str">
            <v>A OBTENCAO DO BRILHO</v>
          </cell>
        </row>
        <row r="3517">
          <cell r="B3517" t="str">
            <v>26285/007</v>
          </cell>
          <cell r="C3517" t="str">
            <v>ENVERNIZAMENTO DE TIJ E CONCR P/INTERIOR C/VERNIZ SINTETICO BRILHANTE</v>
          </cell>
          <cell r="D3517" t="str">
            <v>M2</v>
          </cell>
          <cell r="E3517">
            <v>4.01</v>
          </cell>
        </row>
        <row r="3518">
          <cell r="C3518" t="str">
            <v>E TRANSPARENTE INCL LIXAMENTO E DUAS DEMAOS DE ACABAMENTO</v>
          </cell>
        </row>
        <row r="3519">
          <cell r="B3519" t="str">
            <v>26285/008</v>
          </cell>
          <cell r="C3519" t="str">
            <v>ENVERNIZAMENTO DE MADEIRA EM SUPERFICIE INTERIOR C/VERNIZ POLIURETANO</v>
          </cell>
          <cell r="D3519" t="str">
            <v>M2</v>
          </cell>
          <cell r="E3519">
            <v>5.39</v>
          </cell>
        </row>
        <row r="3520">
          <cell r="C3520" t="str">
            <v>BRILHANTE E TRANSPARENTE INCL LIXAMENTO UMA DEMAO DE VERNIZ IMUNIZANTE</v>
          </cell>
        </row>
        <row r="3521">
          <cell r="C3521" t="str">
            <v>INCOLOR ANILINA E DUAS DEMAOS DE ACABAMENTO</v>
          </cell>
        </row>
        <row r="3522">
          <cell r="B3522" t="str">
            <v>26285/009</v>
          </cell>
          <cell r="C3522" t="str">
            <v>ENVERNIZAMENTO DE SUPERFICIE DE CONCRETO OU TIJOLO APARENTE EXTERIOR</v>
          </cell>
          <cell r="D3522" t="str">
            <v>M2</v>
          </cell>
          <cell r="E3522">
            <v>6.7</v>
          </cell>
        </row>
        <row r="3523">
          <cell r="C3523" t="str">
            <v>OU INTERIOR C/VERNIZ ACRILICO INCOLOR EM TRES DEMAOS</v>
          </cell>
        </row>
        <row r="3524">
          <cell r="B3524" t="str">
            <v>26285/010</v>
          </cell>
          <cell r="C3524" t="str">
            <v>ENVERNIZAMENTO DE CONCRETO APICOADO EXT OU INT C/VERNIZ ACRILICO INCO</v>
          </cell>
          <cell r="D3524" t="str">
            <v>M2</v>
          </cell>
          <cell r="E3524">
            <v>13.4</v>
          </cell>
        </row>
        <row r="3525">
          <cell r="C3525" t="str">
            <v>LOR EM TRES DEMAOS</v>
          </cell>
        </row>
        <row r="3526">
          <cell r="B3526">
            <v>40905</v>
          </cell>
          <cell r="C3526" t="str">
            <v>VERNIZ EM FORRO DE MADEIRA, 02 DEMAOS</v>
          </cell>
          <cell r="D3526" t="str">
            <v>M2</v>
          </cell>
          <cell r="E3526">
            <v>7.29</v>
          </cell>
        </row>
        <row r="3527">
          <cell r="B3527">
            <v>60</v>
          </cell>
          <cell r="C3527" t="str">
            <v>PINTURA IMUNIZANTE</v>
          </cell>
        </row>
        <row r="3528">
          <cell r="B3528">
            <v>68460</v>
          </cell>
          <cell r="C3528" t="str">
            <v>PINTURA IMUNIZANTE</v>
          </cell>
        </row>
        <row r="3529">
          <cell r="B3529" t="str">
            <v>68460/001</v>
          </cell>
          <cell r="C3529" t="str">
            <v>PINTURA IMUNIZANTE PENTOX 2 DEMAOS P/MADEIRA</v>
          </cell>
          <cell r="D3529" t="str">
            <v>M2</v>
          </cell>
          <cell r="E3529">
            <v>6.88</v>
          </cell>
        </row>
        <row r="3530">
          <cell r="B3530">
            <v>61</v>
          </cell>
          <cell r="C3530" t="str">
            <v>PINTURA PARA PISO</v>
          </cell>
        </row>
        <row r="3531">
          <cell r="B3531">
            <v>10408</v>
          </cell>
          <cell r="C3531" t="str">
            <v>PINTURA EM PISO DE CONCRETO COM TINTA ACRILICA</v>
          </cell>
        </row>
        <row r="3532">
          <cell r="B3532" t="str">
            <v>10408/001</v>
          </cell>
          <cell r="C3532" t="str">
            <v>PINTURA EM PISO DE CONCRETO (AREA DE JOGO DA QUADRA DESCOB)</v>
          </cell>
          <cell r="D3532" t="str">
            <v>M2</v>
          </cell>
          <cell r="E3532">
            <v>4.87</v>
          </cell>
        </row>
        <row r="3533">
          <cell r="B3533">
            <v>24163</v>
          </cell>
          <cell r="C3533" t="str">
            <v>PINTURAS IMPERMEABILIZANTES</v>
          </cell>
        </row>
        <row r="3534">
          <cell r="B3534" t="str">
            <v>24163/001</v>
          </cell>
          <cell r="C3534" t="str">
            <v>PINTURA NEUTROL, 2 DEMAOS</v>
          </cell>
          <cell r="D3534" t="str">
            <v>M2</v>
          </cell>
          <cell r="E3534">
            <v>9.73</v>
          </cell>
        </row>
        <row r="3535">
          <cell r="B3535" t="str">
            <v>24163/002</v>
          </cell>
          <cell r="C3535" t="str">
            <v>PINTURA HIDROFUGANTE, 1 DEMAO</v>
          </cell>
          <cell r="D3535" t="str">
            <v>M2</v>
          </cell>
          <cell r="E3535">
            <v>7.89</v>
          </cell>
        </row>
        <row r="3536">
          <cell r="B3536">
            <v>41595</v>
          </cell>
          <cell r="C3536" t="str">
            <v>DEMARCACAO QUADRA ESPORTIVA C/TINTA ACRILICA P/PISOS</v>
          </cell>
          <cell r="D3536" t="str">
            <v>M</v>
          </cell>
          <cell r="E3536">
            <v>3.1</v>
          </cell>
        </row>
        <row r="3537">
          <cell r="B3537" t="str">
            <v>SO</v>
          </cell>
          <cell r="C3537" t="str">
            <v>PISOS</v>
          </cell>
        </row>
        <row r="3538">
          <cell r="B3538">
            <v>11</v>
          </cell>
          <cell r="C3538" t="str">
            <v>PISO CIMENTADO</v>
          </cell>
        </row>
        <row r="3539">
          <cell r="B3539" t="str">
            <v>IGO       |</v>
          </cell>
          <cell r="C3539" t="str">
            <v>D E S C R I Ç Ã O                                                   |UN</v>
          </cell>
          <cell r="D3539" t="str">
            <v>IDADE</v>
          </cell>
          <cell r="E3539" t="str">
            <v>|CUSTO TOT</v>
          </cell>
        </row>
        <row r="3540">
          <cell r="B3540" t="str">
            <v>ULO.....: N</v>
          </cell>
          <cell r="C3540" t="str">
            <v>ACIONAL CAIXA</v>
          </cell>
        </row>
        <row r="3542">
          <cell r="B3542">
            <v>11781</v>
          </cell>
          <cell r="C3542" t="str">
            <v>PISO CONTRAPISOS E PASSEIOS CIMENTADOS</v>
          </cell>
        </row>
        <row r="3543">
          <cell r="B3543" t="str">
            <v>11781/002</v>
          </cell>
          <cell r="C3543" t="str">
            <v>PISO CIMENTADO LISO ESP=1,5CM C/ARGAMASSA 1:3 CIMENTO AREIA SOBRE BASE</v>
          </cell>
          <cell r="D3543" t="str">
            <v>M2</v>
          </cell>
          <cell r="E3543">
            <v>11.73</v>
          </cell>
        </row>
        <row r="3544">
          <cell r="C3544" t="str">
            <v>EXISTENTE.</v>
          </cell>
        </row>
        <row r="3545">
          <cell r="B3545">
            <v>23741</v>
          </cell>
          <cell r="C3545" t="str">
            <v>PISO CIMENTADO LISO C/ IMPERMEABILIZANTE</v>
          </cell>
        </row>
        <row r="3546">
          <cell r="B3546" t="str">
            <v>23741/001</v>
          </cell>
          <cell r="C3546" t="str">
            <v>PISO CIMENTADO LISO (QUEIMADO) C/ IMPERM ARG.CIM/AREIA 1:3 E=3,0CM</v>
          </cell>
          <cell r="D3546" t="str">
            <v>M2</v>
          </cell>
          <cell r="E3546">
            <v>20.39</v>
          </cell>
        </row>
        <row r="3547">
          <cell r="B3547" t="str">
            <v>23741/002</v>
          </cell>
          <cell r="C3547" t="str">
            <v>PISO CIMENTADO LISO (QUEIMADO) C/IMPERMEAB- CIM/AREIA 1:4 E=1,5CM (ATE</v>
          </cell>
          <cell r="D3547" t="str">
            <v>M2</v>
          </cell>
          <cell r="E3547">
            <v>15.11</v>
          </cell>
        </row>
        <row r="3548">
          <cell r="C3548" t="str">
            <v>NCAO: EXECUTAR SOBRE CONCRETO AINDA FRESCO)</v>
          </cell>
        </row>
        <row r="3549">
          <cell r="B3549" t="str">
            <v>23741/003</v>
          </cell>
          <cell r="C3549" t="str">
            <v>PISO CIMENTADO LISO QUEIMADO E=1,5CM C/ARG CIM/AREIA 1:3 (ATENCAO: EXE</v>
          </cell>
          <cell r="D3549" t="str">
            <v>M2</v>
          </cell>
          <cell r="E3549">
            <v>13.92</v>
          </cell>
        </row>
        <row r="3550">
          <cell r="C3550" t="str">
            <v>CUTAR SOBRE CONCRETO AINDA FRESCO)</v>
          </cell>
        </row>
        <row r="3551">
          <cell r="B3551">
            <v>23757</v>
          </cell>
          <cell r="C3551" t="str">
            <v>PISO CIMENTADO LISO</v>
          </cell>
        </row>
        <row r="3552">
          <cell r="B3552" t="str">
            <v>23757/001</v>
          </cell>
          <cell r="C3552" t="str">
            <v>PISO CIMENTADO LISO C/CIM/AREIA MEDIA PENEIRADA 1:3 E=2,5CM PREPARO C/</v>
          </cell>
          <cell r="D3552" t="str">
            <v>M2</v>
          </cell>
          <cell r="E3552">
            <v>16.739999999999998</v>
          </cell>
        </row>
        <row r="3553">
          <cell r="C3553" t="str">
            <v>BETONEIRA</v>
          </cell>
        </row>
        <row r="3554">
          <cell r="B3554">
            <v>24228</v>
          </cell>
          <cell r="C3554" t="str">
            <v>CONTRAPISO C/IMPERMEABILIZANTE</v>
          </cell>
        </row>
        <row r="3555">
          <cell r="B3555" t="str">
            <v>24228/001</v>
          </cell>
          <cell r="C3555" t="str">
            <v>CONTRAPISO (E = 12,0 CM) C/ IMPERMEABILIZANTE, SOBRE LASTRO DE BRITA</v>
          </cell>
          <cell r="D3555" t="str">
            <v>M2</v>
          </cell>
          <cell r="E3555">
            <v>32.61</v>
          </cell>
        </row>
        <row r="3556">
          <cell r="C3556" t="str">
            <v>(E = 3,0 CM)</v>
          </cell>
        </row>
        <row r="3557">
          <cell r="B3557">
            <v>24278</v>
          </cell>
          <cell r="C3557" t="str">
            <v>PISO CIMENTADO RUSTICO</v>
          </cell>
        </row>
        <row r="3558">
          <cell r="B3558" t="str">
            <v>24278/001</v>
          </cell>
          <cell r="C3558" t="str">
            <v>PISO CIMENTADO RUSTICO E=2,0CM ARGAMASSA CIM/AREIA 1:4</v>
          </cell>
          <cell r="D3558" t="str">
            <v>M2</v>
          </cell>
          <cell r="E3558">
            <v>13.17</v>
          </cell>
        </row>
        <row r="3559">
          <cell r="B3559" t="str">
            <v>24278/002</v>
          </cell>
          <cell r="C3559" t="str">
            <v>PISO CIMENTADO RUSTICO E=3,0CM ARGAMASSA CIM/AREIA 1:3</v>
          </cell>
          <cell r="D3559" t="str">
            <v>M2</v>
          </cell>
          <cell r="E3559">
            <v>13.76</v>
          </cell>
        </row>
        <row r="3560">
          <cell r="B3560">
            <v>68571</v>
          </cell>
          <cell r="C3560" t="str">
            <v>CIMENTADO LISO QUEIMADO E=2CM C/JUNTA BATIDA CIM/AREIA 1:3</v>
          </cell>
        </row>
        <row r="3561">
          <cell r="B3561" t="str">
            <v>68571/002</v>
          </cell>
          <cell r="C3561" t="str">
            <v>CIMENTADO LISO QUEIMADO E=2CM C/JUNTA PLASTICA CIM/AREIA 1:4</v>
          </cell>
          <cell r="D3561" t="str">
            <v>M2</v>
          </cell>
          <cell r="E3561">
            <v>20.100000000000001</v>
          </cell>
        </row>
        <row r="3562">
          <cell r="B3562" t="str">
            <v>68571/004</v>
          </cell>
          <cell r="C3562" t="str">
            <v>CIMENTADO LISO QUEIMADO E=2CM C/JUNTA BATIDA CIM/AREIA 1:3</v>
          </cell>
          <cell r="D3562" t="str">
            <v>M2</v>
          </cell>
          <cell r="E3562">
            <v>19.77</v>
          </cell>
        </row>
        <row r="3563">
          <cell r="B3563">
            <v>68605</v>
          </cell>
          <cell r="C3563" t="str">
            <v>CIMENTADO RUSTICO E=1,5CM CIMENTO/AREIA 1:4</v>
          </cell>
        </row>
        <row r="3564">
          <cell r="B3564" t="str">
            <v>68605/001</v>
          </cell>
          <cell r="C3564" t="str">
            <v>CIMENTADO RUSTICO E=2,0CM CIMENTO/AREIA 1:4</v>
          </cell>
          <cell r="D3564" t="str">
            <v>M2</v>
          </cell>
          <cell r="E3564">
            <v>13.31</v>
          </cell>
        </row>
        <row r="3565">
          <cell r="B3565" t="str">
            <v>68605/002</v>
          </cell>
          <cell r="C3565" t="str">
            <v>CIMENTADO RUSTICO E=1,5CM CIMENTO/AREIA 1:4</v>
          </cell>
          <cell r="D3565" t="str">
            <v>M2</v>
          </cell>
          <cell r="E3565">
            <v>12.28</v>
          </cell>
        </row>
        <row r="3566">
          <cell r="B3566" t="str">
            <v>68605/003</v>
          </cell>
          <cell r="C3566" t="str">
            <v>CIMENTADO RUSTICO E=3,5CM CIMENTO/AREIA 1:4</v>
          </cell>
          <cell r="D3566" t="str">
            <v>M2</v>
          </cell>
          <cell r="E3566">
            <v>16.38</v>
          </cell>
        </row>
        <row r="3567">
          <cell r="B3567" t="str">
            <v>68605/004</v>
          </cell>
          <cell r="C3567" t="str">
            <v>CIMENTADO RUSTICO E=2,5CM CIMENTO/AREIA 1:4</v>
          </cell>
          <cell r="D3567" t="str">
            <v>M2</v>
          </cell>
          <cell r="E3567">
            <v>14.33</v>
          </cell>
        </row>
        <row r="3568">
          <cell r="B3568" t="str">
            <v>68605/005</v>
          </cell>
          <cell r="C3568" t="str">
            <v>CIMENTADO RUSTICO E=3,0CM CIMENTO/AREIA 1:4</v>
          </cell>
          <cell r="D3568" t="str">
            <v>M2</v>
          </cell>
          <cell r="E3568">
            <v>15.36</v>
          </cell>
        </row>
        <row r="3569">
          <cell r="B3569" t="str">
            <v>68605/006</v>
          </cell>
          <cell r="C3569" t="str">
            <v>CIMENTADO RUSTICO E=2,0CM CIM/AREIA 1:3 C/FRISO ANTE-DERRAPANTE</v>
          </cell>
          <cell r="D3569" t="str">
            <v>M2</v>
          </cell>
          <cell r="E3569">
            <v>14.93</v>
          </cell>
        </row>
        <row r="3570">
          <cell r="B3570" t="str">
            <v>IGO       |</v>
          </cell>
          <cell r="C3570" t="str">
            <v>D E S C R I Ç Ã O                                                   |UN</v>
          </cell>
          <cell r="D3570" t="str">
            <v>IDADE</v>
          </cell>
          <cell r="E3570" t="str">
            <v>|CUSTO TOT</v>
          </cell>
        </row>
        <row r="3571">
          <cell r="B3571" t="str">
            <v>ULO.....: N</v>
          </cell>
          <cell r="C3571" t="str">
            <v>ACIONAL CAIXA</v>
          </cell>
        </row>
        <row r="3573">
          <cell r="B3573">
            <v>68606</v>
          </cell>
          <cell r="C3573" t="str">
            <v>CIMENTADO LISO DESEMPENADO E=2,0CM CIMENTO/AREIA 1:3</v>
          </cell>
        </row>
        <row r="3574">
          <cell r="B3574" t="str">
            <v>68606/001</v>
          </cell>
          <cell r="C3574" t="str">
            <v>CIMENTADO LISO DESEMPENADO E=3,5CM CIMENTO/AREIA 1:4</v>
          </cell>
          <cell r="D3574" t="str">
            <v>M2</v>
          </cell>
          <cell r="E3574">
            <v>19.25</v>
          </cell>
        </row>
        <row r="3575">
          <cell r="B3575" t="str">
            <v>68606/002</v>
          </cell>
          <cell r="C3575" t="str">
            <v>CIMENTADO LISO DESEMPENADO E=2,5CM CIMENTO/AREIA 1:4</v>
          </cell>
          <cell r="D3575" t="str">
            <v>M2</v>
          </cell>
          <cell r="E3575">
            <v>15.96</v>
          </cell>
        </row>
        <row r="3576">
          <cell r="B3576" t="str">
            <v>68606/003</v>
          </cell>
          <cell r="C3576" t="str">
            <v>CIMENTADO LISO DESEMPENADO E=2,0CM CIMENTO/AREIA 1:3</v>
          </cell>
          <cell r="D3576" t="str">
            <v>M2</v>
          </cell>
          <cell r="E3576">
            <v>15.64</v>
          </cell>
        </row>
        <row r="3577">
          <cell r="B3577" t="str">
            <v>68606/004</v>
          </cell>
          <cell r="C3577" t="str">
            <v>CIMENTADO LISO DESEMPENADO E=2,0CM CIMENTO/AREIA 1:5</v>
          </cell>
          <cell r="D3577" t="str">
            <v>M2</v>
          </cell>
          <cell r="E3577">
            <v>14.44</v>
          </cell>
        </row>
        <row r="3578">
          <cell r="B3578" t="str">
            <v>68606/005</v>
          </cell>
          <cell r="C3578" t="str">
            <v>CIMENTADO LISO DESEMPENADO E=2,0CM CIMENTO/AREIA 1:4</v>
          </cell>
          <cell r="D3578" t="str">
            <v>M2</v>
          </cell>
          <cell r="E3578">
            <v>14.93</v>
          </cell>
        </row>
        <row r="3579">
          <cell r="B3579" t="str">
            <v>68606/006</v>
          </cell>
          <cell r="C3579" t="str">
            <v>CIMENTADO LISO DESEMPENADO E=3,0CM CIMENTO/AREIA 1:3</v>
          </cell>
          <cell r="D3579" t="str">
            <v>M2</v>
          </cell>
          <cell r="E3579">
            <v>18.05</v>
          </cell>
        </row>
        <row r="3580">
          <cell r="B3580">
            <v>13</v>
          </cell>
          <cell r="C3580" t="str">
            <v>PISO CERAMICO</v>
          </cell>
        </row>
        <row r="3581">
          <cell r="B3581">
            <v>23721</v>
          </cell>
          <cell r="C3581" t="str">
            <v>PISO CERAMICO ESMALTADO LH POP INCL REGUL BASE E=2.5CM,RODAPE E REJUNT</v>
          </cell>
        </row>
        <row r="3582">
          <cell r="C3582" t="str">
            <v>(ASSETAMENTO COM ARG COLANTE INDUSTRIALIZADA)</v>
          </cell>
        </row>
        <row r="3583">
          <cell r="B3583" t="str">
            <v>23721/001</v>
          </cell>
          <cell r="C3583" t="str">
            <v>PISO CERAM ESMALT(POPUL)SOBRE BASE REGUL C/ARG CIM/CAL/AREIA</v>
          </cell>
          <cell r="D3583" t="str">
            <v>M2</v>
          </cell>
          <cell r="E3583">
            <v>31.89</v>
          </cell>
        </row>
        <row r="3584">
          <cell r="C3584" t="str">
            <v>S/PENEIRAR 1:0,5:5 E=2,5CM INCL REJUNTE/RODAPE</v>
          </cell>
        </row>
        <row r="3585">
          <cell r="B3585">
            <v>23760</v>
          </cell>
          <cell r="C3585" t="str">
            <v>PISO CERAMICO ESMALTADO LH POP INCL REGUL BASE E=2.5CM E REJUNTAMENTO</v>
          </cell>
        </row>
        <row r="3586">
          <cell r="C3586" t="str">
            <v>(ASSENTAMENTO COM ARG COLANTE INDUSTRIALIZADA, NAO INCLUI RODAPE)</v>
          </cell>
        </row>
        <row r="3587">
          <cell r="B3587" t="str">
            <v>23760/001</v>
          </cell>
          <cell r="C3587" t="str">
            <v>PISO CERAMICO ESMALTADO (LH POPULAR), INCL REGULARIZACAO DE BASE C/</v>
          </cell>
          <cell r="D3587" t="str">
            <v>M2</v>
          </cell>
          <cell r="E3587">
            <v>27.35</v>
          </cell>
        </row>
        <row r="3588">
          <cell r="C3588" t="str">
            <v>ARG CIM/CAL/AREIA SEM PENEIRAR 1:0,5:5 E=2,5CM E REJUNTAMENTO</v>
          </cell>
        </row>
        <row r="3589">
          <cell r="B3589">
            <v>57039</v>
          </cell>
          <cell r="C3589" t="str">
            <v>PISO CERAMICO ESMALT LINHA POPULAR, ASSENT. C/ARG.COLANTE, INCL REJUNT</v>
          </cell>
        </row>
        <row r="3590">
          <cell r="C3590" t="str">
            <v>(NAO INCLUI REGULARIZACAO DE BASE E RODAPE)</v>
          </cell>
        </row>
        <row r="3591">
          <cell r="B3591" t="str">
            <v>57039/001</v>
          </cell>
          <cell r="C3591" t="str">
            <v>PISO CERAMICO ESMALTADO LINHA POPULAR, INCL. REJUNTAMENTO, ASSENTADO</v>
          </cell>
          <cell r="D3591" t="str">
            <v>M2</v>
          </cell>
          <cell r="E3591">
            <v>18.149999999999999</v>
          </cell>
        </row>
        <row r="3592">
          <cell r="C3592" t="str">
            <v>COM ARGAMASSA COLANTE (NAO INCLUI REGULARIZACAO DA BASE</v>
          </cell>
        </row>
        <row r="3593">
          <cell r="B3593">
            <v>68461</v>
          </cell>
          <cell r="C3593" t="str">
            <v>PISO CERAMICO 30X30CM CIMENTO/CAL/AREIA 1:2:6 TP GRES/STO ANTONIO/TERR</v>
          </cell>
        </row>
        <row r="3594">
          <cell r="C3594" t="str">
            <v>AGRES OU SIMILAR</v>
          </cell>
        </row>
        <row r="3595">
          <cell r="B3595" t="str">
            <v>68461/001</v>
          </cell>
          <cell r="C3595" t="str">
            <v>PISO CERAMICO 30X30CM CIMENTO/CAL/AREIA 1:2:6 TP GRES/STO ANTONIO/TERR</v>
          </cell>
          <cell r="D3595" t="str">
            <v>M2</v>
          </cell>
          <cell r="E3595">
            <v>25.17</v>
          </cell>
        </row>
        <row r="3596">
          <cell r="C3596" t="str">
            <v>AGRES OU SIMILAR</v>
          </cell>
        </row>
        <row r="3597">
          <cell r="B3597">
            <v>15</v>
          </cell>
          <cell r="C3597" t="str">
            <v>PISO DE PEDRA</v>
          </cell>
        </row>
        <row r="3598">
          <cell r="B3598">
            <v>11537</v>
          </cell>
          <cell r="C3598" t="str">
            <v>PISOS DE PEDRA PORTUGUESA ARENITO E ARDOSIA</v>
          </cell>
        </row>
        <row r="3599">
          <cell r="B3599" t="str">
            <v>11537/001</v>
          </cell>
          <cell r="C3599" t="str">
            <v>PISO PEDRA PORTUGUESA ASSENTE EM MISTURA 1:5 CIMENTO SAIBRO EXCL ACER-</v>
          </cell>
          <cell r="D3599" t="str">
            <v>M2</v>
          </cell>
          <cell r="E3599">
            <v>48.28</v>
          </cell>
        </row>
        <row r="3600">
          <cell r="C3600" t="str">
            <v>TO DO TERRENO.</v>
          </cell>
        </row>
        <row r="3601">
          <cell r="B3601" t="str">
            <v>IGO       |</v>
          </cell>
          <cell r="C3601" t="str">
            <v>D E S C R I Ç Ã O                                                   |UN</v>
          </cell>
          <cell r="D3601" t="str">
            <v>IDADE</v>
          </cell>
          <cell r="E3601" t="str">
            <v>|CUSTO TOT</v>
          </cell>
        </row>
        <row r="3602">
          <cell r="B3602" t="str">
            <v>ULO.....: N</v>
          </cell>
          <cell r="C3602" t="str">
            <v>ACIONAL CAIXA</v>
          </cell>
        </row>
        <row r="3604">
          <cell r="B3604">
            <v>11538</v>
          </cell>
          <cell r="C3604" t="str">
            <v>PISOS DE PEDRA PORTUGUESA ARENITO E ARDOSIA</v>
          </cell>
        </row>
        <row r="3605">
          <cell r="B3605" t="str">
            <v>11538/001</v>
          </cell>
          <cell r="C3605" t="str">
            <v>PISO PEDRA PORTUGUESA C/DESENHO 60% BRANCO 40% PRETO ASSENTE</v>
          </cell>
          <cell r="D3605" t="str">
            <v>M2</v>
          </cell>
          <cell r="E3605">
            <v>46.79</v>
          </cell>
        </row>
        <row r="3606">
          <cell r="C3606" t="str">
            <v>RA 1:5 CIMENTO SAIBRO INCL ACERTO DO TERRENO.</v>
          </cell>
        </row>
        <row r="3607">
          <cell r="B3607">
            <v>24279</v>
          </cell>
          <cell r="C3607" t="str">
            <v>PISO EM PEDRA ARDOSIA, E = 1,00 CM</v>
          </cell>
        </row>
        <row r="3608">
          <cell r="B3608" t="str">
            <v>24279/001</v>
          </cell>
          <cell r="C3608" t="str">
            <v>ASSENTADA C/ ARGAMASSA DE CIM/CAL/AREIA 1:0,5:5, E=1,00CM, I</v>
          </cell>
          <cell r="D3608" t="str">
            <v>M2</v>
          </cell>
          <cell r="E3608">
            <v>21.13</v>
          </cell>
        </row>
        <row r="3609">
          <cell r="C3609" t="str">
            <v>REJUNTAMENTO COM CIMENTO BRANCO</v>
          </cell>
        </row>
        <row r="3610">
          <cell r="B3610">
            <v>26310</v>
          </cell>
          <cell r="C3610" t="str">
            <v>PISOS DE PEDRA PORTUGUESA, ARENITO E ARDOSIA</v>
          </cell>
        </row>
        <row r="3611">
          <cell r="B3611" t="str">
            <v>26310/001</v>
          </cell>
          <cell r="C3611" t="str">
            <v>PISO PEDRA PORTUGUESA ASSENTE EM MISTURA 1:5 CIMENTO SAIBRO EXCL ACER-</v>
          </cell>
          <cell r="D3611" t="str">
            <v>M2</v>
          </cell>
          <cell r="E3611">
            <v>48.28</v>
          </cell>
        </row>
        <row r="3612">
          <cell r="C3612" t="str">
            <v>TO DO TERRENO.</v>
          </cell>
        </row>
        <row r="3613">
          <cell r="B3613" t="str">
            <v>26310/002</v>
          </cell>
          <cell r="C3613" t="str">
            <v>PISO PEDRA PORTUGUESA C/DESENHO 60% BRANCO 40% PRETO ASSENTE</v>
          </cell>
          <cell r="D3613" t="str">
            <v>M2</v>
          </cell>
          <cell r="E3613">
            <v>46.79</v>
          </cell>
        </row>
        <row r="3614">
          <cell r="C3614" t="str">
            <v>RA 1:5 CIMENTO SAIBRO INCL ACERTO DO TERRENO.</v>
          </cell>
        </row>
        <row r="3615">
          <cell r="B3615" t="str">
            <v>26310/003</v>
          </cell>
          <cell r="C3615" t="str">
            <v>RECOMPOSICAO PISO PEDRA PORTUGUESA ASSENTE C/FAROFA 1:5 CIMENTO SAIBRO</v>
          </cell>
          <cell r="D3615" t="str">
            <v>M2</v>
          </cell>
          <cell r="E3615">
            <v>27.51</v>
          </cell>
        </row>
        <row r="3616">
          <cell r="C3616" t="str">
            <v>INCL MATERIAL P/REJUNTE EXCL PEDRA.</v>
          </cell>
        </row>
        <row r="3617">
          <cell r="B3617" t="str">
            <v>26310/004</v>
          </cell>
          <cell r="C3617" t="str">
            <v>PISO PLACA ARENITO SAO TOME ASSENTE C/ARGAMASSA 1:2:2 EXCL ACERTO TER-</v>
          </cell>
          <cell r="D3617" t="str">
            <v>M2</v>
          </cell>
          <cell r="E3617">
            <v>77.37</v>
          </cell>
        </row>
        <row r="3618">
          <cell r="C3618" t="str">
            <v>RENO.</v>
          </cell>
        </row>
        <row r="3619">
          <cell r="B3619" t="str">
            <v>26310/005</v>
          </cell>
          <cell r="C3619" t="str">
            <v>PISO PLACA ARDOSIA 40X40CM ESP=1CM ASSENTE SUPERFICIE EM OSSO C/ARGA-</v>
          </cell>
          <cell r="D3619" t="str">
            <v>M2</v>
          </cell>
          <cell r="E3619">
            <v>33.159999999999997</v>
          </cell>
        </row>
        <row r="3620">
          <cell r="C3620" t="str">
            <v>MASSA 1:2:2 CIMENTO SAIBRO AREIA.</v>
          </cell>
        </row>
        <row r="3621">
          <cell r="B3621" t="str">
            <v>26310/006</v>
          </cell>
          <cell r="C3621" t="str">
            <v>PEDRA PORTUGUESA C/DESENHO 60% BRANCO 40% PRETO SOMENTE MATERIAL</v>
          </cell>
          <cell r="D3621" t="str">
            <v>M2</v>
          </cell>
          <cell r="E3621">
            <v>25.4</v>
          </cell>
        </row>
        <row r="3622">
          <cell r="B3622" t="str">
            <v>26310/007</v>
          </cell>
          <cell r="C3622" t="str">
            <v>PISO PLACA ARDOSIA 30X30CM ESP=1CM ASSENTE SUPERFICIE EM OSSO C/ARGA-</v>
          </cell>
          <cell r="D3622" t="str">
            <v>M2</v>
          </cell>
          <cell r="E3622">
            <v>33.159999999999997</v>
          </cell>
        </row>
        <row r="3623">
          <cell r="C3623" t="str">
            <v>MASSA 1:2:2 CIMENTO SAIBRO AREIA.</v>
          </cell>
        </row>
        <row r="3624">
          <cell r="B3624">
            <v>68607</v>
          </cell>
          <cell r="C3624" t="str">
            <v>PISO PEDRA</v>
          </cell>
        </row>
        <row r="3625">
          <cell r="B3625" t="str">
            <v>68607/001</v>
          </cell>
          <cell r="C3625" t="str">
            <v>PISO PEDRA BASALTO CIMENTO/AREIA 1:4 S/POLIMENTO</v>
          </cell>
          <cell r="D3625" t="str">
            <v>M2</v>
          </cell>
          <cell r="E3625">
            <v>45.75</v>
          </cell>
        </row>
        <row r="3626">
          <cell r="B3626" t="str">
            <v>68607/002</v>
          </cell>
          <cell r="C3626" t="str">
            <v>PISO PEDRA SAO TOME C/CIM/AREIA 1:4 S/POLIMENTO</v>
          </cell>
          <cell r="D3626" t="str">
            <v>M2</v>
          </cell>
          <cell r="E3626">
            <v>74.08</v>
          </cell>
        </row>
        <row r="3627">
          <cell r="B3627" t="str">
            <v>68607/003</v>
          </cell>
          <cell r="C3627" t="str">
            <v>PISO PEDRA PORTUGUESA PRETA/BRANCA CIMENTO/AREIA 1:4</v>
          </cell>
          <cell r="D3627" t="str">
            <v>M2</v>
          </cell>
          <cell r="E3627">
            <v>27.44</v>
          </cell>
        </row>
        <row r="3628">
          <cell r="B3628" t="str">
            <v>68607/004</v>
          </cell>
          <cell r="C3628" t="str">
            <v>PISO PEDRA PORTUGUESA PRETA/BRANCA REJ CIMENTO BRANCO</v>
          </cell>
          <cell r="D3628" t="str">
            <v>M2</v>
          </cell>
          <cell r="E3628">
            <v>42.85</v>
          </cell>
        </row>
        <row r="3629">
          <cell r="B3629" t="str">
            <v>68607/005</v>
          </cell>
          <cell r="C3629" t="str">
            <v>PISO PEDRA PORTUGUESA PRETA CIMENTO/AREIA/SAIBRO 1:2:3</v>
          </cell>
          <cell r="D3629" t="str">
            <v>M2</v>
          </cell>
          <cell r="E3629">
            <v>42.27</v>
          </cell>
        </row>
        <row r="3630">
          <cell r="B3630" t="str">
            <v>68607/006</v>
          </cell>
          <cell r="C3630" t="str">
            <v>PISO PEDRA PORTUGUESA BRANCA CIMENTO/AREIA/SAIBRO 1:2:3</v>
          </cell>
          <cell r="D3630" t="str">
            <v>M2</v>
          </cell>
          <cell r="E3630">
            <v>28.11</v>
          </cell>
        </row>
        <row r="3631">
          <cell r="B3631" t="str">
            <v>68607/007</v>
          </cell>
          <cell r="C3631" t="str">
            <v>PISO PEDRA ARDOSIA CINZA 30X30X1CM CIM/AREIA/SAIBRO 1:2:2</v>
          </cell>
          <cell r="D3631" t="str">
            <v>M2</v>
          </cell>
          <cell r="E3631">
            <v>32.450000000000003</v>
          </cell>
        </row>
        <row r="3632">
          <cell r="B3632" t="str">
            <v>IGO       |</v>
          </cell>
          <cell r="C3632" t="str">
            <v>D E S C R I Ç Ã O                                                   |UN</v>
          </cell>
          <cell r="D3632" t="str">
            <v>IDADE</v>
          </cell>
          <cell r="E3632" t="str">
            <v>|CUSTO TOT</v>
          </cell>
        </row>
        <row r="3633">
          <cell r="B3633" t="str">
            <v>ULO.....: N</v>
          </cell>
          <cell r="C3633" t="str">
            <v>ACIONAL CAIXA</v>
          </cell>
        </row>
        <row r="3635">
          <cell r="B3635" t="str">
            <v>68607/008</v>
          </cell>
          <cell r="C3635" t="str">
            <v>PISO PEDRA ARDOSIA CINZA 40X40X1CM CIM/AREIA/SAIBRO 1:2:2</v>
          </cell>
          <cell r="D3635" t="str">
            <v>M2</v>
          </cell>
          <cell r="E3635">
            <v>32.450000000000003</v>
          </cell>
        </row>
        <row r="3636">
          <cell r="B3636" t="str">
            <v>68607/009</v>
          </cell>
          <cell r="C3636" t="str">
            <v>PISO PEDRA ARDOSIA CINZA 40X40X1CM C/CIMENTO COLANTE</v>
          </cell>
          <cell r="D3636" t="str">
            <v>M2</v>
          </cell>
          <cell r="E3636">
            <v>17.850000000000001</v>
          </cell>
        </row>
        <row r="3637">
          <cell r="B3637" t="str">
            <v>68607/010</v>
          </cell>
          <cell r="C3637" t="str">
            <v>PISO PEDRA MIRACEMA RUSTICA 10X20CM CIMENTO/AREIA 1:4</v>
          </cell>
          <cell r="D3637" t="str">
            <v>M2</v>
          </cell>
          <cell r="E3637">
            <v>54.91</v>
          </cell>
        </row>
        <row r="3638">
          <cell r="B3638">
            <v>17</v>
          </cell>
          <cell r="C3638" t="str">
            <v>PISO DE ALTA RESISTENCIA</v>
          </cell>
        </row>
        <row r="3639">
          <cell r="B3639">
            <v>24166</v>
          </cell>
          <cell r="C3639" t="str">
            <v>PISO ALTA RESISTENCIA EM MASSA GRANILITICA KORODUR</v>
          </cell>
        </row>
        <row r="3640">
          <cell r="B3640" t="str">
            <v>24166/001</v>
          </cell>
          <cell r="C3640" t="str">
            <v>PISO ALTA RESISTENCIA EM MASSA GRANILIT. - KORODUR (NAO INCLUI LASTRO</v>
          </cell>
          <cell r="D3640" t="str">
            <v>M2</v>
          </cell>
          <cell r="E3640">
            <v>18.5</v>
          </cell>
        </row>
        <row r="3641">
          <cell r="C3641" t="str">
            <v>DE CONCRETO)</v>
          </cell>
        </row>
        <row r="3642">
          <cell r="B3642">
            <v>68567</v>
          </cell>
          <cell r="C3642" t="str">
            <v>PISO DE ALTA RESISTENCIA C/REGULARIZACAO</v>
          </cell>
        </row>
        <row r="3643">
          <cell r="B3643" t="str">
            <v>68567/001</v>
          </cell>
          <cell r="C3643" t="str">
            <v>POLIMENTO PISO ALTA RESISTENCIA</v>
          </cell>
          <cell r="D3643" t="str">
            <v>M2</v>
          </cell>
          <cell r="E3643">
            <v>12.74</v>
          </cell>
        </row>
        <row r="3644">
          <cell r="B3644" t="str">
            <v>68567/002</v>
          </cell>
          <cell r="C3644" t="str">
            <v>PISO INDUSTRIAL ALTA RESISTENCIA CINZA  8MM /JUNTA PLASTICA 4MM</v>
          </cell>
          <cell r="D3644" t="str">
            <v>M2</v>
          </cell>
          <cell r="E3644">
            <v>33.54</v>
          </cell>
        </row>
        <row r="3645">
          <cell r="C3645" t="str">
            <v>C/REGULARIZACAO DE BASE S/POLIMENTO</v>
          </cell>
        </row>
        <row r="3646">
          <cell r="B3646" t="str">
            <v>68567/003</v>
          </cell>
          <cell r="C3646" t="str">
            <v>PISO INDUSTRIAL ALTA RESISTENCIA CINZA 12MM /JUNTA PLASTICA 4MM</v>
          </cell>
          <cell r="D3646" t="str">
            <v>M2</v>
          </cell>
          <cell r="E3646">
            <v>38.15</v>
          </cell>
        </row>
        <row r="3647">
          <cell r="C3647" t="str">
            <v>C/REGULARIZACAO DE BASE S/POLIMENTO</v>
          </cell>
        </row>
        <row r="3648">
          <cell r="B3648">
            <v>18</v>
          </cell>
          <cell r="C3648" t="str">
            <v>PISO GRANILITE/MARMORITE</v>
          </cell>
        </row>
        <row r="3649">
          <cell r="B3649">
            <v>68068</v>
          </cell>
          <cell r="C3649" t="str">
            <v>PISO EM GRANILITE</v>
          </cell>
          <cell r="D3649" t="str">
            <v>M2</v>
          </cell>
          <cell r="E3649">
            <v>25.15</v>
          </cell>
        </row>
        <row r="3650">
          <cell r="B3650">
            <v>20</v>
          </cell>
          <cell r="C3650" t="str">
            <v>SOLEIRA CERAMICA</v>
          </cell>
        </row>
        <row r="3651">
          <cell r="B3651">
            <v>24137</v>
          </cell>
          <cell r="C3651" t="str">
            <v>SOLEIRA EM CERAMICA EXTRA</v>
          </cell>
        </row>
        <row r="3652">
          <cell r="B3652" t="str">
            <v>24137/001</v>
          </cell>
          <cell r="C3652" t="str">
            <v>SOLEIRA EM CERAMICA EXTRA / 1A.</v>
          </cell>
          <cell r="D3652" t="str">
            <v>M</v>
          </cell>
          <cell r="E3652">
            <v>10.57</v>
          </cell>
        </row>
        <row r="3653">
          <cell r="B3653">
            <v>21</v>
          </cell>
          <cell r="C3653" t="str">
            <v>SOLEIRA DE GRANILITE, MARMORITE E OUTROS</v>
          </cell>
        </row>
        <row r="3654">
          <cell r="B3654">
            <v>24138</v>
          </cell>
          <cell r="C3654" t="str">
            <v>SOLEIRA DE MARMORITE</v>
          </cell>
        </row>
        <row r="3655">
          <cell r="B3655" t="str">
            <v>24138/001</v>
          </cell>
          <cell r="C3655" t="str">
            <v>SOLEIRA DE MARMORITE, L = 0,17 M</v>
          </cell>
          <cell r="D3655" t="str">
            <v>M</v>
          </cell>
          <cell r="E3655">
            <v>28.31</v>
          </cell>
        </row>
        <row r="3656">
          <cell r="B3656">
            <v>24139</v>
          </cell>
          <cell r="C3656" t="str">
            <v>SOLEIRA DE CIMENTO</v>
          </cell>
        </row>
        <row r="3657">
          <cell r="B3657" t="str">
            <v>24139/001</v>
          </cell>
          <cell r="C3657" t="str">
            <v>SOLEIRA DE CIMENTO ALISADO, L=15 CM</v>
          </cell>
          <cell r="D3657" t="str">
            <v>M</v>
          </cell>
          <cell r="E3657">
            <v>1.66</v>
          </cell>
        </row>
        <row r="3658">
          <cell r="B3658">
            <v>24316</v>
          </cell>
          <cell r="C3658" t="str">
            <v>SOLEIRA DE ARDOSIA</v>
          </cell>
        </row>
        <row r="3659">
          <cell r="B3659" t="str">
            <v>24316/001</v>
          </cell>
          <cell r="C3659" t="str">
            <v>SOLEIRA DE ARDOSIA, L = 15 CM</v>
          </cell>
          <cell r="D3659" t="str">
            <v>M</v>
          </cell>
          <cell r="E3659">
            <v>8.52</v>
          </cell>
        </row>
        <row r="3660">
          <cell r="B3660">
            <v>22</v>
          </cell>
          <cell r="C3660" t="str">
            <v>SOLEIRA DE MARMORE/GRANITO</v>
          </cell>
        </row>
        <row r="3661">
          <cell r="B3661">
            <v>68454</v>
          </cell>
          <cell r="C3661" t="str">
            <v>SOLEIRA MARMORE BRANCO</v>
          </cell>
        </row>
        <row r="3662">
          <cell r="B3662" t="str">
            <v>68454/001</v>
          </cell>
          <cell r="C3662" t="str">
            <v>SOLEIRA MARMORE BRANCO NAC L=3CM E=2CM</v>
          </cell>
          <cell r="D3662" t="str">
            <v>M</v>
          </cell>
          <cell r="E3662">
            <v>18.7</v>
          </cell>
        </row>
        <row r="3663">
          <cell r="B3663" t="str">
            <v>IGO       |</v>
          </cell>
          <cell r="C3663" t="str">
            <v>D E S C R I Ç Ã O                                                   |UN</v>
          </cell>
          <cell r="D3663" t="str">
            <v>IDADE</v>
          </cell>
          <cell r="E3663" t="str">
            <v>|CUSTO TOT</v>
          </cell>
        </row>
        <row r="3664">
          <cell r="B3664" t="str">
            <v>ULO.....: N</v>
          </cell>
          <cell r="C3664" t="str">
            <v>ACIONAL CAIXA</v>
          </cell>
        </row>
        <row r="3666">
          <cell r="B3666">
            <v>31</v>
          </cell>
          <cell r="C3666" t="str">
            <v>RODAPE CERAMICO</v>
          </cell>
        </row>
        <row r="3667">
          <cell r="B3667">
            <v>23762</v>
          </cell>
          <cell r="C3667" t="str">
            <v>RODAPE CERAMICA ESMALTADA</v>
          </cell>
        </row>
        <row r="3668">
          <cell r="B3668" t="str">
            <v>23762/001</v>
          </cell>
          <cell r="C3668" t="str">
            <v>RODAPE CERAMICA ESMALTADA H=8CM</v>
          </cell>
          <cell r="D3668" t="str">
            <v>M</v>
          </cell>
          <cell r="E3668">
            <v>5.18</v>
          </cell>
        </row>
        <row r="3669">
          <cell r="B3669">
            <v>64</v>
          </cell>
          <cell r="C3669" t="str">
            <v>RODAPE DE MARMORE,GRANITO,MARMORITE,GRANILITE E OUTROS</v>
          </cell>
        </row>
        <row r="3670">
          <cell r="B3670">
            <v>40904</v>
          </cell>
          <cell r="C3670" t="str">
            <v>RODAPE EM PEDRA ARDOSIA, H = 8,00 CM</v>
          </cell>
          <cell r="D3670" t="str">
            <v>ML</v>
          </cell>
          <cell r="E3670">
            <v>9.17</v>
          </cell>
        </row>
        <row r="3671">
          <cell r="B3671">
            <v>68608</v>
          </cell>
          <cell r="C3671" t="str">
            <v>RODAPE PEDRA</v>
          </cell>
        </row>
        <row r="3672">
          <cell r="B3672" t="str">
            <v>68608/001</v>
          </cell>
          <cell r="C3672" t="str">
            <v>RODAPE PEDRA ARDOSIA CINZA E=1,0CM H=10CM CIMENTO/AREIA 1:4</v>
          </cell>
          <cell r="D3672" t="str">
            <v>M</v>
          </cell>
          <cell r="E3672">
            <v>6.93</v>
          </cell>
        </row>
        <row r="3673">
          <cell r="B3673" t="str">
            <v>68608/002</v>
          </cell>
          <cell r="C3673" t="str">
            <v>RODAPE PEDRA ARDOSIA CINZA POLIDA H=10CM CIMENTO/AREIA/SAIBRO 1:2:2</v>
          </cell>
          <cell r="D3673" t="str">
            <v>M</v>
          </cell>
          <cell r="E3673">
            <v>6.83</v>
          </cell>
        </row>
        <row r="3674">
          <cell r="B3674">
            <v>58</v>
          </cell>
          <cell r="C3674" t="str">
            <v>PISO CONCRETO</v>
          </cell>
        </row>
        <row r="3675">
          <cell r="B3675">
            <v>23744</v>
          </cell>
          <cell r="C3675" t="str">
            <v>CALCADA DE PROTECAO</v>
          </cell>
        </row>
        <row r="3676">
          <cell r="B3676" t="str">
            <v>23744/001</v>
          </cell>
          <cell r="C3676" t="str">
            <v>CALCADA DE PROTECAO EM CONCRETO MAGRO 1:4:8 E=5,0CM, REGULARIZADO C/</v>
          </cell>
          <cell r="D3676" t="str">
            <v>M2</v>
          </cell>
          <cell r="E3676">
            <v>19.809999999999999</v>
          </cell>
        </row>
        <row r="3677">
          <cell r="C3677" t="str">
            <v>ARG. CIM/AREIA 1:4 E=1,0CM (ASPERO)</v>
          </cell>
        </row>
        <row r="3678">
          <cell r="B3678">
            <v>25241</v>
          </cell>
          <cell r="C3678" t="str">
            <v>PISO C/BLOKRET H=8CM PRE-FABRICADO, INCLUSIVE COLCHAO AREIA H=6,0CM</v>
          </cell>
        </row>
        <row r="3679">
          <cell r="B3679" t="str">
            <v>25241/001</v>
          </cell>
          <cell r="C3679" t="str">
            <v>PISO C/BLOCO SEXT COMUM CONCR (TIPO BLOKRET) E=8,0 X 30 X 30CM INCL.</v>
          </cell>
          <cell r="D3679" t="str">
            <v>M2</v>
          </cell>
          <cell r="E3679">
            <v>26.33</v>
          </cell>
        </row>
        <row r="3680">
          <cell r="C3680" t="str">
            <v>COLCHAO AREIA H=6,0CM</v>
          </cell>
        </row>
        <row r="3681">
          <cell r="B3681">
            <v>68325</v>
          </cell>
          <cell r="C3681" t="str">
            <v>PISO LAMINADO C/CONCR USINADO 20MPA E=7CM</v>
          </cell>
          <cell r="D3681" t="str">
            <v>M2</v>
          </cell>
          <cell r="E3681">
            <v>25.39</v>
          </cell>
        </row>
        <row r="3682">
          <cell r="B3682">
            <v>68333</v>
          </cell>
          <cell r="C3682" t="str">
            <v>CONCRETO DESEMPENADO P/QD.C/LASTRO E=7,0CM-220109</v>
          </cell>
          <cell r="D3682" t="str">
            <v>M2</v>
          </cell>
          <cell r="E3682">
            <v>22.46</v>
          </cell>
        </row>
        <row r="3683">
          <cell r="B3683">
            <v>60</v>
          </cell>
          <cell r="C3683" t="str">
            <v>CARPETE</v>
          </cell>
        </row>
        <row r="3684">
          <cell r="B3684">
            <v>59418</v>
          </cell>
          <cell r="C3684" t="str">
            <v>PISO EM CARPETE</v>
          </cell>
        </row>
        <row r="3685">
          <cell r="B3685" t="str">
            <v>59418/001</v>
          </cell>
          <cell r="C3685" t="str">
            <v>PISO EM CARPETE 3MM COLOCADO</v>
          </cell>
          <cell r="D3685" t="str">
            <v>M2</v>
          </cell>
          <cell r="E3685">
            <v>18.600000000000001</v>
          </cell>
        </row>
        <row r="3686">
          <cell r="B3686">
            <v>64</v>
          </cell>
          <cell r="C3686" t="str">
            <v>REGULARIZACAO DE CONTRA-PISOS E OUTRAS SUPERFICIES</v>
          </cell>
        </row>
        <row r="3687">
          <cell r="B3687">
            <v>24168</v>
          </cell>
          <cell r="C3687" t="str">
            <v>REGULARIZACAO DE BASE C/ARG. 1:3 CIM/AREIA SEM PENEIRAR</v>
          </cell>
        </row>
        <row r="3688">
          <cell r="B3688" t="str">
            <v>24168/001</v>
          </cell>
          <cell r="C3688" t="str">
            <v>REGULARIZ. BASE C/ARG. 1:3 CIM/AREIA SEM PENEIRAR E=3,0CM</v>
          </cell>
          <cell r="D3688" t="str">
            <v>M2</v>
          </cell>
          <cell r="E3688">
            <v>9.6</v>
          </cell>
        </row>
        <row r="3689">
          <cell r="B3689" t="str">
            <v>24168/002</v>
          </cell>
          <cell r="C3689" t="str">
            <v>REGULARIZ. BASE C/ARG. 1:3 CIM/AREIA SEM PENEIRAR E=5,0CM</v>
          </cell>
          <cell r="D3689" t="str">
            <v>M2</v>
          </cell>
          <cell r="E3689">
            <v>14.19</v>
          </cell>
        </row>
        <row r="3690">
          <cell r="B3690" t="str">
            <v>24168/003</v>
          </cell>
          <cell r="C3690" t="str">
            <v>REGULARIZ. BASE C/ARG. 1:3 CIM/AREIA SEM PENEIRAR E=2,5CM</v>
          </cell>
          <cell r="D3690" t="str">
            <v>M2</v>
          </cell>
          <cell r="E3690">
            <v>8.4499999999999993</v>
          </cell>
        </row>
        <row r="3691">
          <cell r="B3691">
            <v>24211</v>
          </cell>
          <cell r="C3691" t="str">
            <v>REGULARIZACAO COM ARG. CIM/AREIA 1:3, E = 1,5 CM</v>
          </cell>
        </row>
        <row r="3692">
          <cell r="B3692" t="str">
            <v>24211/001</v>
          </cell>
          <cell r="C3692" t="str">
            <v>REGULARIZACAO 1:3 DESEMPENADO, E = 1,5 CM</v>
          </cell>
          <cell r="D3692" t="str">
            <v>M2</v>
          </cell>
          <cell r="E3692">
            <v>6.4</v>
          </cell>
        </row>
        <row r="3693">
          <cell r="B3693">
            <v>68509</v>
          </cell>
          <cell r="C3693" t="str">
            <v>ACABAMENTO DESEMPOLADO DE LAJE DE CONCRETO</v>
          </cell>
        </row>
        <row r="3694">
          <cell r="B3694" t="str">
            <v>IGO       |</v>
          </cell>
          <cell r="C3694" t="str">
            <v>D E S C R I Ç Ã O                                                   |UN</v>
          </cell>
          <cell r="D3694" t="str">
            <v>IDADE</v>
          </cell>
          <cell r="E3694" t="str">
            <v>|CUSTO TOT</v>
          </cell>
        </row>
        <row r="3695">
          <cell r="B3695" t="str">
            <v>ULO.....: N</v>
          </cell>
          <cell r="C3695" t="str">
            <v>ACIONAL CAIXA</v>
          </cell>
        </row>
        <row r="3697">
          <cell r="B3697" t="str">
            <v>68509/001</v>
          </cell>
          <cell r="C3697" t="str">
            <v>ACABAMENTO DESEMPOLADO DE LAJE DE CONCRETO SIMPLES</v>
          </cell>
          <cell r="D3697" t="str">
            <v>M2</v>
          </cell>
          <cell r="E3697">
            <v>5.03</v>
          </cell>
        </row>
        <row r="3698">
          <cell r="B3698">
            <v>68609</v>
          </cell>
          <cell r="C3698" t="str">
            <v>PREPARACAO SUB BASE P/PAVIM EM PEDRA PORTUGUESA</v>
          </cell>
        </row>
        <row r="3699">
          <cell r="B3699" t="str">
            <v>68609/001</v>
          </cell>
          <cell r="C3699" t="str">
            <v>REGULARIZACAO PISO CIMENTO/AREIA 1:3 E=2CM</v>
          </cell>
          <cell r="D3699" t="str">
            <v>M2</v>
          </cell>
          <cell r="E3699">
            <v>6.98</v>
          </cell>
        </row>
        <row r="3700">
          <cell r="B3700" t="str">
            <v>68609/002</v>
          </cell>
          <cell r="C3700" t="str">
            <v>REGULARIZACAO PISO CIMENTO/AREIA 1:3 E=2,5CM</v>
          </cell>
          <cell r="D3700" t="str">
            <v>M2</v>
          </cell>
          <cell r="E3700">
            <v>8.4</v>
          </cell>
        </row>
        <row r="3701">
          <cell r="B3701" t="str">
            <v>68609/003</v>
          </cell>
          <cell r="C3701" t="str">
            <v>REGULARIZACAO PISO CIMENTO/AREIA 1:3 E=3CM</v>
          </cell>
          <cell r="D3701" t="str">
            <v>M2</v>
          </cell>
          <cell r="E3701">
            <v>9.93</v>
          </cell>
        </row>
        <row r="3702">
          <cell r="B3702" t="str">
            <v>68609/004</v>
          </cell>
          <cell r="C3702" t="str">
            <v>REGULARIZACAO PISO CIMENTO/AREIA 1:3 E=3,5CM</v>
          </cell>
          <cell r="D3702" t="str">
            <v>M2</v>
          </cell>
          <cell r="E3702">
            <v>11.67</v>
          </cell>
        </row>
        <row r="3703">
          <cell r="B3703" t="str">
            <v>68609/005</v>
          </cell>
          <cell r="C3703" t="str">
            <v>REGULARIZACAO PISO CIMENTO/AREIA 1:4 E=3CM</v>
          </cell>
          <cell r="D3703" t="str">
            <v>M2</v>
          </cell>
          <cell r="E3703">
            <v>8.86</v>
          </cell>
        </row>
        <row r="3704">
          <cell r="B3704" t="str">
            <v>68609/006</v>
          </cell>
          <cell r="C3704" t="str">
            <v>REGULARIZACAO PISO CIMENTO/AREIA 1:5 E=2CM</v>
          </cell>
          <cell r="D3704" t="str">
            <v>M2</v>
          </cell>
          <cell r="E3704">
            <v>5.77</v>
          </cell>
        </row>
        <row r="3705">
          <cell r="B3705" t="str">
            <v>68609/007</v>
          </cell>
          <cell r="C3705" t="str">
            <v>REGULARIZACAO PISO CIMENTO/AREIA 1:5 E=3CM</v>
          </cell>
          <cell r="D3705" t="str">
            <v>M2</v>
          </cell>
          <cell r="E3705">
            <v>8.1199999999999992</v>
          </cell>
        </row>
        <row r="3706">
          <cell r="B3706" t="str">
            <v>68609/008</v>
          </cell>
          <cell r="C3706" t="str">
            <v>REGULARIZACAO PISO CIMENTO/AREIA 1:5 E=5CM</v>
          </cell>
          <cell r="D3706" t="str">
            <v>M2</v>
          </cell>
          <cell r="E3706">
            <v>13.89</v>
          </cell>
        </row>
        <row r="3707">
          <cell r="B3707" t="str">
            <v>68609/009</v>
          </cell>
          <cell r="C3707" t="str">
            <v>PREPARACAO SUB BASE P/PAVIM EM PEDRA PORTUGUESA</v>
          </cell>
          <cell r="D3707" t="str">
            <v>M2</v>
          </cell>
          <cell r="E3707">
            <v>18.53</v>
          </cell>
        </row>
        <row r="3708">
          <cell r="B3708">
            <v>99</v>
          </cell>
          <cell r="C3708" t="str">
            <v>LASTROS (AREIA, BRITA, CASCALHO ETC)</v>
          </cell>
        </row>
        <row r="3709">
          <cell r="B3709">
            <v>10347</v>
          </cell>
          <cell r="C3709" t="str">
            <v>LASTRO DE PEDRA BRITADA APILOADO</v>
          </cell>
        </row>
        <row r="3710">
          <cell r="B3710" t="str">
            <v>10347/001</v>
          </cell>
          <cell r="C3710" t="str">
            <v>LASTRO DE PEDRA BRITADA GRANITICA 25MM E=3,0CM INCL COMPACTACAO MANUAL</v>
          </cell>
          <cell r="D3710" t="str">
            <v>M2</v>
          </cell>
          <cell r="E3710">
            <v>2.52</v>
          </cell>
        </row>
        <row r="3711">
          <cell r="B3711">
            <v>23719</v>
          </cell>
          <cell r="C3711" t="str">
            <v>LASTRO CONCRETO</v>
          </cell>
        </row>
        <row r="3712">
          <cell r="B3712" t="str">
            <v>23719/001</v>
          </cell>
          <cell r="C3712" t="str">
            <v>LASTRO CONCRETO FCK=10MPA SARRAFEADO</v>
          </cell>
          <cell r="D3712" t="str">
            <v>M3</v>
          </cell>
          <cell r="E3712">
            <v>228.82</v>
          </cell>
        </row>
        <row r="3713">
          <cell r="B3713" t="str">
            <v>23719/002</v>
          </cell>
          <cell r="C3713" t="str">
            <v>LASTRO CONCR MAGRO 1:4:8 SARRAFEADO (NAO INCL JUNTAS DILATACAO)</v>
          </cell>
          <cell r="D3713" t="str">
            <v>M3</v>
          </cell>
          <cell r="E3713">
            <v>268.10000000000002</v>
          </cell>
        </row>
        <row r="3714">
          <cell r="B3714" t="str">
            <v>23719/003</v>
          </cell>
          <cell r="C3714" t="str">
            <v>LASTRO CONCRETO FCK=15MPA SARRAFEADO</v>
          </cell>
          <cell r="D3714" t="str">
            <v>M3</v>
          </cell>
          <cell r="E3714">
            <v>241.02</v>
          </cell>
        </row>
        <row r="3715">
          <cell r="B3715">
            <v>23781</v>
          </cell>
          <cell r="C3715" t="str">
            <v>LASTRO DE CONCRETO MAGRO</v>
          </cell>
        </row>
        <row r="3716">
          <cell r="B3716" t="str">
            <v>23781/001</v>
          </cell>
          <cell r="C3716" t="str">
            <v>LASTRO CONCRETO MAGRO 1:4:8 E=8,0CM CONSUMO CIMENTO 210KG/M3</v>
          </cell>
          <cell r="D3716" t="str">
            <v>M2</v>
          </cell>
          <cell r="E3716">
            <v>21.45</v>
          </cell>
        </row>
        <row r="3717">
          <cell r="B3717" t="str">
            <v>23781/002</v>
          </cell>
          <cell r="C3717" t="str">
            <v>LASTRO CONCRETO MAGRO 1:4:8 E=5,0CM CONSUMO CIMENTO 210KG/M3</v>
          </cell>
          <cell r="D3717" t="str">
            <v>M2</v>
          </cell>
          <cell r="E3717">
            <v>14.71</v>
          </cell>
        </row>
        <row r="3718">
          <cell r="B3718" t="str">
            <v>23781/003</v>
          </cell>
          <cell r="C3718" t="str">
            <v>LASTRO CONCRETO MAGRO 1:4:8 E=7,0CM CONSUMO CIMENTO 210KG/M3</v>
          </cell>
          <cell r="D3718" t="str">
            <v>M2</v>
          </cell>
          <cell r="E3718">
            <v>19.7</v>
          </cell>
        </row>
        <row r="3719">
          <cell r="B3719">
            <v>60848</v>
          </cell>
          <cell r="C3719" t="str">
            <v>AQUISICAO DE CASCALHO DE JAZIDA</v>
          </cell>
        </row>
        <row r="3720">
          <cell r="B3720" t="str">
            <v>60848/001</v>
          </cell>
          <cell r="C3720" t="str">
            <v>CASCALHO DE RIO</v>
          </cell>
          <cell r="D3720" t="str">
            <v>M3</v>
          </cell>
          <cell r="E3720">
            <v>12.51</v>
          </cell>
        </row>
        <row r="3721">
          <cell r="B3721">
            <v>68610</v>
          </cell>
          <cell r="C3721" t="str">
            <v>CONTRAPISO E= 3CM ARGAMASSA CIMENTO/AREIA/SAIBRO 1:2:2</v>
          </cell>
        </row>
        <row r="3722">
          <cell r="B3722" t="str">
            <v>68610/001</v>
          </cell>
          <cell r="C3722" t="str">
            <v>CONTRAPISO E= 6CM ARGAMASSA CIMENTO/AREIA 1:5</v>
          </cell>
          <cell r="D3722" t="str">
            <v>M2</v>
          </cell>
          <cell r="E3722">
            <v>16.78</v>
          </cell>
        </row>
        <row r="3723">
          <cell r="B3723" t="str">
            <v>68610/002</v>
          </cell>
          <cell r="C3723" t="str">
            <v>CONTRAPISO E= 3CM ARGAMASSA CIMENTO/AREIA/SAIBRO 1:2:2</v>
          </cell>
          <cell r="D3723" t="str">
            <v>M2</v>
          </cell>
          <cell r="E3723">
            <v>7.96</v>
          </cell>
        </row>
        <row r="3724">
          <cell r="B3724" t="str">
            <v>68610/003</v>
          </cell>
          <cell r="C3724" t="str">
            <v>CONTRAPISO E= 5CM ARGAMASSA CIMENTO/AREIA 1:5</v>
          </cell>
          <cell r="D3724" t="str">
            <v>M2</v>
          </cell>
          <cell r="E3724">
            <v>13.89</v>
          </cell>
        </row>
        <row r="3725">
          <cell r="B3725" t="str">
            <v>IGO       |</v>
          </cell>
          <cell r="C3725" t="str">
            <v>D E S C R I Ç Ã O                                                   |UN</v>
          </cell>
          <cell r="D3725" t="str">
            <v>IDADE</v>
          </cell>
          <cell r="E3725" t="str">
            <v>|CUSTO TOT</v>
          </cell>
        </row>
        <row r="3726">
          <cell r="B3726" t="str">
            <v>ULO.....: N</v>
          </cell>
          <cell r="C3726" t="str">
            <v>ACIONAL CAIXA</v>
          </cell>
        </row>
        <row r="3728">
          <cell r="B3728" t="str">
            <v>68610/004</v>
          </cell>
          <cell r="C3728" t="str">
            <v>CONTRAPISO E= 4CM ARGAMASSA CIMENTO/AREIA 1:3</v>
          </cell>
          <cell r="D3728" t="str">
            <v>M2</v>
          </cell>
          <cell r="E3728">
            <v>13.42</v>
          </cell>
        </row>
        <row r="3729">
          <cell r="B3729" t="str">
            <v>68610/005</v>
          </cell>
          <cell r="C3729" t="str">
            <v>CONTRAPISO E= 6CM ARGAMASSA CIMENTO/AREIA 1:3</v>
          </cell>
          <cell r="D3729" t="str">
            <v>M2</v>
          </cell>
          <cell r="E3729">
            <v>20.399999999999999</v>
          </cell>
        </row>
        <row r="3730">
          <cell r="B3730" t="str">
            <v>68610/006</v>
          </cell>
          <cell r="C3730" t="str">
            <v>CONTRAPISO E= 7CM ARGAMASSA CIMENTO/AREIA 1:5</v>
          </cell>
          <cell r="D3730" t="str">
            <v>M2</v>
          </cell>
          <cell r="E3730">
            <v>18.579999999999998</v>
          </cell>
        </row>
        <row r="3731">
          <cell r="B3731">
            <v>68680</v>
          </cell>
          <cell r="C3731" t="str">
            <v>CONTRAPISO/LASTRO CONCRETO</v>
          </cell>
        </row>
        <row r="3732">
          <cell r="B3732" t="str">
            <v>68680/001</v>
          </cell>
          <cell r="C3732" t="str">
            <v>CONTRAPISO/LASTRO CONCRETO 1:2,5:5 S/BETONEIRA E=7CM</v>
          </cell>
          <cell r="D3732" t="str">
            <v>M2</v>
          </cell>
          <cell r="E3732">
            <v>20.49</v>
          </cell>
        </row>
        <row r="3733">
          <cell r="B3733" t="str">
            <v>68680/002</v>
          </cell>
          <cell r="C3733" t="str">
            <v>CONTRAPISO/LASTRO CONCRETO 1:2,5:5 C/BETONEIRA E=7CM</v>
          </cell>
          <cell r="D3733" t="str">
            <v>M2</v>
          </cell>
          <cell r="E3733">
            <v>19.829999999999998</v>
          </cell>
        </row>
        <row r="3734">
          <cell r="B3734" t="str">
            <v>68680/003</v>
          </cell>
          <cell r="C3734" t="str">
            <v>CONTRAPISO/LASTRO CONCRETO 1:3:6 S/BETONEIRA E=5CM</v>
          </cell>
          <cell r="D3734" t="str">
            <v>M2</v>
          </cell>
          <cell r="E3734">
            <v>14.47</v>
          </cell>
        </row>
        <row r="3735">
          <cell r="B3735" t="str">
            <v>68680/004</v>
          </cell>
          <cell r="C3735" t="str">
            <v>CONTRAPISO/LASTRO CONCRETO 1:3:6 C/BETONEIRA E=5CM</v>
          </cell>
          <cell r="D3735" t="str">
            <v>M2</v>
          </cell>
          <cell r="E3735">
            <v>14</v>
          </cell>
        </row>
        <row r="3736">
          <cell r="B3736" t="str">
            <v>68680/005</v>
          </cell>
          <cell r="C3736" t="str">
            <v>CONTRAPISO/LASTRO CONCRETO 1:3:6 S/BETONEIRA E=6CM</v>
          </cell>
          <cell r="D3736" t="str">
            <v>M2</v>
          </cell>
          <cell r="E3736">
            <v>17.059999999999999</v>
          </cell>
        </row>
        <row r="3737">
          <cell r="B3737" t="str">
            <v>68680/006</v>
          </cell>
          <cell r="C3737" t="str">
            <v>CONTRAPISO/LASTRO CONCRETO 1:3:6 C/BETONEIRA E=6CM</v>
          </cell>
          <cell r="D3737" t="str">
            <v>M2</v>
          </cell>
          <cell r="E3737">
            <v>16.5</v>
          </cell>
        </row>
        <row r="3738">
          <cell r="B3738" t="str">
            <v>68680/007</v>
          </cell>
          <cell r="C3738" t="str">
            <v>CONTRAPISO/LASTRO CONCRETO 1:3:5 S/BETONEIRA E=6CM</v>
          </cell>
          <cell r="D3738" t="str">
            <v>M2</v>
          </cell>
          <cell r="E3738">
            <v>17.34</v>
          </cell>
        </row>
        <row r="3739">
          <cell r="B3739" t="str">
            <v>68680/008</v>
          </cell>
          <cell r="C3739" t="str">
            <v>CONTRAPISO/LASTRO CONCRETO 1:3:5 C/BETONEIRA E=6CM</v>
          </cell>
          <cell r="D3739" t="str">
            <v>M2</v>
          </cell>
          <cell r="E3739">
            <v>16.77</v>
          </cell>
        </row>
        <row r="3740">
          <cell r="B3740" t="str">
            <v>68680/009</v>
          </cell>
          <cell r="C3740" t="str">
            <v>CONTRAPISO/LASTRO CONCRETO 1:3:6 S/BETONEIRA E=7CM</v>
          </cell>
          <cell r="D3740" t="str">
            <v>M2</v>
          </cell>
          <cell r="E3740">
            <v>19.66</v>
          </cell>
        </row>
        <row r="3741">
          <cell r="B3741" t="str">
            <v>68680/010</v>
          </cell>
          <cell r="C3741" t="str">
            <v>CONTRAPISO/LASTRO CONCRETO 1:3:6 C/BETONEIRA E=7CM</v>
          </cell>
          <cell r="D3741" t="str">
            <v>M2</v>
          </cell>
          <cell r="E3741">
            <v>19</v>
          </cell>
        </row>
        <row r="3742">
          <cell r="B3742" t="str">
            <v>68680/011</v>
          </cell>
          <cell r="C3742" t="str">
            <v>CONTRAPISO/LASTRO CONCRETO 1:3:6 C/BETONEIRA E=4CM</v>
          </cell>
          <cell r="D3742" t="str">
            <v>M2</v>
          </cell>
          <cell r="E3742">
            <v>11.87</v>
          </cell>
        </row>
        <row r="3743">
          <cell r="B3743" t="str">
            <v>68680/012</v>
          </cell>
          <cell r="C3743" t="str">
            <v>CONTRAPISO/LASTRO CONCRETO 1:3:5 S/BETONEIRA E=5CM</v>
          </cell>
          <cell r="D3743" t="str">
            <v>M2</v>
          </cell>
          <cell r="E3743">
            <v>14.7</v>
          </cell>
        </row>
        <row r="3744">
          <cell r="B3744" t="str">
            <v>68680/013</v>
          </cell>
          <cell r="C3744" t="str">
            <v>CONTRAPISO/LASTRO CONCRETO 1:3:5 C/BETONEIRA E=5CM</v>
          </cell>
          <cell r="D3744" t="str">
            <v>M2</v>
          </cell>
          <cell r="E3744">
            <v>14.23</v>
          </cell>
        </row>
        <row r="3745">
          <cell r="B3745" t="str">
            <v>68680/014</v>
          </cell>
          <cell r="C3745" t="str">
            <v>CONTRAPISO/LASTRO CONCRETO 1:3:5 S/BETONEIRA E=8CM</v>
          </cell>
          <cell r="D3745" t="str">
            <v>M2</v>
          </cell>
          <cell r="E3745">
            <v>22.62</v>
          </cell>
        </row>
        <row r="3746">
          <cell r="B3746" t="str">
            <v>68680/015</v>
          </cell>
          <cell r="C3746" t="str">
            <v>CONTRAPISO/LASTRO CONCRETO 1:3:5 C/BETONEIRA E=8CM</v>
          </cell>
          <cell r="D3746" t="str">
            <v>M2</v>
          </cell>
          <cell r="E3746">
            <v>21.86</v>
          </cell>
        </row>
        <row r="3747">
          <cell r="B3747" t="str">
            <v>68680/016</v>
          </cell>
          <cell r="C3747" t="str">
            <v>CONTRAPISO/LASTRO CONCRETO 1:4:8 S/BETONEIRA E=8CM</v>
          </cell>
          <cell r="D3747" t="str">
            <v>M2</v>
          </cell>
          <cell r="E3747">
            <v>21.17</v>
          </cell>
        </row>
        <row r="3748">
          <cell r="B3748" t="str">
            <v>68680/017</v>
          </cell>
          <cell r="C3748" t="str">
            <v>CONTRAPISO/LASTRO CONCRETO 1:3:5 S/BETONEIRA E=3CM</v>
          </cell>
          <cell r="D3748" t="str">
            <v>M2</v>
          </cell>
          <cell r="E3748">
            <v>9.42</v>
          </cell>
        </row>
        <row r="3749">
          <cell r="B3749" t="str">
            <v>68680/018</v>
          </cell>
          <cell r="C3749" t="str">
            <v>CONTRAPISO/LASTRO CONCRETO FCK=10,0MPA E=7CM</v>
          </cell>
          <cell r="D3749" t="str">
            <v>M2</v>
          </cell>
          <cell r="E3749">
            <v>20.48</v>
          </cell>
        </row>
        <row r="3750">
          <cell r="B3750" t="str">
            <v>68680/019</v>
          </cell>
          <cell r="C3750" t="str">
            <v>CONTRAPISO/LASTRO CONCRETO FCK=13,5MPA E=7CM</v>
          </cell>
          <cell r="D3750" t="str">
            <v>M2</v>
          </cell>
          <cell r="E3750">
            <v>21.07</v>
          </cell>
        </row>
        <row r="3751">
          <cell r="B3751" t="str">
            <v>68680/020</v>
          </cell>
          <cell r="C3751" t="str">
            <v>CONTRAPISO/LASTRO CONCRETO FCK=15,0MPA E=6CM</v>
          </cell>
          <cell r="D3751" t="str">
            <v>M2</v>
          </cell>
          <cell r="E3751">
            <v>18.5</v>
          </cell>
        </row>
        <row r="3752">
          <cell r="B3752" t="str">
            <v>68680/021</v>
          </cell>
          <cell r="C3752" t="str">
            <v>CONTRAPISO/LASTRO CONCRETO FCK=15,0MPA E=10CM</v>
          </cell>
          <cell r="D3752" t="str">
            <v>M2</v>
          </cell>
          <cell r="E3752">
            <v>29.84</v>
          </cell>
        </row>
        <row r="3753">
          <cell r="B3753" t="str">
            <v>68680/022</v>
          </cell>
          <cell r="C3753" t="str">
            <v>CONTRAPISO/LASTRO CONCRETO 1:3:5 S/BETONEIRA E=10CM</v>
          </cell>
          <cell r="D3753" t="str">
            <v>M2</v>
          </cell>
          <cell r="E3753">
            <v>27.9</v>
          </cell>
        </row>
        <row r="3754">
          <cell r="B3754" t="str">
            <v>68680/023</v>
          </cell>
          <cell r="C3754" t="str">
            <v>CONTRAPISO/LASTRO CONCRETO 1:3:5 C/BETONEIRA E=10CM</v>
          </cell>
          <cell r="D3754" t="str">
            <v>M2</v>
          </cell>
          <cell r="E3754">
            <v>28.5</v>
          </cell>
        </row>
        <row r="3755">
          <cell r="B3755" t="str">
            <v>68680/024</v>
          </cell>
          <cell r="C3755" t="str">
            <v>CONTRAPISO/LASTRO CONCRETO 1:4:8 C/BETONEIRA E=10CM</v>
          </cell>
          <cell r="D3755" t="str">
            <v>M2</v>
          </cell>
          <cell r="E3755">
            <v>25.15</v>
          </cell>
        </row>
        <row r="3756">
          <cell r="B3756" t="str">
            <v>IGO       |</v>
          </cell>
          <cell r="C3756" t="str">
            <v>D E S C R I Ç Ã O                                                   |UN</v>
          </cell>
          <cell r="D3756" t="str">
            <v>IDADE</v>
          </cell>
          <cell r="E3756" t="str">
            <v>|CUSTO TOT</v>
          </cell>
        </row>
        <row r="3757">
          <cell r="B3757" t="str">
            <v>ULO.....: N</v>
          </cell>
          <cell r="C3757" t="str">
            <v>ACIONAL CAIXA</v>
          </cell>
        </row>
        <row r="3759">
          <cell r="B3759" t="str">
            <v>68680/025</v>
          </cell>
          <cell r="C3759" t="str">
            <v>CONTRAPISO/LASTRO CONCRETO 1:4:8 S/BETONEIRA E=10CM</v>
          </cell>
          <cell r="D3759" t="str">
            <v>M2</v>
          </cell>
          <cell r="E3759">
            <v>26.09</v>
          </cell>
        </row>
        <row r="3760">
          <cell r="B3760" t="str">
            <v>68680/026</v>
          </cell>
          <cell r="C3760" t="str">
            <v>CONTRAPISO/LASTRO CONCRETO 1:4:8 S/BETONEIRA E=6CM</v>
          </cell>
          <cell r="D3760" t="str">
            <v>M2</v>
          </cell>
          <cell r="E3760">
            <v>16.25</v>
          </cell>
        </row>
        <row r="3761">
          <cell r="B3761" t="str">
            <v>68680/027</v>
          </cell>
          <cell r="C3761" t="str">
            <v>CONTRAPISO/LASTRO CONCRETO 1:2,5:5 S/BETONEIRA E=5CM</v>
          </cell>
          <cell r="D3761" t="str">
            <v>M2</v>
          </cell>
          <cell r="E3761">
            <v>15.07</v>
          </cell>
        </row>
        <row r="3762">
          <cell r="B3762" t="str">
            <v>68680/028</v>
          </cell>
          <cell r="C3762" t="str">
            <v>CONTRAPISO/LASTRO CONCRETO 1:2,5:5 S/BETONEIRA E=15CM</v>
          </cell>
          <cell r="D3762" t="str">
            <v>M2</v>
          </cell>
          <cell r="E3762">
            <v>42.2</v>
          </cell>
        </row>
        <row r="3763">
          <cell r="B3763" t="str">
            <v>68680/029</v>
          </cell>
          <cell r="C3763" t="str">
            <v>CONTRAPISO/LASTRO CONCRETO 1:2,5:5 C/BETONEIRA E=15CM</v>
          </cell>
          <cell r="D3763" t="str">
            <v>M2</v>
          </cell>
          <cell r="E3763">
            <v>40.79</v>
          </cell>
        </row>
        <row r="3764">
          <cell r="B3764" t="str">
            <v>68680/030</v>
          </cell>
          <cell r="C3764" t="str">
            <v>CONTRAPISO/LASTRO CONCRETO 1:3:6 S/BETONEIRA E=15CM</v>
          </cell>
          <cell r="D3764" t="str">
            <v>M2</v>
          </cell>
          <cell r="E3764">
            <v>39</v>
          </cell>
        </row>
        <row r="3765">
          <cell r="B3765" t="str">
            <v>68680/031</v>
          </cell>
          <cell r="C3765" t="str">
            <v>CONTRAPISO/LASTRO CONCRETO 1,3,6 C/BETONEIRA E=15CM</v>
          </cell>
          <cell r="D3765" t="str">
            <v>M2</v>
          </cell>
          <cell r="E3765">
            <v>39</v>
          </cell>
        </row>
        <row r="3766">
          <cell r="B3766">
            <v>68681</v>
          </cell>
          <cell r="C3766" t="str">
            <v>CONTRAPISO/LASTRO CONCRETO C/IMPERMEABILIZACAO</v>
          </cell>
        </row>
        <row r="3767">
          <cell r="B3767" t="str">
            <v>68681/001</v>
          </cell>
          <cell r="C3767" t="str">
            <v>CONTRAPISO/LASTRO E=10CM CONCRETO 1:3:5 C/BETONEIRA/VEDACIT</v>
          </cell>
          <cell r="D3767" t="str">
            <v>M2</v>
          </cell>
          <cell r="E3767">
            <v>34.92</v>
          </cell>
        </row>
        <row r="3768">
          <cell r="B3768" t="str">
            <v>68681/002</v>
          </cell>
          <cell r="C3768" t="str">
            <v>CONTRAPISO/LASTRO E= 7CM CONCRETO 1:3:6 C/BETONEIRA/VEDACIT</v>
          </cell>
          <cell r="D3768" t="str">
            <v>M2</v>
          </cell>
          <cell r="E3768">
            <v>22.98</v>
          </cell>
        </row>
        <row r="3769">
          <cell r="B3769" t="str">
            <v>68681/003</v>
          </cell>
          <cell r="C3769" t="str">
            <v>CONTRAPISO/LASTRO E= 6CM CONCRETO 1:3:5 S/BETONEIRA/VEDACIT</v>
          </cell>
          <cell r="D3769" t="str">
            <v>M2</v>
          </cell>
          <cell r="E3769">
            <v>22.12</v>
          </cell>
        </row>
        <row r="3770">
          <cell r="B3770" t="str">
            <v>68681/004</v>
          </cell>
          <cell r="C3770" t="str">
            <v>CONTRAPISO/LASTRO E= 7CM CONCRETO 1:3:6 S/BETONEIRA/VEDACIT</v>
          </cell>
          <cell r="D3770" t="str">
            <v>M2</v>
          </cell>
          <cell r="E3770">
            <v>25.23</v>
          </cell>
        </row>
        <row r="3771">
          <cell r="B3771" t="str">
            <v>68681/005</v>
          </cell>
          <cell r="C3771" t="str">
            <v>CONTRAPISO/LASTRO E=3,5CM CONCRETO 1:4:8 C/BETONEIRA/VEDACIT</v>
          </cell>
          <cell r="D3771" t="str">
            <v>M2</v>
          </cell>
          <cell r="E3771">
            <v>12.73</v>
          </cell>
        </row>
        <row r="3772">
          <cell r="B3772" t="str">
            <v>68681/006</v>
          </cell>
          <cell r="C3772" t="str">
            <v>CONTRAPISO/LASTRO E= 5CM CONCRETO 1:3:5 S/BETONEIRA/SIKA 1</v>
          </cell>
          <cell r="D3772" t="str">
            <v>M2</v>
          </cell>
          <cell r="E3772">
            <v>18.68</v>
          </cell>
        </row>
        <row r="3773">
          <cell r="B3773" t="str">
            <v>68681/007</v>
          </cell>
          <cell r="C3773" t="str">
            <v>CONTRAPISO/LASTRO E= 7CM CONCRETO 1:2,5:5 C/BETONEIRA/VEDACIT</v>
          </cell>
          <cell r="D3773" t="str">
            <v>M2</v>
          </cell>
          <cell r="E3773">
            <v>25.41</v>
          </cell>
        </row>
        <row r="3774">
          <cell r="B3774" t="str">
            <v>68681/008</v>
          </cell>
          <cell r="C3774" t="str">
            <v>CONTRAPISO/LASTRO E= 8CM CONCRETO 1:3:5 S/BETONEIRA/VEDACIT</v>
          </cell>
          <cell r="D3774" t="str">
            <v>M2</v>
          </cell>
          <cell r="E3774">
            <v>28.99</v>
          </cell>
        </row>
        <row r="3775">
          <cell r="B3775" t="str">
            <v>68681/009</v>
          </cell>
          <cell r="C3775" t="str">
            <v>CONTRAPISO/LASTRO E=10CM CONCRETO 1:3:6 S/BETONEIRA/VEDACIT</v>
          </cell>
          <cell r="D3775" t="str">
            <v>M2</v>
          </cell>
          <cell r="E3775">
            <v>35.409999999999997</v>
          </cell>
        </row>
        <row r="3776">
          <cell r="B3776" t="str">
            <v>VE</v>
          </cell>
          <cell r="C3776" t="str">
            <v>REVESTIMENTO E TRATAMENTO DE SUPERFICIES</v>
          </cell>
        </row>
        <row r="3777">
          <cell r="B3777">
            <v>6</v>
          </cell>
          <cell r="C3777" t="str">
            <v>CHAPISCO</v>
          </cell>
        </row>
        <row r="3778">
          <cell r="B3778">
            <v>23708</v>
          </cell>
          <cell r="C3778" t="str">
            <v>CHAPISCO EM PAREDES ARG CIM/AREIA 1:4 E=0,5CM</v>
          </cell>
        </row>
        <row r="3779">
          <cell r="B3779" t="str">
            <v>23708/001</v>
          </cell>
          <cell r="C3779" t="str">
            <v>CHAPISCO CIM/AREIA 1:4 ESP=0,5CM (EXTERNO)</v>
          </cell>
          <cell r="D3779" t="str">
            <v>M2</v>
          </cell>
          <cell r="E3779">
            <v>2.04</v>
          </cell>
        </row>
        <row r="3780">
          <cell r="B3780" t="str">
            <v>23708/002</v>
          </cell>
          <cell r="C3780" t="str">
            <v>CHAPISCO CIM/AREIA 1:4 ESP=0,5CM (INTERNO)</v>
          </cell>
          <cell r="D3780" t="str">
            <v>M2</v>
          </cell>
          <cell r="E3780">
            <v>2.04</v>
          </cell>
        </row>
        <row r="3781">
          <cell r="B3781">
            <v>23753</v>
          </cell>
          <cell r="C3781" t="str">
            <v>CHAPISCO RUSTICO/PAREDES ARG CIM/AREIA 1:3 E=2,0CM</v>
          </cell>
        </row>
        <row r="3782">
          <cell r="B3782" t="str">
            <v>23753/001</v>
          </cell>
          <cell r="C3782" t="str">
            <v>CHAPISCO RUSTICO BLOCO 2Q E=2CM 1:3 CIMENTO AREIA</v>
          </cell>
          <cell r="D3782" t="str">
            <v>M2</v>
          </cell>
          <cell r="E3782">
            <v>15.21</v>
          </cell>
        </row>
        <row r="3783">
          <cell r="B3783">
            <v>24277</v>
          </cell>
          <cell r="C3783" t="str">
            <v>CHAPISCO EM PAREDES ARG CIM/AREIA 1:3 4=0,5CM</v>
          </cell>
        </row>
        <row r="3784">
          <cell r="B3784" t="str">
            <v>24277/001</v>
          </cell>
          <cell r="C3784" t="str">
            <v>CHAPISCO INT/EXT CIM/AREIA 1:3 PREPARO ARGAM. MECANICO</v>
          </cell>
          <cell r="D3784" t="str">
            <v>M2</v>
          </cell>
          <cell r="E3784">
            <v>2.23</v>
          </cell>
        </row>
        <row r="3785">
          <cell r="B3785">
            <v>68597</v>
          </cell>
          <cell r="C3785" t="str">
            <v>CHAPISCA ARGAMASSA CIMENTO/AREIA 1:4 E=0,7CM</v>
          </cell>
        </row>
        <row r="3786">
          <cell r="B3786" t="str">
            <v>68597/001</v>
          </cell>
          <cell r="C3786" t="str">
            <v>CHAPISCO ARGAMASSA CIMENTO/AREIA 1:3 E=1,0CM</v>
          </cell>
          <cell r="D3786" t="str">
            <v>M2</v>
          </cell>
          <cell r="E3786">
            <v>4.03</v>
          </cell>
        </row>
        <row r="3787">
          <cell r="B3787" t="str">
            <v>IGO       |</v>
          </cell>
          <cell r="C3787" t="str">
            <v>D E S C R I Ç Ã O                                                   |UN</v>
          </cell>
          <cell r="D3787" t="str">
            <v>IDADE</v>
          </cell>
          <cell r="E3787" t="str">
            <v>|CUSTO TOT</v>
          </cell>
        </row>
        <row r="3788">
          <cell r="B3788" t="str">
            <v>ULO.....: N</v>
          </cell>
          <cell r="C3788" t="str">
            <v>ACIONAL CAIXA</v>
          </cell>
        </row>
        <row r="3790">
          <cell r="B3790" t="str">
            <v>68597/002</v>
          </cell>
          <cell r="C3790" t="str">
            <v>CHAPISCO ARGAMASSA CIMENTO/AREIA 1:4 E=1,0CM</v>
          </cell>
          <cell r="D3790" t="str">
            <v>M2</v>
          </cell>
          <cell r="E3790">
            <v>3.68</v>
          </cell>
        </row>
        <row r="3791">
          <cell r="B3791" t="str">
            <v>68597/003</v>
          </cell>
          <cell r="C3791" t="str">
            <v>CHAPISCO ARGAMASSA CIMENTO/AREIA 1:5 E=0,5CM</v>
          </cell>
          <cell r="D3791" t="str">
            <v>M2</v>
          </cell>
          <cell r="E3791">
            <v>1.98</v>
          </cell>
        </row>
        <row r="3792">
          <cell r="B3792" t="str">
            <v>68597/004</v>
          </cell>
          <cell r="C3792" t="str">
            <v>CHAPISCO ARGAMASSA CIMENTO/AREIA 1:4 E=0,5CM</v>
          </cell>
          <cell r="D3792" t="str">
            <v>M2</v>
          </cell>
          <cell r="E3792">
            <v>2.11</v>
          </cell>
        </row>
        <row r="3793">
          <cell r="B3793" t="str">
            <v>68597/005</v>
          </cell>
          <cell r="C3793" t="str">
            <v>CHAPISCO ARGAMASSA CIMENTO/AREIA 1:3 E=0,5CM</v>
          </cell>
          <cell r="D3793" t="str">
            <v>M2</v>
          </cell>
          <cell r="E3793">
            <v>2.29</v>
          </cell>
        </row>
        <row r="3794">
          <cell r="B3794" t="str">
            <v>68597/006</v>
          </cell>
          <cell r="C3794" t="str">
            <v>CHAPISCA ARGAMASSA CIMENTO/AREIA 1:4 E=0,7CM</v>
          </cell>
          <cell r="D3794" t="str">
            <v>M2</v>
          </cell>
          <cell r="E3794">
            <v>3.06</v>
          </cell>
        </row>
        <row r="3795">
          <cell r="B3795" t="str">
            <v>68597/007</v>
          </cell>
          <cell r="C3795" t="str">
            <v>CHAPISCO ARGAMASSA CIMENTO/AREIA 1:6 E=0,7CM</v>
          </cell>
          <cell r="D3795" t="str">
            <v>M2</v>
          </cell>
          <cell r="E3795">
            <v>2.77</v>
          </cell>
        </row>
        <row r="3796">
          <cell r="B3796" t="str">
            <v>68597/008</v>
          </cell>
          <cell r="C3796" t="str">
            <v>CHAPISCO ARGAMASSA CIMENTO/AREIA 1:6 E=0,5CM</v>
          </cell>
          <cell r="D3796" t="str">
            <v>M2</v>
          </cell>
          <cell r="E3796">
            <v>1.9</v>
          </cell>
        </row>
        <row r="3797">
          <cell r="B3797" t="str">
            <v>68597/009</v>
          </cell>
          <cell r="C3797" t="str">
            <v>CHAPISCO ARGAMASSA CIMENTO/AREIA 1:6 E=1,0CM</v>
          </cell>
          <cell r="D3797" t="str">
            <v>M2</v>
          </cell>
          <cell r="E3797">
            <v>3.26</v>
          </cell>
        </row>
        <row r="3798">
          <cell r="B3798" t="str">
            <v>68597/010</v>
          </cell>
          <cell r="C3798" t="str">
            <v>CHAPISCO ARGAMASSA CIMENTO/AREIA 1:2 E=1,0CM</v>
          </cell>
          <cell r="D3798" t="str">
            <v>M2</v>
          </cell>
          <cell r="E3798">
            <v>4.57</v>
          </cell>
        </row>
        <row r="3799">
          <cell r="B3799" t="str">
            <v>68597/011</v>
          </cell>
          <cell r="C3799" t="str">
            <v>CHAPISCO ARGAMASSA CIMENTO/AREIA 1:2 E=2,0CM</v>
          </cell>
          <cell r="D3799" t="str">
            <v>M2</v>
          </cell>
          <cell r="E3799">
            <v>8.06</v>
          </cell>
        </row>
        <row r="3800">
          <cell r="B3800" t="str">
            <v>68597/012</v>
          </cell>
          <cell r="C3800" t="str">
            <v>CHAPISCO ARGAMASSA CIMENTO/AREIA 1:3 E=3,0CM</v>
          </cell>
          <cell r="D3800" t="str">
            <v>M2</v>
          </cell>
          <cell r="E3800">
            <v>9.39</v>
          </cell>
        </row>
        <row r="3801">
          <cell r="B3801" t="str">
            <v>68597/013</v>
          </cell>
          <cell r="C3801" t="str">
            <v>CHAPISCO ARGAMASSA CIMENTO/CAL/AREIA 1:2:8 E=0,5CM</v>
          </cell>
          <cell r="D3801" t="str">
            <v>M2</v>
          </cell>
          <cell r="E3801">
            <v>2.5299999999999998</v>
          </cell>
        </row>
        <row r="3802">
          <cell r="B3802" t="str">
            <v>68597/014</v>
          </cell>
          <cell r="C3802" t="str">
            <v>CHAPISCO ARGAMASSA CIMENTO/AREIA 1:2/VEDACIT E=0,5CM</v>
          </cell>
          <cell r="D3802" t="str">
            <v>M2</v>
          </cell>
          <cell r="E3802">
            <v>2.96</v>
          </cell>
        </row>
        <row r="3803">
          <cell r="B3803" t="str">
            <v>68597/015</v>
          </cell>
          <cell r="C3803" t="str">
            <v>CHAPISCO ARGAMASSA CIMENTO/AREIA 1:3/SIKA 1 E=0,5CM</v>
          </cell>
          <cell r="D3803" t="str">
            <v>M2</v>
          </cell>
          <cell r="E3803">
            <v>2.5299999999999998</v>
          </cell>
        </row>
        <row r="3804">
          <cell r="B3804" t="str">
            <v>68597/016</v>
          </cell>
          <cell r="C3804" t="str">
            <v>CHAPISCO ARGAMASSA CIMENTO/AREIA 1:5/VEDACIT E=0,5CM</v>
          </cell>
          <cell r="D3804" t="str">
            <v>M2</v>
          </cell>
          <cell r="E3804">
            <v>2.38</v>
          </cell>
        </row>
        <row r="3805">
          <cell r="B3805" t="str">
            <v>68597/017</v>
          </cell>
          <cell r="C3805" t="str">
            <v>CHAPISCO ARGAMASSA CIMENTO/AREIA 1:3/VEDACIT E=1,0CM</v>
          </cell>
          <cell r="D3805" t="str">
            <v>M2</v>
          </cell>
          <cell r="E3805">
            <v>4.83</v>
          </cell>
        </row>
        <row r="3806">
          <cell r="B3806" t="str">
            <v>68597/018</v>
          </cell>
          <cell r="C3806" t="str">
            <v>CHAPISCO ARGAMASSA CIMENTO/AREIA 1:4/VEDACIT E=0,5CM</v>
          </cell>
          <cell r="D3806" t="str">
            <v>M2</v>
          </cell>
          <cell r="E3806">
            <v>2.5099999999999998</v>
          </cell>
        </row>
        <row r="3807">
          <cell r="B3807" t="str">
            <v>68597/019</v>
          </cell>
          <cell r="C3807" t="str">
            <v>CHAPISCO ARGAMASSA CIMENTO/AREIA 1:3/VEDACIT E=1,5CM</v>
          </cell>
          <cell r="D3807" t="str">
            <v>M2</v>
          </cell>
          <cell r="E3807">
            <v>6.97</v>
          </cell>
        </row>
        <row r="3808">
          <cell r="B3808" t="str">
            <v>68597/020</v>
          </cell>
          <cell r="C3808" t="str">
            <v>CHAPISCO ARGAMASSA CIMENTO/AREIA 1:2/SIKA 1 E=0,5CM</v>
          </cell>
          <cell r="D3808" t="str">
            <v>M2</v>
          </cell>
          <cell r="E3808">
            <v>2.8</v>
          </cell>
        </row>
        <row r="3809">
          <cell r="B3809" t="str">
            <v>68597/021</v>
          </cell>
          <cell r="C3809" t="str">
            <v>CHAPISCO ARGAMASSA CIMENTO/AREIA GROSSA 1:3 E=1,0CM</v>
          </cell>
          <cell r="D3809" t="str">
            <v>M2</v>
          </cell>
          <cell r="E3809">
            <v>4.37</v>
          </cell>
        </row>
        <row r="3810">
          <cell r="B3810" t="str">
            <v>68597/022</v>
          </cell>
          <cell r="C3810" t="str">
            <v>CHAPISCO ARGAMASSA CIMENTO/PEDRISCO 1:4 E=0,5CM</v>
          </cell>
          <cell r="D3810" t="str">
            <v>M2</v>
          </cell>
          <cell r="E3810">
            <v>3.22</v>
          </cell>
        </row>
        <row r="3811">
          <cell r="B3811" t="str">
            <v>68597/023</v>
          </cell>
          <cell r="C3811" t="str">
            <v>CHAPISCO ARGAMASSA CIMENTO/AREIA 1:5 E=0,7CM</v>
          </cell>
          <cell r="D3811" t="str">
            <v>M2</v>
          </cell>
          <cell r="E3811">
            <v>5.59</v>
          </cell>
        </row>
        <row r="3812">
          <cell r="B3812" t="str">
            <v>68597/024</v>
          </cell>
          <cell r="C3812" t="str">
            <v>CHAPISCO A PENEIRA CIMENTO/AREIA 1:4 E=0,7CM</v>
          </cell>
          <cell r="D3812" t="str">
            <v>M2</v>
          </cell>
          <cell r="E3812">
            <v>3.6</v>
          </cell>
        </row>
        <row r="3813">
          <cell r="B3813">
            <v>7</v>
          </cell>
          <cell r="C3813" t="str">
            <v>EMBOCO</v>
          </cell>
        </row>
        <row r="3814">
          <cell r="B3814">
            <v>24226</v>
          </cell>
          <cell r="C3814" t="str">
            <v>EMBOCO COM IMPERMEABILIZANRE</v>
          </cell>
        </row>
        <row r="3815">
          <cell r="B3815" t="str">
            <v>24226/001</v>
          </cell>
          <cell r="C3815" t="str">
            <v>EMBOCO 1:3 C/ IMPERMEABILIZANTE E = 1,5 CM VERTICAL</v>
          </cell>
          <cell r="D3815" t="str">
            <v>M2</v>
          </cell>
          <cell r="E3815">
            <v>11.81</v>
          </cell>
        </row>
        <row r="3816">
          <cell r="B3816">
            <v>24227</v>
          </cell>
          <cell r="C3816" t="str">
            <v>EMBOCO ASPERO COM ARGAMASSA</v>
          </cell>
        </row>
        <row r="3817">
          <cell r="B3817" t="str">
            <v>24227/001</v>
          </cell>
          <cell r="C3817" t="str">
            <v>EMBOCO ASPERO C/ARGAMASSA 1:2:8 CIMENTO/CAL/AREIA MEDIA</v>
          </cell>
          <cell r="D3817" t="str">
            <v>M2</v>
          </cell>
          <cell r="E3817">
            <v>13.03</v>
          </cell>
        </row>
        <row r="3818">
          <cell r="B3818" t="str">
            <v>IGO       |</v>
          </cell>
          <cell r="C3818" t="str">
            <v>D E S C R I Ç Ã O                                                   |UN</v>
          </cell>
          <cell r="D3818" t="str">
            <v>IDADE</v>
          </cell>
          <cell r="E3818" t="str">
            <v>|CUSTO TOT</v>
          </cell>
        </row>
        <row r="3819">
          <cell r="B3819" t="str">
            <v>ULO.....: N</v>
          </cell>
          <cell r="C3819" t="str">
            <v>ACIONAL CAIXA</v>
          </cell>
        </row>
        <row r="3821">
          <cell r="B3821">
            <v>68055</v>
          </cell>
          <cell r="C3821" t="str">
            <v>EMBOCO ASPERO CAL/AREIA MEDIA SEM PENEIRAR 1:4+130KG CIMENTO E=2,0CM</v>
          </cell>
          <cell r="D3821" t="str">
            <v>M2</v>
          </cell>
          <cell r="E3821">
            <v>11.6</v>
          </cell>
        </row>
        <row r="3822">
          <cell r="C3822" t="str">
            <v>PREPARO ARG. C/BETONEIRA</v>
          </cell>
        </row>
        <row r="3823">
          <cell r="B3823">
            <v>68598</v>
          </cell>
          <cell r="C3823" t="str">
            <v>EMBOCO</v>
          </cell>
        </row>
        <row r="3824">
          <cell r="B3824" t="str">
            <v>68598/001</v>
          </cell>
          <cell r="C3824" t="str">
            <v>EMBOCO INT/EXT CIMENTO/AREIA 1:7 E=1,5CM</v>
          </cell>
          <cell r="D3824" t="str">
            <v>M2</v>
          </cell>
          <cell r="E3824">
            <v>7.69</v>
          </cell>
        </row>
        <row r="3825">
          <cell r="B3825" t="str">
            <v>68598/002</v>
          </cell>
          <cell r="C3825" t="str">
            <v>EMBOCO INT/EXT CIMENTO/AREIA 1:6 E=2,5CM</v>
          </cell>
          <cell r="D3825" t="str">
            <v>M2</v>
          </cell>
          <cell r="E3825">
            <v>11.67</v>
          </cell>
        </row>
        <row r="3826">
          <cell r="B3826" t="str">
            <v>68598/003</v>
          </cell>
          <cell r="C3826" t="str">
            <v>EMBOCO INT/EXT CIMENTO/AREIA 1:5 E=1,8CM</v>
          </cell>
          <cell r="D3826" t="str">
            <v>M2</v>
          </cell>
          <cell r="E3826">
            <v>9.74</v>
          </cell>
        </row>
        <row r="3827">
          <cell r="B3827" t="str">
            <v>68598/004</v>
          </cell>
          <cell r="C3827" t="str">
            <v>EMBOCO INT/EXT CIMENTO/AREIA 1:4 E=2,0CM</v>
          </cell>
          <cell r="D3827" t="str">
            <v>M2</v>
          </cell>
          <cell r="E3827">
            <v>10.6</v>
          </cell>
        </row>
        <row r="3828">
          <cell r="B3828" t="str">
            <v>68598/005</v>
          </cell>
          <cell r="C3828" t="str">
            <v>EMBOCO INT/EXT CIMENTO/CAL/AREIA 1:4:10 E=2,0CM</v>
          </cell>
          <cell r="D3828" t="str">
            <v>M2</v>
          </cell>
          <cell r="E3828">
            <v>11.63</v>
          </cell>
        </row>
        <row r="3829">
          <cell r="B3829" t="str">
            <v>68598/006</v>
          </cell>
          <cell r="C3829" t="str">
            <v>EMBOCO INT/EXT CIMENTO/CAL/AREIA 1:4:10 E=1,5CM</v>
          </cell>
          <cell r="D3829" t="str">
            <v>M2</v>
          </cell>
          <cell r="E3829">
            <v>9.26</v>
          </cell>
        </row>
        <row r="3830">
          <cell r="B3830" t="str">
            <v>68598/007</v>
          </cell>
          <cell r="C3830" t="str">
            <v>EMBOCO INT/EXT CIMENTO/CAL/AREIA 1:2:8 E=1,5CM</v>
          </cell>
          <cell r="D3830" t="str">
            <v>M2</v>
          </cell>
          <cell r="E3830">
            <v>9.74</v>
          </cell>
        </row>
        <row r="3831">
          <cell r="B3831" t="str">
            <v>68598/008</v>
          </cell>
          <cell r="C3831" t="str">
            <v>EMBOCO INT/EXT CIMENTO/CAL/AREIA 1:2:6 E=2,0CM</v>
          </cell>
          <cell r="D3831" t="str">
            <v>M2</v>
          </cell>
          <cell r="E3831">
            <v>13.66</v>
          </cell>
        </row>
        <row r="3832">
          <cell r="B3832" t="str">
            <v>68598/009</v>
          </cell>
          <cell r="C3832" t="str">
            <v>EMBOCO INT/EXT CIMENTO/AREIA/SAIBRO 1:2:3 E=1,5CM</v>
          </cell>
          <cell r="D3832" t="str">
            <v>M2</v>
          </cell>
          <cell r="E3832">
            <v>7.94</v>
          </cell>
        </row>
        <row r="3833">
          <cell r="B3833" t="str">
            <v>68598/010</v>
          </cell>
          <cell r="C3833" t="str">
            <v>EMBOCO INT/EXT CIMENTO/SAIBRO 1:4 E=2,0CM</v>
          </cell>
          <cell r="D3833" t="str">
            <v>M2</v>
          </cell>
          <cell r="E3833">
            <v>10.51</v>
          </cell>
        </row>
        <row r="3834">
          <cell r="B3834" t="str">
            <v>68598/011</v>
          </cell>
          <cell r="C3834" t="str">
            <v>EMBOCO PAULISTA CIMENTO/SAIBRO 1:6 E=2,0CM</v>
          </cell>
          <cell r="D3834" t="str">
            <v>M2</v>
          </cell>
          <cell r="E3834">
            <v>9.68</v>
          </cell>
        </row>
        <row r="3835">
          <cell r="B3835" t="str">
            <v>68598/012</v>
          </cell>
          <cell r="C3835" t="str">
            <v>EMBOCO PAULISTA CIMENTO/AREIA 1:6 E=2,5CM</v>
          </cell>
          <cell r="D3835" t="str">
            <v>M2</v>
          </cell>
          <cell r="E3835">
            <v>11.67</v>
          </cell>
        </row>
        <row r="3836">
          <cell r="B3836" t="str">
            <v>68598/013</v>
          </cell>
          <cell r="C3836" t="str">
            <v>EMBOCO PAULISTA CIMENTO/SAIBRO 1:8 E=2,0CM</v>
          </cell>
          <cell r="D3836" t="str">
            <v>M2</v>
          </cell>
          <cell r="E3836">
            <v>9.6300000000000008</v>
          </cell>
        </row>
        <row r="3837">
          <cell r="B3837" t="str">
            <v>68598/014</v>
          </cell>
          <cell r="C3837" t="str">
            <v>EMBOCO PAULISTA CIMENTO/SAIBRO 1:3 E=2,0CM</v>
          </cell>
          <cell r="D3837" t="str">
            <v>M2</v>
          </cell>
          <cell r="E3837">
            <v>10.95</v>
          </cell>
        </row>
        <row r="3838">
          <cell r="B3838" t="str">
            <v>68598/015</v>
          </cell>
          <cell r="C3838" t="str">
            <v>EMBOCO PAULISTA CIMENTO/AREIA/SAIBRO 1:2:3 E=2,0CM</v>
          </cell>
          <cell r="D3838" t="str">
            <v>M2</v>
          </cell>
          <cell r="E3838">
            <v>9.8699999999999992</v>
          </cell>
        </row>
        <row r="3839">
          <cell r="B3839" t="str">
            <v>68598/016</v>
          </cell>
          <cell r="C3839" t="str">
            <v>EMBOCO PAULISTA CIMENTO/AREIA/SAIBRO 1:3:3 E=2,0CM</v>
          </cell>
          <cell r="D3839" t="str">
            <v>M2</v>
          </cell>
          <cell r="E3839">
            <v>9.39</v>
          </cell>
        </row>
        <row r="3840">
          <cell r="B3840" t="str">
            <v>68598/017</v>
          </cell>
          <cell r="C3840" t="str">
            <v>EMBOCO PAULISTA CIMENTO/AREIA/SAIBRO 1:3:5 E=2,0CM</v>
          </cell>
          <cell r="D3840" t="str">
            <v>M2</v>
          </cell>
          <cell r="E3840">
            <v>9.94</v>
          </cell>
        </row>
        <row r="3841">
          <cell r="B3841" t="str">
            <v>68598/018</v>
          </cell>
          <cell r="C3841" t="str">
            <v>EMBOCO PAULISTA CIMENTO/AREIA/SAIBRO 1:2:6 E=2,0CM</v>
          </cell>
          <cell r="D3841" t="str">
            <v>M2</v>
          </cell>
          <cell r="E3841">
            <v>9.9499999999999993</v>
          </cell>
        </row>
        <row r="3842">
          <cell r="B3842" t="str">
            <v>68598/019</v>
          </cell>
          <cell r="C3842" t="str">
            <v>EMBOCO PAULISTA CIMENTO/AREIA/SAIBRO 1:6:2 E=0,5CM</v>
          </cell>
          <cell r="D3842" t="str">
            <v>M2</v>
          </cell>
          <cell r="E3842">
            <v>3.56</v>
          </cell>
        </row>
        <row r="3843">
          <cell r="B3843" t="str">
            <v>68598/020</v>
          </cell>
          <cell r="C3843" t="str">
            <v>EMBOCO PAULISTA CIMENTO/AREIA/SAIBRO 1:6:2 E=2,0CM</v>
          </cell>
          <cell r="D3843" t="str">
            <v>M2</v>
          </cell>
          <cell r="E3843">
            <v>9.91</v>
          </cell>
        </row>
        <row r="3844">
          <cell r="B3844" t="str">
            <v>68598/021</v>
          </cell>
          <cell r="C3844" t="str">
            <v>EMBOCO PAULISTA CIMENTO/AREIA/SAIBRO 1:3:5 E=2,5CM</v>
          </cell>
          <cell r="D3844" t="str">
            <v>M2</v>
          </cell>
          <cell r="E3844">
            <v>11.88</v>
          </cell>
        </row>
        <row r="3845">
          <cell r="B3845" t="str">
            <v>68598/022</v>
          </cell>
          <cell r="C3845" t="str">
            <v>EMBOCO PAULISTA CIMENTO/AREIA/SAIBRO 1:4:4 E=1,5CM</v>
          </cell>
          <cell r="D3845" t="str">
            <v>M2</v>
          </cell>
          <cell r="E3845">
            <v>7.99</v>
          </cell>
        </row>
        <row r="3846">
          <cell r="B3846" t="str">
            <v>68598/023</v>
          </cell>
          <cell r="C3846" t="str">
            <v>EMBOCO PAULISTA CIMENTO/AREIA/SAIBRO 1:3:3 E=1,5CM</v>
          </cell>
          <cell r="D3846" t="str">
            <v>M2</v>
          </cell>
          <cell r="E3846">
            <v>7.59</v>
          </cell>
        </row>
        <row r="3847">
          <cell r="B3847" t="str">
            <v>68598/024</v>
          </cell>
          <cell r="C3847" t="str">
            <v>EMBOCO PAULISTA CIMENTO/CAL/AREIA 1:1:6 E=2,0CM</v>
          </cell>
          <cell r="D3847" t="str">
            <v>M2</v>
          </cell>
          <cell r="E3847">
            <v>11.72</v>
          </cell>
        </row>
        <row r="3848">
          <cell r="B3848" t="str">
            <v>68598/026</v>
          </cell>
          <cell r="C3848" t="str">
            <v>EMBOCO PAULISTA CIMENTO/CAL/AREIA 1:3:10 E=2,5CM</v>
          </cell>
          <cell r="D3848" t="str">
            <v>M2</v>
          </cell>
          <cell r="E3848">
            <v>18.54</v>
          </cell>
        </row>
        <row r="3849">
          <cell r="B3849" t="str">
            <v>IGO       |</v>
          </cell>
          <cell r="C3849" t="str">
            <v>D E S C R I Ç Ã O                                                   |UN</v>
          </cell>
          <cell r="D3849" t="str">
            <v>IDADE</v>
          </cell>
          <cell r="E3849" t="str">
            <v>|CUSTO TOT</v>
          </cell>
        </row>
        <row r="3850">
          <cell r="B3850" t="str">
            <v>ULO.....: N</v>
          </cell>
          <cell r="C3850" t="str">
            <v>ACIONAL CAIXA</v>
          </cell>
        </row>
        <row r="3852">
          <cell r="B3852" t="str">
            <v>68598/027</v>
          </cell>
          <cell r="C3852" t="str">
            <v>EMBOCO PAULISTA CIMENTO/CAL/AREIA 1:2:9 E=2,0CM</v>
          </cell>
          <cell r="D3852" t="str">
            <v>M2</v>
          </cell>
          <cell r="E3852">
            <v>11.81</v>
          </cell>
        </row>
        <row r="3853">
          <cell r="B3853" t="str">
            <v>68598/028</v>
          </cell>
          <cell r="C3853" t="str">
            <v>EMBOCO PAULISTA CIMENTO/CAL/AREIA 1:3:10 E=1,5CM</v>
          </cell>
          <cell r="D3853" t="str">
            <v>M2</v>
          </cell>
          <cell r="E3853">
            <v>11.99</v>
          </cell>
        </row>
        <row r="3854">
          <cell r="B3854" t="str">
            <v>68598/029</v>
          </cell>
          <cell r="C3854" t="str">
            <v>EMBOCO PAULISTA CIMENTO/CAL/AREIA 1:2:8 E=1,5CM</v>
          </cell>
          <cell r="D3854" t="str">
            <v>M2</v>
          </cell>
          <cell r="E3854">
            <v>9.74</v>
          </cell>
        </row>
        <row r="3855">
          <cell r="B3855" t="str">
            <v>68598/030</v>
          </cell>
          <cell r="C3855" t="str">
            <v>EMBOCO PAULISTA CIMENTO 50KG/CAL/AREIA 1:3 E=2,0CM</v>
          </cell>
          <cell r="D3855" t="str">
            <v>M2</v>
          </cell>
          <cell r="E3855">
            <v>12.35</v>
          </cell>
        </row>
        <row r="3856">
          <cell r="B3856" t="str">
            <v>68598/031</v>
          </cell>
          <cell r="C3856" t="str">
            <v>EMBOCO PAULISTA CIMENTO/CAL/AREIA 1:2:8 E=1,8CM</v>
          </cell>
          <cell r="D3856" t="str">
            <v>M2</v>
          </cell>
          <cell r="E3856">
            <v>11.15</v>
          </cell>
        </row>
        <row r="3857">
          <cell r="B3857" t="str">
            <v>68598/032</v>
          </cell>
          <cell r="C3857" t="str">
            <v>EMBOCO PAULISTA CIMENTO/CAL/AREIA 1:2:8 E=2,0CM</v>
          </cell>
          <cell r="D3857" t="str">
            <v>M2</v>
          </cell>
          <cell r="E3857">
            <v>12.27</v>
          </cell>
        </row>
        <row r="3858">
          <cell r="B3858" t="str">
            <v>68598/033</v>
          </cell>
          <cell r="C3858" t="str">
            <v>EMBOCO PAULISTA CIMENTO/CAL/AREIA 1:4:10 E=1,0CM</v>
          </cell>
          <cell r="D3858" t="str">
            <v>M2</v>
          </cell>
          <cell r="E3858">
            <v>6.9</v>
          </cell>
        </row>
        <row r="3859">
          <cell r="B3859" t="str">
            <v>68598/034</v>
          </cell>
          <cell r="C3859" t="str">
            <v>EMBOCO PAULISTA CIMENTO/CAL/AREIA 1:3:10 E=3,0CM</v>
          </cell>
          <cell r="D3859" t="str">
            <v>M2</v>
          </cell>
          <cell r="E3859">
            <v>21.81</v>
          </cell>
        </row>
        <row r="3860">
          <cell r="B3860" t="str">
            <v>68598/035</v>
          </cell>
          <cell r="C3860" t="str">
            <v>EMBOCO PAULISTA CIMENTO/AREIA 1:3 E=2,0CM</v>
          </cell>
          <cell r="D3860" t="str">
            <v>M2</v>
          </cell>
          <cell r="E3860">
            <v>11.31</v>
          </cell>
        </row>
        <row r="3861">
          <cell r="B3861">
            <v>8</v>
          </cell>
          <cell r="C3861" t="str">
            <v>REBOCO</v>
          </cell>
        </row>
        <row r="3862">
          <cell r="B3862">
            <v>23710</v>
          </cell>
          <cell r="C3862" t="str">
            <v>REVESTIMENTO DE PAREDES</v>
          </cell>
        </row>
        <row r="3863">
          <cell r="B3863" t="str">
            <v>23710/001</v>
          </cell>
          <cell r="C3863" t="str">
            <v>REBOCO PAULISTA C/ARG CIM/CAL/AREIA 1:2:11 PREP MEC E=2CM</v>
          </cell>
          <cell r="D3863" t="str">
            <v>M2</v>
          </cell>
          <cell r="E3863">
            <v>10.83</v>
          </cell>
        </row>
        <row r="3864">
          <cell r="C3864" t="str">
            <v>(MASSA UNICA)</v>
          </cell>
        </row>
        <row r="3865">
          <cell r="B3865" t="str">
            <v>23710/002</v>
          </cell>
          <cell r="C3865" t="str">
            <v>REVESTIMENTO EM GESSO SOBRE ALVENARIA DE BLOCO DE CONCRETO</v>
          </cell>
          <cell r="D3865" t="str">
            <v>M2</v>
          </cell>
          <cell r="E3865">
            <v>5.67</v>
          </cell>
        </row>
        <row r="3866">
          <cell r="B3866" t="str">
            <v>23710/003</v>
          </cell>
          <cell r="C3866" t="str">
            <v>REBOCO C/ARG. PRE-FABRICADA E=0,5CM</v>
          </cell>
          <cell r="D3866" t="str">
            <v>M2</v>
          </cell>
          <cell r="E3866">
            <v>7.48</v>
          </cell>
        </row>
        <row r="3867">
          <cell r="B3867" t="str">
            <v>23710/004</v>
          </cell>
          <cell r="C3867" t="str">
            <v>REBOCO PAULISTA C/ARG CIM/CAL/AREIA 1:2:11 PREP MEC E=1,0CM</v>
          </cell>
          <cell r="D3867" t="str">
            <v>M2</v>
          </cell>
          <cell r="E3867">
            <v>8.67</v>
          </cell>
        </row>
        <row r="3868">
          <cell r="C3868" t="str">
            <v>(MASSA UNICA)</v>
          </cell>
        </row>
        <row r="3869">
          <cell r="B3869" t="str">
            <v>23710/005</v>
          </cell>
          <cell r="C3869" t="str">
            <v>REBOCO PAULISTA C/ARG CIM/CAL/AREIA 1:2:8 PREP MECANICO E=2CM</v>
          </cell>
          <cell r="D3869" t="str">
            <v>M2</v>
          </cell>
          <cell r="E3869">
            <v>11.95</v>
          </cell>
        </row>
        <row r="3870">
          <cell r="B3870">
            <v>23712</v>
          </cell>
          <cell r="C3870" t="str">
            <v>REBOCO EXTERNO</v>
          </cell>
        </row>
        <row r="3871">
          <cell r="B3871" t="str">
            <v>23712/001</v>
          </cell>
          <cell r="C3871" t="str">
            <v>REBOCO PAULISTA C/ARG CIM/CAL/AREIA 1:2:8 PREP MECANICO E=2CM</v>
          </cell>
          <cell r="D3871" t="str">
            <v>M2</v>
          </cell>
          <cell r="E3871">
            <v>11.95</v>
          </cell>
        </row>
        <row r="3872">
          <cell r="B3872">
            <v>23767</v>
          </cell>
          <cell r="C3872" t="str">
            <v>BARRA LISA</v>
          </cell>
        </row>
        <row r="3873">
          <cell r="B3873" t="str">
            <v>23767/001</v>
          </cell>
          <cell r="C3873" t="str">
            <v>BARRA LISA UTILIZANDO ARGAMASSA CIM/AREIA 1:4 E=2,0CM (PREPARO DA</v>
          </cell>
          <cell r="D3873" t="str">
            <v>M2</v>
          </cell>
          <cell r="E3873">
            <v>14.09</v>
          </cell>
        </row>
        <row r="3874">
          <cell r="C3874" t="str">
            <v>ARGAMASSA COM BETONEIRA)</v>
          </cell>
        </row>
        <row r="3875">
          <cell r="B3875">
            <v>40721</v>
          </cell>
          <cell r="C3875" t="str">
            <v>REVESTIMENTO C/GESSO EM PASTA SOBRE BLOCO CONCRETO</v>
          </cell>
          <cell r="D3875" t="str">
            <v>M2</v>
          </cell>
          <cell r="E3875">
            <v>6</v>
          </cell>
        </row>
        <row r="3876">
          <cell r="B3876">
            <v>68469</v>
          </cell>
          <cell r="C3876" t="str">
            <v>REVESTIMENTO DE TETOS C/GESSO CORRIDO</v>
          </cell>
        </row>
        <row r="3877">
          <cell r="B3877" t="str">
            <v>68469/001</v>
          </cell>
          <cell r="C3877" t="str">
            <v>REVESTIMENTO DE TETOS C/GESSO CORRIDO  (DISTORCIDO)</v>
          </cell>
          <cell r="D3877" t="str">
            <v>M2</v>
          </cell>
          <cell r="E3877">
            <v>5.54</v>
          </cell>
        </row>
        <row r="3878">
          <cell r="B3878">
            <v>68599</v>
          </cell>
          <cell r="C3878" t="str">
            <v>BARRA LISA</v>
          </cell>
        </row>
        <row r="3879">
          <cell r="B3879" t="str">
            <v>68599/001</v>
          </cell>
          <cell r="C3879" t="str">
            <v>BARRA LISA CIMENTO/AREIA 1:2 E=0,5CM</v>
          </cell>
          <cell r="D3879" t="str">
            <v>M2</v>
          </cell>
          <cell r="E3879">
            <v>10.48</v>
          </cell>
        </row>
        <row r="3880">
          <cell r="B3880" t="str">
            <v>IGO       |</v>
          </cell>
          <cell r="C3880" t="str">
            <v>D E S C R I Ç Ã O                                                   |UN</v>
          </cell>
          <cell r="D3880" t="str">
            <v>IDADE</v>
          </cell>
          <cell r="E3880" t="str">
            <v>|CUSTO TOT</v>
          </cell>
        </row>
        <row r="3881">
          <cell r="B3881" t="str">
            <v>ULO.....: N</v>
          </cell>
          <cell r="C3881" t="str">
            <v>ACIONAL CAIXA</v>
          </cell>
        </row>
        <row r="3883">
          <cell r="B3883" t="str">
            <v>68599/002</v>
          </cell>
          <cell r="C3883" t="str">
            <v>BARRA LISA CIMENTO/AREIA 1:3 E=1,5CM</v>
          </cell>
          <cell r="D3883" t="str">
            <v>M2</v>
          </cell>
          <cell r="E3883">
            <v>13.7</v>
          </cell>
        </row>
        <row r="3884">
          <cell r="B3884" t="str">
            <v>68599/003</v>
          </cell>
          <cell r="C3884" t="str">
            <v>BARRA LISA CIMENTO/AREIA 1:3 E=1,0CM</v>
          </cell>
          <cell r="D3884" t="str">
            <v>M2</v>
          </cell>
          <cell r="E3884">
            <v>12.49</v>
          </cell>
        </row>
        <row r="3885">
          <cell r="B3885" t="str">
            <v>68599/004</v>
          </cell>
          <cell r="C3885" t="str">
            <v>BARRA LISA CIMENTO/AREIA 1:4 E=2,0CM</v>
          </cell>
          <cell r="D3885" t="str">
            <v>M2</v>
          </cell>
          <cell r="E3885">
            <v>15.27</v>
          </cell>
        </row>
        <row r="3886">
          <cell r="B3886" t="str">
            <v>68599/005</v>
          </cell>
          <cell r="C3886" t="str">
            <v>BARRA LISA CIMENTO/AREIA 1:5 E=1,5CM</v>
          </cell>
          <cell r="D3886" t="str">
            <v>M2</v>
          </cell>
          <cell r="E3886">
            <v>12.79</v>
          </cell>
        </row>
        <row r="3887">
          <cell r="B3887" t="str">
            <v>68599/006</v>
          </cell>
          <cell r="C3887" t="str">
            <v>BARRA LISA CIMENTO/AREIA 1:5 E=1,0CM</v>
          </cell>
          <cell r="D3887" t="str">
            <v>M2</v>
          </cell>
          <cell r="E3887">
            <v>11.89</v>
          </cell>
        </row>
        <row r="3888">
          <cell r="B3888" t="str">
            <v>68599/007</v>
          </cell>
          <cell r="C3888" t="str">
            <v>BARRA LISA CIMENTO/AREIA 1:3 E=0,5CM</v>
          </cell>
          <cell r="D3888" t="str">
            <v>M2</v>
          </cell>
          <cell r="E3888">
            <v>10.210000000000001</v>
          </cell>
        </row>
        <row r="3889">
          <cell r="B3889" t="str">
            <v>68599/008</v>
          </cell>
          <cell r="C3889" t="str">
            <v>BARRA LISA CAL/AREIA 1:3 CIMENTO 50KG/CORANTE AMAREL E=2,5CM</v>
          </cell>
          <cell r="D3889" t="str">
            <v>M2</v>
          </cell>
          <cell r="E3889">
            <v>25.88</v>
          </cell>
        </row>
        <row r="3890">
          <cell r="B3890" t="str">
            <v>68599/009</v>
          </cell>
          <cell r="C3890" t="str">
            <v>BARRA LISA CIMENTO/AREIA 1:4 CORANTE AMARELO E=2,0CM</v>
          </cell>
          <cell r="D3890" t="str">
            <v>M2</v>
          </cell>
          <cell r="E3890">
            <v>22.68</v>
          </cell>
        </row>
        <row r="3891">
          <cell r="B3891">
            <v>9</v>
          </cell>
          <cell r="C3891" t="str">
            <v>AZULEJO</v>
          </cell>
        </row>
        <row r="3892">
          <cell r="B3892">
            <v>23713</v>
          </cell>
          <cell r="C3892" t="str">
            <v>ASSENTAMENTO AZULEJO BRANCO INCL EMBOCO</v>
          </cell>
        </row>
        <row r="3893">
          <cell r="B3893" t="str">
            <v>23713/001</v>
          </cell>
          <cell r="C3893" t="str">
            <v>ASSENT AZULEJO BRANCO 15X15CM C/ARG COLANTE INCLUI EMBOCO C/ ARG CAL/A</v>
          </cell>
          <cell r="D3893" t="str">
            <v>M2</v>
          </cell>
          <cell r="E3893">
            <v>31.91</v>
          </cell>
        </row>
        <row r="3894">
          <cell r="C3894" t="str">
            <v>REIA 1:4+130KG CIM E=2CM (JUNTA A PRUMO)</v>
          </cell>
        </row>
        <row r="3895">
          <cell r="B3895" t="str">
            <v>23713/002</v>
          </cell>
          <cell r="C3895" t="str">
            <v>ASSENT AZULEJO BRANCO 15X15CM C/ARG COLANTE (NAO INCLUI EMBOCO)</v>
          </cell>
          <cell r="D3895" t="str">
            <v>M2</v>
          </cell>
          <cell r="E3895">
            <v>20.309999999999999</v>
          </cell>
        </row>
        <row r="3896">
          <cell r="B3896">
            <v>23779</v>
          </cell>
          <cell r="C3896" t="str">
            <v>ASSENTAMENTO AZULEJO BRANCO/COR (NAO INCLUI EMB)</v>
          </cell>
        </row>
        <row r="3897">
          <cell r="B3897" t="str">
            <v>23779/001</v>
          </cell>
          <cell r="C3897" t="str">
            <v>AZULEJO BRANCO 15X15CM C/ARG. COLANTE (FORNEC/ASSENTAMENTO)</v>
          </cell>
          <cell r="D3897" t="str">
            <v>M2</v>
          </cell>
          <cell r="E3897">
            <v>20.309999999999999</v>
          </cell>
        </row>
        <row r="3898">
          <cell r="B3898" t="str">
            <v>23779/002</v>
          </cell>
          <cell r="C3898" t="str">
            <v>AZULEJO COR EXTRA 15X15CM C/ARG.COLANTE (FORNEC/ASSENTAMENTO)</v>
          </cell>
          <cell r="D3898" t="str">
            <v>M2</v>
          </cell>
          <cell r="E3898">
            <v>23.17</v>
          </cell>
        </row>
        <row r="3899">
          <cell r="B3899">
            <v>68600</v>
          </cell>
          <cell r="C3899" t="str">
            <v>AZULEJO BRANCO</v>
          </cell>
        </row>
        <row r="3900">
          <cell r="B3900" t="str">
            <v>68600/001</v>
          </cell>
          <cell r="C3900" t="str">
            <v>AZULEJO BRANCO 15X15CM C/NATA DE CIMENTO</v>
          </cell>
          <cell r="D3900" t="str">
            <v>M2</v>
          </cell>
          <cell r="E3900">
            <v>21.16</v>
          </cell>
        </row>
        <row r="3901">
          <cell r="B3901" t="str">
            <v>68600/002</v>
          </cell>
          <cell r="C3901" t="str">
            <v>AZULEJO BRANCO 15X15CM C/CIMENTO COLANTE</v>
          </cell>
          <cell r="D3901" t="str">
            <v>M2</v>
          </cell>
          <cell r="E3901">
            <v>21.38</v>
          </cell>
        </row>
        <row r="3902">
          <cell r="B3902" t="str">
            <v>68600/003</v>
          </cell>
          <cell r="C3902" t="str">
            <v>AZULEJO BRANCO 15X15CM C/EMBOCO CIMENTO/AREIA/SAIBRO 1:2:3</v>
          </cell>
          <cell r="D3902" t="str">
            <v>M2</v>
          </cell>
          <cell r="E3902">
            <v>35.950000000000003</v>
          </cell>
        </row>
        <row r="3903">
          <cell r="B3903" t="str">
            <v>68600/004</v>
          </cell>
          <cell r="C3903" t="str">
            <v>AZULEJO BRANCO 15X15CM C/EMBOCO CIMENTO/CAL/AREIA 1:2:9</v>
          </cell>
          <cell r="D3903" t="str">
            <v>M2</v>
          </cell>
          <cell r="E3903">
            <v>37.89</v>
          </cell>
        </row>
        <row r="3904">
          <cell r="B3904" t="str">
            <v>68600/005</v>
          </cell>
          <cell r="C3904" t="str">
            <v>AZULEJO BRANCO 15X15CM C/EMBOCO CIMENTO/AREIA/SAIBRO 1:3:3</v>
          </cell>
          <cell r="D3904" t="str">
            <v>M2</v>
          </cell>
          <cell r="E3904">
            <v>35.47</v>
          </cell>
        </row>
        <row r="3905">
          <cell r="B3905" t="str">
            <v>68600/006</v>
          </cell>
          <cell r="C3905" t="str">
            <v>AZULEJO BRANCO 15X15CM C/EMBOCO CIMENTO/SAIBRO 1:8</v>
          </cell>
          <cell r="D3905" t="str">
            <v>M2</v>
          </cell>
          <cell r="E3905">
            <v>63.85</v>
          </cell>
        </row>
        <row r="3906">
          <cell r="B3906">
            <v>10</v>
          </cell>
          <cell r="C3906" t="str">
            <v>PASTILHAS,CERAMICAS, PLACAS PRE-MOLDADAS E OUTROS</v>
          </cell>
        </row>
        <row r="3907">
          <cell r="B3907">
            <v>26291</v>
          </cell>
          <cell r="C3907" t="str">
            <v>REVESTIMENTOS CERAMICOS</v>
          </cell>
        </row>
        <row r="3908">
          <cell r="B3908" t="str">
            <v>26291/001</v>
          </cell>
          <cell r="C3908" t="str">
            <v>REVESTIMENTO PASTILHA CERAMICA FOSCA 2X2CM CINZA INCL CHAPISCO CIMENTO</v>
          </cell>
          <cell r="D3908" t="str">
            <v>M2</v>
          </cell>
          <cell r="E3908">
            <v>78.27</v>
          </cell>
        </row>
        <row r="3909">
          <cell r="C3909" t="str">
            <v>E AREIA 1:3 E EMBOCO CIMENTO SAIBRO E AREIA 1:3:3 ASSENTES E REJUNTADA</v>
          </cell>
        </row>
        <row r="3910">
          <cell r="C3910" t="str">
            <v>C/PASTA DE CIMENTO BRANCO.</v>
          </cell>
        </row>
        <row r="3911">
          <cell r="B3911" t="str">
            <v>IGO       |</v>
          </cell>
          <cell r="C3911" t="str">
            <v>D E S C R I Ç Ã O                                                   |UN</v>
          </cell>
          <cell r="D3911" t="str">
            <v>IDADE</v>
          </cell>
          <cell r="E3911" t="str">
            <v>|CUSTO TOT</v>
          </cell>
        </row>
        <row r="3912">
          <cell r="B3912" t="str">
            <v>ULO.....: N</v>
          </cell>
          <cell r="C3912" t="str">
            <v>ACIONAL CAIXA</v>
          </cell>
        </row>
        <row r="3914">
          <cell r="B3914" t="str">
            <v>26291/002</v>
          </cell>
          <cell r="C3914" t="str">
            <v>REVESTIMENTO PASTILHA CERAMICA FOSCA 2X2CM  BEGE INCL CHAPISCO CIMENTO</v>
          </cell>
          <cell r="D3914" t="str">
            <v>M2</v>
          </cell>
          <cell r="E3914">
            <v>78.27</v>
          </cell>
        </row>
        <row r="3915">
          <cell r="C3915" t="str">
            <v>E AREIA 1:3 E EMBOCO CIMENTO SAIBRO E AREIA 1:3:3 ASSENTES E REJUNTADA</v>
          </cell>
        </row>
        <row r="3916">
          <cell r="C3916" t="str">
            <v>C/PASTA DE CIMENTO BRANCO.</v>
          </cell>
        </row>
        <row r="3917">
          <cell r="B3917" t="str">
            <v>26291/003</v>
          </cell>
          <cell r="C3917" t="str">
            <v>REVESTIMENTO PASTILHA CERAMICA FOSCA 2,5X2,5CM BEGE INCL CHAPISCO CI-</v>
          </cell>
          <cell r="D3917" t="str">
            <v>M2</v>
          </cell>
          <cell r="E3917">
            <v>76.25</v>
          </cell>
        </row>
        <row r="3918">
          <cell r="C3918" t="str">
            <v>MENTO E AREIA 1:3 E EMBOCO CIMENTO SAIBRO E AREIA 1:3:3 ASSENTES E RE-</v>
          </cell>
        </row>
        <row r="3919">
          <cell r="C3919" t="str">
            <v>JUNTADAS C/PASTA DE CIMENTO BRANCO.</v>
          </cell>
        </row>
        <row r="3920">
          <cell r="B3920" t="str">
            <v>26291/004</v>
          </cell>
          <cell r="C3920" t="str">
            <v>REVESTIMENTO PASTILHA CERAMICA ESMALTADA 2,5X2,5CM INCL CHAPISCO CIMEN</v>
          </cell>
          <cell r="D3920" t="str">
            <v>M2</v>
          </cell>
          <cell r="E3920">
            <v>87.66</v>
          </cell>
        </row>
        <row r="3921">
          <cell r="C3921" t="str">
            <v>TO E AREIA 1:3 E EMBOCO CIMENTO SAIBRO E AREIA 1:3:3 ASSENTES E REJUN-</v>
          </cell>
        </row>
        <row r="3922">
          <cell r="C3922" t="str">
            <v>TADAS C/PASTA DE CIMENTO BRANCO.</v>
          </cell>
        </row>
        <row r="3923">
          <cell r="B3923" t="str">
            <v>26291/010</v>
          </cell>
          <cell r="C3923" t="str">
            <v>REVESTIMENTO TIJOLO CERAMICO "BOCA DE SAPO" 20X9CM C/JUNTA REENTRANTE</v>
          </cell>
          <cell r="D3923" t="str">
            <v>M2</v>
          </cell>
          <cell r="E3923">
            <v>57</v>
          </cell>
        </row>
        <row r="3924">
          <cell r="C3924" t="str">
            <v>1X1CM CIMENTO COMUM OU BRANCO INCL CHAPISCO 1:3 CIMENTO E AREIA E EM-</v>
          </cell>
        </row>
        <row r="3925">
          <cell r="C3925" t="str">
            <v>BOCO 1:3:3 CIMENTO SAIBRO E AREIA ESPESSURA 2,5CM.</v>
          </cell>
        </row>
        <row r="3926">
          <cell r="B3926" t="str">
            <v>26291/011</v>
          </cell>
          <cell r="C3926" t="str">
            <v>REVESTIMENTO TIJOLO CERAMICO TIPO 4 FACES 20X6CM C/JUNTAS REENTRANTES</v>
          </cell>
          <cell r="D3926" t="str">
            <v>M2</v>
          </cell>
          <cell r="E3926">
            <v>60.35</v>
          </cell>
        </row>
        <row r="3927">
          <cell r="C3927" t="str">
            <v>1X1CM CIMENTO COMUM OU BRANCO INCL CHAPISCO 1:3 CIMENTO E AREIA E EM-</v>
          </cell>
        </row>
        <row r="3928">
          <cell r="C3928" t="str">
            <v>BOCO 1:3:3 CIMENTO SAIBRO E AREIA ESPESSURA 2,5CM.</v>
          </cell>
        </row>
        <row r="3929">
          <cell r="B3929" t="str">
            <v>26291/012</v>
          </cell>
          <cell r="C3929" t="str">
            <v>ASSENTAMENTO E REJUNTAMENTO DE PASTILHAS EXCL ESTAS INCL CHAPISCO</v>
          </cell>
          <cell r="D3929" t="str">
            <v>M2</v>
          </cell>
          <cell r="E3929">
            <v>32.81</v>
          </cell>
        </row>
        <row r="3930">
          <cell r="C3930" t="str">
            <v>CIMENTO E AREIA 1:3 E EMBOCO CIMENTO SAIBRO E AREIA 1:3:3 ASSENTES E</v>
          </cell>
        </row>
        <row r="3931">
          <cell r="C3931" t="str">
            <v>REJUNTADAS C/PASTA DE CIMENTO BRANCO.</v>
          </cell>
        </row>
        <row r="3932">
          <cell r="B3932" t="str">
            <v>26291/013</v>
          </cell>
          <cell r="C3932" t="str">
            <v>RECOMPOSICAO DE PAREDE EM PASTILHAS EXCL ESTAS INCL CHAPISCO CIMENTO E</v>
          </cell>
          <cell r="D3932" t="str">
            <v>M2</v>
          </cell>
          <cell r="E3932">
            <v>35.82</v>
          </cell>
        </row>
        <row r="3933">
          <cell r="C3933" t="str">
            <v>AREIA 1:3 E EMBOCO CIMENTO SAIBRO E AREIA 1:3:3 ASSENTES E REJUNTADAS</v>
          </cell>
        </row>
        <row r="3934">
          <cell r="C3934" t="str">
            <v>C/PASTA DE CIMENTO BRANCO.</v>
          </cell>
        </row>
        <row r="3935">
          <cell r="B3935" t="str">
            <v>26291/014</v>
          </cell>
          <cell r="C3935" t="str">
            <v>ASSENTAMENTO DE LADRILHOS EXCL ESTES C/PASTA CIMENTO P/REJUNTE INCLU-</v>
          </cell>
          <cell r="D3935" t="str">
            <v>M2</v>
          </cell>
          <cell r="E3935">
            <v>31.8</v>
          </cell>
        </row>
        <row r="3936">
          <cell r="C3936" t="str">
            <v>SIVE CHAPISCO CIMENTO E AREIA 1:3 E EMBOCO 1:3:3 CIMENTO SAIBRO E ARE-</v>
          </cell>
        </row>
        <row r="3937">
          <cell r="C3937" t="str">
            <v>IA.</v>
          </cell>
        </row>
        <row r="3938">
          <cell r="B3938" t="str">
            <v>26291/015</v>
          </cell>
          <cell r="C3938" t="str">
            <v>ASSENTAMENTO DE LADRILHOS EXCL ESTES C/PASTA CIMENTO BRANCO E CORANTE</v>
          </cell>
          <cell r="D3938" t="str">
            <v>M2</v>
          </cell>
          <cell r="E3938">
            <v>33.659999999999997</v>
          </cell>
        </row>
        <row r="3939">
          <cell r="C3939" t="str">
            <v>P/REJUNTE INCL CHAPISCO CIMENTO E AREIA 1:3 E EMBOCO CIMENTO SAIBRO E</v>
          </cell>
        </row>
        <row r="3940">
          <cell r="C3940" t="str">
            <v>AREIA 1:3:3.</v>
          </cell>
        </row>
        <row r="3941">
          <cell r="B3941">
            <v>68644</v>
          </cell>
          <cell r="C3941" t="str">
            <v>CERAMICA ESMALTADA P/PAREDE</v>
          </cell>
        </row>
        <row r="3942">
          <cell r="B3942" t="str">
            <v>IGO       |</v>
          </cell>
          <cell r="C3942" t="str">
            <v>D E S C R I Ç Ã O                                                   |UN</v>
          </cell>
          <cell r="D3942" t="str">
            <v>IDADE</v>
          </cell>
          <cell r="E3942" t="str">
            <v>|CUSTO TOT</v>
          </cell>
        </row>
        <row r="3943">
          <cell r="B3943" t="str">
            <v>ULO.....: N</v>
          </cell>
          <cell r="C3943" t="str">
            <v>ACIONAL CAIXA</v>
          </cell>
        </row>
        <row r="3945">
          <cell r="B3945" t="str">
            <v>68644/001</v>
          </cell>
          <cell r="C3945" t="str">
            <v>CERAMICA ESMALTADA P/PAREDE 20X20CM PADRAO MEDIO PEI-4 C/CIMENTO/AREIA</v>
          </cell>
          <cell r="D3945" t="str">
            <v>M2</v>
          </cell>
          <cell r="E3945">
            <v>32.49</v>
          </cell>
        </row>
        <row r="3946">
          <cell r="C3946" t="str">
            <v>SAIBRO 1:2:3 COM REJUNTAMENTO CIMENTO BRANCO</v>
          </cell>
        </row>
        <row r="3947">
          <cell r="B3947" t="str">
            <v>68644/002</v>
          </cell>
          <cell r="C3947" t="str">
            <v>CERAMICA ESMALTADA P/PAREDE 20X20CM PADRAO ALTO PEI-4 CIMENTO / AREIA/</v>
          </cell>
          <cell r="D3947" t="str">
            <v>M2</v>
          </cell>
          <cell r="E3947">
            <v>32.82</v>
          </cell>
        </row>
        <row r="3948">
          <cell r="C3948" t="str">
            <v>SAIBRO 1:2:3 COM REJUNTAMENTO DE CIMENTO BRANCO</v>
          </cell>
        </row>
        <row r="3949">
          <cell r="B3949" t="str">
            <v>68644/003</v>
          </cell>
          <cell r="C3949" t="str">
            <v>CERAMICA ESMALTADA P/PAREDE 20X20CM PADRAO MEDIO PEI-4 C/ARG COLANTE E REJUNTAMENTO COM CIMENTO BRANCO</v>
          </cell>
          <cell r="D3949" t="str">
            <v>M2</v>
          </cell>
          <cell r="E3949">
            <v>17.899999999999999</v>
          </cell>
        </row>
        <row r="3951">
          <cell r="B3951" t="str">
            <v>68644/004</v>
          </cell>
          <cell r="C3951" t="str">
            <v>CERAMICA ESMALTADA P/PAREDE 20X20CM PADRAO ALTO PEI-4 C/ARG CIMENTO CO</v>
          </cell>
          <cell r="D3951" t="str">
            <v>M2</v>
          </cell>
          <cell r="E3951">
            <v>18.239999999999998</v>
          </cell>
        </row>
        <row r="3952">
          <cell r="C3952" t="str">
            <v>LANTE E REJUNTAMENTO COM CIMENTO BRANCO</v>
          </cell>
        </row>
        <row r="3953">
          <cell r="B3953">
            <v>23</v>
          </cell>
          <cell r="C3953" t="str">
            <v>PEITORIL CERAMICO</v>
          </cell>
        </row>
        <row r="3954">
          <cell r="B3954">
            <v>68533</v>
          </cell>
          <cell r="C3954" t="str">
            <v>PEITORIL EM ARDOSIA</v>
          </cell>
        </row>
        <row r="3955">
          <cell r="B3955" t="str">
            <v>68533/001</v>
          </cell>
          <cell r="C3955" t="str">
            <v>PEITORIL EM ARDOSIA, L = 15 CM</v>
          </cell>
          <cell r="D3955" t="str">
            <v>M</v>
          </cell>
          <cell r="E3955">
            <v>6.37</v>
          </cell>
        </row>
        <row r="3956">
          <cell r="B3956">
            <v>25</v>
          </cell>
          <cell r="C3956" t="str">
            <v>PEITORIL DE MARMORE/GRANITO</v>
          </cell>
        </row>
        <row r="3957">
          <cell r="B3957">
            <v>23755</v>
          </cell>
          <cell r="C3957" t="str">
            <v>PEITORIL MARMORE</v>
          </cell>
        </row>
        <row r="3958">
          <cell r="B3958" t="str">
            <v>23755/001</v>
          </cell>
          <cell r="C3958" t="str">
            <v>PEITORIL MARMORE BRANCO NACIONAL 2X15CM</v>
          </cell>
          <cell r="D3958" t="str">
            <v>M</v>
          </cell>
          <cell r="E3958">
            <v>31.2</v>
          </cell>
        </row>
        <row r="3959">
          <cell r="B3959" t="str">
            <v>23755/002</v>
          </cell>
          <cell r="C3959" t="str">
            <v>PEITORIL MARMORE BRANCO NACIONAL 2X7CM</v>
          </cell>
          <cell r="D3959" t="str">
            <v>M</v>
          </cell>
          <cell r="E3959">
            <v>18.100000000000001</v>
          </cell>
        </row>
        <row r="3960">
          <cell r="B3960">
            <v>29</v>
          </cell>
          <cell r="C3960" t="str">
            <v>PEITORIL DE CONCRETO</v>
          </cell>
        </row>
        <row r="3961">
          <cell r="B3961">
            <v>40675</v>
          </cell>
          <cell r="C3961" t="str">
            <v>PEITORIL DE CIMENTO</v>
          </cell>
          <cell r="D3961" t="str">
            <v>M</v>
          </cell>
          <cell r="E3961">
            <v>1.72</v>
          </cell>
        </row>
        <row r="3962">
          <cell r="B3962">
            <v>68511</v>
          </cell>
          <cell r="C3962" t="str">
            <v>PEITORIL DE CONCRETO</v>
          </cell>
        </row>
        <row r="3963">
          <cell r="B3963" t="str">
            <v>68511/001</v>
          </cell>
          <cell r="C3963" t="str">
            <v>PEITORIL PREMOLDADO EM CONCRETO LARG. 10 CM</v>
          </cell>
          <cell r="D3963" t="str">
            <v>M</v>
          </cell>
          <cell r="E3963">
            <v>4.5599999999999996</v>
          </cell>
        </row>
        <row r="3964">
          <cell r="B3964">
            <v>33</v>
          </cell>
          <cell r="C3964" t="str">
            <v>FORRO DE MADEIRA</v>
          </cell>
        </row>
        <row r="3965">
          <cell r="B3965">
            <v>9536</v>
          </cell>
          <cell r="C3965" t="str">
            <v>FORRO NO BEIRAL EM MADEIRA</v>
          </cell>
          <cell r="D3965" t="str">
            <v>M2</v>
          </cell>
          <cell r="E3965">
            <v>49.61</v>
          </cell>
        </row>
        <row r="3966">
          <cell r="B3966">
            <v>10304</v>
          </cell>
          <cell r="C3966" t="str">
            <v>FORRO DE TABUA DE PINHO</v>
          </cell>
        </row>
        <row r="3967">
          <cell r="B3967" t="str">
            <v>10304/001</v>
          </cell>
          <cell r="C3967" t="str">
            <v>FORRO DE TABUA DE PINHO, TIPO PAULISTA</v>
          </cell>
          <cell r="D3967" t="str">
            <v>M2</v>
          </cell>
          <cell r="E3967">
            <v>23.7</v>
          </cell>
        </row>
        <row r="3968">
          <cell r="B3968" t="str">
            <v>10304/002</v>
          </cell>
          <cell r="C3968" t="str">
            <v>FORRO DE MADEIRA PINUS PECAS 10X1CM FIXADO EM CAIBROS 5X5CM INCL MEIA-</v>
          </cell>
          <cell r="D3968" t="str">
            <v>M2</v>
          </cell>
          <cell r="E3968">
            <v>22.96</v>
          </cell>
        </row>
        <row r="3969">
          <cell r="C3969" t="str">
            <v>CANA</v>
          </cell>
        </row>
        <row r="3970">
          <cell r="B3970">
            <v>34</v>
          </cell>
          <cell r="C3970" t="str">
            <v>FORRO DE GESSO</v>
          </cell>
        </row>
        <row r="3971">
          <cell r="B3971">
            <v>23754</v>
          </cell>
          <cell r="C3971" t="str">
            <v>FORRO DE GESSO</v>
          </cell>
        </row>
        <row r="3972">
          <cell r="B3972" t="str">
            <v>23754/001</v>
          </cell>
          <cell r="C3972" t="str">
            <v>FORRO DE GESSO EM PLACAS PRE-MOLDADAS MACHO/FEMEA, BISOTADO, FIXADO C/</v>
          </cell>
          <cell r="D3972" t="str">
            <v>M2</v>
          </cell>
          <cell r="E3972">
            <v>11.34</v>
          </cell>
        </row>
        <row r="3973">
          <cell r="B3973" t="str">
            <v>IGO       |</v>
          </cell>
          <cell r="C3973" t="str">
            <v>D E S C R I Ç Ã O                                                   |UN</v>
          </cell>
          <cell r="D3973" t="str">
            <v>IDADE</v>
          </cell>
          <cell r="E3973" t="str">
            <v>|CUSTO TOT</v>
          </cell>
        </row>
        <row r="3974">
          <cell r="B3974" t="str">
            <v>ULO.....: N</v>
          </cell>
          <cell r="C3974" t="str">
            <v>ACIONAL CAIXA</v>
          </cell>
        </row>
        <row r="3976">
          <cell r="C3976" t="str">
            <v>ARAME GALVANIZADO</v>
          </cell>
        </row>
        <row r="3977">
          <cell r="B3977">
            <v>68453</v>
          </cell>
          <cell r="C3977" t="str">
            <v>REVESTIMENTO DE TETOS COM GESSO</v>
          </cell>
        </row>
        <row r="3978">
          <cell r="B3978" t="str">
            <v>68453/001</v>
          </cell>
          <cell r="C3978" t="str">
            <v>REVESTIMENTO DE TETOS COM GESSO CORRIDO (DISTORCIDO)</v>
          </cell>
          <cell r="D3978" t="str">
            <v>M2</v>
          </cell>
          <cell r="E3978">
            <v>5.54</v>
          </cell>
        </row>
        <row r="3979">
          <cell r="B3979">
            <v>11</v>
          </cell>
          <cell r="C3979" t="str">
            <v>FORRO METALICO/PVC</v>
          </cell>
        </row>
        <row r="3980">
          <cell r="B3980">
            <v>41602</v>
          </cell>
          <cell r="C3980" t="str">
            <v>FORRO DE PVC</v>
          </cell>
          <cell r="D3980" t="str">
            <v>M2</v>
          </cell>
          <cell r="E3980">
            <v>19</v>
          </cell>
        </row>
        <row r="3981">
          <cell r="B3981" t="str">
            <v>DI</v>
          </cell>
          <cell r="C3981" t="str">
            <v>SERVICOS DIVERSOS</v>
          </cell>
        </row>
        <row r="3982">
          <cell r="B3982">
            <v>11</v>
          </cell>
          <cell r="C3982" t="str">
            <v>CARGA, DESCARGA E TRANSPORTE DE MATERIAIS</v>
          </cell>
        </row>
        <row r="3983">
          <cell r="B3983">
            <v>25092</v>
          </cell>
          <cell r="C3983" t="str">
            <v>CARGA MECANIZADA E TRANSPORTE DE ENTULHOS</v>
          </cell>
        </row>
        <row r="3984">
          <cell r="B3984" t="str">
            <v>25092/001</v>
          </cell>
          <cell r="C3984" t="str">
            <v>CARGA MECANIZADA (PA-CARREGADEIRA) E TRANSPORTE DE ENTULHOS</v>
          </cell>
          <cell r="D3984" t="str">
            <v>M3/KM</v>
          </cell>
          <cell r="E3984">
            <v>2.25</v>
          </cell>
        </row>
        <row r="3985">
          <cell r="B3985">
            <v>26297</v>
          </cell>
          <cell r="C3985" t="str">
            <v>CARGA MANUAL / DESCARGA MECANICA  MAT A GRANEL</v>
          </cell>
        </row>
        <row r="3986">
          <cell r="B3986" t="str">
            <v>26297/001</v>
          </cell>
          <cell r="C3986" t="str">
            <v>CARGA MAN(C/4 SERVENTES)/DESC MEC MAT A GRANEL:CAM BASC 8T A</v>
          </cell>
          <cell r="D3986" t="str">
            <v>T</v>
          </cell>
          <cell r="E3986">
            <v>7.65</v>
          </cell>
        </row>
        <row r="3987">
          <cell r="C3987" t="str">
            <v>DIESEL INCL TEMPO P/CARGA/DESCARGA/MANOBRA (AGREGADOS/PEDRA</v>
          </cell>
        </row>
        <row r="3988">
          <cell r="C3988" t="str">
            <v>DE MAO/PARALELOS/TERRA/ESCOMBROS)</v>
          </cell>
        </row>
        <row r="3989">
          <cell r="B3989" t="str">
            <v>26297/002</v>
          </cell>
          <cell r="C3989" t="str">
            <v>CARGA MAN(C/4 SERVENTES)/DESC MEC MAT A GRANEL:CAM BASC 12T</v>
          </cell>
          <cell r="D3989" t="str">
            <v>T</v>
          </cell>
          <cell r="E3989">
            <v>7.53</v>
          </cell>
        </row>
        <row r="3990">
          <cell r="C3990" t="str">
            <v>A DIESEL INCL TEMPO P/CARGA/DESCARGA/MANOBRA (AGREGADOS/PEDRA</v>
          </cell>
        </row>
        <row r="3991">
          <cell r="C3991" t="str">
            <v>DE MAO/PARALELOS/TERRA/ESCOMBROS)</v>
          </cell>
        </row>
        <row r="3992">
          <cell r="B3992" t="str">
            <v>26297/003</v>
          </cell>
          <cell r="C3992" t="str">
            <v>CARGA MAN(C/2 SERVENTES)/DESC MEC MAT A GRANEL:CAM BASC 8T A</v>
          </cell>
          <cell r="D3992" t="str">
            <v>T</v>
          </cell>
          <cell r="E3992">
            <v>11.87</v>
          </cell>
        </row>
        <row r="3993">
          <cell r="C3993" t="str">
            <v>DIESEL INCL TEMPO P/CARGA/DESCARGA/MANOBRAS (AGREGADOS/PEDRA</v>
          </cell>
        </row>
        <row r="3994">
          <cell r="C3994" t="str">
            <v>DE MAO/PARALELOS/TERRA/ESCOMBROS)</v>
          </cell>
        </row>
        <row r="3995">
          <cell r="B3995">
            <v>12</v>
          </cell>
          <cell r="C3995" t="str">
            <v>LIMPEZA E ARREMATES FINAIS</v>
          </cell>
        </row>
        <row r="3996">
          <cell r="B3996">
            <v>9537</v>
          </cell>
          <cell r="C3996" t="str">
            <v>LIMPEZA FINAL DA OBRA</v>
          </cell>
          <cell r="D3996" t="str">
            <v>M2</v>
          </cell>
          <cell r="E3996">
            <v>0.67</v>
          </cell>
        </row>
        <row r="3997">
          <cell r="B3997">
            <v>10410</v>
          </cell>
          <cell r="C3997" t="str">
            <v>LIMPEZA GERAL DE QUADRA POLIESPORTIVA</v>
          </cell>
        </row>
        <row r="3998">
          <cell r="B3998" t="str">
            <v>10410/001</v>
          </cell>
          <cell r="C3998" t="str">
            <v>LIMPEZA GERAL DE QUADRA POLIESPORTIVA (QUADRA DESC DO MET)</v>
          </cell>
          <cell r="D3998" t="str">
            <v>M2</v>
          </cell>
          <cell r="E3998">
            <v>0.57999999999999996</v>
          </cell>
        </row>
        <row r="3999">
          <cell r="B3999">
            <v>23774</v>
          </cell>
          <cell r="C3999" t="str">
            <v>SERVICOS DIVERSOS</v>
          </cell>
        </row>
        <row r="4000">
          <cell r="B4000" t="str">
            <v>23774/001</v>
          </cell>
          <cell r="C4000" t="str">
            <v>ESCANINHOS CORRESPONDENCIA PR5-2Q-T INCL VERNIZ</v>
          </cell>
          <cell r="D4000" t="str">
            <v>UN</v>
          </cell>
          <cell r="E4000">
            <v>334.69</v>
          </cell>
        </row>
        <row r="4001">
          <cell r="B4001" t="str">
            <v>23774/002</v>
          </cell>
          <cell r="C4001" t="str">
            <v>VEDACAO POCO INSTALACOES PR5-2Q-T</v>
          </cell>
          <cell r="D4001" t="str">
            <v>UN</v>
          </cell>
          <cell r="E4001">
            <v>99.9</v>
          </cell>
        </row>
        <row r="4002">
          <cell r="B4002" t="str">
            <v>23774/003</v>
          </cell>
          <cell r="C4002" t="str">
            <v>CAIXA PROTECAO HIDROMETRO PR5-2Q-T</v>
          </cell>
          <cell r="D4002" t="str">
            <v>UN</v>
          </cell>
          <cell r="E4002">
            <v>190.67</v>
          </cell>
        </row>
        <row r="4003">
          <cell r="B4003" t="str">
            <v>23774/004</v>
          </cell>
          <cell r="C4003" t="str">
            <v>PLACA FERRO ESMALTADO PR5-2Q-T 12X18CM</v>
          </cell>
          <cell r="D4003" t="str">
            <v>UN</v>
          </cell>
          <cell r="E4003">
            <v>3.89</v>
          </cell>
        </row>
        <row r="4004">
          <cell r="B4004" t="str">
            <v>IGO       |</v>
          </cell>
          <cell r="C4004" t="str">
            <v>D E S C R I Ç Ã O                                                   |UN</v>
          </cell>
          <cell r="D4004" t="str">
            <v>IDADE</v>
          </cell>
          <cell r="E4004" t="str">
            <v>|CUSTO TOT</v>
          </cell>
        </row>
        <row r="4005">
          <cell r="B4005" t="str">
            <v>ULO.....: N</v>
          </cell>
          <cell r="C4005" t="str">
            <v>ACIONAL CAIXA</v>
          </cell>
        </row>
        <row r="4007">
          <cell r="B4007" t="str">
            <v>23774/005</v>
          </cell>
          <cell r="C4007" t="str">
            <v>PLAQUETA FERRO ESMALTADO ELIPTICA PR5-2Q-T</v>
          </cell>
          <cell r="D4007" t="str">
            <v>UN</v>
          </cell>
          <cell r="E4007">
            <v>2.06</v>
          </cell>
        </row>
        <row r="4008">
          <cell r="B4008" t="str">
            <v>23774/006</v>
          </cell>
          <cell r="C4008" t="str">
            <v>LIMPEZA GERAL OBRA PR5-2Q-T</v>
          </cell>
          <cell r="D4008" t="str">
            <v>UN</v>
          </cell>
          <cell r="E4008">
            <v>3530.42</v>
          </cell>
        </row>
        <row r="4009">
          <cell r="B4009">
            <v>23777</v>
          </cell>
          <cell r="C4009" t="str">
            <v>ESCADA MARINHEIRO</v>
          </cell>
        </row>
        <row r="4010">
          <cell r="B4010" t="str">
            <v>23777/001</v>
          </cell>
          <cell r="C4010" t="str">
            <v>ESCADA MARINHEIRO PR5-2Q-T</v>
          </cell>
          <cell r="D4010" t="str">
            <v>M</v>
          </cell>
          <cell r="E4010">
            <v>128.02000000000001</v>
          </cell>
        </row>
        <row r="4011">
          <cell r="B4011">
            <v>26580</v>
          </cell>
          <cell r="C4011" t="str">
            <v>LIMPEZA DIVERSAS DA OBRA</v>
          </cell>
        </row>
        <row r="4012">
          <cell r="B4012" t="str">
            <v>26580/001</v>
          </cell>
          <cell r="C4012" t="str">
            <v>LIMPEZA REVESTIMENTO PLASTICO EM PAREDE</v>
          </cell>
          <cell r="D4012" t="str">
            <v>M2</v>
          </cell>
          <cell r="E4012">
            <v>6.04</v>
          </cell>
        </row>
        <row r="4013">
          <cell r="B4013" t="str">
            <v>26580/002</v>
          </cell>
          <cell r="C4013" t="str">
            <v>LIMPEZA/PREPARO SUPERFICIE CONCRETO P/PINTURA</v>
          </cell>
          <cell r="D4013" t="str">
            <v>M2</v>
          </cell>
          <cell r="E4013">
            <v>2.25</v>
          </cell>
        </row>
        <row r="4014">
          <cell r="B4014" t="str">
            <v>26580/003</v>
          </cell>
          <cell r="C4014" t="str">
            <v>LIMPEZA AZULEJO</v>
          </cell>
          <cell r="D4014" t="str">
            <v>M2</v>
          </cell>
          <cell r="E4014">
            <v>1.66</v>
          </cell>
        </row>
        <row r="4015">
          <cell r="B4015" t="str">
            <v>26580/004</v>
          </cell>
          <cell r="C4015" t="str">
            <v>LIMPEZA E LAVAGEM DE PASTILHAS</v>
          </cell>
          <cell r="D4015" t="str">
            <v>M2</v>
          </cell>
          <cell r="E4015">
            <v>2.25</v>
          </cell>
        </row>
        <row r="4016">
          <cell r="B4016" t="str">
            <v>26580/005</v>
          </cell>
          <cell r="C4016" t="str">
            <v>LIMPEZA CHAPA MELAMINICA EM PAREDE</v>
          </cell>
          <cell r="D4016" t="str">
            <v>M2</v>
          </cell>
          <cell r="E4016">
            <v>1.93</v>
          </cell>
        </row>
        <row r="4017">
          <cell r="B4017" t="str">
            <v>26580/006</v>
          </cell>
          <cell r="C4017" t="str">
            <v>LIMPEZA LAMBRI ALUMINIO</v>
          </cell>
          <cell r="D4017" t="str">
            <v>M2</v>
          </cell>
          <cell r="E4017">
            <v>4.1500000000000004</v>
          </cell>
        </row>
        <row r="4018">
          <cell r="B4018" t="str">
            <v>26580/007</v>
          </cell>
          <cell r="C4018" t="str">
            <v>LIMPEZA ESQUADRIA FERRO C/SOLVENTE</v>
          </cell>
          <cell r="D4018" t="str">
            <v>M2</v>
          </cell>
          <cell r="E4018">
            <v>7.68</v>
          </cell>
        </row>
        <row r="4019">
          <cell r="B4019" t="str">
            <v>26580/008</v>
          </cell>
          <cell r="C4019" t="str">
            <v>LIMPEZA VIDRO COMUM</v>
          </cell>
          <cell r="D4019" t="str">
            <v>M2</v>
          </cell>
          <cell r="E4019">
            <v>3.48</v>
          </cell>
        </row>
        <row r="4020">
          <cell r="B4020" t="str">
            <v>26580/009</v>
          </cell>
          <cell r="C4020" t="str">
            <v>LIMPEZA FORRO</v>
          </cell>
          <cell r="D4020" t="str">
            <v>M2</v>
          </cell>
          <cell r="E4020">
            <v>6.37</v>
          </cell>
        </row>
        <row r="4021">
          <cell r="B4021" t="str">
            <v>26580/010</v>
          </cell>
          <cell r="C4021" t="str">
            <v>LIMPEZA LOUCAS E METAIS</v>
          </cell>
          <cell r="D4021" t="str">
            <v>M2</v>
          </cell>
          <cell r="E4021">
            <v>8.06</v>
          </cell>
        </row>
        <row r="4022">
          <cell r="B4022" t="str">
            <v>26580/011</v>
          </cell>
          <cell r="C4022" t="str">
            <v>LIMPEZA PISO MARMORE/GRANITO</v>
          </cell>
          <cell r="D4022" t="str">
            <v>M2</v>
          </cell>
          <cell r="E4022">
            <v>7.28</v>
          </cell>
        </row>
        <row r="4023">
          <cell r="B4023" t="str">
            <v>26580/012</v>
          </cell>
          <cell r="C4023" t="str">
            <v>LIMPEZA PISO CERAMICO</v>
          </cell>
          <cell r="D4023" t="str">
            <v>M2</v>
          </cell>
          <cell r="E4023">
            <v>5.47</v>
          </cell>
        </row>
        <row r="4024">
          <cell r="B4024" t="str">
            <v>26580/013</v>
          </cell>
          <cell r="C4024" t="str">
            <v>LIMPEZA PISO PLACA BORRACHA C/ENCERAMENTO</v>
          </cell>
          <cell r="D4024" t="str">
            <v>M2</v>
          </cell>
          <cell r="E4024">
            <v>7.49</v>
          </cell>
        </row>
        <row r="4025">
          <cell r="B4025" t="str">
            <v>26580/014</v>
          </cell>
          <cell r="C4025" t="str">
            <v>LIMPEZA PISO PLACA BORRACHA</v>
          </cell>
          <cell r="D4025" t="str">
            <v>M2</v>
          </cell>
          <cell r="E4025">
            <v>2.69</v>
          </cell>
        </row>
        <row r="4026">
          <cell r="B4026" t="str">
            <v>26580/015</v>
          </cell>
          <cell r="C4026" t="str">
            <v>LIMPEZA GERAL DA OBRA</v>
          </cell>
          <cell r="D4026" t="str">
            <v>M2</v>
          </cell>
          <cell r="E4026">
            <v>3.21</v>
          </cell>
        </row>
        <row r="4027">
          <cell r="B4027" t="str">
            <v>26580/016</v>
          </cell>
          <cell r="C4027" t="str">
            <v>LIMPEZA PISO CIMENTADO</v>
          </cell>
          <cell r="D4027" t="str">
            <v>M2</v>
          </cell>
          <cell r="E4027">
            <v>10.94</v>
          </cell>
        </row>
        <row r="4028">
          <cell r="B4028" t="str">
            <v>26580/017</v>
          </cell>
          <cell r="C4028" t="str">
            <v>LIMPEZA PISO MARMORITE/GRANILITE</v>
          </cell>
          <cell r="D4028" t="str">
            <v>M2</v>
          </cell>
          <cell r="E4028">
            <v>6.28</v>
          </cell>
        </row>
        <row r="4029">
          <cell r="B4029">
            <v>39706</v>
          </cell>
          <cell r="C4029" t="str">
            <v>CAIXA PROTECAO HIDROMETRO CASAS</v>
          </cell>
          <cell r="D4029" t="str">
            <v>UN</v>
          </cell>
          <cell r="E4029">
            <v>18.059999999999999</v>
          </cell>
        </row>
        <row r="4030">
          <cell r="B4030">
            <v>68541</v>
          </cell>
          <cell r="C4030" t="str">
            <v>LIMPEZA DIVERSAS DA OBRA</v>
          </cell>
        </row>
        <row r="4031">
          <cell r="B4031" t="str">
            <v>68541/001</v>
          </cell>
          <cell r="C4031" t="str">
            <v>LIMPEZA LOUCAS E METAIS</v>
          </cell>
          <cell r="D4031" t="str">
            <v>UN</v>
          </cell>
          <cell r="E4031">
            <v>8.06</v>
          </cell>
        </row>
        <row r="4032">
          <cell r="B4032">
            <v>68623</v>
          </cell>
          <cell r="C4032" t="str">
            <v>CINTA CONCRETO ARMADO FCK=15MPA CONT."C" PREP.MECANICO NA OBRA, INCL</v>
          </cell>
        </row>
        <row r="4033">
          <cell r="C4033" t="str">
            <v>ACO, FORMAS MADEIRA 3A COM MONT/DESMON E LANCAMENTO/VIBRACAO MANUAL</v>
          </cell>
        </row>
        <row r="4034">
          <cell r="B4034" t="str">
            <v>68623/001</v>
          </cell>
          <cell r="C4034" t="str">
            <v>PLACA IDENTIFICACAO BLOCO 12X18CM</v>
          </cell>
          <cell r="D4034" t="str">
            <v>UN</v>
          </cell>
          <cell r="E4034">
            <v>16.559999999999999</v>
          </cell>
        </row>
        <row r="4035">
          <cell r="B4035" t="str">
            <v>IGO       |</v>
          </cell>
          <cell r="C4035" t="str">
            <v>D E S C R I Ç Ã O                                                   |UN</v>
          </cell>
          <cell r="D4035" t="str">
            <v>IDADE</v>
          </cell>
          <cell r="E4035" t="str">
            <v>|CUSTO TOT</v>
          </cell>
        </row>
        <row r="4036">
          <cell r="B4036" t="str">
            <v>ULO.....: N</v>
          </cell>
          <cell r="C4036" t="str">
            <v>ACIONAL CAIXA</v>
          </cell>
        </row>
        <row r="4038">
          <cell r="B4038" t="str">
            <v>68623/003</v>
          </cell>
          <cell r="C4038" t="str">
            <v>PLACA IDENTIFICACAO RUA 45X25CM</v>
          </cell>
          <cell r="D4038" t="str">
            <v>UN</v>
          </cell>
          <cell r="E4038">
            <v>46.01</v>
          </cell>
        </row>
        <row r="4039">
          <cell r="B4039" t="str">
            <v>68623/004</v>
          </cell>
          <cell r="C4039" t="str">
            <v>PLACA IDENTIFICACAO UNIDADE 8X12CM</v>
          </cell>
          <cell r="D4039" t="str">
            <v>UN</v>
          </cell>
          <cell r="E4039">
            <v>8.41</v>
          </cell>
        </row>
        <row r="4040">
          <cell r="B4040" t="str">
            <v>68623/006</v>
          </cell>
          <cell r="C4040" t="str">
            <v>CINTA CONCRETO ARMADO FCK=15MPA CONT."C" PREP.MECANICO NA OBRA, INCL</v>
          </cell>
          <cell r="D4040" t="str">
            <v>UN</v>
          </cell>
          <cell r="E4040">
            <v>899.79</v>
          </cell>
        </row>
        <row r="4041">
          <cell r="C4041" t="str">
            <v>ACO, FORMAS MADEIRA 3A COM MONT/DESMON E LANCAMENTO/VIBRACAO MANUAL</v>
          </cell>
        </row>
        <row r="4042">
          <cell r="B4042">
            <v>15</v>
          </cell>
          <cell r="C4042" t="str">
            <v>ABERTURA DE POCO | CISTERNA OU CACIMBA |</v>
          </cell>
        </row>
        <row r="4043">
          <cell r="B4043">
            <v>24266</v>
          </cell>
          <cell r="C4043" t="str">
            <v>PERFURACAO DE POCO</v>
          </cell>
        </row>
        <row r="4044">
          <cell r="B4044" t="str">
            <v>24266/001</v>
          </cell>
          <cell r="C4044" t="str">
            <v>PERFURACAO DE POCO COM PERFURATRIZ PNEUMATICA</v>
          </cell>
          <cell r="D4044" t="str">
            <v>M</v>
          </cell>
          <cell r="E4044">
            <v>20.57</v>
          </cell>
        </row>
        <row r="4045">
          <cell r="B4045" t="str">
            <v>24266/002</v>
          </cell>
          <cell r="C4045" t="str">
            <v>PERFURACAO DE POCO COM PERFURATRIZ A PERCUSSAO</v>
          </cell>
          <cell r="D4045" t="str">
            <v>M</v>
          </cell>
          <cell r="E4045">
            <v>38.11</v>
          </cell>
        </row>
        <row r="4046">
          <cell r="B4046">
            <v>16</v>
          </cell>
          <cell r="C4046" t="str">
            <v>POCO TUBULAR PROFUNDO</v>
          </cell>
        </row>
        <row r="4047">
          <cell r="B4047">
            <v>24267</v>
          </cell>
          <cell r="C4047" t="str">
            <v>INSTALACAO HIDRAULICA DE POCO PROFUNDO</v>
          </cell>
        </row>
        <row r="4048">
          <cell r="B4048" t="str">
            <v>24267/001</v>
          </cell>
          <cell r="C4048" t="str">
            <v>INSTALACAO HIDRAULICA DE POCO PROFUNDO D=75MM</v>
          </cell>
          <cell r="D4048" t="str">
            <v>UN</v>
          </cell>
          <cell r="E4048">
            <v>2163.4699999999998</v>
          </cell>
        </row>
        <row r="4049">
          <cell r="B4049" t="str">
            <v>24267/002</v>
          </cell>
          <cell r="C4049" t="str">
            <v>INSTALACAO HIDRAULICA DE POCO PROFUNDO D=150MM</v>
          </cell>
          <cell r="D4049" t="str">
            <v>UN</v>
          </cell>
          <cell r="E4049">
            <v>17800.88</v>
          </cell>
        </row>
        <row r="4050">
          <cell r="B4050">
            <v>24269</v>
          </cell>
          <cell r="C4050" t="str">
            <v>INSTALACAO ELETRICA P/POCO PROFUNDO</v>
          </cell>
        </row>
        <row r="4051">
          <cell r="B4051" t="str">
            <v>24269/001</v>
          </cell>
          <cell r="C4051" t="str">
            <v>INSTALACAO ELETRICA DE POCO PROFUNDO D=75MM</v>
          </cell>
          <cell r="D4051" t="str">
            <v>UN</v>
          </cell>
          <cell r="E4051">
            <v>559.07000000000005</v>
          </cell>
        </row>
        <row r="4052">
          <cell r="B4052" t="str">
            <v>24269/002</v>
          </cell>
          <cell r="C4052" t="str">
            <v>INSTALACAO ELETRICA DE POCO PROFUNDO D=150MM</v>
          </cell>
          <cell r="D4052" t="str">
            <v>UN</v>
          </cell>
          <cell r="E4052">
            <v>787.07</v>
          </cell>
        </row>
        <row r="4053">
          <cell r="B4053">
            <v>40841</v>
          </cell>
          <cell r="C4053" t="str">
            <v>ABRACADEIRA P/POCOS PROFUNDOS</v>
          </cell>
          <cell r="D4053" t="str">
            <v>UN</v>
          </cell>
          <cell r="E4053">
            <v>46.16</v>
          </cell>
        </row>
        <row r="4054">
          <cell r="B4054">
            <v>18</v>
          </cell>
          <cell r="C4054" t="str">
            <v>OUTROS</v>
          </cell>
        </row>
        <row r="4055">
          <cell r="B4055">
            <v>68326</v>
          </cell>
          <cell r="C4055" t="str">
            <v>ESTRUTURA METALICA SUPORTE TAB.BASQUETE "U"</v>
          </cell>
          <cell r="D4055" t="str">
            <v>CJ</v>
          </cell>
          <cell r="E4055">
            <v>3690.45</v>
          </cell>
        </row>
        <row r="4056">
          <cell r="B4056">
            <v>68327</v>
          </cell>
          <cell r="C4056" t="str">
            <v>BUZINOTE (TUBO PVC 50MM) PARA SAIDA DE AGUA QUADRA ESPORTIVA</v>
          </cell>
          <cell r="D4056" t="str">
            <v>M</v>
          </cell>
          <cell r="E4056">
            <v>4.41</v>
          </cell>
        </row>
        <row r="4057">
          <cell r="B4057">
            <v>21</v>
          </cell>
          <cell r="C4057" t="str">
            <v>COMPOSICAO SERVICO MIGRACAO</v>
          </cell>
        </row>
        <row r="4058">
          <cell r="B4058">
            <v>5616</v>
          </cell>
          <cell r="C4058" t="str">
            <v>ALVENARIA DE TIJOLO MACICO COMUM (E=20CM) ASSENTES C/ARG DE CIMENTO E</v>
          </cell>
          <cell r="D4058" t="str">
            <v>M2</v>
          </cell>
          <cell r="E4058">
            <v>74.31</v>
          </cell>
        </row>
        <row r="4059">
          <cell r="C4059" t="str">
            <v>AREIA (1:7), SEM REVESTIMENTO</v>
          </cell>
        </row>
        <row r="4060">
          <cell r="B4060">
            <v>5617</v>
          </cell>
          <cell r="C4060" t="str">
            <v>ARGAMASSA CIMENTO E AREIA SEM PENEIRAR 1:4 PREPARO MANUAL</v>
          </cell>
          <cell r="D4060" t="str">
            <v>M3</v>
          </cell>
          <cell r="E4060">
            <v>197.9</v>
          </cell>
        </row>
        <row r="4061">
          <cell r="B4061">
            <v>5618</v>
          </cell>
          <cell r="C4061" t="str">
            <v>ARMACAO (FORNECIMENTO, CORTE, DOBRA E COLOCACAO) ACO CA-50/60</v>
          </cell>
          <cell r="D4061" t="str">
            <v>KG</v>
          </cell>
          <cell r="E4061">
            <v>4.8099999999999996</v>
          </cell>
        </row>
        <row r="4062">
          <cell r="B4062">
            <v>5619</v>
          </cell>
          <cell r="C4062" t="str">
            <v>CONCRETO ESTRUTURAL FCK=15,0 MPA, INCL. FORN, APLIC E ADENSAMENTO</v>
          </cell>
          <cell r="D4062" t="str">
            <v>M3</v>
          </cell>
          <cell r="E4062">
            <v>259.36</v>
          </cell>
        </row>
        <row r="4063">
          <cell r="B4063">
            <v>5620</v>
          </cell>
          <cell r="C4063" t="str">
            <v>CONCRETO ESTRUTURAL FCK=13,5 MPA, INCL. FORN, APLIC E ADENSAMENTO</v>
          </cell>
          <cell r="D4063" t="str">
            <v>M3</v>
          </cell>
          <cell r="E4063">
            <v>250.52</v>
          </cell>
        </row>
        <row r="4064">
          <cell r="B4064">
            <v>5621</v>
          </cell>
          <cell r="C4064" t="str">
            <v>FORMA E DESFORMA PARA PAREDES E LAJES DE GALERIAS CELULARES</v>
          </cell>
          <cell r="D4064" t="str">
            <v>M2</v>
          </cell>
          <cell r="E4064">
            <v>31.04</v>
          </cell>
        </row>
        <row r="4065">
          <cell r="B4065">
            <v>5622</v>
          </cell>
          <cell r="C4065" t="str">
            <v>REGULARIZACAO E COMPACTACAO MANUAL DE TERRENO COM SOQUETE</v>
          </cell>
          <cell r="D4065" t="str">
            <v>M2</v>
          </cell>
          <cell r="E4065">
            <v>1.36</v>
          </cell>
        </row>
        <row r="4066">
          <cell r="B4066" t="str">
            <v>IGO       |</v>
          </cell>
          <cell r="C4066" t="str">
            <v>D E S C R I Ç Ã O                                                   |UN</v>
          </cell>
          <cell r="D4066" t="str">
            <v>IDADE</v>
          </cell>
          <cell r="E4066" t="str">
            <v>|CUSTO TOT</v>
          </cell>
        </row>
        <row r="4067">
          <cell r="B4067" t="str">
            <v>ULO.....: N</v>
          </cell>
          <cell r="C4067" t="str">
            <v>ACIONAL CAIXA</v>
          </cell>
        </row>
        <row r="4069">
          <cell r="B4069">
            <v>5623</v>
          </cell>
          <cell r="C4069" t="str">
            <v>JUROS - CAMINHAO BASCULANTE FORD F 12000 12T 142HP (VU=5ANOS)</v>
          </cell>
          <cell r="D4069" t="str">
            <v>H</v>
          </cell>
          <cell r="E4069">
            <v>3.92</v>
          </cell>
        </row>
        <row r="4070">
          <cell r="B4070">
            <v>5624</v>
          </cell>
          <cell r="C4070" t="str">
            <v>MATERIAIS NA OPERACAO -CAMINHAO BASCULANTE FORD F-12000 12T 142HP</v>
          </cell>
          <cell r="D4070" t="str">
            <v>H</v>
          </cell>
          <cell r="E4070">
            <v>48.31</v>
          </cell>
        </row>
        <row r="4071">
          <cell r="B4071">
            <v>5625</v>
          </cell>
          <cell r="C4071" t="str">
            <v>CONCRETO P/ BERCO DE GALERIA, INCL. PREPARO E LANCAMENTO</v>
          </cell>
          <cell r="D4071" t="str">
            <v>M3</v>
          </cell>
          <cell r="E4071">
            <v>213.38</v>
          </cell>
        </row>
        <row r="4072">
          <cell r="B4072">
            <v>5626</v>
          </cell>
          <cell r="C4072" t="str">
            <v>TRANSPORTE DE MATERIAL DE QUALQUER NATUREZA DMT &gt; 10 KM</v>
          </cell>
          <cell r="D4072" t="str">
            <v>T/KM</v>
          </cell>
          <cell r="E4072">
            <v>0.55000000000000004</v>
          </cell>
        </row>
        <row r="4073">
          <cell r="B4073">
            <v>5627</v>
          </cell>
          <cell r="C4073" t="str">
            <v>ESCAVADEIRA KOMATSU PC 150 SE 103 HP - DEPRECIACAO</v>
          </cell>
          <cell r="D4073" t="str">
            <v>H</v>
          </cell>
          <cell r="E4073">
            <v>42.21</v>
          </cell>
        </row>
        <row r="4074">
          <cell r="B4074">
            <v>5628</v>
          </cell>
          <cell r="C4074" t="str">
            <v>ESCAVADEIRA KOMATSU PC 150 SE 103 HP - JUROS</v>
          </cell>
          <cell r="D4074" t="str">
            <v>H</v>
          </cell>
          <cell r="E4074">
            <v>15.96</v>
          </cell>
        </row>
        <row r="4075">
          <cell r="B4075">
            <v>5629</v>
          </cell>
          <cell r="C4075" t="str">
            <v>ESCAVADEIRA KOMATSU PC 150 SE 103 HP - MANUTENCAO</v>
          </cell>
          <cell r="D4075" t="str">
            <v>H</v>
          </cell>
          <cell r="E4075">
            <v>33.799999999999997</v>
          </cell>
        </row>
        <row r="4076">
          <cell r="B4076">
            <v>5630</v>
          </cell>
          <cell r="C4076" t="str">
            <v>ESCAVADEIRA KOMATSU PC 150 SE 103 HP - MATERIAIS NA OPERACAO</v>
          </cell>
          <cell r="D4076" t="str">
            <v>H</v>
          </cell>
          <cell r="E4076">
            <v>47.63</v>
          </cell>
        </row>
        <row r="4077">
          <cell r="B4077">
            <v>5631</v>
          </cell>
          <cell r="C4077" t="str">
            <v>ESCAVADEIRA KOMATSU PC 150 SE 103 HP - CHP DIURNO</v>
          </cell>
          <cell r="D4077" t="str">
            <v>CHP</v>
          </cell>
          <cell r="E4077">
            <v>148.19999999999999</v>
          </cell>
        </row>
        <row r="4078">
          <cell r="B4078">
            <v>5632</v>
          </cell>
          <cell r="C4078" t="str">
            <v>ESCAVADEIRA KOMATSU PC 150 SE 103 HP - CHI DIURNO</v>
          </cell>
          <cell r="D4078" t="str">
            <v>CHI</v>
          </cell>
          <cell r="E4078">
            <v>66.77</v>
          </cell>
        </row>
        <row r="4079">
          <cell r="B4079">
            <v>5651</v>
          </cell>
          <cell r="C4079" t="str">
            <v>FORMA DE MADEIRA COMUM PARA FUNDACOES</v>
          </cell>
          <cell r="D4079" t="str">
            <v>M2</v>
          </cell>
          <cell r="E4079">
            <v>24.62</v>
          </cell>
        </row>
        <row r="4080">
          <cell r="B4080">
            <v>5652</v>
          </cell>
          <cell r="C4080" t="str">
            <v>CONCRETO NAO ESTRUTURAL, CONSUMO MINIMO 150 KG/M3 (1:4:5)</v>
          </cell>
          <cell r="D4080" t="str">
            <v>M3</v>
          </cell>
          <cell r="E4080">
            <v>178.19</v>
          </cell>
        </row>
        <row r="4081">
          <cell r="B4081">
            <v>5653</v>
          </cell>
          <cell r="C4081" t="str">
            <v>CARREGADEIRA SOBRE PNEUS CASE W20 144HP (VU=5A) - DEPRECIACAO E JUROS</v>
          </cell>
          <cell r="D4081" t="str">
            <v>H</v>
          </cell>
          <cell r="E4081">
            <v>43.53</v>
          </cell>
        </row>
        <row r="4082">
          <cell r="B4082">
            <v>5654</v>
          </cell>
          <cell r="C4082" t="str">
            <v>CARREGADEIRA SOBRE PNEUS CASE W20 144HP 1,53/1,91M3 (VU=5A)-MANUTENCAO</v>
          </cell>
          <cell r="D4082" t="str">
            <v>H</v>
          </cell>
          <cell r="E4082">
            <v>33</v>
          </cell>
        </row>
        <row r="4083">
          <cell r="B4083">
            <v>5655</v>
          </cell>
          <cell r="C4083" t="str">
            <v>CARREGADEIRA SOBRE PNEUS CASE W20 144HP 1,53/1,91M3 -MATERIAL/OPERACAO</v>
          </cell>
          <cell r="D4083" t="str">
            <v>H</v>
          </cell>
          <cell r="E4083">
            <v>38.78</v>
          </cell>
        </row>
        <row r="4084">
          <cell r="B4084">
            <v>5656</v>
          </cell>
          <cell r="C4084" t="str">
            <v>CARREGADEIRA SOBRE PNEUS CASE W20 144HP 1,53/1,91M3</v>
          </cell>
          <cell r="D4084" t="str">
            <v>H</v>
          </cell>
          <cell r="E4084">
            <v>8.6</v>
          </cell>
        </row>
        <row r="4085">
          <cell r="C4085" t="str">
            <v>CUSTOS C/MAO-DE-OBRA NA OPERACAO DIURNA</v>
          </cell>
        </row>
        <row r="4086">
          <cell r="B4086">
            <v>5657</v>
          </cell>
          <cell r="C4086" t="str">
            <v>GRADE DE DISCO COM 24 DISCOS - DEPRECIACAO/JUROS</v>
          </cell>
          <cell r="D4086" t="str">
            <v>H</v>
          </cell>
          <cell r="E4086">
            <v>2.79</v>
          </cell>
        </row>
        <row r="4087">
          <cell r="B4087">
            <v>5658</v>
          </cell>
          <cell r="C4087" t="str">
            <v>GRADE DE DISCO COM 24 DISCOS - MANUTENCAO</v>
          </cell>
          <cell r="D4087" t="str">
            <v>H</v>
          </cell>
          <cell r="E4087">
            <v>0.93</v>
          </cell>
        </row>
        <row r="4088">
          <cell r="B4088">
            <v>5663</v>
          </cell>
          <cell r="C4088" t="str">
            <v>RETRO-ESCAVADEIRA C/CARREGADEIRA SOBRE PNEUS MAXION 750-4WD</v>
          </cell>
          <cell r="D4088" t="str">
            <v>H</v>
          </cell>
          <cell r="E4088">
            <v>24.61</v>
          </cell>
        </row>
        <row r="4089">
          <cell r="C4089" t="str">
            <v>0,12/0,79M3 86CV (VU=5ANOS) - DEPRECIACAO E JUROS</v>
          </cell>
        </row>
        <row r="4090">
          <cell r="B4090">
            <v>5664</v>
          </cell>
          <cell r="C4090" t="str">
            <v>RETRO-ESCAVADEIRA C/CARREGADEIRA SOBRE PNEUS MAXION 750-4WD</v>
          </cell>
          <cell r="D4090" t="str">
            <v>H</v>
          </cell>
          <cell r="E4090">
            <v>18.66</v>
          </cell>
        </row>
        <row r="4091">
          <cell r="C4091" t="str">
            <v>0,12/0,79M3 86CV (VU=5ANOS) - MANUTENCAO</v>
          </cell>
        </row>
        <row r="4092">
          <cell r="B4092">
            <v>5665</v>
          </cell>
          <cell r="C4092" t="str">
            <v>RETRO-ESCAVADEIRA C/CARREGADEIRA SOBRE PNEUS MAXION 750-4WD</v>
          </cell>
          <cell r="D4092" t="str">
            <v>H</v>
          </cell>
          <cell r="E4092">
            <v>8.6</v>
          </cell>
        </row>
        <row r="4093">
          <cell r="C4093" t="str">
            <v>0,12/0,79M3 86CV - CUSTOS C/ MAO-DE-OBRA NA OPERACAO DIURNA</v>
          </cell>
        </row>
        <row r="4094">
          <cell r="B4094">
            <v>5666</v>
          </cell>
          <cell r="C4094" t="str">
            <v>RETROESCAVADEIRA MASSEY-FERGUSON SOBRE PNEUS C/TRANSMISSAO MECANICA</v>
          </cell>
          <cell r="D4094" t="str">
            <v>H</v>
          </cell>
          <cell r="E4094">
            <v>22.2</v>
          </cell>
        </row>
        <row r="4095">
          <cell r="C4095" t="str">
            <v>MF-86 65HP (VU=5ANOS) - DEPRECIACAO E JUROS</v>
          </cell>
        </row>
        <row r="4096">
          <cell r="B4096">
            <v>5667</v>
          </cell>
          <cell r="C4096" t="str">
            <v>RETROESCAVADEIRA MASSEY-FERGUSON SOBRE PNEUS C/TRANSMISSAO MECANICA</v>
          </cell>
          <cell r="D4096" t="str">
            <v>H</v>
          </cell>
          <cell r="E4096">
            <v>16.82</v>
          </cell>
        </row>
        <row r="4097">
          <cell r="B4097" t="str">
            <v>IGO       |</v>
          </cell>
          <cell r="C4097" t="str">
            <v>D E S C R I Ç Ã O                                                   |UN</v>
          </cell>
          <cell r="D4097" t="str">
            <v>IDADE</v>
          </cell>
          <cell r="E4097" t="str">
            <v>|CUSTO TOT</v>
          </cell>
        </row>
        <row r="4098">
          <cell r="B4098" t="str">
            <v>ULO.....: N</v>
          </cell>
          <cell r="C4098" t="str">
            <v>ACIONAL CAIXA</v>
          </cell>
        </row>
        <row r="4100">
          <cell r="C4100" t="str">
            <v>MF-86 65HP (VU=5ANOS) - MANUTENCAO</v>
          </cell>
        </row>
        <row r="4101">
          <cell r="B4101">
            <v>5668</v>
          </cell>
          <cell r="C4101" t="str">
            <v>RETROESCAVADEIRA MASSEY-FERGUSON SOBRE PNEUS C/TRANSMISSAO MECANICA</v>
          </cell>
          <cell r="D4101" t="str">
            <v>H</v>
          </cell>
          <cell r="E4101">
            <v>22.11</v>
          </cell>
        </row>
        <row r="4102">
          <cell r="C4102" t="str">
            <v>MF-86 65HP (VU=5ANOS) - MATERIAIS / OPERACAO</v>
          </cell>
        </row>
        <row r="4103">
          <cell r="B4103">
            <v>5669</v>
          </cell>
          <cell r="C4103" t="str">
            <v>RETROESCAVADEIRA MASSEY-FERGUSON SOBRE PNEUS C/TRANSMISSAO MECANICA</v>
          </cell>
          <cell r="D4103" t="str">
            <v>H</v>
          </cell>
          <cell r="E4103">
            <v>8.6</v>
          </cell>
        </row>
        <row r="4104">
          <cell r="C4104" t="str">
            <v>MF-86 65HP (VU=5ANOS) - MAO-DE-OBRA / OPERACAO</v>
          </cell>
        </row>
        <row r="4105">
          <cell r="B4105">
            <v>5670</v>
          </cell>
          <cell r="C4105" t="str">
            <v>ROLO COMPACTADOR VIBRATORIO LISO AUTO-PROP. DYNAPAC CA-15 6,6T / 79HP</v>
          </cell>
          <cell r="D4105" t="str">
            <v>H</v>
          </cell>
          <cell r="E4105">
            <v>24.85</v>
          </cell>
        </row>
        <row r="4106">
          <cell r="C4106" t="str">
            <v>IMPACTO DINAMICO 18,45T (VU=5ANOS) - DEPRECIACAO E JUROS</v>
          </cell>
        </row>
        <row r="4107">
          <cell r="B4107">
            <v>5671</v>
          </cell>
          <cell r="C4107" t="str">
            <v>ROLO COMPACTADOR VIBRATORIO LISO AUTO-PROP. DYNAPAC CA-15 6,6T / 79HP</v>
          </cell>
          <cell r="D4107" t="str">
            <v>H</v>
          </cell>
          <cell r="E4107">
            <v>14.97</v>
          </cell>
        </row>
        <row r="4108">
          <cell r="C4108" t="str">
            <v>IMPACTO DINAMICO 18,45T (VU = 5ANOS) - MANUTENCAO</v>
          </cell>
        </row>
        <row r="4109">
          <cell r="B4109">
            <v>5672</v>
          </cell>
          <cell r="C4109" t="str">
            <v>ROLO COMPACTADOR VIBRATORIO LISO AUTO-PROP. DYNAPAC CA-15 6,6T / 79HP</v>
          </cell>
          <cell r="D4109" t="str">
            <v>H</v>
          </cell>
          <cell r="E4109">
            <v>8.6</v>
          </cell>
        </row>
        <row r="4110">
          <cell r="C4110" t="str">
            <v>IMPACTO DINAMICO 18,45T (VU=5ANOS) - MAO-DE-OBRA / OPERACAO</v>
          </cell>
        </row>
        <row r="4111">
          <cell r="B4111">
            <v>5673</v>
          </cell>
          <cell r="C4111" t="str">
            <v>ROLO COMPACTADOR VIBRATORIO LISO AUTO-PROP. MULLER VAP-55L 76HP</v>
          </cell>
          <cell r="D4111" t="str">
            <v>H</v>
          </cell>
          <cell r="E4111">
            <v>10.210000000000001</v>
          </cell>
        </row>
        <row r="4112">
          <cell r="C4112" t="str">
            <v>IMPACTO DINAMICO 13/19T (VU=5ANOS) - DEPRECIACAO E JUROS</v>
          </cell>
        </row>
        <row r="4113">
          <cell r="B4113">
            <v>5674</v>
          </cell>
          <cell r="C4113" t="str">
            <v>ROLO COMPACTADOR VIBRATORIO LISO AUTO-PROP. MULLER VAP-55L 76HP</v>
          </cell>
          <cell r="D4113" t="str">
            <v>H</v>
          </cell>
          <cell r="E4113">
            <v>15.35</v>
          </cell>
        </row>
        <row r="4114">
          <cell r="C4114" t="str">
            <v>IMPACTO DINAMICO 13/19T (VU=5ANOS) - MANUTENCAO</v>
          </cell>
        </row>
        <row r="4115">
          <cell r="B4115">
            <v>5675</v>
          </cell>
          <cell r="C4115" t="str">
            <v>ROLO COMPACTADOR VIBRATORIO LISO TANDEM DYNAPAC CC 142/40HP (VU=5ANOS)</v>
          </cell>
          <cell r="D4115" t="str">
            <v>H</v>
          </cell>
          <cell r="E4115">
            <v>36.65</v>
          </cell>
        </row>
        <row r="4116">
          <cell r="C4116" t="str">
            <v>DEPRECIACAO E JUROS</v>
          </cell>
        </row>
        <row r="4117">
          <cell r="B4117">
            <v>5676</v>
          </cell>
          <cell r="C4117" t="str">
            <v>ROLO COMPACTADOR VIBRATORIO LISO TANDEM DYNAPAC CC 142/40HP (VU=5ANOS)</v>
          </cell>
          <cell r="D4117" t="str">
            <v>H</v>
          </cell>
          <cell r="E4117">
            <v>22.04</v>
          </cell>
        </row>
        <row r="4118">
          <cell r="C4118" t="str">
            <v>MANUTENCAO</v>
          </cell>
        </row>
        <row r="4119">
          <cell r="B4119">
            <v>5677</v>
          </cell>
          <cell r="C4119" t="str">
            <v>ROLO COMPACTADOR VIBRATORIO LISO TANDEM DYNAPAC CC 142/40HP (VU=5ANOS)</v>
          </cell>
          <cell r="D4119" t="str">
            <v>H</v>
          </cell>
          <cell r="E4119">
            <v>14.29</v>
          </cell>
        </row>
        <row r="4120">
          <cell r="C4120" t="str">
            <v>MATERIAIS / OPERACAO</v>
          </cell>
        </row>
        <row r="4121">
          <cell r="B4121">
            <v>5678</v>
          </cell>
          <cell r="C4121" t="str">
            <v>RETRO-ESCAVADEIRA C/CARREGADEIRA SOBRE PNEUS MAXION 750-4WD</v>
          </cell>
          <cell r="D4121" t="str">
            <v>CHP</v>
          </cell>
          <cell r="E4121">
            <v>77.73</v>
          </cell>
        </row>
        <row r="4122">
          <cell r="C4122" t="str">
            <v>0,12/0,79M3 86CV (VU=5ANOS) - CHP DIURNO</v>
          </cell>
        </row>
        <row r="4123">
          <cell r="B4123">
            <v>5679</v>
          </cell>
          <cell r="C4123" t="str">
            <v>RETRO-ESCAVADEIRA C/CARREGADEIRA SOBRE PNEUS MAXION 750-4WD</v>
          </cell>
          <cell r="D4123" t="str">
            <v>CHI</v>
          </cell>
          <cell r="E4123">
            <v>33.21</v>
          </cell>
        </row>
        <row r="4124">
          <cell r="C4124" t="str">
            <v>0,12/0,79M3 86CV (VU=5ANOS) - CHI DIURNO</v>
          </cell>
        </row>
        <row r="4125">
          <cell r="B4125">
            <v>5680</v>
          </cell>
          <cell r="C4125" t="str">
            <v>RETROESCAVADEIRA MASSEY-FERGUSON SOBRE PNEUS C/TRANSMISSAO MECANICA</v>
          </cell>
          <cell r="D4125" t="str">
            <v>CHP</v>
          </cell>
          <cell r="E4125">
            <v>69.739999999999995</v>
          </cell>
        </row>
        <row r="4126">
          <cell r="C4126" t="str">
            <v>MF-86 65HP (VU=5ANOS) - CHP DIURNO</v>
          </cell>
        </row>
        <row r="4127">
          <cell r="B4127">
            <v>5681</v>
          </cell>
          <cell r="C4127" t="str">
            <v>RETROESCAVADEIRA MASSEY-FERGUSON SOBRE PNEUS C/TRANSMISSAO MECANICA</v>
          </cell>
          <cell r="D4127" t="str">
            <v>CHI</v>
          </cell>
          <cell r="E4127">
            <v>30.8</v>
          </cell>
        </row>
        <row r="4128">
          <cell r="B4128" t="str">
            <v>IGO       |</v>
          </cell>
          <cell r="C4128" t="str">
            <v>D E S C R I Ç Ã O                                                   |UN</v>
          </cell>
          <cell r="D4128" t="str">
            <v>IDADE</v>
          </cell>
          <cell r="E4128" t="str">
            <v>|CUSTO TOT</v>
          </cell>
        </row>
        <row r="4129">
          <cell r="B4129" t="str">
            <v>ULO.....: N</v>
          </cell>
          <cell r="C4129" t="str">
            <v>ACIONAL CAIXA</v>
          </cell>
        </row>
        <row r="4131">
          <cell r="C4131" t="str">
            <v>MF-86 65HP (VU=5ANOS) - CHI DIURNO</v>
          </cell>
        </row>
        <row r="4132">
          <cell r="B4132">
            <v>5682</v>
          </cell>
          <cell r="C4132" t="str">
            <v>ROLO COMPACTADOR VIBRATORIO LISO AUTO-PROP. DYNAPAC CA-15 6,6T / 79HP</v>
          </cell>
          <cell r="D4132" t="str">
            <v>CHP</v>
          </cell>
          <cell r="E4132">
            <v>92.64</v>
          </cell>
        </row>
        <row r="4133">
          <cell r="C4133" t="str">
            <v>IMPACTO DINAMICO 18,45T (VU = 5ANOS) - CHP DIURNO</v>
          </cell>
        </row>
        <row r="4134">
          <cell r="B4134">
            <v>5683</v>
          </cell>
          <cell r="C4134" t="str">
            <v>ROLO COMPACTADOR VIBRATORIO LISO AUTO-PROP. DYNAPAC CA-15 6,6T / 79HP</v>
          </cell>
          <cell r="D4134" t="str">
            <v>CHI</v>
          </cell>
          <cell r="E4134">
            <v>33.450000000000003</v>
          </cell>
        </row>
        <row r="4135">
          <cell r="C4135" t="str">
            <v>IMPACTO DINAMICO 18,45T (VU = 5ANOS) - CHI DIURNO</v>
          </cell>
        </row>
        <row r="4136">
          <cell r="B4136">
            <v>5684</v>
          </cell>
          <cell r="C4136" t="str">
            <v>ROLO COMPACTADOR VIBRATORIO LISO AUTO-PROP. MULLER VAP-55L 76HP</v>
          </cell>
          <cell r="D4136" t="str">
            <v>CHP</v>
          </cell>
          <cell r="E4136">
            <v>78.39</v>
          </cell>
        </row>
        <row r="4137">
          <cell r="C4137" t="str">
            <v>IMPACTO DINAMICO 13/19T (VU=5ANOS) - CHP DIURNO</v>
          </cell>
        </row>
        <row r="4138">
          <cell r="B4138">
            <v>5685</v>
          </cell>
          <cell r="C4138" t="str">
            <v>ROLO COMPACTADOR VIBRATORIO LISO AUTO-PROP. MULLER VAP-55L 76HP</v>
          </cell>
          <cell r="D4138" t="str">
            <v>CHI</v>
          </cell>
          <cell r="E4138">
            <v>18.809999999999999</v>
          </cell>
        </row>
        <row r="4139">
          <cell r="C4139" t="str">
            <v>IMPACTO DINAMICO 13/19T (VU=5ANOS) - CHI DIURNO</v>
          </cell>
        </row>
        <row r="4140">
          <cell r="B4140">
            <v>5686</v>
          </cell>
          <cell r="C4140" t="str">
            <v>ROLO COMPACTADOR VIBRATORIO LISO TANDEM DYNAPAC CC 142/40HP (VU=5ANOS)</v>
          </cell>
          <cell r="D4140" t="str">
            <v>CHP</v>
          </cell>
          <cell r="E4140">
            <v>81.58</v>
          </cell>
        </row>
        <row r="4141">
          <cell r="C4141" t="str">
            <v>CHP DIURNO</v>
          </cell>
        </row>
        <row r="4142">
          <cell r="B4142">
            <v>5687</v>
          </cell>
          <cell r="C4142" t="str">
            <v>CARREGADEIRA SOBRE PNEUS CASE W20 144HP 1,53/1,91M3 (VU=5A)-CHP DIURNO</v>
          </cell>
          <cell r="D4142" t="str">
            <v>CHP</v>
          </cell>
          <cell r="E4142">
            <v>123.91</v>
          </cell>
        </row>
        <row r="4143">
          <cell r="B4143">
            <v>5688</v>
          </cell>
          <cell r="C4143" t="str">
            <v>CARREGADEIRA SOBRE PNEUS CASE W20 144HP 1,53/1,91M3 (VU=5A)-CHI DIURNO</v>
          </cell>
          <cell r="D4143" t="str">
            <v>CHI</v>
          </cell>
          <cell r="E4143">
            <v>52.13</v>
          </cell>
        </row>
        <row r="4144">
          <cell r="B4144">
            <v>5689</v>
          </cell>
          <cell r="C4144" t="str">
            <v>GRADE DE DISCO COM 24 DISCOS - CHP DIURNO</v>
          </cell>
          <cell r="D4144" t="str">
            <v>CHP</v>
          </cell>
          <cell r="E4144">
            <v>3.72</v>
          </cell>
        </row>
        <row r="4145">
          <cell r="B4145">
            <v>5690</v>
          </cell>
          <cell r="C4145" t="str">
            <v>GRADE DE DISCO COM 24 DISCOS - CHI DIURNO</v>
          </cell>
          <cell r="D4145" t="str">
            <v>CHI</v>
          </cell>
          <cell r="E4145">
            <v>2.79</v>
          </cell>
        </row>
        <row r="4146">
          <cell r="B4146">
            <v>5691</v>
          </cell>
          <cell r="C4146" t="str">
            <v>BOMBA C/MOTOR A GASOLINA AUTOESCORVANTE PARA AGUA SUJA - 3/4 HP</v>
          </cell>
          <cell r="D4146" t="str">
            <v>H</v>
          </cell>
          <cell r="E4146">
            <v>0.26</v>
          </cell>
        </row>
        <row r="4147">
          <cell r="C4147" t="str">
            <v>DEPRECIACAO E JUROS</v>
          </cell>
        </row>
        <row r="4148">
          <cell r="B4148">
            <v>5692</v>
          </cell>
          <cell r="C4148" t="str">
            <v>BOMBA C/MOTOR A GASOLINA AUTOESCORVANTE PARA AGUA SUJA - 3/4 HP</v>
          </cell>
          <cell r="D4148" t="str">
            <v>H</v>
          </cell>
          <cell r="E4148">
            <v>0.1</v>
          </cell>
        </row>
        <row r="4149">
          <cell r="C4149" t="str">
            <v>MANUTENCAO</v>
          </cell>
        </row>
        <row r="4150">
          <cell r="B4150">
            <v>5693</v>
          </cell>
          <cell r="C4150" t="str">
            <v>BOMBA C/MOTOR A GASOLINA AUTOESCORVANTE PARA AGUA SUJA - 3/4 HP</v>
          </cell>
          <cell r="D4150" t="str">
            <v>H</v>
          </cell>
          <cell r="E4150">
            <v>2.75</v>
          </cell>
        </row>
        <row r="4151">
          <cell r="C4151" t="str">
            <v>MATERIAIS - OPERACAO</v>
          </cell>
        </row>
        <row r="4152">
          <cell r="B4152">
            <v>5694</v>
          </cell>
          <cell r="C4152" t="str">
            <v>CAMINHAO BASCULANTE F-14000 162HP 6M3 (VU=5ANOS) - DEPRECIACAO E JUROS</v>
          </cell>
          <cell r="D4152" t="str">
            <v>H</v>
          </cell>
          <cell r="E4152">
            <v>18.18</v>
          </cell>
        </row>
        <row r="4153">
          <cell r="B4153">
            <v>5695</v>
          </cell>
          <cell r="C4153" t="str">
            <v>CAMINHAO BASCULANTE F-14000 162HP 6M3 (VU=5ANOS) - MANUTENCAO</v>
          </cell>
          <cell r="D4153" t="str">
            <v>H</v>
          </cell>
          <cell r="E4153">
            <v>15.83</v>
          </cell>
        </row>
        <row r="4154">
          <cell r="B4154">
            <v>5696</v>
          </cell>
          <cell r="C4154" t="str">
            <v>USINA DE ASFALTO A QUENTE FIXA CAP.40/80 TON/H-DEPRECIACA0 E JUROS</v>
          </cell>
          <cell r="D4154" t="str">
            <v>H</v>
          </cell>
          <cell r="E4154">
            <v>84.08</v>
          </cell>
        </row>
        <row r="4155">
          <cell r="B4155">
            <v>5697</v>
          </cell>
          <cell r="C4155" t="str">
            <v>USINA DE ASFALTO A QUENTE FIXA CAP.40/80 TON/H-MANUTENCAO</v>
          </cell>
          <cell r="D4155" t="str">
            <v>H</v>
          </cell>
          <cell r="E4155">
            <v>54.91</v>
          </cell>
        </row>
        <row r="4156">
          <cell r="B4156">
            <v>5698</v>
          </cell>
          <cell r="C4156" t="str">
            <v>USINA DE ASFALTO A QUENTE FIXA CAP.40/80 TON/H-MATERIAL E OPERACAO</v>
          </cell>
          <cell r="D4156" t="str">
            <v>H</v>
          </cell>
          <cell r="E4156">
            <v>7.64</v>
          </cell>
        </row>
        <row r="4157">
          <cell r="B4157">
            <v>5699</v>
          </cell>
          <cell r="C4157" t="str">
            <v>USINA DE ASFALTO A QUENTE FIXA CAP.40/80 TON/H - M.O.  DIU</v>
          </cell>
          <cell r="D4157" t="str">
            <v>H</v>
          </cell>
          <cell r="E4157">
            <v>19.11</v>
          </cell>
        </row>
        <row r="4158">
          <cell r="B4158">
            <v>5700</v>
          </cell>
          <cell r="C4158" t="str">
            <v>USINA DE ASFALTO A QUENTE FIXA CAP.40/80 TON/H - M.O. NOTU</v>
          </cell>
          <cell r="D4158" t="str">
            <v>H</v>
          </cell>
          <cell r="E4158">
            <v>22.93</v>
          </cell>
        </row>
        <row r="4159">
          <cell r="B4159" t="str">
            <v>IGO       |</v>
          </cell>
          <cell r="C4159" t="str">
            <v>D E S C R I Ç Ã O                                                   |UN</v>
          </cell>
          <cell r="D4159" t="str">
            <v>IDADE</v>
          </cell>
          <cell r="E4159" t="str">
            <v>|CUSTO TOT</v>
          </cell>
        </row>
        <row r="4160">
          <cell r="B4160" t="str">
            <v>ULO.....: N</v>
          </cell>
          <cell r="C4160" t="str">
            <v>ACIONAL CAIXA</v>
          </cell>
        </row>
        <row r="4162">
          <cell r="B4162">
            <v>5701</v>
          </cell>
          <cell r="C4162" t="str">
            <v>CAMINHAO BASCULANTE F-14000 162HP 6M3 /MAO-DE-OBRA NA OPERACAO NOTURNA</v>
          </cell>
          <cell r="D4162" t="str">
            <v>H</v>
          </cell>
          <cell r="E4162">
            <v>8.1199999999999992</v>
          </cell>
        </row>
        <row r="4163">
          <cell r="B4163">
            <v>5702</v>
          </cell>
          <cell r="C4163" t="str">
            <v>USINA DE CONCRETO PINI 227305 CAP.90/120M3 63HP-DEPRECIACAO E JUROS</v>
          </cell>
          <cell r="D4163" t="str">
            <v>H</v>
          </cell>
          <cell r="E4163">
            <v>14.95</v>
          </cell>
        </row>
        <row r="4164">
          <cell r="B4164">
            <v>5703</v>
          </cell>
          <cell r="C4164" t="str">
            <v>USINA DE CONCRETO PINI 227305 CAP.90/120M3 63HP - MATERIAIS/OPERACAO</v>
          </cell>
          <cell r="D4164" t="str">
            <v>H</v>
          </cell>
          <cell r="E4164">
            <v>21.38</v>
          </cell>
        </row>
        <row r="4165">
          <cell r="B4165">
            <v>5704</v>
          </cell>
          <cell r="C4165" t="str">
            <v>USINA DE CONCRETO PINI 227305 CAP.90/120M3 63HP-M.OBRA DIURNA/OPERACAO</v>
          </cell>
          <cell r="D4165" t="str">
            <v>H</v>
          </cell>
          <cell r="E4165">
            <v>12.74</v>
          </cell>
        </row>
        <row r="4166">
          <cell r="B4166">
            <v>5705</v>
          </cell>
          <cell r="C4166" t="str">
            <v>CAMINHAO CARROCERIA FORD F-14000 162HP (VU=6ANOS) - MANUTENCAO</v>
          </cell>
          <cell r="D4166" t="str">
            <v>H</v>
          </cell>
          <cell r="E4166">
            <v>9.19</v>
          </cell>
        </row>
        <row r="4167">
          <cell r="B4167">
            <v>5706</v>
          </cell>
          <cell r="C4167" t="str">
            <v>USINA MISTURADORA DE SOLOS CIBER 100/200T 110HP - DEPRECIACAO E JUROS</v>
          </cell>
          <cell r="D4167" t="str">
            <v>H</v>
          </cell>
          <cell r="E4167">
            <v>39.1</v>
          </cell>
        </row>
        <row r="4168">
          <cell r="B4168">
            <v>5707</v>
          </cell>
          <cell r="C4168" t="str">
            <v>USINA MISTURADORA DE SOLOS CIBER 100/200T 110HP - MANUTENCAO</v>
          </cell>
          <cell r="D4168" t="str">
            <v>H</v>
          </cell>
          <cell r="E4168">
            <v>25.51</v>
          </cell>
        </row>
        <row r="4169">
          <cell r="B4169">
            <v>5708</v>
          </cell>
          <cell r="C4169" t="str">
            <v>USINA MISTUR. SOLOS CIBER 100/200T 110HP/MAO-DE-OBRA OPERACAO NOTURNA</v>
          </cell>
          <cell r="D4169" t="str">
            <v>H</v>
          </cell>
          <cell r="E4169">
            <v>26.75</v>
          </cell>
        </row>
        <row r="4170">
          <cell r="B4170">
            <v>5709</v>
          </cell>
          <cell r="C4170" t="str">
            <v>VIBROACABADORA SOBRE ESTEIRAS POTENCIA MAX. 100CV-DEPRECIACAO E JUROS</v>
          </cell>
          <cell r="D4170" t="str">
            <v>H</v>
          </cell>
          <cell r="E4170">
            <v>95.55</v>
          </cell>
        </row>
        <row r="4171">
          <cell r="B4171">
            <v>5710</v>
          </cell>
          <cell r="C4171" t="str">
            <v>VIBROACABADORA SOBRE ESTEIRAS POTENCIA MAX.100CV-MANUTENCAO</v>
          </cell>
          <cell r="D4171" t="str">
            <v>H</v>
          </cell>
          <cell r="E4171">
            <v>57.38</v>
          </cell>
        </row>
        <row r="4172">
          <cell r="B4172">
            <v>5711</v>
          </cell>
          <cell r="C4172" t="str">
            <v>VIBROACABADORA SOBRE ESTEIRAS POT.MAX.100 CV -  MATERIAS NA OPERACAO</v>
          </cell>
          <cell r="D4172" t="str">
            <v>H</v>
          </cell>
          <cell r="E4172">
            <v>18.54</v>
          </cell>
        </row>
        <row r="4173">
          <cell r="B4173">
            <v>5712</v>
          </cell>
          <cell r="C4173" t="str">
            <v>VASSOURA MECANICA REBOCAVEL ULLIANA/CONSMAQ - DEPRECIACAO E JUROS</v>
          </cell>
          <cell r="D4173" t="str">
            <v>H</v>
          </cell>
          <cell r="E4173">
            <v>3.09</v>
          </cell>
        </row>
        <row r="4174">
          <cell r="B4174">
            <v>5713</v>
          </cell>
          <cell r="C4174" t="str">
            <v>TRATOR PNEUS MASSEY FERGUNSON MF290 81HP(VU=5ANOS)-DEPRECIACAO E JUROS</v>
          </cell>
          <cell r="D4174" t="str">
            <v>H</v>
          </cell>
          <cell r="E4174">
            <v>11.12</v>
          </cell>
        </row>
        <row r="4175">
          <cell r="B4175">
            <v>5714</v>
          </cell>
          <cell r="C4175" t="str">
            <v>TRATOR PNEUS MASSEY FERGUNSON MF290 81HP(VU=5ANOS) - MANUTENCAO</v>
          </cell>
          <cell r="D4175" t="str">
            <v>H</v>
          </cell>
          <cell r="E4175">
            <v>6.74</v>
          </cell>
        </row>
        <row r="4176">
          <cell r="B4176">
            <v>5715</v>
          </cell>
          <cell r="C4176" t="str">
            <v>TRATOR PNEUS MASSEY FERGUNSON MF290 81HP - MATERIAIS NA OPERACAO</v>
          </cell>
          <cell r="D4176" t="str">
            <v>H</v>
          </cell>
          <cell r="E4176">
            <v>36.74</v>
          </cell>
        </row>
        <row r="4177">
          <cell r="B4177">
            <v>5716</v>
          </cell>
          <cell r="C4177" t="str">
            <v>TRATOR PNEUS MASSEY FERGUNSON MF290 81HP / MAO-DE-OBRA OPERACAO DIURNA</v>
          </cell>
          <cell r="D4177" t="str">
            <v>H</v>
          </cell>
          <cell r="E4177">
            <v>9.5500000000000007</v>
          </cell>
        </row>
        <row r="4178">
          <cell r="B4178">
            <v>5717</v>
          </cell>
          <cell r="C4178" t="str">
            <v>TRATOR DE ESTEIRAS KOMATSU D65E 160HP (VU=5ANOS) - DEPRECIACAO E JUROS</v>
          </cell>
          <cell r="D4178" t="str">
            <v>H</v>
          </cell>
          <cell r="E4178">
            <v>87.43</v>
          </cell>
        </row>
        <row r="4179">
          <cell r="B4179">
            <v>5718</v>
          </cell>
          <cell r="C4179" t="str">
            <v>TRATOR DE ESTEIRAS KOMATSU D65E 160HP - VALOR MATERIAIS NA OPERACAO</v>
          </cell>
          <cell r="D4179" t="str">
            <v>H</v>
          </cell>
          <cell r="E4179">
            <v>54.43</v>
          </cell>
        </row>
        <row r="4180">
          <cell r="B4180">
            <v>5719</v>
          </cell>
          <cell r="C4180" t="str">
            <v>REATERRO APILOADO EM CAMADAS 0,20M C/ MATERIAL ARGILO-ARENOSO</v>
          </cell>
          <cell r="D4180" t="str">
            <v>M3</v>
          </cell>
          <cell r="E4180">
            <v>56.13</v>
          </cell>
        </row>
        <row r="4181">
          <cell r="B4181">
            <v>5720</v>
          </cell>
          <cell r="C4181" t="str">
            <v>TRATOR DE ESTEIRAS CATERPILLAR D6 140HP (VU=5ANOS)-DEPRECIACAO E JUROS</v>
          </cell>
          <cell r="D4181" t="str">
            <v>H</v>
          </cell>
          <cell r="E4181">
            <v>89.69</v>
          </cell>
        </row>
        <row r="4182">
          <cell r="B4182">
            <v>5721</v>
          </cell>
          <cell r="C4182" t="str">
            <v>TRATOR DE ESTEIRAS CATERPILLAR D6 140HP - MATERIAIS NA OPERACAO</v>
          </cell>
          <cell r="D4182" t="str">
            <v>H</v>
          </cell>
          <cell r="E4182">
            <v>52.05</v>
          </cell>
        </row>
        <row r="4183">
          <cell r="B4183">
            <v>5722</v>
          </cell>
          <cell r="C4183" t="str">
            <v>TRATOR DE ESTEIRAS CATERPILLAR D8 305HP - MATERIAIS NA OPERACAO</v>
          </cell>
          <cell r="D4183" t="str">
            <v>H</v>
          </cell>
          <cell r="E4183">
            <v>103.76</v>
          </cell>
        </row>
        <row r="4184">
          <cell r="B4184">
            <v>5723</v>
          </cell>
          <cell r="C4184" t="str">
            <v>TRATOR DE ESTEIRAS CATERPILLAR D4 80HP (VU=5ANOS) - DEPRECIAO E JUROS</v>
          </cell>
          <cell r="D4184" t="str">
            <v>H</v>
          </cell>
          <cell r="E4184">
            <v>49.38</v>
          </cell>
        </row>
        <row r="4185">
          <cell r="B4185">
            <v>5724</v>
          </cell>
          <cell r="C4185" t="str">
            <v>TRATOR DE ESTEIRAS CATERPILLAR D4 80HP (VU=5ANOS) - MANUTENCAO</v>
          </cell>
          <cell r="D4185" t="str">
            <v>H</v>
          </cell>
          <cell r="E4185">
            <v>37.44</v>
          </cell>
        </row>
        <row r="4186">
          <cell r="B4186">
            <v>5725</v>
          </cell>
          <cell r="C4186" t="str">
            <v>TRATOR DE ESTEIRAS CATERPILLAR D4 80HP /MAO-DE-OBRA NA OPERACAO DIURNA</v>
          </cell>
          <cell r="D4186" t="str">
            <v>H</v>
          </cell>
          <cell r="E4186">
            <v>9.5500000000000007</v>
          </cell>
        </row>
        <row r="4187">
          <cell r="B4187">
            <v>5726</v>
          </cell>
          <cell r="C4187" t="str">
            <v>TRATOR DE ESTEIRAS CATERPILLAR D4 80HP/MAO-DE-OBRA NA OPERACAO NOTURNA</v>
          </cell>
          <cell r="D4187" t="str">
            <v>H</v>
          </cell>
          <cell r="E4187">
            <v>25.51</v>
          </cell>
        </row>
        <row r="4188">
          <cell r="B4188">
            <v>5727</v>
          </cell>
          <cell r="C4188" t="str">
            <v>ROLO COMPACTADOR VIBRATORIO LISO REBOCAVEL MULLER RV52L 5T</v>
          </cell>
          <cell r="D4188" t="str">
            <v>H</v>
          </cell>
          <cell r="E4188">
            <v>18.72</v>
          </cell>
        </row>
        <row r="4189">
          <cell r="C4189" t="str">
            <v>MANUTENCAO</v>
          </cell>
        </row>
        <row r="4190">
          <cell r="B4190" t="str">
            <v>IGO       |</v>
          </cell>
          <cell r="C4190" t="str">
            <v>D E S C R I Ç Ã O                                                   |UN</v>
          </cell>
          <cell r="D4190" t="str">
            <v>IDADE</v>
          </cell>
          <cell r="E4190" t="str">
            <v>|CUSTO TOT</v>
          </cell>
        </row>
        <row r="4191">
          <cell r="B4191" t="str">
            <v>ULO.....: N</v>
          </cell>
          <cell r="C4191" t="str">
            <v>ACIONAL CAIXA</v>
          </cell>
        </row>
        <row r="4193">
          <cell r="B4193">
            <v>5728</v>
          </cell>
          <cell r="C4193" t="str">
            <v>ROLO COMPACTADOR VIBRATORIO LISO TANDEM MULLER RT 82H 60HP</v>
          </cell>
          <cell r="D4193" t="str">
            <v>H</v>
          </cell>
          <cell r="E4193">
            <v>22.47</v>
          </cell>
        </row>
        <row r="4194">
          <cell r="C4194" t="str">
            <v>DEPRECIACAO E JUROS</v>
          </cell>
        </row>
        <row r="4195">
          <cell r="B4195">
            <v>5729</v>
          </cell>
          <cell r="C4195" t="str">
            <v>ROLO COMPACTADOR VIBRATORIO LISO TANDEM MULLER RT 82H 60HP</v>
          </cell>
          <cell r="D4195" t="str">
            <v>H</v>
          </cell>
          <cell r="E4195">
            <v>13.49</v>
          </cell>
        </row>
        <row r="4196">
          <cell r="C4196" t="str">
            <v>MANUTENCAO</v>
          </cell>
        </row>
        <row r="4197">
          <cell r="B4197">
            <v>5730</v>
          </cell>
          <cell r="C4197" t="str">
            <v>ROLO COMPACTADOR VIBRATORIO LISO TANDEM MULLER RT 82H 60HP</v>
          </cell>
          <cell r="D4197" t="str">
            <v>H</v>
          </cell>
          <cell r="E4197">
            <v>25.86</v>
          </cell>
        </row>
        <row r="4198">
          <cell r="C4198" t="str">
            <v>CUSTO COM MATERIAIS NA OPERACAO</v>
          </cell>
        </row>
        <row r="4199">
          <cell r="B4199">
            <v>5731</v>
          </cell>
          <cell r="C4199" t="str">
            <v>ROLO COMPACTADOR VIBRATORIO LISO TANDEM MULLER RT 82H 60HP</v>
          </cell>
          <cell r="D4199" t="str">
            <v>H</v>
          </cell>
          <cell r="E4199">
            <v>11.46</v>
          </cell>
        </row>
        <row r="4200">
          <cell r="C4200" t="str">
            <v>CUSTO COM MAO-DE-OBRA NA OPERACAO NOTURNA</v>
          </cell>
        </row>
        <row r="4201">
          <cell r="B4201">
            <v>5732</v>
          </cell>
          <cell r="C4201" t="str">
            <v>ROLO COMPACTADOR AUTOPROPULSOR SOBRE PNEUS-DYNAPAC CP221 145HP</v>
          </cell>
          <cell r="D4201" t="str">
            <v>H</v>
          </cell>
          <cell r="E4201">
            <v>25.29</v>
          </cell>
        </row>
        <row r="4202">
          <cell r="C4202" t="str">
            <v>MANUTENCAO</v>
          </cell>
        </row>
        <row r="4203">
          <cell r="B4203">
            <v>5733</v>
          </cell>
          <cell r="C4203" t="str">
            <v>ROLO COMPACTADOR AUTOPROPULSOR SOBRE PNEUS-DYNAPAC CP221 145HP</v>
          </cell>
          <cell r="D4203" t="str">
            <v>H</v>
          </cell>
          <cell r="E4203">
            <v>49.33</v>
          </cell>
        </row>
        <row r="4204">
          <cell r="C4204" t="str">
            <v>CUSTO COM MATERIAIS NA OPERACAO</v>
          </cell>
        </row>
        <row r="4205">
          <cell r="B4205">
            <v>5734</v>
          </cell>
          <cell r="C4205" t="str">
            <v>RETRO-ESCAVAD SOBRE PNEUS CASE 580H 74HP(VU=6ANOS)-DEPRECIACAO E JUROS</v>
          </cell>
          <cell r="D4205" t="str">
            <v>H</v>
          </cell>
          <cell r="E4205">
            <v>23.53</v>
          </cell>
        </row>
        <row r="4206">
          <cell r="B4206">
            <v>5735</v>
          </cell>
          <cell r="C4206" t="str">
            <v>RETRO-ESCAVADEIRA SOBRE PNEUS CASE 580H 74HP (VU=6ANOS) - MANUTENCAO</v>
          </cell>
          <cell r="D4206" t="str">
            <v>H</v>
          </cell>
          <cell r="E4206">
            <v>13.67</v>
          </cell>
        </row>
        <row r="4207">
          <cell r="B4207">
            <v>5736</v>
          </cell>
          <cell r="C4207" t="str">
            <v>RETRO-ESCAVADEIRA SOBRE PNEUS CASE 580H 74HP -MATERIAIS NA OPERACAO</v>
          </cell>
          <cell r="D4207" t="str">
            <v>H</v>
          </cell>
          <cell r="E4207">
            <v>28.58</v>
          </cell>
        </row>
        <row r="4208">
          <cell r="B4208">
            <v>5737</v>
          </cell>
          <cell r="C4208" t="str">
            <v>RETRO-ESCAVAD SOBRE PNEUS CASE 580H 74HP/MAO-DE-OBRA NA OPERACAO NOTUR</v>
          </cell>
          <cell r="D4208" t="str">
            <v>H</v>
          </cell>
          <cell r="E4208">
            <v>6.21</v>
          </cell>
        </row>
        <row r="4209">
          <cell r="B4209">
            <v>5738</v>
          </cell>
          <cell r="C4209" t="str">
            <v>ROLO COMPACTADOR PE-DE-CARNEIRO REBOCAVEL 5T - DEPRECIACAO E JUROS</v>
          </cell>
          <cell r="D4209" t="str">
            <v>H</v>
          </cell>
          <cell r="E4209">
            <v>43.69</v>
          </cell>
        </row>
        <row r="4210">
          <cell r="B4210">
            <v>5739</v>
          </cell>
          <cell r="C4210" t="str">
            <v>ROLO COMPACTADOR PE-DE-CARNEIRO REBOCAVEL 5T - MANUTENCAO</v>
          </cell>
          <cell r="D4210" t="str">
            <v>H</v>
          </cell>
          <cell r="E4210">
            <v>14.56</v>
          </cell>
        </row>
        <row r="4211">
          <cell r="B4211">
            <v>5740</v>
          </cell>
          <cell r="C4211" t="str">
            <v>CAMINHAO CHASSI MB L2318/42 130HP C/EQUIPAMENTO P/ LAMA ASFALTICA</v>
          </cell>
          <cell r="D4211" t="str">
            <v>H</v>
          </cell>
          <cell r="E4211">
            <v>108.97</v>
          </cell>
        </row>
        <row r="4212">
          <cell r="C4212" t="str">
            <v>DEPRECIACAO E JUROS</v>
          </cell>
        </row>
        <row r="4213">
          <cell r="B4213">
            <v>5741</v>
          </cell>
          <cell r="C4213" t="str">
            <v>CAMINHAO CHASSI MB L2318/42 130HP C/EQUIPAMENTO P/ LAMA ASFALTICA</v>
          </cell>
          <cell r="D4213" t="str">
            <v>H</v>
          </cell>
          <cell r="E4213">
            <v>49.11</v>
          </cell>
        </row>
        <row r="4214">
          <cell r="C4214" t="str">
            <v>MANUTENCAO</v>
          </cell>
        </row>
        <row r="4215">
          <cell r="B4215">
            <v>5742</v>
          </cell>
          <cell r="C4215" t="str">
            <v>CAMINHAO CHASSI MB L2318/42 130HP C/EQUIPAMENTO P/ LAMA ASFALTICA</v>
          </cell>
          <cell r="D4215" t="str">
            <v>H</v>
          </cell>
          <cell r="E4215">
            <v>43.55</v>
          </cell>
        </row>
        <row r="4216">
          <cell r="C4216" t="str">
            <v>CUSTOS C/ MATERIAIS NA OPERACAO</v>
          </cell>
        </row>
        <row r="4217">
          <cell r="B4217">
            <v>5743</v>
          </cell>
          <cell r="C4217" t="str">
            <v>CAMINHAO CHASSI MB L2318/42 130HP C/EQUIPAMENTO P/ LAMA ASFALTICA</v>
          </cell>
          <cell r="D4217" t="str">
            <v>H</v>
          </cell>
          <cell r="E4217">
            <v>7.77</v>
          </cell>
        </row>
        <row r="4218">
          <cell r="C4218" t="str">
            <v>CUSTOS C/ MAO-DE-OBRA NA OPERACAO DIURNA</v>
          </cell>
        </row>
        <row r="4219">
          <cell r="B4219">
            <v>5744</v>
          </cell>
          <cell r="C4219" t="str">
            <v>CAMINHAO CHASSI MB L2318/42 130HP C/EQUIPAMENTO P/ LAMA ASFALTICA</v>
          </cell>
          <cell r="D4219" t="str">
            <v>H</v>
          </cell>
          <cell r="E4219">
            <v>9.33</v>
          </cell>
        </row>
        <row r="4220">
          <cell r="C4220" t="str">
            <v>CUSTOS C/ MAO-DE-OBRA NA OPERACAO NOTURNA</v>
          </cell>
        </row>
        <row r="4221">
          <cell r="B4221" t="str">
            <v>IGO       |</v>
          </cell>
          <cell r="C4221" t="str">
            <v>D E S C R I Ç Ã O                                                   |UN</v>
          </cell>
          <cell r="D4221" t="str">
            <v>IDADE</v>
          </cell>
          <cell r="E4221" t="str">
            <v>|CUSTO TOT</v>
          </cell>
        </row>
        <row r="4222">
          <cell r="B4222" t="str">
            <v>ULO.....: N</v>
          </cell>
          <cell r="C4222" t="str">
            <v>ACIONAL CAIXA</v>
          </cell>
        </row>
        <row r="4224">
          <cell r="B4224">
            <v>5745</v>
          </cell>
          <cell r="C4224" t="str">
            <v>CAMINHAO PIPA FORD F12000 142HP 6000L C/BOMBA GASOLINA DEPRECIACAO E J</v>
          </cell>
          <cell r="D4224" t="str">
            <v>H</v>
          </cell>
          <cell r="E4224">
            <v>16.88</v>
          </cell>
        </row>
        <row r="4225">
          <cell r="C4225" t="str">
            <v>UROS</v>
          </cell>
        </row>
        <row r="4226">
          <cell r="B4226">
            <v>5746</v>
          </cell>
          <cell r="C4226" t="str">
            <v>CAMINHAO PIPA FORD F12000 142HP 6000L C/BOMBA GASOLINA MANUTENCAO</v>
          </cell>
          <cell r="D4226" t="str">
            <v>H</v>
          </cell>
          <cell r="E4226">
            <v>10.18</v>
          </cell>
        </row>
        <row r="4227">
          <cell r="B4227">
            <v>5747</v>
          </cell>
          <cell r="C4227" t="str">
            <v>CAMINHAO PIPA FORD F12000 142HP 6000L C/BOMBA GASOLINA CUSTO COM MATER</v>
          </cell>
          <cell r="D4227" t="str">
            <v>H</v>
          </cell>
          <cell r="E4227">
            <v>31.64</v>
          </cell>
        </row>
        <row r="4228">
          <cell r="C4228" t="str">
            <v>IAIS NA OPERACAO</v>
          </cell>
        </row>
        <row r="4229">
          <cell r="B4229">
            <v>5748</v>
          </cell>
          <cell r="C4229" t="str">
            <v>CAMINHAO PIPA FORD F12000 142HP 6000L C/BOMBA GASOLINA</v>
          </cell>
          <cell r="D4229" t="str">
            <v>H</v>
          </cell>
          <cell r="E4229">
            <v>7.77</v>
          </cell>
        </row>
        <row r="4230">
          <cell r="C4230" t="str">
            <v>CUSTOS COM MAO-DE-OBRA NA OPERACAO DIURNA</v>
          </cell>
        </row>
        <row r="4231">
          <cell r="B4231">
            <v>5749</v>
          </cell>
          <cell r="C4231" t="str">
            <v>CAMINHAO PIPA FORD F12000 142HP 6000L C/BOMBA GASOLINA CUSTOS COM MAO-</v>
          </cell>
          <cell r="D4231" t="str">
            <v>H</v>
          </cell>
          <cell r="E4231">
            <v>9.33</v>
          </cell>
        </row>
        <row r="4232">
          <cell r="C4232" t="str">
            <v>DE-OBRA NA OPERACAO NOTURNA</v>
          </cell>
        </row>
        <row r="4233">
          <cell r="B4233">
            <v>5750</v>
          </cell>
          <cell r="C4233" t="str">
            <v>CAMINHAO CHASSI MERCEDES BENZ L2318/42 130HP - DEPRECIACAO E JUROS</v>
          </cell>
          <cell r="D4233" t="str">
            <v>H</v>
          </cell>
          <cell r="E4233">
            <v>15.95</v>
          </cell>
        </row>
        <row r="4234">
          <cell r="B4234">
            <v>5751</v>
          </cell>
          <cell r="C4234" t="str">
            <v>CAMINHAO CHASSI MERCEDES BENZ L2318/42 130HP - MANUTENCAO</v>
          </cell>
          <cell r="D4234" t="str">
            <v>H</v>
          </cell>
          <cell r="E4234">
            <v>11.58</v>
          </cell>
        </row>
        <row r="4235">
          <cell r="B4235">
            <v>5752</v>
          </cell>
          <cell r="C4235" t="str">
            <v>CAMINHAO CHASSI MB L2318/42 130HP / MAO-DE-OBRA OPERACAO NOTURNA</v>
          </cell>
          <cell r="D4235" t="str">
            <v>H</v>
          </cell>
          <cell r="E4235">
            <v>9.33</v>
          </cell>
        </row>
        <row r="4236">
          <cell r="B4236">
            <v>5753</v>
          </cell>
          <cell r="C4236" t="str">
            <v>CAMINHAO CHASSI FORD F-14000 162HP - DEPRECIACAO E JUROS</v>
          </cell>
          <cell r="D4236" t="str">
            <v>H</v>
          </cell>
          <cell r="E4236">
            <v>14.58</v>
          </cell>
        </row>
        <row r="4237">
          <cell r="B4237">
            <v>5754</v>
          </cell>
          <cell r="C4237" t="str">
            <v>CAMINHAO CHASSI FORD F-14000 142HP - MANUTENCAO</v>
          </cell>
          <cell r="D4237" t="str">
            <v>H</v>
          </cell>
          <cell r="E4237">
            <v>8.4700000000000006</v>
          </cell>
        </row>
        <row r="4238">
          <cell r="B4238">
            <v>5755</v>
          </cell>
          <cell r="C4238" t="str">
            <v>CAMINHAO CHASSI FORD F-14000 162HP / MAO-DE-OBRA NA OPERACAO DIURNA</v>
          </cell>
          <cell r="D4238" t="str">
            <v>H</v>
          </cell>
          <cell r="E4238">
            <v>7.77</v>
          </cell>
        </row>
        <row r="4239">
          <cell r="B4239">
            <v>5756</v>
          </cell>
          <cell r="C4239" t="str">
            <v>CAMINHAO PIPA F12000 142HP TANQUE 6000L (VU=6ANOS)-DEPRECIACAO E JUROS</v>
          </cell>
          <cell r="D4239" t="str">
            <v>H</v>
          </cell>
          <cell r="E4239">
            <v>14.72</v>
          </cell>
        </row>
        <row r="4240">
          <cell r="B4240">
            <v>5757</v>
          </cell>
          <cell r="C4240" t="str">
            <v>CAMINHAO PIPA F12000 142HP TANQUE 6000L (VU=6ANOS) - MANUTENCAO</v>
          </cell>
          <cell r="D4240" t="str">
            <v>H</v>
          </cell>
          <cell r="E4240">
            <v>8.51</v>
          </cell>
        </row>
        <row r="4241">
          <cell r="B4241">
            <v>5758</v>
          </cell>
          <cell r="C4241" t="str">
            <v>CAMINHAO PIPA F12000 142HP TANQUE 6000L-CUSTOS C/MATERIAIS NA OPERACAO</v>
          </cell>
          <cell r="D4241" t="str">
            <v>H</v>
          </cell>
          <cell r="E4241">
            <v>51.05</v>
          </cell>
        </row>
        <row r="4242">
          <cell r="B4242">
            <v>5759</v>
          </cell>
          <cell r="C4242" t="str">
            <v>CAMINHAO PIPA F12000 142HP TANQUE 6000L/MAO-DE-OBRA NA OPERACAO DIURNA</v>
          </cell>
          <cell r="D4242" t="str">
            <v>H</v>
          </cell>
          <cell r="E4242">
            <v>6.77</v>
          </cell>
        </row>
        <row r="4243">
          <cell r="B4243">
            <v>5760</v>
          </cell>
          <cell r="C4243" t="str">
            <v>CAMINHAO PIPA F12000 142HP 6000L/MAO-DE-OBRA NA OPERACAO NOTURNA</v>
          </cell>
          <cell r="D4243" t="str">
            <v>H</v>
          </cell>
          <cell r="E4243">
            <v>9.33</v>
          </cell>
        </row>
        <row r="4244">
          <cell r="B4244">
            <v>5761</v>
          </cell>
          <cell r="C4244" t="str">
            <v>CAMINHAO PIPA F12000 142HP TANQUE 6000L (VU=6ANOS/12000H) - CHP DIURNO</v>
          </cell>
          <cell r="D4244" t="str">
            <v>CHP</v>
          </cell>
          <cell r="E4244">
            <v>81.05</v>
          </cell>
        </row>
        <row r="4245">
          <cell r="B4245">
            <v>5762</v>
          </cell>
          <cell r="C4245" t="str">
            <v>CAMINHAO PIPA FORD F14000 10.000L C/BOMBA GASOLINA E IRRIGADEIRA</v>
          </cell>
          <cell r="D4245" t="str">
            <v>H</v>
          </cell>
          <cell r="E4245">
            <v>16.22</v>
          </cell>
        </row>
        <row r="4246">
          <cell r="C4246" t="str">
            <v>DEPRECIACAO E JUROS</v>
          </cell>
        </row>
        <row r="4247">
          <cell r="B4247">
            <v>5763</v>
          </cell>
          <cell r="C4247" t="str">
            <v>CAMINHAO PIPA FORD F14000 10.000L C/BOMBA GASOLINA E IRRIGADEIRA</v>
          </cell>
          <cell r="D4247" t="str">
            <v>H</v>
          </cell>
          <cell r="E4247">
            <v>9.3800000000000008</v>
          </cell>
        </row>
        <row r="4248">
          <cell r="C4248" t="str">
            <v>MANUTENCAO</v>
          </cell>
        </row>
        <row r="4249">
          <cell r="B4249">
            <v>5764</v>
          </cell>
          <cell r="C4249" t="str">
            <v>CAMINHAO PIPA FORD F14000 10.000L C/BOMBA GASOLINA E IRRIGADEIRA</v>
          </cell>
          <cell r="D4249" t="str">
            <v>H</v>
          </cell>
          <cell r="E4249">
            <v>9.33</v>
          </cell>
        </row>
        <row r="4250">
          <cell r="C4250" t="str">
            <v>CUSTOS COM MAO-DE-OBRA NA OPERACAO NOTURNA</v>
          </cell>
        </row>
        <row r="4251">
          <cell r="B4251">
            <v>5765</v>
          </cell>
          <cell r="C4251" t="str">
            <v>DISTRIBUIDOR DE BETUME REBOCAV C/AQUECEDOR 1200/2100L C/BOMBA 3,4CV</v>
          </cell>
          <cell r="D4251" t="str">
            <v>H</v>
          </cell>
          <cell r="E4251">
            <v>9.33</v>
          </cell>
        </row>
        <row r="4252">
          <cell r="B4252" t="str">
            <v>IGO       |</v>
          </cell>
          <cell r="C4252" t="str">
            <v>D E S C R I Ç Ã O                                                   |UN</v>
          </cell>
          <cell r="D4252" t="str">
            <v>IDADE</v>
          </cell>
          <cell r="E4252" t="str">
            <v>|CUSTO TOT</v>
          </cell>
        </row>
        <row r="4253">
          <cell r="B4253" t="str">
            <v>ULO.....: N</v>
          </cell>
          <cell r="C4253" t="str">
            <v>ACIONAL CAIXA</v>
          </cell>
        </row>
        <row r="4255">
          <cell r="C4255" t="str">
            <v>MANUTENCAO</v>
          </cell>
        </row>
        <row r="4256">
          <cell r="B4256">
            <v>5766</v>
          </cell>
          <cell r="C4256" t="str">
            <v>DISTRIBUIDOR DE BETUME REBOCAV C/AQUECEDOR 1200/2100L C/BOMBA 3,4CV</v>
          </cell>
          <cell r="D4256" t="str">
            <v>H</v>
          </cell>
          <cell r="E4256">
            <v>28.33</v>
          </cell>
        </row>
        <row r="4257">
          <cell r="C4257" t="str">
            <v>CUSTO COM MATERIAIS NA OPERACAO</v>
          </cell>
        </row>
        <row r="4258">
          <cell r="B4258">
            <v>5767</v>
          </cell>
          <cell r="C4258" t="str">
            <v>DISTRIBUIDOR DE BETUME REBOCAV C/AQUECEDOR 1200/2100L C/BOMBA 3,4CV</v>
          </cell>
          <cell r="D4258" t="str">
            <v>H</v>
          </cell>
          <cell r="E4258">
            <v>0.04</v>
          </cell>
        </row>
        <row r="4259">
          <cell r="C4259" t="str">
            <v>CUSTO COM MAO-DE-OBRA NA OPERACAO DIURNA</v>
          </cell>
        </row>
        <row r="4260">
          <cell r="B4260">
            <v>5768</v>
          </cell>
          <cell r="C4260" t="str">
            <v>DISTRIBUIDOR DE BETUME REBOCAV C/AQUECEDOR 1200/2100L C/BOMBA 3,4CV</v>
          </cell>
          <cell r="D4260" t="str">
            <v>H</v>
          </cell>
          <cell r="E4260">
            <v>0.05</v>
          </cell>
        </row>
        <row r="4261">
          <cell r="C4261" t="str">
            <v>CUSTO COM MAO-DE-OBRA NA OPERACAO NOTURNA</v>
          </cell>
        </row>
        <row r="4262">
          <cell r="B4262">
            <v>5769</v>
          </cell>
          <cell r="C4262" t="str">
            <v>DISTRIBUIDOR DE ASFALTO CAP 5.000L SOBRE CAMINHAO CHASSIS FORD F-14000</v>
          </cell>
          <cell r="D4262" t="str">
            <v>H</v>
          </cell>
          <cell r="E4262">
            <v>28.49</v>
          </cell>
        </row>
        <row r="4263">
          <cell r="C4263" t="str">
            <v>162HP - MANUTENCAO</v>
          </cell>
        </row>
        <row r="4264">
          <cell r="B4264">
            <v>5770</v>
          </cell>
          <cell r="C4264" t="str">
            <v>DISTRIBUIDOR DE ASFALTO CAP 5.000L SOBRE CAMINHAO CHASSIS FORD F-14000</v>
          </cell>
          <cell r="D4264" t="str">
            <v>H</v>
          </cell>
          <cell r="E4264">
            <v>15.55</v>
          </cell>
        </row>
        <row r="4265">
          <cell r="C4265" t="str">
            <v>162HP - CUSTO C/ MAO-DE-OBRA NA OPERACAO DIURNA</v>
          </cell>
        </row>
        <row r="4266">
          <cell r="B4266">
            <v>5771</v>
          </cell>
          <cell r="C4266" t="str">
            <v>DISTRIBUIDOR DE ASFALTO CAP 5.000L SOBRE CAMINHAO CHASSIS FORD F-14000</v>
          </cell>
          <cell r="D4266" t="str">
            <v>H</v>
          </cell>
          <cell r="E4266">
            <v>18.66</v>
          </cell>
        </row>
        <row r="4267">
          <cell r="C4267" t="str">
            <v>142HP - CUSTO C/ MAO-DE-OBRA NA OPERACAO NOTURNA</v>
          </cell>
        </row>
        <row r="4268">
          <cell r="B4268">
            <v>5772</v>
          </cell>
          <cell r="C4268" t="str">
            <v>ESCAVADEIRA HIDRAULICA SOBRE ESTEIRAS CASE 80CR 93HP</v>
          </cell>
          <cell r="D4268" t="str">
            <v>H</v>
          </cell>
          <cell r="E4268">
            <v>37.159999999999997</v>
          </cell>
        </row>
        <row r="4269">
          <cell r="C4269" t="str">
            <v>MANUTENCAO</v>
          </cell>
        </row>
        <row r="4270">
          <cell r="B4270">
            <v>5773</v>
          </cell>
          <cell r="C4270" t="str">
            <v>ESCAVADEIRA HIDRAULICA SOBRE ESTEIRAS CASE 80CR 93HP</v>
          </cell>
          <cell r="D4270" t="str">
            <v>H</v>
          </cell>
          <cell r="E4270">
            <v>31.64</v>
          </cell>
        </row>
        <row r="4271">
          <cell r="C4271" t="str">
            <v>CUSTO C/MATERIAIS NA OPERACAO</v>
          </cell>
        </row>
        <row r="4272">
          <cell r="B4272">
            <v>5774</v>
          </cell>
          <cell r="C4272" t="str">
            <v>ESCAVADEIRA HIDRAULICA SOBRE ESTEIRAS CASE 80CR 93HP</v>
          </cell>
          <cell r="D4272" t="str">
            <v>H</v>
          </cell>
          <cell r="E4272">
            <v>5.18</v>
          </cell>
        </row>
        <row r="4273">
          <cell r="C4273" t="str">
            <v>CUSTO C/ MA0-DE-OBRA NA OPERACAO DIURNA</v>
          </cell>
        </row>
        <row r="4274">
          <cell r="B4274">
            <v>5775</v>
          </cell>
          <cell r="C4274" t="str">
            <v>LANCA ELEVATORIA KABI-GIRAFA KLE-24/3 SOBRE CAMINHAO CHASSI MB L-2318</v>
          </cell>
          <cell r="D4274" t="str">
            <v>H</v>
          </cell>
          <cell r="E4274">
            <v>28.3</v>
          </cell>
        </row>
        <row r="4275">
          <cell r="C4275" t="str">
            <v>130HP - MANUTENCAO</v>
          </cell>
        </row>
        <row r="4276">
          <cell r="B4276">
            <v>5776</v>
          </cell>
          <cell r="C4276" t="str">
            <v>LANCA ELEVATORIA KABI-GIRAFA KLE-24/3 SOBRE CAMINHAO CHASSI MB L-2318</v>
          </cell>
          <cell r="D4276" t="str">
            <v>H</v>
          </cell>
          <cell r="E4276">
            <v>44.91</v>
          </cell>
        </row>
        <row r="4277">
          <cell r="C4277" t="str">
            <v>130HP - CUSTO C/MATERIAIS NA OPERACAO</v>
          </cell>
        </row>
        <row r="4278">
          <cell r="B4278">
            <v>5777</v>
          </cell>
          <cell r="C4278" t="str">
            <v>GUINDASTE MUNK C/CESTO 640/18 SOBRE CAMINHAO CARROCERIA FORD F14000</v>
          </cell>
          <cell r="D4278" t="str">
            <v>H</v>
          </cell>
          <cell r="E4278">
            <v>12.2</v>
          </cell>
        </row>
        <row r="4279">
          <cell r="C4279" t="str">
            <v>162HP - MANUTENCAO</v>
          </cell>
        </row>
        <row r="4280">
          <cell r="B4280">
            <v>5778</v>
          </cell>
          <cell r="C4280" t="str">
            <v>MOTONIVELADORA CATERPILLAR 120 140HP (VU=6ANOS) - DEPRECIACAO E JUROS</v>
          </cell>
          <cell r="D4280" t="str">
            <v>H</v>
          </cell>
          <cell r="E4280">
            <v>58.55</v>
          </cell>
        </row>
        <row r="4281">
          <cell r="B4281">
            <v>5779</v>
          </cell>
          <cell r="C4281" t="str">
            <v>MOTONIVELADORA CATERPILLAR 120 140HP (VU=6ANOS) - MANUTENCAO</v>
          </cell>
          <cell r="D4281" t="str">
            <v>H</v>
          </cell>
          <cell r="E4281">
            <v>34.020000000000003</v>
          </cell>
        </row>
        <row r="4282">
          <cell r="B4282">
            <v>5780</v>
          </cell>
          <cell r="C4282" t="str">
            <v>MOTOSCRAPER 621 270HP (VU=5ANOS) / DEPRECIACAO E JUROS</v>
          </cell>
          <cell r="D4282" t="str">
            <v>H</v>
          </cell>
          <cell r="E4282">
            <v>247.08</v>
          </cell>
        </row>
        <row r="4283">
          <cell r="B4283" t="str">
            <v>IGO       |</v>
          </cell>
          <cell r="C4283" t="str">
            <v>D E S C R I Ç Ã O                                                   |UN</v>
          </cell>
          <cell r="D4283" t="str">
            <v>IDADE</v>
          </cell>
          <cell r="E4283" t="str">
            <v>|CUSTO TOT</v>
          </cell>
        </row>
        <row r="4284">
          <cell r="B4284" t="str">
            <v>ULO.....: N</v>
          </cell>
          <cell r="C4284" t="str">
            <v>ACIONAL CAIXA</v>
          </cell>
        </row>
        <row r="4286">
          <cell r="B4286">
            <v>5781</v>
          </cell>
          <cell r="C4286" t="str">
            <v>MOTOSCRAPER 621 270HP (VU=5ANOS) / MANUTENCAO</v>
          </cell>
          <cell r="D4286" t="str">
            <v>H</v>
          </cell>
          <cell r="E4286">
            <v>187.33</v>
          </cell>
        </row>
        <row r="4287">
          <cell r="B4287">
            <v>5782</v>
          </cell>
          <cell r="C4287" t="str">
            <v>MOTOSCRAPER 621 270HP / CUSTO COM MATERIAIS NA OPERACAO</v>
          </cell>
          <cell r="D4287" t="str">
            <v>H</v>
          </cell>
          <cell r="E4287">
            <v>91.85</v>
          </cell>
        </row>
        <row r="4288">
          <cell r="B4288">
            <v>5783</v>
          </cell>
          <cell r="C4288" t="str">
            <v>MOTOSCRAPER 621 270HP / CUSTO COM MA0-DE-0BRA NA OPERACAO DIURNA</v>
          </cell>
          <cell r="D4288" t="str">
            <v>H</v>
          </cell>
          <cell r="E4288">
            <v>5.18</v>
          </cell>
        </row>
        <row r="4289">
          <cell r="B4289">
            <v>5784</v>
          </cell>
          <cell r="C4289" t="str">
            <v>MOTOSCRAPER 621 270HP (VU=8ANOS/16.000H) - DEPRECIACAO E JUROS</v>
          </cell>
          <cell r="D4289" t="str">
            <v>H</v>
          </cell>
          <cell r="E4289">
            <v>188.64</v>
          </cell>
        </row>
        <row r="4290">
          <cell r="B4290">
            <v>5785</v>
          </cell>
          <cell r="C4290" t="str">
            <v>MOTOSCRAPER 621 270HP (VU=8ANOS/16.000H) - MANUTENCAO</v>
          </cell>
          <cell r="D4290" t="str">
            <v>H</v>
          </cell>
          <cell r="E4290">
            <v>105.47</v>
          </cell>
        </row>
        <row r="4291">
          <cell r="B4291">
            <v>5786</v>
          </cell>
          <cell r="C4291" t="str">
            <v>PA-CARREGADEIRA SOBRE PNEUS CATERPILLAR 950 170HP (VU=5ANOS)</v>
          </cell>
          <cell r="D4291" t="str">
            <v>H</v>
          </cell>
          <cell r="E4291">
            <v>77.41</v>
          </cell>
        </row>
        <row r="4292">
          <cell r="C4292" t="str">
            <v>DEPRECIACAO E JUROS</v>
          </cell>
        </row>
        <row r="4293">
          <cell r="B4293">
            <v>5787</v>
          </cell>
          <cell r="C4293" t="str">
            <v>PA-CARREGADEIRA SOBRE PNEUS CATERPILLAR 950 170HP</v>
          </cell>
          <cell r="D4293" t="str">
            <v>H</v>
          </cell>
          <cell r="E4293">
            <v>57.83</v>
          </cell>
        </row>
        <row r="4294">
          <cell r="C4294" t="str">
            <v>CUSTO C/MATERIAIS NA OPERACAO</v>
          </cell>
        </row>
        <row r="4295">
          <cell r="B4295">
            <v>5788</v>
          </cell>
          <cell r="C4295" t="str">
            <v>PA-CARREGADEIRA SOBRE PNEUS CATERPILLAR 950 170HP</v>
          </cell>
          <cell r="D4295" t="str">
            <v>H</v>
          </cell>
          <cell r="E4295">
            <v>5.18</v>
          </cell>
        </row>
        <row r="4296">
          <cell r="C4296" t="str">
            <v>CUSTO C/ MAO-DE-OBRA NA OPERACAO DIURNA</v>
          </cell>
        </row>
        <row r="4297">
          <cell r="B4297">
            <v>5789</v>
          </cell>
          <cell r="C4297" t="str">
            <v>PA-CARREGADEIRA SOBRE PNEUS CATERPILLAR 950 170HP</v>
          </cell>
          <cell r="D4297" t="str">
            <v>H</v>
          </cell>
          <cell r="E4297">
            <v>11.46</v>
          </cell>
        </row>
        <row r="4298">
          <cell r="C4298" t="str">
            <v>CUSTO C/ MAO-DE-OBRA NA OPERACAO NOTURNA</v>
          </cell>
        </row>
        <row r="4299">
          <cell r="B4299">
            <v>5790</v>
          </cell>
          <cell r="C4299" t="str">
            <v>ROLO COMPACTADOR MULLER TR14H 68HP - DEPRECIACAO E JUROS</v>
          </cell>
          <cell r="D4299" t="str">
            <v>H</v>
          </cell>
          <cell r="E4299">
            <v>24.97</v>
          </cell>
        </row>
        <row r="4300">
          <cell r="B4300">
            <v>5791</v>
          </cell>
          <cell r="C4300" t="str">
            <v>ROLO COMPACTADOR MULLER TR14H 68HP - MANUTENCAO</v>
          </cell>
          <cell r="D4300" t="str">
            <v>H</v>
          </cell>
          <cell r="E4300">
            <v>14.99</v>
          </cell>
        </row>
        <row r="4301">
          <cell r="B4301">
            <v>5792</v>
          </cell>
          <cell r="C4301" t="str">
            <v>ROLO COMPACTADOR MULLER TR14H 68HP - CUSTO C/MATERIAIS NA OPERACAO</v>
          </cell>
          <cell r="D4301" t="str">
            <v>H</v>
          </cell>
          <cell r="E4301">
            <v>25.86</v>
          </cell>
        </row>
        <row r="4302">
          <cell r="B4302">
            <v>5793</v>
          </cell>
          <cell r="C4302" t="str">
            <v>ROLO COMPACTADOR MULLER TR14H 68HP / MAO-DE-OBRA NA OPERACAO NOTURNA</v>
          </cell>
          <cell r="D4302" t="str">
            <v>H</v>
          </cell>
          <cell r="E4302">
            <v>11.46</v>
          </cell>
        </row>
        <row r="4303">
          <cell r="B4303">
            <v>5794</v>
          </cell>
          <cell r="C4303" t="str">
            <v>MARTELETE OU ROMPEDOR ATLAS COPCO TEX 31 - DEPRECIACAO E JUROS</v>
          </cell>
          <cell r="D4303" t="str">
            <v>H</v>
          </cell>
          <cell r="E4303">
            <v>1.05</v>
          </cell>
        </row>
        <row r="4304">
          <cell r="B4304">
            <v>5795</v>
          </cell>
          <cell r="C4304" t="str">
            <v>MARTELETE OU ROMPEDOR ATLAS COPCO TEX 31 - CHP DIURNO</v>
          </cell>
          <cell r="D4304" t="str">
            <v>CHP</v>
          </cell>
          <cell r="E4304">
            <v>7.84</v>
          </cell>
        </row>
        <row r="4305">
          <cell r="B4305">
            <v>5796</v>
          </cell>
          <cell r="C4305" t="str">
            <v>MARTELETE/ROMPEDOR ATLAS COPCO TEX 31/MAO-DE-OBRA NA OPERACAO DIURNA</v>
          </cell>
          <cell r="D4305" t="str">
            <v>H</v>
          </cell>
          <cell r="E4305">
            <v>5.41</v>
          </cell>
        </row>
        <row r="4306">
          <cell r="B4306">
            <v>5797</v>
          </cell>
          <cell r="C4306" t="str">
            <v>COMPRESSOR ATLAS COPCO XA80 170PCM 80HP - MANUTENCAO</v>
          </cell>
          <cell r="D4306" t="str">
            <v>H</v>
          </cell>
          <cell r="E4306">
            <v>2.54</v>
          </cell>
        </row>
        <row r="4307">
          <cell r="B4307">
            <v>5798</v>
          </cell>
          <cell r="C4307" t="str">
            <v>COMPRESSOR ATLAS COPCO XA80 170PCM 80HP/MAO-DE-OBRA NA OPERACAO DIURNA</v>
          </cell>
          <cell r="D4307" t="str">
            <v>H</v>
          </cell>
          <cell r="E4307">
            <v>3.18</v>
          </cell>
        </row>
        <row r="4308">
          <cell r="B4308">
            <v>5799</v>
          </cell>
          <cell r="C4308" t="str">
            <v>BOMBA SUBMERSA ELETRICA MONOFASICA LEAO HT4C-10  3CV</v>
          </cell>
          <cell r="D4308" t="str">
            <v>H</v>
          </cell>
          <cell r="E4308">
            <v>0.3</v>
          </cell>
        </row>
        <row r="4309">
          <cell r="C4309" t="str">
            <v>DEPRECIACAO E JUROS</v>
          </cell>
        </row>
        <row r="4310">
          <cell r="B4310">
            <v>5800</v>
          </cell>
          <cell r="C4310" t="str">
            <v>BOMBA SUBMERSA ELETRICA MONOFASICA 3CV LEAO HT4C-10 - MANUTENCAO</v>
          </cell>
          <cell r="D4310" t="str">
            <v>H</v>
          </cell>
          <cell r="E4310">
            <v>0.12</v>
          </cell>
        </row>
        <row r="4311">
          <cell r="B4311">
            <v>5801</v>
          </cell>
          <cell r="C4311" t="str">
            <v>COMPACTADOR DE PLACA VIBRATORIA VIBRO-DYNAPAC DIESEL CM-13 4HP</v>
          </cell>
          <cell r="D4311" t="str">
            <v>H</v>
          </cell>
          <cell r="E4311">
            <v>4.09</v>
          </cell>
        </row>
        <row r="4312">
          <cell r="C4312" t="str">
            <v>DEPRECIACAO E JUROS</v>
          </cell>
        </row>
        <row r="4313">
          <cell r="B4313">
            <v>5802</v>
          </cell>
          <cell r="C4313" t="str">
            <v>COMPACTADOR DE PLACA VIBRATORIA VIBRO-DYNAPAC DIESEL CM-13 4HP</v>
          </cell>
          <cell r="D4313" t="str">
            <v>H</v>
          </cell>
          <cell r="E4313">
            <v>1.62</v>
          </cell>
        </row>
        <row r="4314">
          <cell r="B4314" t="str">
            <v>IGO       |</v>
          </cell>
          <cell r="C4314" t="str">
            <v>D E S C R I Ç Ã O                                                   |UN</v>
          </cell>
          <cell r="D4314" t="str">
            <v>IDADE</v>
          </cell>
          <cell r="E4314" t="str">
            <v>|CUSTO TOT</v>
          </cell>
        </row>
        <row r="4315">
          <cell r="B4315" t="str">
            <v>ULO.....: N</v>
          </cell>
          <cell r="C4315" t="str">
            <v>ACIONAL CAIXA</v>
          </cell>
        </row>
        <row r="4317">
          <cell r="C4317" t="str">
            <v>MANUTENCAO</v>
          </cell>
        </row>
        <row r="4318">
          <cell r="B4318">
            <v>5803</v>
          </cell>
          <cell r="C4318" t="str">
            <v>COMPACTADOR DE PLACA VIBRATORIA VIBRO-DYNAPAC DIESEL CM-13 4HP</v>
          </cell>
          <cell r="D4318" t="str">
            <v>H</v>
          </cell>
          <cell r="E4318">
            <v>1.36</v>
          </cell>
        </row>
        <row r="4319">
          <cell r="C4319" t="str">
            <v>CUSTO C/MATERIAIS NA OPERACAO</v>
          </cell>
        </row>
        <row r="4320">
          <cell r="B4320">
            <v>5804</v>
          </cell>
          <cell r="C4320" t="str">
            <v>COMPACTADOR DE PLACA VIBRATORIA VIBRO-DYNAPAC DIESEL CM-13 4HP</v>
          </cell>
          <cell r="D4320" t="str">
            <v>H</v>
          </cell>
          <cell r="E4320">
            <v>11.35</v>
          </cell>
        </row>
        <row r="4321">
          <cell r="C4321" t="str">
            <v>CUSTO C/ MAO-DE-OBRA NA OPERACAO DIURNA</v>
          </cell>
        </row>
        <row r="4322">
          <cell r="B4322">
            <v>5805</v>
          </cell>
          <cell r="C4322" t="str">
            <v>BOMBA C/MOTOR A GASOLINA AUTOESCORVANTE P/AGUA SUJA 3/4HP -CHP NOTURNA</v>
          </cell>
          <cell r="D4322" t="str">
            <v>CHP-N</v>
          </cell>
          <cell r="E4322">
            <v>3.11</v>
          </cell>
        </row>
        <row r="4323">
          <cell r="B4323">
            <v>5806</v>
          </cell>
          <cell r="C4323" t="str">
            <v>BOMBA C/MOTOR A GASOLINA AUTOESCORVANTE P/AGUA SUJA 3/4HP -CHI DIURNA</v>
          </cell>
          <cell r="D4323" t="str">
            <v>CHI</v>
          </cell>
          <cell r="E4323">
            <v>0.26</v>
          </cell>
        </row>
        <row r="4324">
          <cell r="B4324">
            <v>5807</v>
          </cell>
          <cell r="C4324" t="str">
            <v>BOMBA C/MOTOR A GASOLINA AUTOESCORVANTE P/AGUA SUJA 3/4HP -CHI NOTURNA</v>
          </cell>
          <cell r="D4324" t="str">
            <v>CHI-N</v>
          </cell>
          <cell r="E4324">
            <v>0.26</v>
          </cell>
        </row>
        <row r="4325">
          <cell r="B4325">
            <v>5808</v>
          </cell>
          <cell r="C4325" t="str">
            <v>USINA DE ASFALTO A QUENTE FIXA CAP.40/80 TON/H - CHP DIURNO</v>
          </cell>
          <cell r="D4325" t="str">
            <v>CHP</v>
          </cell>
          <cell r="E4325">
            <v>165.74</v>
          </cell>
        </row>
        <row r="4326">
          <cell r="B4326">
            <v>5809</v>
          </cell>
          <cell r="C4326" t="str">
            <v>USINA DE ASFALTO A QUENTE FIXA CAP.40/80 TON/H - CHP NOTURNO</v>
          </cell>
          <cell r="D4326" t="str">
            <v>CHP-N</v>
          </cell>
          <cell r="E4326">
            <v>169.56</v>
          </cell>
        </row>
        <row r="4327">
          <cell r="B4327">
            <v>5811</v>
          </cell>
          <cell r="C4327" t="str">
            <v>CAMINHAO BASCULANTE FORD F-14000 6M3 162HP (VU=5ANOS) - CHP DIURNO</v>
          </cell>
          <cell r="D4327" t="str">
            <v>CHP</v>
          </cell>
          <cell r="E4327">
            <v>85</v>
          </cell>
        </row>
        <row r="4328">
          <cell r="B4328">
            <v>5812</v>
          </cell>
          <cell r="C4328" t="str">
            <v>CAMINHAO BASCULANTE FORD F-14000 6M3 162HP (VU=5ANOS) - CHP NOTURNO</v>
          </cell>
          <cell r="D4328" t="str">
            <v>CHP-N</v>
          </cell>
          <cell r="E4328">
            <v>86.35</v>
          </cell>
        </row>
        <row r="4329">
          <cell r="B4329">
            <v>5822</v>
          </cell>
          <cell r="C4329" t="str">
            <v>CAMINHAO BASCULANTE FORD F-14000 6M3 162HP (VU=5ANOS) - CHI NOTURNO</v>
          </cell>
          <cell r="D4329" t="str">
            <v>CHI-N</v>
          </cell>
          <cell r="E4329">
            <v>26.29</v>
          </cell>
        </row>
        <row r="4330">
          <cell r="B4330">
            <v>5823</v>
          </cell>
          <cell r="C4330" t="str">
            <v>USINA DE CONCRETO PINI 227305 90/120M3 63HP - CHP DIURNO</v>
          </cell>
          <cell r="D4330" t="str">
            <v>CHP</v>
          </cell>
          <cell r="E4330">
            <v>60.19</v>
          </cell>
        </row>
        <row r="4331">
          <cell r="B4331">
            <v>5824</v>
          </cell>
          <cell r="C4331" t="str">
            <v>CAMINHAO CARROCERIA 6,0M3 FORD F-14000 162HP (VU=6ANOS) - CHP DIURNO</v>
          </cell>
          <cell r="D4331" t="str">
            <v>CHP</v>
          </cell>
          <cell r="E4331">
            <v>77.02</v>
          </cell>
        </row>
        <row r="4332">
          <cell r="B4332">
            <v>5825</v>
          </cell>
          <cell r="C4332" t="str">
            <v>CAMINHAO CARROCERIA FORD F-14000 162HP (VU=6ANOS) - CHP NOTURNO</v>
          </cell>
          <cell r="D4332" t="str">
            <v>CHP-N</v>
          </cell>
          <cell r="E4332">
            <v>77.36</v>
          </cell>
        </row>
        <row r="4333">
          <cell r="B4333">
            <v>5826</v>
          </cell>
          <cell r="C4333" t="str">
            <v>CAMINHAO CARROCERIA FORD F-14000 162HP (VU=6ANOS) - CHI DIURNO</v>
          </cell>
          <cell r="D4333" t="str">
            <v>CHI</v>
          </cell>
          <cell r="E4333">
            <v>23.6</v>
          </cell>
        </row>
        <row r="4334">
          <cell r="B4334">
            <v>5827</v>
          </cell>
          <cell r="C4334" t="str">
            <v>CAMINHAO CARROCERIA FORD F-14000 162HP (VU=6ANOS) - CHI NOTURNO</v>
          </cell>
          <cell r="D4334" t="str">
            <v>CHI-N</v>
          </cell>
          <cell r="E4334">
            <v>23.94</v>
          </cell>
        </row>
        <row r="4335">
          <cell r="B4335">
            <v>5828</v>
          </cell>
          <cell r="C4335" t="str">
            <v>USINA DE CONCRETO PINI 227305 CAP.90/120M3 63HP - CHP NOTURNO</v>
          </cell>
          <cell r="D4335" t="str">
            <v>CHP-N</v>
          </cell>
          <cell r="E4335">
            <v>62.74</v>
          </cell>
        </row>
        <row r="4336">
          <cell r="B4336">
            <v>5829</v>
          </cell>
          <cell r="C4336" t="str">
            <v>USINA DE CONCRETO PINI 227305 90/120M3 63HP - CHI DIURNO</v>
          </cell>
          <cell r="D4336" t="str">
            <v>CHI</v>
          </cell>
          <cell r="E4336">
            <v>27.69</v>
          </cell>
        </row>
        <row r="4337">
          <cell r="B4337">
            <v>5830</v>
          </cell>
          <cell r="C4337" t="str">
            <v>USINA DE CONCRETO PINI 227305 90/120M3 63HP - CHI NOTURNO</v>
          </cell>
          <cell r="D4337" t="str">
            <v>CHI-N</v>
          </cell>
          <cell r="E4337">
            <v>30.24</v>
          </cell>
        </row>
        <row r="4338">
          <cell r="B4338">
            <v>5831</v>
          </cell>
          <cell r="C4338" t="str">
            <v>USINA DE CONCRETO PINI 227305 90/120M3 63HP - CHP DIURNO</v>
          </cell>
          <cell r="D4338" t="str">
            <v>CHP</v>
          </cell>
          <cell r="E4338">
            <v>112.36</v>
          </cell>
        </row>
        <row r="4339">
          <cell r="B4339">
            <v>5832</v>
          </cell>
          <cell r="C4339" t="str">
            <v>USINA DE CONCRETO PINI 227305 90/120M3 63HP - CHP NOTURNO</v>
          </cell>
          <cell r="D4339" t="str">
            <v>CHP-N</v>
          </cell>
          <cell r="E4339">
            <v>116.82</v>
          </cell>
        </row>
        <row r="4340">
          <cell r="B4340">
            <v>5834</v>
          </cell>
          <cell r="C4340" t="str">
            <v>USINA MISTURADORA DE SOLOS PINI 227305 100HP - CHI NOTURNO</v>
          </cell>
          <cell r="D4340" t="str">
            <v>CHI-N</v>
          </cell>
          <cell r="E4340">
            <v>65.849999999999994</v>
          </cell>
        </row>
        <row r="4341">
          <cell r="B4341">
            <v>5835</v>
          </cell>
          <cell r="C4341" t="str">
            <v>VIBROACABADORA SOBRE ESTEIRAS POTENCIA MAX.100 CV - CHP DIURNO</v>
          </cell>
          <cell r="D4341" t="str">
            <v>CHP</v>
          </cell>
          <cell r="E4341">
            <v>181.02</v>
          </cell>
        </row>
        <row r="4342">
          <cell r="B4342">
            <v>5836</v>
          </cell>
          <cell r="C4342" t="str">
            <v>VIBROACABADORA SOBRE ESTEIRAS POT.MAX. 100 CV - CHP NOTURNO</v>
          </cell>
          <cell r="D4342" t="str">
            <v>CHP-N</v>
          </cell>
          <cell r="E4342">
            <v>182.93</v>
          </cell>
        </row>
        <row r="4343">
          <cell r="B4343">
            <v>5837</v>
          </cell>
          <cell r="C4343" t="str">
            <v>VIBROACABADORA SOBRE ESTEIRAS POT.MAXIMA 100 CV - CHI DIURNO</v>
          </cell>
          <cell r="D4343" t="str">
            <v>CHI</v>
          </cell>
          <cell r="E4343">
            <v>105.1</v>
          </cell>
        </row>
        <row r="4344">
          <cell r="B4344">
            <v>5838</v>
          </cell>
          <cell r="C4344" t="str">
            <v>VIBROACABADORA SOBRE ESTEIRAS POT. MAX. 100 CV - CHI NOTURNO</v>
          </cell>
          <cell r="D4344" t="str">
            <v>CHI-N</v>
          </cell>
          <cell r="E4344">
            <v>107.01</v>
          </cell>
        </row>
        <row r="4345">
          <cell r="B4345" t="str">
            <v>IGO       |</v>
          </cell>
          <cell r="C4345" t="str">
            <v>D E S C R I Ç Ã O                                                   |UN</v>
          </cell>
          <cell r="D4345" t="str">
            <v>IDADE</v>
          </cell>
          <cell r="E4345" t="str">
            <v>|CUSTO TOT</v>
          </cell>
        </row>
        <row r="4346">
          <cell r="B4346" t="str">
            <v>ULO.....: N</v>
          </cell>
          <cell r="C4346" t="str">
            <v>ACIONAL CAIXA</v>
          </cell>
        </row>
        <row r="4348">
          <cell r="B4348">
            <v>5839</v>
          </cell>
          <cell r="C4348" t="str">
            <v>VASSOURA MECANICA REBOCAVEL ULIANA CONSMAQ - CHP DIURNO</v>
          </cell>
          <cell r="D4348" t="str">
            <v>CHP</v>
          </cell>
          <cell r="E4348">
            <v>4.1100000000000003</v>
          </cell>
        </row>
        <row r="4349">
          <cell r="B4349">
            <v>5840</v>
          </cell>
          <cell r="C4349" t="str">
            <v>VASSOURA MECANICA REBOCAVEL ULIANA CONSMAQ - CHP NOTURNO</v>
          </cell>
          <cell r="D4349" t="str">
            <v>CHP-N</v>
          </cell>
          <cell r="E4349">
            <v>4.1100000000000003</v>
          </cell>
        </row>
        <row r="4350">
          <cell r="B4350">
            <v>5841</v>
          </cell>
          <cell r="C4350" t="str">
            <v>VASSOURA MECANICA REBOCAVEL ULIANA CONSMAQ - CHI DIURNO</v>
          </cell>
          <cell r="D4350" t="str">
            <v>CHI</v>
          </cell>
          <cell r="E4350">
            <v>3.09</v>
          </cell>
        </row>
        <row r="4351">
          <cell r="B4351">
            <v>5842</v>
          </cell>
          <cell r="C4351" t="str">
            <v>VASSOURA MECANICA REBOCAVEL ULIANA CONSMAQ - CHI NOTURNO</v>
          </cell>
          <cell r="D4351" t="str">
            <v>CHI-N</v>
          </cell>
          <cell r="E4351">
            <v>3.09</v>
          </cell>
        </row>
        <row r="4352">
          <cell r="B4352">
            <v>5843</v>
          </cell>
          <cell r="C4352" t="str">
            <v>TRATOR DE PNEUS CBT 2105 108 HP - CHP DIURNO</v>
          </cell>
          <cell r="D4352" t="str">
            <v>CHP</v>
          </cell>
          <cell r="E4352">
            <v>84.95</v>
          </cell>
        </row>
        <row r="4353">
          <cell r="B4353">
            <v>5844</v>
          </cell>
          <cell r="C4353" t="str">
            <v>TRATOR DE PNEUS CBT 2105 108 HP - CHP NOTURNO</v>
          </cell>
          <cell r="D4353" t="str">
            <v>CHP-N</v>
          </cell>
          <cell r="E4353">
            <v>87.81</v>
          </cell>
        </row>
        <row r="4354">
          <cell r="B4354">
            <v>5845</v>
          </cell>
          <cell r="C4354" t="str">
            <v>TRATOR DE PNEUS CBT 2105 108 HP - CHI DIURNO</v>
          </cell>
          <cell r="D4354" t="str">
            <v>CHI</v>
          </cell>
          <cell r="E4354">
            <v>29.45</v>
          </cell>
        </row>
        <row r="4355">
          <cell r="B4355">
            <v>5846</v>
          </cell>
          <cell r="C4355" t="str">
            <v>TRATOR DE PNEUS CBT 2105 108 HP - CHI NOTURNO</v>
          </cell>
          <cell r="D4355" t="str">
            <v>CHI-N</v>
          </cell>
          <cell r="E4355">
            <v>32.31</v>
          </cell>
        </row>
        <row r="4356">
          <cell r="B4356">
            <v>5847</v>
          </cell>
          <cell r="C4356" t="str">
            <v>TRATOR DE ESTEIRAS KOMATSU D65-E-8E 160HP - CHP DIURNO (VU=5ANOS)</v>
          </cell>
          <cell r="D4356" t="str">
            <v>CHP</v>
          </cell>
          <cell r="E4356">
            <v>217.7</v>
          </cell>
        </row>
        <row r="4357">
          <cell r="B4357">
            <v>5848</v>
          </cell>
          <cell r="C4357" t="str">
            <v>TRATOR DE ESTEIRAS KOMATSU D65-E-8E 160HP - CHP NOTURNO (VU=5ANOS)</v>
          </cell>
          <cell r="D4357" t="str">
            <v>CHP-N</v>
          </cell>
          <cell r="E4357">
            <v>219.61</v>
          </cell>
        </row>
        <row r="4358">
          <cell r="B4358">
            <v>5849</v>
          </cell>
          <cell r="C4358" t="str">
            <v>TRATOR DE ESTEIRAS KOMATSU D65-E-8E 160HP - CHI DIURNO (VU=5ANOS)</v>
          </cell>
          <cell r="D4358" t="str">
            <v>CHI</v>
          </cell>
          <cell r="E4358">
            <v>96.98</v>
          </cell>
        </row>
        <row r="4359">
          <cell r="B4359">
            <v>5850</v>
          </cell>
          <cell r="C4359" t="str">
            <v>TRATOR DE ESTEIRAS KOMATSU D65-E-8E 160HP - CHI NOTURNO (VU=5ANOS)</v>
          </cell>
          <cell r="D4359" t="str">
            <v>CHI-N</v>
          </cell>
          <cell r="E4359">
            <v>98.89</v>
          </cell>
        </row>
        <row r="4360">
          <cell r="B4360">
            <v>5851</v>
          </cell>
          <cell r="C4360" t="str">
            <v>TRATOR DE ESTEIRAS CATERPILLAR D6G 155HP / CHP DIURNO (VU=5ANOS)</v>
          </cell>
          <cell r="D4360" t="str">
            <v>CHP</v>
          </cell>
          <cell r="E4360">
            <v>214.92</v>
          </cell>
        </row>
        <row r="4361">
          <cell r="B4361">
            <v>5852</v>
          </cell>
          <cell r="C4361" t="str">
            <v>TRATOR DE ESTEIRAS CATERPILLAR D6G 155HP / CHP NOTURNO (VU=5ANOS)</v>
          </cell>
          <cell r="D4361" t="str">
            <v>CHP-N</v>
          </cell>
          <cell r="E4361">
            <v>221.21</v>
          </cell>
        </row>
        <row r="4362">
          <cell r="B4362">
            <v>5853</v>
          </cell>
          <cell r="C4362" t="str">
            <v>TRATOR DE ESTEIRAS CATERPILLAR D6G 155HP / CHI DIURNO (VU=5ANOS)</v>
          </cell>
          <cell r="D4362" t="str">
            <v>CHI</v>
          </cell>
          <cell r="E4362">
            <v>94.87</v>
          </cell>
        </row>
        <row r="4363">
          <cell r="B4363">
            <v>5854</v>
          </cell>
          <cell r="C4363" t="str">
            <v>TRATOR DE ESTEIRAS CATERPILLAR D6G 155HP / CHI NOTURNO (VU=5ANOS)</v>
          </cell>
          <cell r="D4363" t="str">
            <v>CHI-N</v>
          </cell>
          <cell r="E4363">
            <v>101.16</v>
          </cell>
        </row>
        <row r="4364">
          <cell r="B4364">
            <v>5855</v>
          </cell>
          <cell r="C4364" t="str">
            <v>TRATOR DE ESTEIRAS CATERPILLAR D8R 305HP / CHP DIURNO (VU=5ANOS)</v>
          </cell>
          <cell r="D4364" t="str">
            <v>CHP</v>
          </cell>
          <cell r="E4364">
            <v>508.67</v>
          </cell>
        </row>
        <row r="4365">
          <cell r="B4365">
            <v>5856</v>
          </cell>
          <cell r="C4365" t="str">
            <v>TRATOR DE ESTEIRAS CATERPILLAR D8R 305HP / CHP NOTURNO (VU=5ANOS)</v>
          </cell>
          <cell r="D4365" t="str">
            <v>CHP-N</v>
          </cell>
          <cell r="E4365">
            <v>514.96</v>
          </cell>
        </row>
        <row r="4366">
          <cell r="B4366">
            <v>5857</v>
          </cell>
          <cell r="C4366" t="str">
            <v>TRATOR DE ESTEIRAS CATERPILLAR D8R 305HP / CHI DIURNO (VU=5ANOS)</v>
          </cell>
          <cell r="D4366" t="str">
            <v>CHI</v>
          </cell>
          <cell r="E4366">
            <v>232.54</v>
          </cell>
        </row>
        <row r="4367">
          <cell r="B4367">
            <v>5858</v>
          </cell>
          <cell r="C4367" t="str">
            <v>TRATOR DE ESTEIRAS CATERPILLAR D8R 305HP / CHI NOTURNO (VU=5ANOS)</v>
          </cell>
          <cell r="D4367" t="str">
            <v>CHI-N</v>
          </cell>
          <cell r="E4367">
            <v>238.82</v>
          </cell>
        </row>
        <row r="4368">
          <cell r="B4368">
            <v>5860</v>
          </cell>
          <cell r="C4368" t="str">
            <v>TRATOR DE ESTEIRAS CATERPILLAR D4 125HP - CHP NOTURNO (VU=5ANOS)</v>
          </cell>
          <cell r="D4368" t="str">
            <v>CHP-N</v>
          </cell>
          <cell r="E4368">
            <v>139.55000000000001</v>
          </cell>
        </row>
        <row r="4369">
          <cell r="B4369">
            <v>5861</v>
          </cell>
          <cell r="C4369" t="str">
            <v>TRATOR DE ESTEIRAS CATERPILLAR D4 125HP - CHI DIURNO (VU=5ANOS)</v>
          </cell>
          <cell r="D4369" t="str">
            <v>CHI</v>
          </cell>
          <cell r="E4369">
            <v>58.93</v>
          </cell>
        </row>
        <row r="4370">
          <cell r="B4370">
            <v>5862</v>
          </cell>
          <cell r="C4370" t="str">
            <v>TRATOR DE ESTEIRAS CATERPILLAR D4 125HP - CHI NOTURNO (VU=5ANOS)</v>
          </cell>
          <cell r="D4370" t="str">
            <v>CHI-N</v>
          </cell>
          <cell r="E4370">
            <v>74.89</v>
          </cell>
        </row>
        <row r="4371">
          <cell r="B4371">
            <v>5863</v>
          </cell>
          <cell r="C4371" t="str">
            <v>ROLO COMPACTADOR VIBRATORIO LISO REBOCAVEL MULLER RV52L 5L/CHP DIURNO</v>
          </cell>
          <cell r="D4371" t="str">
            <v>CHP</v>
          </cell>
          <cell r="E4371">
            <v>110.31</v>
          </cell>
        </row>
        <row r="4372">
          <cell r="B4372">
            <v>5864</v>
          </cell>
          <cell r="C4372" t="str">
            <v>ROLO COMPACTADOR VIBRATORIO LISO REBOCAVEL MULLER RV52L 5L/CHP NOTURNO</v>
          </cell>
          <cell r="D4372" t="str">
            <v>CHP-N</v>
          </cell>
          <cell r="E4372">
            <v>112.22</v>
          </cell>
        </row>
        <row r="4373">
          <cell r="B4373">
            <v>5865</v>
          </cell>
          <cell r="C4373" t="str">
            <v>ROLO COMPACTADOR VIBRATORIO LISO REBOCAVEL MULLER RV52L 5L /CHI DIURNO</v>
          </cell>
          <cell r="D4373" t="str">
            <v>CHI</v>
          </cell>
          <cell r="E4373">
            <v>65.73</v>
          </cell>
        </row>
        <row r="4374">
          <cell r="B4374">
            <v>5866</v>
          </cell>
          <cell r="C4374" t="str">
            <v>ROLO COMPACTADOR VIBRATORIO LISO REBOCAVEL MULLER RV52L 5L/CHI NOTURNO</v>
          </cell>
          <cell r="D4374" t="str">
            <v>CHI-N</v>
          </cell>
          <cell r="E4374">
            <v>67.64</v>
          </cell>
        </row>
        <row r="4375">
          <cell r="B4375">
            <v>5867</v>
          </cell>
          <cell r="C4375" t="str">
            <v>ROLO TANDEM MULLER RT82H 60HP - CHP DIURNO</v>
          </cell>
          <cell r="D4375" t="str">
            <v>CHP</v>
          </cell>
          <cell r="E4375">
            <v>71.37</v>
          </cell>
        </row>
        <row r="4376">
          <cell r="B4376" t="str">
            <v>IGO       |</v>
          </cell>
          <cell r="C4376" t="str">
            <v>D E S C R I Ç Ã O                                                   |UN</v>
          </cell>
          <cell r="D4376" t="str">
            <v>IDADE</v>
          </cell>
          <cell r="E4376" t="str">
            <v>|CUSTO TOT</v>
          </cell>
        </row>
        <row r="4377">
          <cell r="B4377" t="str">
            <v>ULO.....: N</v>
          </cell>
          <cell r="C4377" t="str">
            <v>ACIONAL CAIXA</v>
          </cell>
        </row>
        <row r="4379">
          <cell r="B4379">
            <v>5868</v>
          </cell>
          <cell r="C4379" t="str">
            <v>ROLO TANDEM MULLER RT82H 60HP - CHP NOTURNO</v>
          </cell>
          <cell r="D4379" t="str">
            <v>CHP-N</v>
          </cell>
          <cell r="E4379">
            <v>73.28</v>
          </cell>
        </row>
        <row r="4380">
          <cell r="B4380">
            <v>5869</v>
          </cell>
          <cell r="C4380" t="str">
            <v>ROLO TANDEM MULLER RT82H 60HP - CHI DIURNO</v>
          </cell>
          <cell r="D4380" t="str">
            <v>CHI</v>
          </cell>
          <cell r="E4380">
            <v>32.020000000000003</v>
          </cell>
        </row>
        <row r="4381">
          <cell r="B4381">
            <v>5870</v>
          </cell>
          <cell r="C4381" t="str">
            <v>ROLO TANDEM MULLER RT82H 60HP - CHI NOTURNO</v>
          </cell>
          <cell r="D4381" t="str">
            <v>CHI-N</v>
          </cell>
          <cell r="E4381">
            <v>33.93</v>
          </cell>
        </row>
        <row r="4382">
          <cell r="B4382">
            <v>5871</v>
          </cell>
          <cell r="C4382" t="str">
            <v>ROLO COMPACTADOR AUTOPROPULSOR SOBRE PNEUS DYNAPAC CP221 145HP</v>
          </cell>
          <cell r="D4382" t="str">
            <v>CHP</v>
          </cell>
          <cell r="E4382">
            <v>126.31</v>
          </cell>
        </row>
        <row r="4383">
          <cell r="C4383" t="str">
            <v>CHP DIURNO</v>
          </cell>
        </row>
        <row r="4384">
          <cell r="B4384">
            <v>5872</v>
          </cell>
          <cell r="C4384" t="str">
            <v>ROLO COMPACTADOR AUTOPROPULSOR SOBRE PNEUS DYNAPAC CP221 145HP</v>
          </cell>
          <cell r="D4384" t="str">
            <v>CHP-N</v>
          </cell>
          <cell r="E4384">
            <v>128.22</v>
          </cell>
        </row>
        <row r="4385">
          <cell r="C4385" t="str">
            <v>CHP NOTURNO</v>
          </cell>
        </row>
        <row r="4386">
          <cell r="B4386">
            <v>5873</v>
          </cell>
          <cell r="C4386" t="str">
            <v>ROLO COMPACTADOR AUTOPROPULSOR SOBRE PNEUS DYNAPAC CP221 145HP</v>
          </cell>
          <cell r="D4386" t="str">
            <v>CHI</v>
          </cell>
          <cell r="E4386">
            <v>51.68</v>
          </cell>
        </row>
        <row r="4387">
          <cell r="C4387" t="str">
            <v>CHI DURNO</v>
          </cell>
        </row>
        <row r="4388">
          <cell r="B4388">
            <v>5874</v>
          </cell>
          <cell r="C4388" t="str">
            <v>ROLO COMPACTADOR AUTOPROPULSOR SOBRE PNEUS DYNAPAC CP221 145HP</v>
          </cell>
          <cell r="D4388" t="str">
            <v>CHI-N</v>
          </cell>
          <cell r="E4388">
            <v>53.59</v>
          </cell>
        </row>
        <row r="4389">
          <cell r="C4389" t="str">
            <v>CHI NOTURNO</v>
          </cell>
        </row>
        <row r="4390">
          <cell r="B4390">
            <v>5875</v>
          </cell>
          <cell r="C4390" t="str">
            <v>RETRO-ESCAVADEIRA SOBRE PNEUS  CASE 580H 74HP - CHP DIURNO</v>
          </cell>
          <cell r="D4390" t="str">
            <v>CHP</v>
          </cell>
          <cell r="E4390">
            <v>70.959999999999994</v>
          </cell>
        </row>
        <row r="4391">
          <cell r="B4391">
            <v>5876</v>
          </cell>
          <cell r="C4391" t="str">
            <v>RETRO-ESCAVADEIRA SOBRE PNEUS  CASE 580H 74HP - CHP NOTURNO</v>
          </cell>
          <cell r="D4391" t="str">
            <v>CHP-N</v>
          </cell>
          <cell r="E4391">
            <v>72</v>
          </cell>
        </row>
        <row r="4392">
          <cell r="B4392">
            <v>5877</v>
          </cell>
          <cell r="C4392" t="str">
            <v>RETRO-ESCAVADEIRA SOBRE PNEUS  CASE 580H 74HP - CHI DIURNO</v>
          </cell>
          <cell r="D4392" t="str">
            <v>CHI</v>
          </cell>
          <cell r="E4392">
            <v>28.71</v>
          </cell>
        </row>
        <row r="4393">
          <cell r="B4393">
            <v>5878</v>
          </cell>
          <cell r="C4393" t="str">
            <v>RETRO-ESCAVADEIRA SOBRE PNEUS  CASE 580H 74HP - CHI NOTURNO</v>
          </cell>
          <cell r="D4393" t="str">
            <v>CHI-N</v>
          </cell>
          <cell r="E4393">
            <v>29.74</v>
          </cell>
        </row>
        <row r="4394">
          <cell r="B4394">
            <v>5879</v>
          </cell>
          <cell r="C4394" t="str">
            <v>ROLO COMPACTADOR PE-DE-CARNEIRO REBOCAVEL 5T - CHP DIURNO</v>
          </cell>
          <cell r="D4394" t="str">
            <v>CHP</v>
          </cell>
          <cell r="E4394">
            <v>58.26</v>
          </cell>
        </row>
        <row r="4395">
          <cell r="B4395">
            <v>5880</v>
          </cell>
          <cell r="C4395" t="str">
            <v>ROLO COMPACTADOR PE-DE-CARNEIRO REBOCAVEL 5T - CHP NOTURNO</v>
          </cell>
          <cell r="D4395" t="str">
            <v>CHP-N</v>
          </cell>
          <cell r="E4395">
            <v>58.26</v>
          </cell>
        </row>
        <row r="4396">
          <cell r="B4396">
            <v>5881</v>
          </cell>
          <cell r="C4396" t="str">
            <v>ROLO COMPACTADOR PE-DE-CARNEIRO REBOCAVEL 5T - CHI DIURNO</v>
          </cell>
          <cell r="D4396" t="str">
            <v>CHI</v>
          </cell>
          <cell r="E4396">
            <v>43.69</v>
          </cell>
        </row>
        <row r="4397">
          <cell r="B4397">
            <v>5882</v>
          </cell>
          <cell r="C4397" t="str">
            <v>CAMINHAO CHASSI MERCEDES BENZ  L-2318/42 130HP C/EQUIP. LAMA ASFALTICA</v>
          </cell>
          <cell r="D4397" t="str">
            <v>CHP</v>
          </cell>
          <cell r="E4397">
            <v>209.41</v>
          </cell>
        </row>
        <row r="4398">
          <cell r="C4398" t="str">
            <v>CHP DIURNO</v>
          </cell>
        </row>
        <row r="4399">
          <cell r="B4399">
            <v>5883</v>
          </cell>
          <cell r="C4399" t="str">
            <v>CAMINHAO CHASSI MERCEDES BENZ  L-2318/42 130HP C/EQUIP. LAMA ASFALTICA</v>
          </cell>
          <cell r="D4399" t="str">
            <v>CHP-N</v>
          </cell>
          <cell r="E4399">
            <v>210.96</v>
          </cell>
        </row>
        <row r="4400">
          <cell r="C4400" t="str">
            <v>CHP NOTURNO</v>
          </cell>
        </row>
        <row r="4401">
          <cell r="B4401">
            <v>5884</v>
          </cell>
          <cell r="C4401" t="str">
            <v>CAMINHAO CHASSI MERCEDES BENZ  L-2318/42 130HP C/EQUIP. LAMA ASFALTICA</v>
          </cell>
          <cell r="D4401" t="str">
            <v>CHI</v>
          </cell>
          <cell r="E4401">
            <v>116.75</v>
          </cell>
        </row>
        <row r="4402">
          <cell r="C4402" t="str">
            <v>CHI DIURNO</v>
          </cell>
        </row>
        <row r="4403">
          <cell r="B4403">
            <v>5885</v>
          </cell>
          <cell r="C4403" t="str">
            <v>CAMINHAO CHASSI MERCEDES BENZ  L-2318/42 130HP C/EQUIP. LAMA ASFALTICA</v>
          </cell>
          <cell r="D4403" t="str">
            <v>CHI-N</v>
          </cell>
          <cell r="E4403">
            <v>118.3</v>
          </cell>
        </row>
        <row r="4404">
          <cell r="C4404" t="str">
            <v>CHI NOTURNO</v>
          </cell>
        </row>
        <row r="4405">
          <cell r="B4405">
            <v>5886</v>
          </cell>
          <cell r="C4405" t="str">
            <v>CAMINHAO PIPA FORD F12000 6000L 162HP C/BOMBA GASOLINA - CHP DIURNO</v>
          </cell>
          <cell r="D4405" t="str">
            <v>CHP</v>
          </cell>
          <cell r="E4405">
            <v>66.47</v>
          </cell>
        </row>
        <row r="4406">
          <cell r="B4406">
            <v>5887</v>
          </cell>
          <cell r="C4406" t="str">
            <v>CAMINHAO PIPA FORD F12000 6000L 162HP C/BOMBA GASOLINA - CHP NOTURNO</v>
          </cell>
          <cell r="D4406" t="str">
            <v>CHP-N</v>
          </cell>
          <cell r="E4406">
            <v>68.03</v>
          </cell>
        </row>
        <row r="4407">
          <cell r="B4407" t="str">
            <v>IGO       |</v>
          </cell>
          <cell r="C4407" t="str">
            <v>D E S C R I Ç Ã O                                                   |UN</v>
          </cell>
          <cell r="D4407" t="str">
            <v>IDADE</v>
          </cell>
          <cell r="E4407" t="str">
            <v>|CUSTO TOT</v>
          </cell>
        </row>
        <row r="4408">
          <cell r="B4408" t="str">
            <v>ULO.....: N</v>
          </cell>
          <cell r="C4408" t="str">
            <v>ACIONAL CAIXA</v>
          </cell>
        </row>
        <row r="4410">
          <cell r="B4410">
            <v>5888</v>
          </cell>
          <cell r="C4410" t="str">
            <v>CAMINHAO PIPA FORD F12000 6000L 162HP C/BOMBA GASOLINA - CHI DIURNO</v>
          </cell>
          <cell r="D4410" t="str">
            <v>CHI</v>
          </cell>
          <cell r="E4410">
            <v>24.65</v>
          </cell>
        </row>
        <row r="4411">
          <cell r="B4411">
            <v>5889</v>
          </cell>
          <cell r="C4411" t="str">
            <v>CAMINHAO PIPA FORD F12000 6000L 162HP C/BOMBA GASOLINA - CHI NOTURNO</v>
          </cell>
          <cell r="D4411" t="str">
            <v>CHI-N</v>
          </cell>
          <cell r="E4411">
            <v>26.21</v>
          </cell>
        </row>
        <row r="4412">
          <cell r="B4412">
            <v>5890</v>
          </cell>
          <cell r="C4412" t="str">
            <v>CAMINHAO CHASSI MERCEDES BENZ L2318/42 130HP - CHP DIURNO</v>
          </cell>
          <cell r="D4412" t="str">
            <v>CHP</v>
          </cell>
          <cell r="E4412">
            <v>80.209999999999994</v>
          </cell>
        </row>
        <row r="4413">
          <cell r="B4413">
            <v>5891</v>
          </cell>
          <cell r="C4413" t="str">
            <v>CAMINHAO CHASSI MERCEDES BENZ L2318/42 130HP - CHP NOTURNO</v>
          </cell>
          <cell r="D4413" t="str">
            <v>CHP-N</v>
          </cell>
          <cell r="E4413">
            <v>81.760000000000005</v>
          </cell>
        </row>
        <row r="4414">
          <cell r="B4414">
            <v>5892</v>
          </cell>
          <cell r="C4414" t="str">
            <v>CAMINHAO CHASSI MERCEDES BENZ L2318/42 130HP - CHI DIURNO</v>
          </cell>
          <cell r="D4414" t="str">
            <v>CHI</v>
          </cell>
          <cell r="E4414">
            <v>23.73</v>
          </cell>
        </row>
        <row r="4415">
          <cell r="B4415">
            <v>5893</v>
          </cell>
          <cell r="C4415" t="str">
            <v>CAMINHAO CHASSI MERCEDES BENZ L2318/42 130HP - CHI NOTURNO</v>
          </cell>
          <cell r="D4415" t="str">
            <v>CHI-N</v>
          </cell>
          <cell r="E4415">
            <v>25.28</v>
          </cell>
        </row>
        <row r="4416">
          <cell r="B4416">
            <v>5894</v>
          </cell>
          <cell r="C4416" t="str">
            <v>CAMINHAO CHASSI FORD F14000 162HP - CHP DIURNO</v>
          </cell>
          <cell r="D4416" t="str">
            <v>CHP</v>
          </cell>
          <cell r="E4416">
            <v>75.040000000000006</v>
          </cell>
        </row>
        <row r="4417">
          <cell r="B4417">
            <v>5895</v>
          </cell>
          <cell r="C4417" t="str">
            <v>CAMINHAO CHASSI FORD F14000 162HP - CHP NOTURNO</v>
          </cell>
          <cell r="D4417" t="str">
            <v>CHP-N</v>
          </cell>
          <cell r="E4417">
            <v>76.599999999999994</v>
          </cell>
        </row>
        <row r="4418">
          <cell r="B4418">
            <v>5896</v>
          </cell>
          <cell r="C4418" t="str">
            <v>CAMINHAO CHASSI FORD F14000 162HP - CHI DIURNO</v>
          </cell>
          <cell r="D4418" t="str">
            <v>CHI</v>
          </cell>
          <cell r="E4418">
            <v>22.35</v>
          </cell>
        </row>
        <row r="4419">
          <cell r="B4419">
            <v>5897</v>
          </cell>
          <cell r="C4419" t="str">
            <v>CAMINHAO CHASSI FORD F14000 162HP - CHI NOTURNO</v>
          </cell>
          <cell r="D4419" t="str">
            <v>CHI-N</v>
          </cell>
          <cell r="E4419">
            <v>23.9</v>
          </cell>
        </row>
        <row r="4420">
          <cell r="B4420">
            <v>5898</v>
          </cell>
          <cell r="C4420" t="str">
            <v>CAMINHAO PIPA FORD F12000 142HP 6000L (VU=6ANOS/12000H) -CHP NOTURNO</v>
          </cell>
          <cell r="D4420" t="str">
            <v>CHP-N</v>
          </cell>
          <cell r="E4420">
            <v>83.61</v>
          </cell>
        </row>
        <row r="4421">
          <cell r="B4421">
            <v>5899</v>
          </cell>
          <cell r="C4421" t="str">
            <v>CAMINHAO PIPA FORD F12000 142HP 6000L (VU=6ANOS/12000H) -CHI DIURNO</v>
          </cell>
          <cell r="D4421" t="str">
            <v>CHI</v>
          </cell>
          <cell r="E4421">
            <v>21.49</v>
          </cell>
        </row>
        <row r="4422">
          <cell r="B4422">
            <v>5900</v>
          </cell>
          <cell r="C4422" t="str">
            <v>CAMINHAO PIPA FORD F12000 142HP 6000L (VU=6ANOS/12000H) -CHI NOTURNO</v>
          </cell>
          <cell r="D4422" t="str">
            <v>CHI-N</v>
          </cell>
          <cell r="E4422">
            <v>24.05</v>
          </cell>
        </row>
        <row r="4423">
          <cell r="B4423">
            <v>5901</v>
          </cell>
          <cell r="C4423" t="str">
            <v>CAMINHAO PIPA FORD F14000 10.000L C/BOMBA GASOLINA E IRRIGADEIRA</v>
          </cell>
          <cell r="D4423" t="str">
            <v>CHP</v>
          </cell>
          <cell r="E4423">
            <v>78.64</v>
          </cell>
        </row>
        <row r="4424">
          <cell r="C4424" t="str">
            <v>CHP DIURNO</v>
          </cell>
        </row>
        <row r="4425">
          <cell r="B4425">
            <v>5902</v>
          </cell>
          <cell r="C4425" t="str">
            <v>CAMINHAO PIPA FORD F14000 10.000L C/BOMBA GASOLINA E IRRIGADEIRA</v>
          </cell>
          <cell r="D4425" t="str">
            <v>CHP-N</v>
          </cell>
          <cell r="E4425">
            <v>80.19</v>
          </cell>
        </row>
        <row r="4426">
          <cell r="C4426" t="str">
            <v>CHP NOTURNO</v>
          </cell>
        </row>
        <row r="4427">
          <cell r="B4427">
            <v>5903</v>
          </cell>
          <cell r="C4427" t="str">
            <v>CAMINHAO PIPA FORD F14000 10.000L C/BOMBA GASOLINA E IRRIGADEIRA</v>
          </cell>
          <cell r="D4427" t="str">
            <v>CHI</v>
          </cell>
          <cell r="E4427">
            <v>23.99</v>
          </cell>
        </row>
        <row r="4428">
          <cell r="C4428" t="str">
            <v>CHI DIURNO</v>
          </cell>
        </row>
        <row r="4429">
          <cell r="B4429">
            <v>5904</v>
          </cell>
          <cell r="C4429" t="str">
            <v>CAMINHAO PIPA FORD F14000 10.000L C/BOMBA GASOLINA E IRRIGADEIRA</v>
          </cell>
          <cell r="D4429" t="str">
            <v>CHI-N</v>
          </cell>
          <cell r="E4429">
            <v>25.55</v>
          </cell>
        </row>
        <row r="4430">
          <cell r="C4430" t="str">
            <v>CHI NOTURNO</v>
          </cell>
        </row>
        <row r="4431">
          <cell r="B4431">
            <v>5905</v>
          </cell>
          <cell r="C4431" t="str">
            <v>DISTRIBUIDOR DE AGREGADOS REBOCAVEL EA12 - CHP DIURNO</v>
          </cell>
          <cell r="D4431" t="str">
            <v>CHP</v>
          </cell>
          <cell r="E4431">
            <v>16.84</v>
          </cell>
        </row>
        <row r="4432">
          <cell r="B4432">
            <v>5906</v>
          </cell>
          <cell r="C4432" t="str">
            <v>DISTRIBUIDOR DE AGREGADOS REBOCAVEL EA12 - CHP NOTURNO</v>
          </cell>
          <cell r="D4432" t="str">
            <v>CHP-N</v>
          </cell>
          <cell r="E4432">
            <v>16.84</v>
          </cell>
        </row>
        <row r="4433">
          <cell r="B4433">
            <v>5907</v>
          </cell>
          <cell r="C4433" t="str">
            <v>DISTRIBUIDOR DE AGREGADOS REBOCAVEL EA12 - CHI DIURNO</v>
          </cell>
          <cell r="D4433" t="str">
            <v>CHI</v>
          </cell>
          <cell r="E4433">
            <v>12.36</v>
          </cell>
        </row>
        <row r="4434">
          <cell r="B4434">
            <v>5908</v>
          </cell>
          <cell r="C4434" t="str">
            <v>DISTRIBUIDOR DE AGREGADOS REBOCAVEL EA12 - CHI NOTURNO</v>
          </cell>
          <cell r="D4434" t="str">
            <v>CHI-N</v>
          </cell>
          <cell r="E4434">
            <v>12.36</v>
          </cell>
        </row>
        <row r="4435">
          <cell r="B4435">
            <v>5909</v>
          </cell>
          <cell r="C4435" t="str">
            <v>DISTRIBUIDOR DE BETUME REBOCAV C/AQUECEDOR 1200/2100L C/BOMBA 3,4CV</v>
          </cell>
          <cell r="D4435" t="str">
            <v>CHP</v>
          </cell>
          <cell r="E4435">
            <v>53.8</v>
          </cell>
        </row>
        <row r="4436">
          <cell r="C4436" t="str">
            <v>CHP DIURNO</v>
          </cell>
        </row>
        <row r="4437">
          <cell r="B4437">
            <v>5910</v>
          </cell>
          <cell r="C4437" t="str">
            <v>DISTRIBUIDOR DE BETUME REBOCAV C/AQUECEDOR 1200/2100L C/BOMBA 3,4CV</v>
          </cell>
          <cell r="D4437" t="str">
            <v>CHP-N</v>
          </cell>
          <cell r="E4437">
            <v>53.81</v>
          </cell>
        </row>
        <row r="4438">
          <cell r="B4438" t="str">
            <v>IGO       |</v>
          </cell>
          <cell r="C4438" t="str">
            <v>D E S C R I Ç Ã O                                                   |UN</v>
          </cell>
          <cell r="D4438" t="str">
            <v>IDADE</v>
          </cell>
          <cell r="E4438" t="str">
            <v>|CUSTO TOT</v>
          </cell>
        </row>
        <row r="4439">
          <cell r="B4439" t="str">
            <v>ULO.....: N</v>
          </cell>
          <cell r="C4439" t="str">
            <v>ACIONAL CAIXA</v>
          </cell>
        </row>
        <row r="4441">
          <cell r="C4441" t="str">
            <v>CHP NOTURNO</v>
          </cell>
        </row>
        <row r="4442">
          <cell r="B4442">
            <v>5911</v>
          </cell>
          <cell r="C4442" t="str">
            <v>DISTRIBUIDOR DE BETUME REBOCAV C/AQUECEDOR 1200/2100L C/BOMBA 3,4CV</v>
          </cell>
          <cell r="D4442" t="str">
            <v>CHI</v>
          </cell>
          <cell r="E4442">
            <v>16.14</v>
          </cell>
        </row>
        <row r="4443">
          <cell r="C4443" t="str">
            <v>CHI DIURNO</v>
          </cell>
        </row>
        <row r="4444">
          <cell r="B4444">
            <v>5912</v>
          </cell>
          <cell r="C4444" t="str">
            <v>DISTRIBUIDOR DE BETUME REBOCAV C/AQUECEDOR 1200/2100L C/BOMBA 3,4CV</v>
          </cell>
          <cell r="D4444" t="str">
            <v>CHI-N</v>
          </cell>
          <cell r="E4444">
            <v>16.149999999999999</v>
          </cell>
        </row>
        <row r="4445">
          <cell r="C4445" t="str">
            <v>CHI NOTURNO</v>
          </cell>
        </row>
        <row r="4446">
          <cell r="B4446">
            <v>5913</v>
          </cell>
          <cell r="C4446" t="str">
            <v>DISTRIBUIDOR DE ASFALTO CAP 5000L SOBRE CAM.CHASSIS FORD F-14000 142HP</v>
          </cell>
          <cell r="D4446" t="str">
            <v>CHP</v>
          </cell>
          <cell r="E4446">
            <v>158.30000000000001</v>
          </cell>
        </row>
        <row r="4447">
          <cell r="C4447" t="str">
            <v>CHP DIURNO</v>
          </cell>
        </row>
        <row r="4448">
          <cell r="B4448">
            <v>5914</v>
          </cell>
          <cell r="C4448" t="str">
            <v>DISTRIBUIDOR DE ASFALTO CAP 5000L SOBRE CAM.CHASSIS FORD F-14000 142HP</v>
          </cell>
          <cell r="D4448" t="str">
            <v>CHP-N</v>
          </cell>
          <cell r="E4448">
            <v>161.41</v>
          </cell>
        </row>
        <row r="4449">
          <cell r="C4449" t="str">
            <v>CHP NOTURNO</v>
          </cell>
        </row>
        <row r="4450">
          <cell r="B4450">
            <v>5915</v>
          </cell>
          <cell r="C4450" t="str">
            <v>DISTRIBUIDOR DE ASFALTO CAP 5000L SOBRE CAM.CHASSIS FORD F-14000 142HP</v>
          </cell>
          <cell r="D4450" t="str">
            <v>CHI</v>
          </cell>
          <cell r="E4450">
            <v>63.47</v>
          </cell>
        </row>
        <row r="4451">
          <cell r="C4451" t="str">
            <v>CHI DIURNO</v>
          </cell>
        </row>
        <row r="4452">
          <cell r="B4452">
            <v>5916</v>
          </cell>
          <cell r="C4452" t="str">
            <v>DISTRIBUIDOR DE ASFALTO CAP 5000L SOBRE CAM.CHASSIS FORD F-14000 142HP</v>
          </cell>
          <cell r="D4452" t="str">
            <v>CHI-N</v>
          </cell>
          <cell r="E4452">
            <v>66.58</v>
          </cell>
        </row>
        <row r="4453">
          <cell r="C4453" t="str">
            <v>CHI NOTURNO</v>
          </cell>
        </row>
        <row r="4454">
          <cell r="B4454">
            <v>5917</v>
          </cell>
          <cell r="C4454" t="str">
            <v>ESCAVADEIRA HIDRAULICA SOBRE ESTEIRAS CASE 80CR 93HP- CHP DIURNO</v>
          </cell>
          <cell r="D4454" t="str">
            <v>CHP</v>
          </cell>
          <cell r="E4454">
            <v>135.24</v>
          </cell>
        </row>
        <row r="4455">
          <cell r="B4455">
            <v>5918</v>
          </cell>
          <cell r="C4455" t="str">
            <v>ESCAVADEIRA HIDRAULICA SOBRE ESTEIRAS CASE 80CR 93HP - CHP NOTURNO</v>
          </cell>
          <cell r="D4455" t="str">
            <v>CHP-N</v>
          </cell>
          <cell r="E4455">
            <v>136.28</v>
          </cell>
        </row>
        <row r="4456">
          <cell r="B4456">
            <v>5919</v>
          </cell>
          <cell r="C4456" t="str">
            <v>ESCAVADEIRA HIDRAULICA SOBRE ESTEIRAS CASE 80CR 93HP - CHI DIURNO</v>
          </cell>
          <cell r="D4456" t="str">
            <v>CHI</v>
          </cell>
          <cell r="E4456">
            <v>66.44</v>
          </cell>
        </row>
        <row r="4457">
          <cell r="B4457">
            <v>5920</v>
          </cell>
          <cell r="C4457" t="str">
            <v>ESCAVADEIRA HIDRAULICA SOBRE ESTEIRAS CASE 80CR 93HP - CHI NOTURNO</v>
          </cell>
          <cell r="D4457" t="str">
            <v>CHI-N</v>
          </cell>
          <cell r="E4457">
            <v>67.48</v>
          </cell>
        </row>
        <row r="4458">
          <cell r="B4458">
            <v>5921</v>
          </cell>
          <cell r="C4458" t="str">
            <v>GRADE ARADORA C/20 DISCOS 24" SOBRE PNEUS - CHP DIURNO</v>
          </cell>
          <cell r="D4458" t="str">
            <v>CHP</v>
          </cell>
          <cell r="E4458">
            <v>3.36</v>
          </cell>
        </row>
        <row r="4459">
          <cell r="B4459">
            <v>5922</v>
          </cell>
          <cell r="C4459" t="str">
            <v>GRADE ARADORA C/20 DISCOS 24" SOBRE PNEUS - CHP NOTURNO</v>
          </cell>
          <cell r="D4459" t="str">
            <v>CHP-N</v>
          </cell>
          <cell r="E4459">
            <v>3.36</v>
          </cell>
        </row>
        <row r="4460">
          <cell r="B4460">
            <v>5923</v>
          </cell>
          <cell r="C4460" t="str">
            <v>GRADE ARADORA C/20 DISCOS 24" SOBRE PNEUS - CHI DIURNO</v>
          </cell>
          <cell r="D4460" t="str">
            <v>CHI</v>
          </cell>
          <cell r="E4460">
            <v>2.52</v>
          </cell>
        </row>
        <row r="4461">
          <cell r="B4461">
            <v>5924</v>
          </cell>
          <cell r="C4461" t="str">
            <v>LANCA ELEVATORIA KABI-GIRAFA KLE-24/3 SOBRE CAM.CHASSI MB L-2318 130HP</v>
          </cell>
          <cell r="D4461" t="str">
            <v>CHP</v>
          </cell>
          <cell r="E4461">
            <v>132.99</v>
          </cell>
        </row>
        <row r="4462">
          <cell r="C4462" t="str">
            <v>CHP DIURNO</v>
          </cell>
        </row>
        <row r="4463">
          <cell r="B4463">
            <v>5925</v>
          </cell>
          <cell r="C4463" t="str">
            <v>LANCA ELEVATORIA KABI-GIRAFA KLE-24/3 SOBRE CAM.CHASSI MB L-2318 130HP</v>
          </cell>
          <cell r="D4463" t="str">
            <v>CHP-N</v>
          </cell>
          <cell r="E4463">
            <v>134.55000000000001</v>
          </cell>
        </row>
        <row r="4464">
          <cell r="C4464" t="str">
            <v>CHP NOTURNO</v>
          </cell>
        </row>
        <row r="4465">
          <cell r="B4465">
            <v>5926</v>
          </cell>
          <cell r="C4465" t="str">
            <v>LANCA ELEVATORIA KABI-GIRAFA KLE-24/3 SOBRE CAM.CHASSI MB L-2318 130HP</v>
          </cell>
          <cell r="D4465" t="str">
            <v>CHI</v>
          </cell>
          <cell r="E4465">
            <v>59.79</v>
          </cell>
        </row>
        <row r="4466">
          <cell r="C4466" t="str">
            <v>CHI DIURNO</v>
          </cell>
        </row>
        <row r="4467">
          <cell r="B4467">
            <v>5927</v>
          </cell>
          <cell r="C4467" t="str">
            <v>LANCA ELEVATORIA KABI-GIRAFA KLE-24/3 SOBRE CAM.CHASSI MB L-2318 130HP</v>
          </cell>
          <cell r="D4467" t="str">
            <v>CHI-N</v>
          </cell>
          <cell r="E4467">
            <v>61.34</v>
          </cell>
        </row>
        <row r="4468">
          <cell r="C4468" t="str">
            <v>CHI NOTURNO</v>
          </cell>
        </row>
        <row r="4469">
          <cell r="B4469" t="str">
            <v>IGO       |</v>
          </cell>
          <cell r="C4469" t="str">
            <v>D E S C R I Ç Ã O                                                   |UN</v>
          </cell>
          <cell r="D4469" t="str">
            <v>IDADE</v>
          </cell>
          <cell r="E4469" t="str">
            <v>|CUSTO TOT</v>
          </cell>
        </row>
        <row r="4470">
          <cell r="B4470" t="str">
            <v>ULO.....: N</v>
          </cell>
          <cell r="C4470" t="str">
            <v>ACIONAL CAIXA</v>
          </cell>
        </row>
        <row r="4472">
          <cell r="B4472">
            <v>5928</v>
          </cell>
          <cell r="C4472" t="str">
            <v>GUINDASTE MUNK C/CESTO 640/18 SOBRE CAM.CARROCERIA FORD F14000 162HP</v>
          </cell>
          <cell r="D4472" t="str">
            <v>CHP</v>
          </cell>
          <cell r="E4472">
            <v>86.51</v>
          </cell>
        </row>
        <row r="4473">
          <cell r="C4473" t="str">
            <v>CHP DIURNO</v>
          </cell>
        </row>
        <row r="4474">
          <cell r="B4474">
            <v>5929</v>
          </cell>
          <cell r="C4474" t="str">
            <v>GUINDASTE MUNK C/CESTO 640/18 SOBRE CAM.CARROCERIA FORD F14000 162HP</v>
          </cell>
          <cell r="D4474" t="str">
            <v>CHP-N</v>
          </cell>
          <cell r="E4474">
            <v>88.06</v>
          </cell>
        </row>
        <row r="4475">
          <cell r="C4475" t="str">
            <v>CHP NOTURNO</v>
          </cell>
        </row>
        <row r="4476">
          <cell r="B4476">
            <v>5930</v>
          </cell>
          <cell r="C4476" t="str">
            <v>GUINDASTE MUNK C/CESTO 640/18 SOBRE CAM.CARROCERIA FORD F14000 162HP</v>
          </cell>
          <cell r="D4476" t="str">
            <v>CHI</v>
          </cell>
          <cell r="E4476">
            <v>30.08</v>
          </cell>
        </row>
        <row r="4477">
          <cell r="C4477" t="str">
            <v>CHI DIURNO</v>
          </cell>
        </row>
        <row r="4478">
          <cell r="B4478">
            <v>5931</v>
          </cell>
          <cell r="C4478" t="str">
            <v>GUINDASTE MUNK C/CESTO 640/18 SOBRE CAM.CARROCERIA FORD F14000 162HP</v>
          </cell>
          <cell r="D4478" t="str">
            <v>CHI-N</v>
          </cell>
          <cell r="E4478">
            <v>31.64</v>
          </cell>
        </row>
        <row r="4479">
          <cell r="C4479" t="str">
            <v>CHI NOTURNO</v>
          </cell>
        </row>
        <row r="4480">
          <cell r="B4480">
            <v>5932</v>
          </cell>
          <cell r="C4480" t="str">
            <v>MOTONIVELADORA CATERPILLAR 120 140HP (VU=6ANOS) - CHP DIURNO</v>
          </cell>
          <cell r="D4480" t="str">
            <v>CHP</v>
          </cell>
          <cell r="E4480">
            <v>145.37</v>
          </cell>
        </row>
        <row r="4481">
          <cell r="B4481">
            <v>5933</v>
          </cell>
          <cell r="C4481" t="str">
            <v>MOTONIVELADORA CATERPILLAR 120 140HP (VU=6ANOS) - CHP NOTURNO</v>
          </cell>
          <cell r="D4481" t="str">
            <v>CHP-N</v>
          </cell>
          <cell r="E4481">
            <v>151.66</v>
          </cell>
        </row>
        <row r="4482">
          <cell r="B4482">
            <v>5934</v>
          </cell>
          <cell r="C4482" t="str">
            <v>MOTONIVELADORA CATERPILLAR 120 140HP (VU=6ANOS) - CHI DIURNO</v>
          </cell>
          <cell r="D4482" t="str">
            <v>CHI</v>
          </cell>
          <cell r="E4482">
            <v>63.72</v>
          </cell>
        </row>
        <row r="4483">
          <cell r="B4483">
            <v>5935</v>
          </cell>
          <cell r="C4483" t="str">
            <v>MOTONIVELADORA CATERPILLAR 120 140HP (VU=6ANOS) - CHI NOTURNO</v>
          </cell>
          <cell r="D4483" t="str">
            <v>CHI-N</v>
          </cell>
          <cell r="E4483">
            <v>70.010000000000005</v>
          </cell>
        </row>
        <row r="4484">
          <cell r="B4484">
            <v>5936</v>
          </cell>
          <cell r="C4484" t="str">
            <v>MOTOSCRAPER 621 270HP (VU=8ANOS/16.000H) - CHP DIURNO</v>
          </cell>
          <cell r="D4484" t="str">
            <v>CHP</v>
          </cell>
          <cell r="E4484">
            <v>391.13</v>
          </cell>
        </row>
        <row r="4485">
          <cell r="B4485">
            <v>5937</v>
          </cell>
          <cell r="C4485" t="str">
            <v>MOTOSCRAPER 621 270HP (VU=8ANOS/16.000H) - CHP NOTURNO</v>
          </cell>
          <cell r="D4485" t="str">
            <v>CHP-N</v>
          </cell>
          <cell r="E4485">
            <v>392.17</v>
          </cell>
        </row>
        <row r="4486">
          <cell r="B4486">
            <v>5938</v>
          </cell>
          <cell r="C4486" t="str">
            <v>MOTOSCRAPER 621 270HP (VU=8ANOS/16.000H) - CHI DIURNO</v>
          </cell>
          <cell r="D4486" t="str">
            <v>CHI</v>
          </cell>
          <cell r="E4486">
            <v>193.81</v>
          </cell>
        </row>
        <row r="4487">
          <cell r="B4487">
            <v>5939</v>
          </cell>
          <cell r="C4487" t="str">
            <v>MOTOSCRAPER 621 270HP (VU=8ANOS/16.000H) - CHI NOTURNO</v>
          </cell>
          <cell r="D4487" t="str">
            <v>CHI-N</v>
          </cell>
          <cell r="E4487">
            <v>194.85</v>
          </cell>
        </row>
        <row r="4488">
          <cell r="B4488">
            <v>5940</v>
          </cell>
          <cell r="C4488" t="str">
            <v>PA-CARREGADEIRA SOBRE PNEUS CAT 924 105HP (VU=5ANOS) - CHP DIURNO</v>
          </cell>
          <cell r="D4488" t="str">
            <v>CHP</v>
          </cell>
          <cell r="E4488">
            <v>115.72</v>
          </cell>
        </row>
        <row r="4489">
          <cell r="B4489">
            <v>5941</v>
          </cell>
          <cell r="C4489" t="str">
            <v>PA-CARREGADEIRA SOBRE PNEUS CAT 924 105HP (VU=5ANOS) - CHP NOTURNO</v>
          </cell>
          <cell r="D4489" t="str">
            <v>CHP-N</v>
          </cell>
          <cell r="E4489">
            <v>116.76</v>
          </cell>
        </row>
        <row r="4490">
          <cell r="B4490">
            <v>5942</v>
          </cell>
          <cell r="C4490" t="str">
            <v>PA-CARREGADEIRA SOBRE PNEUS CAT 924 105HP (VU=5ANOS) - CHI DIURNO</v>
          </cell>
          <cell r="D4490" t="str">
            <v>CHI</v>
          </cell>
          <cell r="E4490">
            <v>48.7</v>
          </cell>
        </row>
        <row r="4491">
          <cell r="B4491">
            <v>5943</v>
          </cell>
          <cell r="C4491" t="str">
            <v>PA-CARREGADEIRA SOBRE PNEUS CAT 924 105HP (VU=5ANOS) - CHI NOTURNO</v>
          </cell>
          <cell r="D4491" t="str">
            <v>CHI-N</v>
          </cell>
          <cell r="E4491">
            <v>49.74</v>
          </cell>
        </row>
        <row r="4492">
          <cell r="B4492">
            <v>5944</v>
          </cell>
          <cell r="C4492" t="str">
            <v>PA-CARREGADEIRA SOBRE PNEUS CATERPILLAR 950 170HP- CHP DIURNO</v>
          </cell>
          <cell r="D4492" t="str">
            <v>CHP</v>
          </cell>
          <cell r="E4492">
            <v>199.1</v>
          </cell>
        </row>
        <row r="4493">
          <cell r="B4493">
            <v>5945</v>
          </cell>
          <cell r="C4493" t="str">
            <v>PA-CARREGADEIRA SOBRE PNEUS CATERPILLAR 950 170HP - CHP NOTURNO</v>
          </cell>
          <cell r="D4493" t="str">
            <v>CHP-N</v>
          </cell>
          <cell r="E4493">
            <v>205.39</v>
          </cell>
        </row>
        <row r="4494">
          <cell r="B4494">
            <v>5946</v>
          </cell>
          <cell r="C4494" t="str">
            <v>PA-CARREGADEIRA SOBRE PNEUS CATERPILLAR 950 170HP(VU=5ANOS)-CHI DIURNO</v>
          </cell>
          <cell r="D4494" t="str">
            <v>CHI</v>
          </cell>
          <cell r="E4494">
            <v>82.58</v>
          </cell>
        </row>
        <row r="4495">
          <cell r="B4495">
            <v>5947</v>
          </cell>
          <cell r="C4495" t="str">
            <v>PA-CARREGADEIRA SOBRE PNEUS CATERPILLAR 950 170HP(VU=5ANOS)-CHI NOTURN</v>
          </cell>
          <cell r="D4495" t="str">
            <v>CHI-N</v>
          </cell>
          <cell r="E4495">
            <v>88.87</v>
          </cell>
        </row>
        <row r="4496">
          <cell r="B4496">
            <v>5948</v>
          </cell>
          <cell r="C4496" t="str">
            <v>ROLO COMPACTADOR MULLER TR14H 68HP - CHP DIURNO</v>
          </cell>
          <cell r="D4496" t="str">
            <v>CHP</v>
          </cell>
          <cell r="E4496">
            <v>86.11</v>
          </cell>
        </row>
        <row r="4497">
          <cell r="B4497">
            <v>5949</v>
          </cell>
          <cell r="C4497" t="str">
            <v>ROLO COMPACTADOR MULLER TR14H 68HP - CHP NOTURNO</v>
          </cell>
          <cell r="D4497" t="str">
            <v>CHP-N</v>
          </cell>
          <cell r="E4497">
            <v>77.27</v>
          </cell>
        </row>
        <row r="4498">
          <cell r="B4498">
            <v>5951</v>
          </cell>
          <cell r="C4498" t="str">
            <v>ROLO COMPACTADOR MULLER TR14H 68HP - CHI NOTURNO</v>
          </cell>
          <cell r="D4498" t="str">
            <v>CHI-N</v>
          </cell>
          <cell r="E4498">
            <v>36.43</v>
          </cell>
        </row>
        <row r="4499">
          <cell r="B4499">
            <v>5952</v>
          </cell>
          <cell r="C4499" t="str">
            <v>MARTELETE OU ROMPEDOR ATLAS COPCO TEX 31 - CHI DIURNO</v>
          </cell>
          <cell r="D4499" t="str">
            <v>CHI</v>
          </cell>
          <cell r="E4499">
            <v>6.46</v>
          </cell>
        </row>
        <row r="4500">
          <cell r="B4500" t="str">
            <v>IGO       |</v>
          </cell>
          <cell r="C4500" t="str">
            <v>D E S C R I Ç Ã O                                                   |UN</v>
          </cell>
          <cell r="D4500" t="str">
            <v>IDADE</v>
          </cell>
          <cell r="E4500" t="str">
            <v>|CUSTO TOT</v>
          </cell>
        </row>
        <row r="4501">
          <cell r="B4501" t="str">
            <v>ULO.....: N</v>
          </cell>
          <cell r="C4501" t="str">
            <v>ACIONAL CAIXA</v>
          </cell>
        </row>
        <row r="4503">
          <cell r="B4503">
            <v>5953</v>
          </cell>
          <cell r="C4503" t="str">
            <v>COMPRESSOR ATLAS COPCO XA80 170PCM 80HP - CHP DIURNO</v>
          </cell>
          <cell r="D4503" t="str">
            <v>CHP</v>
          </cell>
          <cell r="E4503">
            <v>45.42</v>
          </cell>
        </row>
        <row r="4504">
          <cell r="B4504">
            <v>5954</v>
          </cell>
          <cell r="C4504" t="str">
            <v>COMPRESSOR ATLAS COPCO XA80 170PCM 80HP - CHI DIURNO</v>
          </cell>
          <cell r="D4504" t="str">
            <v>CHI</v>
          </cell>
          <cell r="E4504">
            <v>15.67</v>
          </cell>
        </row>
        <row r="4505">
          <cell r="B4505">
            <v>5955</v>
          </cell>
          <cell r="C4505" t="str">
            <v>BOMBA SUBMERSA ELETRICA MONOFASICA LEAO HT4C-10 3CV - CHP DIURNO</v>
          </cell>
          <cell r="D4505" t="str">
            <v>CHP</v>
          </cell>
          <cell r="E4505">
            <v>1.17</v>
          </cell>
        </row>
        <row r="4506">
          <cell r="B4506">
            <v>5956</v>
          </cell>
          <cell r="C4506" t="str">
            <v>BOMBA SUBMERSA ELETRICA MONOFASICA LEAO HT4C-10 3CV</v>
          </cell>
          <cell r="D4506" t="str">
            <v>H</v>
          </cell>
          <cell r="E4506">
            <v>0.3</v>
          </cell>
        </row>
        <row r="4507">
          <cell r="C4507" t="str">
            <v>DEPRECIACAO E JUROS</v>
          </cell>
        </row>
        <row r="4508">
          <cell r="B4508">
            <v>5957</v>
          </cell>
          <cell r="C4508" t="str">
            <v>COMPACTADOR DE PLACA VIBRATORIA VIBRO-DYNAPAC DIESEL CM13 4HP</v>
          </cell>
          <cell r="D4508" t="str">
            <v>CHP</v>
          </cell>
          <cell r="E4508">
            <v>18.420000000000002</v>
          </cell>
        </row>
        <row r="4509">
          <cell r="C4509" t="str">
            <v>CHP DIURNO</v>
          </cell>
        </row>
        <row r="4510">
          <cell r="B4510">
            <v>5958</v>
          </cell>
          <cell r="C4510" t="str">
            <v>COMPACTADOR DE PLACA VIBRATORIA VIBRO-DYNAPAC DIESEL CM13 4HP</v>
          </cell>
          <cell r="D4510" t="str">
            <v>CHP-N</v>
          </cell>
          <cell r="E4510">
            <v>18.420000000000002</v>
          </cell>
        </row>
        <row r="4511">
          <cell r="C4511" t="str">
            <v>CHP NOTURNO</v>
          </cell>
        </row>
        <row r="4512">
          <cell r="B4512">
            <v>5959</v>
          </cell>
          <cell r="C4512" t="str">
            <v>COMPACTADOR DE PLACA VIBRATORIA VIBRO-DYNAPAC DIESEL CM13 4HP</v>
          </cell>
          <cell r="D4512" t="str">
            <v>CHI</v>
          </cell>
          <cell r="E4512">
            <v>15.44</v>
          </cell>
        </row>
        <row r="4513">
          <cell r="C4513" t="str">
            <v>CHI DIURNO</v>
          </cell>
        </row>
        <row r="4514">
          <cell r="B4514">
            <v>5960</v>
          </cell>
          <cell r="C4514" t="str">
            <v>COMPACTADOR DE PLACA VIBRATORIA VIBRO-DYNAPAC DIESEL CM13 4HP</v>
          </cell>
          <cell r="D4514" t="str">
            <v>CHI-N</v>
          </cell>
          <cell r="E4514">
            <v>15.44</v>
          </cell>
        </row>
        <row r="4515">
          <cell r="C4515" t="str">
            <v>CHI NOTURNO</v>
          </cell>
        </row>
        <row r="4516">
          <cell r="B4516">
            <v>5961</v>
          </cell>
          <cell r="C4516" t="str">
            <v>CAMINHAO BASCULANTE FORD F-14000 162HP 6M3 (VU=5ANOS) - CHI DIURNO</v>
          </cell>
          <cell r="D4516" t="str">
            <v>CHI</v>
          </cell>
          <cell r="E4516">
            <v>24.94</v>
          </cell>
        </row>
        <row r="4517">
          <cell r="B4517">
            <v>5962</v>
          </cell>
          <cell r="C4517" t="str">
            <v>TANQUE FIXO CILIND HORIZ ISOLADO FERLEX 10.000L P/ASFALTO</v>
          </cell>
          <cell r="D4517" t="str">
            <v>UN</v>
          </cell>
          <cell r="E4517">
            <v>5.46</v>
          </cell>
        </row>
        <row r="4518">
          <cell r="C4518" t="str">
            <v>DEPRECIACAO E JUROS</v>
          </cell>
        </row>
        <row r="4519">
          <cell r="B4519">
            <v>5965</v>
          </cell>
          <cell r="C4519" t="str">
            <v>TANQUE FIXO CILIND HORIZ ISOLADO FERLEX 10.000L P/ASFALTO - CHI DIURNO</v>
          </cell>
          <cell r="D4519" t="str">
            <v>CHI</v>
          </cell>
          <cell r="E4519">
            <v>5.46</v>
          </cell>
        </row>
        <row r="4520">
          <cell r="B4520">
            <v>5968</v>
          </cell>
          <cell r="C4520" t="str">
            <v>IMPERMEABILIZACAO BASE ALVENARIA E=2CM C/ARGAMASSA CIMENTO/AREIA 1:3 C</v>
          </cell>
          <cell r="D4520" t="str">
            <v>M2</v>
          </cell>
          <cell r="E4520">
            <v>15.19</v>
          </cell>
        </row>
        <row r="4521">
          <cell r="C4521" t="str">
            <v>/IMPERMEABILIANTE PEGA NORMAL</v>
          </cell>
        </row>
        <row r="4522">
          <cell r="B4522">
            <v>5969</v>
          </cell>
          <cell r="C4522" t="str">
            <v>FORMAS C/TABUAS 3A (2,5X30,0CM) P/UN P/FUNDACOES,INCL MONTAGEM E</v>
          </cell>
          <cell r="D4522" t="str">
            <v>UN</v>
          </cell>
          <cell r="E4522">
            <v>101.86</v>
          </cell>
        </row>
        <row r="4523">
          <cell r="C4523" t="str">
            <v>DESMONTAGEM (C/REAPR. 5X) (P/1,0M3 DE CONCRETO)</v>
          </cell>
        </row>
        <row r="4524">
          <cell r="B4524">
            <v>5970</v>
          </cell>
          <cell r="C4524" t="str">
            <v>FORMAS C/TABUAS 3A (2,5X30,0CM) P/M2 P/FUNDACOES,INCL MONTAGEM E</v>
          </cell>
          <cell r="D4524" t="str">
            <v>M2</v>
          </cell>
          <cell r="E4524">
            <v>26.02</v>
          </cell>
        </row>
        <row r="4525">
          <cell r="C4525" t="str">
            <v>DESMONTAGEM (C/REAPR. 5X)</v>
          </cell>
        </row>
        <row r="4526">
          <cell r="B4526">
            <v>5971</v>
          </cell>
          <cell r="C4526" t="str">
            <v>FORMAS PLANAS P/UN EM COMPENSADO RESINADO 12MM P/1,OM3 CONCR INCL</v>
          </cell>
          <cell r="D4526" t="str">
            <v>UN</v>
          </cell>
          <cell r="E4526">
            <v>352.71</v>
          </cell>
        </row>
        <row r="4527">
          <cell r="C4527" t="str">
            <v>ESCORAMENTO, MONTAGEM E DESFORMA (C/REAPR. 4X)</v>
          </cell>
        </row>
        <row r="4528">
          <cell r="B4528">
            <v>5972</v>
          </cell>
          <cell r="C4528" t="str">
            <v>FORMAS PLANAS C/ COMPENSADO RESINADO 12MM P/1,0M3 CONCRETO ESTRUTURAL</v>
          </cell>
          <cell r="D4528" t="str">
            <v>UN</v>
          </cell>
          <cell r="E4528">
            <v>325.58</v>
          </cell>
        </row>
        <row r="4529">
          <cell r="C4529" t="str">
            <v>INCL. LANCAMENTO, MONTAGEM E DESFORMA (C/ REAPR. 5X)</v>
          </cell>
        </row>
        <row r="4530">
          <cell r="B4530">
            <v>5974</v>
          </cell>
          <cell r="C4530" t="str">
            <v>CHAPISCO/PAREDES C/ARGAMASSA CIMENTO/AREIA 1:4 E=0,5CM</v>
          </cell>
          <cell r="D4530" t="str">
            <v>M2</v>
          </cell>
          <cell r="E4530">
            <v>2.04</v>
          </cell>
        </row>
        <row r="4531">
          <cell r="B4531" t="str">
            <v>IGO       |</v>
          </cell>
          <cell r="C4531" t="str">
            <v>D E S C R I Ç Ã O                                                   |UN</v>
          </cell>
          <cell r="D4531" t="str">
            <v>IDADE</v>
          </cell>
          <cell r="E4531" t="str">
            <v>|CUSTO TOT</v>
          </cell>
        </row>
        <row r="4532">
          <cell r="B4532" t="str">
            <v>ULO.....: N</v>
          </cell>
          <cell r="C4532" t="str">
            <v>ACIONAL CAIXA</v>
          </cell>
        </row>
        <row r="4534">
          <cell r="B4534">
            <v>5975</v>
          </cell>
          <cell r="C4534" t="str">
            <v>CHAPISCO/TETOS C/ARGAMASSA CIMENTO/AREIA 1:3 E=0,5CM</v>
          </cell>
          <cell r="D4534" t="str">
            <v>M2</v>
          </cell>
          <cell r="E4534">
            <v>3.76</v>
          </cell>
        </row>
        <row r="4535">
          <cell r="B4535">
            <v>5976</v>
          </cell>
          <cell r="C4535" t="str">
            <v>EMBOCO CAL/AREIA MEDIA 1:4 E=1,5CM (TETOS)</v>
          </cell>
          <cell r="D4535" t="str">
            <v>M2</v>
          </cell>
          <cell r="E4535">
            <v>10.55</v>
          </cell>
        </row>
        <row r="4536">
          <cell r="B4536">
            <v>5977</v>
          </cell>
          <cell r="C4536" t="str">
            <v>EMBOCO ASPERO C/ARGAMASSA 1:2:11 CIMENTO/CAL HIDRATADA/AREIA MEDIA S/P</v>
          </cell>
          <cell r="D4536" t="str">
            <v>M2</v>
          </cell>
          <cell r="E4536">
            <v>10.83</v>
          </cell>
        </row>
        <row r="4537">
          <cell r="C4537" t="str">
            <v>ENEIRAR, PREPARO C/BETONEIRA E=1,5CM (P/TETOS)</v>
          </cell>
        </row>
        <row r="4538">
          <cell r="B4538">
            <v>5978</v>
          </cell>
          <cell r="C4538" t="str">
            <v>EMBOCO ASPERO CAL/AREIA MEDIA 1:5 E=2,0CM (PAREDE INTERNA)</v>
          </cell>
          <cell r="D4538" t="str">
            <v>M2</v>
          </cell>
          <cell r="E4538">
            <v>10.01</v>
          </cell>
        </row>
        <row r="4539">
          <cell r="B4539">
            <v>5979</v>
          </cell>
          <cell r="C4539" t="str">
            <v>EMBOCO DESEMPENADO (MASSA UNICA), C/ARGAMASSA CIMENTO/CAL HIDRATADA/AR</v>
          </cell>
          <cell r="D4539" t="str">
            <v>M2</v>
          </cell>
          <cell r="E4539">
            <v>14.08</v>
          </cell>
        </row>
        <row r="4540">
          <cell r="C4540" t="str">
            <v>EIA MEDIA PENEIRADA 1:2:9 E=2,0CM (PREPARO ARGAMASSA MANUAL)</v>
          </cell>
        </row>
        <row r="4541">
          <cell r="B4541">
            <v>5980</v>
          </cell>
          <cell r="C4541" t="str">
            <v>EMBOCO DESEMPENADO C/ARGAM CAL/AREIA PENEIRADA 1:4 C/130KG DE CIMENTO</v>
          </cell>
          <cell r="D4541" t="str">
            <v>M2</v>
          </cell>
          <cell r="E4541">
            <v>13.86</v>
          </cell>
        </row>
        <row r="4542">
          <cell r="C4542" t="str">
            <v>E=2,0CM</v>
          </cell>
        </row>
        <row r="4543">
          <cell r="B4543">
            <v>5981</v>
          </cell>
          <cell r="C4543" t="str">
            <v>EMBOCO DESEMPENADO C/ARG CIMENTO/AREIA MEDIA S/PENEIRAR 1:4 E=2,0CM</v>
          </cell>
          <cell r="D4543" t="str">
            <v>M2</v>
          </cell>
          <cell r="E4543">
            <v>11.8</v>
          </cell>
        </row>
        <row r="4544">
          <cell r="B4544">
            <v>5982</v>
          </cell>
          <cell r="C4544" t="str">
            <v>EMBOCO DESEMPENADO (MASSA UNICA) 1:2:11 CIMENTO/CAL HIDRATADA/AREIA</v>
          </cell>
          <cell r="D4544" t="str">
            <v>M2</v>
          </cell>
          <cell r="E4544">
            <v>12.17</v>
          </cell>
        </row>
        <row r="4545">
          <cell r="C4545" t="str">
            <v>MEDIA PENEIRADA PREPARO C/BETONEIRA E=1,5CM (P/TETOS)</v>
          </cell>
        </row>
        <row r="4546">
          <cell r="B4546">
            <v>5983</v>
          </cell>
          <cell r="C4546" t="str">
            <v>EMBOCO DESEMPENADO (MASSA UNICA) C/ARG 1:1:4 CIMENTO/CAL/AREIA MEDIA S</v>
          </cell>
          <cell r="D4546" t="str">
            <v>M2</v>
          </cell>
          <cell r="E4546">
            <v>14.54</v>
          </cell>
        </row>
        <row r="4547">
          <cell r="C4547" t="str">
            <v>/PENEIRAR E=2,0CM (EM PAREDES)</v>
          </cell>
        </row>
        <row r="4548">
          <cell r="B4548">
            <v>5984</v>
          </cell>
          <cell r="C4548" t="str">
            <v>EMBOCO EXTERNO (ASPERO) C/ARG CIMENTO/AREIA 1:4 E=2,0CM C/IMPERMEABILI</v>
          </cell>
          <cell r="D4548" t="str">
            <v>M2</v>
          </cell>
          <cell r="E4548">
            <v>15.36</v>
          </cell>
        </row>
        <row r="4549">
          <cell r="C4549" t="str">
            <v>ZANTE (P/PAREDES EXTERNAS)</v>
          </cell>
        </row>
        <row r="4550">
          <cell r="B4550">
            <v>5985</v>
          </cell>
          <cell r="C4550" t="str">
            <v>FORMA PLANA P/1,0M3 DE CONCRETO EM LAJE, UTIL. COMPENS. RESINADO 12MM</v>
          </cell>
          <cell r="D4550" t="str">
            <v>UN</v>
          </cell>
          <cell r="E4550">
            <v>292.93</v>
          </cell>
        </row>
        <row r="4551">
          <cell r="C4551" t="str">
            <v>INCL. ESCORAMENTO, MONTAGEM E DESFORMA (C/REAPR. 5X)</v>
          </cell>
        </row>
        <row r="4552">
          <cell r="B4552">
            <v>5986</v>
          </cell>
          <cell r="C4552" t="str">
            <v>FORMAS PLANAS P/UN C/TABUAS DE 3A P/1,0M3 DE CONCRETO,INCL ESCORAMENTO</v>
          </cell>
          <cell r="D4552" t="str">
            <v>UN</v>
          </cell>
          <cell r="E4552">
            <v>432.12</v>
          </cell>
        </row>
        <row r="4553">
          <cell r="C4553" t="str">
            <v>MONTAGEM E DESFORMA (REAPR. 3X)</v>
          </cell>
        </row>
        <row r="4554">
          <cell r="B4554">
            <v>5987</v>
          </cell>
          <cell r="C4554" t="str">
            <v>FORMA PLANA EM CHAPA COMPENSADA RESINADA, ESTRUTURAL, E = 12 MM</v>
          </cell>
          <cell r="D4554" t="str">
            <v>M2</v>
          </cell>
          <cell r="E4554">
            <v>33.869999999999997</v>
          </cell>
        </row>
        <row r="4555">
          <cell r="B4555">
            <v>5988</v>
          </cell>
          <cell r="C4555" t="str">
            <v>REBOCO PAULISTA (MASSA UNICA),ARG CIMENTO/CAL/AREIA 1:2:9 C/IMPERMEABI</v>
          </cell>
          <cell r="D4555" t="str">
            <v>M2</v>
          </cell>
          <cell r="E4555">
            <v>16.239999999999998</v>
          </cell>
        </row>
        <row r="4556">
          <cell r="C4556" t="str">
            <v>LIZANTE E=2,0CM (PREPARO MANUAL)</v>
          </cell>
        </row>
        <row r="4557">
          <cell r="B4557">
            <v>5989</v>
          </cell>
          <cell r="C4557" t="str">
            <v>EMBOCO ASPERO CAL/AREIA MEDIA S/PENEIRAR 1:4 C/130KG DE CIMENTO E=2,0C</v>
          </cell>
          <cell r="D4557" t="str">
            <v>M2</v>
          </cell>
          <cell r="E4557">
            <v>11.6</v>
          </cell>
        </row>
        <row r="4558">
          <cell r="C4558" t="str">
            <v>M (PREPARO C/BETONEIRA)</v>
          </cell>
        </row>
        <row r="4559">
          <cell r="B4559">
            <v>5990</v>
          </cell>
          <cell r="C4559" t="str">
            <v>EMBOCO ASPERO C/ARG 1:2:11 CIMENTO/CAL HIDRATADA/AREIA MEDIA S/PENEIRA</v>
          </cell>
          <cell r="D4559" t="str">
            <v>M2</v>
          </cell>
          <cell r="E4559">
            <v>10.83</v>
          </cell>
        </row>
        <row r="4560">
          <cell r="C4560" t="str">
            <v>R E=2,0CM (P/PAREDES) - PREPARO C/BETONEIRA</v>
          </cell>
        </row>
        <row r="4561">
          <cell r="B4561">
            <v>5991</v>
          </cell>
          <cell r="C4561" t="str">
            <v>BARRA LISA C/ARGAMASSA CIMENTO/AREIA 1:4 C/IMPERMEABILIZANTE E=2CM</v>
          </cell>
          <cell r="D4561" t="str">
            <v>M2</v>
          </cell>
          <cell r="E4561">
            <v>15.68</v>
          </cell>
        </row>
        <row r="4562">
          <cell r="B4562" t="str">
            <v>IGO       |</v>
          </cell>
          <cell r="C4562" t="str">
            <v>D E S C R I Ç Ã O                                                   |UN</v>
          </cell>
          <cell r="D4562" t="str">
            <v>IDADE</v>
          </cell>
          <cell r="E4562" t="str">
            <v>|CUSTO TOT</v>
          </cell>
        </row>
        <row r="4563">
          <cell r="B4563" t="str">
            <v>ULO.....: N</v>
          </cell>
          <cell r="C4563" t="str">
            <v>ACIONAL CAIXA</v>
          </cell>
        </row>
        <row r="4565">
          <cell r="C4565" t="str">
            <v>(PREPARO ARG.C/BETONEIRA)</v>
          </cell>
        </row>
        <row r="4566">
          <cell r="B4566">
            <v>5992</v>
          </cell>
          <cell r="C4566" t="str">
            <v>EMBOCO DESEMPENADO (MASSA UNICA) C/ARG CIMENTO/CAL/AREIA MEDIA</v>
          </cell>
          <cell r="D4566" t="str">
            <v>M2</v>
          </cell>
          <cell r="E4566">
            <v>13.1</v>
          </cell>
        </row>
        <row r="4567">
          <cell r="C4567" t="str">
            <v>PENEIRADA 1:2:11 E=2,0CM PREPARO C/BETONEIRA (P/PAREDES)</v>
          </cell>
        </row>
        <row r="4568">
          <cell r="B4568">
            <v>5993</v>
          </cell>
          <cell r="C4568" t="str">
            <v>EMBOCO ASPERO C/ARG 1:2:8 CIMENTO/CAL/AREIA MEDIA S/PENEIRAR E=2,0CM P</v>
          </cell>
          <cell r="D4568" t="str">
            <v>M2</v>
          </cell>
          <cell r="E4568">
            <v>13.03</v>
          </cell>
        </row>
        <row r="4569">
          <cell r="C4569" t="str">
            <v>/ASSENTAMENTO PASTILHA</v>
          </cell>
        </row>
        <row r="4570">
          <cell r="B4570">
            <v>5994</v>
          </cell>
          <cell r="C4570" t="str">
            <v>REBOCO (TETOS) C/ARG 1:2 CAL/AREIA FINA PENEIRADA E=0,5CM -PREP.MANUAL</v>
          </cell>
          <cell r="D4570" t="str">
            <v>M2</v>
          </cell>
          <cell r="E4570">
            <v>8.27</v>
          </cell>
        </row>
        <row r="4571">
          <cell r="B4571">
            <v>5995</v>
          </cell>
          <cell r="C4571" t="str">
            <v>REBOCO DESEMPENADO E=0,5CM C/ARG 1:4,5 CAL HIDRATADA/AREIA FINA</v>
          </cell>
          <cell r="D4571" t="str">
            <v>M2</v>
          </cell>
          <cell r="E4571">
            <v>6.62</v>
          </cell>
        </row>
        <row r="4572">
          <cell r="C4572" t="str">
            <v>PENEIRADA, PREPARO C/BETONEIRA (P/PAREDES EXTERNA/INTERNA)</v>
          </cell>
        </row>
        <row r="4573">
          <cell r="B4573">
            <v>5996</v>
          </cell>
          <cell r="C4573" t="str">
            <v>REBOCO DESEMPENADO E=0,5CM C/ARG 1:4,5 CAL HIDRATADA/AREIA FINA PENEIR</v>
          </cell>
          <cell r="D4573" t="str">
            <v>M2</v>
          </cell>
          <cell r="E4573">
            <v>7.7</v>
          </cell>
        </row>
        <row r="4574">
          <cell r="C4574" t="str">
            <v>ADA, PREPARO C/BETONEIRA (P/TETOS)</v>
          </cell>
        </row>
        <row r="4575">
          <cell r="B4575">
            <v>5997</v>
          </cell>
          <cell r="C4575" t="str">
            <v>BARRA LISA C/ARG CIMENTO/AREIA 1:4 E=2,0CM PREPARO C/BETONEIRA</v>
          </cell>
          <cell r="D4575" t="str">
            <v>M2</v>
          </cell>
          <cell r="E4575">
            <v>14.09</v>
          </cell>
        </row>
        <row r="4576">
          <cell r="B4576">
            <v>5998</v>
          </cell>
          <cell r="C4576" t="str">
            <v>PASTA CIMENTO PORTLAND COMUM E=1MM</v>
          </cell>
          <cell r="D4576" t="str">
            <v>M2</v>
          </cell>
          <cell r="E4576">
            <v>0.48</v>
          </cell>
        </row>
        <row r="4577">
          <cell r="B4577">
            <v>5999</v>
          </cell>
          <cell r="C4577" t="str">
            <v>AZULEJO BRANCO 1A 15X15CM C/ARG COLANTE JUNTAS A PRUMO INCLUSIVE</v>
          </cell>
          <cell r="D4577" t="str">
            <v>M2</v>
          </cell>
          <cell r="E4577">
            <v>20.309999999999999</v>
          </cell>
        </row>
        <row r="4578">
          <cell r="C4578" t="str">
            <v>REJUNTAMENTO</v>
          </cell>
        </row>
        <row r="4579">
          <cell r="B4579">
            <v>6000</v>
          </cell>
          <cell r="C4579" t="str">
            <v>AZULEJO BRANCO 15X15CM C/ARG COLANTE JUNTAS EM AMARRACAO INCLUSIVE</v>
          </cell>
          <cell r="D4579" t="str">
            <v>M2</v>
          </cell>
          <cell r="E4579">
            <v>19.71</v>
          </cell>
        </row>
        <row r="4580">
          <cell r="C4580" t="str">
            <v>REJUNTAMENTO</v>
          </cell>
        </row>
        <row r="4581">
          <cell r="B4581">
            <v>6001</v>
          </cell>
          <cell r="C4581" t="str">
            <v>INSTAL.SANITARIAS, PADROES BAIXO/MINIMO - 2Q.38 TIPO "A"</v>
          </cell>
          <cell r="D4581" t="str">
            <v>UN</v>
          </cell>
          <cell r="E4581">
            <v>338.47</v>
          </cell>
        </row>
        <row r="4582">
          <cell r="C4582" t="str">
            <v>EXCETO FOSSA E SUMIDOURO</v>
          </cell>
        </row>
        <row r="4583">
          <cell r="B4583">
            <v>6002</v>
          </cell>
          <cell r="C4583" t="str">
            <v>INSTALACOES SANITARIAS, EXCETO FOSSA E SUMIDOURO - 2Q.39 TIPO "B" PADR</v>
          </cell>
          <cell r="D4583" t="str">
            <v>UN</v>
          </cell>
          <cell r="E4583">
            <v>324.08999999999997</v>
          </cell>
        </row>
        <row r="4584">
          <cell r="C4584" t="str">
            <v>OES BAIXO E MINIMO</v>
          </cell>
        </row>
        <row r="4585">
          <cell r="B4585">
            <v>6003</v>
          </cell>
          <cell r="C4585" t="str">
            <v>INSTAL.HIDRAULICAS, PADROES BAIXO/MINIMO - 2Q.37 TIPO "A", EXCETO</v>
          </cell>
          <cell r="D4585" t="str">
            <v>UN</v>
          </cell>
          <cell r="E4585">
            <v>477.47</v>
          </cell>
        </row>
        <row r="4586">
          <cell r="C4586" t="str">
            <v>LIGACAO PREDIAL (ENTRADA/CONCESSIONARIA)</v>
          </cell>
        </row>
        <row r="4587">
          <cell r="B4587">
            <v>6004</v>
          </cell>
          <cell r="C4587" t="str">
            <v>INSTALACAO DE PAPELEIRA EM LOUCA BRANCA 6 X 6"</v>
          </cell>
          <cell r="D4587" t="str">
            <v>UN</v>
          </cell>
          <cell r="E4587">
            <v>23.27</v>
          </cell>
        </row>
        <row r="4588">
          <cell r="B4588">
            <v>6005</v>
          </cell>
          <cell r="C4588" t="str">
            <v>INSTALACOES HIDRAULICAS, EXCETO LIGACOES - 2Q.39 TIPO "B" PADROES BAIX</v>
          </cell>
          <cell r="D4588" t="str">
            <v>UN</v>
          </cell>
          <cell r="E4588">
            <v>461.87</v>
          </cell>
        </row>
        <row r="4589">
          <cell r="C4589" t="str">
            <v>O E MINIMO</v>
          </cell>
        </row>
        <row r="4590">
          <cell r="B4590">
            <v>6006</v>
          </cell>
          <cell r="C4590" t="str">
            <v>INSTAL.ELETRICAS/TELEFONICAS - 2Q.37 TIPO "A"/MINIMO, EXCETO PADRAO</v>
          </cell>
          <cell r="D4590" t="str">
            <v>UN</v>
          </cell>
          <cell r="E4590">
            <v>573.85</v>
          </cell>
        </row>
        <row r="4591">
          <cell r="B4591">
            <v>6007</v>
          </cell>
          <cell r="C4591" t="str">
            <v>INSTALACAO SABONETEIRA LOUCA BRANCA 6 X 3"</v>
          </cell>
          <cell r="D4591" t="str">
            <v>UN</v>
          </cell>
          <cell r="E4591">
            <v>19.29</v>
          </cell>
        </row>
        <row r="4592">
          <cell r="B4592">
            <v>6008</v>
          </cell>
          <cell r="C4592" t="str">
            <v>PORTA-TOALHAS OU CABIDE DE LOUCA BRANCA</v>
          </cell>
          <cell r="D4592" t="str">
            <v>UN</v>
          </cell>
          <cell r="E4592">
            <v>16.690000000000001</v>
          </cell>
        </row>
        <row r="4593">
          <cell r="B4593" t="str">
            <v>IGO       |</v>
          </cell>
          <cell r="C4593" t="str">
            <v>D E S C R I Ç Ã O                                                   |UN</v>
          </cell>
          <cell r="D4593" t="str">
            <v>IDADE</v>
          </cell>
          <cell r="E4593" t="str">
            <v>|CUSTO TOT</v>
          </cell>
        </row>
        <row r="4594">
          <cell r="B4594" t="str">
            <v>ULO.....: N</v>
          </cell>
          <cell r="C4594" t="str">
            <v>ACIONAL CAIXA</v>
          </cell>
        </row>
        <row r="4596">
          <cell r="B4596">
            <v>6009</v>
          </cell>
          <cell r="C4596" t="str">
            <v>INSTALACAO DE LAVATORIO EM LOUCA BRANCA,SEM COLUNA,C/TORNEIRA CROMADA</v>
          </cell>
          <cell r="D4596" t="str">
            <v>UN</v>
          </cell>
          <cell r="E4596">
            <v>100.46</v>
          </cell>
        </row>
        <row r="4597">
          <cell r="C4597" t="str">
            <v>E SIFAO PLASTICO</v>
          </cell>
        </row>
        <row r="4598">
          <cell r="B4598">
            <v>6010</v>
          </cell>
          <cell r="C4598" t="str">
            <v>INSTAL.ELETRICAS/TELEFONICAS - 2Q.37 TIPO "A"/BAIXO, EXCETO PADRAO</v>
          </cell>
          <cell r="D4598" t="str">
            <v>UN</v>
          </cell>
          <cell r="E4598">
            <v>591.74</v>
          </cell>
        </row>
        <row r="4599">
          <cell r="B4599">
            <v>6011</v>
          </cell>
          <cell r="C4599" t="str">
            <v>ARGAMASSA CIMENTO/AREIA MEDIA PENEIRADA 1:3 PREPARO MECANICO</v>
          </cell>
          <cell r="D4599" t="str">
            <v>M3</v>
          </cell>
          <cell r="E4599">
            <v>278.05</v>
          </cell>
        </row>
        <row r="4600">
          <cell r="B4600">
            <v>6012</v>
          </cell>
          <cell r="C4600" t="str">
            <v>INSTALACOES ELETRICAS/TELEFONICAS, EXCETO PADRAO - 2Q.39 TIPO "B"</v>
          </cell>
          <cell r="D4600" t="str">
            <v>UN</v>
          </cell>
          <cell r="E4600">
            <v>459.29</v>
          </cell>
        </row>
        <row r="4601">
          <cell r="C4601" t="str">
            <v>PADRAO MINIMO</v>
          </cell>
        </row>
        <row r="4602">
          <cell r="B4602">
            <v>6013</v>
          </cell>
          <cell r="C4602" t="str">
            <v>ARGAMASSA CIMENTO/AREIA GROSSA 1:3 S/PENEIRAR PREP. MECANICO</v>
          </cell>
          <cell r="D4602" t="str">
            <v>M3</v>
          </cell>
          <cell r="E4602">
            <v>229.66</v>
          </cell>
        </row>
        <row r="4603">
          <cell r="B4603">
            <v>6014</v>
          </cell>
          <cell r="C4603" t="str">
            <v>ARGAMASSA CIMENTO/AREIA MEDIA PENEIRADA 1:4 PREPARO C/BETONEIRA</v>
          </cell>
          <cell r="D4603" t="str">
            <v>M3</v>
          </cell>
          <cell r="E4603">
            <v>239.25</v>
          </cell>
        </row>
        <row r="4604">
          <cell r="B4604">
            <v>6015</v>
          </cell>
          <cell r="C4604" t="str">
            <v>ARGAMASSA CIMENTO/AREIA GROSSA SEM PENEIRAR 1:4 PREPARO C/BETONEIRA</v>
          </cell>
          <cell r="D4604" t="str">
            <v>M3</v>
          </cell>
          <cell r="E4604">
            <v>190.52</v>
          </cell>
        </row>
        <row r="4605">
          <cell r="B4605">
            <v>6016</v>
          </cell>
          <cell r="C4605" t="str">
            <v>ARGAMASSA CIMENTO/AREIA MEDIA SEM PENEIRAR 1:5 PREPARO C/BETONEIRA</v>
          </cell>
          <cell r="D4605" t="str">
            <v>M3</v>
          </cell>
          <cell r="E4605">
            <v>167.14</v>
          </cell>
        </row>
        <row r="4606">
          <cell r="B4606">
            <v>6017</v>
          </cell>
          <cell r="C4606" t="str">
            <v>INSTALACOES ELETRICAS/TELEFONICAS, EXCETO PADRAO - 2Q-39 TIPO "B" PADR</v>
          </cell>
          <cell r="D4606" t="str">
            <v>UN</v>
          </cell>
          <cell r="E4606">
            <v>518.08000000000004</v>
          </cell>
        </row>
        <row r="4607">
          <cell r="C4607" t="str">
            <v>AO BAIXO</v>
          </cell>
        </row>
        <row r="4608">
          <cell r="B4608">
            <v>6018</v>
          </cell>
          <cell r="C4608" t="str">
            <v>ARGAMASSA CIMENTO/AREIA MEDIA SEM PENEIRAR 1:5 PREPARO C/BETONEIRA</v>
          </cell>
          <cell r="D4608" t="str">
            <v>M3</v>
          </cell>
          <cell r="E4608">
            <v>165.38</v>
          </cell>
        </row>
        <row r="4609">
          <cell r="B4609">
            <v>6019</v>
          </cell>
          <cell r="C4609" t="str">
            <v>ARGAMASSA CIMENTO/AREIA MEDIA SEM PENEIRAR 1:6 PREPARO C/BETONEIRA</v>
          </cell>
          <cell r="D4609" t="str">
            <v>M3</v>
          </cell>
          <cell r="E4609">
            <v>149.06</v>
          </cell>
        </row>
        <row r="4610">
          <cell r="B4610">
            <v>6020</v>
          </cell>
          <cell r="C4610" t="str">
            <v>ARGAMASSA CIMENTO/AREIA GROSSA SEM PENEIRAR 1:8 PREPARO MANUAL</v>
          </cell>
          <cell r="D4610" t="str">
            <v>M3</v>
          </cell>
          <cell r="E4610">
            <v>145.52000000000001</v>
          </cell>
        </row>
        <row r="4611">
          <cell r="B4611">
            <v>6021</v>
          </cell>
          <cell r="C4611" t="str">
            <v>INSTALACAO VASO SANITARIO - LOUCA BRANCA</v>
          </cell>
          <cell r="D4611" t="str">
            <v>UN</v>
          </cell>
          <cell r="E4611">
            <v>90.18</v>
          </cell>
        </row>
        <row r="4612">
          <cell r="B4612">
            <v>6022</v>
          </cell>
          <cell r="C4612" t="str">
            <v>ARGAMASSA CAL/AREIA FINA PENEIRADA 1:2 PREPARO MANUAL</v>
          </cell>
          <cell r="D4612" t="str">
            <v>M3</v>
          </cell>
          <cell r="E4612">
            <v>353.82</v>
          </cell>
        </row>
        <row r="4613">
          <cell r="B4613">
            <v>6023</v>
          </cell>
          <cell r="C4613" t="str">
            <v>ARGAMASSA CAL/AREIA MEDIA S/PENEIRAR 1:4 PREPARO C/BETONEIRA</v>
          </cell>
          <cell r="D4613" t="str">
            <v>M3</v>
          </cell>
          <cell r="E4613">
            <v>185.55</v>
          </cell>
        </row>
        <row r="4614">
          <cell r="B4614">
            <v>6024</v>
          </cell>
          <cell r="C4614" t="str">
            <v>INSTALACAO CAIXA DESCARGA PLASTICA EXTERNA</v>
          </cell>
          <cell r="D4614" t="str">
            <v>UN</v>
          </cell>
          <cell r="E4614">
            <v>43.2</v>
          </cell>
        </row>
        <row r="4615">
          <cell r="B4615">
            <v>6025</v>
          </cell>
          <cell r="C4615" t="str">
            <v>ARGAMASSA CAL/AREIA MEDIA S/PENEIRAR 1:4 PREPARO MANUAL</v>
          </cell>
          <cell r="D4615" t="str">
            <v>M3</v>
          </cell>
          <cell r="E4615">
            <v>198.12</v>
          </cell>
        </row>
        <row r="4616">
          <cell r="B4616">
            <v>6026</v>
          </cell>
          <cell r="C4616" t="str">
            <v>ARGAMASSA CAL/AREIA MEDIA S/PENEIRAR 1:5 PREPARO MANUAL</v>
          </cell>
          <cell r="D4616" t="str">
            <v>M3</v>
          </cell>
          <cell r="E4616">
            <v>175.59</v>
          </cell>
        </row>
        <row r="4617">
          <cell r="B4617">
            <v>6028</v>
          </cell>
          <cell r="C4617" t="str">
            <v>ARGAMASSA CIMENTO/CAL/AREIA MEDIA SEM PENEIRAR 1:2:8 PREPARO MECANICO</v>
          </cell>
          <cell r="D4617" t="str">
            <v>M3</v>
          </cell>
          <cell r="E4617">
            <v>272.67</v>
          </cell>
        </row>
        <row r="4618">
          <cell r="B4618">
            <v>6029</v>
          </cell>
          <cell r="C4618" t="str">
            <v>INSTALACAO VALVULA DESCARGA CROMADA LISA C/REGISTRO</v>
          </cell>
          <cell r="D4618" t="str">
            <v>UN</v>
          </cell>
          <cell r="E4618">
            <v>143.81</v>
          </cell>
        </row>
        <row r="4619">
          <cell r="B4619">
            <v>6030</v>
          </cell>
          <cell r="C4619" t="str">
            <v>ARGAMASSA CIMENTO/CAL/AREIA MEDIA PENEIRADA 1:2:9 PREPARO MANUAL</v>
          </cell>
          <cell r="D4619" t="str">
            <v>M3</v>
          </cell>
          <cell r="E4619">
            <v>312.04000000000002</v>
          </cell>
        </row>
        <row r="4620">
          <cell r="B4620">
            <v>6031</v>
          </cell>
          <cell r="C4620" t="str">
            <v>INSTALACAO PIA COZ MARMORE SINTETICO 1,20X0,56M C/TORNEIRA METALICA</v>
          </cell>
          <cell r="D4620" t="str">
            <v>UN</v>
          </cell>
          <cell r="E4620">
            <v>129.99</v>
          </cell>
        </row>
        <row r="4621">
          <cell r="C4621" t="str">
            <v>LONGA P/PAREDE</v>
          </cell>
        </row>
        <row r="4622">
          <cell r="B4622">
            <v>6032</v>
          </cell>
          <cell r="C4622" t="str">
            <v>ARGAMASSA CIM/CAL/AREIA MEDIA SEM PENEIRAR 1:0,5:8 PREPARO MECANICO</v>
          </cell>
          <cell r="D4622" t="str">
            <v>M3</v>
          </cell>
          <cell r="E4622">
            <v>163.87</v>
          </cell>
        </row>
        <row r="4623">
          <cell r="B4623">
            <v>6033</v>
          </cell>
          <cell r="C4623" t="str">
            <v>ARGAMASSA CIM/CAL/AREIA MEDIA SEM PENEIRAR 1:2:11 PREPARO C/BETONEIRA</v>
          </cell>
          <cell r="D4623" t="str">
            <v>M3</v>
          </cell>
          <cell r="E4623">
            <v>216.81</v>
          </cell>
        </row>
        <row r="4624">
          <cell r="B4624" t="str">
            <v>IGO       |</v>
          </cell>
          <cell r="C4624" t="str">
            <v>D E S C R I Ç Ã O                                                   |UN</v>
          </cell>
          <cell r="D4624" t="str">
            <v>IDADE</v>
          </cell>
          <cell r="E4624" t="str">
            <v>|CUSTO TOT</v>
          </cell>
        </row>
        <row r="4625">
          <cell r="B4625" t="str">
            <v>ULO.....: N</v>
          </cell>
          <cell r="C4625" t="str">
            <v>ACIONAL CAIXA</v>
          </cell>
        </row>
        <row r="4627">
          <cell r="B4627">
            <v>6034</v>
          </cell>
          <cell r="C4627" t="str">
            <v>ARGAMASSA CIMENTO/CAL/AREIA MEDIA PENEIRADA 1:2:11 PREPARO C/BETONEIRA</v>
          </cell>
          <cell r="D4627" t="str">
            <v>M3</v>
          </cell>
          <cell r="E4627">
            <v>263.11</v>
          </cell>
        </row>
        <row r="4628">
          <cell r="B4628">
            <v>6035</v>
          </cell>
          <cell r="C4628" t="str">
            <v>ARGAMASSA CIMENTO/CAL/AREIA FINA PENEIRADA 1:3:9 PREPARO C/BETONEIRA</v>
          </cell>
          <cell r="D4628" t="str">
            <v>M3</v>
          </cell>
          <cell r="E4628">
            <v>360.97</v>
          </cell>
        </row>
        <row r="4629">
          <cell r="B4629">
            <v>6036</v>
          </cell>
          <cell r="C4629" t="str">
            <v>ARGAMASSA CAL/AREIA FINDA PENEIRADA 1:4,5 PREPARO C/BETONEIRA</v>
          </cell>
          <cell r="D4629" t="str">
            <v>M3</v>
          </cell>
          <cell r="E4629">
            <v>241.09</v>
          </cell>
        </row>
        <row r="4630">
          <cell r="B4630">
            <v>6037</v>
          </cell>
          <cell r="C4630" t="str">
            <v>ARGAMASSA CAL/AREIA MEDIA S/PENEIRAR 1:4 C/130KG CIMENTO PREP.MECANICO</v>
          </cell>
          <cell r="D4630" t="str">
            <v>M3</v>
          </cell>
          <cell r="E4630">
            <v>254.99</v>
          </cell>
        </row>
        <row r="4631">
          <cell r="B4631">
            <v>6038</v>
          </cell>
          <cell r="C4631" t="str">
            <v>ARGAMASSA CAL/AREIA MEDIA PENEIRADA 1:4 C/130KG CIMENTO PREP MECANICO</v>
          </cell>
          <cell r="D4631" t="str">
            <v>M3</v>
          </cell>
          <cell r="E4631">
            <v>301.29000000000002</v>
          </cell>
        </row>
        <row r="4632">
          <cell r="B4632">
            <v>6039</v>
          </cell>
          <cell r="C4632" t="str">
            <v>ARGAMASSA CIM/CAL/AREIA MEDIA SEM PENEIRAR 1:1:4 PREPARO C/BETONEIRA</v>
          </cell>
          <cell r="D4632" t="str">
            <v>M3</v>
          </cell>
          <cell r="E4632">
            <v>334.89</v>
          </cell>
        </row>
        <row r="4633">
          <cell r="B4633">
            <v>6040</v>
          </cell>
          <cell r="C4633" t="str">
            <v>ARGAMASSA CIM/CAL/AREIA MEDIA SEM PENEIRAR 1:0,5:5 PREPARO C/BETONEIRA</v>
          </cell>
          <cell r="D4633" t="str">
            <v>M3</v>
          </cell>
          <cell r="E4633">
            <v>222.87</v>
          </cell>
        </row>
        <row r="4634">
          <cell r="B4634">
            <v>6041</v>
          </cell>
          <cell r="C4634" t="str">
            <v>CONCRETO FCK=13,5MPA SEM LANCAMENTO, PREPARO C/BETONEIRA</v>
          </cell>
          <cell r="D4634" t="str">
            <v>M3</v>
          </cell>
          <cell r="E4634">
            <v>203.23</v>
          </cell>
        </row>
        <row r="4635">
          <cell r="B4635">
            <v>6042</v>
          </cell>
          <cell r="C4635" t="str">
            <v>CONCRETO MAGRO 1:4:8 PREPARO C/ BETONEIRA CONS.CIMENTO=210KG/M3</v>
          </cell>
          <cell r="D4635" t="str">
            <v>M3</v>
          </cell>
          <cell r="E4635">
            <v>174.64</v>
          </cell>
        </row>
        <row r="4636">
          <cell r="B4636">
            <v>6043</v>
          </cell>
          <cell r="C4636" t="str">
            <v>INSTALACAO PIA COZINHA EM MARMORITE OU GRANITINA 1,20X0,60M</v>
          </cell>
          <cell r="D4636" t="str">
            <v>UN</v>
          </cell>
          <cell r="E4636">
            <v>138.94</v>
          </cell>
        </row>
        <row r="4637">
          <cell r="C4637" t="str">
            <v>(BANCA/CUBA)COMPLETA</v>
          </cell>
        </row>
        <row r="4638">
          <cell r="B4638">
            <v>6044</v>
          </cell>
          <cell r="C4638" t="str">
            <v>CONCRETO 1:2:3 S/LANCAMENTO PREPARO MANUAL</v>
          </cell>
          <cell r="D4638" t="str">
            <v>M3</v>
          </cell>
          <cell r="E4638">
            <v>226.25</v>
          </cell>
        </row>
        <row r="4639">
          <cell r="B4639">
            <v>6045</v>
          </cell>
          <cell r="C4639" t="str">
            <v>CONCRETO FCK=15MPA CONT."C" S/LANCAMENTO, PREP.C/BETONEIRA (BRITA 1E2)</v>
          </cell>
          <cell r="D4639" t="str">
            <v>M3</v>
          </cell>
          <cell r="E4639">
            <v>206.99</v>
          </cell>
        </row>
        <row r="4640">
          <cell r="B4640">
            <v>6046</v>
          </cell>
          <cell r="C4640" t="str">
            <v>CONCRETO 1:2,5:3,5 S/LANCAMENTO PREPARO MANUAL</v>
          </cell>
          <cell r="D4640" t="str">
            <v>M3</v>
          </cell>
          <cell r="E4640">
            <v>210.59</v>
          </cell>
        </row>
        <row r="4641">
          <cell r="B4641">
            <v>6047</v>
          </cell>
          <cell r="C4641" t="str">
            <v>CONCRETO MAGRO 1:4:8 C/PREPARO MANUAL</v>
          </cell>
          <cell r="D4641" t="str">
            <v>M3</v>
          </cell>
          <cell r="E4641">
            <v>190.51</v>
          </cell>
        </row>
        <row r="4642">
          <cell r="B4642">
            <v>6048</v>
          </cell>
          <cell r="C4642" t="str">
            <v>PISO CONCRETO MAGRO 1:4:8 E=5,0CM C/REGULARIZACAO CIMENTO/AREIA PENEIR</v>
          </cell>
          <cell r="D4642" t="str">
            <v>M2</v>
          </cell>
          <cell r="E4642">
            <v>19.809999999999999</v>
          </cell>
        </row>
        <row r="4643">
          <cell r="C4643" t="str">
            <v>ADA 1:4 E=1,0CM(ASPERO)</v>
          </cell>
        </row>
        <row r="4644">
          <cell r="B4644">
            <v>6049</v>
          </cell>
          <cell r="C4644" t="str">
            <v>TANQUE PRE-MOLDADO CONCRETO INCL TORN METALICA SIMPLES E COMPLEMENTOS</v>
          </cell>
          <cell r="D4644" t="str">
            <v>UN</v>
          </cell>
          <cell r="E4644">
            <v>109.66</v>
          </cell>
        </row>
        <row r="4645">
          <cell r="B4645">
            <v>6050</v>
          </cell>
          <cell r="C4645" t="str">
            <v>LASTRO EM CONCRETO MAGRO 1:4:8 E=5,0CM C/210KG CIMENTO/M3 PREPARO C/BE</v>
          </cell>
          <cell r="D4645" t="str">
            <v>M2</v>
          </cell>
          <cell r="E4645">
            <v>14.71</v>
          </cell>
        </row>
        <row r="4646">
          <cell r="C4646" t="str">
            <v>TONEIRA</v>
          </cell>
        </row>
        <row r="4647">
          <cell r="B4647">
            <v>6051</v>
          </cell>
          <cell r="C4647" t="str">
            <v>REGULARIZACAO BASE(CONTRA-PISO)P/REVESTIMENTO CERAMICO C/ARG CIMENTO/</v>
          </cell>
          <cell r="D4647" t="str">
            <v>M2</v>
          </cell>
          <cell r="E4647">
            <v>9.1999999999999993</v>
          </cell>
        </row>
        <row r="4648">
          <cell r="C4648" t="str">
            <v>CAL/AREIA MEDIA S/PENEIRAR 1:0,5:5 E=2,5CM PREPARO C/ BETONEIRA</v>
          </cell>
        </row>
        <row r="4649">
          <cell r="B4649">
            <v>6052</v>
          </cell>
          <cell r="C4649" t="str">
            <v>TANQUE MARMORE SINTETICO C/ TORNEIRA METALICA E COMPLEMENTOS PLASTICOS</v>
          </cell>
          <cell r="D4649" t="str">
            <v>UN</v>
          </cell>
          <cell r="E4649">
            <v>112.3</v>
          </cell>
        </row>
        <row r="4650">
          <cell r="B4650">
            <v>6053</v>
          </cell>
          <cell r="C4650" t="str">
            <v>LASTRO CONCRETO MAGRO 1:4:8 E=8,0CM C/210KG CIMENTO/M3 PREPARO C/BETON</v>
          </cell>
          <cell r="D4650" t="str">
            <v>M2</v>
          </cell>
          <cell r="E4650">
            <v>21.45</v>
          </cell>
        </row>
        <row r="4651">
          <cell r="C4651" t="str">
            <v>EIRA</v>
          </cell>
        </row>
        <row r="4652">
          <cell r="B4652">
            <v>6054</v>
          </cell>
          <cell r="C4652" t="str">
            <v>PISO CIMENTADO LISO C/ARG CIMENTO/AREIA MEDIA PENEIRADA 1:3 E=2,5CM PR</v>
          </cell>
          <cell r="D4652" t="str">
            <v>M2</v>
          </cell>
          <cell r="E4652">
            <v>16.739999999999998</v>
          </cell>
        </row>
        <row r="4653">
          <cell r="C4653" t="str">
            <v>EPARO C/ BETONEIRA</v>
          </cell>
        </row>
        <row r="4654">
          <cell r="B4654">
            <v>6055</v>
          </cell>
          <cell r="C4654" t="str">
            <v>LASTRO CONCRETO MAGRO 1:4:8 E=10,0CM C/210KG CIMENTO/M3 PREPARO C/BETO</v>
          </cell>
          <cell r="D4654" t="str">
            <v>M2</v>
          </cell>
          <cell r="E4654">
            <v>24.94</v>
          </cell>
        </row>
        <row r="4655">
          <cell r="B4655" t="str">
            <v>IGO       |</v>
          </cell>
          <cell r="C4655" t="str">
            <v>D E S C R I Ç Ã O                                                   |UN</v>
          </cell>
          <cell r="D4655" t="str">
            <v>IDADE</v>
          </cell>
          <cell r="E4655" t="str">
            <v>|CUSTO TOT</v>
          </cell>
        </row>
        <row r="4656">
          <cell r="B4656" t="str">
            <v>ULO.....: N</v>
          </cell>
          <cell r="C4656" t="str">
            <v>ACIONAL CAIXA</v>
          </cell>
        </row>
        <row r="4658">
          <cell r="C4658" t="str">
            <v>NEIRA</v>
          </cell>
        </row>
        <row r="4659">
          <cell r="B4659">
            <v>6056</v>
          </cell>
          <cell r="C4659" t="str">
            <v>PISO CIMENTADO LISO C/ARG CIMENTO/AREIA MEDIA PENEIRADA 1:3 E=3,0CM C/</v>
          </cell>
          <cell r="D4659" t="str">
            <v>M2</v>
          </cell>
          <cell r="E4659">
            <v>20.39</v>
          </cell>
        </row>
        <row r="4660">
          <cell r="C4660" t="str">
            <v>IMPERMEABILIZANTE PREPARO C/BETONEIRA</v>
          </cell>
        </row>
        <row r="4661">
          <cell r="B4661">
            <v>6057</v>
          </cell>
          <cell r="C4661" t="str">
            <v>PISO CIMENTADO LISO C/ARG CIMENTO/AREIA MEDIA PENEIRADA 1:3 E=1,5CM C/</v>
          </cell>
          <cell r="D4661" t="str">
            <v>M2</v>
          </cell>
          <cell r="E4661">
            <v>14.58</v>
          </cell>
        </row>
        <row r="4662">
          <cell r="C4662" t="str">
            <v>IMPERMEABILIZANTE PREPARO C/BETONEIRA</v>
          </cell>
        </row>
        <row r="4663">
          <cell r="B4663">
            <v>6058</v>
          </cell>
          <cell r="C4663" t="str">
            <v>CUMEEIRA C/TELHA CERAMICA EMBOCADA C/ARGAM 1:2:8</v>
          </cell>
          <cell r="D4663" t="str">
            <v>M</v>
          </cell>
          <cell r="E4663">
            <v>8.2799999999999994</v>
          </cell>
        </row>
        <row r="4664">
          <cell r="B4664">
            <v>6059</v>
          </cell>
          <cell r="C4664" t="str">
            <v>PISO CERAMICA ESMALTADA (LH POPULAR) C/ARG COLANTE INCL. REJUNTAMENTO</v>
          </cell>
          <cell r="D4664" t="str">
            <v>M2</v>
          </cell>
          <cell r="E4664">
            <v>18.149999999999999</v>
          </cell>
        </row>
        <row r="4665">
          <cell r="B4665">
            <v>6060</v>
          </cell>
          <cell r="C4665" t="str">
            <v>PISO CERAMICA ESMALTADA 20X30CM C/ARG COLANTE INCL. REJUNTE</v>
          </cell>
          <cell r="D4665" t="str">
            <v>M2</v>
          </cell>
          <cell r="E4665">
            <v>19.72</v>
          </cell>
        </row>
        <row r="4666">
          <cell r="B4666">
            <v>6061</v>
          </cell>
          <cell r="C4666" t="str">
            <v>PINTURA LATEX PVA 2 DEMAOS SEM EMASSAMENTO, EM PAREDES E TETOS,</v>
          </cell>
          <cell r="D4666" t="str">
            <v>M2</v>
          </cell>
          <cell r="E4666">
            <v>5.93</v>
          </cell>
        </row>
        <row r="4667">
          <cell r="C4667" t="str">
            <v>INCL SELADOR</v>
          </cell>
        </row>
        <row r="4668">
          <cell r="B4668">
            <v>6062</v>
          </cell>
          <cell r="C4668" t="str">
            <v>PINTURA ACRILICA 2 DEMAOS SEM EMASSAMENTO, INCL. SELADOR</v>
          </cell>
          <cell r="D4668" t="str">
            <v>M2</v>
          </cell>
          <cell r="E4668">
            <v>6.81</v>
          </cell>
        </row>
        <row r="4669">
          <cell r="B4669">
            <v>6063</v>
          </cell>
          <cell r="C4669" t="str">
            <v>CORDAO ARREMATE BEIRAIS(LATERAL)C/TELHA COLONIAL EMBOCADA C/</v>
          </cell>
          <cell r="D4669" t="str">
            <v>M</v>
          </cell>
          <cell r="E4669">
            <v>6.74</v>
          </cell>
        </row>
        <row r="4670">
          <cell r="C4670" t="str">
            <v>ARGAM 1:2:8</v>
          </cell>
        </row>
        <row r="4671">
          <cell r="B4671">
            <v>6064</v>
          </cell>
          <cell r="C4671" t="str">
            <v>PINTURA C/TEXTURADO ACRILICO HIDRO-REPELENTE</v>
          </cell>
          <cell r="D4671" t="str">
            <v>M2</v>
          </cell>
          <cell r="E4671">
            <v>6.78</v>
          </cell>
        </row>
        <row r="4672">
          <cell r="B4672">
            <v>6065</v>
          </cell>
          <cell r="C4672" t="str">
            <v>PINTURA ESMALTE 2 DEMAOS C/EMASSSAMENTO P/ESQUADRIA MADEIRA</v>
          </cell>
          <cell r="D4672" t="str">
            <v>M2</v>
          </cell>
          <cell r="E4672">
            <v>13.11</v>
          </cell>
        </row>
        <row r="4673">
          <cell r="B4673">
            <v>6066</v>
          </cell>
          <cell r="C4673" t="str">
            <v>EMBOCA ULTIMA FIADA TELHA PLAN/COLONIAL/PAULISTA C/ARG 1;2:8</v>
          </cell>
          <cell r="D4673" t="str">
            <v>M</v>
          </cell>
          <cell r="E4673">
            <v>3.79</v>
          </cell>
        </row>
        <row r="4674">
          <cell r="B4674">
            <v>6067</v>
          </cell>
          <cell r="C4674" t="str">
            <v>PINTURA ESMALTE 2 DEMAOS C/1 DEMAO ZARCAO P/ESQUADRIA FERRO</v>
          </cell>
          <cell r="D4674" t="str">
            <v>M2</v>
          </cell>
          <cell r="E4674">
            <v>13.33</v>
          </cell>
        </row>
        <row r="4675">
          <cell r="B4675">
            <v>6068</v>
          </cell>
          <cell r="C4675" t="str">
            <v>PINTURA GRAFITE 2 DEMAOS C/1 DEMAO ZARCAO P/ESQUADRIA FERRO</v>
          </cell>
          <cell r="D4675" t="str">
            <v>M2</v>
          </cell>
          <cell r="E4675">
            <v>13.98</v>
          </cell>
        </row>
        <row r="4676">
          <cell r="B4676">
            <v>6069</v>
          </cell>
          <cell r="C4676" t="str">
            <v>CAIACAO INTERNA 3 DEMAOS</v>
          </cell>
          <cell r="D4676" t="str">
            <v>M2</v>
          </cell>
          <cell r="E4676">
            <v>2.84</v>
          </cell>
        </row>
        <row r="4677">
          <cell r="B4677">
            <v>6070</v>
          </cell>
          <cell r="C4677" t="str">
            <v>CAIACAO EXTERNA 3 DEMAOS</v>
          </cell>
          <cell r="D4677" t="str">
            <v>M2</v>
          </cell>
          <cell r="E4677">
            <v>3.51</v>
          </cell>
        </row>
        <row r="4678">
          <cell r="B4678">
            <v>6071</v>
          </cell>
          <cell r="C4678" t="str">
            <v>COBERTURA TELHA CERAMICA FRANCESA INCL. MADEIRAMENTO (APOIO EM PAREDES</v>
          </cell>
          <cell r="D4678" t="str">
            <v>M2</v>
          </cell>
          <cell r="E4678">
            <v>57.73</v>
          </cell>
        </row>
        <row r="4679">
          <cell r="C4679" t="str">
            <v>S/TESOURA). CUMEEIRA E CORDAO DE ARREMATE DOS BEIRAS (LATERAL) EMBOCA-</v>
          </cell>
        </row>
        <row r="4680">
          <cell r="C4680" t="str">
            <v>DO C/ ARG. CIM/CAL/AREIA 1:2:8</v>
          </cell>
        </row>
        <row r="4681">
          <cell r="B4681">
            <v>6072</v>
          </cell>
          <cell r="C4681" t="str">
            <v>COBERTURA C/TELHA FRANCESA INCL.MADEIRAMENTO (VAOS ATE 4,0M C/TESOURA)</v>
          </cell>
          <cell r="D4681" t="str">
            <v>M2</v>
          </cell>
          <cell r="E4681">
            <v>70.680000000000007</v>
          </cell>
        </row>
        <row r="4682">
          <cell r="C4682" t="str">
            <v>CUMEEIRA E CORDAO DE ARREMATE DOS BEIRAIS(LATERAL) EMBOCADO C/ ARGAM.</v>
          </cell>
        </row>
        <row r="4683">
          <cell r="C4683" t="str">
            <v>DE CIM/CAL/AREIA 1:2:8</v>
          </cell>
        </row>
        <row r="4684">
          <cell r="B4684">
            <v>6073</v>
          </cell>
          <cell r="C4684" t="str">
            <v>COBERTURA TELHA CERAMICA TIPO PLAN INCL. MADEIRAMENTO(APOIO EM PAREDES</v>
          </cell>
          <cell r="D4684" t="str">
            <v>M2</v>
          </cell>
          <cell r="E4684">
            <v>61.76</v>
          </cell>
        </row>
        <row r="4685">
          <cell r="C4685" t="str">
            <v>SEM TESOURA). CUMEEIRA, CORDAO DE ARREMATE DOS BEIRAIS (LATERAL) E</v>
          </cell>
        </row>
        <row r="4686">
          <cell r="B4686" t="str">
            <v>IGO       |</v>
          </cell>
          <cell r="C4686" t="str">
            <v>D E S C R I Ç Ã O                                                   |UN</v>
          </cell>
          <cell r="D4686" t="str">
            <v>IDADE</v>
          </cell>
          <cell r="E4686" t="str">
            <v>|CUSTO TOT</v>
          </cell>
        </row>
        <row r="4687">
          <cell r="B4687" t="str">
            <v>ULO.....: N</v>
          </cell>
          <cell r="C4687" t="str">
            <v>ACIONAL CAIXA</v>
          </cell>
        </row>
        <row r="4689">
          <cell r="C4689" t="str">
            <v>ULTIMA FIADA EMBOCADA C/ARG. CIM/CAL/AREIA 1:2:8</v>
          </cell>
        </row>
        <row r="4690">
          <cell r="B4690">
            <v>6075</v>
          </cell>
          <cell r="C4690" t="str">
            <v>ALVENARIA 1,0 VEZ C/TIJOLOS CERAMICOS FURADOS 10X20X20CM ASSENTES C/</v>
          </cell>
          <cell r="D4690" t="str">
            <v>M2</v>
          </cell>
          <cell r="E4690">
            <v>35.01</v>
          </cell>
        </row>
        <row r="4691">
          <cell r="C4691" t="str">
            <v>ARG. CIM/CAL/AREIA 1:2:8 JUNTAS 12MM (C/5% PERDAS TIJOLOS)</v>
          </cell>
        </row>
        <row r="4692">
          <cell r="B4692">
            <v>6076</v>
          </cell>
          <cell r="C4692" t="str">
            <v>RASGOS E ENCHIMENTOS EM ALVENARIA PARA PASSAGEM DE TUBULACAO</v>
          </cell>
          <cell r="D4692" t="str">
            <v>M</v>
          </cell>
          <cell r="E4692">
            <v>7.59</v>
          </cell>
        </row>
        <row r="4693">
          <cell r="C4693" t="str">
            <v>COM DIAMETRO DE 65 MM (2 1/2") A 100 MM (4")</v>
          </cell>
        </row>
        <row r="4694">
          <cell r="B4694">
            <v>6077</v>
          </cell>
          <cell r="C4694" t="str">
            <v>PINTURA ESMALTE 2DEMAOS C/EMASSAMENTO P/ESQUADRIAS MADEIRA</v>
          </cell>
          <cell r="D4694" t="str">
            <v>M2</v>
          </cell>
          <cell r="E4694">
            <v>13.11</v>
          </cell>
        </row>
        <row r="4695">
          <cell r="B4695">
            <v>6078</v>
          </cell>
          <cell r="C4695" t="str">
            <v>PINTURA ESMALTE 2DEMAOS+1DEMAO ZARCAO P/ESQUADRIAS FERRO</v>
          </cell>
          <cell r="D4695" t="str">
            <v>M2</v>
          </cell>
          <cell r="E4695">
            <v>13.33</v>
          </cell>
        </row>
        <row r="4696">
          <cell r="B4696">
            <v>6079</v>
          </cell>
          <cell r="C4696" t="str">
            <v>PINTURA GRAFITE 2 DEMAOS+1DEMAO ZARCAO P/ESQUADRIA METALICA</v>
          </cell>
          <cell r="D4696" t="str">
            <v>M2</v>
          </cell>
          <cell r="E4696">
            <v>13.98</v>
          </cell>
        </row>
        <row r="4697">
          <cell r="B4697">
            <v>6080</v>
          </cell>
          <cell r="C4697" t="str">
            <v>RASGOS E FECHAMENTOS EM ALVENARIA P/PASSAGEM DE TUBULACAO</v>
          </cell>
          <cell r="D4697" t="str">
            <v>M</v>
          </cell>
          <cell r="E4697">
            <v>3.51</v>
          </cell>
        </row>
        <row r="4698">
          <cell r="C4698" t="str">
            <v>ELETRICA - 1/2" A 1 " (INCLUSIVE)</v>
          </cell>
        </row>
        <row r="4699">
          <cell r="B4699">
            <v>6081</v>
          </cell>
          <cell r="C4699" t="str">
            <v>PINTURA VERNIZ 3DEMAOS (INTERNA) P/ESQUADRIAS DE MADEIRA</v>
          </cell>
          <cell r="D4699" t="str">
            <v>M2</v>
          </cell>
          <cell r="E4699">
            <v>7.8</v>
          </cell>
        </row>
        <row r="4700">
          <cell r="B4700">
            <v>6082</v>
          </cell>
          <cell r="C4700" t="str">
            <v>PINTURA VERNIZ 3DEMAOS (EXTERNA) P/ESQUADRIAS DE MADEIRA</v>
          </cell>
          <cell r="D4700" t="str">
            <v>M2</v>
          </cell>
          <cell r="E4700">
            <v>7.95</v>
          </cell>
        </row>
        <row r="4701">
          <cell r="B4701">
            <v>6083</v>
          </cell>
          <cell r="C4701" t="str">
            <v>RASGOS E FECHAMENTOS EM ALVENARIA P/PASSAGEM DE TUBULACAO</v>
          </cell>
          <cell r="D4701" t="str">
            <v>M</v>
          </cell>
          <cell r="E4701">
            <v>3.52</v>
          </cell>
        </row>
        <row r="4702">
          <cell r="C4702" t="str">
            <v>HIDRAULICA - 1/2" (20MM) A 1" (25MM), INCLUSIVE</v>
          </cell>
        </row>
        <row r="4703">
          <cell r="B4703">
            <v>6084</v>
          </cell>
          <cell r="C4703" t="str">
            <v>RASGOS E FECHAMENTOS EM ALVENARIA P/PASSAGEM DE TUBULACAO</v>
          </cell>
          <cell r="D4703" t="str">
            <v>M</v>
          </cell>
          <cell r="E4703">
            <v>5.29</v>
          </cell>
        </row>
        <row r="4704">
          <cell r="C4704" t="str">
            <v>HIDRAULICA - 1 1/4" (32MM) A 1 1/2" (50 MM)</v>
          </cell>
        </row>
        <row r="4705">
          <cell r="B4705">
            <v>6085</v>
          </cell>
          <cell r="C4705" t="str">
            <v>COBERTURA C/TELHA CERAMICA COLONIAL, INCL. MADEIRAMENTO (C/TESOURA</v>
          </cell>
          <cell r="D4705" t="str">
            <v>M2</v>
          </cell>
          <cell r="E4705">
            <v>69</v>
          </cell>
        </row>
        <row r="4706">
          <cell r="C4706" t="str">
            <v>VAOS ATE 4,0M), CUMEEIRA, CORDAO DE ARREMATE DOS BEIRAIS (LATERAL)</v>
          </cell>
        </row>
        <row r="4707">
          <cell r="C4707" t="str">
            <v>E ULTIMA FIADA EMBOCADA C/ARG. CIM/AREIA 1:2:8</v>
          </cell>
        </row>
        <row r="4708">
          <cell r="B4708">
            <v>6086</v>
          </cell>
          <cell r="C4708" t="str">
            <v>COBERTURA C/TELHA CERAMICA COLONIAL, INCL.MADEIRAMENTO (APOIO EM PARE-</v>
          </cell>
          <cell r="D4708" t="str">
            <v>M2</v>
          </cell>
          <cell r="E4708">
            <v>61.36</v>
          </cell>
        </row>
        <row r="4709">
          <cell r="C4709" t="str">
            <v>DES, SEM TESOURA). CUMEEIRA, CORDAO DE ARREMATE DOS BEIRAIS  (LATERAL)</v>
          </cell>
        </row>
        <row r="4710">
          <cell r="C4710" t="str">
            <v>E ULTIMA FIADA EMBOCADA C/ ARG. CIM/CAL/AREIA 1:2:8</v>
          </cell>
        </row>
        <row r="4711">
          <cell r="B4711">
            <v>6087</v>
          </cell>
          <cell r="C4711" t="str">
            <v>TAMPA EM CONCRETO ARMADO 60X60X5CM P/CX INSPECAO/FOSSA SEPTICA</v>
          </cell>
          <cell r="D4711" t="str">
            <v>UN</v>
          </cell>
          <cell r="E4711">
            <v>13.75</v>
          </cell>
        </row>
        <row r="4712">
          <cell r="B4712">
            <v>6088</v>
          </cell>
          <cell r="C4712" t="str">
            <v>COBERTURA C/ TELHA DE FIBROCIMENTO ONDULADA 6MM, INCL. MADEIRAMENTO</v>
          </cell>
          <cell r="D4712" t="str">
            <v>M2</v>
          </cell>
          <cell r="E4712">
            <v>57.77</v>
          </cell>
        </row>
        <row r="4713">
          <cell r="C4713" t="str">
            <v>(VAOS ATE 10,0M - C/TESOURAS) E CUMEEIRA UNIVERSAL</v>
          </cell>
        </row>
        <row r="4714">
          <cell r="B4714">
            <v>6089</v>
          </cell>
          <cell r="C4714" t="str">
            <v>CONCRETO FCK=10MPA, CONTROLE "C" PREPARO MECANICO</v>
          </cell>
          <cell r="D4714" t="str">
            <v>M3</v>
          </cell>
          <cell r="E4714">
            <v>194.79</v>
          </cell>
        </row>
        <row r="4715">
          <cell r="B4715">
            <v>6090</v>
          </cell>
          <cell r="C4715" t="str">
            <v>LANCAMENTO/APLICACAO MANUAL DE CONCRETO EM FUNDACOES</v>
          </cell>
          <cell r="D4715" t="str">
            <v>M3</v>
          </cell>
          <cell r="E4715">
            <v>34.03</v>
          </cell>
        </row>
        <row r="4716">
          <cell r="B4716">
            <v>6091</v>
          </cell>
          <cell r="C4716" t="str">
            <v>COBERTURA EM TELHA DE FIBROCIMENTO ONDULADA 6MM, INCL. MADEIRAMENTO</v>
          </cell>
          <cell r="D4716" t="str">
            <v>M2</v>
          </cell>
          <cell r="E4716">
            <v>46.34</v>
          </cell>
        </row>
        <row r="4717">
          <cell r="B4717" t="str">
            <v>IGO       |</v>
          </cell>
          <cell r="C4717" t="str">
            <v>D E S C R I Ç Ã O                                                   |UN</v>
          </cell>
          <cell r="D4717" t="str">
            <v>IDADE</v>
          </cell>
          <cell r="E4717" t="str">
            <v>|CUSTO TOT</v>
          </cell>
        </row>
        <row r="4718">
          <cell r="B4718" t="str">
            <v>ULO.....: N</v>
          </cell>
          <cell r="C4718" t="str">
            <v>ACIONAL CAIXA</v>
          </cell>
        </row>
        <row r="4720">
          <cell r="C4720" t="str">
            <v>(APOIADO EM PAREDES, SEM TESOURA) E CUMEEIRA UNIVERSAL</v>
          </cell>
        </row>
        <row r="4721">
          <cell r="B4721">
            <v>6092</v>
          </cell>
          <cell r="C4721" t="str">
            <v>LIMPEZA MANUAL DO TERRENO (C/ RASPAGEM SUPERFICIAL)</v>
          </cell>
          <cell r="D4721" t="str">
            <v>M2</v>
          </cell>
          <cell r="E4721">
            <v>1.03</v>
          </cell>
        </row>
        <row r="4722">
          <cell r="B4722">
            <v>6095</v>
          </cell>
          <cell r="C4722" t="str">
            <v>FORMA PLANA TABUA 3A. P/CINTA AMARRACAO INCL. DESMONTAGEM E REAPROVEIT</v>
          </cell>
          <cell r="D4722" t="str">
            <v>M2</v>
          </cell>
          <cell r="E4722">
            <v>14.33</v>
          </cell>
        </row>
        <row r="4723">
          <cell r="B4723">
            <v>6096</v>
          </cell>
          <cell r="C4723" t="str">
            <v>ALVENARIA 1,0 VEZ C/BLOCOS CONCRETO 20X20X40CM ASSENTES C/ ARG.</v>
          </cell>
          <cell r="D4723" t="str">
            <v>M2</v>
          </cell>
          <cell r="E4723">
            <v>21.81</v>
          </cell>
        </row>
        <row r="4724">
          <cell r="C4724" t="str">
            <v>CIM/CAL/AREIA 1:0,5:8 JUNTAS 10MM (INCL 5% PERDAS BLOCOS)</v>
          </cell>
        </row>
        <row r="4725">
          <cell r="B4725">
            <v>6098</v>
          </cell>
          <cell r="C4725" t="str">
            <v>ALVENARIA 1/2 VEZ BLOCOS CONCRETO 10X20X40CM ASSENTES C/ PASTA</v>
          </cell>
          <cell r="D4725" t="str">
            <v>M2</v>
          </cell>
          <cell r="E4725">
            <v>11.51</v>
          </cell>
        </row>
        <row r="4726">
          <cell r="C4726" t="str">
            <v>DE ARG. COLANTE, JUNTA DE 5MM (INCLUI 5% DE PERDAS DE TIJOLOS)</v>
          </cell>
        </row>
        <row r="4727">
          <cell r="B4727">
            <v>6099</v>
          </cell>
          <cell r="C4727" t="str">
            <v>VIDRO FANTASIA 4MM COLOCADO EM ESQUADRIAS METALICAS/MADEIRA</v>
          </cell>
          <cell r="D4727" t="str">
            <v>M2</v>
          </cell>
          <cell r="E4727">
            <v>44.61</v>
          </cell>
        </row>
        <row r="4728">
          <cell r="B4728">
            <v>6100</v>
          </cell>
          <cell r="C4728" t="str">
            <v>TARJETA E DOBRADICAS P/ PORTA INTERNA</v>
          </cell>
          <cell r="D4728" t="str">
            <v>UN</v>
          </cell>
          <cell r="E4728">
            <v>20.9</v>
          </cell>
        </row>
        <row r="4729">
          <cell r="B4729">
            <v>6101</v>
          </cell>
          <cell r="C4729" t="str">
            <v>FECHADURA E FERRAGENS EM FERRO NIQUELADO SIMPLES P/1 PORTA INTERNA</v>
          </cell>
          <cell r="D4729" t="str">
            <v>UN</v>
          </cell>
          <cell r="E4729">
            <v>45.28</v>
          </cell>
        </row>
        <row r="4730">
          <cell r="B4730">
            <v>6102</v>
          </cell>
          <cell r="C4730" t="str">
            <v>FORRO DE GESSO EM PLACAS PRE-MOLDADAS MACHO/FEMEA, BISOTADAS, FIXADO</v>
          </cell>
          <cell r="D4730" t="str">
            <v>M2</v>
          </cell>
          <cell r="E4730">
            <v>11.34</v>
          </cell>
        </row>
        <row r="4731">
          <cell r="C4731" t="str">
            <v>C/ARAME GALVANIZADO</v>
          </cell>
        </row>
        <row r="4732">
          <cell r="B4732">
            <v>6103</v>
          </cell>
          <cell r="C4732" t="str">
            <v>JANELA BASCULANTE DE FERRO - 0,60 X 0,80 M</v>
          </cell>
          <cell r="D4732" t="str">
            <v>M2</v>
          </cell>
          <cell r="E4732">
            <v>126.52</v>
          </cell>
        </row>
        <row r="4733">
          <cell r="B4733">
            <v>6104</v>
          </cell>
          <cell r="C4733" t="str">
            <v>JANELA BASCULANTE DE FERRO - 1,20 X 1,20 M</v>
          </cell>
          <cell r="D4733" t="str">
            <v>M2</v>
          </cell>
          <cell r="E4733">
            <v>175.47</v>
          </cell>
        </row>
        <row r="4734">
          <cell r="B4734">
            <v>6105</v>
          </cell>
          <cell r="C4734" t="str">
            <v>CONCRETO CICLOPICO CIM/AREIA/BRITA 1:3:5 + 30% PEDRA-DE-MAO, PREPARO</v>
          </cell>
          <cell r="D4734" t="str">
            <v>M3</v>
          </cell>
          <cell r="E4734">
            <v>176.89</v>
          </cell>
        </row>
        <row r="4735">
          <cell r="C4735" t="str">
            <v>MECANICO, COM LANCAMENTO MANUAL</v>
          </cell>
        </row>
        <row r="4736">
          <cell r="B4736">
            <v>6106</v>
          </cell>
          <cell r="C4736" t="str">
            <v>JANELA DE CORRER EM MADEIRA DE LEI P/VIDRO - 1,20 X 1,50 M</v>
          </cell>
          <cell r="D4736" t="str">
            <v>M2</v>
          </cell>
          <cell r="E4736">
            <v>174.57</v>
          </cell>
        </row>
        <row r="4737">
          <cell r="B4737">
            <v>6107</v>
          </cell>
          <cell r="C4737" t="str">
            <v>JANELA FERRO CORRER 2FLS DIVISAO HORIZONTAL 150X120CM, ASSENTADA</v>
          </cell>
          <cell r="D4737" t="str">
            <v>M2</v>
          </cell>
          <cell r="E4737">
            <v>94.84</v>
          </cell>
        </row>
        <row r="4738">
          <cell r="B4738">
            <v>6108</v>
          </cell>
          <cell r="C4738" t="str">
            <v>VERGAS 10X10CM, PRE-MOLDADAS CONCRETO FCK=15MPA (PREPARO C/</v>
          </cell>
          <cell r="D4738" t="str">
            <v>M</v>
          </cell>
          <cell r="E4738">
            <v>8.59</v>
          </cell>
        </row>
        <row r="4739">
          <cell r="C4739" t="str">
            <v>BETONEIRA), ACO FINO CA-60 E FORMAS TABUA PINHO 3A.</v>
          </cell>
        </row>
        <row r="4740">
          <cell r="B4740">
            <v>6109</v>
          </cell>
          <cell r="C4740" t="str">
            <v>ALVENARIA BLOCOS CONCRETO 15X20X40CM E=15CM ASSENTES C/ ARGAMASSA</v>
          </cell>
          <cell r="D4740" t="str">
            <v>M2</v>
          </cell>
          <cell r="E4740">
            <v>18.43</v>
          </cell>
        </row>
        <row r="4741">
          <cell r="C4741" t="str">
            <v>CIM/CAL/AREIA 1:1/2:8, JUNTAS DE 10MM (INCLUI 5% PERDAS DE BLOCOS)</v>
          </cell>
        </row>
        <row r="4742">
          <cell r="B4742">
            <v>6110</v>
          </cell>
          <cell r="C4742" t="str">
            <v>ALVENARIA DE EMBASAMENTO EM TIJOLOS CERAMICOS MACICOS 5X10X20CM,</v>
          </cell>
          <cell r="D4742" t="str">
            <v>M3</v>
          </cell>
          <cell r="E4742">
            <v>344.46</v>
          </cell>
        </row>
        <row r="4743">
          <cell r="C4743" t="str">
            <v>ASSENTES C/ ARG. CIM/CAL/AREIA 1:2:8 JUNTAS 12MM (INCL 5% PERDAS)</v>
          </cell>
        </row>
        <row r="4744">
          <cell r="B4744">
            <v>6111</v>
          </cell>
          <cell r="C4744" t="str">
            <v>ALVENARIA 1/2 VEZ TIJOLO CERAMICO FURADO 10X20X20CM, ASSENTES C/ARG.</v>
          </cell>
          <cell r="D4744" t="str">
            <v>M2</v>
          </cell>
          <cell r="E4744">
            <v>17.04</v>
          </cell>
        </row>
        <row r="4745">
          <cell r="C4745" t="str">
            <v>CIM/CAL/AREIA 1:2:8 JUNTAS 12MM (INCLUI 5% PERDAS DE TIJOLOS)</v>
          </cell>
        </row>
        <row r="4746">
          <cell r="B4746">
            <v>6112</v>
          </cell>
          <cell r="C4746" t="str">
            <v>ALVENARIA 1/2 VEZ BLOCOS CONCRETO 10X20X40CM, ASSENTES C/ ARGAMASSA</v>
          </cell>
          <cell r="D4746" t="str">
            <v>M2</v>
          </cell>
          <cell r="E4746">
            <v>14.24</v>
          </cell>
        </row>
        <row r="4747">
          <cell r="C4747" t="str">
            <v>CIM/CAL/AREIA MEDIA 1:0,5:8 JUNTAS 10MM (INCLUI 5% PERDAS DE BLOCOS)</v>
          </cell>
        </row>
        <row r="4748">
          <cell r="B4748" t="str">
            <v>IGO       |</v>
          </cell>
          <cell r="C4748" t="str">
            <v>D E S C R I Ç Ã O                                                   |UN</v>
          </cell>
          <cell r="D4748" t="str">
            <v>IDADE</v>
          </cell>
          <cell r="E4748" t="str">
            <v>|CUSTO TOT</v>
          </cell>
        </row>
        <row r="4749">
          <cell r="B4749" t="str">
            <v>ULO.....: N</v>
          </cell>
          <cell r="C4749" t="str">
            <v>ACIONAL CAIXA</v>
          </cell>
        </row>
        <row r="4751">
          <cell r="B4751">
            <v>6113</v>
          </cell>
          <cell r="C4751" t="str">
            <v>APERTO(ENCUNHAMENTO) C/TIJOLO CERAM MACICO EM ALVENARIA DE 1,0VEZ/20CM</v>
          </cell>
          <cell r="D4751" t="str">
            <v>M</v>
          </cell>
          <cell r="E4751">
            <v>11.23</v>
          </cell>
        </row>
        <row r="4752">
          <cell r="B4752">
            <v>6114</v>
          </cell>
          <cell r="C4752" t="str">
            <v>APERTO (ENCUNHAMENTO) EM ALVENARIA DE 1 VEZ C/ ARGAMASSA DE</v>
          </cell>
          <cell r="D4752" t="str">
            <v>M</v>
          </cell>
          <cell r="E4752">
            <v>3.61</v>
          </cell>
        </row>
        <row r="4753">
          <cell r="C4753" t="str">
            <v>CIM/CAL/AREIA 1:0,5:8 E=3,0CM</v>
          </cell>
        </row>
        <row r="4754">
          <cell r="B4754">
            <v>6115</v>
          </cell>
          <cell r="C4754" t="str">
            <v>APERTO (ENCUNHAMENTO) EM ALVENARIA DE 1/2 VEZ C/ ARGAMASSA DE</v>
          </cell>
          <cell r="D4754" t="str">
            <v>M</v>
          </cell>
          <cell r="E4754">
            <v>2.2400000000000002</v>
          </cell>
        </row>
        <row r="4755">
          <cell r="C4755" t="str">
            <v>CIM/CAL/AREIA 1:0,5:8 E=3,0CM</v>
          </cell>
        </row>
        <row r="4756">
          <cell r="B4756">
            <v>6116</v>
          </cell>
          <cell r="C4756" t="str">
            <v>ARMACAO C/ACO CA-60 (3,4MM A 6,00MM)</v>
          </cell>
          <cell r="D4756" t="str">
            <v>KG</v>
          </cell>
          <cell r="E4756">
            <v>4.91</v>
          </cell>
        </row>
        <row r="4757">
          <cell r="B4757">
            <v>6117</v>
          </cell>
          <cell r="C4757" t="str">
            <v>ARMACAO ACO CA-50 P/1,0M3 DE CONCRETO</v>
          </cell>
          <cell r="D4757" t="str">
            <v>UN</v>
          </cell>
          <cell r="E4757">
            <v>339.65</v>
          </cell>
        </row>
        <row r="4758">
          <cell r="B4758">
            <v>6118</v>
          </cell>
          <cell r="C4758" t="str">
            <v>ARMACAO EM TELA SOLDADA Q-138 (ACO CA-60 4,2MM C/10CM)</v>
          </cell>
          <cell r="D4758" t="str">
            <v>KG</v>
          </cell>
          <cell r="E4758">
            <v>5.61</v>
          </cell>
        </row>
        <row r="4759">
          <cell r="B4759">
            <v>6119</v>
          </cell>
          <cell r="C4759" t="str">
            <v>CAIXA DE INSPECAO EM ALVENARIA DE TIJOLOS MACICOS, 1/2 VEZ, REVESTIDA</v>
          </cell>
          <cell r="D4759" t="str">
            <v>UN</v>
          </cell>
          <cell r="E4759">
            <v>68.58</v>
          </cell>
        </row>
        <row r="4760">
          <cell r="C4760" t="str">
            <v>INTERNAMENTE C/BARRA-LISA(ARG.CIM/AREIA 1:4) E=2,0CM INCL. TAMPA PRE-</v>
          </cell>
        </row>
        <row r="4761">
          <cell r="C4761" t="str">
            <v>MOLDADA E FUNDO DE CONCRETO DIMENSOES EXTERNAS: 0,60MX0,60MX0,60M</v>
          </cell>
        </row>
        <row r="4762">
          <cell r="B4762">
            <v>6120</v>
          </cell>
          <cell r="C4762" t="str">
            <v>PORTA CORTA-FOGO METALICA - 90 X 210 CM</v>
          </cell>
          <cell r="D4762" t="str">
            <v>M2</v>
          </cell>
          <cell r="E4762">
            <v>185.49</v>
          </cell>
        </row>
        <row r="4763">
          <cell r="B4763">
            <v>6121</v>
          </cell>
          <cell r="C4763" t="str">
            <v>PORTA MADEIRA COMPENSADO LISO E=3,5CM INCL ADUELA 3X13CM E ALIZAR</v>
          </cell>
          <cell r="D4763" t="str">
            <v>M2</v>
          </cell>
          <cell r="E4763">
            <v>97.05</v>
          </cell>
        </row>
        <row r="4764">
          <cell r="B4764">
            <v>6122</v>
          </cell>
          <cell r="C4764" t="str">
            <v>EMBASAMENTO C/PEDRA ARGAMASSADA UTILIZANDO ARG.CIM/AREIA 1:4</v>
          </cell>
          <cell r="D4764" t="str">
            <v>M3</v>
          </cell>
          <cell r="E4764">
            <v>196.38</v>
          </cell>
        </row>
        <row r="4765">
          <cell r="B4765">
            <v>6123</v>
          </cell>
          <cell r="C4765" t="str">
            <v>RODAPE C/ARGAMASSA 1:0,5:5 CIM/CAL/AREIA - 8CM</v>
          </cell>
          <cell r="D4765" t="str">
            <v>M</v>
          </cell>
          <cell r="E4765">
            <v>5.27</v>
          </cell>
        </row>
        <row r="4766">
          <cell r="B4766">
            <v>6124</v>
          </cell>
          <cell r="C4766" t="str">
            <v>INST.VALVULA DESCARGA CROMADA LISA C/REGISTRO</v>
          </cell>
          <cell r="D4766" t="str">
            <v>UN</v>
          </cell>
          <cell r="E4766">
            <v>143.82</v>
          </cell>
        </row>
        <row r="4767">
          <cell r="B4767">
            <v>6125</v>
          </cell>
          <cell r="C4767" t="str">
            <v>RODAPE EM CERAMICA ESMALTADA - H=8,0CM</v>
          </cell>
          <cell r="D4767" t="str">
            <v>M</v>
          </cell>
          <cell r="E4767">
            <v>5.18</v>
          </cell>
        </row>
        <row r="4768">
          <cell r="B4768">
            <v>6126</v>
          </cell>
          <cell r="C4768" t="str">
            <v>JANELA EM FERRO DE CORRER C/2 FOLHAS EM CAIXILHOS PEQUENOS C/BANDEIRA</v>
          </cell>
          <cell r="D4768" t="str">
            <v>M2</v>
          </cell>
          <cell r="E4768">
            <v>152.38999999999999</v>
          </cell>
        </row>
        <row r="4769">
          <cell r="C4769" t="str">
            <v>MAXIMAR OU FIXA, 1,20MX1,20M</v>
          </cell>
        </row>
        <row r="4770">
          <cell r="B4770">
            <v>6127</v>
          </cell>
          <cell r="C4770" t="str">
            <v>JANELA EM MADEIRA CORRER, SIMPLES P/VIDRO 1,20MX1,20M</v>
          </cell>
          <cell r="D4770" t="str">
            <v>M2</v>
          </cell>
          <cell r="E4770">
            <v>175.21</v>
          </cell>
        </row>
        <row r="4771">
          <cell r="B4771">
            <v>6128</v>
          </cell>
          <cell r="C4771" t="str">
            <v>INSTALACAO VASO SANITARIO EM LOUCA BRANCA C/CAIXA DESCARGA EXTERNA PLA</v>
          </cell>
          <cell r="D4771" t="str">
            <v>UN</v>
          </cell>
          <cell r="E4771">
            <v>133.38</v>
          </cell>
        </row>
        <row r="4772">
          <cell r="C4772" t="str">
            <v>STICA</v>
          </cell>
        </row>
        <row r="4773">
          <cell r="B4773">
            <v>6129</v>
          </cell>
          <cell r="C4773" t="str">
            <v>INSTAL.ELETRICAS/TELEFONICAS - 1Q.32 TIPO "B"/BAIXO, EXCETO PADRAO</v>
          </cell>
          <cell r="D4773" t="str">
            <v>UN</v>
          </cell>
          <cell r="E4773">
            <v>417.41</v>
          </cell>
        </row>
        <row r="4774">
          <cell r="B4774">
            <v>6130</v>
          </cell>
          <cell r="C4774" t="str">
            <v>IMPERMEABILIZACAO PISOS C/ARG CIM/AREIA 1:4 C/IMPERMEABILIZANTE E=2,5C</v>
          </cell>
          <cell r="D4774" t="str">
            <v>M2</v>
          </cell>
          <cell r="E4774">
            <v>9.7899999999999991</v>
          </cell>
        </row>
        <row r="4775">
          <cell r="C4775" t="str">
            <v>M</v>
          </cell>
        </row>
        <row r="4776">
          <cell r="B4776">
            <v>6131</v>
          </cell>
          <cell r="C4776" t="str">
            <v>PORTA DE FERRO TODA EM VENEZIANA C/ADUELA, FERRAGENS E FECHADURA</v>
          </cell>
          <cell r="D4776" t="str">
            <v>M2</v>
          </cell>
          <cell r="E4776">
            <v>110.41</v>
          </cell>
        </row>
        <row r="4777">
          <cell r="B4777">
            <v>6132</v>
          </cell>
          <cell r="C4777" t="str">
            <v>CONCRETO USINADO(PRE-MISTURADO) FCK=15MPA, SLUMP NORMAL, C/LANCAMENTO</v>
          </cell>
          <cell r="D4777" t="str">
            <v>M3</v>
          </cell>
          <cell r="E4777">
            <v>242.5</v>
          </cell>
        </row>
        <row r="4778">
          <cell r="B4778">
            <v>6133</v>
          </cell>
          <cell r="C4778" t="str">
            <v>EMBOCO ASPERO CAL/AREIA MEDIA S/PENEIRAR 1:4 + 130KG DE CIMENTO E=2CM</v>
          </cell>
          <cell r="D4778" t="str">
            <v>M2</v>
          </cell>
          <cell r="E4778">
            <v>11.6</v>
          </cell>
        </row>
        <row r="4779">
          <cell r="B4779" t="str">
            <v>IGO       |</v>
          </cell>
          <cell r="C4779" t="str">
            <v>D E S C R I Ç Ã O                                                   |UN</v>
          </cell>
          <cell r="D4779" t="str">
            <v>IDADE</v>
          </cell>
          <cell r="E4779" t="str">
            <v>|CUSTO TOT</v>
          </cell>
        </row>
        <row r="4780">
          <cell r="B4780" t="str">
            <v>ULO.....: N</v>
          </cell>
          <cell r="C4780" t="str">
            <v>ACIONAL CAIXA</v>
          </cell>
        </row>
        <row r="4782">
          <cell r="C4782" t="str">
            <v>(PREPARO DA ARGAMASSA C/BETONEIRA)</v>
          </cell>
        </row>
        <row r="4783">
          <cell r="B4783">
            <v>6134</v>
          </cell>
          <cell r="C4783" t="str">
            <v>LASTRO DE CONCRETO MAGRO COM CONSUMO DE CIMENTO=220KG/M3(PREPARO MECAN</v>
          </cell>
          <cell r="D4783" t="str">
            <v>M3</v>
          </cell>
          <cell r="E4783">
            <v>215</v>
          </cell>
        </row>
        <row r="4784">
          <cell r="C4784" t="str">
            <v>ICO)</v>
          </cell>
        </row>
        <row r="4785">
          <cell r="B4785">
            <v>6136</v>
          </cell>
          <cell r="C4785" t="str">
            <v>INSTAL.HIDRAULICAS, PADROES BAIXO/MINIMO - 1Q.32 TIPO "B", EXCETO LIG</v>
          </cell>
          <cell r="D4785" t="str">
            <v>UN</v>
          </cell>
          <cell r="E4785">
            <v>461.87</v>
          </cell>
        </row>
        <row r="4786">
          <cell r="C4786" t="str">
            <v>ACOES</v>
          </cell>
        </row>
        <row r="4787">
          <cell r="B4787">
            <v>6137</v>
          </cell>
          <cell r="C4787" t="str">
            <v>CONCRETO FCK=15MPA C/IMPERMEAB. CONT."C", PREP.C/BETONEIRA</v>
          </cell>
          <cell r="D4787" t="str">
            <v>M3</v>
          </cell>
          <cell r="E4787">
            <v>228.99</v>
          </cell>
        </row>
        <row r="4788">
          <cell r="B4788">
            <v>6153</v>
          </cell>
          <cell r="C4788" t="str">
            <v>ADENSAMENTO, DESEMPENO E PREP.JUNTAS CONCRETAGEM/CONCR.BOMBEADO</v>
          </cell>
          <cell r="D4788" t="str">
            <v>M3</v>
          </cell>
          <cell r="E4788">
            <v>12.48</v>
          </cell>
        </row>
        <row r="4789">
          <cell r="B4789">
            <v>6154</v>
          </cell>
          <cell r="C4789" t="str">
            <v>REVESTIMENTO C/GESSO EM PAREDES INTERNAS DE BLOCOS CONCRETO</v>
          </cell>
          <cell r="D4789" t="str">
            <v>M2</v>
          </cell>
          <cell r="E4789">
            <v>6</v>
          </cell>
        </row>
        <row r="4790">
          <cell r="B4790">
            <v>6155</v>
          </cell>
          <cell r="C4790" t="str">
            <v>FORMA PLANA C/COMPENSADO PLASTIFICADO 18MM REAP.6X INCL.ESCORAMENTO,</v>
          </cell>
          <cell r="D4790" t="str">
            <v>M2</v>
          </cell>
          <cell r="E4790">
            <v>28.89</v>
          </cell>
        </row>
        <row r="4791">
          <cell r="C4791" t="str">
            <v>MONTAGEM E DESFORMA</v>
          </cell>
        </row>
        <row r="4792">
          <cell r="B4792">
            <v>6156</v>
          </cell>
          <cell r="C4792" t="str">
            <v>CAMINHAO BASCULANTE FORD F-12000 12T 142HP (VU=5ANOS) - CHI DIURNO</v>
          </cell>
          <cell r="D4792" t="str">
            <v>CHI</v>
          </cell>
          <cell r="E4792">
            <v>24</v>
          </cell>
        </row>
        <row r="4793">
          <cell r="B4793">
            <v>6157</v>
          </cell>
          <cell r="C4793" t="str">
            <v>TAMPA EM ACO INOX PARA RESERVATORIO</v>
          </cell>
          <cell r="D4793" t="str">
            <v>UN</v>
          </cell>
          <cell r="E4793">
            <v>360.13</v>
          </cell>
        </row>
        <row r="4794">
          <cell r="B4794">
            <v>6158</v>
          </cell>
          <cell r="C4794" t="str">
            <v>SUSPIRO EM FOFO D=100MM, PARA RESERVATORIO</v>
          </cell>
          <cell r="D4794" t="str">
            <v>UN</v>
          </cell>
          <cell r="E4794">
            <v>369.84</v>
          </cell>
        </row>
        <row r="4795">
          <cell r="B4795">
            <v>6159</v>
          </cell>
          <cell r="C4795" t="str">
            <v>INDICADOR DE NIVEL, PARA RESERVATORIO</v>
          </cell>
          <cell r="D4795" t="str">
            <v>UN</v>
          </cell>
          <cell r="E4795">
            <v>81.08</v>
          </cell>
        </row>
        <row r="4796">
          <cell r="B4796">
            <v>6160</v>
          </cell>
          <cell r="C4796" t="str">
            <v>ESCADA INTERNA PARA RESERVATORIO</v>
          </cell>
          <cell r="D4796" t="str">
            <v>UN</v>
          </cell>
          <cell r="E4796">
            <v>373.08</v>
          </cell>
        </row>
        <row r="4797">
          <cell r="B4797">
            <v>6161</v>
          </cell>
          <cell r="C4797" t="str">
            <v>FORMA PLANA EM CHAPA COMPENSADA RESINADA, ESTRUTURAL, E = 14 MM.</v>
          </cell>
          <cell r="D4797" t="str">
            <v>M2</v>
          </cell>
          <cell r="E4797">
            <v>35.11</v>
          </cell>
        </row>
        <row r="4798">
          <cell r="B4798">
            <v>6162</v>
          </cell>
          <cell r="C4798" t="str">
            <v>DESFORMA DE ESTRUTURAS, H=1,50M</v>
          </cell>
          <cell r="D4798" t="str">
            <v>M2</v>
          </cell>
          <cell r="E4798">
            <v>4.53</v>
          </cell>
        </row>
        <row r="4799">
          <cell r="B4799">
            <v>6163</v>
          </cell>
          <cell r="C4799" t="str">
            <v>CORTE/DOBRA E COLOCACAO DE ARMADURA ACO CA-50/60 (NAO INCLUI O ACO)</v>
          </cell>
          <cell r="D4799" t="str">
            <v>KG</v>
          </cell>
          <cell r="E4799">
            <v>1.0900000000000001</v>
          </cell>
        </row>
        <row r="4800">
          <cell r="B4800">
            <v>6170</v>
          </cell>
          <cell r="C4800" t="str">
            <v>CAIXA ALVENARIA TIJOLOS CERAMICOS MACICOS 1/2 VEZ 60X60X60CM-DIM EXTER</v>
          </cell>
          <cell r="D4800" t="str">
            <v>UN</v>
          </cell>
          <cell r="E4800">
            <v>67.540000000000006</v>
          </cell>
        </row>
        <row r="4801">
          <cell r="B4801">
            <v>6171</v>
          </cell>
          <cell r="C4801" t="str">
            <v>TAMPA CONCRETO ARMADO 60X60X0,05M P/CX DIVERSAS</v>
          </cell>
          <cell r="D4801" t="str">
            <v>UN</v>
          </cell>
          <cell r="E4801">
            <v>13.74</v>
          </cell>
        </row>
        <row r="4802">
          <cell r="B4802">
            <v>6172</v>
          </cell>
          <cell r="C4802" t="str">
            <v>FORMA TABUAS MADEIRA 3A P/ESTRUTURA, SEM REAPR, INCL. MONT/DESM/ESCOR</v>
          </cell>
          <cell r="D4802" t="str">
            <v>M2</v>
          </cell>
          <cell r="E4802">
            <v>65.41</v>
          </cell>
        </row>
        <row r="4803">
          <cell r="B4803">
            <v>6173</v>
          </cell>
          <cell r="C4803" t="str">
            <v>FORMA TABUAS MADEIRA 3A P/PECAS CONCRETO ARM, REAPR 2X, INCL MONT/DESM</v>
          </cell>
          <cell r="D4803" t="str">
            <v>M2</v>
          </cell>
          <cell r="E4803">
            <v>28.07</v>
          </cell>
        </row>
        <row r="4804">
          <cell r="C4804" t="str">
            <v>EXCL ESCORAMENTO</v>
          </cell>
        </row>
        <row r="4805">
          <cell r="B4805">
            <v>6174</v>
          </cell>
          <cell r="C4805" t="str">
            <v>CAMINHAO BASCULANTE MERCEDES BENZ 1418/42  184HP  - CHP DIURNO</v>
          </cell>
          <cell r="D4805" t="str">
            <v>CHP</v>
          </cell>
          <cell r="E4805">
            <v>114.23</v>
          </cell>
        </row>
        <row r="4806">
          <cell r="B4806">
            <v>6175</v>
          </cell>
          <cell r="C4806" t="str">
            <v>CAMINHAO BASCULANTE MB-1418/42 184HP (VU=5ANOS)/DEPRECIACAO E JUROS</v>
          </cell>
          <cell r="D4806" t="str">
            <v>CHI</v>
          </cell>
          <cell r="E4806">
            <v>29.37</v>
          </cell>
        </row>
        <row r="4807">
          <cell r="B4807">
            <v>6176</v>
          </cell>
          <cell r="C4807" t="str">
            <v>CAMINHAO BASCULANTE MB 1418/42 184HP (VU=5ANOS) - DEPRECIACAO</v>
          </cell>
          <cell r="D4807" t="str">
            <v>H</v>
          </cell>
          <cell r="E4807">
            <v>22.26</v>
          </cell>
        </row>
        <row r="4808">
          <cell r="B4808">
            <v>6177</v>
          </cell>
          <cell r="C4808" t="str">
            <v>CAMINHAO BASCULANTE MB 1418/42 184HP (VU=5ANOS) - JUROS</v>
          </cell>
          <cell r="D4808" t="str">
            <v>H</v>
          </cell>
          <cell r="E4808">
            <v>7.1</v>
          </cell>
        </row>
        <row r="4809">
          <cell r="B4809">
            <v>6178</v>
          </cell>
          <cell r="C4809" t="str">
            <v>CAMINHAO BASCULANTE MB 1418/42 184HP -CUSTOS C/ MATERIAL NA OPERACAO</v>
          </cell>
          <cell r="D4809" t="str">
            <v>H</v>
          </cell>
          <cell r="E4809">
            <v>62.6</v>
          </cell>
        </row>
        <row r="4810">
          <cell r="B4810" t="str">
            <v>IGO       |</v>
          </cell>
          <cell r="C4810" t="str">
            <v>D E S C R I Ç Ã O                                                   |UN</v>
          </cell>
          <cell r="D4810" t="str">
            <v>IDADE</v>
          </cell>
          <cell r="E4810" t="str">
            <v>|CUSTO TOT</v>
          </cell>
        </row>
        <row r="4811">
          <cell r="B4811" t="str">
            <v>ULO.....: N</v>
          </cell>
          <cell r="C4811" t="str">
            <v>ACIONAL CAIXA</v>
          </cell>
        </row>
        <row r="4813">
          <cell r="B4813">
            <v>6179</v>
          </cell>
          <cell r="C4813" t="str">
            <v>CAMINHAO BASCULANTE MB 1418/42 184H / MAO-DE-OBRA NA OPERACAO DIURNA</v>
          </cell>
          <cell r="D4813" t="str">
            <v>H</v>
          </cell>
          <cell r="E4813">
            <v>7.77</v>
          </cell>
        </row>
        <row r="4814">
          <cell r="B4814">
            <v>6236</v>
          </cell>
          <cell r="C4814" t="str">
            <v>TRATOR DE ESTEIRAS CATERPILLAR D8R 305HP / CHP DIURNO (VU=10ANOS)</v>
          </cell>
          <cell r="D4814" t="str">
            <v>CHP</v>
          </cell>
          <cell r="E4814">
            <v>347.67</v>
          </cell>
        </row>
        <row r="4815">
          <cell r="B4815">
            <v>6237</v>
          </cell>
          <cell r="C4815" t="str">
            <v>TRATOR DE ESTEIRAS CAT D8R 305HP (VU=10ANOS) - DEPRECIACAO E JUROS</v>
          </cell>
          <cell r="D4815" t="str">
            <v>H</v>
          </cell>
          <cell r="E4815">
            <v>152.55000000000001</v>
          </cell>
        </row>
        <row r="4816">
          <cell r="B4816">
            <v>6238</v>
          </cell>
          <cell r="C4816" t="str">
            <v>TRATOR DE ESTEIRAS CAT D8R 305HP (VU=10ANOS) - MANUTENCAO</v>
          </cell>
          <cell r="D4816" t="str">
            <v>H</v>
          </cell>
          <cell r="E4816">
            <v>86.19</v>
          </cell>
        </row>
        <row r="4817">
          <cell r="B4817">
            <v>6239</v>
          </cell>
          <cell r="C4817" t="str">
            <v>TRATOR DE ESTEIRAS CATERPILLAR D8R 305HP / CHI DIURNO (VU=10ANOS)</v>
          </cell>
          <cell r="D4817" t="str">
            <v>CHI</v>
          </cell>
          <cell r="E4817">
            <v>157.72999999999999</v>
          </cell>
        </row>
        <row r="4818">
          <cell r="B4818">
            <v>6240</v>
          </cell>
          <cell r="C4818" t="str">
            <v>PA CARREGADEIRA SOBRE RODAS CAT-950 170HP(VU=8A) -DEPRECIACAO E JUROS</v>
          </cell>
          <cell r="D4818" t="str">
            <v>H</v>
          </cell>
          <cell r="E4818">
            <v>59.1</v>
          </cell>
        </row>
        <row r="4819">
          <cell r="B4819">
            <v>6241</v>
          </cell>
          <cell r="C4819" t="str">
            <v>PA CARREGADEIRA SOBRE RODAS CAT-950 170HP (VU=8ANOS) - MANUTENCAO</v>
          </cell>
          <cell r="D4819" t="str">
            <v>H</v>
          </cell>
          <cell r="E4819">
            <v>31.16</v>
          </cell>
        </row>
        <row r="4820">
          <cell r="B4820">
            <v>6242</v>
          </cell>
          <cell r="C4820" t="str">
            <v>PA CARREGADEIRA SOBRE RODAS CAT-950 170HP (VU=8ANOS) - CHP DIURNO</v>
          </cell>
          <cell r="D4820" t="str">
            <v>CHP</v>
          </cell>
          <cell r="E4820">
            <v>153.27000000000001</v>
          </cell>
        </row>
        <row r="4821">
          <cell r="B4821">
            <v>6243</v>
          </cell>
          <cell r="C4821" t="str">
            <v>PA CARREGADEIRA SOBRE RODAS CAT-950 170HP (VU=8ANOS) - CHI DIURNO</v>
          </cell>
          <cell r="D4821" t="str">
            <v>CHI</v>
          </cell>
          <cell r="E4821">
            <v>64.27</v>
          </cell>
        </row>
        <row r="4822">
          <cell r="B4822">
            <v>6244</v>
          </cell>
          <cell r="C4822" t="str">
            <v>MOTONIVELADORA CATERPILLAR 140HP (VU=8ANOS) - DEPRECIACAO E JUROS</v>
          </cell>
          <cell r="D4822" t="str">
            <v>H</v>
          </cell>
          <cell r="E4822">
            <v>51.36</v>
          </cell>
        </row>
        <row r="4823">
          <cell r="B4823">
            <v>6245</v>
          </cell>
          <cell r="C4823" t="str">
            <v>MOTONIVELADORA CATERPILLAR 140HP (VU=8ANOS) - MANUTENCAO</v>
          </cell>
          <cell r="D4823" t="str">
            <v>H</v>
          </cell>
          <cell r="E4823">
            <v>25.5</v>
          </cell>
        </row>
        <row r="4824">
          <cell r="B4824">
            <v>6246</v>
          </cell>
          <cell r="C4824" t="str">
            <v>MOTONIVELADORA CATERPILLAR 140HP (VU=8ANOS/16.000H) - CHP DIURNO</v>
          </cell>
          <cell r="D4824" t="str">
            <v>CHP</v>
          </cell>
          <cell r="E4824">
            <v>129.66</v>
          </cell>
        </row>
        <row r="4825">
          <cell r="B4825">
            <v>6247</v>
          </cell>
          <cell r="C4825" t="str">
            <v>MOTONIVELADORA CATERPILLAR 140HP (VU=8ANOS/16.000H) - CHI DIURNO</v>
          </cell>
          <cell r="D4825" t="str">
            <v>CHI</v>
          </cell>
          <cell r="E4825">
            <v>56.53</v>
          </cell>
        </row>
        <row r="4826">
          <cell r="B4826">
            <v>6248</v>
          </cell>
          <cell r="C4826" t="str">
            <v>TRATOR DE ESTEIRAS CATERPILLAR D6 153HP (VU=10AN0S) -DEPRECIAO E JUROS</v>
          </cell>
          <cell r="D4826" t="str">
            <v>H</v>
          </cell>
          <cell r="E4826">
            <v>60.18</v>
          </cell>
        </row>
        <row r="4827">
          <cell r="B4827">
            <v>6249</v>
          </cell>
          <cell r="C4827" t="str">
            <v>TRATOR DE ESTEIRAS CATERPILLAR D6 153HP (VU=10AN0S) - MANUTENCAO</v>
          </cell>
          <cell r="D4827" t="str">
            <v>H</v>
          </cell>
          <cell r="E4827">
            <v>34</v>
          </cell>
        </row>
        <row r="4828">
          <cell r="B4828">
            <v>6250</v>
          </cell>
          <cell r="C4828" t="str">
            <v>TRATOR DE ESTEIRAS CATERPILLAR D6 153HP (VU=10AN0S) - CHP DIURNO</v>
          </cell>
          <cell r="D4828" t="str">
            <v>CHP</v>
          </cell>
          <cell r="E4828">
            <v>151.41</v>
          </cell>
        </row>
        <row r="4829">
          <cell r="B4829">
            <v>6251</v>
          </cell>
          <cell r="C4829" t="str">
            <v>TRATOR DE ESTEIRAS CATERPILLAR D6 153HP (VU=10AN0S) - CHI DIURNO</v>
          </cell>
          <cell r="D4829" t="str">
            <v>CHI</v>
          </cell>
          <cell r="E4829">
            <v>65.36</v>
          </cell>
        </row>
        <row r="4830">
          <cell r="B4830">
            <v>6252</v>
          </cell>
          <cell r="C4830" t="str">
            <v>CAMINHAO BASCULANTE MB L-1620 204CV (VU=7ANOS) - DEPRECIACAO E JUROS</v>
          </cell>
          <cell r="D4830" t="str">
            <v>H</v>
          </cell>
          <cell r="E4830">
            <v>20.95</v>
          </cell>
        </row>
        <row r="4831">
          <cell r="B4831">
            <v>6253</v>
          </cell>
          <cell r="C4831" t="str">
            <v>CAMINHAO BASCULANTE MB L-1620 204CV (VU=7ANOS) - MANUTENCAO</v>
          </cell>
          <cell r="D4831" t="str">
            <v>H</v>
          </cell>
          <cell r="E4831">
            <v>12.29</v>
          </cell>
        </row>
        <row r="4832">
          <cell r="B4832">
            <v>6254</v>
          </cell>
          <cell r="C4832" t="str">
            <v>CAMINHAO BASCULANTE MB L-1620 204CV - CUSTO COM MATERIAL NA OPERACAO</v>
          </cell>
          <cell r="D4832" t="str">
            <v>H</v>
          </cell>
          <cell r="E4832">
            <v>69.400000000000006</v>
          </cell>
        </row>
        <row r="4833">
          <cell r="B4833">
            <v>6255</v>
          </cell>
          <cell r="C4833" t="str">
            <v>CAMINHAO BASCULANTE MB L-1620 204CV / VALOR DA MAO-DE-OBRA NA OPERACAO</v>
          </cell>
          <cell r="D4833" t="str">
            <v>H</v>
          </cell>
          <cell r="E4833">
            <v>4.3099999999999996</v>
          </cell>
        </row>
        <row r="4834">
          <cell r="B4834">
            <v>6256</v>
          </cell>
          <cell r="C4834" t="str">
            <v>CAMINHAO BASCULANTE MB L-1620 204CV (VU=7ANOS/14.000H) - CHP DIURNO</v>
          </cell>
          <cell r="D4834" t="str">
            <v>CHP</v>
          </cell>
          <cell r="E4834">
            <v>106.95</v>
          </cell>
        </row>
        <row r="4835">
          <cell r="B4835">
            <v>6257</v>
          </cell>
          <cell r="C4835" t="str">
            <v>CAMINHAO BASCULANTE MB L-1620 204CV (VU=7ANOS/14.000H) - CHI DIURNO</v>
          </cell>
          <cell r="D4835" t="str">
            <v>CHI</v>
          </cell>
          <cell r="E4835">
            <v>25.26</v>
          </cell>
        </row>
        <row r="4836">
          <cell r="B4836">
            <v>6258</v>
          </cell>
          <cell r="C4836" t="str">
            <v>CAMINHAO PIPA F12000 142HP TANQUE 6000L (VU=8ANOS)-DEPRECIACAO E JUROS</v>
          </cell>
          <cell r="D4836" t="str">
            <v>H</v>
          </cell>
          <cell r="E4836">
            <v>12.69</v>
          </cell>
        </row>
        <row r="4837">
          <cell r="B4837">
            <v>6259</v>
          </cell>
          <cell r="C4837" t="str">
            <v>CAMINHAO PIPA F12000 142HP TANQUE 6000L (VU=8ANOS/16000H) - CHP DIURNO</v>
          </cell>
          <cell r="D4837" t="str">
            <v>CHP</v>
          </cell>
          <cell r="E4837">
            <v>76.81</v>
          </cell>
        </row>
        <row r="4838">
          <cell r="B4838">
            <v>6260</v>
          </cell>
          <cell r="C4838" t="str">
            <v>CAMINHAO PIPA F12000 142HP TANQUE 6000L (VU=8ANOS/16000H) - CHI DIURNO</v>
          </cell>
          <cell r="D4838" t="str">
            <v>CHI</v>
          </cell>
          <cell r="E4838">
            <v>19.45</v>
          </cell>
        </row>
        <row r="4839">
          <cell r="B4839">
            <v>6302</v>
          </cell>
          <cell r="C4839" t="str">
            <v>LIMPEZA MECANICA DO TERRENO COM TRANSPORTE DE MATERIAL (PRO-</v>
          </cell>
          <cell r="D4839" t="str">
            <v>M3</v>
          </cell>
          <cell r="E4839">
            <v>20.34</v>
          </cell>
        </row>
        <row r="4840">
          <cell r="C4840" t="str">
            <v>JETO CASA DA BARONESA - OURO PRETO/MG)</v>
          </cell>
        </row>
        <row r="4841">
          <cell r="B4841" t="str">
            <v>IGO       |</v>
          </cell>
          <cell r="C4841" t="str">
            <v>D E S C R I Ç Ã O                                                   |UN</v>
          </cell>
          <cell r="D4841" t="str">
            <v>IDADE</v>
          </cell>
          <cell r="E4841" t="str">
            <v>|CUSTO TOT</v>
          </cell>
        </row>
        <row r="4842">
          <cell r="B4842" t="str">
            <v>ULO.....: N</v>
          </cell>
          <cell r="C4842" t="str">
            <v>ACIONAL CAIXA</v>
          </cell>
        </row>
        <row r="4844">
          <cell r="B4844">
            <v>6388</v>
          </cell>
          <cell r="C4844" t="str">
            <v>MAQUINA SOLDA ARCO 375A DIESEL 33CV CHP DIURNO EXCLUSIVE OPERADOR</v>
          </cell>
          <cell r="D4844" t="str">
            <v>H</v>
          </cell>
          <cell r="E4844">
            <v>30.03</v>
          </cell>
        </row>
        <row r="4845">
          <cell r="B4845">
            <v>6389</v>
          </cell>
          <cell r="C4845" t="str">
            <v>MAQUINA SOLDA ARCO 375A DIESEL 33CV CHI DIURNO EXCLUSIVE OPERADOR</v>
          </cell>
          <cell r="D4845" t="str">
            <v>H</v>
          </cell>
          <cell r="E4845">
            <v>10.49</v>
          </cell>
        </row>
        <row r="4846">
          <cell r="B4846">
            <v>6390</v>
          </cell>
          <cell r="C4846" t="str">
            <v>MAQUINA SOLDA ARCO 375A DIESEL 33CV CHI NOTURNO EXCLUSIVE OPERADOR</v>
          </cell>
          <cell r="D4846" t="str">
            <v>H</v>
          </cell>
          <cell r="E4846">
            <v>8.08</v>
          </cell>
        </row>
        <row r="4847">
          <cell r="B4847">
            <v>6391</v>
          </cell>
          <cell r="C4847" t="str">
            <v>SOLDA TOPO DESCENDENTE CHANFRADA ESPESSURA=1/4" CHAPA/PERFIL/TUBO ACO</v>
          </cell>
          <cell r="D4847" t="str">
            <v>M</v>
          </cell>
          <cell r="E4847">
            <v>52.29</v>
          </cell>
        </row>
        <row r="4848">
          <cell r="C4848" t="str">
            <v>COM CONVERSOR DIESEL.</v>
          </cell>
        </row>
        <row r="4849">
          <cell r="B4849">
            <v>6533</v>
          </cell>
          <cell r="C4849" t="str">
            <v>COLOCACAO DE VIDRO LISOS INCOLOR, E = 4MM INCLUSIVE VIDRO</v>
          </cell>
          <cell r="D4849" t="str">
            <v>M2</v>
          </cell>
          <cell r="E4849">
            <v>55.31</v>
          </cell>
        </row>
        <row r="4850">
          <cell r="B4850">
            <v>6554</v>
          </cell>
          <cell r="C4850" t="str">
            <v>TRATOR DE PNEUS CBT 2105 108 HP - CHP DIURNO</v>
          </cell>
          <cell r="D4850" t="str">
            <v>CHP</v>
          </cell>
          <cell r="E4850">
            <v>64.150000000000006</v>
          </cell>
        </row>
        <row r="4851">
          <cell r="B4851">
            <v>6878</v>
          </cell>
          <cell r="C4851" t="str">
            <v>CAMINHAO BASCULANTE FORD F-12000 12T 142HP (VU=5ANOS) - CHP DIURNO</v>
          </cell>
          <cell r="D4851" t="str">
            <v>CHP</v>
          </cell>
          <cell r="E4851">
            <v>76.84</v>
          </cell>
        </row>
        <row r="4852">
          <cell r="B4852">
            <v>6879</v>
          </cell>
          <cell r="C4852" t="str">
            <v>ROLO COMPACTADOR PNEUS/MULLER AP-23 111HP AUTO-PROPELIDO 8/23T</v>
          </cell>
          <cell r="D4852" t="str">
            <v>CHP</v>
          </cell>
          <cell r="E4852">
            <v>114.59</v>
          </cell>
        </row>
        <row r="4853">
          <cell r="B4853">
            <v>6880</v>
          </cell>
          <cell r="C4853" t="str">
            <v>ROLO COMPACTADOR PNEUS/MULLER AP-23 111HP AUTO-PROPELIDO 8/23T</v>
          </cell>
          <cell r="D4853" t="str">
            <v>CHI</v>
          </cell>
          <cell r="E4853">
            <v>57.69</v>
          </cell>
        </row>
        <row r="4854">
          <cell r="B4854">
            <v>7006</v>
          </cell>
          <cell r="C4854" t="str">
            <v>EXTRUSORA DE GUIAS E SARJETAS PK-620 PAVIMAK 14HP (CHP/COM</v>
          </cell>
          <cell r="D4854" t="str">
            <v>CHP</v>
          </cell>
          <cell r="E4854">
            <v>10.199999999999999</v>
          </cell>
        </row>
        <row r="4855">
          <cell r="B4855">
            <v>7008</v>
          </cell>
          <cell r="C4855" t="str">
            <v>DEPRECIACAO/EXTRUSORA GUIAS E SARJETAS 16HP</v>
          </cell>
          <cell r="D4855" t="str">
            <v>H</v>
          </cell>
          <cell r="E4855">
            <v>3.4</v>
          </cell>
        </row>
        <row r="4856">
          <cell r="B4856">
            <v>7009</v>
          </cell>
          <cell r="C4856" t="str">
            <v>JUROS/EXTRUSORA DE GUIAS E SARJETAS 14HP</v>
          </cell>
          <cell r="D4856" t="str">
            <v>H</v>
          </cell>
          <cell r="E4856">
            <v>1.28</v>
          </cell>
        </row>
        <row r="4857">
          <cell r="B4857">
            <v>7010</v>
          </cell>
          <cell r="C4857" t="str">
            <v>MANUTENCAO/EXTRUSORA DE GUIAS E SARJETAS 14HP</v>
          </cell>
          <cell r="D4857" t="str">
            <v>H</v>
          </cell>
          <cell r="E4857">
            <v>1.7</v>
          </cell>
        </row>
        <row r="4858">
          <cell r="B4858">
            <v>7011</v>
          </cell>
          <cell r="C4858" t="str">
            <v>ESCAVACAO E ACERTO MANUAL NA FAIXA DE 0,45M DE LARGURA P/ EXECUCAO</v>
          </cell>
          <cell r="D4858" t="str">
            <v>M</v>
          </cell>
          <cell r="E4858">
            <v>1.79</v>
          </cell>
        </row>
        <row r="4859">
          <cell r="C4859" t="str">
            <v>DE MEIO-FIO E SARJETA CONJUGADOS</v>
          </cell>
        </row>
        <row r="4860">
          <cell r="B4860">
            <v>7012</v>
          </cell>
          <cell r="C4860" t="str">
            <v>PERUA A GASOLINA WOLKSWAGEN KOMBI 56,8CV (CHP)</v>
          </cell>
          <cell r="D4860" t="str">
            <v>CHP</v>
          </cell>
          <cell r="E4860">
            <v>43.71</v>
          </cell>
        </row>
        <row r="4861">
          <cell r="B4861">
            <v>7013</v>
          </cell>
          <cell r="C4861" t="str">
            <v>DEPRECIACAO - PERUA A GASOLINA WOLKSWAGEN KOMBI 56,8CV</v>
          </cell>
          <cell r="D4861" t="str">
            <v>H</v>
          </cell>
          <cell r="E4861">
            <v>5</v>
          </cell>
        </row>
        <row r="4862">
          <cell r="B4862">
            <v>7014</v>
          </cell>
          <cell r="C4862" t="str">
            <v>JUROS - PERUA A GASOLINA WOLKSWAGEN KOMBI 56,8CV</v>
          </cell>
          <cell r="D4862" t="str">
            <v>H</v>
          </cell>
          <cell r="E4862">
            <v>2.11</v>
          </cell>
        </row>
        <row r="4863">
          <cell r="B4863">
            <v>7015</v>
          </cell>
          <cell r="C4863" t="str">
            <v>MANUTENCAO - PERUA A GASOLINA WOLKSWAGEN KOMBI 56,8CV</v>
          </cell>
          <cell r="D4863" t="str">
            <v>H</v>
          </cell>
          <cell r="E4863">
            <v>4.12</v>
          </cell>
        </row>
        <row r="4864">
          <cell r="B4864">
            <v>7016</v>
          </cell>
          <cell r="C4864" t="str">
            <v>CUSTOS C/MATERIAL NA OPERACAO-PERUA WOKSWAGEN KOMBI A GASOLINA 56,8CV</v>
          </cell>
          <cell r="D4864" t="str">
            <v>H</v>
          </cell>
          <cell r="E4864">
            <v>26.3</v>
          </cell>
        </row>
        <row r="4865">
          <cell r="B4865">
            <v>7017</v>
          </cell>
          <cell r="C4865" t="str">
            <v>MAO-DE-OBRA OPERACAO DIURNA- PERUA A GASOLINA WOLKSWAGEN KOMBI 56,8CV</v>
          </cell>
          <cell r="D4865" t="str">
            <v>H</v>
          </cell>
          <cell r="E4865">
            <v>6.18</v>
          </cell>
        </row>
        <row r="4866">
          <cell r="B4866">
            <v>7018</v>
          </cell>
          <cell r="C4866" t="str">
            <v>DISTRIBUIDOR DE BETUME 6000L/56CV SOB PRESSAO (CHP)</v>
          </cell>
          <cell r="D4866" t="str">
            <v>CHP</v>
          </cell>
          <cell r="E4866">
            <v>156.26</v>
          </cell>
        </row>
        <row r="4867">
          <cell r="B4867">
            <v>7019</v>
          </cell>
          <cell r="C4867" t="str">
            <v>DEPRECIACAO-DISTRIBUIDOR DE BETUME 6000L/56CV SOB PRESSAO</v>
          </cell>
          <cell r="D4867" t="str">
            <v>H</v>
          </cell>
          <cell r="E4867">
            <v>27.09</v>
          </cell>
        </row>
        <row r="4868">
          <cell r="B4868">
            <v>7020</v>
          </cell>
          <cell r="C4868" t="str">
            <v>JUROS-DISTRIBUIDOR DE BETUME 6000L/56CV SOB PRESSAO</v>
          </cell>
          <cell r="D4868" t="str">
            <v>H</v>
          </cell>
          <cell r="E4868">
            <v>13.54</v>
          </cell>
        </row>
        <row r="4869">
          <cell r="B4869">
            <v>7021</v>
          </cell>
          <cell r="C4869" t="str">
            <v>MANUTENCAO-DISTRIBUIDOR DE BETUME 6000L/56CV SOB PRESSAO</v>
          </cell>
          <cell r="D4869" t="str">
            <v>H</v>
          </cell>
          <cell r="E4869">
            <v>24.38</v>
          </cell>
        </row>
        <row r="4870">
          <cell r="B4870">
            <v>7022</v>
          </cell>
          <cell r="C4870" t="str">
            <v>CUSTOS C/ MATERIAL OPERACAO DIURNA-DISTRIBUIDOR BETUME 6000L/56CV</v>
          </cell>
          <cell r="D4870" t="str">
            <v>H</v>
          </cell>
          <cell r="E4870">
            <v>91.25</v>
          </cell>
        </row>
        <row r="4871">
          <cell r="B4871">
            <v>7023</v>
          </cell>
          <cell r="C4871" t="str">
            <v>DISTRIBUIDOR DE BETUME 6000L/56CV SOB PRESSAO (CHI)</v>
          </cell>
          <cell r="D4871" t="str">
            <v>CHI</v>
          </cell>
          <cell r="E4871">
            <v>40.630000000000003</v>
          </cell>
        </row>
        <row r="4872">
          <cell r="B4872" t="str">
            <v>IGO       |</v>
          </cell>
          <cell r="C4872" t="str">
            <v>D E S C R I Ç Ã O                                                   |UN</v>
          </cell>
          <cell r="D4872" t="str">
            <v>IDADE</v>
          </cell>
          <cell r="E4872" t="str">
            <v>|CUSTO TOT</v>
          </cell>
        </row>
        <row r="4873">
          <cell r="B4873" t="str">
            <v>ULO.....: N</v>
          </cell>
          <cell r="C4873" t="str">
            <v>ACIONAL CAIXA</v>
          </cell>
        </row>
        <row r="4875">
          <cell r="B4875">
            <v>7024</v>
          </cell>
          <cell r="C4875" t="str">
            <v>ROLO COMPACTADOR MULLER AP-26 (PNEUS) AUTOPROP 111HP 11.000KG</v>
          </cell>
          <cell r="D4875" t="str">
            <v>CHP</v>
          </cell>
          <cell r="E4875">
            <v>114.59</v>
          </cell>
        </row>
        <row r="4876">
          <cell r="B4876">
            <v>7025</v>
          </cell>
          <cell r="C4876" t="str">
            <v>ROLO COMPACTADOR MULLER AP-26 (PNEUS) AUTOPROP 111HP 11.000KG</v>
          </cell>
          <cell r="D4876" t="str">
            <v>CHI</v>
          </cell>
          <cell r="E4876">
            <v>57.69</v>
          </cell>
        </row>
        <row r="4877">
          <cell r="B4877">
            <v>7026</v>
          </cell>
          <cell r="C4877" t="str">
            <v>DEPRECIACAO-ROLO COMPACTADOR MULLER AP-26 PNEUS AUTOPROP 111HP 11TON</v>
          </cell>
          <cell r="D4877" t="str">
            <v>H</v>
          </cell>
          <cell r="E4877">
            <v>21.25</v>
          </cell>
        </row>
        <row r="4878">
          <cell r="B4878">
            <v>7027</v>
          </cell>
          <cell r="C4878" t="str">
            <v>JUROS-ROLO COMPACTADOR MULLER AP-26 PNEUS AUTOPROP 111HP 11TON</v>
          </cell>
          <cell r="D4878" t="str">
            <v>H</v>
          </cell>
          <cell r="E4878">
            <v>10.63</v>
          </cell>
        </row>
        <row r="4879">
          <cell r="B4879">
            <v>7028</v>
          </cell>
          <cell r="C4879" t="str">
            <v>MANUTENCAO-ROLO COMPACTADOR MULLER AP-26 PNEUS AUTOPROP 111HP 11TON</v>
          </cell>
          <cell r="D4879" t="str">
            <v>H</v>
          </cell>
          <cell r="E4879">
            <v>19.14</v>
          </cell>
        </row>
        <row r="4880">
          <cell r="B4880">
            <v>7029</v>
          </cell>
          <cell r="C4880" t="str">
            <v>CUSTOS C/MAO-DE-OBRA OPERACAO DIURNA -ROLO COMPACTADOR MULLER AP-26</v>
          </cell>
          <cell r="D4880" t="str">
            <v>H</v>
          </cell>
          <cell r="E4880">
            <v>25.8</v>
          </cell>
        </row>
        <row r="4881">
          <cell r="C4881" t="str">
            <v>PNEUS AUTOPROP 111HP 11TON</v>
          </cell>
        </row>
        <row r="4882">
          <cell r="B4882">
            <v>7030</v>
          </cell>
          <cell r="C4882" t="str">
            <v>TANQUE ESTACINARIO TAA-SERPENTINA 30.000L (CHP)</v>
          </cell>
          <cell r="D4882" t="str">
            <v>CHP</v>
          </cell>
          <cell r="E4882">
            <v>332.54</v>
          </cell>
        </row>
        <row r="4883">
          <cell r="B4883">
            <v>7031</v>
          </cell>
          <cell r="C4883" t="str">
            <v>TANQUE ESTACINARIO TAA-SERPENTINA 30.000L (CHI)</v>
          </cell>
          <cell r="D4883" t="str">
            <v>CHI</v>
          </cell>
          <cell r="E4883">
            <v>6.54</v>
          </cell>
        </row>
        <row r="4884">
          <cell r="B4884">
            <v>7032</v>
          </cell>
          <cell r="C4884" t="str">
            <v>DEPRECIACAO-TANQUE ESTACINARIO TAA-SERPENTINA 30.000L</v>
          </cell>
          <cell r="D4884" t="str">
            <v>H</v>
          </cell>
          <cell r="E4884">
            <v>4.75</v>
          </cell>
        </row>
        <row r="4885">
          <cell r="B4885">
            <v>7033</v>
          </cell>
          <cell r="C4885" t="str">
            <v>JUROS-TANQUE ESTACINARIO TAA-SERPENTINA 30.000L</v>
          </cell>
          <cell r="D4885" t="str">
            <v>H</v>
          </cell>
          <cell r="E4885">
            <v>1.79</v>
          </cell>
        </row>
        <row r="4886">
          <cell r="B4886">
            <v>7034</v>
          </cell>
          <cell r="C4886" t="str">
            <v>MANUTENCAO-TANQUE ESTACINARIO TAA-SERPENTINA 30.000L</v>
          </cell>
          <cell r="D4886" t="str">
            <v>H</v>
          </cell>
          <cell r="E4886">
            <v>2.37</v>
          </cell>
        </row>
        <row r="4887">
          <cell r="B4887">
            <v>7035</v>
          </cell>
          <cell r="C4887" t="str">
            <v>CUSTOS C/MATERIAL TANQUE ESTACINARIO TAA-SERPENTINA 30.000</v>
          </cell>
          <cell r="D4887" t="str">
            <v>H</v>
          </cell>
          <cell r="E4887">
            <v>323.63</v>
          </cell>
        </row>
        <row r="4888">
          <cell r="B4888">
            <v>7036</v>
          </cell>
          <cell r="C4888" t="str">
            <v>ROLO COMPACTADOR DE PNEUS ESTATICO PRESSAO VARIAVEL - MULLER AP-23</v>
          </cell>
          <cell r="D4888" t="str">
            <v>CHP</v>
          </cell>
          <cell r="E4888">
            <v>114.59</v>
          </cell>
        </row>
        <row r="4889">
          <cell r="C4889" t="str">
            <v>AUTOPROPELIDO - POTENCIA 111HP - PESO SEM/COM LASTRO 8/23T</v>
          </cell>
        </row>
        <row r="4890">
          <cell r="B4890">
            <v>7037</v>
          </cell>
          <cell r="C4890" t="str">
            <v>ROLO COMPACTADOR DE PNEUS ESTATICO PRESSAO VARIAVEL - MULLER AP-23</v>
          </cell>
          <cell r="D4890" t="str">
            <v>CHI</v>
          </cell>
          <cell r="E4890">
            <v>57.69</v>
          </cell>
        </row>
        <row r="4891">
          <cell r="C4891" t="str">
            <v>AUTOPROPELIDO - POTENCIA 111HP - PESO SEM/COM LASTRO 8/23T</v>
          </cell>
        </row>
        <row r="4892">
          <cell r="B4892">
            <v>7038</v>
          </cell>
          <cell r="C4892" t="str">
            <v>DEPRECIACAO-ROLO COMPACTADOR PNEUS EST PRESSAO VARIAVEL MULLER AP-23</v>
          </cell>
          <cell r="D4892" t="str">
            <v>H</v>
          </cell>
          <cell r="E4892">
            <v>21.25</v>
          </cell>
        </row>
        <row r="4893">
          <cell r="C4893" t="str">
            <v>AUTO-PROPELIDO 111HP   8/23T</v>
          </cell>
        </row>
        <row r="4894">
          <cell r="B4894">
            <v>7039</v>
          </cell>
          <cell r="C4894" t="str">
            <v>JUROS-ROLO COMPACTADOR PNEUS EST PRESSAO VARIAVEL MULLER AP-23</v>
          </cell>
          <cell r="D4894" t="str">
            <v>H</v>
          </cell>
          <cell r="E4894">
            <v>10.63</v>
          </cell>
        </row>
        <row r="4895">
          <cell r="C4895" t="str">
            <v>AUTO-PROPELIDO 111HP   8/23T</v>
          </cell>
        </row>
        <row r="4896">
          <cell r="B4896">
            <v>7040</v>
          </cell>
          <cell r="C4896" t="str">
            <v>MANUTENCAO-ROLO COMPACTADOR PNEUS EST PRESSAO VARIAVEL MULLER AP-23</v>
          </cell>
          <cell r="D4896" t="str">
            <v>H</v>
          </cell>
          <cell r="E4896">
            <v>19.14</v>
          </cell>
        </row>
        <row r="4897">
          <cell r="C4897" t="str">
            <v>AUTO-PROPELIDO 111HP   8/23T</v>
          </cell>
        </row>
        <row r="4898">
          <cell r="B4898">
            <v>7041</v>
          </cell>
          <cell r="C4898" t="str">
            <v>CUSTOS C/MAO-DE-OBRA OPERACAO-ROLO COMPACTADOR PNEUS EST PRESSAO VAR</v>
          </cell>
          <cell r="D4898" t="str">
            <v>H</v>
          </cell>
          <cell r="E4898">
            <v>25.8</v>
          </cell>
        </row>
        <row r="4899">
          <cell r="B4899">
            <v>7042</v>
          </cell>
          <cell r="C4899" t="str">
            <v>CONJUNTO MOTO-BOMBA DIESEL P/DRENAGEM AGUA SUJA - 6HP</v>
          </cell>
          <cell r="D4899" t="str">
            <v>CHP</v>
          </cell>
          <cell r="E4899">
            <v>11.67</v>
          </cell>
        </row>
        <row r="4900">
          <cell r="B4900">
            <v>7043</v>
          </cell>
          <cell r="C4900" t="str">
            <v>CONJUNTO MOTO-BOMBA DIESEL P/DRENAGEM AGUA SUJA - 6HP</v>
          </cell>
          <cell r="D4900" t="str">
            <v>CHI</v>
          </cell>
          <cell r="E4900">
            <v>8.59</v>
          </cell>
        </row>
        <row r="4901">
          <cell r="B4901">
            <v>7044</v>
          </cell>
          <cell r="C4901" t="str">
            <v>DEPRECIACAO-CONJUNTO MOTO-BOMBA DIESEL P/DRENAGEM AGUA SUJA - 6HP</v>
          </cell>
          <cell r="D4901" t="str">
            <v>H</v>
          </cell>
          <cell r="E4901">
            <v>0.2</v>
          </cell>
        </row>
        <row r="4902">
          <cell r="B4902">
            <v>7045</v>
          </cell>
          <cell r="C4902" t="str">
            <v>JUROS-CONJUNTO MOTO-BOMBA DIESEL P/DRENAGEM AGUA SUJA - 6HP</v>
          </cell>
          <cell r="D4902" t="str">
            <v>H</v>
          </cell>
          <cell r="E4902">
            <v>0.12</v>
          </cell>
        </row>
        <row r="4903">
          <cell r="B4903" t="str">
            <v>IGO       |</v>
          </cell>
          <cell r="C4903" t="str">
            <v>D E S C R I Ç Ã O                                                   |UN</v>
          </cell>
          <cell r="D4903" t="str">
            <v>IDADE</v>
          </cell>
          <cell r="E4903" t="str">
            <v>|CUSTO TOT</v>
          </cell>
        </row>
        <row r="4904">
          <cell r="B4904" t="str">
            <v>ULO.....: N</v>
          </cell>
          <cell r="C4904" t="str">
            <v>ACIONAL CAIXA</v>
          </cell>
        </row>
        <row r="4906">
          <cell r="B4906">
            <v>7046</v>
          </cell>
          <cell r="C4906" t="str">
            <v>MANUTENCAO-CONJUNTO MOTO-BOMBA DIESEL P/DRENAGEM AGUA SUJA - 6HP</v>
          </cell>
          <cell r="D4906" t="str">
            <v>H</v>
          </cell>
          <cell r="E4906">
            <v>0.19</v>
          </cell>
        </row>
        <row r="4907">
          <cell r="B4907">
            <v>7047</v>
          </cell>
          <cell r="C4907" t="str">
            <v>CUSTOS C/MATERIAL OPERACAO-CONJ.MOTO-BOMBA DIESEL P/DREN AGUA SUJA-6HP</v>
          </cell>
          <cell r="D4907" t="str">
            <v>H</v>
          </cell>
          <cell r="E4907">
            <v>2.89</v>
          </cell>
        </row>
        <row r="4908">
          <cell r="B4908">
            <v>7048</v>
          </cell>
          <cell r="C4908" t="str">
            <v>MAO-DE-OBRA NA OPERACAO-CONJ.MOTO-BOMBA DIESEL P/DREN AGUA SUJA-6HP</v>
          </cell>
          <cell r="D4908" t="str">
            <v>H</v>
          </cell>
          <cell r="E4908">
            <v>8.27</v>
          </cell>
        </row>
        <row r="4909">
          <cell r="B4909">
            <v>7049</v>
          </cell>
          <cell r="C4909" t="str">
            <v>ROLO COMPACTADOR AUTOPROP MULLER VAP-70P 127HP 10100KG</v>
          </cell>
          <cell r="D4909" t="str">
            <v>CHP</v>
          </cell>
          <cell r="E4909">
            <v>123.92</v>
          </cell>
        </row>
        <row r="4910">
          <cell r="B4910">
            <v>7050</v>
          </cell>
          <cell r="C4910" t="str">
            <v>ROLO COMPACTADOR AUTOPROP MULLER VAP-70P 127HP 10100KG</v>
          </cell>
          <cell r="D4910" t="str">
            <v>CHI</v>
          </cell>
          <cell r="E4910">
            <v>60.12</v>
          </cell>
        </row>
        <row r="4911">
          <cell r="B4911">
            <v>7051</v>
          </cell>
          <cell r="C4911" t="str">
            <v>DEPRECIACAO-ROLO COMPACTADOR AUTOPROP MULLER VAP-70P 127HP 10260KG</v>
          </cell>
          <cell r="D4911" t="str">
            <v>H</v>
          </cell>
          <cell r="E4911">
            <v>22.88</v>
          </cell>
        </row>
        <row r="4912">
          <cell r="B4912">
            <v>7052</v>
          </cell>
          <cell r="C4912" t="str">
            <v>JUROS-ROLO COMPACTADOR AUTOPROP MULLER VAP-70P 127HP 10260KG</v>
          </cell>
          <cell r="D4912" t="str">
            <v>H</v>
          </cell>
          <cell r="E4912">
            <v>11.44</v>
          </cell>
        </row>
        <row r="4913">
          <cell r="B4913">
            <v>7053</v>
          </cell>
          <cell r="C4913" t="str">
            <v>ROLO COMPACTADOR AUTOPROP MULLER VAP-70P 127HP 10100KG</v>
          </cell>
          <cell r="D4913" t="str">
            <v>H</v>
          </cell>
          <cell r="E4913">
            <v>20.6</v>
          </cell>
        </row>
        <row r="4914">
          <cell r="B4914">
            <v>7054</v>
          </cell>
          <cell r="C4914" t="str">
            <v>CUSTOS C/MATERIAL NA OPERACAO-ROLO COMPACT AUTOPROP MULLER VAP-70P</v>
          </cell>
          <cell r="D4914" t="str">
            <v>H</v>
          </cell>
          <cell r="E4914">
            <v>43.21</v>
          </cell>
        </row>
        <row r="4915">
          <cell r="C4915" t="str">
            <v>127HP 10260KG</v>
          </cell>
        </row>
        <row r="4916">
          <cell r="B4916">
            <v>7055</v>
          </cell>
          <cell r="C4916" t="str">
            <v>MAO-DE-OBRA OPERACAO-ROLO COMPACT AUTOPROP MULLER VAP-127HP 10260KG</v>
          </cell>
          <cell r="D4916" t="str">
            <v>H</v>
          </cell>
          <cell r="E4916">
            <v>25.8</v>
          </cell>
        </row>
        <row r="4917">
          <cell r="B4917">
            <v>7056</v>
          </cell>
          <cell r="C4917" t="str">
            <v>CAMINHAO BASCULANTE TOCO 4,0M3 MB LK-1215C 152CV CARGA UTIL 8,5T</v>
          </cell>
          <cell r="D4917" t="str">
            <v>CHP</v>
          </cell>
          <cell r="E4917">
            <v>95.46</v>
          </cell>
        </row>
        <row r="4918">
          <cell r="B4918">
            <v>7057</v>
          </cell>
          <cell r="C4918" t="str">
            <v>CAMINHAO BASCULANTE TOCO 4,0M3 MB LK-1215C 152CV CARGA UTIL 8,5T</v>
          </cell>
          <cell r="D4918" t="str">
            <v>CHI</v>
          </cell>
          <cell r="E4918">
            <v>28.23</v>
          </cell>
        </row>
        <row r="4919">
          <cell r="B4919">
            <v>7058</v>
          </cell>
          <cell r="C4919" t="str">
            <v>DEPRECIACAO-CAMINHAO BASCULANTE 4,0M3 MB LK-1215C 152CV C. UTIL 8,5T</v>
          </cell>
          <cell r="D4919" t="str">
            <v>H</v>
          </cell>
          <cell r="E4919">
            <v>15.51</v>
          </cell>
        </row>
        <row r="4920">
          <cell r="B4920">
            <v>7059</v>
          </cell>
          <cell r="C4920" t="str">
            <v>JUROS-CAMINHAO BASCULANTE 4,0M3 MB LK-1215C 152CV C. UTIL 8,5T</v>
          </cell>
          <cell r="D4920" t="str">
            <v>H</v>
          </cell>
          <cell r="E4920">
            <v>4.95</v>
          </cell>
        </row>
        <row r="4921">
          <cell r="B4921">
            <v>7060</v>
          </cell>
          <cell r="C4921" t="str">
            <v>MANUTENCAO-CAMINHAO BASCULANTE 4,0M3 MB LK-1215C 152CV C. UTIL 8,5T</v>
          </cell>
          <cell r="D4921" t="str">
            <v>H</v>
          </cell>
          <cell r="E4921">
            <v>15.51</v>
          </cell>
        </row>
        <row r="4922">
          <cell r="B4922">
            <v>7061</v>
          </cell>
          <cell r="C4922" t="str">
            <v>CUSTOS C/MATERIAL NA OPERACAO - CAMINHAO BASCULANTE 4,0M3 C.UTIL 8,5T</v>
          </cell>
          <cell r="D4922" t="str">
            <v>H</v>
          </cell>
          <cell r="E4922">
            <v>51.71</v>
          </cell>
        </row>
        <row r="4923">
          <cell r="C4923" t="str">
            <v>MB LK-1215C 152CV</v>
          </cell>
        </row>
        <row r="4924">
          <cell r="B4924">
            <v>7062</v>
          </cell>
          <cell r="C4924" t="str">
            <v>MAO-DE-OBRA NA OPERACAO - CAMINHAO BASCULANTE 4,0M3 C.UTIL 8,5T</v>
          </cell>
          <cell r="D4924" t="str">
            <v>H</v>
          </cell>
          <cell r="E4924">
            <v>7.77</v>
          </cell>
        </row>
        <row r="4925">
          <cell r="C4925" t="str">
            <v>MB LK-1215C 152CV</v>
          </cell>
        </row>
        <row r="4926">
          <cell r="B4926">
            <v>7063</v>
          </cell>
          <cell r="C4926" t="str">
            <v>DEPRECIACAO-TRATOR DE PNEUS CBT MOD. 2105 POT. * 110 A 126 HP</v>
          </cell>
          <cell r="D4926" t="str">
            <v>H</v>
          </cell>
          <cell r="E4926">
            <v>15.8</v>
          </cell>
        </row>
        <row r="4927">
          <cell r="B4927">
            <v>7064</v>
          </cell>
          <cell r="C4927" t="str">
            <v>JUROS-TRATOR DE PNEUS CBT MOD. 2105 POT. * 110 A 126 HP</v>
          </cell>
          <cell r="D4927" t="str">
            <v>H</v>
          </cell>
          <cell r="E4927">
            <v>5.04</v>
          </cell>
        </row>
        <row r="4928">
          <cell r="B4928">
            <v>7065</v>
          </cell>
          <cell r="C4928" t="str">
            <v>MANUTENCAO-TRATOR DE PNEUS CBT MOD. 2105 POT. * 110 A 126 HP</v>
          </cell>
          <cell r="D4928" t="str">
            <v>H</v>
          </cell>
          <cell r="E4928">
            <v>12.64</v>
          </cell>
        </row>
        <row r="4929">
          <cell r="B4929">
            <v>7066</v>
          </cell>
          <cell r="C4929" t="str">
            <v>CUSTOS C/ MATERIAL NA OPERACAO -TRATOR DE PNEUS CBT-2105 /110 A 126 HP</v>
          </cell>
          <cell r="D4929" t="str">
            <v>H</v>
          </cell>
          <cell r="E4929">
            <v>42.87</v>
          </cell>
        </row>
        <row r="4930">
          <cell r="B4930">
            <v>7067</v>
          </cell>
          <cell r="C4930" t="str">
            <v>MAO-DE-OBRA NA OPERACAO DIURNA-TRATOR DE PNEUS CBT-2105 /110 A 126 HP</v>
          </cell>
          <cell r="D4930" t="str">
            <v>H</v>
          </cell>
          <cell r="E4930">
            <v>8.6</v>
          </cell>
        </row>
        <row r="4931">
          <cell r="B4931">
            <v>7090</v>
          </cell>
          <cell r="C4931" t="str">
            <v>JANELA CORRER CHAPA DOBRADA 1 FL VIDRO 2 FLS VENEZIANA</v>
          </cell>
          <cell r="D4931" t="str">
            <v>M2</v>
          </cell>
          <cell r="E4931">
            <v>143.26</v>
          </cell>
        </row>
        <row r="4932">
          <cell r="B4932">
            <v>7091</v>
          </cell>
          <cell r="C4932" t="str">
            <v>JANELA MAXIM AIR CHAPA DOBRADA</v>
          </cell>
          <cell r="D4932" t="str">
            <v>M2</v>
          </cell>
          <cell r="E4932">
            <v>245.32</v>
          </cell>
        </row>
        <row r="4933">
          <cell r="B4933">
            <v>7092</v>
          </cell>
          <cell r="C4933" t="str">
            <v>COLOCACAO CUBA LOUCA/ACO INOX EXCLUSIVE CUBA E COMPLEMENTOS</v>
          </cell>
          <cell r="D4933" t="str">
            <v>UN</v>
          </cell>
          <cell r="E4933">
            <v>12.67</v>
          </cell>
        </row>
        <row r="4934">
          <cell r="B4934" t="str">
            <v>IGO       |</v>
          </cell>
          <cell r="C4934" t="str">
            <v>D E S C R I Ç Ã O                                                   |UN</v>
          </cell>
          <cell r="D4934" t="str">
            <v>IDADE</v>
          </cell>
          <cell r="E4934" t="str">
            <v>|CUSTO TOT</v>
          </cell>
        </row>
        <row r="4935">
          <cell r="B4935" t="str">
            <v>ULO.....: N</v>
          </cell>
          <cell r="C4935" t="str">
            <v>ACIONAL CAIXA</v>
          </cell>
        </row>
        <row r="4937">
          <cell r="B4937">
            <v>7093</v>
          </cell>
          <cell r="C4937" t="str">
            <v>CUBA LOUCA BRANCA EMBUTIR EM BANCADA S/COMPLEMENTOS</v>
          </cell>
          <cell r="D4937" t="str">
            <v>UN</v>
          </cell>
          <cell r="E4937">
            <v>40.92</v>
          </cell>
        </row>
        <row r="4938">
          <cell r="B4938">
            <v>7094</v>
          </cell>
          <cell r="C4938" t="str">
            <v>TORNEIRA PRESSAO CROMADA 1/2" OU 3/4" P/LAVATORIO INCLUSIVE RABICHO CR</v>
          </cell>
          <cell r="D4938" t="str">
            <v>UN</v>
          </cell>
          <cell r="E4938">
            <v>51.21</v>
          </cell>
        </row>
        <row r="4939">
          <cell r="C4939" t="str">
            <v>OMADO</v>
          </cell>
        </row>
        <row r="4940">
          <cell r="B4940">
            <v>7095</v>
          </cell>
          <cell r="C4940" t="str">
            <v>VALVULA PLASTICA CROMADA P/LAVATORIO</v>
          </cell>
          <cell r="D4940" t="str">
            <v>UN</v>
          </cell>
          <cell r="E4940">
            <v>8.26</v>
          </cell>
        </row>
        <row r="4941">
          <cell r="B4941">
            <v>7096</v>
          </cell>
          <cell r="C4941" t="str">
            <v>SIFAO CROMADO 1 X 1 1/2" P/LAVATORIO</v>
          </cell>
          <cell r="D4941" t="str">
            <v>UN</v>
          </cell>
          <cell r="E4941">
            <v>50.79</v>
          </cell>
        </row>
        <row r="4942">
          <cell r="B4942">
            <v>7100</v>
          </cell>
          <cell r="C4942" t="str">
            <v>LAMINADO MELAMINICO TEXTURIZADO E=1,3MM COLADO EM COMPENSADO</v>
          </cell>
          <cell r="D4942" t="str">
            <v>M2</v>
          </cell>
          <cell r="E4942">
            <v>19.07</v>
          </cell>
        </row>
        <row r="4943">
          <cell r="B4943">
            <v>7101</v>
          </cell>
          <cell r="C4943" t="str">
            <v>LAMINADO MELAMINICO LISO FOSCO E=1,3MM COLADO EM COMPENSA*</v>
          </cell>
          <cell r="D4943" t="str">
            <v>M2</v>
          </cell>
          <cell r="E4943">
            <v>18.170000000000002</v>
          </cell>
        </row>
        <row r="4944">
          <cell r="B4944">
            <v>53779</v>
          </cell>
          <cell r="C4944" t="str">
            <v>REATERRO MANUAL DE VALAS</v>
          </cell>
          <cell r="D4944" t="str">
            <v>M3</v>
          </cell>
          <cell r="E4944">
            <v>12.38</v>
          </cell>
        </row>
        <row r="4945">
          <cell r="B4945">
            <v>53780</v>
          </cell>
          <cell r="C4945" t="str">
            <v>ESCAVACAO MANUAL DE VALAS H &lt;= 1,50 M</v>
          </cell>
          <cell r="D4945" t="str">
            <v>M3</v>
          </cell>
          <cell r="E4945">
            <v>12.38</v>
          </cell>
        </row>
        <row r="4946">
          <cell r="B4946">
            <v>53781</v>
          </cell>
          <cell r="C4946" t="str">
            <v>DEPRECIACAO-CAMINHAO BASCULANTE FORD F 12000 12T 142HP (VU=5ANOS)</v>
          </cell>
          <cell r="D4946" t="str">
            <v>H</v>
          </cell>
          <cell r="E4946">
            <v>12.3</v>
          </cell>
        </row>
        <row r="4947">
          <cell r="B4947">
            <v>53782</v>
          </cell>
          <cell r="C4947" t="str">
            <v>MANUTENCAO -CAMINHAO BASCULANTE FORD F 12000 12T 142HP (VU=5ANOS)</v>
          </cell>
          <cell r="D4947" t="str">
            <v>H</v>
          </cell>
          <cell r="E4947">
            <v>12.3</v>
          </cell>
        </row>
        <row r="4948">
          <cell r="B4948">
            <v>53785</v>
          </cell>
          <cell r="C4948" t="str">
            <v>MAO-DE-OBRA NA OPERACAO DIURNA -CAMINHAO BASCULANTE F-12000 12T 142HP</v>
          </cell>
          <cell r="D4948" t="str">
            <v>H</v>
          </cell>
          <cell r="E4948">
            <v>7.77</v>
          </cell>
        </row>
        <row r="4949">
          <cell r="B4949">
            <v>53786</v>
          </cell>
          <cell r="C4949" t="str">
            <v>RETRO-ESCAVADEIRA C/CARREGADEIRA SOBRE PNEUS MAXION 750-4WD</v>
          </cell>
          <cell r="D4949" t="str">
            <v>H</v>
          </cell>
          <cell r="E4949">
            <v>25.86</v>
          </cell>
        </row>
        <row r="4950">
          <cell r="C4950" t="str">
            <v>0,12/0,79M3 86CV - CUSTOS C/ MATERIAL NA OPERACAO</v>
          </cell>
        </row>
        <row r="4951">
          <cell r="B4951">
            <v>53787</v>
          </cell>
          <cell r="C4951" t="str">
            <v>ROLO COMPACTADOR VIBRATORIO LISO AUTO-PROP. DYNAPAC CA-15 6,6T / 79HP</v>
          </cell>
          <cell r="D4951" t="str">
            <v>H</v>
          </cell>
          <cell r="E4951">
            <v>44.23</v>
          </cell>
        </row>
        <row r="4952">
          <cell r="C4952" t="str">
            <v>IMPACTO DINAMICO 18,45T (VU=5ANOS) - MATERIAIS / OPERACAO</v>
          </cell>
        </row>
        <row r="4953">
          <cell r="B4953">
            <v>53788</v>
          </cell>
          <cell r="C4953" t="str">
            <v>ROLO COMPACTADOR VIBRATORIO LISO AUTO-PROP. MULLER VAP-55L 76HP</v>
          </cell>
          <cell r="D4953" t="str">
            <v>H</v>
          </cell>
          <cell r="E4953">
            <v>44.23</v>
          </cell>
        </row>
        <row r="4954">
          <cell r="C4954" t="str">
            <v>IMPACTO DINAMICO 13/19T (VU=5ANOS) - MATERIAIS / OPERACAO</v>
          </cell>
        </row>
        <row r="4955">
          <cell r="B4955">
            <v>53789</v>
          </cell>
          <cell r="C4955" t="str">
            <v>ROLO COMPACTADOR VIBRATORIO LISO AUTO-PROP. MULLER VAP-55L 76HP</v>
          </cell>
          <cell r="D4955" t="str">
            <v>H</v>
          </cell>
          <cell r="E4955">
            <v>8.6</v>
          </cell>
        </row>
        <row r="4956">
          <cell r="C4956" t="str">
            <v>IMPACTO DINAMICO 13/19T (VU=5ANOS) - MAO-DE-OBRA / OPERACAO</v>
          </cell>
        </row>
        <row r="4957">
          <cell r="B4957">
            <v>53790</v>
          </cell>
          <cell r="C4957" t="str">
            <v>ROLO COMPACTADOR VIBRATORIO LISO TANDEM DYNAPAC CC 142/40HP (VU=5ANOS)</v>
          </cell>
          <cell r="D4957" t="str">
            <v>H</v>
          </cell>
          <cell r="E4957">
            <v>8.6</v>
          </cell>
        </row>
        <row r="4958">
          <cell r="C4958" t="str">
            <v>MAO-DE-OBRA / OPERACAO</v>
          </cell>
        </row>
        <row r="4959">
          <cell r="B4959">
            <v>53792</v>
          </cell>
          <cell r="C4959" t="str">
            <v>CAMINHAO BASCULANTE F-14000 162HP 6M3 - MATERIAIS NA OPERACAO DIURNA</v>
          </cell>
          <cell r="D4959" t="str">
            <v>H</v>
          </cell>
          <cell r="E4959">
            <v>44.23</v>
          </cell>
        </row>
        <row r="4960">
          <cell r="B4960">
            <v>53793</v>
          </cell>
          <cell r="C4960" t="str">
            <v>CAMINHAO BASCULANTE F-14000 162HP 6M3 / MAO-DE-OBRA NA OPERACAO DIURNA</v>
          </cell>
          <cell r="D4960" t="str">
            <v>H</v>
          </cell>
          <cell r="E4960">
            <v>6.77</v>
          </cell>
        </row>
        <row r="4961">
          <cell r="B4961">
            <v>53794</v>
          </cell>
          <cell r="C4961" t="str">
            <v>USINA DE CONCRETO PINI 227305 CAP.90/120M3 63HP - MANUTENCAO</v>
          </cell>
          <cell r="D4961" t="str">
            <v>H</v>
          </cell>
          <cell r="E4961">
            <v>11.12</v>
          </cell>
        </row>
        <row r="4962">
          <cell r="B4962">
            <v>53795</v>
          </cell>
          <cell r="C4962" t="str">
            <v>USINA CONCRETO PINI 227305 CAP.90/120M3 63HP - M.OBRA NOTURNA/OPERACAO</v>
          </cell>
          <cell r="D4962" t="str">
            <v>H</v>
          </cell>
          <cell r="E4962">
            <v>15.28</v>
          </cell>
        </row>
        <row r="4963">
          <cell r="B4963">
            <v>53796</v>
          </cell>
          <cell r="C4963" t="str">
            <v>CAMINHAO CARROCERIA FORD F-14000 162HP (VU=6ANOS)- DEPRECIACAO E JUROS</v>
          </cell>
          <cell r="D4963" t="str">
            <v>H</v>
          </cell>
          <cell r="E4963">
            <v>15.82</v>
          </cell>
        </row>
        <row r="4964">
          <cell r="B4964">
            <v>53797</v>
          </cell>
          <cell r="C4964" t="str">
            <v>CAMINHAO CARROCERIA FORD F-14000 162HP (VU=6ANOS) - MATERIAIS/OPERACAO</v>
          </cell>
          <cell r="D4964" t="str">
            <v>H</v>
          </cell>
          <cell r="E4964">
            <v>44.23</v>
          </cell>
        </row>
        <row r="4965">
          <cell r="B4965" t="str">
            <v>IGO       |</v>
          </cell>
          <cell r="C4965" t="str">
            <v>D E S C R I Ç Ã O                                                   |UN</v>
          </cell>
          <cell r="D4965" t="str">
            <v>IDADE</v>
          </cell>
          <cell r="E4965" t="str">
            <v>|CUSTO TOT</v>
          </cell>
        </row>
        <row r="4966">
          <cell r="B4966" t="str">
            <v>ULO.....: N</v>
          </cell>
          <cell r="C4966" t="str">
            <v>ACIONAL CAIXA</v>
          </cell>
        </row>
        <row r="4968">
          <cell r="B4968">
            <v>53798</v>
          </cell>
          <cell r="C4968" t="str">
            <v>CAMINHAO CARROCERIA FORD F-14000 162HP /MAO-DE-OBRA DIURNA NA OPERACAO</v>
          </cell>
          <cell r="D4968" t="str">
            <v>H</v>
          </cell>
          <cell r="E4968">
            <v>7.77</v>
          </cell>
        </row>
        <row r="4969">
          <cell r="B4969">
            <v>53799</v>
          </cell>
          <cell r="C4969" t="str">
            <v>CAMINHAO CARROCERIA F-14000 162HP / MAO-DE-OBRA NA OPERACAO NOTURNA</v>
          </cell>
          <cell r="D4969" t="str">
            <v>H</v>
          </cell>
          <cell r="E4969">
            <v>8.1199999999999992</v>
          </cell>
        </row>
        <row r="4970">
          <cell r="B4970">
            <v>53800</v>
          </cell>
          <cell r="C4970" t="str">
            <v>USINA MISTURADORA DE SOLOS CIBER 100/200T 110HP/MATERIAIS NA OPERACAO</v>
          </cell>
          <cell r="D4970" t="str">
            <v>H</v>
          </cell>
          <cell r="E4970">
            <v>25.46</v>
          </cell>
        </row>
        <row r="4971">
          <cell r="B4971">
            <v>53801</v>
          </cell>
          <cell r="C4971" t="str">
            <v>USINA MISTUR.DE SOLOS CIBER 100/200T 110HP/MAO-DE-OBRA OPERACAO DIURNA</v>
          </cell>
          <cell r="D4971" t="str">
            <v>H</v>
          </cell>
          <cell r="E4971">
            <v>22.29</v>
          </cell>
        </row>
        <row r="4972">
          <cell r="B4972">
            <v>53802</v>
          </cell>
          <cell r="C4972" t="str">
            <v>VIBROACABADORA SOBRE ESTEIRAS POT.MAX.100 CV - M.O. OPERACAO DIURNA</v>
          </cell>
          <cell r="D4972" t="str">
            <v>H</v>
          </cell>
          <cell r="E4972">
            <v>9.5500000000000007</v>
          </cell>
        </row>
        <row r="4973">
          <cell r="B4973">
            <v>53803</v>
          </cell>
          <cell r="C4973" t="str">
            <v>VIBROACABADORA SOBRE ESTEIRAS POT.MAX.100 CV - M.O. OPERACAO NOTURNA</v>
          </cell>
          <cell r="D4973" t="str">
            <v>H</v>
          </cell>
          <cell r="E4973">
            <v>11.46</v>
          </cell>
        </row>
        <row r="4974">
          <cell r="B4974">
            <v>53804</v>
          </cell>
          <cell r="C4974" t="str">
            <v>VASSOURA MECANICA REBOCAVEL ULLIANA/CONSMAQ - MANUTENCAO</v>
          </cell>
          <cell r="D4974" t="str">
            <v>H</v>
          </cell>
          <cell r="E4974">
            <v>1.03</v>
          </cell>
        </row>
        <row r="4975">
          <cell r="B4975">
            <v>53805</v>
          </cell>
          <cell r="C4975" t="str">
            <v>TRATOR PNEUS MASSEY FERGUNSON MF290 81HP/MAO-DE-OBRA OPERACAO NOTURNA</v>
          </cell>
          <cell r="D4975" t="str">
            <v>H</v>
          </cell>
          <cell r="E4975">
            <v>11.46</v>
          </cell>
        </row>
        <row r="4976">
          <cell r="B4976">
            <v>53806</v>
          </cell>
          <cell r="C4976" t="str">
            <v>TRATOR DE ESTEIRAS KOMATSU D65E 160HP (VU=5ANOS) - MANUTENCAO</v>
          </cell>
          <cell r="D4976" t="str">
            <v>H</v>
          </cell>
          <cell r="E4976">
            <v>66.290000000000006</v>
          </cell>
        </row>
        <row r="4977">
          <cell r="B4977">
            <v>53807</v>
          </cell>
          <cell r="C4977" t="str">
            <v>TRATOR DE ESTEIRAS KOMATSU D65E 160HP / MAO-DE-OBRA NA OPERACAO DIURNA</v>
          </cell>
          <cell r="D4977" t="str">
            <v>H</v>
          </cell>
          <cell r="E4977">
            <v>9.5500000000000007</v>
          </cell>
        </row>
        <row r="4978">
          <cell r="B4978">
            <v>53808</v>
          </cell>
          <cell r="C4978" t="str">
            <v>TRATOR DE ESTEIRAS KOMATSU D65E 160HP /MAO-DE-OBRA NA OPERACAO NOTURNA</v>
          </cell>
          <cell r="D4978" t="str">
            <v>H</v>
          </cell>
          <cell r="E4978">
            <v>11.46</v>
          </cell>
        </row>
        <row r="4979">
          <cell r="B4979">
            <v>53809</v>
          </cell>
          <cell r="C4979" t="str">
            <v>REATERRO APILOADO EM CAMADAS DE 0,20M C/ APROVEITAMENTO DO MATERIAL ES</v>
          </cell>
          <cell r="D4979" t="str">
            <v>M3</v>
          </cell>
          <cell r="E4979">
            <v>14.44</v>
          </cell>
        </row>
        <row r="4980">
          <cell r="C4980" t="str">
            <v>CAVADO</v>
          </cell>
        </row>
        <row r="4981">
          <cell r="B4981">
            <v>53810</v>
          </cell>
          <cell r="C4981" t="str">
            <v>TRATOR DE ESTEIRAS CATERPILLAR D6 140HP (VU=5ANOS) - MANUTENCAO</v>
          </cell>
          <cell r="D4981" t="str">
            <v>H</v>
          </cell>
          <cell r="E4981">
            <v>68</v>
          </cell>
        </row>
        <row r="4982">
          <cell r="B4982">
            <v>53811</v>
          </cell>
          <cell r="C4982" t="str">
            <v>TRATOR DE ESTEIRAS CATERPILLAR D6 140HP/MA0-DE-OBRA NA OPERACAO DIURNA</v>
          </cell>
          <cell r="D4982" t="str">
            <v>H</v>
          </cell>
          <cell r="E4982">
            <v>5.18</v>
          </cell>
        </row>
        <row r="4983">
          <cell r="B4983">
            <v>53812</v>
          </cell>
          <cell r="C4983" t="str">
            <v>TRATOR DE ESTEIRAS CATERPILLAR D6 140HP/MA0-DE-OBRA NA OPERACAO NOTURN</v>
          </cell>
          <cell r="D4983" t="str">
            <v>H</v>
          </cell>
          <cell r="E4983">
            <v>11.46</v>
          </cell>
        </row>
        <row r="4984">
          <cell r="B4984">
            <v>53813</v>
          </cell>
          <cell r="C4984" t="str">
            <v>TRATOR DE ESTEIRAS CATERPILLAR D8 305HP(VU=5ANOS) -DEPRECIACAO E JUROS</v>
          </cell>
          <cell r="D4984" t="str">
            <v>H</v>
          </cell>
          <cell r="E4984">
            <v>227.36</v>
          </cell>
        </row>
        <row r="4985">
          <cell r="B4985">
            <v>53814</v>
          </cell>
          <cell r="C4985" t="str">
            <v>TRATOR DE ESTEIRAS CATERPILLAR D8 305HP (VU=5ANOS) - MANUTENCAO</v>
          </cell>
          <cell r="D4985" t="str">
            <v>H</v>
          </cell>
          <cell r="E4985">
            <v>172.37</v>
          </cell>
        </row>
        <row r="4986">
          <cell r="B4986">
            <v>53815</v>
          </cell>
          <cell r="C4986" t="str">
            <v>TRATOR DE ESTEIRAS CAT D8R 305HP / MAO-DE-OBRA NA OPERACAO DIURNA</v>
          </cell>
          <cell r="D4986" t="str">
            <v>H</v>
          </cell>
          <cell r="E4986">
            <v>5.18</v>
          </cell>
        </row>
        <row r="4987">
          <cell r="B4987">
            <v>53816</v>
          </cell>
          <cell r="C4987" t="str">
            <v>TRATOR DE ESTEIRAS CATERPILLAR D8 305HP/MAO-DE-OBRA NA OPERACAO NOTURN</v>
          </cell>
          <cell r="D4987" t="str">
            <v>H</v>
          </cell>
          <cell r="E4987">
            <v>11.46</v>
          </cell>
        </row>
        <row r="4988">
          <cell r="B4988">
            <v>53817</v>
          </cell>
          <cell r="C4988" t="str">
            <v>TRATOR DE ESTEIRAS CATERPILLAR D4 80HP - MATERIAIS NA OPERACAO</v>
          </cell>
          <cell r="D4988" t="str">
            <v>H</v>
          </cell>
          <cell r="E4988">
            <v>27.22</v>
          </cell>
        </row>
        <row r="4989">
          <cell r="B4989">
            <v>53818</v>
          </cell>
          <cell r="C4989" t="str">
            <v>ROLO COMPACTADOR VIBRATORIO LISO REBOCAVEL MULLER RV52L 5T</v>
          </cell>
          <cell r="D4989" t="str">
            <v>H</v>
          </cell>
          <cell r="E4989">
            <v>56.17</v>
          </cell>
        </row>
        <row r="4990">
          <cell r="C4990" t="str">
            <v>DEPRECIACAO E JUROS</v>
          </cell>
        </row>
        <row r="4991">
          <cell r="B4991">
            <v>53819</v>
          </cell>
          <cell r="C4991" t="str">
            <v>ROLO COMPACTADOR VIBRATORIO LISO REBOCAVEL MULLER RV52L 5T</v>
          </cell>
          <cell r="D4991" t="str">
            <v>H</v>
          </cell>
          <cell r="E4991">
            <v>25.86</v>
          </cell>
        </row>
        <row r="4992">
          <cell r="C4992" t="str">
            <v>CUSTO COM MATERIAIS NA OPERACAO</v>
          </cell>
        </row>
        <row r="4993">
          <cell r="B4993">
            <v>53820</v>
          </cell>
          <cell r="C4993" t="str">
            <v>ROLO COMPACTADOR VIBRATORIO LISO REBOCAVEL MULLER RV52L 5T</v>
          </cell>
          <cell r="D4993" t="str">
            <v>H</v>
          </cell>
          <cell r="E4993">
            <v>9.5500000000000007</v>
          </cell>
        </row>
        <row r="4994">
          <cell r="C4994" t="str">
            <v>CUSTO COM MAO-DE-OBRA NA OPERACAO DIURNA</v>
          </cell>
        </row>
        <row r="4995">
          <cell r="B4995">
            <v>53821</v>
          </cell>
          <cell r="C4995" t="str">
            <v>ROLO COMPACTADOR VIBRATORIO LISO REBOCAVEL MULLER RV52L 5T</v>
          </cell>
          <cell r="D4995" t="str">
            <v>H</v>
          </cell>
          <cell r="E4995">
            <v>11.46</v>
          </cell>
        </row>
        <row r="4996">
          <cell r="B4996" t="str">
            <v>IGO       |</v>
          </cell>
          <cell r="C4996" t="str">
            <v>D E S C R I Ç Ã O                                                   |UN</v>
          </cell>
          <cell r="D4996" t="str">
            <v>IDADE</v>
          </cell>
          <cell r="E4996" t="str">
            <v>|CUSTO TOT</v>
          </cell>
        </row>
        <row r="4997">
          <cell r="B4997" t="str">
            <v>ULO.....: N</v>
          </cell>
          <cell r="C4997" t="str">
            <v>ACIONAL CAIXA</v>
          </cell>
        </row>
        <row r="4999">
          <cell r="C4999" t="str">
            <v>CUSTO COM MAO-DE-OBRA NA OPERACAO NOTURNA</v>
          </cell>
        </row>
        <row r="5000">
          <cell r="B5000">
            <v>53822</v>
          </cell>
          <cell r="C5000" t="str">
            <v>ROLO COMPACTADOR VIBRATORIO LISO TANDEM MULLER RT 82H 60HP</v>
          </cell>
          <cell r="D5000" t="str">
            <v>H</v>
          </cell>
          <cell r="E5000">
            <v>9.5500000000000007</v>
          </cell>
        </row>
        <row r="5001">
          <cell r="C5001" t="str">
            <v>CUSTO COM MAO-DE-OBRA NA OPERACAO DIURNA</v>
          </cell>
        </row>
        <row r="5002">
          <cell r="B5002">
            <v>53823</v>
          </cell>
          <cell r="C5002" t="str">
            <v>ROLO COMPACTADOR AUTOPROPULSOR SOBRE PNEUS-DYNAPAC CP221 145HP</v>
          </cell>
          <cell r="D5002" t="str">
            <v>H</v>
          </cell>
          <cell r="E5002">
            <v>42.13</v>
          </cell>
        </row>
        <row r="5003">
          <cell r="C5003" t="str">
            <v>DEPRECIACAO E JUROS</v>
          </cell>
        </row>
        <row r="5004">
          <cell r="B5004">
            <v>53824</v>
          </cell>
          <cell r="C5004" t="str">
            <v>ROLO COMPACTADOR AUTOPROPULSOR SOBRE PNEUS-DYNAPAC CP221 145HP</v>
          </cell>
          <cell r="D5004" t="str">
            <v>H</v>
          </cell>
          <cell r="E5004">
            <v>9.5500000000000007</v>
          </cell>
        </row>
        <row r="5005">
          <cell r="C5005" t="str">
            <v>CUSTO COM MAO-DE-OBRA NA OPERACAO DIURNA</v>
          </cell>
        </row>
        <row r="5006">
          <cell r="B5006">
            <v>53825</v>
          </cell>
          <cell r="C5006" t="str">
            <v>ROLO COMPACTADOR AUTOPROPULSOR SOBRE PNEUS-DYNAPAC CP221 145HP</v>
          </cell>
          <cell r="D5006" t="str">
            <v>H</v>
          </cell>
          <cell r="E5006">
            <v>11.46</v>
          </cell>
        </row>
        <row r="5007">
          <cell r="C5007" t="str">
            <v>CUSTO COM MAO-DE-OBRA NA OPERACAO NOTURNA</v>
          </cell>
        </row>
        <row r="5008">
          <cell r="B5008">
            <v>53826</v>
          </cell>
          <cell r="C5008" t="str">
            <v>RETRO-ESCAVAD SOBRE PNEUS CASE 580H 74HP/MAO-DE-OBRA NA OPERACAO DIURN</v>
          </cell>
          <cell r="D5008" t="str">
            <v>H</v>
          </cell>
          <cell r="E5008">
            <v>5.18</v>
          </cell>
        </row>
        <row r="5009">
          <cell r="B5009">
            <v>53827</v>
          </cell>
          <cell r="C5009" t="str">
            <v>CAMINHAO CHASSI MERCEDES BENZ L2318/42 130HP - MATERIAIS NA OPERACAO</v>
          </cell>
          <cell r="D5009" t="str">
            <v>H</v>
          </cell>
          <cell r="E5009">
            <v>44.91</v>
          </cell>
        </row>
        <row r="5010">
          <cell r="B5010">
            <v>53828</v>
          </cell>
          <cell r="C5010" t="str">
            <v>CAMINHAO CHASSI MB L2318/42 130HP / MAO-DE-OBRA OPERACAO DIURNA</v>
          </cell>
          <cell r="D5010" t="str">
            <v>H</v>
          </cell>
          <cell r="E5010">
            <v>7.77</v>
          </cell>
        </row>
        <row r="5011">
          <cell r="B5011">
            <v>53829</v>
          </cell>
          <cell r="C5011" t="str">
            <v>CAMINHAO CHASSI FORD F-14000 142HP - MATERIAIS NA OPERACAO</v>
          </cell>
          <cell r="D5011" t="str">
            <v>H</v>
          </cell>
          <cell r="E5011">
            <v>44.23</v>
          </cell>
        </row>
        <row r="5012">
          <cell r="B5012">
            <v>53830</v>
          </cell>
          <cell r="C5012" t="str">
            <v>CAMINHAO CHASSI FORD F-14000 162HP / MAO-DE-OBRA NA OPERACAO NOTURNA</v>
          </cell>
          <cell r="D5012" t="str">
            <v>H</v>
          </cell>
          <cell r="E5012">
            <v>9.33</v>
          </cell>
        </row>
        <row r="5013">
          <cell r="B5013">
            <v>53831</v>
          </cell>
          <cell r="C5013" t="str">
            <v>CAMINHAO PIPA FORD F14000 10.000L C/BOMBA GASOLINA E IRRIGADEIRA</v>
          </cell>
          <cell r="D5013" t="str">
            <v>H</v>
          </cell>
          <cell r="E5013">
            <v>45.27</v>
          </cell>
        </row>
        <row r="5014">
          <cell r="C5014" t="str">
            <v>CUSTOS COM MATERIAIS NA OPERACAO</v>
          </cell>
        </row>
        <row r="5015">
          <cell r="B5015">
            <v>53832</v>
          </cell>
          <cell r="C5015" t="str">
            <v>CAMINHAO PIPA FORD F14000 10.000L C/BOMBA GASOLINA E IRRIGADEIRA</v>
          </cell>
          <cell r="D5015" t="str">
            <v>H</v>
          </cell>
          <cell r="E5015">
            <v>7.77</v>
          </cell>
        </row>
        <row r="5016">
          <cell r="C5016" t="str">
            <v>CUSTOS COM MAO-DE-OBRA NA OPERACAO DIURNA</v>
          </cell>
        </row>
        <row r="5017">
          <cell r="B5017">
            <v>53833</v>
          </cell>
          <cell r="C5017" t="str">
            <v>DISTRIBUIDOR DE AGREGADOS REBOCAVEL EA12- DEPRECIACAO E JUROS</v>
          </cell>
          <cell r="D5017" t="str">
            <v>H</v>
          </cell>
          <cell r="E5017">
            <v>12.36</v>
          </cell>
        </row>
        <row r="5018">
          <cell r="B5018">
            <v>53834</v>
          </cell>
          <cell r="C5018" t="str">
            <v>DISTRIBUIDOR DE AGREGADOS REBOCAVEL EA12 - MANUTENCAO</v>
          </cell>
          <cell r="D5018" t="str">
            <v>H</v>
          </cell>
          <cell r="E5018">
            <v>4.49</v>
          </cell>
        </row>
        <row r="5019">
          <cell r="B5019">
            <v>53835</v>
          </cell>
          <cell r="C5019" t="str">
            <v>DISTRIBUIDOR DE BETUME REBOCAV C/AQUECEDOR 1200/2100L C/BOMBA 3,4CV</v>
          </cell>
          <cell r="D5019" t="str">
            <v>H</v>
          </cell>
          <cell r="E5019">
            <v>16.100000000000001</v>
          </cell>
        </row>
        <row r="5020">
          <cell r="C5020" t="str">
            <v>DEPRECIACAO E JUROS</v>
          </cell>
        </row>
        <row r="5021">
          <cell r="B5021">
            <v>53836</v>
          </cell>
          <cell r="C5021" t="str">
            <v>DISTRIBUIDOR DE ASFALTO CAP 5.000L SOBRE CAMINHAO CHASSIS FORD F-14000</v>
          </cell>
          <cell r="D5021" t="str">
            <v>H</v>
          </cell>
          <cell r="E5021">
            <v>47.92</v>
          </cell>
        </row>
        <row r="5022">
          <cell r="C5022" t="str">
            <v>162HP - DEPRECIACAO E JUROS</v>
          </cell>
        </row>
        <row r="5023">
          <cell r="B5023">
            <v>53837</v>
          </cell>
          <cell r="C5023" t="str">
            <v>DISTRIBUIDOR DE ASFALTO CAP 5.000L SOBRE CAMINHAO CHASSIS FORD F-14000</v>
          </cell>
          <cell r="D5023" t="str">
            <v>H</v>
          </cell>
          <cell r="E5023">
            <v>66.34</v>
          </cell>
        </row>
        <row r="5024">
          <cell r="C5024" t="str">
            <v>162HP - CUSTO C/ MATERIAIS NA OPERACAO</v>
          </cell>
        </row>
        <row r="5025">
          <cell r="B5025">
            <v>53838</v>
          </cell>
          <cell r="C5025" t="str">
            <v>ESCAVADEIRA HIDRAULICA SOBRE ESTEIRAS CASE 80CR 93HP</v>
          </cell>
          <cell r="D5025" t="str">
            <v>H</v>
          </cell>
          <cell r="E5025">
            <v>61.27</v>
          </cell>
        </row>
        <row r="5026">
          <cell r="C5026" t="str">
            <v>DEPRECIACAO E JUROS</v>
          </cell>
        </row>
        <row r="5027">
          <cell r="B5027" t="str">
            <v>IGO       |</v>
          </cell>
          <cell r="C5027" t="str">
            <v>D E S C R I Ç Ã O                                                   |UN</v>
          </cell>
          <cell r="D5027" t="str">
            <v>IDADE</v>
          </cell>
          <cell r="E5027" t="str">
            <v>|CUSTO TOT</v>
          </cell>
        </row>
        <row r="5028">
          <cell r="B5028" t="str">
            <v>ULO.....: N</v>
          </cell>
          <cell r="C5028" t="str">
            <v>ACIONAL CAIXA</v>
          </cell>
        </row>
        <row r="5030">
          <cell r="B5030">
            <v>53839</v>
          </cell>
          <cell r="C5030" t="str">
            <v>ESCAVADEIRA HIDRAULICA SOBRE ESTEIRAS CASE 80CR 93HP</v>
          </cell>
          <cell r="D5030" t="str">
            <v>H</v>
          </cell>
          <cell r="E5030">
            <v>6.21</v>
          </cell>
        </row>
        <row r="5031">
          <cell r="C5031" t="str">
            <v>CUSTO C/ MA0-DE-OBRA NA OPERACAO NOTURNA</v>
          </cell>
        </row>
        <row r="5032">
          <cell r="B5032">
            <v>53840</v>
          </cell>
          <cell r="C5032" t="str">
            <v>GRADE ARADORA C/20 DISCOS 24" SOBRE PNEUS - DEPRECIACAO E JUROS</v>
          </cell>
          <cell r="D5032" t="str">
            <v>H</v>
          </cell>
          <cell r="E5032">
            <v>2.52</v>
          </cell>
        </row>
        <row r="5033">
          <cell r="B5033">
            <v>53841</v>
          </cell>
          <cell r="C5033" t="str">
            <v>GRADE ARADORA C/20 DISCOS 24" SOBRE PNEUS - MANUTENCAO</v>
          </cell>
          <cell r="D5033" t="str">
            <v>H</v>
          </cell>
          <cell r="E5033">
            <v>0.84</v>
          </cell>
        </row>
        <row r="5034">
          <cell r="B5034">
            <v>53842</v>
          </cell>
          <cell r="C5034" t="str">
            <v>LANCA ELEVATORIA KABI-GIRAFA KLE-24/3 SOBRE CAMINHAO CHASSI MB L-2318</v>
          </cell>
          <cell r="D5034" t="str">
            <v>H</v>
          </cell>
          <cell r="E5034">
            <v>52.01</v>
          </cell>
        </row>
        <row r="5035">
          <cell r="C5035" t="str">
            <v>130HP - DEPRECIACAO E JUROS</v>
          </cell>
        </row>
        <row r="5036">
          <cell r="B5036">
            <v>53843</v>
          </cell>
          <cell r="C5036" t="str">
            <v>LANCA ELEVATORIA KABI-GIRAFA KLE-24/3 SOBRE CAMINHAO CHASSI MB L-2318</v>
          </cell>
          <cell r="D5036" t="str">
            <v>H</v>
          </cell>
          <cell r="E5036">
            <v>7.77</v>
          </cell>
        </row>
        <row r="5037">
          <cell r="C5037" t="str">
            <v>130HP - CUSTO C/MA0-DE-OBRA NA OPERACAO DIURNA</v>
          </cell>
        </row>
        <row r="5038">
          <cell r="B5038">
            <v>53844</v>
          </cell>
          <cell r="C5038" t="str">
            <v>LANCA ELEVATORIA KABI-GIRAFA KLE-24/3 SOBRE CAMINHAO CHASSI MB L-2318</v>
          </cell>
          <cell r="D5038" t="str">
            <v>H</v>
          </cell>
          <cell r="E5038">
            <v>9.33</v>
          </cell>
        </row>
        <row r="5039">
          <cell r="C5039" t="str">
            <v>130HP - CUSTO C/MA0-DE-OBRA NA OPERACAO NOTURNA</v>
          </cell>
        </row>
        <row r="5040">
          <cell r="B5040">
            <v>53845</v>
          </cell>
          <cell r="C5040" t="str">
            <v>GUINDASTE MUNK C/CESTO 640/18 SOBRE CAMINHAO CARROCERIA FORD F14000</v>
          </cell>
          <cell r="D5040" t="str">
            <v>H</v>
          </cell>
          <cell r="E5040">
            <v>22.31</v>
          </cell>
        </row>
        <row r="5041">
          <cell r="C5041" t="str">
            <v>162HP - DEPRECIACAO E JUROS</v>
          </cell>
        </row>
        <row r="5042">
          <cell r="B5042">
            <v>53846</v>
          </cell>
          <cell r="C5042" t="str">
            <v>GUINDASTE MUNK C/CESTO 640/18 SOBRE CAMINHAO CARROCERIA FORD F14000</v>
          </cell>
          <cell r="D5042" t="str">
            <v>H</v>
          </cell>
          <cell r="E5042">
            <v>44.23</v>
          </cell>
        </row>
        <row r="5043">
          <cell r="C5043" t="str">
            <v>162HP - CUSTO C/MATERIAIS NA OPERCAO</v>
          </cell>
        </row>
        <row r="5044">
          <cell r="B5044">
            <v>53847</v>
          </cell>
          <cell r="C5044" t="str">
            <v>GUINDASTE MUNK C/CESTO 640/18 SOBRE CAMINHAO CARROCERIA FORD F14000</v>
          </cell>
          <cell r="D5044" t="str">
            <v>H</v>
          </cell>
          <cell r="E5044">
            <v>7.77</v>
          </cell>
        </row>
        <row r="5045">
          <cell r="C5045" t="str">
            <v>162HP - CUSTO C/MA0-DE-0BRA NA OPERCAO DIURNA</v>
          </cell>
        </row>
        <row r="5046">
          <cell r="B5046">
            <v>53848</v>
          </cell>
          <cell r="C5046" t="str">
            <v>GUINDASTE MUNK C/CESTO 640/18 SOBRE CAMINHAO CARROCERIA FORD F14000</v>
          </cell>
          <cell r="D5046" t="str">
            <v>H</v>
          </cell>
          <cell r="E5046">
            <v>9.33</v>
          </cell>
        </row>
        <row r="5047">
          <cell r="C5047" t="str">
            <v>162HP - CUSTO C/MA0-DE-0BRA NA OPERCAO NOTURNA</v>
          </cell>
        </row>
        <row r="5048">
          <cell r="B5048">
            <v>53849</v>
          </cell>
          <cell r="C5048" t="str">
            <v>MOTONIVELADORA CATERPILLAR 120 140HP - CUSTO C/MATERIAIS NA OPERACAO</v>
          </cell>
          <cell r="D5048" t="str">
            <v>H</v>
          </cell>
          <cell r="E5048">
            <v>47.63</v>
          </cell>
        </row>
        <row r="5049">
          <cell r="B5049">
            <v>53850</v>
          </cell>
          <cell r="C5049" t="str">
            <v>MOTONIVELADORA CATERPILLAR 120 140HP / MAO-DE-OBRA NA OPERACAO DIURNA</v>
          </cell>
          <cell r="D5049" t="str">
            <v>H</v>
          </cell>
          <cell r="E5049">
            <v>5.18</v>
          </cell>
        </row>
        <row r="5050">
          <cell r="B5050">
            <v>53851</v>
          </cell>
          <cell r="C5050" t="str">
            <v>MOTONIVELADORA CATERPILLAR 120 140HP / MAO-DE-OBRA NA OPERACAO NOTURNA</v>
          </cell>
          <cell r="D5050" t="str">
            <v>H</v>
          </cell>
          <cell r="E5050">
            <v>11.46</v>
          </cell>
        </row>
        <row r="5051">
          <cell r="B5051">
            <v>53852</v>
          </cell>
          <cell r="C5051" t="str">
            <v>MOTOSCRAPER 621 270HP / CUSTO COM MA0-DE-0BRA NA OPERACAO NOTURNA</v>
          </cell>
          <cell r="D5051" t="str">
            <v>H</v>
          </cell>
          <cell r="E5051">
            <v>6.21</v>
          </cell>
        </row>
        <row r="5052">
          <cell r="B5052">
            <v>53853</v>
          </cell>
          <cell r="C5052" t="str">
            <v>MOTOSCRAPER 621 270HP - CUSTO C/MATERIAIS NA OPERACAO</v>
          </cell>
          <cell r="D5052" t="str">
            <v>H</v>
          </cell>
          <cell r="E5052">
            <v>91.85</v>
          </cell>
        </row>
        <row r="5053">
          <cell r="B5053">
            <v>53854</v>
          </cell>
          <cell r="C5053" t="str">
            <v>MOTOSCRAPER 621 270HP - CUSTO C/MAO-DE-OBRA NA OPERACAO DIURNA</v>
          </cell>
          <cell r="D5053" t="str">
            <v>H</v>
          </cell>
          <cell r="E5053">
            <v>5.18</v>
          </cell>
        </row>
        <row r="5054">
          <cell r="B5054">
            <v>53855</v>
          </cell>
          <cell r="C5054" t="str">
            <v>MOTOSCRAPER 621 270HP - CUSTO C/MAO-DE-OBRA NA OPERACAO NOTURNA</v>
          </cell>
          <cell r="D5054" t="str">
            <v>H</v>
          </cell>
          <cell r="E5054">
            <v>6.21</v>
          </cell>
        </row>
        <row r="5055">
          <cell r="B5055">
            <v>53856</v>
          </cell>
          <cell r="C5055" t="str">
            <v>PA-CARREGADEIRA SOBRE PNEUS CATERPILLAR 924 105HP (VU=5ANOS)</v>
          </cell>
          <cell r="D5055" t="str">
            <v>H</v>
          </cell>
          <cell r="E5055">
            <v>43.53</v>
          </cell>
        </row>
        <row r="5056">
          <cell r="C5056" t="str">
            <v>DEPRECIACAO E JUROS</v>
          </cell>
        </row>
        <row r="5057">
          <cell r="B5057">
            <v>53857</v>
          </cell>
          <cell r="C5057" t="str">
            <v>PA-CARREGADEIRA SOBRE PNEUS CATERPILLAR 924 105HP (VU=5ANOS)</v>
          </cell>
          <cell r="D5057" t="str">
            <v>H</v>
          </cell>
          <cell r="E5057">
            <v>33</v>
          </cell>
        </row>
        <row r="5058">
          <cell r="B5058" t="str">
            <v>IGO       |</v>
          </cell>
          <cell r="C5058" t="str">
            <v>D E S C R I Ç Ã O                                                   |UN</v>
          </cell>
          <cell r="D5058" t="str">
            <v>IDADE</v>
          </cell>
          <cell r="E5058" t="str">
            <v>|CUSTO TOT</v>
          </cell>
        </row>
        <row r="5059">
          <cell r="B5059" t="str">
            <v>ULO.....: N</v>
          </cell>
          <cell r="C5059" t="str">
            <v>ACIONAL CAIXA</v>
          </cell>
        </row>
        <row r="5061">
          <cell r="C5061" t="str">
            <v>MANUTENCAO</v>
          </cell>
        </row>
        <row r="5062">
          <cell r="B5062">
            <v>53858</v>
          </cell>
          <cell r="C5062" t="str">
            <v>PA-CARREGADEIRA SOBRE PNEUS CATERPILLAR 924 105HP</v>
          </cell>
          <cell r="D5062" t="str">
            <v>H</v>
          </cell>
          <cell r="E5062">
            <v>34.020000000000003</v>
          </cell>
        </row>
        <row r="5063">
          <cell r="C5063" t="str">
            <v>CUSTO C/ MATERIAIS NA OPERACAO</v>
          </cell>
        </row>
        <row r="5064">
          <cell r="B5064">
            <v>53859</v>
          </cell>
          <cell r="C5064" t="str">
            <v>PA-CARREGADEIRA SOBRE PNEUS CATERPILLAR 924 105HP</v>
          </cell>
          <cell r="D5064" t="str">
            <v>H</v>
          </cell>
          <cell r="E5064">
            <v>5.18</v>
          </cell>
        </row>
        <row r="5065">
          <cell r="C5065" t="str">
            <v>CUSTO C/ MAO-DE-OBRA NA OPERACAO DIURNA</v>
          </cell>
        </row>
        <row r="5066">
          <cell r="B5066">
            <v>53860</v>
          </cell>
          <cell r="C5066" t="str">
            <v>PA-CARREGADEIRA SOBRE PNEUS CATERPILLAR 924 105HP</v>
          </cell>
          <cell r="D5066" t="str">
            <v>H</v>
          </cell>
          <cell r="E5066">
            <v>6.21</v>
          </cell>
        </row>
        <row r="5067">
          <cell r="C5067" t="str">
            <v>CUSTO C/ MAO-DE-OBRA NA OPERACAO NOTURNA</v>
          </cell>
        </row>
        <row r="5068">
          <cell r="B5068">
            <v>53861</v>
          </cell>
          <cell r="C5068" t="str">
            <v>PA-CARREGADEIRA SOBRE PNEUS CATERPILLAR 950 170HP (VU=5ANOS)</v>
          </cell>
          <cell r="D5068" t="str">
            <v>H</v>
          </cell>
          <cell r="E5068">
            <v>58.69</v>
          </cell>
        </row>
        <row r="5069">
          <cell r="C5069" t="str">
            <v>MANUTENCAO</v>
          </cell>
        </row>
        <row r="5070">
          <cell r="B5070">
            <v>53862</v>
          </cell>
          <cell r="C5070" t="str">
            <v>ROLO COMPACTADOR MULLER TR14H 68HP / MAO-DE-OBRA NA OPERACAO DIURNA</v>
          </cell>
          <cell r="D5070" t="str">
            <v>H</v>
          </cell>
          <cell r="E5070">
            <v>20.3</v>
          </cell>
        </row>
        <row r="5071">
          <cell r="B5071">
            <v>53863</v>
          </cell>
          <cell r="C5071" t="str">
            <v>MARTELETE OU ROMPEDOR ATLAS COPCO TEX 31 - MANUTENCAO</v>
          </cell>
          <cell r="D5071" t="str">
            <v>H</v>
          </cell>
          <cell r="E5071">
            <v>1.38</v>
          </cell>
        </row>
        <row r="5072">
          <cell r="B5072">
            <v>53864</v>
          </cell>
          <cell r="C5072" t="str">
            <v>COMPRESSOR ATLAS COPCO XA80 170PCM 80HP - DEPRECIACAO E JUROS</v>
          </cell>
          <cell r="D5072" t="str">
            <v>H</v>
          </cell>
          <cell r="E5072">
            <v>12.48</v>
          </cell>
        </row>
        <row r="5073">
          <cell r="B5073">
            <v>53865</v>
          </cell>
          <cell r="C5073" t="str">
            <v>COMPRESSOR ATLAS COPCO XA80 170PCM 80HP -CUSTO C/MATERIAIS NA OPERACAO</v>
          </cell>
          <cell r="D5073" t="str">
            <v>H</v>
          </cell>
          <cell r="E5073">
            <v>27.22</v>
          </cell>
        </row>
        <row r="5074">
          <cell r="B5074">
            <v>53866</v>
          </cell>
          <cell r="C5074" t="str">
            <v>BOMBA SUBMERSA ELETRICA MONOFASICA 3CV LEAO HT4C-10</v>
          </cell>
          <cell r="D5074" t="str">
            <v>H</v>
          </cell>
          <cell r="E5074">
            <v>0.75</v>
          </cell>
        </row>
        <row r="5075">
          <cell r="C5075" t="str">
            <v>MATERIAIS NA OPERACAO</v>
          </cell>
        </row>
        <row r="5076">
          <cell r="B5076">
            <v>53867</v>
          </cell>
          <cell r="C5076" t="str">
            <v>COMPACTADOR DE PLACA VIBRATORIA VIBRO-DYNAPAC DIESEL CM-13 4HP</v>
          </cell>
          <cell r="D5076" t="str">
            <v>H</v>
          </cell>
          <cell r="E5076">
            <v>11.35</v>
          </cell>
        </row>
        <row r="5077">
          <cell r="C5077" t="str">
            <v>CUSTO C/ MAO-DE-OBRA NA OPERACAO NOTURNA</v>
          </cell>
        </row>
        <row r="5078">
          <cell r="B5078">
            <v>53868</v>
          </cell>
          <cell r="C5078" t="str">
            <v>ROLO COMPACTADOR PE-DE-CARNEIRO REBOCAVEL 5T - CHI NOTURNO</v>
          </cell>
          <cell r="D5078" t="str">
            <v>CHI-N</v>
          </cell>
          <cell r="E5078">
            <v>43.69</v>
          </cell>
        </row>
        <row r="5079">
          <cell r="B5079">
            <v>53869</v>
          </cell>
          <cell r="C5079" t="str">
            <v>GRADE ARADORA C/20 DISCOS 24" SOBRE PNEUS - CHI NOTURNO</v>
          </cell>
          <cell r="D5079" t="str">
            <v>CHI-N</v>
          </cell>
          <cell r="E5079">
            <v>2.52</v>
          </cell>
        </row>
        <row r="5080">
          <cell r="B5080">
            <v>53871</v>
          </cell>
          <cell r="C5080" t="str">
            <v>REATERRO APILOADO DE VALAS C/MATERIAL DA OBRA</v>
          </cell>
          <cell r="D5080" t="str">
            <v>M3</v>
          </cell>
          <cell r="E5080">
            <v>9.9</v>
          </cell>
        </row>
        <row r="5081">
          <cell r="B5081">
            <v>53872</v>
          </cell>
          <cell r="C5081" t="str">
            <v>ESCAVACAO MANUAL (VALAS OU FUNDACOES RASAS)</v>
          </cell>
          <cell r="D5081" t="str">
            <v>M3</v>
          </cell>
          <cell r="E5081">
            <v>13.41</v>
          </cell>
        </row>
        <row r="5082">
          <cell r="B5082">
            <v>53873</v>
          </cell>
          <cell r="C5082" t="str">
            <v>LANCAMENTO/APLICACAO MANUAL DE CONCRETO EM ESTRUTURAS</v>
          </cell>
          <cell r="D5082" t="str">
            <v>M3</v>
          </cell>
          <cell r="E5082">
            <v>66.52</v>
          </cell>
        </row>
        <row r="5083">
          <cell r="B5083">
            <v>53879</v>
          </cell>
          <cell r="C5083" t="str">
            <v>CUSTOS C/MATERIAL NA OPERACAO-ROLO COMPACTADOR PNEUS MULLER AP-23</v>
          </cell>
          <cell r="D5083" t="str">
            <v>H</v>
          </cell>
          <cell r="E5083">
            <v>37.76</v>
          </cell>
        </row>
        <row r="5084">
          <cell r="C5084" t="str">
            <v>AUTO-PROPELIDO 111HP   PESO SEM/COM LASTRO 8/23T</v>
          </cell>
        </row>
        <row r="5085">
          <cell r="B5085">
            <v>53880</v>
          </cell>
          <cell r="C5085" t="str">
            <v>LASTRO DE BRITA</v>
          </cell>
          <cell r="D5085" t="str">
            <v>M3</v>
          </cell>
          <cell r="E5085">
            <v>72.83</v>
          </cell>
        </row>
        <row r="5086">
          <cell r="B5086">
            <v>53881</v>
          </cell>
          <cell r="C5086" t="str">
            <v>CAMINHAO BASCULANTE MB 1418/42 184HP (VU=5ANOS) - MANUTENCAO</v>
          </cell>
          <cell r="D5086" t="str">
            <v>H</v>
          </cell>
          <cell r="E5086">
            <v>22.26</v>
          </cell>
        </row>
        <row r="5087">
          <cell r="B5087">
            <v>53882</v>
          </cell>
          <cell r="C5087" t="str">
            <v>CAMINHAO PIPA F12000 142HP TANQUE 6000L (VU=8ANOS) - MANUTENCAO</v>
          </cell>
          <cell r="D5087" t="str">
            <v>H</v>
          </cell>
          <cell r="E5087">
            <v>6.3</v>
          </cell>
        </row>
        <row r="5088">
          <cell r="B5088">
            <v>55147</v>
          </cell>
          <cell r="C5088" t="str">
            <v>MAO-DE-OBRA NA OPERACAO-ROLO COMPACTADOR PNEUS MULLER AP-23 111HP</v>
          </cell>
          <cell r="D5088" t="str">
            <v>H</v>
          </cell>
          <cell r="E5088">
            <v>25.8</v>
          </cell>
        </row>
        <row r="5089">
          <cell r="B5089" t="str">
            <v>IGO       |</v>
          </cell>
          <cell r="C5089" t="str">
            <v>D E S C R I Ç Ã O                                                   |UN</v>
          </cell>
          <cell r="D5089" t="str">
            <v>IDADE</v>
          </cell>
          <cell r="E5089" t="str">
            <v>|CUSTO TOT</v>
          </cell>
        </row>
        <row r="5090">
          <cell r="B5090" t="str">
            <v>ULO.....: N</v>
          </cell>
          <cell r="C5090" t="str">
            <v>ACIONAL CAIXA</v>
          </cell>
        </row>
        <row r="5092">
          <cell r="C5092" t="str">
            <v>AUTO-PROPELIDO PESO SEM/COM LASTRO 8/23T</v>
          </cell>
        </row>
        <row r="5093">
          <cell r="B5093">
            <v>55255</v>
          </cell>
          <cell r="C5093" t="str">
            <v>CUSTOS COM MATERIAL NA OPERACAO DIURNA/EXTRUSORA DE GUIAS E</v>
          </cell>
          <cell r="D5093" t="str">
            <v>H</v>
          </cell>
          <cell r="E5093">
            <v>3.82</v>
          </cell>
        </row>
        <row r="5094">
          <cell r="C5094" t="str">
            <v>SARJETAS 14HP</v>
          </cell>
        </row>
        <row r="5095">
          <cell r="B5095">
            <v>55263</v>
          </cell>
          <cell r="C5095" t="str">
            <v>CUSTOS C/MATERIAL NA OPERACAO-ROLO COMPACTADOR PNEUS EST PRESSAO VAR</v>
          </cell>
          <cell r="D5095" t="str">
            <v>H</v>
          </cell>
          <cell r="E5095">
            <v>37.76</v>
          </cell>
        </row>
        <row r="5096">
          <cell r="C5096" t="str">
            <v>MULLER AP-23 AUTO-PROPELIDO 111HP   8/23T</v>
          </cell>
        </row>
        <row r="5097">
          <cell r="B5097">
            <v>55264</v>
          </cell>
          <cell r="C5097" t="str">
            <v>MAO-DE-OBRA NA OPERACAO NOTURNA-TRATOR DE PNEUS CBT-2105 /110 A 126 HP</v>
          </cell>
          <cell r="D5097" t="str">
            <v>H</v>
          </cell>
          <cell r="E5097">
            <v>11.46</v>
          </cell>
        </row>
        <row r="5098">
          <cell r="B5098">
            <v>65695</v>
          </cell>
          <cell r="C5098" t="str">
            <v>CUSTOS C/MATERIAL OPERACAO DIURNA -ROLO COMPACTADOR MULLER AP-26 PNEUS</v>
          </cell>
          <cell r="D5098" t="str">
            <v>H</v>
          </cell>
          <cell r="E5098">
            <v>37.76</v>
          </cell>
        </row>
        <row r="5099">
          <cell r="C5099" t="str">
            <v>AUTOPROP 111HP 11TON</v>
          </cell>
        </row>
        <row r="5100">
          <cell r="B5100">
            <v>67825</v>
          </cell>
          <cell r="C5100" t="str">
            <v>CUSTOS C/MATERIAL NA OPERACAO/CAMINHAO BASCULANTE MB LK-1214/42-136CV</v>
          </cell>
          <cell r="D5100" t="str">
            <v>H</v>
          </cell>
          <cell r="E5100">
            <v>46.27</v>
          </cell>
        </row>
        <row r="5101">
          <cell r="B5101">
            <v>67826</v>
          </cell>
          <cell r="C5101" t="str">
            <v>CAMINHAO BASCULANTE MB LK-1214/42 - 136CV (CHP)</v>
          </cell>
          <cell r="D5101" t="str">
            <v>CHP</v>
          </cell>
          <cell r="E5101">
            <v>90.01</v>
          </cell>
        </row>
        <row r="5102">
          <cell r="B5102">
            <v>67827</v>
          </cell>
          <cell r="C5102" t="str">
            <v>CAMINHAO BASCULANTE MB LK-1214/42 - 136CV (CHI)</v>
          </cell>
          <cell r="D5102" t="str">
            <v>CHI</v>
          </cell>
          <cell r="E5102">
            <v>28.23</v>
          </cell>
        </row>
        <row r="5103">
          <cell r="B5103">
            <v>67831</v>
          </cell>
          <cell r="C5103" t="str">
            <v>CONCRETO FCK=25MPA SEM LANCAMENTO, PREPARO COM BETONEIRA</v>
          </cell>
          <cell r="D5103" t="str">
            <v>M3</v>
          </cell>
          <cell r="E5103">
            <v>231.74</v>
          </cell>
        </row>
        <row r="5104">
          <cell r="B5104">
            <v>67832</v>
          </cell>
          <cell r="C5104" t="str">
            <v>FORMA PLANA EM COMPENSADO PLASTIFICADO 18MM PARA LAJE MACICA REAP. 12X</v>
          </cell>
          <cell r="D5104" t="str">
            <v>M2</v>
          </cell>
          <cell r="E5104">
            <v>21.76</v>
          </cell>
        </row>
        <row r="5105">
          <cell r="C5105" t="str">
            <v>INCL. ESCORAMENTO/MONT/DESMONTAGEM</v>
          </cell>
        </row>
        <row r="5106">
          <cell r="B5106">
            <v>67834</v>
          </cell>
          <cell r="C5106" t="str">
            <v>CONCRETO ESTRUTURAL FCK=20MPA (INCL.LANC.ESTRUTURAL)-SANEAGO 121100510</v>
          </cell>
          <cell r="D5106" t="str">
            <v>M3</v>
          </cell>
          <cell r="E5106">
            <v>306.10000000000002</v>
          </cell>
        </row>
        <row r="5107">
          <cell r="B5107">
            <v>67947</v>
          </cell>
          <cell r="C5107" t="str">
            <v>CONCRETO FCK=20MPA C/BETONEIRA - AGETOP 51017 E 60507</v>
          </cell>
          <cell r="D5107" t="str">
            <v>M3</v>
          </cell>
          <cell r="E5107">
            <v>222.65</v>
          </cell>
        </row>
        <row r="5108">
          <cell r="B5108">
            <v>67965</v>
          </cell>
          <cell r="C5108" t="str">
            <v>GRADE PROTECAO P/MUDA DE ARVORES (SERVICO 17348-001)</v>
          </cell>
          <cell r="D5108" t="str">
            <v>UN</v>
          </cell>
          <cell r="E5108">
            <v>38.130000000000003</v>
          </cell>
        </row>
        <row r="5109">
          <cell r="B5109" t="str">
            <v>RP</v>
          </cell>
          <cell r="C5109" t="str">
            <v>SERVICOS PRELIMINARES</v>
          </cell>
        </row>
        <row r="5110">
          <cell r="B5110">
            <v>10</v>
          </cell>
          <cell r="C5110" t="str">
            <v>PREPARO DO TERRENO</v>
          </cell>
        </row>
        <row r="5111">
          <cell r="B5111">
            <v>11504</v>
          </cell>
          <cell r="C5111" t="str">
            <v>LOCACAO DO TERRENO</v>
          </cell>
        </row>
        <row r="5112">
          <cell r="B5112" t="str">
            <v>11504/001</v>
          </cell>
          <cell r="C5112" t="str">
            <v>LOCACAO DE AREA</v>
          </cell>
          <cell r="D5112" t="str">
            <v>M2</v>
          </cell>
          <cell r="E5112">
            <v>0.23</v>
          </cell>
        </row>
        <row r="5113">
          <cell r="B5113">
            <v>11505</v>
          </cell>
          <cell r="C5113" t="str">
            <v>LIMPEZA MECANIZADA DE AREA</v>
          </cell>
        </row>
        <row r="5114">
          <cell r="B5114" t="str">
            <v>11505/001</v>
          </cell>
          <cell r="C5114" t="str">
            <v>C/TRATOR DE ESTEIRAS CATERPILLAR D6 - 140 CV - MMA</v>
          </cell>
          <cell r="D5114" t="str">
            <v>M2</v>
          </cell>
          <cell r="E5114">
            <v>1.03</v>
          </cell>
        </row>
        <row r="5115">
          <cell r="B5115">
            <v>23735</v>
          </cell>
          <cell r="C5115" t="str">
            <v>LIMPEZA MANUAL DO TERRENO</v>
          </cell>
        </row>
        <row r="5116">
          <cell r="B5116" t="str">
            <v>23735/001</v>
          </cell>
          <cell r="C5116" t="str">
            <v>LIMPEZA MANUAL DO TERRENO COM RASPAGEM SUPERFICIAL</v>
          </cell>
          <cell r="D5116" t="str">
            <v>M2</v>
          </cell>
          <cell r="E5116">
            <v>1.03</v>
          </cell>
        </row>
        <row r="5117">
          <cell r="B5117">
            <v>24860</v>
          </cell>
          <cell r="C5117" t="str">
            <v>LIMPEZA MECANIZADA DO TERRENO COM MOTONIVELADORA</v>
          </cell>
        </row>
        <row r="5118">
          <cell r="B5118" t="str">
            <v>24860/001</v>
          </cell>
          <cell r="C5118" t="str">
            <v>LIMPEZA MECANIZADA DO TERRENO C/MOTONIVELADORA</v>
          </cell>
          <cell r="D5118" t="str">
            <v>M2</v>
          </cell>
          <cell r="E5118">
            <v>0.1</v>
          </cell>
        </row>
        <row r="5119">
          <cell r="B5119">
            <v>24861</v>
          </cell>
          <cell r="C5119" t="str">
            <v>DESMATAMENTO, DESTOCAMENTO E LIMPEZA C/TRATOR ESTEIRAS CAT D6</v>
          </cell>
        </row>
        <row r="5120">
          <cell r="B5120" t="str">
            <v>IGO       |</v>
          </cell>
          <cell r="C5120" t="str">
            <v>D E S C R I Ç Ã O                                                   |UN</v>
          </cell>
          <cell r="D5120" t="str">
            <v>IDADE</v>
          </cell>
          <cell r="E5120" t="str">
            <v>|CUSTO TOT</v>
          </cell>
        </row>
        <row r="5121">
          <cell r="B5121" t="str">
            <v>ULO.....: N</v>
          </cell>
          <cell r="C5121" t="str">
            <v>ACIONAL CAIXA</v>
          </cell>
        </row>
        <row r="5123">
          <cell r="B5123" t="str">
            <v>24861/001</v>
          </cell>
          <cell r="C5123" t="str">
            <v>DESMATAMENTO, DESTOCAMENTO E LIMPEZA DE ARVORES C/DIAMETRO MEDIO=15CM</v>
          </cell>
          <cell r="D5123" t="str">
            <v>M2</v>
          </cell>
          <cell r="E5123">
            <v>0.14000000000000001</v>
          </cell>
        </row>
        <row r="5124">
          <cell r="B5124">
            <v>24862</v>
          </cell>
          <cell r="C5124" t="str">
            <v>DESMATAMENTO, DESTOCAMENTO E LIMPEZA C/TRATOR ESTEIRAS CAT D8</v>
          </cell>
        </row>
        <row r="5125">
          <cell r="B5125" t="str">
            <v>24862/001</v>
          </cell>
          <cell r="C5125" t="str">
            <v>DESMATAMENTO/DESTOCAMENTO/LIMPEZA ARVORES C/ DIAMETRO MEDIO=15 A 30CM</v>
          </cell>
          <cell r="D5125" t="str">
            <v>M2</v>
          </cell>
          <cell r="E5125">
            <v>0.26</v>
          </cell>
        </row>
        <row r="5126">
          <cell r="B5126">
            <v>56831</v>
          </cell>
          <cell r="C5126" t="str">
            <v>CAPINA MANUAL</v>
          </cell>
        </row>
        <row r="5127">
          <cell r="B5127" t="str">
            <v>56831/001</v>
          </cell>
          <cell r="C5127" t="str">
            <v>CAPINA MANUAL DE TERRENO (CAPINACAO E LIMPEZA)</v>
          </cell>
          <cell r="D5127" t="str">
            <v>M2</v>
          </cell>
          <cell r="E5127">
            <v>0.83</v>
          </cell>
        </row>
        <row r="5128">
          <cell r="B5128">
            <v>11</v>
          </cell>
          <cell r="C5128" t="str">
            <v>TRANSITO E SEGURANCA</v>
          </cell>
        </row>
        <row r="5129">
          <cell r="B5129">
            <v>23408</v>
          </cell>
          <cell r="C5129" t="str">
            <v>SINALIZACAO DE TRANSITO</v>
          </cell>
        </row>
        <row r="5130">
          <cell r="B5130" t="str">
            <v>23408/001</v>
          </cell>
          <cell r="C5130" t="str">
            <v>SINALIZACAO DE TRANSITO - NOTURNA</v>
          </cell>
          <cell r="D5130" t="str">
            <v>M</v>
          </cell>
          <cell r="E5130">
            <v>0.93</v>
          </cell>
        </row>
        <row r="5131">
          <cell r="B5131">
            <v>23412</v>
          </cell>
          <cell r="C5131" t="str">
            <v>TAPUME DE VEDACAO</v>
          </cell>
        </row>
        <row r="5132">
          <cell r="B5132" t="str">
            <v>23412/001</v>
          </cell>
          <cell r="C5132" t="str">
            <v>TAPUME DE CHAPA DE MADEIRA COMPENSADA (6MM) - PINTURA A CAL</v>
          </cell>
          <cell r="D5132" t="str">
            <v>M2</v>
          </cell>
          <cell r="E5132">
            <v>25.32</v>
          </cell>
        </row>
        <row r="5133">
          <cell r="B5133">
            <v>12</v>
          </cell>
          <cell r="C5133" t="str">
            <v>ACESSOS/PASSADICOS</v>
          </cell>
        </row>
        <row r="5134">
          <cell r="B5134">
            <v>23413</v>
          </cell>
          <cell r="C5134" t="str">
            <v>PASSADICOS E TRAVESSIAS - MONTAGEM, MANUTENCAO E REMOCAO</v>
          </cell>
        </row>
        <row r="5135">
          <cell r="B5135" t="str">
            <v>23413/001</v>
          </cell>
          <cell r="C5135" t="str">
            <v>PASSADICOS DE MADEIRA PARA PEDESTRES</v>
          </cell>
          <cell r="D5135" t="str">
            <v>M2</v>
          </cell>
          <cell r="E5135">
            <v>28.1</v>
          </cell>
        </row>
        <row r="5136">
          <cell r="B5136" t="str">
            <v>23413/002</v>
          </cell>
          <cell r="C5136" t="str">
            <v>TRAVESSIA DE MADEIRA PARA VEICULOS</v>
          </cell>
          <cell r="D5136" t="str">
            <v>M2</v>
          </cell>
          <cell r="E5136">
            <v>24.44</v>
          </cell>
        </row>
        <row r="5137">
          <cell r="B5137">
            <v>14</v>
          </cell>
          <cell r="C5137" t="str">
            <v>DEMOLICOES/RETIRADAS</v>
          </cell>
        </row>
        <row r="5138">
          <cell r="B5138">
            <v>42204</v>
          </cell>
          <cell r="C5138" t="str">
            <v>DEMOLICAO DE ALVENARIA DE TIJOLO MACICO 1/2 VEZ, COM REMOCAO</v>
          </cell>
          <cell r="D5138" t="str">
            <v>M2</v>
          </cell>
          <cell r="E5138">
            <v>4.7300000000000004</v>
          </cell>
        </row>
        <row r="5139">
          <cell r="B5139">
            <v>16</v>
          </cell>
          <cell r="C5139" t="str">
            <v>LIGACOES PROVISORIAS</v>
          </cell>
        </row>
        <row r="5140">
          <cell r="B5140">
            <v>26301</v>
          </cell>
          <cell r="C5140" t="str">
            <v>LIGACOES PROVISORIAS AGUA/ESGOTO</v>
          </cell>
        </row>
        <row r="5141">
          <cell r="B5141" t="str">
            <v>26301/001</v>
          </cell>
          <cell r="C5141" t="str">
            <v>LIGACOES PROVISORIAS AGUA/ESG CANT OBRA C/ESCAV EXCL REPARO</v>
          </cell>
          <cell r="D5141" t="str">
            <v>UN</v>
          </cell>
          <cell r="E5141">
            <v>1351.32</v>
          </cell>
        </row>
        <row r="5142">
          <cell r="C5142" t="str">
            <v>PAVIM LOGRADOURO PUBLICO E LIGACAO DA CONCESSIONARIA</v>
          </cell>
        </row>
        <row r="5143">
          <cell r="B5143" t="str">
            <v>26301/002</v>
          </cell>
          <cell r="C5143" t="str">
            <v>INSTAL/LIGACAO PROVISORIA ELETRICA BAIXA TENSAO P/CANT OBRA</v>
          </cell>
          <cell r="D5143" t="str">
            <v>UN</v>
          </cell>
          <cell r="E5143">
            <v>799.47</v>
          </cell>
        </row>
        <row r="5144">
          <cell r="C5144" t="str">
            <v>OBRA,M3-CHAVE 100A CARGA 3KWH,20CV EXCL FORN MEDIDOR</v>
          </cell>
        </row>
        <row r="5145">
          <cell r="B5145">
            <v>68332</v>
          </cell>
          <cell r="C5145" t="str">
            <v>LIGACAO PROVISORIA AGUA - 20400</v>
          </cell>
          <cell r="D5145" t="str">
            <v>UN</v>
          </cell>
          <cell r="E5145">
            <v>197.22</v>
          </cell>
        </row>
        <row r="5146">
          <cell r="B5146">
            <v>33</v>
          </cell>
          <cell r="C5146" t="str">
            <v>SINALIZACAO DO CANTEIRO DE OBRAS</v>
          </cell>
        </row>
        <row r="5147">
          <cell r="B5147">
            <v>68324</v>
          </cell>
          <cell r="C5147" t="str">
            <v>OBELISCO P/PLACA DE INAUG/PADRAO AGETOP</v>
          </cell>
          <cell r="D5147" t="str">
            <v>UN</v>
          </cell>
          <cell r="E5147">
            <v>256.2</v>
          </cell>
        </row>
        <row r="5148">
          <cell r="B5148">
            <v>68335</v>
          </cell>
          <cell r="C5148" t="str">
            <v>PLACA DE INAUGURACAO ACO ESCOVADO 40X60CM-270809</v>
          </cell>
          <cell r="D5148" t="str">
            <v>UN</v>
          </cell>
          <cell r="E5148">
            <v>272.94</v>
          </cell>
        </row>
        <row r="5149">
          <cell r="B5149">
            <v>68544</v>
          </cell>
          <cell r="C5149" t="str">
            <v>PLACA INAUGURACAO DE OBRA(40X60)-A -270806</v>
          </cell>
        </row>
        <row r="5150">
          <cell r="B5150" t="str">
            <v>68544/001</v>
          </cell>
          <cell r="C5150" t="str">
            <v>PLACA INAUGURACAO DE OBRA(40X60)-A -270806</v>
          </cell>
          <cell r="D5150" t="str">
            <v>UN</v>
          </cell>
          <cell r="E5150">
            <v>273.02</v>
          </cell>
        </row>
        <row r="5151">
          <cell r="B5151" t="str">
            <v>IGO       |</v>
          </cell>
          <cell r="C5151" t="str">
            <v>D E S C R I Ç Ã O                                                   |UN</v>
          </cell>
          <cell r="D5151" t="str">
            <v>IDADE</v>
          </cell>
          <cell r="E5151" t="str">
            <v>|CUSTO TOT</v>
          </cell>
        </row>
        <row r="5152">
          <cell r="B5152" t="str">
            <v>ULO.....: N</v>
          </cell>
          <cell r="C5152" t="str">
            <v>ACIONAL CAIXA</v>
          </cell>
        </row>
        <row r="5154">
          <cell r="B5154" t="str">
            <v>RT</v>
          </cell>
          <cell r="C5154" t="str">
            <v>SERVICOS TECNICOS</v>
          </cell>
        </row>
        <row r="5155">
          <cell r="B5155">
            <v>8</v>
          </cell>
          <cell r="C5155" t="str">
            <v>LOCACAO</v>
          </cell>
        </row>
        <row r="5156">
          <cell r="B5156">
            <v>23738</v>
          </cell>
          <cell r="C5156" t="str">
            <v>LOCACAO DE OBRA</v>
          </cell>
        </row>
        <row r="5157">
          <cell r="B5157" t="str">
            <v>23738/001</v>
          </cell>
          <cell r="C5157" t="str">
            <v>LOCACAO DE OBRA - CASAS (C/ GABARITO TABUA CONTINUA 15,0CM E</v>
          </cell>
          <cell r="D5157" t="str">
            <v>M2</v>
          </cell>
          <cell r="E5157">
            <v>5.57</v>
          </cell>
        </row>
        <row r="5158">
          <cell r="C5158" t="str">
            <v>PONTALETES 3X3" A C/1,5M )</v>
          </cell>
        </row>
        <row r="5159">
          <cell r="B5159" t="str">
            <v>23738/002</v>
          </cell>
          <cell r="C5159" t="str">
            <v>LOCACAO DE OBRA (EDIFICIOS) C/GABARITO TABUA CONTINUA 15CM E PONTALETE</v>
          </cell>
          <cell r="D5159" t="str">
            <v>M2</v>
          </cell>
          <cell r="E5159">
            <v>3.48</v>
          </cell>
        </row>
        <row r="5160">
          <cell r="C5160" t="str">
            <v>3X3" A CADA 1,5M</v>
          </cell>
        </row>
        <row r="5161">
          <cell r="B5161">
            <v>68051</v>
          </cell>
          <cell r="C5161" t="str">
            <v>LOCACAO ALVENARIA</v>
          </cell>
          <cell r="D5161" t="str">
            <v>M</v>
          </cell>
          <cell r="E5161">
            <v>1.73</v>
          </cell>
        </row>
        <row r="5162">
          <cell r="B5162">
            <v>68574</v>
          </cell>
          <cell r="C5162" t="str">
            <v>LOCACAO OBRA C/PECA DE PINHO / REAPROVEITAMENTO</v>
          </cell>
        </row>
        <row r="5163">
          <cell r="B5163" t="str">
            <v>68574/001</v>
          </cell>
          <cell r="C5163" t="str">
            <v>LOCACAO OBRA C/PERNA PINHO 3A S/REAPROVEITAR</v>
          </cell>
          <cell r="D5163" t="str">
            <v>M2</v>
          </cell>
          <cell r="E5163">
            <v>4.3600000000000003</v>
          </cell>
        </row>
        <row r="5164">
          <cell r="B5164" t="str">
            <v>68574/002</v>
          </cell>
          <cell r="C5164" t="str">
            <v>LOCACAO OBRA C/PERNA PINHO 3A C/REAPROVEITAMENTO 10 VEZES</v>
          </cell>
          <cell r="D5164" t="str">
            <v>M2</v>
          </cell>
          <cell r="E5164">
            <v>1.62</v>
          </cell>
        </row>
        <row r="5165">
          <cell r="B5165" t="str">
            <v>68574/003</v>
          </cell>
          <cell r="C5165" t="str">
            <v>LOCACAO OBRA C/PERNA PINHO 3A C/REAPROVEITAMENTO 3 VEZES</v>
          </cell>
          <cell r="D5165" t="str">
            <v>M2</v>
          </cell>
          <cell r="E5165">
            <v>2.33</v>
          </cell>
        </row>
        <row r="5166">
          <cell r="B5166">
            <v>9</v>
          </cell>
          <cell r="C5166" t="str">
            <v>LEVANTAMENTO CADASTRAL</v>
          </cell>
        </row>
        <row r="5167">
          <cell r="B5167">
            <v>9546</v>
          </cell>
          <cell r="C5167" t="str">
            <v>SERVICOS TOPOGRAFICOS P/ PAVIMENTACAO, INCLUSIVE NOTA DE SERVICOS,</v>
          </cell>
          <cell r="D5167" t="str">
            <v>M2</v>
          </cell>
          <cell r="E5167">
            <v>0.27</v>
          </cell>
        </row>
        <row r="5168">
          <cell r="C5168" t="str">
            <v>ACOMPANHAMENTO E GREIDE</v>
          </cell>
        </row>
        <row r="5169">
          <cell r="B5169" t="str">
            <v>BA</v>
          </cell>
          <cell r="C5169" t="str">
            <v>URBANIZACAO</v>
          </cell>
        </row>
        <row r="5170">
          <cell r="B5170">
            <v>2</v>
          </cell>
          <cell r="C5170" t="str">
            <v>CERCA/PROTETORES</v>
          </cell>
        </row>
        <row r="5171">
          <cell r="B5171">
            <v>25679</v>
          </cell>
          <cell r="C5171" t="str">
            <v>CERCA DE ARAME LISO</v>
          </cell>
        </row>
        <row r="5172">
          <cell r="B5172" t="str">
            <v>25679/001</v>
          </cell>
          <cell r="C5172" t="str">
            <v>CERCA ARAME LISO H=1,7M - 12 FIOS/POSTE RETO CONCRETO 15X15CM H=2,3M A</v>
          </cell>
          <cell r="D5172" t="str">
            <v>M</v>
          </cell>
          <cell r="E5172">
            <v>20.62</v>
          </cell>
        </row>
        <row r="5173">
          <cell r="C5173" t="str">
            <v>C/2,5M-ESTICADORES CONCR 15X15CM H=2,30M C/ESCORAS 10X10CM NOS CANTOS</v>
          </cell>
        </row>
        <row r="5174">
          <cell r="C5174" t="str">
            <v>(PARA DIVISAO DE TERRENOS URBANOS)</v>
          </cell>
        </row>
        <row r="5175">
          <cell r="B5175" t="str">
            <v>25679/002</v>
          </cell>
          <cell r="C5175" t="str">
            <v>CERCA ARAME LISO H=1,7M - 9 FIOS/POSTE RETO CONCRETO 15X15CM H=2,3M A</v>
          </cell>
          <cell r="D5175" t="str">
            <v>M</v>
          </cell>
          <cell r="E5175">
            <v>19.66</v>
          </cell>
        </row>
        <row r="5176">
          <cell r="C5176" t="str">
            <v>C/2,5M-ESTICADORES CONCR 15X15CM H=2,30M C/ESCORAS 10X10CM NOS CANTOS</v>
          </cell>
        </row>
        <row r="5177">
          <cell r="C5177" t="str">
            <v>(PARA DIVISAO DE TERRENOS URBANOS)</v>
          </cell>
        </row>
        <row r="5178">
          <cell r="B5178">
            <v>26282</v>
          </cell>
          <cell r="C5178" t="str">
            <v>CERCA COM MOUROES - MMA</v>
          </cell>
        </row>
        <row r="5179">
          <cell r="B5179" t="str">
            <v>26282/001</v>
          </cell>
          <cell r="C5179" t="str">
            <v>CERCA C/ MOUROES PRE-MOLDADOS DE CONCRETO, C/4 FIOS DE ARAME FARPADO</v>
          </cell>
          <cell r="D5179" t="str">
            <v>M</v>
          </cell>
          <cell r="E5179">
            <v>17.13</v>
          </cell>
        </row>
        <row r="5180">
          <cell r="C5180" t="str">
            <v>N.14, MOIROES ESPACADOS 3,00 M/ CRAVADOS 0,5 M - FORNEC. E COLOCACAO</v>
          </cell>
        </row>
        <row r="5181">
          <cell r="B5181" t="str">
            <v>26282/002</v>
          </cell>
          <cell r="C5181" t="str">
            <v>CERCA C/ MOUROES DE MADEIRA C/ 4 FIOS DE ARAME FARPADO , MOUROES</v>
          </cell>
          <cell r="D5181" t="str">
            <v>M</v>
          </cell>
          <cell r="E5181">
            <v>12.21</v>
          </cell>
        </row>
        <row r="5182">
          <cell r="B5182" t="str">
            <v>IGO       |</v>
          </cell>
          <cell r="C5182" t="str">
            <v>D E S C R I Ç Ã O                                                   |UN</v>
          </cell>
          <cell r="D5182" t="str">
            <v>IDADE</v>
          </cell>
          <cell r="E5182" t="str">
            <v>|CUSTO TOT</v>
          </cell>
        </row>
        <row r="5183">
          <cell r="B5183" t="str">
            <v>ULO.....: N</v>
          </cell>
          <cell r="C5183" t="str">
            <v>ACIONAL CAIXA</v>
          </cell>
        </row>
        <row r="5185">
          <cell r="C5185" t="str">
            <v>DE 3 X 3, C/ 2,00 M ALTURA LIVRE / 0,5 ENTERRADOS - FORNECIMENTO</v>
          </cell>
        </row>
        <row r="5186">
          <cell r="C5186" t="str">
            <v>E COLOCACAO</v>
          </cell>
        </row>
        <row r="5187">
          <cell r="B5187" t="str">
            <v>26282/003</v>
          </cell>
          <cell r="C5187" t="str">
            <v>CERCA C/ MOUROES DE MADEIRA C/ 8 FIOS DE ARAME FARPADO</v>
          </cell>
          <cell r="D5187" t="str">
            <v>M</v>
          </cell>
          <cell r="E5187">
            <v>14.59</v>
          </cell>
        </row>
        <row r="5188">
          <cell r="B5188" t="str">
            <v>26282/004</v>
          </cell>
          <cell r="C5188" t="str">
            <v>CERCA DE ARAME FARPADO - 11 FIOS</v>
          </cell>
          <cell r="D5188" t="str">
            <v>M</v>
          </cell>
          <cell r="E5188">
            <v>21.75</v>
          </cell>
        </row>
        <row r="5189">
          <cell r="B5189">
            <v>60850</v>
          </cell>
          <cell r="C5189" t="str">
            <v>CERCA VIVA - MMA</v>
          </cell>
        </row>
        <row r="5190">
          <cell r="B5190" t="str">
            <v>60850/001</v>
          </cell>
          <cell r="C5190" t="str">
            <v>HISBICO, CEDRIHO, CALIAMDRA, ACALIFA - FORNEC. E PLANTIO</v>
          </cell>
          <cell r="D5190" t="str">
            <v>M</v>
          </cell>
          <cell r="E5190">
            <v>4.72</v>
          </cell>
        </row>
        <row r="5191">
          <cell r="B5191">
            <v>68672</v>
          </cell>
          <cell r="C5191" t="str">
            <v>REFORMA DE ALAMBRADO/TELA DE ARAME GALVANIZADO</v>
          </cell>
        </row>
        <row r="5192">
          <cell r="B5192" t="str">
            <v>68672/001</v>
          </cell>
          <cell r="C5192" t="str">
            <v>TELA DE ARAME GALV N.14 MALHA LOSANGO 6X6CM/FORNEC.COLOC.</v>
          </cell>
          <cell r="D5192" t="str">
            <v>M2</v>
          </cell>
          <cell r="E5192">
            <v>17.649999999999999</v>
          </cell>
        </row>
        <row r="5193">
          <cell r="B5193" t="str">
            <v>68672/003</v>
          </cell>
          <cell r="C5193" t="str">
            <v>TELA DE ARAME GALV N.12 PLASTIFICADA 7,5X7,5CM/FORNEC COLOC</v>
          </cell>
          <cell r="D5193" t="str">
            <v>M2</v>
          </cell>
          <cell r="E5193">
            <v>30</v>
          </cell>
        </row>
        <row r="5194">
          <cell r="C5194" t="str">
            <v>MALHA QUADRADA.</v>
          </cell>
        </row>
        <row r="5195">
          <cell r="B5195" t="str">
            <v>68672/004</v>
          </cell>
          <cell r="C5195" t="str">
            <v>TELA TELCON D/ACO GALVANIZADO DE 8X10CM,FIO 3MM/FORNEC COLOC</v>
          </cell>
          <cell r="D5195" t="str">
            <v>M2</v>
          </cell>
          <cell r="E5195">
            <v>25.31</v>
          </cell>
        </row>
        <row r="5196">
          <cell r="B5196" t="str">
            <v>68672/005</v>
          </cell>
          <cell r="C5196" t="str">
            <v>TELA ARAME GALV N.12 MALHA LOSANGO 5X5CM PRESA EM TUBO FERRO GALVANI-</v>
          </cell>
          <cell r="D5196" t="str">
            <v>M2</v>
          </cell>
          <cell r="E5196">
            <v>27.05</v>
          </cell>
        </row>
        <row r="5197">
          <cell r="C5197" t="str">
            <v>ZADO FORNECIMENTO E COLOCACAO.</v>
          </cell>
        </row>
        <row r="5198">
          <cell r="B5198">
            <v>4</v>
          </cell>
          <cell r="C5198" t="str">
            <v>ALAMBRADO</v>
          </cell>
        </row>
        <row r="5199">
          <cell r="B5199">
            <v>10409</v>
          </cell>
          <cell r="C5199" t="str">
            <v>ALAMBRADO PARA QUADRA POLIESPORTIVA</v>
          </cell>
        </row>
        <row r="5200">
          <cell r="B5200" t="str">
            <v>10409/001</v>
          </cell>
          <cell r="C5200" t="str">
            <v>ALAMBRADO PARA QUADRA POLIESPORTIVA (QUADRA DESCOB DO MET)</v>
          </cell>
          <cell r="D5200" t="str">
            <v>M2</v>
          </cell>
          <cell r="E5200">
            <v>70.099999999999994</v>
          </cell>
        </row>
        <row r="5201">
          <cell r="B5201">
            <v>5</v>
          </cell>
          <cell r="C5201" t="str">
            <v>ARBORIZACAO, INCLUSIVE PREPARO DO SOLO</v>
          </cell>
        </row>
        <row r="5202">
          <cell r="B5202">
            <v>26283</v>
          </cell>
          <cell r="C5202" t="str">
            <v>PLANTIO DE ARBUSTOS E ARVORES</v>
          </cell>
        </row>
        <row r="5203">
          <cell r="B5203" t="str">
            <v>26283/001</v>
          </cell>
          <cell r="C5203" t="str">
            <v>ARBUSTO COM ALTURA DE 70 A 100 CM</v>
          </cell>
          <cell r="D5203" t="str">
            <v>UN</v>
          </cell>
          <cell r="E5203">
            <v>12.78</v>
          </cell>
        </row>
        <row r="5204">
          <cell r="B5204" t="str">
            <v>26283/002</v>
          </cell>
          <cell r="C5204" t="str">
            <v>ARBUSTO CO ALTURA MAIOR DO QUE 1,00 METRO</v>
          </cell>
          <cell r="D5204" t="str">
            <v>UN</v>
          </cell>
          <cell r="E5204">
            <v>5.66</v>
          </cell>
        </row>
        <row r="5205">
          <cell r="B5205" t="str">
            <v>26283/003</v>
          </cell>
          <cell r="C5205" t="str">
            <v>PLANTIO DE ARVORE COM ALTURA MAIOR DO QUE 2,00 METROS</v>
          </cell>
          <cell r="D5205" t="str">
            <v>UN</v>
          </cell>
          <cell r="E5205">
            <v>41.88</v>
          </cell>
        </row>
        <row r="5206">
          <cell r="B5206">
            <v>6</v>
          </cell>
          <cell r="C5206" t="str">
            <v>GRAMA, INCLUSIVE PREPARO DO SOLO</v>
          </cell>
        </row>
        <row r="5207">
          <cell r="B5207">
            <v>11522</v>
          </cell>
          <cell r="C5207" t="str">
            <v>PLANTIO DE GRAMA</v>
          </cell>
        </row>
        <row r="5208">
          <cell r="B5208" t="str">
            <v>11522/001</v>
          </cell>
          <cell r="C5208" t="str">
            <v>GRAMA BATATAIS EM PLACAS</v>
          </cell>
          <cell r="D5208" t="str">
            <v>M2</v>
          </cell>
          <cell r="E5208">
            <v>7.66</v>
          </cell>
        </row>
        <row r="5209">
          <cell r="B5209">
            <v>11536</v>
          </cell>
          <cell r="C5209" t="str">
            <v>PLANTIO DE GRAMA EM ROLO</v>
          </cell>
        </row>
        <row r="5210">
          <cell r="B5210" t="str">
            <v>11536/001</v>
          </cell>
          <cell r="C5210" t="str">
            <v>PLANTIO DE GRAMA EM ROLOS TIPO ESMERALDA INCL FORN E TRANSPOR-</v>
          </cell>
          <cell r="D5210" t="str">
            <v>M2</v>
          </cell>
          <cell r="E5210">
            <v>11.58</v>
          </cell>
        </row>
        <row r="5211">
          <cell r="C5211" t="str">
            <v>TE EXCL PREPARO DO TERRENO E O MATERIAL PARA ESTE.</v>
          </cell>
        </row>
        <row r="5212">
          <cell r="B5212">
            <v>7</v>
          </cell>
          <cell r="C5212" t="str">
            <v>PASSEIO</v>
          </cell>
        </row>
        <row r="5213">
          <cell r="B5213" t="str">
            <v>IGO       |</v>
          </cell>
          <cell r="C5213" t="str">
            <v>D E S C R I Ç Ã O                                                   |UN</v>
          </cell>
          <cell r="D5213" t="str">
            <v>IDADE</v>
          </cell>
          <cell r="E5213" t="str">
            <v>|CUSTO TOT</v>
          </cell>
        </row>
        <row r="5214">
          <cell r="B5214" t="str">
            <v>ULO.....: N</v>
          </cell>
          <cell r="C5214" t="str">
            <v>ACIONAL CAIXA</v>
          </cell>
        </row>
        <row r="5216">
          <cell r="B5216">
            <v>68059</v>
          </cell>
          <cell r="C5216" t="str">
            <v>CALCADA COM 0,50M DE LARGURA EM CONCRETO SIMPLES (1:3:4) E ALVENARIA</v>
          </cell>
          <cell r="D5216" t="str">
            <v>M</v>
          </cell>
          <cell r="E5216">
            <v>10.56</v>
          </cell>
        </row>
        <row r="5217">
          <cell r="C5217" t="str">
            <v>DE CONTENCAO EM TIJOLOS CERAMICOS DE 8 FUROS</v>
          </cell>
        </row>
        <row r="5218">
          <cell r="B5218">
            <v>8</v>
          </cell>
          <cell r="C5218" t="str">
            <v>PLAYGROUND/QUADRAS</v>
          </cell>
        </row>
        <row r="5219">
          <cell r="B5219">
            <v>68329</v>
          </cell>
          <cell r="C5219" t="str">
            <v>TRAVES FERRO GALVANIZADO P/ FUTEBOL DE SALAO 2 UN PINTADAS - 271101</v>
          </cell>
          <cell r="D5219" t="str">
            <v>CJ</v>
          </cell>
          <cell r="E5219">
            <v>1412.96</v>
          </cell>
        </row>
        <row r="5220">
          <cell r="B5220">
            <v>68330</v>
          </cell>
          <cell r="C5220" t="str">
            <v>TABELA DE BASQUETE EST.MET.MAD.LEI ASSENT.PINT.ARO METAL 02 UN -271102</v>
          </cell>
          <cell r="D5220" t="str">
            <v>CJ</v>
          </cell>
          <cell r="E5220">
            <v>914.65</v>
          </cell>
        </row>
        <row r="5221">
          <cell r="B5221">
            <v>68331</v>
          </cell>
          <cell r="C5221" t="str">
            <v>CONJUNTO PARA VOLEIBOL C/ PINTURA - 271103</v>
          </cell>
          <cell r="D5221" t="str">
            <v>CJ</v>
          </cell>
          <cell r="E5221">
            <v>322.97000000000003</v>
          </cell>
        </row>
        <row r="5222">
          <cell r="B5222">
            <v>78</v>
          </cell>
          <cell r="C5222" t="str">
            <v>FORNECIMENTO DE ADUBOS, MATERIAIS E EQUIPAMENTOS PARA JARDIM</v>
          </cell>
        </row>
        <row r="5223">
          <cell r="B5223">
            <v>11775</v>
          </cell>
          <cell r="C5223" t="str">
            <v>BANCOS DE CONCRETO P/JARDIM</v>
          </cell>
        </row>
        <row r="5224">
          <cell r="B5224" t="str">
            <v>11775/001</v>
          </cell>
          <cell r="C5224" t="str">
            <v>BANCO DE CONCRETO APARENTE LARG=45CM E 10CM ESPESSURA SOBRE DOIS APOI-</v>
          </cell>
          <cell r="D5224" t="str">
            <v>M</v>
          </cell>
          <cell r="E5224">
            <v>79.53</v>
          </cell>
        </row>
      </sheetData>
      <sheetData sheetId="6"/>
      <sheetData sheetId="7"/>
      <sheetData sheetId="8"/>
      <sheetData sheetId="9"/>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VISÕES"/>
      <sheetName val="SUMÁRIO"/>
      <sheetName val="INTRODUÇÃO"/>
      <sheetName val="QTV-MC-DEM"/>
      <sheetName val="QTV-MC-LOC"/>
      <sheetName val="QTV-MC-TR"/>
      <sheetName val="QTV-MC-AR"/>
      <sheetName val="QTV-MC-CV-SI"/>
      <sheetName val="QTV-MC-PA"/>
      <sheetName val="QTV-MC-PAV"/>
      <sheetName val="QTV-RESUM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Mapa"/>
      <sheetName val="Inventario"/>
      <sheetName val="Orçamento Comparativo"/>
      <sheetName val="P.A.T.O"/>
      <sheetName val="Preço.Mat.Betum."/>
      <sheetName val="ORÇ 1 ano"/>
      <sheetName val="ORÇ 2 ano"/>
      <sheetName val="CPU_onerada"/>
      <sheetName val="CPU_desonerada"/>
      <sheetName val="Transportes"/>
      <sheetName val="Ocorrencias "/>
      <sheetName val="Cotação Agregados"/>
      <sheetName val="Inst.Canteiro"/>
      <sheetName val="Equipamentos c_Desoneração"/>
      <sheetName val="Mão de Obra c_Desoneração"/>
      <sheetName val="BDI CALCULADO"/>
      <sheetName val="Fisico-Finan. 1 Ano"/>
      <sheetName val="Fisico-Finan. 2 Anos"/>
      <sheetName val="Verificação Material Betuminoso"/>
      <sheetName val="Cotação"/>
      <sheetName val="PEDÁGIO"/>
      <sheetName val="Refinarias"/>
      <sheetName val="DMTs"/>
      <sheetName val="Adm Local Parcelas"/>
      <sheetName val="Adm Local Resumo"/>
      <sheetName val="MOB-DESMOB ATUAL"/>
      <sheetName val="FIT"/>
      <sheetName val="FIC"/>
      <sheetName val="CMCC -IBGE"/>
      <sheetName val="Layout Cant."/>
      <sheetName val="Consumo M.B."/>
      <sheetName val="Serviços"/>
      <sheetName val="ORÇAMENTO S-AQ"/>
      <sheetName val="Quantidades S-AQ"/>
      <sheetName val="Preço.Mat.Betum.S-AQ"/>
      <sheetName val="Fisico-Finan.S-AQ"/>
      <sheetName val="PATO"/>
    </sheetNames>
    <sheetDataSet>
      <sheetData sheetId="0"/>
      <sheetData sheetId="1"/>
      <sheetData sheetId="2">
        <row r="33">
          <cell r="E33">
            <v>6726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TCB5"/>
      <sheetName val="TEB4"/>
      <sheetName val="TCC4"/>
      <sheetName val="TBMB"/>
      <sheetName val="ORÇAMENTO"/>
      <sheetName val="CONS_CORR"/>
      <sheetName val="CONS_PREV"/>
      <sheetName val="MELHORAM"/>
      <sheetName val="EMERGENCIA"/>
      <sheetName val="SERV_AUX"/>
      <sheetName val="INDICES"/>
      <sheetName val="Mat"/>
      <sheetName val="61M-CBMI"/>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refreshError="1"/>
      <sheetData sheetId="13"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O TRAB"/>
      <sheetName val="MATERIAIS"/>
      <sheetName val="matbet"/>
      <sheetName val="quantidades"/>
      <sheetName val="QUADRO COMPARATIVO"/>
      <sheetName val="adequação"/>
      <sheetName val="comparativo"/>
      <sheetName val="CROQUI"/>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61MCBMI.DNIT"/>
      <sheetName val="61M_CBMI"/>
      <sheetName val="MAT_BET"/>
      <sheetName val="PEM"/>
      <sheetName val="CADASTRO"/>
      <sheetName val="Ativos"/>
      <sheetName val="CONS_CORR"/>
      <sheetName val="projeto"/>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pro-08"/>
      <sheetName val="#REF"/>
      <sheetName val="RESUMO-DVOP"/>
      <sheetName val="Tabela mês"/>
      <sheetName val="REAJU"/>
      <sheetName val="Material"/>
      <sheetName val="Mão de obra"/>
      <sheetName val="DADOS"/>
      <sheetName val="pato"/>
      <sheetName val="CUSTO HORÁ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2">
          <cell r="U2" t="str">
            <v>FOLHA 01</v>
          </cell>
        </row>
      </sheetData>
      <sheetData sheetId="26">
        <row r="2">
          <cell r="U2" t="str">
            <v>FOLHA 01</v>
          </cell>
        </row>
      </sheetData>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TREVOS"/>
      <sheetName val="CROQUIS"/>
      <sheetName val="MB"/>
      <sheetName val="AQ TR MB"/>
      <sheetName val="P reaj x P atual"/>
      <sheetName val="MOBIL-CANT"/>
      <sheetName val="SERVIÇOS"/>
      <sheetName val="ORÇAMENTO"/>
      <sheetName val="TLCB5"/>
      <sheetName val="TLMR"/>
      <sheetName val="TLCC4"/>
      <sheetName val="TLMB"/>
      <sheetName val="TCCB10"/>
      <sheetName val="CRONOGAMA 1º"/>
      <sheetName val="CRONOGAMA 2º"/>
      <sheetName val="Solo Melh. c cim. base rem prof"/>
      <sheetName val="Pint de Lig"/>
      <sheetName val="Capa sel. c areia AC"/>
      <sheetName val="Rec. rev MBUQ"/>
      <sheetName val="MBUQ ACBC"/>
      <sheetName val="Compressor"/>
      <sheetName val="Rem.mec. rev.bet."/>
      <sheetName val="Rem.mec. cam gran"/>
      <sheetName val="Concr. ciclop"/>
      <sheetName val="Concr. cimento"/>
      <sheetName val="Dobra col. armad."/>
      <sheetName val="Forma"/>
      <sheetName val="Reat. comp. bueiro"/>
      <sheetName val="Reat Apilo"/>
      <sheetName val="Limp. ponte"/>
      <sheetName val="Esc. Man.Mat. 1ª"/>
      <sheetName val="Esc.Mec.vala"/>
      <sheetName val="Enroc. ped. arrumada"/>
      <sheetName val="Enroc. ped. jogada"/>
      <sheetName val="Rev. veg. leivas"/>
      <sheetName val="Tapa Buraco"/>
      <sheetName val="Rem.prof. Manual"/>
      <sheetName val="Rem.prof.Mecaniz."/>
      <sheetName val="Correção def.MB"/>
      <sheetName val="Corr. def. por Fresagem"/>
      <sheetName val="Recomp. G. corpo"/>
      <sheetName val="Limp. sarj. meio fio"/>
      <sheetName val="Limp. Val. corte"/>
      <sheetName val="Limp. desc. d'agua"/>
      <sheetName val="Limp. bueiro"/>
      <sheetName val="Desobstr. bueiro"/>
      <sheetName val="Limp. placa"/>
      <sheetName val="Recomp. Placa "/>
      <sheetName val="Recomp. Def.met."/>
      <sheetName val="Caiação"/>
      <sheetName val="Recomp.tacha"/>
      <sheetName val="Man.recomp. pint.faixa"/>
      <sheetName val="Recomp. man. aterro"/>
      <sheetName val="Recomp. mec. aterro"/>
      <sheetName val="Roçada man."/>
      <sheetName val="Roçada Capim colonião"/>
      <sheetName val="Roçada mecaniz."/>
      <sheetName val="Capina"/>
      <sheetName val="Transp.local CB 5m³"/>
      <sheetName val="Transp.local Mat.Rem"/>
      <sheetName val="Transp.local CC 4t"/>
      <sheetName val="Transp.Com. CB 10m³ "/>
      <sheetName val="Transp.local mat. bet."/>
      <sheetName val="Automóvel"/>
      <sheetName val="Servente"/>
      <sheetName val="Encarregado turma"/>
      <sheetName val="Motoserra"/>
      <sheetName val="Cam basc. 5m³"/>
      <sheetName val="Cav. mec. reb."/>
      <sheetName val="Fabr. g.corpo"/>
      <sheetName val="prep.Aço- CA50"/>
      <sheetName val="Concr.estr. 18mpa PM"/>
      <sheetName val="Concr.estr. 18mpa"/>
      <sheetName val="Expurgo.jz"/>
      <sheetName val="Limp.cam.vg.jz"/>
      <sheetName val="Esc.c.mat jz"/>
      <sheetName val="Forn. aço CA-50"/>
      <sheetName val="Forn. aço CA-25"/>
      <sheetName val="Areia Comerc."/>
      <sheetName val="Brita Comerc."/>
      <sheetName val="Pedra mão Comerc."/>
      <sheetName val="Obt. grama"/>
      <sheetName val="QUADRO COMPARATIVO"/>
    </sheetNames>
    <sheetDataSet>
      <sheetData sheetId="0"/>
      <sheetData sheetId="1" refreshError="1"/>
      <sheetData sheetId="2"/>
      <sheetData sheetId="3">
        <row r="26">
          <cell r="G26">
            <v>193.69800000000001</v>
          </cell>
        </row>
      </sheetData>
      <sheetData sheetId="4" refreshError="1"/>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B PESSOAL"/>
      <sheetName val="ch eqto ADOTADO"/>
      <sheetName val="lote 02"/>
      <sheetName val="lote 04"/>
      <sheetName val="Tab. Rec."/>
      <sheetName val="BD Equip."/>
      <sheetName val="desp"/>
      <sheetName val="PU CONTAS"/>
      <sheetName val="Flux Obra"/>
      <sheetName val="Crono"/>
      <sheetName val="Res ABC"/>
      <sheetName val="ABC-MO"/>
      <sheetName val="ABC-Eq1"/>
      <sheetName val="ABC-Eq2"/>
      <sheetName val="ABC-Mat"/>
      <sheetName val="ABC-Cx"/>
      <sheetName val="ABC-Sub"/>
      <sheetName val="RES EQUIP"/>
      <sheetName val="RES PESSOAL"/>
      <sheetName val="CS"/>
      <sheetName val="RC"/>
      <sheetName val="PU"/>
      <sheetName val="Sup"/>
      <sheetName val="Adm"/>
      <sheetName val="Cant"/>
      <sheetName val="SG"/>
      <sheetName val="T-ST-L"/>
      <sheetName val="Sinal"/>
      <sheetName val="INV"/>
      <sheetName val="Man"/>
      <sheetName val="Mob-Des"/>
      <sheetName val="x1"/>
      <sheetName val="x4"/>
      <sheetName val="x2"/>
      <sheetName val="x3"/>
      <sheetName val="x7"/>
      <sheetName val="x5"/>
      <sheetName val="x10"/>
      <sheetName val="x11"/>
      <sheetName val="x12"/>
      <sheetName val="x23"/>
      <sheetName val="x24"/>
      <sheetName val="x25"/>
      <sheetName val="x15"/>
      <sheetName val="x27"/>
      <sheetName val="x17"/>
      <sheetName val="x20"/>
      <sheetName val="16"/>
      <sheetName val="dren"/>
      <sheetName val="oac"/>
      <sheetName val="18"/>
      <sheetName val="prot amb"/>
      <sheetName val="oc sin"/>
      <sheetName val="Custo da Areia"/>
      <sheetName val="9"/>
      <sheetName val="IN"/>
      <sheetName val="bt"/>
      <sheetName val="6"/>
      <sheetName val="21 (2)"/>
      <sheetName val="26"/>
      <sheetName val="XX"/>
      <sheetName val="26 (2)"/>
      <sheetName val="16 (2)"/>
      <sheetName val="MB"/>
      <sheetName val="DER janeiro98"/>
      <sheetName val="PL BR-156 AP SUL atual"/>
      <sheetName val="croqui"/>
      <sheetName val="p a t o 99 b"/>
      <sheetName val="Teor"/>
      <sheetName val="projeto"/>
      <sheetName val="DADOS"/>
      <sheetName val="COMPAUTO"/>
    </sheetNames>
    <sheetDataSet>
      <sheetData sheetId="0" refreshError="1"/>
      <sheetData sheetId="1" refreshError="1"/>
      <sheetData sheetId="2" refreshError="1"/>
      <sheetData sheetId="3" refreshError="1"/>
      <sheetData sheetId="4"/>
      <sheetData sheetId="5">
        <row r="1">
          <cell r="A1" t="str">
            <v>BANCO DE DADOS</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 val="CANAA"/>
      <sheetName val="PATO"/>
      <sheetName val="Medição"/>
      <sheetName val="Medição Completa"/>
      <sheetName val="BD Equip."/>
      <sheetName val="CANAA.XLS"/>
      <sheetName val="\G\Users\eduardoiunes\Documents"/>
      <sheetName val="RESUMO_AUT1"/>
      <sheetName val="QQuant-Vol1_(2)"/>
      <sheetName val="RECOMPOSIÇÃO MAN"/>
      <sheetName val="MATRIZ"/>
      <sheetName val="CAPACIDADES"/>
      <sheetName val="8ª MP_BR-459"/>
      <sheetName val="8ª MP_BR_459"/>
      <sheetName val="[CANAA.XLS][CANAA.XLS]\G\Users\"/>
      <sheetName val="[CANAA.XLS]\G\Users\eduardoiune"/>
      <sheetName val="P AUX 01-FERRAGENS"/>
      <sheetName val="P AUX 02-PINTURA"/>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p a t o 99 b"/>
      <sheetName val="p a t o"/>
      <sheetName val="Invent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sheetName val="VALE "/>
      <sheetName val="JANEIRO"/>
      <sheetName val="FEVEREIRO"/>
      <sheetName val="MARÇO"/>
      <sheetName val="ABRIL"/>
      <sheetName val="MAIO"/>
      <sheetName val="QuQuant"/>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qorcamentodnerL1"/>
      <sheetName val="qorcamentodnerL2"/>
    </sheetNames>
    <sheetDataSet>
      <sheetData sheetId="0" refreshError="1"/>
      <sheetData sheetId="1"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iscriminativo Rec. Inicial"/>
      <sheetName val="Discriminativo Manut. Operação"/>
      <sheetName val="Discriminativo Restauração"/>
      <sheetName val="Equipamentos"/>
      <sheetName val="Mão de Obra"/>
      <sheetName val="Encargos Sociais"/>
      <sheetName val="Materiais"/>
      <sheetName val="DMTs"/>
      <sheetName val="BDI"/>
      <sheetName val="Recuperação Inicial"/>
      <sheetName val="Conserva Rotineira"/>
      <sheetName val="Operação da Rodovia"/>
      <sheetName val="Restauração"/>
      <sheetName val="Reabilitação Ambiental"/>
      <sheetName val="AUX"/>
      <sheetName val="Resumo DAER"/>
      <sheetName val="Custos Briga"/>
      <sheetName val="Plan1"/>
      <sheetName val="Plan2"/>
      <sheetName val="Plan3"/>
      <sheetName val="P A T O 98 D"/>
      <sheetName val="Mat"/>
      <sheetName val="CORDEF-163"/>
      <sheetName val="Custo do CM-30"/>
      <sheetName val="C"/>
      <sheetName val="PROJETO"/>
      <sheetName val="PLANILHA"/>
      <sheetName val="Teor"/>
      <sheetName val="Página 16"/>
      <sheetName val="Serviços"/>
      <sheetName val="DER janeiro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s>
    <sheetDataSet>
      <sheetData sheetId="0" refreshError="1"/>
      <sheetData sheetId="1" refreshError="1"/>
      <sheetData sheetId="2"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OS1"/>
      <sheetName val="COMPOS2"/>
      <sheetName val="COMPOS3"/>
      <sheetName val="1- QUADRO DE QUANTIDADE (2)"/>
      <sheetName val="Pato"/>
      <sheetName val="Transporte 5m³"/>
      <sheetName val="Transporte 4m³"/>
      <sheetName val="Transporte 4t"/>
      <sheetName val="Transporte Mat. Frio"/>
      <sheetName val="Cronograma (2)"/>
      <sheetName val="ESTUDO PREÇOS"/>
      <sheetName val="Dados"/>
      <sheetName val="Plan1"/>
      <sheetName val="Calendário"/>
      <sheetName val="p a t o 99 b"/>
      <sheetName val="resumo_aut1"/>
      <sheetName val="61M-CBMI"/>
      <sheetName val="PATO - BR - 425 aditivo"/>
      <sheetName val="Planilha"/>
      <sheetName val="SERVIÇOS"/>
      <sheetName val="inventário"/>
      <sheetName val="CUSTO EQUIP"/>
      <sheetName val="Comp P Unit "/>
      <sheetName val="CALCULOS AUXILIARES"/>
      <sheetName val="CUSTO MATERIAL"/>
      <sheetName val="CROQUI"/>
      <sheetName val="C MÃO OBRA"/>
      <sheetName val="P reaj x P atual"/>
      <sheetName val="henfel"/>
      <sheetName val="ACOPL ENG"/>
      <sheetName val="Voit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COMPOS1"/>
      <sheetName val="Teor"/>
      <sheetName val="Equipamentos"/>
      <sheetName val="8ª MP_BR-459"/>
      <sheetName val="DSS_04"/>
      <sheetName val="Fresagem"/>
      <sheetName val="Meio-fio"/>
      <sheetName val="PintLigacao"/>
      <sheetName val="PMQ"/>
      <sheetName val="STC_01"/>
      <sheetName val="Principal"/>
      <sheetName val="Calendário"/>
      <sheetName val="Mã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Solicitação Interna de Fab"/>
      <sheetName val="Mat"/>
      <sheetName val="Faturamento 2016 (Diferimento)"/>
      <sheetName val="Serviços"/>
      <sheetName val="COMPOS1"/>
      <sheetName val="Clientes"/>
      <sheetName val="Mão de Obra"/>
      <sheetName val="Calendário"/>
    </sheetNames>
    <sheetDataSet>
      <sheetData sheetId="0">
        <row r="2">
          <cell r="U2" t="str">
            <v>FOLHA 01</v>
          </cell>
        </row>
      </sheetData>
      <sheetData sheetId="1">
        <row r="2">
          <cell r="U2" t="str">
            <v>FOLHA 01</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Contrato A"/>
      <sheetName val="Resumo B"/>
      <sheetName val="Custos Unit."/>
      <sheetName val="COMPOSIÇÃO C"/>
      <sheetName val="Auxiliar"/>
      <sheetName val="P A T O  D"/>
      <sheetName val="Trans E"/>
      <sheetName val="Cronograma F (1)"/>
      <sheetName val="Cronograma F (2)"/>
      <sheetName val="Preços  G"/>
      <sheetName val="Croqui H"/>
      <sheetName val="Pesquisa I"/>
      <sheetName val="MEDIÇÃO RESUMO"/>
      <sheetName val="61M-CBMI"/>
      <sheetName val="MAT-BET"/>
      <sheetName val="61M-CBMI:MAT-BET"/>
      <sheetName val="BANCO"/>
      <sheetName val="resumo_au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ABESP"/>
      <sheetName val="MAT ( ITAJOBI )"/>
      <sheetName val="RESUMO ( ITAJOBI )"/>
      <sheetName val="PLANILHA ( ITAJOBI )"/>
      <sheetName val="MEM ( DRENAGEM LAGOAS )"/>
      <sheetName val="REVISÃO 1"/>
      <sheetName val="RESUMO MEM"/>
      <sheetName val="MEM ( EEE )"/>
      <sheetName val="MEM ( CT )"/>
      <sheetName val="MEM ( GUARITA )"/>
      <sheetName val="MEM ( DESAR )"/>
      <sheetName val="MEM ( LAGOAS )"/>
      <sheetName val="MEM ( ENT &amp; SAIDA EFL )"/>
      <sheetName val="MEM ( EMB 01)"/>
      <sheetName val="MEM ( EMT 01 )"/>
      <sheetName val="MEM ( LR 01, ENT &amp; SAÍDA EFL )"/>
      <sheetName val="MEM ( ESGOTO )"/>
      <sheetName val="MEM ( TC DN 300 )"/>
      <sheetName val="MEM ( GERAL )"/>
    </sheetNames>
    <sheetDataSet>
      <sheetData sheetId="0"/>
      <sheetData sheetId="1" refreshError="1"/>
      <sheetData sheetId="2" refreshError="1"/>
      <sheetData sheetId="3" refreshError="1"/>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ABESP"/>
      <sheetName val="MAT ( ITAJOBI )"/>
      <sheetName val="RESUMO ( ITAJOBI )"/>
      <sheetName val="PLANILHA ( ITAJOBI )"/>
      <sheetName val="MEM ( DRENAGEM LAGOAS )"/>
      <sheetName val="REVISÃO 1"/>
      <sheetName val="RESUMO MEM"/>
      <sheetName val="MEM ( EEE )"/>
      <sheetName val="MEM ( CT )"/>
      <sheetName val="MEM ( GUARITA )"/>
      <sheetName val="MEM ( DESAR )"/>
      <sheetName val="MEM ( LAGOAS )"/>
      <sheetName val="MEM ( ENT &amp; SAIDA EFL )"/>
      <sheetName val="MEM ( EMB 01)"/>
      <sheetName val="MEM ( EMT 01 )"/>
      <sheetName val="MEM ( LR 01, ENT &amp; SAÍDA EFL )"/>
      <sheetName val="MEM ( ESGOTO )"/>
      <sheetName val="MEM ( TC DN 300 )"/>
      <sheetName val="MEM ( GERAL )"/>
      <sheetName val="Imai03"/>
      <sheetName val="COMPOSIÇOES-ORDEM NÚMERICA"/>
      <sheetName val="Assumptions"/>
    </sheetNames>
    <sheetDataSet>
      <sheetData sheetId="0">
        <row r="2">
          <cell r="B2" t="str">
            <v>N° DO    PREÇO</v>
          </cell>
          <cell r="C2" t="str">
            <v>ESPECIFICAÇÃO DO SERVIÇO</v>
          </cell>
          <cell r="D2" t="str">
            <v>UNID.</v>
          </cell>
          <cell r="E2" t="str">
            <v>SABESP 06</v>
          </cell>
        </row>
        <row r="3">
          <cell r="B3" t="str">
            <v>010000</v>
          </cell>
          <cell r="C3" t="str">
            <v>CANTEIRO DE OBRAS</v>
          </cell>
        </row>
        <row r="5">
          <cell r="B5" t="str">
            <v>020000</v>
          </cell>
          <cell r="C5" t="str">
            <v>SERVICOS TECNICOS</v>
          </cell>
        </row>
        <row r="6">
          <cell r="B6" t="str">
            <v>020101</v>
          </cell>
          <cell r="C6" t="str">
            <v>DETALHAMENTO DE PROJETO</v>
          </cell>
          <cell r="D6" t="str">
            <v>M</v>
          </cell>
          <cell r="E6">
            <v>4.58</v>
          </cell>
        </row>
        <row r="8">
          <cell r="B8" t="str">
            <v>020200</v>
          </cell>
          <cell r="C8" t="str">
            <v>LOCACAO E CADASTRO</v>
          </cell>
        </row>
        <row r="9">
          <cell r="B9" t="str">
            <v>020201</v>
          </cell>
          <cell r="C9" t="str">
            <v>LOCACAO DE REDES DE ESGOTO</v>
          </cell>
          <cell r="D9" t="str">
            <v>M</v>
          </cell>
          <cell r="E9">
            <v>0.34</v>
          </cell>
        </row>
        <row r="10">
          <cell r="B10" t="str">
            <v>020202</v>
          </cell>
          <cell r="C10" t="str">
            <v>LOCACAO DE ADUTORAS, COLETORES  TRONCO E INTERCEPTORES</v>
          </cell>
          <cell r="D10" t="str">
            <v>M</v>
          </cell>
          <cell r="E10">
            <v>0.51</v>
          </cell>
        </row>
        <row r="11">
          <cell r="B11" t="str">
            <v>020204</v>
          </cell>
          <cell r="C11" t="str">
            <v>LOCACAO E ACOMPANHAMENTO TOPOGRAFICO DE OBRAS ESPECIAIS</v>
          </cell>
          <cell r="D11" t="str">
            <v>DIA</v>
          </cell>
          <cell r="E11">
            <v>357.37</v>
          </cell>
        </row>
        <row r="12">
          <cell r="B12" t="str">
            <v>020205</v>
          </cell>
          <cell r="C12" t="str">
            <v>CADASTRO DE REDES</v>
          </cell>
          <cell r="D12" t="str">
            <v>M</v>
          </cell>
          <cell r="E12">
            <v>0.87</v>
          </cell>
        </row>
        <row r="13">
          <cell r="B13" t="str">
            <v>020206</v>
          </cell>
          <cell r="C13" t="str">
            <v>CADASTRO DE ADUTORAS, COLETORES TRONCOS E INTERCEPTORES</v>
          </cell>
          <cell r="D13" t="str">
            <v>M</v>
          </cell>
          <cell r="E13">
            <v>1.86</v>
          </cell>
        </row>
        <row r="14">
          <cell r="B14" t="str">
            <v>020207</v>
          </cell>
          <cell r="C14" t="str">
            <v>CADASTRO DE LIGACOES</v>
          </cell>
          <cell r="D14" t="str">
            <v>UN</v>
          </cell>
          <cell r="E14">
            <v>6.57</v>
          </cell>
        </row>
        <row r="16">
          <cell r="B16" t="str">
            <v>030000</v>
          </cell>
          <cell r="C16" t="str">
            <v>SERVICOS PRELIMINARES</v>
          </cell>
        </row>
        <row r="17">
          <cell r="B17" t="str">
            <v>030100</v>
          </cell>
          <cell r="C17" t="str">
            <v>TRANSITO E SEGURANCA</v>
          </cell>
        </row>
        <row r="18">
          <cell r="B18" t="str">
            <v>030101</v>
          </cell>
          <cell r="C18" t="str">
            <v>SINALIZACAO DE TRANSITO</v>
          </cell>
          <cell r="D18" t="str">
            <v>M</v>
          </cell>
          <cell r="E18">
            <v>1.75</v>
          </cell>
        </row>
        <row r="19">
          <cell r="B19" t="str">
            <v>030102</v>
          </cell>
          <cell r="C19" t="str">
            <v>TAPUME CONTINUO EM CHAPAS DE MADEIRA OU DE ACO -  SEM ILUMINACAO DE SEGURANCA</v>
          </cell>
          <cell r="D19" t="str">
            <v>M</v>
          </cell>
          <cell r="E19">
            <v>3.01</v>
          </cell>
        </row>
        <row r="20">
          <cell r="B20" t="str">
            <v>030103</v>
          </cell>
          <cell r="C20" t="str">
            <v>TAPUME CONTINUO EM CHAPAS DE MADEIRA OU DE ACO -  COM ILUMINACAO DE SEGURANCA</v>
          </cell>
          <cell r="D20" t="str">
            <v>M</v>
          </cell>
          <cell r="E20">
            <v>4.78</v>
          </cell>
        </row>
        <row r="21">
          <cell r="B21" t="str">
            <v>030104</v>
          </cell>
          <cell r="C21" t="str">
            <v>TAPUME DE CHAPA DE MADEIRA COMPENSADA</v>
          </cell>
          <cell r="D21" t="str">
            <v>M2</v>
          </cell>
          <cell r="E21">
            <v>37.1</v>
          </cell>
        </row>
        <row r="23">
          <cell r="B23" t="str">
            <v>030200</v>
          </cell>
          <cell r="C23" t="str">
            <v>PASSADICOS E TRAVESSIAS</v>
          </cell>
        </row>
        <row r="24">
          <cell r="B24" t="str">
            <v>030201</v>
          </cell>
          <cell r="C24" t="str">
            <v>PASSADICOS DE MADEIRA PARA PEDESTRES</v>
          </cell>
          <cell r="D24" t="str">
            <v>M2</v>
          </cell>
          <cell r="E24">
            <v>43.94</v>
          </cell>
        </row>
        <row r="25">
          <cell r="B25" t="str">
            <v>030202</v>
          </cell>
          <cell r="C25" t="str">
            <v>TRAVESSIA DE MADEIRA PARA VEICULOS</v>
          </cell>
          <cell r="D25" t="str">
            <v>M2</v>
          </cell>
          <cell r="E25">
            <v>37.380000000000003</v>
          </cell>
        </row>
        <row r="26">
          <cell r="B26" t="str">
            <v>030203</v>
          </cell>
          <cell r="C26" t="str">
            <v>TRAVESSIA DE CHAPA METALICA PARA VEICULOS - E=1"</v>
          </cell>
          <cell r="D26" t="str">
            <v>M2</v>
          </cell>
          <cell r="E26">
            <v>117.33</v>
          </cell>
        </row>
        <row r="27">
          <cell r="B27" t="str">
            <v>030204</v>
          </cell>
          <cell r="C27" t="str">
            <v>TRAVESSIA DE CHAPA METALICA PARA VEICULOS - E=5/8"</v>
          </cell>
          <cell r="D27" t="str">
            <v>M2</v>
          </cell>
          <cell r="E27">
            <v>80.81</v>
          </cell>
        </row>
        <row r="29">
          <cell r="B29" t="str">
            <v>030300</v>
          </cell>
          <cell r="C29" t="str">
            <v>SUSTENTACAO DE ESTRUTURAS</v>
          </cell>
        </row>
        <row r="30">
          <cell r="B30" t="str">
            <v>030301</v>
          </cell>
          <cell r="C30" t="str">
            <v>ESCORAMENTO DE POSTES</v>
          </cell>
          <cell r="D30" t="str">
            <v>UN</v>
          </cell>
          <cell r="E30">
            <v>61.37</v>
          </cell>
        </row>
        <row r="31">
          <cell r="B31" t="str">
            <v>030302</v>
          </cell>
          <cell r="C31" t="str">
            <v>SUSTENTACAO DE TUBULACOES EXISTENTES - PRANCHAS DE PEROBA</v>
          </cell>
          <cell r="D31" t="str">
            <v>M3</v>
          </cell>
          <cell r="E31">
            <v>1050.8</v>
          </cell>
        </row>
        <row r="32">
          <cell r="B32" t="str">
            <v>030303</v>
          </cell>
          <cell r="C32" t="str">
            <v>SUSTENTACAO DE TUBULACOES EXISTENTES - PERFIS METALICOS</v>
          </cell>
          <cell r="D32" t="str">
            <v>T</v>
          </cell>
          <cell r="E32">
            <v>530.30999999999995</v>
          </cell>
        </row>
        <row r="34">
          <cell r="B34" t="str">
            <v>030400</v>
          </cell>
          <cell r="C34" t="str">
            <v>ATERRO DE FOSSA</v>
          </cell>
        </row>
        <row r="35">
          <cell r="B35" t="str">
            <v>030401</v>
          </cell>
          <cell r="C35" t="str">
            <v>ATERRO DE FOSSA</v>
          </cell>
          <cell r="D35" t="str">
            <v>M3</v>
          </cell>
          <cell r="E35">
            <v>9.17</v>
          </cell>
        </row>
        <row r="36">
          <cell r="B36" t="str">
            <v>030402</v>
          </cell>
          <cell r="C36" t="str">
            <v>ATERRO DE FOSSA COM EXECUCAO DE VIGA DE CONCRETO PARA BERCO DE TUBULACAO</v>
          </cell>
          <cell r="D36" t="str">
            <v>M3</v>
          </cell>
          <cell r="E36">
            <v>64.19</v>
          </cell>
        </row>
        <row r="38">
          <cell r="B38" t="str">
            <v>030500</v>
          </cell>
          <cell r="C38" t="str">
            <v>DESMATAMENTO E LIMPEZA</v>
          </cell>
        </row>
        <row r="39">
          <cell r="B39" t="str">
            <v>030501</v>
          </cell>
          <cell r="C39" t="str">
            <v>CORTE DE ARVORE COM DESTOCAMENTO</v>
          </cell>
          <cell r="D39" t="str">
            <v>UN</v>
          </cell>
          <cell r="E39">
            <v>8.57</v>
          </cell>
        </row>
        <row r="40">
          <cell r="B40" t="str">
            <v>030502</v>
          </cell>
          <cell r="C40" t="str">
            <v>ROCADA E CAPINA</v>
          </cell>
          <cell r="D40" t="str">
            <v>M2</v>
          </cell>
          <cell r="E40">
            <v>1.36</v>
          </cell>
        </row>
        <row r="42">
          <cell r="B42" t="str">
            <v>040000</v>
          </cell>
          <cell r="C42" t="str">
            <v>MOVIMENTO DE TERRA</v>
          </cell>
        </row>
        <row r="43">
          <cell r="B43" t="str">
            <v>040100</v>
          </cell>
          <cell r="C43" t="str">
            <v>ESCAVACAO EM GERAL</v>
          </cell>
        </row>
        <row r="44">
          <cell r="B44" t="str">
            <v>040101</v>
          </cell>
          <cell r="C44" t="str">
            <v>REMOCAO DE TERRA VEGETAL</v>
          </cell>
          <cell r="D44" t="str">
            <v>M2</v>
          </cell>
          <cell r="E44">
            <v>0.83</v>
          </cell>
        </row>
        <row r="45">
          <cell r="B45" t="str">
            <v>040102</v>
          </cell>
          <cell r="C45" t="str">
            <v>ESCAVACAO DE AREAS, MECANIZADA, QUALQUER TERRENO, EXCETO ROCHA</v>
          </cell>
          <cell r="D45" t="str">
            <v>M3</v>
          </cell>
          <cell r="E45">
            <v>4.21</v>
          </cell>
        </row>
        <row r="46">
          <cell r="B46" t="str">
            <v>040103</v>
          </cell>
          <cell r="C46" t="str">
            <v>ESCAVACAO SUBMERSA (DRAGAGEM)</v>
          </cell>
          <cell r="D46" t="str">
            <v>M3</v>
          </cell>
          <cell r="E46">
            <v>29.26</v>
          </cell>
        </row>
        <row r="47">
          <cell r="B47" t="str">
            <v>040104</v>
          </cell>
          <cell r="C47" t="str">
            <v>ESCAVACAO DE JAZIDAS DE SOLO</v>
          </cell>
          <cell r="D47" t="str">
            <v>M3</v>
          </cell>
          <cell r="E47">
            <v>5.71</v>
          </cell>
        </row>
        <row r="48">
          <cell r="B48" t="str">
            <v>040105</v>
          </cell>
          <cell r="C48" t="str">
            <v>ESCAVACAO EM ROCHA DURA COM EXPLOSIVO</v>
          </cell>
          <cell r="D48" t="str">
            <v>M3</v>
          </cell>
          <cell r="E48">
            <v>56.67</v>
          </cell>
        </row>
        <row r="49">
          <cell r="B49" t="str">
            <v>040106</v>
          </cell>
          <cell r="C49" t="str">
            <v>ESCAVACAO EM ROCHA BRANDA OU MOLEDO A FRIO</v>
          </cell>
          <cell r="D49" t="str">
            <v>M3</v>
          </cell>
          <cell r="E49">
            <v>103.55</v>
          </cell>
        </row>
        <row r="51">
          <cell r="B51" t="str">
            <v>040200</v>
          </cell>
          <cell r="C51" t="str">
            <v>ESCAVACAO MANUAL, QUALQUER TERRENO EXCETO ROCHA, DE AREAS, VALAS, POCOS E CAVAS</v>
          </cell>
        </row>
        <row r="52">
          <cell r="B52" t="str">
            <v>040201</v>
          </cell>
          <cell r="C52" t="str">
            <v>ATE 2,00 M DE PROFUNDIDADE</v>
          </cell>
          <cell r="D52" t="str">
            <v>M3</v>
          </cell>
          <cell r="E52">
            <v>25.61</v>
          </cell>
        </row>
        <row r="53">
          <cell r="B53" t="str">
            <v>040202</v>
          </cell>
          <cell r="C53" t="str">
            <v>ALEM DE 2,00 M ATE 4,00 M DE PROFUNDIDADE</v>
          </cell>
          <cell r="D53" t="str">
            <v>M3</v>
          </cell>
          <cell r="E53">
            <v>29.81</v>
          </cell>
        </row>
        <row r="54">
          <cell r="B54" t="str">
            <v>040203</v>
          </cell>
          <cell r="C54" t="str">
            <v>ALEM DE 4,00 M ATE 6,00 M DE PROFUNDIDADE</v>
          </cell>
          <cell r="D54" t="str">
            <v>M3</v>
          </cell>
          <cell r="E54">
            <v>33.979999999999997</v>
          </cell>
        </row>
        <row r="56">
          <cell r="B56" t="str">
            <v>040300</v>
          </cell>
          <cell r="C56" t="str">
            <v>ESCAVACAO MANUAL, QQ TERRENO EXCETO ROCHA PARA EXECUCAO DE ESTACAO ELEVATORIA EM ADUELAS SUCESSIVAS</v>
          </cell>
        </row>
        <row r="57">
          <cell r="B57" t="str">
            <v>040301</v>
          </cell>
          <cell r="C57" t="str">
            <v>ATE 2,00 M DE PROFUNDIDADE</v>
          </cell>
          <cell r="D57" t="str">
            <v>M3</v>
          </cell>
          <cell r="E57">
            <v>44.56</v>
          </cell>
        </row>
        <row r="58">
          <cell r="B58" t="str">
            <v>040302</v>
          </cell>
          <cell r="C58" t="str">
            <v>ALEM DE 2,00 M ATE 4,00 M DE PROFUNDIDADE</v>
          </cell>
          <cell r="D58" t="str">
            <v>M3</v>
          </cell>
          <cell r="E58">
            <v>52.92</v>
          </cell>
        </row>
        <row r="59">
          <cell r="B59" t="str">
            <v>040303</v>
          </cell>
          <cell r="C59" t="str">
            <v>ALEM DE 4,00 M ATE 6,00 M DE PROFUNDIDADE</v>
          </cell>
          <cell r="D59" t="str">
            <v>M3</v>
          </cell>
          <cell r="E59">
            <v>65.430000000000007</v>
          </cell>
        </row>
        <row r="60">
          <cell r="B60" t="str">
            <v>040304</v>
          </cell>
          <cell r="C60" t="str">
            <v>ALEM DE 6,00 M ATE 8,00 M DE PROFUNDIDADE</v>
          </cell>
          <cell r="D60" t="str">
            <v>M3</v>
          </cell>
          <cell r="E60">
            <v>86.34</v>
          </cell>
        </row>
        <row r="62">
          <cell r="B62" t="str">
            <v>040400</v>
          </cell>
          <cell r="C62" t="str">
            <v>ESCAVACAO DE VALAS - REDES DE DISTRIBUICAO</v>
          </cell>
        </row>
        <row r="63">
          <cell r="B63" t="str">
            <v>040401</v>
          </cell>
          <cell r="C63" t="str">
            <v>ADICIONAL DE PRECO PARA ESCAVACAO EM ROCHA, PROFUNDIDADE ATE  1,50 M</v>
          </cell>
          <cell r="D63" t="str">
            <v>M3</v>
          </cell>
          <cell r="E63">
            <v>53.78</v>
          </cell>
        </row>
        <row r="64">
          <cell r="B64" t="str">
            <v>040402</v>
          </cell>
          <cell r="C64" t="str">
            <v>ADICIONAL DE PRECO PARA ESCAVACAO MANUAL, PROFUNDIDADE ATE 1,50 M</v>
          </cell>
          <cell r="D64" t="str">
            <v>M3</v>
          </cell>
          <cell r="E64">
            <v>16.05</v>
          </cell>
        </row>
        <row r="65">
          <cell r="B65" t="str">
            <v>040403</v>
          </cell>
          <cell r="C65" t="str">
            <v>ESCAVACAO QUALQUER TERRENO EXCETO ROCHA,  PROFUNDIDADE DE 1,50 M ATE 3,00 M</v>
          </cell>
          <cell r="D65" t="str">
            <v>M3</v>
          </cell>
          <cell r="E65">
            <v>6.07</v>
          </cell>
        </row>
        <row r="67">
          <cell r="B67" t="str">
            <v>040500</v>
          </cell>
          <cell r="C67" t="str">
            <v>ESCAVACAO DE VALAS, QUALQUER TERRENO, EXCETO ROCHA - REDES COLETORAS</v>
          </cell>
        </row>
        <row r="68">
          <cell r="B68" t="str">
            <v>040501</v>
          </cell>
          <cell r="C68" t="str">
            <v>ATE 2,00 M DE PROFUNDIDADE (A)</v>
          </cell>
          <cell r="D68" t="str">
            <v>M3</v>
          </cell>
          <cell r="E68">
            <v>4.72</v>
          </cell>
        </row>
        <row r="69">
          <cell r="B69" t="str">
            <v>040502</v>
          </cell>
          <cell r="C69" t="str">
            <v>ATE 3,00 M DE PROFUNDIDADE (A)</v>
          </cell>
          <cell r="D69" t="str">
            <v>M3</v>
          </cell>
          <cell r="E69">
            <v>5.22</v>
          </cell>
        </row>
        <row r="70">
          <cell r="B70" t="str">
            <v>040503</v>
          </cell>
          <cell r="C70" t="str">
            <v>ATE 4,00 M DE PROFUNDIDADE (A)</v>
          </cell>
          <cell r="D70" t="str">
            <v>M3</v>
          </cell>
          <cell r="E70">
            <v>6.01</v>
          </cell>
        </row>
        <row r="71">
          <cell r="B71" t="str">
            <v>040504</v>
          </cell>
          <cell r="C71" t="str">
            <v>ATE 6,00 M DE PROFUNDIDADE (A)</v>
          </cell>
          <cell r="D71" t="str">
            <v>M3</v>
          </cell>
          <cell r="E71">
            <v>8.93</v>
          </cell>
        </row>
        <row r="72">
          <cell r="B72" t="str">
            <v>040505</v>
          </cell>
          <cell r="C72" t="str">
            <v>ATE 8,00 M DE PROFUNDIDADE (A)</v>
          </cell>
          <cell r="D72" t="str">
            <v>M3</v>
          </cell>
          <cell r="E72">
            <v>14.55</v>
          </cell>
        </row>
        <row r="73">
          <cell r="B73" t="str">
            <v>040531</v>
          </cell>
          <cell r="C73" t="str">
            <v>ATE 2,00 M DE PROFUNDIDADE (B)</v>
          </cell>
          <cell r="D73" t="str">
            <v>M3</v>
          </cell>
          <cell r="E73">
            <v>3.8</v>
          </cell>
        </row>
        <row r="74">
          <cell r="B74" t="str">
            <v>040532</v>
          </cell>
          <cell r="C74" t="str">
            <v>ATE 3,00 M DE PROFUNDIDADE (B)</v>
          </cell>
          <cell r="D74" t="str">
            <v>M3</v>
          </cell>
          <cell r="E74">
            <v>4.21</v>
          </cell>
        </row>
        <row r="75">
          <cell r="B75" t="str">
            <v>040533</v>
          </cell>
          <cell r="C75" t="str">
            <v>ATE 4,00 M DE PROFUNDIDADE (B)</v>
          </cell>
          <cell r="D75" t="str">
            <v>M3</v>
          </cell>
          <cell r="E75">
            <v>4.82</v>
          </cell>
        </row>
        <row r="76">
          <cell r="B76" t="str">
            <v>040534</v>
          </cell>
          <cell r="C76" t="str">
            <v>ATE 6,00 M DE PROFUNDIDADE (B)</v>
          </cell>
          <cell r="D76" t="str">
            <v>M3</v>
          </cell>
          <cell r="E76">
            <v>7.16</v>
          </cell>
        </row>
        <row r="77">
          <cell r="B77" t="str">
            <v>040535</v>
          </cell>
          <cell r="C77" t="str">
            <v>ATE 8,00 M DE PROFUNDIDADE (B)</v>
          </cell>
          <cell r="D77" t="str">
            <v>M3</v>
          </cell>
          <cell r="E77">
            <v>11.65</v>
          </cell>
        </row>
        <row r="78">
          <cell r="B78" t="str">
            <v>040551</v>
          </cell>
          <cell r="C78" t="str">
            <v>ATE 2,00 M DE PROFUNDIDADE (C)</v>
          </cell>
          <cell r="D78" t="str">
            <v>M3</v>
          </cell>
          <cell r="E78">
            <v>2.36</v>
          </cell>
        </row>
        <row r="79">
          <cell r="B79" t="str">
            <v>040552</v>
          </cell>
          <cell r="C79" t="str">
            <v>ATE 3,00 M DE PROFUNDIDADE (C)</v>
          </cell>
          <cell r="D79" t="str">
            <v>M3</v>
          </cell>
          <cell r="E79">
            <v>2.6</v>
          </cell>
        </row>
        <row r="80">
          <cell r="B80" t="str">
            <v>040553</v>
          </cell>
          <cell r="C80" t="str">
            <v>ATE 4,00 M DE PROFUNDIDADE (C)</v>
          </cell>
          <cell r="D80" t="str">
            <v>M3</v>
          </cell>
          <cell r="E80">
            <v>3</v>
          </cell>
        </row>
        <row r="81">
          <cell r="B81" t="str">
            <v>040554</v>
          </cell>
          <cell r="C81" t="str">
            <v>ATE 6,00 M DE PROFUNDIDADE (C)</v>
          </cell>
          <cell r="D81" t="str">
            <v>M3</v>
          </cell>
          <cell r="E81">
            <v>4.45</v>
          </cell>
        </row>
        <row r="82">
          <cell r="B82" t="str">
            <v>040555</v>
          </cell>
          <cell r="C82" t="str">
            <v>ATE 8,00 M DE PROFUNDIDADE (C)</v>
          </cell>
          <cell r="D82" t="str">
            <v>M3</v>
          </cell>
          <cell r="E82">
            <v>7.28</v>
          </cell>
        </row>
        <row r="84">
          <cell r="B84" t="str">
            <v>040600</v>
          </cell>
          <cell r="C84" t="str">
            <v>ESCAV.DE VALAS,QQ TERRENO EXCETO ROCHA-ADUTORAS,COLETORES TRONCO,INTERCEPTORES,EMISSARIOS E GALERIAS</v>
          </cell>
        </row>
        <row r="85">
          <cell r="B85" t="str">
            <v>040601</v>
          </cell>
          <cell r="C85" t="str">
            <v>ATE 2,00M DE PROFUNDIDADE (A)</v>
          </cell>
          <cell r="D85" t="str">
            <v>M3</v>
          </cell>
          <cell r="E85">
            <v>3.76</v>
          </cell>
        </row>
        <row r="86">
          <cell r="B86" t="str">
            <v>040602</v>
          </cell>
          <cell r="C86" t="str">
            <v>ALEM DE 2,00 M ATE 4,00 M DE PROFUNDIDADE (A)</v>
          </cell>
          <cell r="D86" t="str">
            <v>M3</v>
          </cell>
          <cell r="E86">
            <v>5.47</v>
          </cell>
        </row>
        <row r="87">
          <cell r="B87" t="str">
            <v>040603</v>
          </cell>
          <cell r="C87" t="str">
            <v>ALEM DE 4,00 M ATE 6,00 M DE PROFUNDIDADE (A)</v>
          </cell>
          <cell r="D87" t="str">
            <v>M3</v>
          </cell>
          <cell r="E87">
            <v>12.24</v>
          </cell>
        </row>
        <row r="88">
          <cell r="B88" t="str">
            <v>040604</v>
          </cell>
          <cell r="C88" t="str">
            <v>ALEM DE 6,00 M ATE 8,00 M DE PROFUNDIDADE (A)</v>
          </cell>
          <cell r="D88" t="str">
            <v>M3</v>
          </cell>
          <cell r="E88">
            <v>21.38</v>
          </cell>
        </row>
        <row r="89">
          <cell r="B89" t="str">
            <v>040631</v>
          </cell>
          <cell r="C89" t="str">
            <v>ATE 2,00 M DE PROFUNDIDADE (B)</v>
          </cell>
          <cell r="D89" t="str">
            <v>M3</v>
          </cell>
          <cell r="E89">
            <v>3.04</v>
          </cell>
        </row>
        <row r="90">
          <cell r="B90" t="str">
            <v>040632</v>
          </cell>
          <cell r="C90" t="str">
            <v>ALEM DE 2,00 M ATE 4,00 M DE PROFUNDIDADE (B)</v>
          </cell>
          <cell r="D90" t="str">
            <v>M3</v>
          </cell>
          <cell r="E90">
            <v>4.4000000000000004</v>
          </cell>
        </row>
        <row r="91">
          <cell r="B91" t="str">
            <v>040633</v>
          </cell>
          <cell r="C91" t="str">
            <v>ALEM 4,00 M ATE 6,00 M DE PROFUNDIDADE (B)</v>
          </cell>
          <cell r="D91" t="str">
            <v>M3</v>
          </cell>
          <cell r="E91">
            <v>9.82</v>
          </cell>
        </row>
        <row r="92">
          <cell r="B92" t="str">
            <v>040634</v>
          </cell>
          <cell r="C92" t="str">
            <v>ALEM DE 6,00 M ATE 8,00 M DE PROFUNDIDADE (B)</v>
          </cell>
          <cell r="D92" t="str">
            <v>M3</v>
          </cell>
          <cell r="E92">
            <v>17.14</v>
          </cell>
        </row>
        <row r="93">
          <cell r="B93" t="str">
            <v>040651</v>
          </cell>
          <cell r="C93" t="str">
            <v>ATE 2,00 M DE PROFUNDIDADE (C)</v>
          </cell>
          <cell r="D93" t="str">
            <v>M3</v>
          </cell>
          <cell r="E93">
            <v>1.88</v>
          </cell>
        </row>
        <row r="94">
          <cell r="B94" t="str">
            <v>040652</v>
          </cell>
          <cell r="C94" t="str">
            <v>ALEM DE 2,00 M ATE 4,00 M DE PROFUNDIDADE (C)</v>
          </cell>
          <cell r="D94" t="str">
            <v>M3</v>
          </cell>
          <cell r="E94">
            <v>2.75</v>
          </cell>
        </row>
        <row r="95">
          <cell r="B95" t="str">
            <v>040653</v>
          </cell>
          <cell r="C95" t="str">
            <v>ALEM DE 4,00 M ATE 6,00 M DE PROFUNDIDADE (C)</v>
          </cell>
          <cell r="D95" t="str">
            <v>M3</v>
          </cell>
          <cell r="E95">
            <v>6.13</v>
          </cell>
        </row>
        <row r="96">
          <cell r="B96" t="str">
            <v>040654</v>
          </cell>
          <cell r="C96" t="str">
            <v>ALEM DE 6,00 M ATE 8,00 M DE PROFUNDIDADE (C)</v>
          </cell>
          <cell r="D96" t="str">
            <v>M3</v>
          </cell>
          <cell r="E96">
            <v>10.69</v>
          </cell>
        </row>
        <row r="98">
          <cell r="B98" t="str">
            <v>040700</v>
          </cell>
          <cell r="C98" t="str">
            <v>ESCAVACAO MECANICA,QUALQUER TERRENO EXCETO ROCHA  DE POCOS E CAVAS</v>
          </cell>
        </row>
        <row r="99">
          <cell r="B99" t="str">
            <v>040701</v>
          </cell>
          <cell r="C99" t="str">
            <v>ATE 2,00M DE PROFUNDIDADE</v>
          </cell>
          <cell r="D99" t="str">
            <v>M3</v>
          </cell>
          <cell r="E99">
            <v>4.45</v>
          </cell>
        </row>
        <row r="100">
          <cell r="B100" t="str">
            <v>040702</v>
          </cell>
          <cell r="C100" t="str">
            <v>ALEM DE 2,00 M ATE 4,00 M DE PROFUNDIDADE</v>
          </cell>
          <cell r="D100" t="str">
            <v>M3</v>
          </cell>
          <cell r="E100">
            <v>6.47</v>
          </cell>
        </row>
        <row r="101">
          <cell r="B101" t="str">
            <v>040703</v>
          </cell>
          <cell r="C101" t="str">
            <v>ALEM DE 4,00 M ATE 6,00 M DE PROFUNDIDADE</v>
          </cell>
          <cell r="D101" t="str">
            <v>M3</v>
          </cell>
          <cell r="E101">
            <v>14.63</v>
          </cell>
        </row>
        <row r="102">
          <cell r="B102" t="str">
            <v>040704</v>
          </cell>
          <cell r="C102" t="str">
            <v>ALEM DE 6,00 M ATE 8,00 M DE PROFUNDIDADE</v>
          </cell>
          <cell r="D102" t="str">
            <v>M3</v>
          </cell>
          <cell r="E102">
            <v>25.58</v>
          </cell>
        </row>
        <row r="104">
          <cell r="B104" t="str">
            <v>040800</v>
          </cell>
          <cell r="C104" t="str">
            <v>ATERROS E RECOBRIMENTOS ESPECIAIS DE VALAS,CAVAS E POCOS</v>
          </cell>
        </row>
        <row r="105">
          <cell r="B105" t="str">
            <v>040801</v>
          </cell>
          <cell r="C105" t="str">
            <v>ADICIONAL DE PRECO PARA COMPACTACAO COM GC MAIOR OU IGUAL 95% PN, PROFUNDIDADE DA VALA ATE 1,50M (A)</v>
          </cell>
          <cell r="D105" t="str">
            <v>M3</v>
          </cell>
          <cell r="E105">
            <v>4.25</v>
          </cell>
        </row>
        <row r="106">
          <cell r="B106" t="str">
            <v>040802</v>
          </cell>
          <cell r="C106" t="str">
            <v>ATERRO COMPACTADO SEM CONTROLE DE GC (A)</v>
          </cell>
          <cell r="D106" t="str">
            <v>M3</v>
          </cell>
          <cell r="E106">
            <v>7.18</v>
          </cell>
        </row>
        <row r="107">
          <cell r="B107" t="str">
            <v>040803</v>
          </cell>
          <cell r="C107" t="str">
            <v>ATERRO COMPACTADO COM GC MAIOR OU IGUAL 95 % PN (A)</v>
          </cell>
          <cell r="D107" t="str">
            <v>M3</v>
          </cell>
          <cell r="E107">
            <v>11.43</v>
          </cell>
        </row>
        <row r="108">
          <cell r="B108" t="str">
            <v>040804</v>
          </cell>
          <cell r="C108" t="str">
            <v>ATERRO COM AREIA (A)</v>
          </cell>
          <cell r="D108" t="str">
            <v>M3</v>
          </cell>
          <cell r="E108">
            <v>72.77</v>
          </cell>
        </row>
        <row r="109">
          <cell r="B109" t="str">
            <v>040805</v>
          </cell>
          <cell r="C109" t="str">
            <v>ENVOLTORIA COM AREIA (A)</v>
          </cell>
          <cell r="D109" t="str">
            <v>M3</v>
          </cell>
          <cell r="E109">
            <v>76.39</v>
          </cell>
        </row>
        <row r="110">
          <cell r="B110" t="str">
            <v>040806</v>
          </cell>
          <cell r="C110" t="str">
            <v>ENVOLTORIA DE CIMENTO E AREIA (A)</v>
          </cell>
          <cell r="D110" t="str">
            <v>M3</v>
          </cell>
          <cell r="E110">
            <v>166.54</v>
          </cell>
        </row>
        <row r="111">
          <cell r="B111" t="str">
            <v>040831</v>
          </cell>
          <cell r="C111" t="str">
            <v>ADICIONAL DE PRECO PARA COMPACTACAO COM GC MAIOR OU IGUAL 95% PN, PROFUNDIDADE DA VALA ATE 1,50M (B)</v>
          </cell>
          <cell r="D111" t="str">
            <v>M3</v>
          </cell>
          <cell r="E111">
            <v>3.41</v>
          </cell>
        </row>
        <row r="112">
          <cell r="B112" t="str">
            <v>040832</v>
          </cell>
          <cell r="C112" t="str">
            <v>ATERRO COMPACTADO SEM CONTROLE DE GC (B)</v>
          </cell>
          <cell r="D112" t="str">
            <v>M3</v>
          </cell>
          <cell r="E112">
            <v>5.73</v>
          </cell>
        </row>
        <row r="113">
          <cell r="B113" t="str">
            <v>040833</v>
          </cell>
          <cell r="C113" t="str">
            <v>ATERRO COMPACTADO COM GC MAIOR OU IGUAL 95% PN (B)</v>
          </cell>
          <cell r="D113" t="str">
            <v>M3</v>
          </cell>
          <cell r="E113">
            <v>9.1300000000000008</v>
          </cell>
        </row>
        <row r="114">
          <cell r="B114" t="str">
            <v>040834</v>
          </cell>
          <cell r="C114" t="str">
            <v>ATERRO COM AREIA (B)</v>
          </cell>
          <cell r="D114" t="str">
            <v>M3</v>
          </cell>
          <cell r="E114">
            <v>74.459999999999994</v>
          </cell>
        </row>
        <row r="115">
          <cell r="B115" t="str">
            <v>040835</v>
          </cell>
          <cell r="C115" t="str">
            <v>ENVOLTORIA COM AREIA (B)</v>
          </cell>
          <cell r="D115" t="str">
            <v>M3</v>
          </cell>
          <cell r="E115">
            <v>73.56</v>
          </cell>
        </row>
        <row r="116">
          <cell r="B116" t="str">
            <v>040836</v>
          </cell>
          <cell r="C116" t="str">
            <v>ENVOLTORIA DE CIMENTO COM AREIA (B)</v>
          </cell>
          <cell r="D116" t="str">
            <v>M3</v>
          </cell>
          <cell r="E116">
            <v>152.57</v>
          </cell>
        </row>
        <row r="117">
          <cell r="B117" t="str">
            <v>040851</v>
          </cell>
          <cell r="C117" t="str">
            <v>ADICIONAL DE PRECO PARA COMPACTACAO COM GC MAIOR OU IGUAL 95% PN, PROFUNDIDADE DA VALA ATE 1,50M (C)</v>
          </cell>
          <cell r="D117" t="str">
            <v>M3</v>
          </cell>
          <cell r="E117">
            <v>2.12</v>
          </cell>
        </row>
        <row r="118">
          <cell r="B118" t="str">
            <v>040852</v>
          </cell>
          <cell r="C118" t="str">
            <v>ATERRO COMPACTADO SEM CONTROLE DE GC (C)</v>
          </cell>
          <cell r="D118" t="str">
            <v>M3</v>
          </cell>
          <cell r="E118">
            <v>3.56</v>
          </cell>
        </row>
        <row r="119">
          <cell r="B119" t="str">
            <v>040853</v>
          </cell>
          <cell r="C119" t="str">
            <v>ATERRO COMPACTADO COM GC MAIOR OU IGUAL A 95% PN (C)</v>
          </cell>
          <cell r="D119" t="str">
            <v>M3</v>
          </cell>
          <cell r="E119">
            <v>5.69</v>
          </cell>
        </row>
        <row r="120">
          <cell r="B120" t="str">
            <v>040854</v>
          </cell>
          <cell r="C120" t="str">
            <v>ATERRO COM AREIA (C)</v>
          </cell>
          <cell r="D120" t="str">
            <v>M3</v>
          </cell>
          <cell r="E120">
            <v>67.55</v>
          </cell>
        </row>
        <row r="121">
          <cell r="B121" t="str">
            <v>040855</v>
          </cell>
          <cell r="C121" t="str">
            <v>ENVOLTORIA COM AREIA (C)</v>
          </cell>
          <cell r="D121" t="str">
            <v>M3</v>
          </cell>
          <cell r="E121">
            <v>69.34</v>
          </cell>
        </row>
        <row r="122">
          <cell r="B122" t="str">
            <v>040856</v>
          </cell>
          <cell r="C122" t="str">
            <v>ENVOLTORIA DE CIMENTO E AREIA (C)</v>
          </cell>
          <cell r="D122" t="str">
            <v>M3</v>
          </cell>
          <cell r="E122">
            <v>131.63</v>
          </cell>
        </row>
        <row r="124">
          <cell r="B124" t="str">
            <v>040900</v>
          </cell>
          <cell r="C124" t="str">
            <v>MACICOS COMPACTADOS E COMPACTACAO DE AREAS</v>
          </cell>
        </row>
        <row r="125">
          <cell r="B125" t="str">
            <v>040901</v>
          </cell>
          <cell r="C125" t="str">
            <v>COMPACTACAO MECANIZADA DE AREAS COM GC MAIOR OU IGUAL 95 % PN</v>
          </cell>
          <cell r="D125" t="str">
            <v>M3</v>
          </cell>
          <cell r="E125">
            <v>3.85</v>
          </cell>
        </row>
        <row r="126">
          <cell r="B126" t="str">
            <v>040902</v>
          </cell>
          <cell r="C126" t="str">
            <v>COMPACTACAO MECANIZADA DE AREAS SEM CONTROLE DE GC</v>
          </cell>
          <cell r="D126" t="str">
            <v>M3</v>
          </cell>
          <cell r="E126">
            <v>1.87</v>
          </cell>
        </row>
        <row r="127">
          <cell r="B127" t="str">
            <v>040903</v>
          </cell>
          <cell r="C127" t="str">
            <v>MACICO DE TERRA (BARRAGENS)</v>
          </cell>
          <cell r="D127" t="str">
            <v>M3</v>
          </cell>
          <cell r="E127">
            <v>4.72</v>
          </cell>
        </row>
        <row r="128">
          <cell r="B128" t="str">
            <v>040904</v>
          </cell>
          <cell r="C128" t="str">
            <v>FILTRO DE AREIA</v>
          </cell>
          <cell r="D128" t="str">
            <v>M3</v>
          </cell>
          <cell r="E128">
            <v>98.08</v>
          </cell>
        </row>
        <row r="129">
          <cell r="B129" t="str">
            <v>040905</v>
          </cell>
          <cell r="C129" t="str">
            <v>FILTRO DE TRANSICAO</v>
          </cell>
          <cell r="D129" t="str">
            <v>M3</v>
          </cell>
          <cell r="E129">
            <v>94.88</v>
          </cell>
        </row>
        <row r="130">
          <cell r="B130" t="str">
            <v>040906</v>
          </cell>
          <cell r="C130" t="str">
            <v>MACICO DE ENROCAMENTO</v>
          </cell>
          <cell r="D130" t="str">
            <v>M3</v>
          </cell>
          <cell r="E130">
            <v>108.02</v>
          </cell>
        </row>
        <row r="131">
          <cell r="B131" t="str">
            <v>040907</v>
          </cell>
          <cell r="C131" t="str">
            <v>ENSECADEIRA COM SACOS DE AREIA (COM FORNECIMENTO DE AREIA)</v>
          </cell>
          <cell r="D131" t="str">
            <v>M3</v>
          </cell>
          <cell r="E131">
            <v>364.77</v>
          </cell>
        </row>
        <row r="132">
          <cell r="B132" t="str">
            <v>040908</v>
          </cell>
          <cell r="C132" t="str">
            <v>ENSECADEIRA COM SACOS (SEM FORNECIMENTO DE AREIA)</v>
          </cell>
          <cell r="D132" t="str">
            <v>M3</v>
          </cell>
          <cell r="E132">
            <v>307.42</v>
          </cell>
        </row>
        <row r="134">
          <cell r="B134" t="str">
            <v>041000</v>
          </cell>
          <cell r="C134" t="str">
            <v>CARGA, TRANSPORTE E DESCARGA</v>
          </cell>
        </row>
        <row r="135">
          <cell r="B135" t="str">
            <v>041001</v>
          </cell>
          <cell r="C135" t="str">
            <v>CARGA E DESCARGA DE SOLO (A)</v>
          </cell>
          <cell r="D135" t="str">
            <v>M3</v>
          </cell>
          <cell r="E135">
            <v>2.79</v>
          </cell>
        </row>
        <row r="136">
          <cell r="B136" t="str">
            <v>041002</v>
          </cell>
          <cell r="C136" t="str">
            <v>TRANSPORTE DE MATERIAL ESCAVADO - SOLO (A)</v>
          </cell>
          <cell r="D136" t="str">
            <v>M3XKM</v>
          </cell>
          <cell r="E136">
            <v>1.1299999999999999</v>
          </cell>
        </row>
        <row r="137">
          <cell r="B137" t="str">
            <v>041003</v>
          </cell>
          <cell r="C137" t="str">
            <v>CARGA E DESCARGA DE ROCHA (A)</v>
          </cell>
          <cell r="D137" t="str">
            <v>M3</v>
          </cell>
          <cell r="E137">
            <v>3.35</v>
          </cell>
        </row>
        <row r="138">
          <cell r="B138" t="str">
            <v>041004</v>
          </cell>
          <cell r="C138" t="str">
            <v>TRANSPORTE DE MATERIAL ESCAVADO - ROCHA (A)</v>
          </cell>
          <cell r="D138" t="str">
            <v>M3XKM</v>
          </cell>
          <cell r="E138">
            <v>1.7</v>
          </cell>
        </row>
        <row r="139">
          <cell r="B139" t="str">
            <v>041031</v>
          </cell>
          <cell r="C139" t="str">
            <v>CARGA E DESCARGA DE SOLO (B)</v>
          </cell>
          <cell r="D139" t="str">
            <v>M3</v>
          </cell>
          <cell r="E139">
            <v>2.2200000000000002</v>
          </cell>
        </row>
        <row r="140">
          <cell r="B140" t="str">
            <v>041032</v>
          </cell>
          <cell r="C140" t="str">
            <v>TRANSPORTE DE MATERIAL ESCAVADO - SOLO (B)</v>
          </cell>
          <cell r="D140" t="str">
            <v>M3XKM</v>
          </cell>
          <cell r="E140">
            <v>0.9</v>
          </cell>
        </row>
        <row r="141">
          <cell r="B141" t="str">
            <v>041033</v>
          </cell>
          <cell r="C141" t="str">
            <v>CARGA E DESCARGA DE ROCHA (B)</v>
          </cell>
          <cell r="D141" t="str">
            <v>M3</v>
          </cell>
          <cell r="E141">
            <v>2.66</v>
          </cell>
        </row>
        <row r="142">
          <cell r="B142" t="str">
            <v>041034</v>
          </cell>
          <cell r="C142" t="str">
            <v>TRANSPORTE DE MATERIAL ESCAVADO - ROCHA (B)</v>
          </cell>
          <cell r="D142" t="str">
            <v>M3XKM</v>
          </cell>
          <cell r="E142">
            <v>1.35</v>
          </cell>
        </row>
        <row r="143">
          <cell r="B143" t="str">
            <v>041051</v>
          </cell>
          <cell r="C143" t="str">
            <v>CARGA E DESCARGA DE SOLO (C)</v>
          </cell>
          <cell r="D143" t="str">
            <v>M3</v>
          </cell>
          <cell r="E143">
            <v>1.36</v>
          </cell>
        </row>
        <row r="144">
          <cell r="B144" t="str">
            <v>041052</v>
          </cell>
          <cell r="C144" t="str">
            <v>TRANSPORTE DE MATERIAL ESCAVADO - SOLO (C)</v>
          </cell>
          <cell r="D144" t="str">
            <v>M3XKM</v>
          </cell>
          <cell r="E144">
            <v>0.55000000000000004</v>
          </cell>
        </row>
        <row r="145">
          <cell r="B145" t="str">
            <v>041053</v>
          </cell>
          <cell r="C145" t="str">
            <v>CARGA E DESCARGA DE ROCHA (C)</v>
          </cell>
          <cell r="D145" t="str">
            <v>M3</v>
          </cell>
          <cell r="E145">
            <v>1.66</v>
          </cell>
        </row>
        <row r="146">
          <cell r="B146" t="str">
            <v>041054</v>
          </cell>
          <cell r="C146" t="str">
            <v>TRANSPORTE DE MATERIAL ESCAVADO - ROCHA (C)</v>
          </cell>
          <cell r="D146" t="str">
            <v>M3XKM</v>
          </cell>
          <cell r="E146">
            <v>0.85</v>
          </cell>
        </row>
        <row r="148">
          <cell r="B148" t="str">
            <v>050000</v>
          </cell>
          <cell r="C148" t="str">
            <v>ESCORAMENTOS</v>
          </cell>
        </row>
        <row r="149">
          <cell r="B149" t="str">
            <v>050100</v>
          </cell>
          <cell r="C149" t="str">
            <v>ESTRUTURAS DE ESCORAMENTO - MADEIRA</v>
          </cell>
        </row>
        <row r="150">
          <cell r="B150" t="str">
            <v>050101</v>
          </cell>
          <cell r="C150" t="str">
            <v>PONTALETEAMENTO (A)</v>
          </cell>
          <cell r="D150" t="str">
            <v>M2</v>
          </cell>
          <cell r="E150">
            <v>5.01</v>
          </cell>
        </row>
        <row r="151">
          <cell r="B151" t="str">
            <v>050102</v>
          </cell>
          <cell r="C151" t="str">
            <v>ESCORAMENTO DESCONTINUO (A)</v>
          </cell>
          <cell r="D151" t="str">
            <v>M2</v>
          </cell>
          <cell r="E151">
            <v>13.36</v>
          </cell>
        </row>
        <row r="152">
          <cell r="B152" t="str">
            <v>050103</v>
          </cell>
          <cell r="C152" t="str">
            <v>ESCORAMENTO CONTINUO (A)</v>
          </cell>
          <cell r="D152" t="str">
            <v>M2</v>
          </cell>
          <cell r="E152">
            <v>20.72</v>
          </cell>
        </row>
        <row r="153">
          <cell r="B153" t="str">
            <v>050104</v>
          </cell>
          <cell r="C153" t="str">
            <v>ESCORAMENTO ESPECIAL (A)</v>
          </cell>
          <cell r="D153" t="str">
            <v>M2</v>
          </cell>
          <cell r="E153">
            <v>40.130000000000003</v>
          </cell>
        </row>
        <row r="154">
          <cell r="B154" t="str">
            <v>050131</v>
          </cell>
          <cell r="C154" t="str">
            <v>PONTALETEAMENTO (B)</v>
          </cell>
          <cell r="D154" t="str">
            <v>M2</v>
          </cell>
          <cell r="E154">
            <v>4.54</v>
          </cell>
        </row>
        <row r="155">
          <cell r="B155" t="str">
            <v>050132</v>
          </cell>
          <cell r="C155" t="str">
            <v>ESCORAMENTO DESCONTINUO (B)</v>
          </cell>
          <cell r="D155" t="str">
            <v>M2</v>
          </cell>
          <cell r="E155">
            <v>12.1</v>
          </cell>
        </row>
        <row r="156">
          <cell r="B156" t="str">
            <v>050133</v>
          </cell>
          <cell r="C156" t="str">
            <v>ESCORAMENTO CONTINUO (B)</v>
          </cell>
          <cell r="D156" t="str">
            <v>M2</v>
          </cell>
          <cell r="E156">
            <v>18.829999999999998</v>
          </cell>
        </row>
        <row r="157">
          <cell r="B157" t="str">
            <v>050134</v>
          </cell>
          <cell r="C157" t="str">
            <v>ESCORAMENTO ESPECIAL (B)</v>
          </cell>
          <cell r="D157" t="str">
            <v>M2</v>
          </cell>
          <cell r="E157">
            <v>36.479999999999997</v>
          </cell>
        </row>
        <row r="158">
          <cell r="B158" t="str">
            <v>050151</v>
          </cell>
          <cell r="C158" t="str">
            <v>PONTALETEAMENTO (C)</v>
          </cell>
          <cell r="D158" t="str">
            <v>M2</v>
          </cell>
          <cell r="E158">
            <v>3.8</v>
          </cell>
        </row>
        <row r="159">
          <cell r="B159" t="str">
            <v>050152</v>
          </cell>
          <cell r="C159" t="str">
            <v>ESCORAMENTO DESCONTINUO (C)</v>
          </cell>
          <cell r="D159" t="str">
            <v>M2</v>
          </cell>
          <cell r="E159">
            <v>10.210000000000001</v>
          </cell>
        </row>
        <row r="160">
          <cell r="B160" t="str">
            <v>050153</v>
          </cell>
          <cell r="C160" t="str">
            <v>ESCORAMENTO CONTINUO (C)</v>
          </cell>
          <cell r="D160" t="str">
            <v>M2</v>
          </cell>
          <cell r="E160">
            <v>15.98</v>
          </cell>
        </row>
        <row r="161">
          <cell r="B161" t="str">
            <v>050154</v>
          </cell>
          <cell r="C161" t="str">
            <v>ESCORAMENTO ESPECIAL (C)</v>
          </cell>
          <cell r="D161" t="str">
            <v>M2</v>
          </cell>
          <cell r="E161">
            <v>31.04</v>
          </cell>
        </row>
        <row r="163">
          <cell r="B163" t="str">
            <v>050200</v>
          </cell>
          <cell r="C163" t="str">
            <v>ESTRUTURAS DE ESCORAMENTO METALICO - MADEIRA PARA VALAS</v>
          </cell>
        </row>
        <row r="164">
          <cell r="B164" t="str">
            <v>050201</v>
          </cell>
          <cell r="C164" t="str">
            <v>ESCORAMENTO COM 1 QUADRO  - LONGARINAS E ESTRONCAS METALICAS (A)</v>
          </cell>
          <cell r="D164" t="str">
            <v>M2</v>
          </cell>
          <cell r="E164">
            <v>87.8</v>
          </cell>
        </row>
        <row r="165">
          <cell r="B165" t="str">
            <v>050202</v>
          </cell>
          <cell r="C165" t="str">
            <v>ESCORAMENTO COM 2 QUADROS - LONGARINAS E ESTRONCAS METALICAS (A)</v>
          </cell>
          <cell r="D165" t="str">
            <v>M2</v>
          </cell>
          <cell r="E165">
            <v>92.4</v>
          </cell>
        </row>
        <row r="166">
          <cell r="B166" t="str">
            <v>050203</v>
          </cell>
          <cell r="C166" t="str">
            <v>ESCORAMENTO COM 3 QUADROS - LONGARINAS E ENTRONCAS METALICAS (A)</v>
          </cell>
          <cell r="D166" t="str">
            <v>M2</v>
          </cell>
          <cell r="E166">
            <v>99.25</v>
          </cell>
        </row>
        <row r="167">
          <cell r="B167" t="str">
            <v>050204</v>
          </cell>
          <cell r="C167" t="str">
            <v>ESCORAMENTO COM 1 QUADRO - ESTRONCAS DE MADEIRA SEM LONGARINAS (A)</v>
          </cell>
          <cell r="D167" t="str">
            <v>M2</v>
          </cell>
          <cell r="E167">
            <v>71.42</v>
          </cell>
        </row>
        <row r="168">
          <cell r="B168" t="str">
            <v>050205</v>
          </cell>
          <cell r="C168" t="str">
            <v>ESCORAMENTO COM 2 QUADROS - ESTRONCAS DE MADEIRA SEM LONGARINAS (A)</v>
          </cell>
          <cell r="D168" t="str">
            <v>M2</v>
          </cell>
          <cell r="E168">
            <v>75.94</v>
          </cell>
        </row>
        <row r="169">
          <cell r="B169" t="str">
            <v>050206</v>
          </cell>
          <cell r="C169" t="str">
            <v>ESCORAMENTO COM 3 QUADROS - ESTRONCAS DE MADEIRA SEM LONGARINAS (A)</v>
          </cell>
          <cell r="D169" t="str">
            <v>M2</v>
          </cell>
          <cell r="E169">
            <v>81.52</v>
          </cell>
        </row>
        <row r="170">
          <cell r="B170" t="str">
            <v>050231</v>
          </cell>
          <cell r="C170" t="str">
            <v>ESCORAMENTO COM 1 QUADRO - LONGARINAS E ESTRONCAS METALICAS (B)</v>
          </cell>
          <cell r="D170" t="str">
            <v>M2</v>
          </cell>
          <cell r="E170">
            <v>76.28</v>
          </cell>
        </row>
        <row r="171">
          <cell r="B171" t="str">
            <v>050232</v>
          </cell>
          <cell r="C171" t="str">
            <v>ESCORAMENTO COM 2 QUADROS - LONGARINAS E ESTRONCAS METALICAS (B)</v>
          </cell>
          <cell r="D171" t="str">
            <v>M2</v>
          </cell>
          <cell r="E171">
            <v>80.11</v>
          </cell>
        </row>
        <row r="172">
          <cell r="B172" t="str">
            <v>050233</v>
          </cell>
          <cell r="C172" t="str">
            <v>ESCORAMENTO COM 3 QUADROS - LONGARINAS E ESTRONCAS METALICAS (B)</v>
          </cell>
          <cell r="D172" t="str">
            <v>M2</v>
          </cell>
          <cell r="E172">
            <v>86.17</v>
          </cell>
        </row>
        <row r="173">
          <cell r="B173" t="str">
            <v>050234</v>
          </cell>
          <cell r="C173" t="str">
            <v>ESCORAMENTO COM 1 QUADRO - ESTRONCAS DE MADEIRA SEM LONGARINAS (B)</v>
          </cell>
          <cell r="D173" t="str">
            <v>M2</v>
          </cell>
          <cell r="E173">
            <v>61.61</v>
          </cell>
        </row>
        <row r="174">
          <cell r="B174" t="str">
            <v>050235</v>
          </cell>
          <cell r="C174" t="str">
            <v>ESCORAMENTO COM 2 QUADROS - ESTRONCAS DE MADEIRA SEM LONGARINAS (B)</v>
          </cell>
          <cell r="D174" t="str">
            <v>M2</v>
          </cell>
          <cell r="E174">
            <v>65.430000000000007</v>
          </cell>
        </row>
        <row r="175">
          <cell r="B175" t="str">
            <v>050236</v>
          </cell>
          <cell r="C175" t="str">
            <v>ESCORAMENTO COM 3 QUADROS - ESTRONCAS DE MADEIRA SEM LONGARINAS (B)</v>
          </cell>
          <cell r="D175" t="str">
            <v>M2</v>
          </cell>
          <cell r="E175">
            <v>70.14</v>
          </cell>
        </row>
        <row r="176">
          <cell r="B176" t="str">
            <v>050251</v>
          </cell>
          <cell r="C176" t="str">
            <v>ESCORAMENTO COM 1 QUADRO - LONGARINAS E ESTRONCAS METALICAS (C)</v>
          </cell>
          <cell r="D176" t="str">
            <v>M2</v>
          </cell>
          <cell r="E176">
            <v>58.9</v>
          </cell>
        </row>
        <row r="177">
          <cell r="B177" t="str">
            <v>050252</v>
          </cell>
          <cell r="C177" t="str">
            <v>ESCORAMENTO COM 2 QUADROS - LONGARINAS E ESTRONCAS METALICAS (C)</v>
          </cell>
          <cell r="D177" t="str">
            <v>M2</v>
          </cell>
          <cell r="E177">
            <v>61.77</v>
          </cell>
        </row>
        <row r="178">
          <cell r="B178" t="str">
            <v>050253</v>
          </cell>
          <cell r="C178" t="str">
            <v>ESCORAMENTO COM 3 QUADROS - LONGARINAS E ESTRONCAS METALICAS (C)</v>
          </cell>
          <cell r="D178" t="str">
            <v>M2</v>
          </cell>
          <cell r="E178">
            <v>66.47</v>
          </cell>
        </row>
        <row r="179">
          <cell r="B179" t="str">
            <v>050254</v>
          </cell>
          <cell r="C179" t="str">
            <v>ESCORAMENTO COM 1 QUADRO - ESTRONCAS DE MADEIRA SEM LONGARINAS (C)</v>
          </cell>
          <cell r="D179" t="str">
            <v>M2</v>
          </cell>
          <cell r="E179">
            <v>46.97</v>
          </cell>
        </row>
        <row r="180">
          <cell r="B180" t="str">
            <v>050255</v>
          </cell>
          <cell r="C180" t="str">
            <v>ESCORAMENTO COM 2 QUADROS - ESTRONCAS DE MADEIRA SEM LONGARINAS (C)</v>
          </cell>
          <cell r="D180" t="str">
            <v>M2</v>
          </cell>
          <cell r="E180">
            <v>49.66</v>
          </cell>
        </row>
        <row r="181">
          <cell r="B181" t="str">
            <v>050256</v>
          </cell>
          <cell r="C181" t="str">
            <v>ESCORAMENTO COM 3 QUADROS - ESTRONCAS DE MADEIRA SEM LONGARINAS (C)</v>
          </cell>
          <cell r="D181" t="str">
            <v>M2</v>
          </cell>
          <cell r="E181">
            <v>52.58</v>
          </cell>
        </row>
        <row r="183">
          <cell r="B183" t="str">
            <v>050300</v>
          </cell>
          <cell r="C183" t="str">
            <v>ESTRUTURAS DE ESCORAMENTO METALICO - MADEIRA PARA POCOS E CAVAS</v>
          </cell>
        </row>
        <row r="184">
          <cell r="B184" t="str">
            <v>050301</v>
          </cell>
          <cell r="C184" t="str">
            <v>ESCORAMENTO COM 1 QUADRO  - LONGARINAS E ESTRONCAS METALICAS</v>
          </cell>
          <cell r="D184" t="str">
            <v>M2</v>
          </cell>
          <cell r="E184">
            <v>109.36</v>
          </cell>
        </row>
        <row r="185">
          <cell r="B185" t="str">
            <v>050302</v>
          </cell>
          <cell r="C185" t="str">
            <v>ESCORAMENTO COM 2 QUADROS - LONGARINAS E ENTRONCAS METALICAS</v>
          </cell>
          <cell r="D185" t="str">
            <v>M2</v>
          </cell>
          <cell r="E185">
            <v>114.67</v>
          </cell>
        </row>
        <row r="186">
          <cell r="B186" t="str">
            <v>050303</v>
          </cell>
          <cell r="C186" t="str">
            <v>ESCORAMENTO COM 3 QUADROS - LONGARINAS E ESTRONCAS METALICAS</v>
          </cell>
          <cell r="D186" t="str">
            <v>M2</v>
          </cell>
          <cell r="E186">
            <v>122.57</v>
          </cell>
        </row>
        <row r="188">
          <cell r="B188" t="str">
            <v>050400</v>
          </cell>
          <cell r="C188" t="str">
            <v>SERVICOS E  ELEMENTOS ADICIONAIS AS ESTRUTURAS DE ESCORAMENTO EM MADEIRA E METALICO - MADEIRA</v>
          </cell>
        </row>
        <row r="189">
          <cell r="B189" t="str">
            <v>050401</v>
          </cell>
          <cell r="C189" t="str">
            <v>MATERIAL PERDIDO - MADEIRA</v>
          </cell>
          <cell r="D189" t="str">
            <v>M3</v>
          </cell>
          <cell r="E189">
            <v>360.2</v>
          </cell>
        </row>
        <row r="190">
          <cell r="B190" t="str">
            <v>050402</v>
          </cell>
          <cell r="C190" t="str">
            <v>MATERIAL PERDIDO - METALICO</v>
          </cell>
          <cell r="D190" t="str">
            <v>KG</v>
          </cell>
          <cell r="E190">
            <v>1.05</v>
          </cell>
        </row>
        <row r="191">
          <cell r="B191" t="str">
            <v>050403</v>
          </cell>
          <cell r="C191" t="str">
            <v>MATERIAL PERDIDO - ESTRONCA DE EUCALIPTO</v>
          </cell>
          <cell r="D191" t="str">
            <v>M</v>
          </cell>
          <cell r="E191">
            <v>3.36</v>
          </cell>
        </row>
        <row r="193">
          <cell r="B193" t="str">
            <v>050500</v>
          </cell>
          <cell r="C193" t="str">
            <v>ESTRUTURAS DE CIMBRAMENTO</v>
          </cell>
        </row>
        <row r="194">
          <cell r="B194" t="str">
            <v>050501</v>
          </cell>
          <cell r="C194" t="str">
            <v>CIMBRAMENTO DE MADEIRA</v>
          </cell>
          <cell r="D194" t="str">
            <v>M3</v>
          </cell>
          <cell r="E194">
            <v>25.36</v>
          </cell>
        </row>
        <row r="195">
          <cell r="B195" t="str">
            <v>050502</v>
          </cell>
          <cell r="C195" t="str">
            <v>CIMBRAMENTO TUBULAR</v>
          </cell>
          <cell r="D195" t="str">
            <v>M3XME</v>
          </cell>
          <cell r="E195">
            <v>9.68</v>
          </cell>
        </row>
        <row r="197">
          <cell r="B197" t="str">
            <v>060000</v>
          </cell>
          <cell r="C197" t="str">
            <v>ESGOTAMENTOS</v>
          </cell>
        </row>
        <row r="198">
          <cell r="B198" t="str">
            <v>060100</v>
          </cell>
          <cell r="C198" t="str">
            <v>AGUAS SUPERFICIAIS</v>
          </cell>
        </row>
        <row r="199">
          <cell r="B199" t="str">
            <v>060101</v>
          </cell>
          <cell r="C199" t="str">
            <v>ESGOTAMENTO COM BOMBAS DE SUPERFICIE OU SUBMERSAS</v>
          </cell>
          <cell r="D199" t="str">
            <v>HPXH</v>
          </cell>
          <cell r="E199">
            <v>1.25</v>
          </cell>
        </row>
        <row r="201">
          <cell r="B201" t="str">
            <v>060200</v>
          </cell>
          <cell r="C201" t="str">
            <v>REBAIXAMENTO DE LENCOL FREATICO</v>
          </cell>
        </row>
        <row r="203">
          <cell r="B203" t="str">
            <v>060300</v>
          </cell>
          <cell r="C203" t="str">
            <v>MEIA CANA DE CONCRETO</v>
          </cell>
        </row>
        <row r="204">
          <cell r="B204" t="str">
            <v>060301</v>
          </cell>
          <cell r="C204" t="str">
            <v>MEIA CANA DE CONCRETO, DIAMETRO 200 MM</v>
          </cell>
          <cell r="D204" t="str">
            <v>M</v>
          </cell>
          <cell r="E204">
            <v>19.239999999999998</v>
          </cell>
        </row>
        <row r="205">
          <cell r="B205" t="str">
            <v>060302</v>
          </cell>
          <cell r="C205" t="str">
            <v>MEIA CANA DE CONCRETO, DIAMETRO 300 MM</v>
          </cell>
          <cell r="D205" t="str">
            <v>M</v>
          </cell>
          <cell r="E205">
            <v>22.84</v>
          </cell>
        </row>
        <row r="206">
          <cell r="B206" t="str">
            <v>060303</v>
          </cell>
          <cell r="C206" t="str">
            <v>MEIA CANA DE CONCRETO, DIAMETRO 400 MM</v>
          </cell>
          <cell r="D206" t="str">
            <v>M</v>
          </cell>
          <cell r="E206">
            <v>31.38</v>
          </cell>
        </row>
        <row r="207">
          <cell r="B207" t="str">
            <v>060304</v>
          </cell>
          <cell r="C207" t="str">
            <v>MEIA CANA DE CONCRETO, DIAMETRO 500 MM</v>
          </cell>
          <cell r="D207" t="str">
            <v>M</v>
          </cell>
          <cell r="E207">
            <v>43.11</v>
          </cell>
        </row>
        <row r="208">
          <cell r="B208" t="str">
            <v>060305</v>
          </cell>
          <cell r="C208" t="str">
            <v>MEIA CANA DE CONCRETO, DIAMETRO 600 MM</v>
          </cell>
          <cell r="D208" t="str">
            <v>M</v>
          </cell>
          <cell r="E208">
            <v>54.35</v>
          </cell>
        </row>
        <row r="210">
          <cell r="B210" t="str">
            <v>060400</v>
          </cell>
          <cell r="C210" t="str">
            <v>DRENAGEM SUBTERRANEA</v>
          </cell>
        </row>
        <row r="211">
          <cell r="B211" t="str">
            <v>060401</v>
          </cell>
          <cell r="C211" t="str">
            <v>DRENAGEM COM TUBOS DE PVC</v>
          </cell>
          <cell r="D211" t="str">
            <v>M</v>
          </cell>
          <cell r="E211">
            <v>23.6</v>
          </cell>
        </row>
        <row r="212">
          <cell r="B212" t="str">
            <v>060402</v>
          </cell>
          <cell r="C212" t="str">
            <v>DRENAGEM COM TUBOS CERAMICOS</v>
          </cell>
          <cell r="D212" t="str">
            <v>M</v>
          </cell>
          <cell r="E212">
            <v>37.97</v>
          </cell>
        </row>
        <row r="213">
          <cell r="B213" t="str">
            <v>060403</v>
          </cell>
          <cell r="C213" t="str">
            <v>DRENAGEM COM TUBOS DE CONCRETO</v>
          </cell>
          <cell r="D213" t="str">
            <v>M</v>
          </cell>
          <cell r="E213">
            <v>41.72</v>
          </cell>
        </row>
        <row r="214">
          <cell r="B214" t="str">
            <v>060404</v>
          </cell>
          <cell r="C214" t="str">
            <v>DRENAGEM COM MANTA NAO TECIDA DE POLIESTER</v>
          </cell>
          <cell r="D214" t="str">
            <v>M2</v>
          </cell>
          <cell r="E214">
            <v>4.3</v>
          </cell>
        </row>
        <row r="215">
          <cell r="B215" t="str">
            <v>060405</v>
          </cell>
          <cell r="C215" t="str">
            <v>DRENO VERTICAL DE PEDRISCO</v>
          </cell>
          <cell r="D215" t="str">
            <v>M</v>
          </cell>
          <cell r="E215">
            <v>13.3</v>
          </cell>
        </row>
        <row r="217">
          <cell r="B217" t="str">
            <v>060500</v>
          </cell>
          <cell r="C217" t="str">
            <v>DRENAGEM COM CALHA</v>
          </cell>
        </row>
        <row r="218">
          <cell r="B218" t="str">
            <v>060501</v>
          </cell>
          <cell r="C218" t="str">
            <v>DRENAGEM COM CANALETE 49 OU 45</v>
          </cell>
          <cell r="D218" t="str">
            <v>M</v>
          </cell>
          <cell r="E218">
            <v>21.55</v>
          </cell>
        </row>
        <row r="220">
          <cell r="B220" t="str">
            <v>070000</v>
          </cell>
          <cell r="C220" t="str">
            <v>OBRAS DE CONTENCAO</v>
          </cell>
        </row>
        <row r="221">
          <cell r="B221" t="str">
            <v>070100</v>
          </cell>
          <cell r="C221" t="str">
            <v>PROTECOES</v>
          </cell>
        </row>
        <row r="222">
          <cell r="B222" t="str">
            <v>070101</v>
          </cell>
          <cell r="C222" t="str">
            <v>PROTECAO COM PEDRA DE MAO SEM MANTA</v>
          </cell>
          <cell r="D222" t="str">
            <v>M3</v>
          </cell>
          <cell r="E222">
            <v>195.07</v>
          </cell>
        </row>
        <row r="223">
          <cell r="B223" t="str">
            <v>070102</v>
          </cell>
          <cell r="C223" t="str">
            <v>PROTECAO COM PEDRA DE MAO E MANTA</v>
          </cell>
          <cell r="D223" t="str">
            <v>M3</v>
          </cell>
          <cell r="E223">
            <v>201.12</v>
          </cell>
        </row>
        <row r="224">
          <cell r="B224" t="str">
            <v>070103</v>
          </cell>
          <cell r="C224" t="str">
            <v>PROTECAO COM GABIOES</v>
          </cell>
          <cell r="D224" t="str">
            <v>M3</v>
          </cell>
          <cell r="E224">
            <v>336.59</v>
          </cell>
        </row>
        <row r="225">
          <cell r="B225" t="str">
            <v>070104</v>
          </cell>
          <cell r="C225" t="str">
            <v>PROTECAO COM MANTA NAO TECIDA DE POLIESTER</v>
          </cell>
          <cell r="D225" t="str">
            <v>KG</v>
          </cell>
          <cell r="E225">
            <v>18.62</v>
          </cell>
        </row>
        <row r="226">
          <cell r="B226" t="str">
            <v>070105</v>
          </cell>
          <cell r="C226" t="str">
            <v>PROTECAO COM PINTURA BETUMINOSA</v>
          </cell>
          <cell r="D226" t="str">
            <v>M2</v>
          </cell>
          <cell r="E226">
            <v>17.22</v>
          </cell>
        </row>
        <row r="228">
          <cell r="B228" t="str">
            <v>080000</v>
          </cell>
          <cell r="C228" t="str">
            <v>FUNDACOES E ESTRUTURAS</v>
          </cell>
        </row>
        <row r="229">
          <cell r="B229" t="str">
            <v>080100</v>
          </cell>
          <cell r="C229" t="str">
            <v>ESTACAS</v>
          </cell>
        </row>
        <row r="230">
          <cell r="B230" t="str">
            <v>080101</v>
          </cell>
          <cell r="C230" t="str">
            <v>ESTACA DE EUCALIPTO (COM CASCA), DIAMETRO 20 CM</v>
          </cell>
          <cell r="D230" t="str">
            <v>M</v>
          </cell>
          <cell r="E230">
            <v>29</v>
          </cell>
        </row>
        <row r="231">
          <cell r="B231" t="str">
            <v>080102</v>
          </cell>
          <cell r="C231" t="str">
            <v>ESTACA DE EUCALIPTO (COM CASCA), DIAMETRO 25 CM</v>
          </cell>
          <cell r="D231" t="str">
            <v>M</v>
          </cell>
          <cell r="E231">
            <v>37.89</v>
          </cell>
        </row>
        <row r="232">
          <cell r="B232" t="str">
            <v>080103</v>
          </cell>
          <cell r="C232" t="str">
            <v>ESTACA DE EUCALIPTO (COM CASCA), DIAMETRO 30 CM</v>
          </cell>
          <cell r="D232" t="str">
            <v>M</v>
          </cell>
          <cell r="E232">
            <v>52.12</v>
          </cell>
        </row>
        <row r="233">
          <cell r="B233" t="str">
            <v>080104</v>
          </cell>
          <cell r="C233" t="str">
            <v>ESTACA DE CONCRETO, CAPACIDADE 20 T</v>
          </cell>
          <cell r="D233" t="str">
            <v>M</v>
          </cell>
          <cell r="E233">
            <v>48.82</v>
          </cell>
        </row>
        <row r="234">
          <cell r="B234" t="str">
            <v>080105</v>
          </cell>
          <cell r="C234" t="str">
            <v>ESTACA DE CONCRETO, CAPACIDADE 30 T</v>
          </cell>
          <cell r="D234" t="str">
            <v>M</v>
          </cell>
          <cell r="E234">
            <v>57.77</v>
          </cell>
        </row>
        <row r="235">
          <cell r="B235" t="str">
            <v>080106</v>
          </cell>
          <cell r="C235" t="str">
            <v>ESTACA DE CONCRETO, CAPACIDADE 40 T</v>
          </cell>
          <cell r="D235" t="str">
            <v>M</v>
          </cell>
          <cell r="E235">
            <v>69.02</v>
          </cell>
        </row>
        <row r="236">
          <cell r="B236" t="str">
            <v>080107</v>
          </cell>
          <cell r="C236" t="str">
            <v>ESTACA DE CONCRETO, CAPACIDADE 60 T</v>
          </cell>
          <cell r="D236" t="str">
            <v>M</v>
          </cell>
          <cell r="E236">
            <v>86.76</v>
          </cell>
        </row>
        <row r="237">
          <cell r="B237" t="str">
            <v>080108</v>
          </cell>
          <cell r="C237" t="str">
            <v>ESTACA DE CONCRETO, CAPACIDADE 80 T</v>
          </cell>
          <cell r="D237" t="str">
            <v>M</v>
          </cell>
          <cell r="E237">
            <v>128.69</v>
          </cell>
        </row>
        <row r="239">
          <cell r="B239" t="str">
            <v>080200</v>
          </cell>
          <cell r="C239" t="str">
            <v>BROCAS DE CONCRETO</v>
          </cell>
        </row>
        <row r="240">
          <cell r="B240" t="str">
            <v>080201</v>
          </cell>
          <cell r="C240" t="str">
            <v>BROCA DE CONCRETO, DIAMETRO 15 CM</v>
          </cell>
          <cell r="D240" t="str">
            <v>M</v>
          </cell>
          <cell r="E240">
            <v>24.28</v>
          </cell>
        </row>
        <row r="241">
          <cell r="B241" t="str">
            <v>080202</v>
          </cell>
          <cell r="C241" t="str">
            <v>BROCA DE CONCRETO, DIAMETRO 20 CM</v>
          </cell>
          <cell r="D241" t="str">
            <v>M</v>
          </cell>
          <cell r="E241">
            <v>30.85</v>
          </cell>
        </row>
        <row r="242">
          <cell r="B242" t="str">
            <v>080203</v>
          </cell>
          <cell r="C242" t="str">
            <v>BROCA DE CONCRETO, DIAMETRO 25 CM</v>
          </cell>
          <cell r="D242" t="str">
            <v>M</v>
          </cell>
          <cell r="E242">
            <v>42.18</v>
          </cell>
        </row>
        <row r="244">
          <cell r="B244" t="str">
            <v>080300</v>
          </cell>
          <cell r="C244" t="str">
            <v>TUBULOES</v>
          </cell>
        </row>
        <row r="245">
          <cell r="B245" t="str">
            <v>080301</v>
          </cell>
          <cell r="C245" t="str">
            <v>ESCAVACAO PARA TUBULAO - FUSTE</v>
          </cell>
          <cell r="D245" t="str">
            <v>M3</v>
          </cell>
          <cell r="E245">
            <v>197.31</v>
          </cell>
        </row>
        <row r="246">
          <cell r="B246" t="str">
            <v>080302</v>
          </cell>
          <cell r="C246" t="str">
            <v>ESCAVACAO PARA TUBULAO - BASE</v>
          </cell>
          <cell r="D246" t="str">
            <v>M3</v>
          </cell>
          <cell r="E246">
            <v>265.93</v>
          </cell>
        </row>
        <row r="248">
          <cell r="B248" t="str">
            <v>080400</v>
          </cell>
          <cell r="C248" t="str">
            <v>LASTROS</v>
          </cell>
        </row>
        <row r="249">
          <cell r="B249" t="str">
            <v>080401</v>
          </cell>
          <cell r="C249" t="str">
            <v>LASTRO DE AREIA (A)</v>
          </cell>
          <cell r="D249" t="str">
            <v>M3</v>
          </cell>
          <cell r="E249">
            <v>106.25</v>
          </cell>
        </row>
        <row r="250">
          <cell r="B250" t="str">
            <v>080402</v>
          </cell>
          <cell r="C250" t="str">
            <v>LASTRO DE PEDRA BRITADA (A)</v>
          </cell>
          <cell r="D250" t="str">
            <v>M3</v>
          </cell>
          <cell r="E250">
            <v>106.18</v>
          </cell>
        </row>
        <row r="251">
          <cell r="B251" t="str">
            <v>080403</v>
          </cell>
          <cell r="C251" t="str">
            <v>LASTRO DE PEDRA DE MAO (A)</v>
          </cell>
          <cell r="D251" t="str">
            <v>M3</v>
          </cell>
          <cell r="E251">
            <v>103.27</v>
          </cell>
        </row>
        <row r="252">
          <cell r="B252" t="str">
            <v>080404</v>
          </cell>
          <cell r="C252" t="str">
            <v>TAPETE DE ARGAMASSA (A)</v>
          </cell>
          <cell r="D252" t="str">
            <v>M3</v>
          </cell>
          <cell r="E252">
            <v>307.32</v>
          </cell>
        </row>
        <row r="253">
          <cell r="B253" t="str">
            <v>080431</v>
          </cell>
          <cell r="C253" t="str">
            <v>LASTRO DE AREIA (B)</v>
          </cell>
          <cell r="D253" t="str">
            <v>M3</v>
          </cell>
          <cell r="E253">
            <v>97.43</v>
          </cell>
        </row>
        <row r="254">
          <cell r="B254" t="str">
            <v>080432</v>
          </cell>
          <cell r="C254" t="str">
            <v>LASTRO DE PEDRA BRITADA (B)</v>
          </cell>
          <cell r="D254" t="str">
            <v>M3</v>
          </cell>
          <cell r="E254">
            <v>95.68</v>
          </cell>
        </row>
        <row r="255">
          <cell r="B255" t="str">
            <v>080433</v>
          </cell>
          <cell r="C255" t="str">
            <v>LASTRO DE PEDRA DE MAO (B)</v>
          </cell>
          <cell r="D255" t="str">
            <v>M3</v>
          </cell>
          <cell r="E255">
            <v>93.23</v>
          </cell>
        </row>
        <row r="256">
          <cell r="B256" t="str">
            <v>080434</v>
          </cell>
          <cell r="C256" t="str">
            <v>TAPETE DE ARGAMASSA (B)</v>
          </cell>
          <cell r="D256" t="str">
            <v>M3</v>
          </cell>
          <cell r="E256">
            <v>265.48</v>
          </cell>
        </row>
        <row r="257">
          <cell r="B257" t="str">
            <v>080451</v>
          </cell>
          <cell r="C257" t="str">
            <v>LASTRO DE AREIA (C)</v>
          </cell>
          <cell r="D257" t="str">
            <v>M3</v>
          </cell>
          <cell r="E257">
            <v>84.18</v>
          </cell>
        </row>
        <row r="258">
          <cell r="B258" t="str">
            <v>080452</v>
          </cell>
          <cell r="C258" t="str">
            <v>LASTRO DE PEDRA BRITADA (C)</v>
          </cell>
          <cell r="D258" t="str">
            <v>M3</v>
          </cell>
          <cell r="E258">
            <v>79.95</v>
          </cell>
        </row>
        <row r="259">
          <cell r="B259" t="str">
            <v>080453</v>
          </cell>
          <cell r="C259" t="str">
            <v>LASTRO DE PEDRA DE MAO (C)</v>
          </cell>
          <cell r="D259" t="str">
            <v>M3</v>
          </cell>
          <cell r="E259">
            <v>78.2</v>
          </cell>
        </row>
        <row r="260">
          <cell r="B260" t="str">
            <v>080454</v>
          </cell>
          <cell r="C260" t="str">
            <v>TAPETE DE ARGAMASSA (C)</v>
          </cell>
          <cell r="D260" t="str">
            <v>M3</v>
          </cell>
          <cell r="E260">
            <v>202.71</v>
          </cell>
        </row>
        <row r="262">
          <cell r="B262" t="str">
            <v>080500</v>
          </cell>
          <cell r="C262" t="str">
            <v>LASTRO PARA ASSENTAMENTO DE TUBOS E PECAS</v>
          </cell>
        </row>
        <row r="263">
          <cell r="B263" t="str">
            <v>080501</v>
          </cell>
          <cell r="C263" t="str">
            <v>PARA TUBOS E PECAS, DIAMETRO 100 MM (A)</v>
          </cell>
          <cell r="D263" t="str">
            <v>M</v>
          </cell>
          <cell r="E263">
            <v>16.100000000000001</v>
          </cell>
        </row>
        <row r="264">
          <cell r="B264" t="str">
            <v>080502</v>
          </cell>
          <cell r="C264" t="str">
            <v>PARA TUBOS E PECAS, DIAMETRO 150 MM (A)</v>
          </cell>
          <cell r="D264" t="str">
            <v>M</v>
          </cell>
          <cell r="E264">
            <v>16.89</v>
          </cell>
        </row>
        <row r="265">
          <cell r="B265" t="str">
            <v>080503</v>
          </cell>
          <cell r="C265" t="str">
            <v>PARA TUBOS E PECAS, DIAMETRO 175 MM (A)</v>
          </cell>
          <cell r="D265" t="str">
            <v>M</v>
          </cell>
          <cell r="E265">
            <v>17.3</v>
          </cell>
        </row>
        <row r="266">
          <cell r="B266" t="str">
            <v>080504</v>
          </cell>
          <cell r="C266" t="str">
            <v>PARA TUBOS E PECAS, DIAMETRO 200 MM (A)</v>
          </cell>
          <cell r="D266" t="str">
            <v>M</v>
          </cell>
          <cell r="E266">
            <v>17.68</v>
          </cell>
        </row>
        <row r="267">
          <cell r="B267" t="str">
            <v>080505</v>
          </cell>
          <cell r="C267" t="str">
            <v>PARA TUBOS E PECAS, DIAMETRO 250 MM (A)</v>
          </cell>
          <cell r="D267" t="str">
            <v>M</v>
          </cell>
          <cell r="E267">
            <v>18.48</v>
          </cell>
        </row>
        <row r="268">
          <cell r="B268" t="str">
            <v>080506</v>
          </cell>
          <cell r="C268" t="str">
            <v>PARA TUBOS E PECAS, DIAMETRO 300 MM (A)</v>
          </cell>
          <cell r="D268" t="str">
            <v>M</v>
          </cell>
          <cell r="E268">
            <v>19.28</v>
          </cell>
        </row>
        <row r="269">
          <cell r="B269" t="str">
            <v>080507</v>
          </cell>
          <cell r="C269" t="str">
            <v>PARA TUBOS E PECAS, DIAMETRO 350 MM (A)</v>
          </cell>
          <cell r="D269" t="str">
            <v>M</v>
          </cell>
          <cell r="E269">
            <v>20.079999999999998</v>
          </cell>
        </row>
        <row r="270">
          <cell r="B270" t="str">
            <v>080508</v>
          </cell>
          <cell r="C270" t="str">
            <v>PARA TUBOS E PECAS, DIAMETRO 375 MM (A)</v>
          </cell>
          <cell r="D270" t="str">
            <v>M</v>
          </cell>
          <cell r="E270">
            <v>20.56</v>
          </cell>
        </row>
        <row r="271">
          <cell r="B271" t="str">
            <v>080509</v>
          </cell>
          <cell r="C271" t="str">
            <v>PARA TUBOS E PECAS, DIAMETRO 400 MM (A)</v>
          </cell>
          <cell r="D271" t="str">
            <v>M</v>
          </cell>
          <cell r="E271">
            <v>20.88</v>
          </cell>
        </row>
        <row r="272">
          <cell r="B272" t="str">
            <v>080510</v>
          </cell>
          <cell r="C272" t="str">
            <v>PARA TUBOS E PECAS, DIAMETRO 450 MM (A)</v>
          </cell>
          <cell r="D272" t="str">
            <v>M</v>
          </cell>
          <cell r="E272">
            <v>21.67</v>
          </cell>
        </row>
        <row r="273">
          <cell r="B273" t="str">
            <v>080531</v>
          </cell>
          <cell r="C273" t="str">
            <v>PARA TUBOS E PECAS, DIAM. 100 MM (B)</v>
          </cell>
          <cell r="D273" t="str">
            <v>M</v>
          </cell>
          <cell r="E273">
            <v>14.04</v>
          </cell>
        </row>
        <row r="274">
          <cell r="B274" t="str">
            <v>080532</v>
          </cell>
          <cell r="C274" t="str">
            <v>PARA TUBOS E PECAS, DIAM. 150 MM (B)</v>
          </cell>
          <cell r="D274" t="str">
            <v>M</v>
          </cell>
          <cell r="E274">
            <v>14.76</v>
          </cell>
        </row>
        <row r="275">
          <cell r="B275" t="str">
            <v>080533</v>
          </cell>
          <cell r="C275" t="str">
            <v>PARA TUBOS E PECAS, DIAM. 175 MM (B)</v>
          </cell>
          <cell r="D275" t="str">
            <v>M</v>
          </cell>
          <cell r="E275">
            <v>15.12</v>
          </cell>
        </row>
        <row r="276">
          <cell r="B276" t="str">
            <v>080534</v>
          </cell>
          <cell r="C276" t="str">
            <v>PARA TUBOS E PECAS, DIAM. 200 MM (B)</v>
          </cell>
          <cell r="D276" t="str">
            <v>M</v>
          </cell>
          <cell r="E276">
            <v>15.48</v>
          </cell>
        </row>
        <row r="277">
          <cell r="B277" t="str">
            <v>080535</v>
          </cell>
          <cell r="C277" t="str">
            <v>PARA TUBOS E PECAS, DIAM. 250 MM (B)</v>
          </cell>
          <cell r="D277" t="str">
            <v>M</v>
          </cell>
          <cell r="E277">
            <v>16.190000000000001</v>
          </cell>
        </row>
        <row r="278">
          <cell r="B278" t="str">
            <v>080536</v>
          </cell>
          <cell r="C278" t="str">
            <v>PARA TUBOS E PECAS, DIAM. 300 MM (B)</v>
          </cell>
          <cell r="D278" t="str">
            <v>M</v>
          </cell>
          <cell r="E278">
            <v>16.899999999999999</v>
          </cell>
        </row>
        <row r="279">
          <cell r="B279" t="str">
            <v>080537</v>
          </cell>
          <cell r="C279" t="str">
            <v>PARA TUBOS E PECAS, DIAM. 350 MM (B)</v>
          </cell>
          <cell r="D279" t="str">
            <v>M</v>
          </cell>
          <cell r="E279">
            <v>17.62</v>
          </cell>
        </row>
        <row r="280">
          <cell r="B280" t="str">
            <v>080538</v>
          </cell>
          <cell r="C280" t="str">
            <v>PARA TUBOS E PECAS, DIAM. 375 MM (B)</v>
          </cell>
          <cell r="D280" t="str">
            <v>M</v>
          </cell>
          <cell r="E280">
            <v>18.059999999999999</v>
          </cell>
        </row>
        <row r="281">
          <cell r="B281" t="str">
            <v>080539</v>
          </cell>
          <cell r="C281" t="str">
            <v>PARA TUBOS E PECAS, DIAM. 400 MM (B)</v>
          </cell>
          <cell r="D281" t="str">
            <v>M</v>
          </cell>
          <cell r="E281">
            <v>18.34</v>
          </cell>
        </row>
        <row r="282">
          <cell r="B282" t="str">
            <v>080540</v>
          </cell>
          <cell r="C282" t="str">
            <v>PARA TUBOS E PECAS, DIAM. 450 MM (B)</v>
          </cell>
          <cell r="D282" t="str">
            <v>M</v>
          </cell>
          <cell r="E282">
            <v>19.05</v>
          </cell>
        </row>
        <row r="283">
          <cell r="B283" t="str">
            <v>080551</v>
          </cell>
          <cell r="C283" t="str">
            <v>PARA TUBOS E PECAS, DIAM. 100 MM (C)</v>
          </cell>
          <cell r="D283" t="str">
            <v>M</v>
          </cell>
          <cell r="E283">
            <v>10.95</v>
          </cell>
        </row>
        <row r="284">
          <cell r="B284" t="str">
            <v>080552</v>
          </cell>
          <cell r="C284" t="str">
            <v>PARA TUBOS E PECAS, DIAM. 150 MM (C)</v>
          </cell>
          <cell r="D284" t="str">
            <v>M</v>
          </cell>
          <cell r="E284">
            <v>11.55</v>
          </cell>
        </row>
        <row r="285">
          <cell r="B285" t="str">
            <v>080553</v>
          </cell>
          <cell r="C285" t="str">
            <v>PARA TUBOS E PECAS, DIAM. 175 MM (C)</v>
          </cell>
          <cell r="D285" t="str">
            <v>M</v>
          </cell>
          <cell r="E285">
            <v>11.86</v>
          </cell>
        </row>
        <row r="286">
          <cell r="B286" t="str">
            <v>080554</v>
          </cell>
          <cell r="C286" t="str">
            <v>PARA TUBOS E PECAS, DIAM. 200 MM (C)</v>
          </cell>
          <cell r="D286" t="str">
            <v>M</v>
          </cell>
          <cell r="E286">
            <v>12.15</v>
          </cell>
        </row>
        <row r="287">
          <cell r="B287" t="str">
            <v>080555</v>
          </cell>
          <cell r="C287" t="str">
            <v>PARA TUBOS E PECAS, DIAM. 250 MM (C)</v>
          </cell>
          <cell r="D287" t="str">
            <v>M</v>
          </cell>
          <cell r="E287">
            <v>12.75</v>
          </cell>
        </row>
        <row r="288">
          <cell r="B288" t="str">
            <v>080556</v>
          </cell>
          <cell r="C288" t="str">
            <v>PARA TUBOS E PECAS, DIAM. 300 MM (C)</v>
          </cell>
          <cell r="D288" t="str">
            <v>M</v>
          </cell>
          <cell r="E288">
            <v>13.35</v>
          </cell>
        </row>
        <row r="289">
          <cell r="B289" t="str">
            <v>080557</v>
          </cell>
          <cell r="C289" t="str">
            <v>PARA TUBOS E PECAS, DIAM. 350 MM (C)</v>
          </cell>
          <cell r="D289" t="str">
            <v>M</v>
          </cell>
          <cell r="E289">
            <v>13.95</v>
          </cell>
        </row>
        <row r="290">
          <cell r="B290" t="str">
            <v>080558</v>
          </cell>
          <cell r="C290" t="str">
            <v>PARA TUBOS E PECAS, DIAM. 375 MM (C)</v>
          </cell>
          <cell r="D290" t="str">
            <v>M</v>
          </cell>
          <cell r="E290">
            <v>14.31</v>
          </cell>
        </row>
        <row r="291">
          <cell r="B291" t="str">
            <v>080559</v>
          </cell>
          <cell r="C291" t="str">
            <v>PARA TUBOS E PECAS, DIAM. 400 MM (C)</v>
          </cell>
          <cell r="D291" t="str">
            <v>M</v>
          </cell>
          <cell r="E291">
            <v>14.55</v>
          </cell>
        </row>
        <row r="292">
          <cell r="B292" t="str">
            <v>080560</v>
          </cell>
          <cell r="C292" t="str">
            <v>PARA TUBOS E PECAS, DIAM. 450 MM (C)</v>
          </cell>
          <cell r="D292" t="str">
            <v>M</v>
          </cell>
          <cell r="E292">
            <v>15.14</v>
          </cell>
        </row>
        <row r="294">
          <cell r="B294" t="str">
            <v>080600</v>
          </cell>
          <cell r="C294" t="str">
            <v>LASTRO, LAJE E BERCO PARA ASSENTAMENTO DE TUBOS E PECAS</v>
          </cell>
        </row>
        <row r="295">
          <cell r="B295" t="str">
            <v>080601</v>
          </cell>
          <cell r="C295" t="str">
            <v>PARA TUBOS E PECAS, DIAMETRO 100 MM (A)</v>
          </cell>
          <cell r="D295" t="str">
            <v>M</v>
          </cell>
          <cell r="E295">
            <v>43.65</v>
          </cell>
        </row>
        <row r="296">
          <cell r="B296" t="str">
            <v>080602</v>
          </cell>
          <cell r="C296" t="str">
            <v>PARA TUBOS E PECAS, DIAMETRO 150 MM (A)</v>
          </cell>
          <cell r="D296" t="str">
            <v>M</v>
          </cell>
          <cell r="E296">
            <v>44.86</v>
          </cell>
        </row>
        <row r="297">
          <cell r="B297" t="str">
            <v>080603</v>
          </cell>
          <cell r="C297" t="str">
            <v>PARA TUBOS E PECAS, DIAMETRO 175 MM (A)</v>
          </cell>
          <cell r="D297" t="str">
            <v>M</v>
          </cell>
          <cell r="E297">
            <v>49.68</v>
          </cell>
        </row>
        <row r="298">
          <cell r="B298" t="str">
            <v>080604</v>
          </cell>
          <cell r="C298" t="str">
            <v>PARA TUBOS E PECAS, DIAMETRO 200 MM (A)</v>
          </cell>
          <cell r="D298" t="str">
            <v>M</v>
          </cell>
          <cell r="E298">
            <v>52.8</v>
          </cell>
        </row>
        <row r="299">
          <cell r="B299" t="str">
            <v>080605</v>
          </cell>
          <cell r="C299" t="str">
            <v>PARA TUBOS E PECAS, DIAMETRO 250 MM (A)</v>
          </cell>
          <cell r="D299" t="str">
            <v>M</v>
          </cell>
          <cell r="E299">
            <v>56.48</v>
          </cell>
        </row>
        <row r="300">
          <cell r="B300" t="str">
            <v>080606</v>
          </cell>
          <cell r="C300" t="str">
            <v>PARA TUBOS E PECAS, DIAMETRO 300 MM (A)</v>
          </cell>
          <cell r="D300" t="str">
            <v>M</v>
          </cell>
          <cell r="E300">
            <v>64.099999999999994</v>
          </cell>
        </row>
        <row r="301">
          <cell r="B301" t="str">
            <v>080607</v>
          </cell>
          <cell r="C301" t="str">
            <v>PARA TUBOS E PECAS, DIAMETRO 350 MM (A)</v>
          </cell>
          <cell r="D301" t="str">
            <v>M</v>
          </cell>
          <cell r="E301">
            <v>67.790000000000006</v>
          </cell>
        </row>
        <row r="302">
          <cell r="B302" t="str">
            <v>080608</v>
          </cell>
          <cell r="C302" t="str">
            <v>PARA TUBOS E PECAS, DIAMETRO 375 MM (A)</v>
          </cell>
          <cell r="D302" t="str">
            <v>M</v>
          </cell>
          <cell r="E302">
            <v>73.400000000000006</v>
          </cell>
        </row>
        <row r="303">
          <cell r="B303" t="str">
            <v>080609</v>
          </cell>
          <cell r="C303" t="str">
            <v>PARA TUBOS E PECAS, DIAMETRO 400 MM (A)</v>
          </cell>
          <cell r="D303" t="str">
            <v>M</v>
          </cell>
          <cell r="E303">
            <v>75.3</v>
          </cell>
        </row>
        <row r="304">
          <cell r="B304" t="str">
            <v>080610</v>
          </cell>
          <cell r="C304" t="str">
            <v>PARA TUBOS E PECAS, DIAMETRO 450 MM (A)</v>
          </cell>
          <cell r="D304" t="str">
            <v>M</v>
          </cell>
          <cell r="E304">
            <v>83.32</v>
          </cell>
        </row>
        <row r="305">
          <cell r="B305" t="str">
            <v>080631</v>
          </cell>
          <cell r="C305" t="str">
            <v>PARA TUBOS E PECAS, DIAM. 100 MM (B)</v>
          </cell>
          <cell r="D305" t="str">
            <v>M</v>
          </cell>
          <cell r="E305">
            <v>39.67</v>
          </cell>
        </row>
        <row r="306">
          <cell r="B306" t="str">
            <v>080632</v>
          </cell>
          <cell r="C306" t="str">
            <v>PARA TUBOS E PECAS, DIAM. 150 MM (B)</v>
          </cell>
          <cell r="D306" t="str">
            <v>M</v>
          </cell>
          <cell r="E306">
            <v>40.79</v>
          </cell>
        </row>
        <row r="307">
          <cell r="B307" t="str">
            <v>080633</v>
          </cell>
          <cell r="C307" t="str">
            <v>PARA TUBOS E PECAS, DIAM. 175 MM (B)</v>
          </cell>
          <cell r="D307" t="str">
            <v>M</v>
          </cell>
          <cell r="E307">
            <v>45.16</v>
          </cell>
        </row>
        <row r="308">
          <cell r="B308" t="str">
            <v>080634</v>
          </cell>
          <cell r="C308" t="str">
            <v>PARA TUBOS E PECAS, DIAM. 200 MM (B)</v>
          </cell>
          <cell r="D308" t="str">
            <v>M</v>
          </cell>
          <cell r="E308">
            <v>48.09</v>
          </cell>
        </row>
        <row r="309">
          <cell r="B309" t="str">
            <v>080635</v>
          </cell>
          <cell r="C309" t="str">
            <v>PARA TUBOS E PECAS, DIAM. 250 MM (B)</v>
          </cell>
          <cell r="D309" t="str">
            <v>M</v>
          </cell>
          <cell r="E309">
            <v>51.55</v>
          </cell>
        </row>
        <row r="310">
          <cell r="B310" t="str">
            <v>080636</v>
          </cell>
          <cell r="C310" t="str">
            <v>PARA TUBOS E PECAS, DIAM. 300 MM (B)</v>
          </cell>
          <cell r="D310" t="str">
            <v>M</v>
          </cell>
          <cell r="E310">
            <v>58.66</v>
          </cell>
        </row>
        <row r="311">
          <cell r="B311" t="str">
            <v>080637</v>
          </cell>
          <cell r="C311" t="str">
            <v>PARA TUBOS E PECAS, DIAM. 350 MM (B)</v>
          </cell>
          <cell r="D311" t="str">
            <v>M</v>
          </cell>
          <cell r="E311">
            <v>62.09</v>
          </cell>
        </row>
        <row r="312">
          <cell r="B312" t="str">
            <v>080638</v>
          </cell>
          <cell r="C312" t="str">
            <v>PARA TUBOS E PECAS, DIAM. 375 MM (B)</v>
          </cell>
          <cell r="D312" t="str">
            <v>M</v>
          </cell>
          <cell r="E312">
            <v>67.36</v>
          </cell>
        </row>
        <row r="313">
          <cell r="B313" t="str">
            <v>080639</v>
          </cell>
          <cell r="C313" t="str">
            <v>PARA TUBOS E PECAS, DIAM. 400 MM (B)</v>
          </cell>
          <cell r="D313" t="str">
            <v>M</v>
          </cell>
          <cell r="E313">
            <v>69.14</v>
          </cell>
        </row>
        <row r="314">
          <cell r="B314" t="str">
            <v>080640</v>
          </cell>
          <cell r="C314" t="str">
            <v>PARA TUBOS E PECAS, DIAM. 450 MM (B)</v>
          </cell>
          <cell r="D314" t="str">
            <v>M</v>
          </cell>
          <cell r="E314">
            <v>76.63</v>
          </cell>
        </row>
        <row r="315">
          <cell r="B315" t="str">
            <v>080651</v>
          </cell>
          <cell r="C315" t="str">
            <v>PARA TUBOS E PECAS, DIAM. 100 MM (C)</v>
          </cell>
          <cell r="D315" t="str">
            <v>M</v>
          </cell>
          <cell r="E315">
            <v>33.79</v>
          </cell>
        </row>
        <row r="316">
          <cell r="B316" t="str">
            <v>080652</v>
          </cell>
          <cell r="C316" t="str">
            <v>PARA TUBOS E PECAS, DIAM. 150 MM (C)</v>
          </cell>
          <cell r="D316" t="str">
            <v>M</v>
          </cell>
          <cell r="E316">
            <v>33.630000000000003</v>
          </cell>
        </row>
        <row r="317">
          <cell r="B317" t="str">
            <v>080653</v>
          </cell>
          <cell r="C317" t="str">
            <v>PARA TUBOS E PECAS, DIAM. 175 MM (C)</v>
          </cell>
          <cell r="D317" t="str">
            <v>M</v>
          </cell>
          <cell r="E317">
            <v>38.5</v>
          </cell>
        </row>
        <row r="318">
          <cell r="B318" t="str">
            <v>080654</v>
          </cell>
          <cell r="C318" t="str">
            <v>PARA TUBOS E PECAS, DIAM. 200 MM (C)</v>
          </cell>
          <cell r="D318" t="str">
            <v>M</v>
          </cell>
          <cell r="E318">
            <v>41.13</v>
          </cell>
        </row>
        <row r="319">
          <cell r="B319" t="str">
            <v>080655</v>
          </cell>
          <cell r="C319" t="str">
            <v>PARA TUBOS E PECAS, DIAM. 250 MM (C)</v>
          </cell>
          <cell r="D319" t="str">
            <v>M</v>
          </cell>
          <cell r="E319">
            <v>44.23</v>
          </cell>
        </row>
        <row r="320">
          <cell r="B320" t="str">
            <v>080656</v>
          </cell>
          <cell r="C320" t="str">
            <v>PARA TUBOS E PECAS, DIAM. 300 MM (C)</v>
          </cell>
          <cell r="D320" t="str">
            <v>M</v>
          </cell>
          <cell r="E320">
            <v>50.65</v>
          </cell>
        </row>
        <row r="321">
          <cell r="B321" t="str">
            <v>080657</v>
          </cell>
          <cell r="C321" t="str">
            <v>PARA TUBOS E PECAS, DIAM. 350 MM (C)</v>
          </cell>
          <cell r="D321" t="str">
            <v>M</v>
          </cell>
          <cell r="E321">
            <v>53.74</v>
          </cell>
        </row>
        <row r="322">
          <cell r="B322" t="str">
            <v>080658</v>
          </cell>
          <cell r="C322" t="str">
            <v>PARA TUBOS E PECAS, DIAM. 375 MM (C)</v>
          </cell>
          <cell r="D322" t="str">
            <v>M</v>
          </cell>
          <cell r="E322">
            <v>58.48</v>
          </cell>
        </row>
        <row r="323">
          <cell r="B323" t="str">
            <v>080659</v>
          </cell>
          <cell r="C323" t="str">
            <v>PARA TUBOS E PECAS, DIAM. 400 MM (C)</v>
          </cell>
          <cell r="D323" t="str">
            <v>M</v>
          </cell>
          <cell r="E323">
            <v>60.08</v>
          </cell>
        </row>
        <row r="324">
          <cell r="B324" t="str">
            <v>080660</v>
          </cell>
          <cell r="C324" t="str">
            <v>PARA TUBOS E PECAS, DIAM. 450 MM (C)</v>
          </cell>
          <cell r="D324" t="str">
            <v>M</v>
          </cell>
          <cell r="E324">
            <v>66.849999999999994</v>
          </cell>
        </row>
        <row r="326">
          <cell r="B326" t="str">
            <v>080700</v>
          </cell>
          <cell r="C326" t="str">
            <v>ANCORAGEM PARA REDES</v>
          </cell>
        </row>
        <row r="327">
          <cell r="B327" t="str">
            <v>080701</v>
          </cell>
          <cell r="C327" t="str">
            <v>PONTALETE DE PEROBA</v>
          </cell>
          <cell r="D327" t="str">
            <v>UN</v>
          </cell>
          <cell r="E327">
            <v>28.47</v>
          </cell>
        </row>
        <row r="329">
          <cell r="B329" t="str">
            <v>080800</v>
          </cell>
          <cell r="C329" t="str">
            <v>ANCORAGEM EM CONCRETO PARA PECAS</v>
          </cell>
        </row>
        <row r="330">
          <cell r="B330" t="str">
            <v>080801</v>
          </cell>
          <cell r="C330" t="str">
            <v>CAP E PLUG, DIAMETRO 150 MM</v>
          </cell>
          <cell r="D330" t="str">
            <v>UN</v>
          </cell>
          <cell r="E330">
            <v>26.09</v>
          </cell>
        </row>
        <row r="331">
          <cell r="B331" t="str">
            <v>080802</v>
          </cell>
          <cell r="C331" t="str">
            <v>CAP E PLUG, DIAMETRO 200 MM</v>
          </cell>
          <cell r="D331" t="str">
            <v>UN</v>
          </cell>
          <cell r="E331">
            <v>36.619999999999997</v>
          </cell>
        </row>
        <row r="332">
          <cell r="B332" t="str">
            <v>080803</v>
          </cell>
          <cell r="C332" t="str">
            <v>CAP E PLUG, DIAMETRO 250 MM</v>
          </cell>
          <cell r="D332" t="str">
            <v>UN</v>
          </cell>
          <cell r="E332">
            <v>48.02</v>
          </cell>
        </row>
        <row r="333">
          <cell r="B333" t="str">
            <v>080804</v>
          </cell>
          <cell r="C333" t="str">
            <v>CAP E PLUG, DIAMETRO 300 MM</v>
          </cell>
          <cell r="D333" t="str">
            <v>UN</v>
          </cell>
          <cell r="E333">
            <v>60.54</v>
          </cell>
        </row>
        <row r="334">
          <cell r="B334" t="str">
            <v>080805</v>
          </cell>
          <cell r="C334" t="str">
            <v>CAP E PLUG, DIAMETRO 350 MM</v>
          </cell>
          <cell r="D334" t="str">
            <v>UN</v>
          </cell>
          <cell r="E334">
            <v>73.88</v>
          </cell>
        </row>
        <row r="335">
          <cell r="B335" t="str">
            <v>080806</v>
          </cell>
          <cell r="C335" t="str">
            <v>CAP E PLUG, DIAMETRO 400 MM</v>
          </cell>
          <cell r="D335" t="str">
            <v>UN</v>
          </cell>
          <cell r="E335">
            <v>88.35</v>
          </cell>
        </row>
        <row r="336">
          <cell r="B336" t="str">
            <v>080807</v>
          </cell>
          <cell r="C336" t="str">
            <v>CURVA 11 GRAUS 15 MIN., DIAMETRO 150 MM</v>
          </cell>
          <cell r="D336" t="str">
            <v>UN</v>
          </cell>
          <cell r="E336">
            <v>36.53</v>
          </cell>
        </row>
        <row r="337">
          <cell r="B337" t="str">
            <v>080808</v>
          </cell>
          <cell r="C337" t="str">
            <v>CURVA 11 GRAUS 15 MIN., DIAMETRO 200 MM</v>
          </cell>
          <cell r="D337" t="str">
            <v>UN</v>
          </cell>
          <cell r="E337">
            <v>45.75</v>
          </cell>
        </row>
        <row r="338">
          <cell r="B338" t="str">
            <v>080809</v>
          </cell>
          <cell r="C338" t="str">
            <v>CURVA 11 GRAUS 15 MIN., DIAMETRO 250 MM</v>
          </cell>
          <cell r="D338" t="str">
            <v>UN</v>
          </cell>
          <cell r="E338">
            <v>53.78</v>
          </cell>
        </row>
        <row r="339">
          <cell r="B339" t="str">
            <v>080810</v>
          </cell>
          <cell r="C339" t="str">
            <v>CURVA 11 GRAUS 15 MIN., DIAMETRO 300 MM</v>
          </cell>
          <cell r="D339" t="str">
            <v>UN</v>
          </cell>
          <cell r="E339">
            <v>63.87</v>
          </cell>
        </row>
        <row r="340">
          <cell r="B340" t="str">
            <v>080811</v>
          </cell>
          <cell r="C340" t="str">
            <v>CURVA 11 GRAUS 15 MIN., DIAMETRO 350 MM</v>
          </cell>
          <cell r="D340" t="str">
            <v>UN</v>
          </cell>
          <cell r="E340">
            <v>79.2</v>
          </cell>
        </row>
        <row r="341">
          <cell r="B341" t="str">
            <v>080812</v>
          </cell>
          <cell r="C341" t="str">
            <v>CURVA 11 GRAUS 15 MIN., DIAMETRO 400 MM</v>
          </cell>
          <cell r="D341" t="str">
            <v>UN</v>
          </cell>
          <cell r="E341">
            <v>99.39</v>
          </cell>
        </row>
        <row r="342">
          <cell r="B342" t="str">
            <v>080813</v>
          </cell>
          <cell r="C342" t="str">
            <v>CURVA 22 GRAUS 30 MIN., DIAMETRO 150 MM</v>
          </cell>
          <cell r="D342" t="str">
            <v>UN</v>
          </cell>
          <cell r="E342">
            <v>40.229999999999997</v>
          </cell>
        </row>
        <row r="343">
          <cell r="B343" t="str">
            <v>080814</v>
          </cell>
          <cell r="C343" t="str">
            <v>CURVA 22 GRAUS 30 MIN., DIAMETRO 200 MM</v>
          </cell>
          <cell r="D343" t="str">
            <v>UN</v>
          </cell>
          <cell r="E343">
            <v>49.52</v>
          </cell>
        </row>
        <row r="344">
          <cell r="B344" t="str">
            <v>080815</v>
          </cell>
          <cell r="C344" t="str">
            <v>CURVA 22 GRAUS 30 MIN., DIAMETRO 250 MM</v>
          </cell>
          <cell r="D344" t="str">
            <v>UN</v>
          </cell>
          <cell r="E344">
            <v>57.54</v>
          </cell>
        </row>
        <row r="345">
          <cell r="B345" t="str">
            <v>080816</v>
          </cell>
          <cell r="C345" t="str">
            <v>CURVA 22 GRAUS 30 MIN., DIAMETRO 300 MM</v>
          </cell>
          <cell r="D345" t="str">
            <v>UN</v>
          </cell>
          <cell r="E345">
            <v>68.33</v>
          </cell>
        </row>
        <row r="346">
          <cell r="B346" t="str">
            <v>080817</v>
          </cell>
          <cell r="C346" t="str">
            <v>CURVA 22 GRAUS 30 MIN., DIAMETRO 350 MM</v>
          </cell>
          <cell r="D346" t="str">
            <v>UN</v>
          </cell>
          <cell r="E346">
            <v>83.79</v>
          </cell>
        </row>
        <row r="347">
          <cell r="B347" t="str">
            <v>080818</v>
          </cell>
          <cell r="C347" t="str">
            <v>CURVA 22 GRAUS 30 MIN., DIAMETRO 400 MM</v>
          </cell>
          <cell r="D347" t="str">
            <v>UN</v>
          </cell>
          <cell r="E347">
            <v>104.52</v>
          </cell>
        </row>
        <row r="348">
          <cell r="B348" t="str">
            <v>080819</v>
          </cell>
          <cell r="C348" t="str">
            <v>CURVA 45 GRAUS DIAMETRO 150 MM</v>
          </cell>
          <cell r="D348" t="str">
            <v>UN</v>
          </cell>
          <cell r="E348">
            <v>38.340000000000003</v>
          </cell>
        </row>
        <row r="349">
          <cell r="B349" t="str">
            <v>080820</v>
          </cell>
          <cell r="C349" t="str">
            <v>CURVA 45 GRAUS DIAMETRO 200 MM</v>
          </cell>
          <cell r="D349" t="str">
            <v>UN</v>
          </cell>
          <cell r="E349">
            <v>48.35</v>
          </cell>
        </row>
        <row r="350">
          <cell r="B350" t="str">
            <v>080821</v>
          </cell>
          <cell r="C350" t="str">
            <v>CURVA 45 GRAUS DIAMETRO 250 MM</v>
          </cell>
          <cell r="D350" t="str">
            <v>UN</v>
          </cell>
          <cell r="E350">
            <v>58.08</v>
          </cell>
        </row>
        <row r="351">
          <cell r="B351" t="str">
            <v>080822</v>
          </cell>
          <cell r="C351" t="str">
            <v>CURVA 45 GRAUS DIAMETRO 300 MM</v>
          </cell>
          <cell r="D351" t="str">
            <v>UN</v>
          </cell>
          <cell r="E351">
            <v>69.099999999999994</v>
          </cell>
        </row>
        <row r="352">
          <cell r="B352" t="str">
            <v>080823</v>
          </cell>
          <cell r="C352" t="str">
            <v>CURVA 45 GRAUS DIAMETRO 350 MM</v>
          </cell>
          <cell r="D352" t="str">
            <v>UN</v>
          </cell>
          <cell r="E352">
            <v>88.79</v>
          </cell>
        </row>
        <row r="353">
          <cell r="B353" t="str">
            <v>080824</v>
          </cell>
          <cell r="C353" t="str">
            <v>CURVA 45 GRAUS DIAMETRO 400 MM</v>
          </cell>
          <cell r="D353" t="str">
            <v>UN</v>
          </cell>
          <cell r="E353">
            <v>113.01</v>
          </cell>
        </row>
        <row r="354">
          <cell r="B354" t="str">
            <v>080825</v>
          </cell>
          <cell r="C354" t="str">
            <v>CURVA 90 GRAUS E TE, DIAMETRO 150 MM</v>
          </cell>
          <cell r="D354" t="str">
            <v>UN</v>
          </cell>
          <cell r="E354">
            <v>64.42</v>
          </cell>
        </row>
        <row r="355">
          <cell r="B355" t="str">
            <v>080826</v>
          </cell>
          <cell r="C355" t="str">
            <v>CURVA 90 GRAUS E TE, DIAMETRO 200 MM</v>
          </cell>
          <cell r="D355" t="str">
            <v>UN</v>
          </cell>
          <cell r="E355">
            <v>69.45</v>
          </cell>
        </row>
        <row r="356">
          <cell r="B356" t="str">
            <v>080827</v>
          </cell>
          <cell r="C356" t="str">
            <v>CURVA 90 GRAUS E TE, DIAMETRO 250 MM</v>
          </cell>
          <cell r="D356" t="str">
            <v>UN</v>
          </cell>
          <cell r="E356">
            <v>95.83</v>
          </cell>
        </row>
        <row r="357">
          <cell r="B357" t="str">
            <v>080828</v>
          </cell>
          <cell r="C357" t="str">
            <v>CURVA 90 GRAUS E TE, DIAMETRO 300 MM</v>
          </cell>
          <cell r="D357" t="str">
            <v>UN</v>
          </cell>
          <cell r="E357">
            <v>121.29</v>
          </cell>
        </row>
        <row r="358">
          <cell r="B358" t="str">
            <v>080829</v>
          </cell>
          <cell r="C358" t="str">
            <v>CURVA 90 GRAUS E TE, DIAMETRO 350 MM</v>
          </cell>
          <cell r="D358" t="str">
            <v>UN</v>
          </cell>
          <cell r="E358">
            <v>155.07</v>
          </cell>
        </row>
        <row r="359">
          <cell r="B359" t="str">
            <v>080830</v>
          </cell>
          <cell r="C359" t="str">
            <v>CURVA 90 GRAUS E TE, DIAMETRO 400 MM</v>
          </cell>
          <cell r="D359" t="str">
            <v>UN</v>
          </cell>
          <cell r="E359">
            <v>191.83</v>
          </cell>
        </row>
        <row r="361">
          <cell r="B361" t="str">
            <v>080900</v>
          </cell>
          <cell r="C361" t="str">
            <v>FORMAS PARA CONCRETO</v>
          </cell>
        </row>
        <row r="362">
          <cell r="B362" t="str">
            <v>080901</v>
          </cell>
          <cell r="C362" t="str">
            <v>FORMA DE MADEIRA - COMUM</v>
          </cell>
          <cell r="D362" t="str">
            <v>M2</v>
          </cell>
          <cell r="E362">
            <v>32.46</v>
          </cell>
        </row>
        <row r="363">
          <cell r="B363" t="str">
            <v>080902</v>
          </cell>
          <cell r="C363" t="str">
            <v>FORMA PLANA DE MADEIRA - ESTRUTURA</v>
          </cell>
          <cell r="D363" t="str">
            <v>M2</v>
          </cell>
          <cell r="E363">
            <v>43.19</v>
          </cell>
        </row>
        <row r="364">
          <cell r="B364" t="str">
            <v>080903</v>
          </cell>
          <cell r="C364" t="str">
            <v>FORMA PLANA DE MADEIRA - APARENTE</v>
          </cell>
          <cell r="D364" t="str">
            <v>M2</v>
          </cell>
          <cell r="E364">
            <v>52.57</v>
          </cell>
        </row>
        <row r="365">
          <cell r="B365" t="str">
            <v>080904</v>
          </cell>
          <cell r="C365" t="str">
            <v>FORMA CURVA DE MADEIRA - ESTRUTURA</v>
          </cell>
          <cell r="D365" t="str">
            <v>M2</v>
          </cell>
          <cell r="E365">
            <v>84.36</v>
          </cell>
        </row>
        <row r="366">
          <cell r="B366" t="str">
            <v>080905</v>
          </cell>
          <cell r="C366" t="str">
            <v>FORMA CURVA DE MADEIRA - APARENTE</v>
          </cell>
          <cell r="D366" t="str">
            <v>M2</v>
          </cell>
          <cell r="E366">
            <v>91.86</v>
          </cell>
        </row>
        <row r="367">
          <cell r="B367" t="str">
            <v>080906</v>
          </cell>
          <cell r="C367" t="str">
            <v>FORMA METALICA - APARENTE</v>
          </cell>
          <cell r="D367" t="str">
            <v>M2</v>
          </cell>
          <cell r="E367">
            <v>92.66</v>
          </cell>
        </row>
        <row r="369">
          <cell r="B369" t="str">
            <v>081000</v>
          </cell>
          <cell r="C369" t="str">
            <v>ACOS PARA CONCRETO</v>
          </cell>
        </row>
        <row r="370">
          <cell r="B370" t="str">
            <v>081001</v>
          </cell>
          <cell r="C370" t="str">
            <v>ARMACAO EM ACO CA-25</v>
          </cell>
          <cell r="D370" t="str">
            <v>KG</v>
          </cell>
          <cell r="E370">
            <v>5.99</v>
          </cell>
        </row>
        <row r="371">
          <cell r="B371" t="str">
            <v>081002</v>
          </cell>
          <cell r="C371" t="str">
            <v>ARMACAO EM ACO CA-50</v>
          </cell>
          <cell r="D371" t="str">
            <v>KG</v>
          </cell>
          <cell r="E371">
            <v>5.99</v>
          </cell>
        </row>
        <row r="372">
          <cell r="B372" t="str">
            <v>081003</v>
          </cell>
          <cell r="C372" t="str">
            <v>ARMACAO EM ACO CA-60</v>
          </cell>
          <cell r="D372" t="str">
            <v>KG</v>
          </cell>
          <cell r="E372">
            <v>7.04</v>
          </cell>
        </row>
        <row r="373">
          <cell r="B373" t="str">
            <v>081004</v>
          </cell>
          <cell r="C373" t="str">
            <v>ARMACAO EM TELA DE ACO</v>
          </cell>
          <cell r="D373" t="str">
            <v>KG</v>
          </cell>
          <cell r="E373">
            <v>6.09</v>
          </cell>
        </row>
        <row r="375">
          <cell r="B375" t="str">
            <v>081100</v>
          </cell>
          <cell r="C375" t="str">
            <v>CONCRETO NAO ESTRUTURAL</v>
          </cell>
        </row>
        <row r="376">
          <cell r="B376" t="str">
            <v>081101</v>
          </cell>
          <cell r="C376" t="str">
            <v>CONCRETO NAO ESTRUTURAL - CICLOPICO</v>
          </cell>
          <cell r="D376" t="str">
            <v>M3</v>
          </cell>
          <cell r="E376">
            <v>310.02999999999997</v>
          </cell>
        </row>
        <row r="377">
          <cell r="B377" t="str">
            <v>081102</v>
          </cell>
          <cell r="C377" t="str">
            <v>CONCRETO NAO ESTRUTURAL - MINIMO DE 150 KG DE CIMENTO/M3</v>
          </cell>
          <cell r="D377" t="str">
            <v>M3</v>
          </cell>
          <cell r="E377">
            <v>206.88</v>
          </cell>
        </row>
        <row r="378">
          <cell r="B378" t="str">
            <v>081103</v>
          </cell>
          <cell r="C378" t="str">
            <v>CONCRETO NAO ESTRUTURAL - MINIMO DE 210 KG DE CIMENTO/M3</v>
          </cell>
          <cell r="D378" t="str">
            <v>M3</v>
          </cell>
          <cell r="E378">
            <v>226.64</v>
          </cell>
        </row>
        <row r="379">
          <cell r="B379" t="str">
            <v>081104</v>
          </cell>
          <cell r="C379" t="str">
            <v>CONCRETO NAO ESTRUTURAL - MINIMO DE 300 KG DE CIMENTO/M3</v>
          </cell>
          <cell r="D379" t="str">
            <v>M3</v>
          </cell>
          <cell r="E379">
            <v>254.04</v>
          </cell>
        </row>
        <row r="381">
          <cell r="B381" t="str">
            <v>081200</v>
          </cell>
          <cell r="C381" t="str">
            <v>CONCRETO ESTRUTURAL PARA ESTRUTURAS NAO SUJEITAS A CONTATO COM AGUA OU ESGOTO</v>
          </cell>
        </row>
        <row r="382">
          <cell r="B382" t="str">
            <v>081201</v>
          </cell>
          <cell r="C382" t="str">
            <v>FCK = 15,0 MPA</v>
          </cell>
          <cell r="D382" t="str">
            <v>M3</v>
          </cell>
          <cell r="E382">
            <v>262.94</v>
          </cell>
        </row>
        <row r="383">
          <cell r="B383" t="str">
            <v>081202</v>
          </cell>
          <cell r="C383" t="str">
            <v>FCK = 20,0 MPA</v>
          </cell>
          <cell r="D383" t="str">
            <v>M3</v>
          </cell>
          <cell r="E383">
            <v>273.89999999999998</v>
          </cell>
        </row>
        <row r="384">
          <cell r="B384" t="str">
            <v>081203</v>
          </cell>
          <cell r="C384" t="str">
            <v>FCK = 25,0 MPA</v>
          </cell>
          <cell r="D384" t="str">
            <v>M3</v>
          </cell>
          <cell r="E384">
            <v>287.63</v>
          </cell>
        </row>
        <row r="385">
          <cell r="B385" t="str">
            <v>081204</v>
          </cell>
          <cell r="C385" t="str">
            <v>FCM = 30,0 MPA</v>
          </cell>
          <cell r="D385" t="str">
            <v>M3</v>
          </cell>
          <cell r="E385">
            <v>297.18</v>
          </cell>
        </row>
        <row r="387">
          <cell r="B387" t="str">
            <v>081300</v>
          </cell>
          <cell r="C387" t="str">
            <v>CONCRETO ESTRUTURAL PARA ESTRUTURAS EM CONTATO COM AGUA BRUTA,AGUA TRATADA,SOLOS E GASES AGRESSIVOS</v>
          </cell>
        </row>
        <row r="388">
          <cell r="B388" t="str">
            <v>081301</v>
          </cell>
          <cell r="C388" t="str">
            <v>FCK = 20,0 MPA, A/C MAX. 0,55 L/KG - MINIMO DE 320 KG DE CIMENTO/M3</v>
          </cell>
          <cell r="D388" t="str">
            <v>M3</v>
          </cell>
          <cell r="E388">
            <v>273.89999999999998</v>
          </cell>
        </row>
        <row r="389">
          <cell r="B389" t="str">
            <v>081302</v>
          </cell>
          <cell r="C389" t="str">
            <v>FCK = 25,0 MPA, A/C MAX. 0,55 L/KG - MINIMO DE 320 KG DE CIMENTO/M3</v>
          </cell>
          <cell r="D389" t="str">
            <v>M3</v>
          </cell>
          <cell r="E389">
            <v>287.63</v>
          </cell>
        </row>
        <row r="390">
          <cell r="B390" t="str">
            <v>081303</v>
          </cell>
          <cell r="C390" t="str">
            <v>FCK = 30,0 MPA, A/C MAX. 0,50 L/KG - MINIMO DE 350 KG DE CIMENTO/M3</v>
          </cell>
          <cell r="D390" t="str">
            <v>M3</v>
          </cell>
          <cell r="E390">
            <v>297.18</v>
          </cell>
        </row>
        <row r="392">
          <cell r="B392" t="str">
            <v>081400</v>
          </cell>
          <cell r="C392" t="str">
            <v>CONCRETO ESTRUTURAL P/ESTRUT.EM CONTATO C/ESGOTO,GASES AGRES.,AMBIENTE MARITIMO E ESTRUT.P/TRAT.AGUA</v>
          </cell>
        </row>
        <row r="393">
          <cell r="B393" t="str">
            <v>081401</v>
          </cell>
          <cell r="C393" t="str">
            <v>FCK = 20,0 MPA, A/C MAX. 0,50 L/KG - MINIMO DE 350 KG DE CIMENTO/M3</v>
          </cell>
          <cell r="D393" t="str">
            <v>M3</v>
          </cell>
          <cell r="E393">
            <v>293.17</v>
          </cell>
        </row>
        <row r="394">
          <cell r="B394" t="str">
            <v>081402</v>
          </cell>
          <cell r="C394" t="str">
            <v>FCK = 25,0 MPA, A/C MAX. 0,50 L/KG - MINIMO DE 350 KG DE CIMENTO/M3</v>
          </cell>
          <cell r="D394" t="str">
            <v>M3</v>
          </cell>
          <cell r="E394">
            <v>301.51</v>
          </cell>
        </row>
        <row r="395">
          <cell r="B395" t="str">
            <v>081403</v>
          </cell>
          <cell r="C395" t="str">
            <v>FCK = 30,0 MPA</v>
          </cell>
          <cell r="D395" t="str">
            <v>M3</v>
          </cell>
          <cell r="E395">
            <v>316.36</v>
          </cell>
        </row>
        <row r="397">
          <cell r="B397" t="str">
            <v>081500</v>
          </cell>
          <cell r="C397" t="str">
            <v>CONCRETO ESTRUTURAL AUTO-ADENSAVEL</v>
          </cell>
        </row>
        <row r="398">
          <cell r="B398" t="str">
            <v>081501</v>
          </cell>
          <cell r="C398" t="str">
            <v>FCK = 15,0 MPA - AUTO ADENSAVEL</v>
          </cell>
          <cell r="D398" t="str">
            <v>M3</v>
          </cell>
          <cell r="E398">
            <v>288.52999999999997</v>
          </cell>
        </row>
        <row r="399">
          <cell r="B399" t="str">
            <v>081502</v>
          </cell>
          <cell r="C399" t="str">
            <v>FCK = 20,0 MPA - AUTO ADENSAVEL</v>
          </cell>
          <cell r="D399" t="str">
            <v>M3</v>
          </cell>
          <cell r="E399">
            <v>301.33</v>
          </cell>
        </row>
        <row r="401">
          <cell r="B401" t="str">
            <v>081600</v>
          </cell>
          <cell r="C401" t="str">
            <v>JUNTAS</v>
          </cell>
        </row>
        <row r="402">
          <cell r="B402" t="str">
            <v>081601</v>
          </cell>
          <cell r="C402" t="str">
            <v>JUNTA TIPO-O-12</v>
          </cell>
          <cell r="D402" t="str">
            <v>M</v>
          </cell>
          <cell r="E402">
            <v>82.06</v>
          </cell>
        </row>
        <row r="403">
          <cell r="B403" t="str">
            <v>081602</v>
          </cell>
          <cell r="C403" t="str">
            <v>JUNTA TIPO-O-22</v>
          </cell>
          <cell r="D403" t="str">
            <v>M</v>
          </cell>
          <cell r="E403">
            <v>120.16</v>
          </cell>
        </row>
        <row r="404">
          <cell r="B404" t="str">
            <v>081603</v>
          </cell>
          <cell r="C404" t="str">
            <v>JUNTA TIPO-O-35/6</v>
          </cell>
          <cell r="D404" t="str">
            <v>M</v>
          </cell>
          <cell r="E404">
            <v>154.87</v>
          </cell>
        </row>
        <row r="405">
          <cell r="B405" t="str">
            <v>081606</v>
          </cell>
          <cell r="C405" t="str">
            <v>JUNTA TIPO-M-35</v>
          </cell>
          <cell r="D405" t="str">
            <v>M</v>
          </cell>
          <cell r="E405">
            <v>166.6</v>
          </cell>
        </row>
        <row r="407">
          <cell r="B407" t="str">
            <v>081700</v>
          </cell>
          <cell r="C407" t="str">
            <v>SERVICOS COMPLEMENTARES PARA AS OBRAS DE CONCRETO</v>
          </cell>
        </row>
        <row r="408">
          <cell r="B408" t="str">
            <v>081701</v>
          </cell>
          <cell r="C408" t="str">
            <v>PLACA DE ISOPOR</v>
          </cell>
          <cell r="D408" t="str">
            <v>M2</v>
          </cell>
          <cell r="E408">
            <v>16.41</v>
          </cell>
        </row>
        <row r="409">
          <cell r="B409" t="str">
            <v>081702</v>
          </cell>
          <cell r="C409" t="str">
            <v>VEDACAO DE JUNTAS COM MASTIQUE ELASTICO</v>
          </cell>
          <cell r="D409" t="str">
            <v>M</v>
          </cell>
          <cell r="E409">
            <v>67.28</v>
          </cell>
        </row>
        <row r="410">
          <cell r="B410" t="str">
            <v>081703</v>
          </cell>
          <cell r="C410" t="str">
            <v>BOMBEAMENTO DE CONCRETO</v>
          </cell>
          <cell r="D410" t="str">
            <v>M3</v>
          </cell>
          <cell r="E410">
            <v>20.54</v>
          </cell>
        </row>
        <row r="411">
          <cell r="B411" t="str">
            <v>081704</v>
          </cell>
          <cell r="C411" t="str">
            <v>NUCLEO PERDIDO</v>
          </cell>
          <cell r="D411" t="str">
            <v>UN</v>
          </cell>
          <cell r="E411">
            <v>12.67</v>
          </cell>
        </row>
        <row r="413">
          <cell r="B413" t="str">
            <v>081800</v>
          </cell>
          <cell r="C413" t="str">
            <v>CONCRETO / ARGAMASSA PROJETADA</v>
          </cell>
        </row>
        <row r="414">
          <cell r="B414" t="str">
            <v>081801</v>
          </cell>
          <cell r="C414" t="str">
            <v>CONCRETO PROJETADO EM PAREDES</v>
          </cell>
          <cell r="D414" t="str">
            <v>M3</v>
          </cell>
          <cell r="E414">
            <v>850.18</v>
          </cell>
        </row>
        <row r="415">
          <cell r="B415" t="str">
            <v>081802</v>
          </cell>
          <cell r="C415" t="str">
            <v>CONCRETO PROJETADO EM TETOS</v>
          </cell>
          <cell r="D415" t="str">
            <v>M3</v>
          </cell>
          <cell r="E415">
            <v>937.62</v>
          </cell>
        </row>
        <row r="416">
          <cell r="B416" t="str">
            <v>081803</v>
          </cell>
          <cell r="C416" t="str">
            <v>ARGAMASSA PROJETADA EM PAREDES</v>
          </cell>
          <cell r="D416" t="str">
            <v>M3</v>
          </cell>
          <cell r="E416">
            <v>850.04</v>
          </cell>
        </row>
        <row r="417">
          <cell r="B417" t="str">
            <v>081804</v>
          </cell>
          <cell r="C417" t="str">
            <v>ARGAMASSA PROJETADA EM TETOS</v>
          </cell>
          <cell r="D417" t="str">
            <v>M3</v>
          </cell>
          <cell r="E417">
            <v>937.46</v>
          </cell>
        </row>
        <row r="419">
          <cell r="B419" t="str">
            <v>081900</v>
          </cell>
          <cell r="C419" t="str">
            <v>ADITIVOS</v>
          </cell>
        </row>
        <row r="421">
          <cell r="B421" t="str">
            <v>082000</v>
          </cell>
          <cell r="C421" t="str">
            <v>LAJE PRE-FABRICADA</v>
          </cell>
        </row>
        <row r="422">
          <cell r="B422" t="str">
            <v>082001</v>
          </cell>
          <cell r="C422" t="str">
            <v>LAJE PRE-FABRICADA H-8 PARA FORRO COM CAPA DE 3 CM</v>
          </cell>
          <cell r="D422" t="str">
            <v>M2</v>
          </cell>
          <cell r="E422">
            <v>71.36</v>
          </cell>
        </row>
        <row r="423">
          <cell r="B423" t="str">
            <v>082002</v>
          </cell>
          <cell r="C423" t="str">
            <v>LAJE PRE-FABRICADA H-8 PARA PISO COM CAPA DE 4 CM</v>
          </cell>
          <cell r="D423" t="str">
            <v>M2</v>
          </cell>
          <cell r="E423">
            <v>74.540000000000006</v>
          </cell>
        </row>
        <row r="424">
          <cell r="B424" t="str">
            <v>082003</v>
          </cell>
          <cell r="C424" t="str">
            <v>LAJE PRE-FABRICADA H-12 PARA PISO COM CAPA DE 4 CM</v>
          </cell>
          <cell r="D424" t="str">
            <v>M2</v>
          </cell>
          <cell r="E424">
            <v>84.6</v>
          </cell>
        </row>
        <row r="426">
          <cell r="B426" t="str">
            <v>082100</v>
          </cell>
          <cell r="C426" t="str">
            <v>POÇO DE VISITA– DIÂMETRO 1,00 M PARA REDES COLETORAS</v>
          </cell>
        </row>
        <row r="427">
          <cell r="B427" t="str">
            <v>082111</v>
          </cell>
          <cell r="C427" t="str">
            <v>PV EM TUBO DE CONCRETO C/PBJE - PROFUNDIDADE ATE 2,00 M</v>
          </cell>
          <cell r="D427" t="str">
            <v>UN</v>
          </cell>
        </row>
        <row r="428">
          <cell r="B428" t="str">
            <v>082112</v>
          </cell>
          <cell r="C428" t="str">
            <v>PV EM TUBO DE CONCRETO C/PBJE - PROFUNDIDADE ATE 3,00 M</v>
          </cell>
          <cell r="D428" t="str">
            <v>UN</v>
          </cell>
        </row>
        <row r="429">
          <cell r="B429" t="str">
            <v>082113</v>
          </cell>
          <cell r="C429" t="str">
            <v>PV EM TUBO DE CONCRETO C/PBJE - PROFUNDIDADE ATE 4,00 M</v>
          </cell>
          <cell r="D429" t="str">
            <v>UN</v>
          </cell>
        </row>
        <row r="430">
          <cell r="B430" t="str">
            <v>082114</v>
          </cell>
          <cell r="C430" t="str">
            <v>PV EM TUBO DE CONCRETO C/PBJE - PROFUNDIDADE ATE 5,00 M</v>
          </cell>
          <cell r="D430" t="str">
            <v>UN</v>
          </cell>
        </row>
        <row r="431">
          <cell r="B431" t="str">
            <v>082115</v>
          </cell>
          <cell r="C431" t="str">
            <v>PV EM TUBO DE CONCRETO C/PBJE - PROFUNDIDADE ATE 6,00 M</v>
          </cell>
          <cell r="D431" t="str">
            <v>UN</v>
          </cell>
        </row>
        <row r="432">
          <cell r="B432" t="str">
            <v>082116</v>
          </cell>
          <cell r="C432" t="str">
            <v>PV EM TUBO DE CONCRETO C/PBJE - PROFUNDIDADE ATE 7,00 M</v>
          </cell>
          <cell r="D432" t="str">
            <v>UN</v>
          </cell>
        </row>
        <row r="434">
          <cell r="B434" t="str">
            <v>082200</v>
          </cell>
          <cell r="C434" t="str">
            <v>POÇO DE VISITA– DIÂMETRO 1,20 M PARA REDES COLETORAS</v>
          </cell>
        </row>
        <row r="435">
          <cell r="B435" t="str">
            <v>082211</v>
          </cell>
          <cell r="C435" t="str">
            <v>PV EM TUBO DE CONCRETO C/PBJE - PROFUNDIDADE ATE 2,00 M</v>
          </cell>
          <cell r="D435" t="str">
            <v>UN</v>
          </cell>
        </row>
        <row r="436">
          <cell r="B436" t="str">
            <v>082212</v>
          </cell>
          <cell r="C436" t="str">
            <v>PV EM TUBO DE CONCRETO C/PBJE - PROFUNDIDADE ATE 3,00 M</v>
          </cell>
          <cell r="D436" t="str">
            <v>UN</v>
          </cell>
        </row>
        <row r="437">
          <cell r="B437" t="str">
            <v>082213</v>
          </cell>
          <cell r="C437" t="str">
            <v>PV EM TUBO DE CONCRETO C/PBJE - PROFUNDIDADE ATE 4,00 M</v>
          </cell>
          <cell r="D437" t="str">
            <v>UN</v>
          </cell>
        </row>
        <row r="438">
          <cell r="B438" t="str">
            <v>082214</v>
          </cell>
          <cell r="C438" t="str">
            <v>PV EM TUBO DE CONCRETO C/PBJE - PROFUNDIDADE ATE 5,00 M</v>
          </cell>
          <cell r="D438" t="str">
            <v>UN</v>
          </cell>
        </row>
        <row r="439">
          <cell r="B439" t="str">
            <v>082215</v>
          </cell>
          <cell r="C439" t="str">
            <v>PV EM TUBO DE CONCRETO C/PBJE - PROFUNDIDADE ATE 6,00 M</v>
          </cell>
          <cell r="D439" t="str">
            <v>UN</v>
          </cell>
        </row>
        <row r="440">
          <cell r="B440" t="str">
            <v>082216</v>
          </cell>
          <cell r="C440" t="str">
            <v>PV EM TUBO DE CONCRETO C/PBJE - PROFUNDIDADE ATE 7,00 M</v>
          </cell>
          <cell r="D440" t="str">
            <v>UN</v>
          </cell>
        </row>
        <row r="442">
          <cell r="B442" t="str">
            <v>082300</v>
          </cell>
          <cell r="C442" t="str">
            <v>POÇO DE VISITA– DIÂMETRO 1,00 M PARA COLETOR TRONCO, EMISSÁRIO E INTERCEPTORES</v>
          </cell>
        </row>
        <row r="443">
          <cell r="B443" t="str">
            <v>082311</v>
          </cell>
          <cell r="C443" t="str">
            <v>PV EM TUBO DE CONCRETO C/PBJE - PROFUNDIDADE ATE 2,00 M</v>
          </cell>
          <cell r="D443" t="str">
            <v>UN</v>
          </cell>
        </row>
        <row r="444">
          <cell r="B444" t="str">
            <v>082312</v>
          </cell>
          <cell r="C444" t="str">
            <v>PV EM TUBO DE CONCRETO C/PBJE - PROFUNDIDADE ATE 3,00 M</v>
          </cell>
          <cell r="D444" t="str">
            <v>UN</v>
          </cell>
        </row>
        <row r="445">
          <cell r="B445" t="str">
            <v>082313</v>
          </cell>
          <cell r="C445" t="str">
            <v>PV EM TUBO DE CONCRETO C/PBJE - PROFUNDIDADE ATE 4,00 M</v>
          </cell>
          <cell r="D445" t="str">
            <v>UN</v>
          </cell>
        </row>
        <row r="446">
          <cell r="B446" t="str">
            <v>082314</v>
          </cell>
          <cell r="C446" t="str">
            <v>PV EM TUBO DE CONCRETO C/PBJE - PROFUNDIDADE ATE 5,00 M</v>
          </cell>
          <cell r="D446" t="str">
            <v>UN</v>
          </cell>
        </row>
        <row r="447">
          <cell r="B447" t="str">
            <v>082315</v>
          </cell>
          <cell r="C447" t="str">
            <v>PV EM TUBO DE CONCRETO C/PBJE - PROFUNDIDADE ATE 6,00 M</v>
          </cell>
          <cell r="D447" t="str">
            <v>UN</v>
          </cell>
        </row>
        <row r="448">
          <cell r="B448" t="str">
            <v>082316</v>
          </cell>
          <cell r="C448" t="str">
            <v>PV EM TUBO DE CONCRETO C/PBJE - PROFUNDIDADE ATE 7,00 M</v>
          </cell>
          <cell r="D448" t="str">
            <v>UN</v>
          </cell>
        </row>
        <row r="450">
          <cell r="B450" t="str">
            <v>082400</v>
          </cell>
          <cell r="C450" t="str">
            <v>POÇO DE VISITA– DIÂMETRO 1,20 M PARA COLETOR TRONCO, EMISSÁRIO E INTERCEPTORES</v>
          </cell>
        </row>
        <row r="451">
          <cell r="B451" t="str">
            <v>082411</v>
          </cell>
          <cell r="C451" t="str">
            <v>PV EM TUBO DE CONCRETO C/PBJE - PROFUNDIDADE ATE 2,00 M</v>
          </cell>
          <cell r="D451" t="str">
            <v>UN</v>
          </cell>
        </row>
        <row r="452">
          <cell r="B452" t="str">
            <v>082412</v>
          </cell>
          <cell r="C452" t="str">
            <v>PV EM TUBO DE CONCRETO C/PBJE - PROFUNDIDADE ATE 3,00 M</v>
          </cell>
          <cell r="D452" t="str">
            <v>UN</v>
          </cell>
        </row>
        <row r="453">
          <cell r="B453" t="str">
            <v>082413</v>
          </cell>
          <cell r="C453" t="str">
            <v>PV EM TUBO DE CONCRETO C/PBJE - PROFUNDIDADE ATE 4,00 M</v>
          </cell>
          <cell r="D453" t="str">
            <v>UN</v>
          </cell>
        </row>
        <row r="454">
          <cell r="B454" t="str">
            <v>082414</v>
          </cell>
          <cell r="C454" t="str">
            <v>PV EM TUBO DE CONCRETO C/PBJE - PROFUNDIDADE ATE 5,00 M</v>
          </cell>
          <cell r="D454" t="str">
            <v>UN</v>
          </cell>
        </row>
        <row r="455">
          <cell r="B455" t="str">
            <v>082415</v>
          </cell>
          <cell r="C455" t="str">
            <v>PV EM TUBO DE CONCRETO C/PBJE - PROFUNDIDADE ATE 6,00 M</v>
          </cell>
          <cell r="D455" t="str">
            <v>UN</v>
          </cell>
        </row>
        <row r="456">
          <cell r="B456" t="str">
            <v>082416</v>
          </cell>
          <cell r="C456" t="str">
            <v>PV EM TUBO DE CONCRETO C/PBJE - PROFUNDIDADE ATE 7,00 M</v>
          </cell>
          <cell r="D456" t="str">
            <v>UN</v>
          </cell>
        </row>
        <row r="458">
          <cell r="B458" t="str">
            <v>082500</v>
          </cell>
          <cell r="C458" t="str">
            <v>POCO DE INSPECAO - DIAMETRO 0,60 M</v>
          </cell>
        </row>
        <row r="459">
          <cell r="B459" t="str">
            <v>082501</v>
          </cell>
          <cell r="C459" t="str">
            <v>PROFUNDIDADE ATÉ 1,60 M - ALVENARIA</v>
          </cell>
          <cell r="D459" t="str">
            <v>UN</v>
          </cell>
          <cell r="E459">
            <v>1123.4100000000001</v>
          </cell>
        </row>
        <row r="460">
          <cell r="B460" t="str">
            <v>082512</v>
          </cell>
          <cell r="C460" t="str">
            <v>PROFUNDIDADE ATÉ 1,60 M - TUBO DE CONCRETO PBJE</v>
          </cell>
          <cell r="D460" t="str">
            <v>UN</v>
          </cell>
        </row>
        <row r="462">
          <cell r="B462" t="str">
            <v>082600</v>
          </cell>
          <cell r="C462" t="str">
            <v>ADUELA DE CONCRETO ARMADO, PRE-MOLDADA PONTA E BOLSA</v>
          </cell>
        </row>
        <row r="463">
          <cell r="B463" t="str">
            <v>082601</v>
          </cell>
          <cell r="C463" t="str">
            <v>DIAMETRO 0,80 M, H = 1,00 M</v>
          </cell>
          <cell r="D463" t="str">
            <v>UN</v>
          </cell>
          <cell r="E463">
            <v>163.56</v>
          </cell>
        </row>
        <row r="464">
          <cell r="B464" t="str">
            <v>082602</v>
          </cell>
          <cell r="C464" t="str">
            <v>DIAMETRO 1,00 M, H = 0,50 M</v>
          </cell>
          <cell r="D464" t="str">
            <v>UN</v>
          </cell>
          <cell r="E464">
            <v>140.94</v>
          </cell>
        </row>
        <row r="465">
          <cell r="B465" t="str">
            <v>082603</v>
          </cell>
          <cell r="C465" t="str">
            <v>DIAMETRO 1,20 M, H = 0,50 M</v>
          </cell>
          <cell r="D465" t="str">
            <v>UN</v>
          </cell>
          <cell r="E465">
            <v>186.47</v>
          </cell>
        </row>
        <row r="466">
          <cell r="B466" t="str">
            <v>082604</v>
          </cell>
          <cell r="C466" t="str">
            <v>DIAMETRO 1,30 M, H = 0,50 M</v>
          </cell>
          <cell r="D466" t="str">
            <v>UN</v>
          </cell>
          <cell r="E466">
            <v>192.23</v>
          </cell>
        </row>
        <row r="467">
          <cell r="B467" t="str">
            <v>082605</v>
          </cell>
          <cell r="C467" t="str">
            <v>DIAMETRO 1,50 M, H = 0,50 M</v>
          </cell>
          <cell r="D467" t="str">
            <v>UN</v>
          </cell>
          <cell r="E467">
            <v>218.49</v>
          </cell>
        </row>
        <row r="468">
          <cell r="B468" t="str">
            <v>082606</v>
          </cell>
          <cell r="C468" t="str">
            <v>DIAMETRO 1,80 M, H = 0,50 M</v>
          </cell>
          <cell r="D468" t="str">
            <v>UN</v>
          </cell>
          <cell r="E468">
            <v>350.88</v>
          </cell>
        </row>
        <row r="469">
          <cell r="B469" t="str">
            <v>082607</v>
          </cell>
          <cell r="C469" t="str">
            <v>DIAMETRO 2,12 M, H = 0,50 M</v>
          </cell>
          <cell r="D469" t="str">
            <v>UN</v>
          </cell>
          <cell r="E469">
            <v>461.54</v>
          </cell>
        </row>
        <row r="470">
          <cell r="B470" t="str">
            <v>082608</v>
          </cell>
          <cell r="C470" t="str">
            <v>DIAMETRO 2,50 M, H = 0,50 M</v>
          </cell>
          <cell r="D470" t="str">
            <v>UN</v>
          </cell>
          <cell r="E470">
            <v>578.35</v>
          </cell>
        </row>
        <row r="471">
          <cell r="B471" t="str">
            <v>082609</v>
          </cell>
          <cell r="C471" t="str">
            <v>DIAMETRO 3,00 M, H = 0,50 M</v>
          </cell>
          <cell r="D471" t="str">
            <v>UN</v>
          </cell>
          <cell r="E471">
            <v>677.87</v>
          </cell>
        </row>
        <row r="473">
          <cell r="B473" t="str">
            <v>082700</v>
          </cell>
          <cell r="C473" t="str">
            <v>ADUELA SUCESSIVAS DE CONCRETO ARMADO, MOLDADA IN LOCO</v>
          </cell>
        </row>
        <row r="474">
          <cell r="B474" t="str">
            <v>082701</v>
          </cell>
          <cell r="C474" t="str">
            <v>DIAMETRO 1,50 M</v>
          </cell>
          <cell r="D474" t="str">
            <v>M</v>
          </cell>
          <cell r="E474">
            <v>1918.97</v>
          </cell>
        </row>
        <row r="475">
          <cell r="B475" t="str">
            <v>082702</v>
          </cell>
          <cell r="C475" t="str">
            <v>DIAMETRO 2,00 M</v>
          </cell>
          <cell r="D475" t="str">
            <v>M</v>
          </cell>
          <cell r="E475">
            <v>2483.42</v>
          </cell>
        </row>
        <row r="476">
          <cell r="B476" t="str">
            <v>082703</v>
          </cell>
          <cell r="C476" t="str">
            <v>DIAMETRO 2,50 M</v>
          </cell>
          <cell r="D476" t="str">
            <v>M</v>
          </cell>
          <cell r="E476">
            <v>3047.96</v>
          </cell>
        </row>
        <row r="477">
          <cell r="B477" t="str">
            <v>082704</v>
          </cell>
          <cell r="C477" t="str">
            <v>DIAMETRO 3,00 M</v>
          </cell>
          <cell r="D477" t="str">
            <v>M</v>
          </cell>
          <cell r="E477">
            <v>3612.24</v>
          </cell>
        </row>
        <row r="478">
          <cell r="B478" t="str">
            <v>082705</v>
          </cell>
          <cell r="C478" t="str">
            <v>DIAMETRO 3,80 M</v>
          </cell>
          <cell r="D478" t="str">
            <v>M</v>
          </cell>
          <cell r="E478">
            <v>4515.3599999999997</v>
          </cell>
        </row>
        <row r="480">
          <cell r="B480" t="str">
            <v>082800</v>
          </cell>
          <cell r="C480" t="str">
            <v>DISPOSITIVOS ESPECIAIS E ESTRUTURAS ACESSORIAS</v>
          </cell>
        </row>
        <row r="481">
          <cell r="B481" t="str">
            <v>082801</v>
          </cell>
          <cell r="C481" t="str">
            <v>INSTALACAO DE HIDRANTES DE COLUNA</v>
          </cell>
          <cell r="D481" t="str">
            <v>UN</v>
          </cell>
          <cell r="E481">
            <v>274.36</v>
          </cell>
        </row>
        <row r="482">
          <cell r="B482" t="str">
            <v>082802</v>
          </cell>
          <cell r="C482" t="str">
            <v>INSTALACAO DE HIDRANTES SUBTERRANEO</v>
          </cell>
          <cell r="D482" t="str">
            <v>UN</v>
          </cell>
          <cell r="E482">
            <v>348.83</v>
          </cell>
        </row>
        <row r="483">
          <cell r="B483" t="str">
            <v>082803</v>
          </cell>
          <cell r="C483" t="str">
            <v>ASSENTAMENTO DE TUBOS DE QUEDA</v>
          </cell>
          <cell r="D483" t="str">
            <v>M</v>
          </cell>
          <cell r="E483">
            <v>142.33000000000001</v>
          </cell>
        </row>
        <row r="484">
          <cell r="B484" t="str">
            <v>082804</v>
          </cell>
          <cell r="C484" t="str">
            <v>ASSENTAMENTO DE TAMPAO DE FERRO FUNDIDO 600 MM</v>
          </cell>
          <cell r="D484" t="str">
            <v>UN</v>
          </cell>
          <cell r="E484">
            <v>42.77</v>
          </cell>
        </row>
        <row r="485">
          <cell r="B485" t="str">
            <v>082805</v>
          </cell>
          <cell r="C485" t="str">
            <v>ASSENTAMENTO DE TAMPAO DE FERRO FUNDIDO 900 MM</v>
          </cell>
          <cell r="D485" t="str">
            <v>UN</v>
          </cell>
          <cell r="E485">
            <v>64.13</v>
          </cell>
        </row>
        <row r="486">
          <cell r="B486" t="str">
            <v>082806</v>
          </cell>
          <cell r="C486" t="str">
            <v>TERMINAL DE LIMPEZA</v>
          </cell>
          <cell r="D486" t="str">
            <v>UN</v>
          </cell>
          <cell r="E486">
            <v>294</v>
          </cell>
        </row>
        <row r="487">
          <cell r="B487" t="str">
            <v>082807</v>
          </cell>
          <cell r="C487" t="str">
            <v>DISPOSITIVO DE PROTECAO PARA  REGISTRO EM TUBO DE CONCRETO</v>
          </cell>
          <cell r="D487" t="str">
            <v>UN</v>
          </cell>
          <cell r="E487">
            <v>85.39</v>
          </cell>
        </row>
        <row r="488">
          <cell r="B488" t="str">
            <v>082808</v>
          </cell>
          <cell r="C488" t="str">
            <v>DISPOSITIVO DE PROTECAO PARA REGISTRO EM TUBO CERAMICO</v>
          </cell>
          <cell r="D488" t="str">
            <v>UN</v>
          </cell>
          <cell r="E488">
            <v>54.15</v>
          </cell>
        </row>
        <row r="489">
          <cell r="B489" t="str">
            <v>082809</v>
          </cell>
          <cell r="C489" t="str">
            <v>CAIXA PASSAGEM PARA MUDANCA DIAMETRO E/OU DIRECAO - ATE 200 MM</v>
          </cell>
          <cell r="D489" t="str">
            <v>UN</v>
          </cell>
          <cell r="E489">
            <v>205.63</v>
          </cell>
        </row>
        <row r="490">
          <cell r="B490" t="str">
            <v>082810</v>
          </cell>
          <cell r="C490" t="str">
            <v>CAIXA PASSAGEM PARA MUDANCA DIAMETRO E/OU DIRECAO - 250 MM A 450 MM</v>
          </cell>
          <cell r="D490" t="str">
            <v>UN</v>
          </cell>
          <cell r="E490">
            <v>348.35</v>
          </cell>
        </row>
        <row r="491">
          <cell r="B491" t="str">
            <v>082811</v>
          </cell>
          <cell r="C491" t="str">
            <v>BOCA DE LOBO</v>
          </cell>
          <cell r="D491" t="str">
            <v>UN</v>
          </cell>
          <cell r="E491">
            <v>652.09</v>
          </cell>
        </row>
        <row r="492">
          <cell r="B492" t="str">
            <v>082812</v>
          </cell>
          <cell r="C492" t="str">
            <v>EXECUCAO DE TAMPA DE BOCA DE LOBO</v>
          </cell>
          <cell r="D492" t="str">
            <v>UN</v>
          </cell>
          <cell r="E492">
            <v>78.11</v>
          </cell>
        </row>
        <row r="493">
          <cell r="B493" t="str">
            <v>082813</v>
          </cell>
          <cell r="C493" t="str">
            <v>TAMPA DE INSPECAO EM CONCRETO ARMADO</v>
          </cell>
          <cell r="D493" t="str">
            <v>M3</v>
          </cell>
          <cell r="E493">
            <v>1132.3699999999999</v>
          </cell>
        </row>
        <row r="494">
          <cell r="B494" t="str">
            <v>082814</v>
          </cell>
          <cell r="C494" t="str">
            <v>SAIDA JUNTO AO CORREGO DIAM. ATE 250 MM</v>
          </cell>
          <cell r="D494" t="str">
            <v>UN</v>
          </cell>
          <cell r="E494">
            <v>173.84</v>
          </cell>
        </row>
        <row r="495">
          <cell r="B495" t="str">
            <v>082815</v>
          </cell>
          <cell r="C495" t="str">
            <v>SAIDA JUNTO AO CORREGO DIAM. DE 300 MM A 350 MM</v>
          </cell>
          <cell r="D495" t="str">
            <v>UN</v>
          </cell>
          <cell r="E495">
            <v>200.86</v>
          </cell>
        </row>
        <row r="496">
          <cell r="B496" t="str">
            <v>082816</v>
          </cell>
          <cell r="C496" t="str">
            <v>SAIDA JUNTO AO CORREGO DIAM. DE 400 MM A 600 MM</v>
          </cell>
          <cell r="D496" t="str">
            <v>UN</v>
          </cell>
          <cell r="E496">
            <v>285.73</v>
          </cell>
        </row>
        <row r="498">
          <cell r="B498" t="str">
            <v>082900</v>
          </cell>
          <cell r="C498" t="str">
            <v>CAIXA DE ALVENARIA DE 1 TIJOLO</v>
          </cell>
        </row>
        <row r="499">
          <cell r="B499" t="str">
            <v>082901</v>
          </cell>
          <cell r="C499" t="str">
            <v>(0,80 X 0,80) M</v>
          </cell>
          <cell r="D499" t="str">
            <v>M</v>
          </cell>
          <cell r="E499">
            <v>554.16999999999996</v>
          </cell>
        </row>
        <row r="500">
          <cell r="B500" t="str">
            <v>082902</v>
          </cell>
          <cell r="C500" t="str">
            <v>(0,80 X 1,00) M</v>
          </cell>
          <cell r="D500" t="str">
            <v>M</v>
          </cell>
          <cell r="E500">
            <v>618.74</v>
          </cell>
        </row>
        <row r="501">
          <cell r="B501" t="str">
            <v>082903</v>
          </cell>
          <cell r="C501" t="str">
            <v>(1,00 X 1,00) M</v>
          </cell>
          <cell r="D501" t="str">
            <v>M</v>
          </cell>
          <cell r="E501">
            <v>687.27</v>
          </cell>
        </row>
        <row r="502">
          <cell r="B502" t="str">
            <v>082904</v>
          </cell>
          <cell r="C502" t="str">
            <v>(1,00 X 1,10) M</v>
          </cell>
          <cell r="D502" t="str">
            <v>M</v>
          </cell>
          <cell r="E502">
            <v>721.67</v>
          </cell>
        </row>
        <row r="503">
          <cell r="B503" t="str">
            <v>082905</v>
          </cell>
          <cell r="C503" t="str">
            <v>(1,00 X 1,20) M</v>
          </cell>
          <cell r="D503" t="str">
            <v>M</v>
          </cell>
          <cell r="E503">
            <v>741.76</v>
          </cell>
        </row>
        <row r="504">
          <cell r="B504" t="str">
            <v>082906</v>
          </cell>
          <cell r="C504" t="str">
            <v>(1,00 X 1,35) M</v>
          </cell>
          <cell r="D504" t="str">
            <v>M</v>
          </cell>
          <cell r="E504">
            <v>807.42</v>
          </cell>
        </row>
        <row r="505">
          <cell r="B505" t="str">
            <v>082907</v>
          </cell>
          <cell r="C505" t="str">
            <v>(1,00 X 1,50) M</v>
          </cell>
          <cell r="D505" t="str">
            <v>M</v>
          </cell>
          <cell r="E505">
            <v>904.42</v>
          </cell>
        </row>
        <row r="506">
          <cell r="B506" t="str">
            <v>082908</v>
          </cell>
          <cell r="C506" t="str">
            <v>(1,10 X 1,10) M</v>
          </cell>
          <cell r="D506" t="str">
            <v>M</v>
          </cell>
          <cell r="E506">
            <v>756.98</v>
          </cell>
        </row>
        <row r="507">
          <cell r="B507" t="str">
            <v>082909</v>
          </cell>
          <cell r="C507" t="str">
            <v>(1,20 X 1,20) M</v>
          </cell>
          <cell r="D507" t="str">
            <v>M</v>
          </cell>
          <cell r="E507">
            <v>828.65</v>
          </cell>
        </row>
        <row r="508">
          <cell r="B508" t="str">
            <v>082910</v>
          </cell>
          <cell r="C508" t="str">
            <v>(1,20 X 1,50) M</v>
          </cell>
          <cell r="D508" t="str">
            <v>M</v>
          </cell>
          <cell r="E508">
            <v>937.66</v>
          </cell>
        </row>
        <row r="509">
          <cell r="B509" t="str">
            <v>082911</v>
          </cell>
          <cell r="C509" t="str">
            <v>(1,50 X 1,50) M</v>
          </cell>
          <cell r="D509" t="str">
            <v>M</v>
          </cell>
          <cell r="E509">
            <v>1055.82</v>
          </cell>
        </row>
        <row r="510">
          <cell r="B510" t="str">
            <v>082912</v>
          </cell>
          <cell r="C510" t="str">
            <v>(1,50 X 2,00) M</v>
          </cell>
          <cell r="D510" t="str">
            <v>M</v>
          </cell>
          <cell r="E510">
            <v>1252.7</v>
          </cell>
        </row>
        <row r="511">
          <cell r="B511" t="str">
            <v>082913</v>
          </cell>
          <cell r="C511" t="str">
            <v>(2,00 X 2,00) M</v>
          </cell>
          <cell r="D511" t="str">
            <v>M</v>
          </cell>
          <cell r="E511">
            <v>1474.94</v>
          </cell>
        </row>
        <row r="512">
          <cell r="B512" t="str">
            <v>082914</v>
          </cell>
          <cell r="C512" t="str">
            <v>(2,00 X 2,50) M</v>
          </cell>
          <cell r="D512" t="str">
            <v>M</v>
          </cell>
          <cell r="E512">
            <v>1697.18</v>
          </cell>
        </row>
        <row r="514">
          <cell r="B514" t="str">
            <v>083000</v>
          </cell>
          <cell r="C514" t="str">
            <v>CAIXA DE ALVENARIA DE 1/2 TIJOLO</v>
          </cell>
        </row>
        <row r="515">
          <cell r="B515" t="str">
            <v>083001</v>
          </cell>
          <cell r="C515" t="str">
            <v>(0,60 X 0,60) M</v>
          </cell>
          <cell r="D515" t="str">
            <v>M</v>
          </cell>
          <cell r="E515">
            <v>283.02</v>
          </cell>
        </row>
        <row r="516">
          <cell r="B516" t="str">
            <v>083002</v>
          </cell>
          <cell r="C516" t="str">
            <v>(0,80 X 0,80) M</v>
          </cell>
          <cell r="D516" t="str">
            <v>M</v>
          </cell>
          <cell r="E516">
            <v>382.09</v>
          </cell>
        </row>
        <row r="517">
          <cell r="B517" t="str">
            <v>083003</v>
          </cell>
          <cell r="C517" t="str">
            <v>(0,90 X 0,90) M</v>
          </cell>
          <cell r="D517" t="str">
            <v>M</v>
          </cell>
          <cell r="E517">
            <v>431.25</v>
          </cell>
        </row>
        <row r="518">
          <cell r="B518" t="str">
            <v>083004</v>
          </cell>
          <cell r="C518" t="str">
            <v>(1,00 X 0,80) M</v>
          </cell>
          <cell r="D518" t="str">
            <v>M</v>
          </cell>
          <cell r="E518">
            <v>430.24</v>
          </cell>
        </row>
        <row r="519">
          <cell r="B519" t="str">
            <v>083005</v>
          </cell>
          <cell r="C519" t="str">
            <v>(1,00 X 1,00) M</v>
          </cell>
          <cell r="D519" t="str">
            <v>M</v>
          </cell>
          <cell r="E519">
            <v>482.89</v>
          </cell>
        </row>
        <row r="520">
          <cell r="B520" t="str">
            <v>083006</v>
          </cell>
          <cell r="C520" t="str">
            <v>(1,00 X 1,20) M</v>
          </cell>
          <cell r="D520" t="str">
            <v>M</v>
          </cell>
          <cell r="E520">
            <v>539.34</v>
          </cell>
        </row>
        <row r="522">
          <cell r="B522" t="str">
            <v>083100</v>
          </cell>
          <cell r="C522" t="str">
            <v>DISPOSITIVOS PARA LAGOA</v>
          </cell>
        </row>
        <row r="523">
          <cell r="B523" t="str">
            <v>083101</v>
          </cell>
          <cell r="C523" t="str">
            <v>PLACA DE CONCRETO</v>
          </cell>
          <cell r="D523" t="str">
            <v>M2</v>
          </cell>
          <cell r="E523">
            <v>0</v>
          </cell>
        </row>
        <row r="524">
          <cell r="B524" t="str">
            <v>083102</v>
          </cell>
          <cell r="C524" t="str">
            <v>ABRIGO PADRAO</v>
          </cell>
          <cell r="D524" t="str">
            <v>UN</v>
          </cell>
          <cell r="E524">
            <v>9324.24</v>
          </cell>
        </row>
        <row r="525">
          <cell r="B525" t="str">
            <v>083103</v>
          </cell>
          <cell r="C525" t="str">
            <v>CAIXA "1" (1,50 X 1,30) M</v>
          </cell>
          <cell r="D525" t="str">
            <v>M</v>
          </cell>
          <cell r="E525">
            <v>3751.62</v>
          </cell>
        </row>
        <row r="526">
          <cell r="B526" t="str">
            <v>083104</v>
          </cell>
          <cell r="C526" t="str">
            <v>CAIXA "2" (2,40 X 0,80) M</v>
          </cell>
          <cell r="D526" t="str">
            <v>M</v>
          </cell>
          <cell r="E526">
            <v>1222.97</v>
          </cell>
        </row>
        <row r="527">
          <cell r="B527" t="str">
            <v>083105</v>
          </cell>
          <cell r="C527" t="str">
            <v>CAIXA "3" (1,60 X 0,80) M</v>
          </cell>
          <cell r="D527" t="str">
            <v>M</v>
          </cell>
          <cell r="E527">
            <v>1543.46</v>
          </cell>
        </row>
        <row r="528">
          <cell r="B528" t="str">
            <v>083106</v>
          </cell>
          <cell r="C528" t="str">
            <v>CAIXA "4" (0,60 X 0,60) M</v>
          </cell>
          <cell r="D528" t="str">
            <v>M</v>
          </cell>
          <cell r="E528">
            <v>390.22</v>
          </cell>
        </row>
        <row r="529">
          <cell r="B529" t="str">
            <v>083107</v>
          </cell>
          <cell r="C529" t="str">
            <v>CAIXA "6" (1,50 X 1,00) M</v>
          </cell>
          <cell r="D529" t="str">
            <v>M</v>
          </cell>
          <cell r="E529">
            <v>1790.1</v>
          </cell>
        </row>
        <row r="530">
          <cell r="B530" t="str">
            <v>083108</v>
          </cell>
          <cell r="C530" t="str">
            <v>CAIXA "7" (0,80 X 0,80) M</v>
          </cell>
          <cell r="D530" t="str">
            <v>M</v>
          </cell>
          <cell r="E530">
            <v>1201.6600000000001</v>
          </cell>
        </row>
        <row r="531">
          <cell r="B531" t="str">
            <v>083109</v>
          </cell>
          <cell r="C531" t="str">
            <v>CAIXA DE INSPECAO (0,60 X 0,60) M</v>
          </cell>
          <cell r="D531" t="str">
            <v>M</v>
          </cell>
          <cell r="E531">
            <v>517.46</v>
          </cell>
        </row>
        <row r="532">
          <cell r="B532" t="str">
            <v>083110</v>
          </cell>
          <cell r="C532" t="str">
            <v>CAIXA DE INSPECAO (0,80 X 0,80) M</v>
          </cell>
          <cell r="D532" t="str">
            <v>M</v>
          </cell>
          <cell r="E532">
            <v>733.29</v>
          </cell>
        </row>
        <row r="533">
          <cell r="B533" t="str">
            <v>083111</v>
          </cell>
          <cell r="C533" t="str">
            <v>DISPOSITIVO DE SAIDA "A"</v>
          </cell>
          <cell r="D533" t="str">
            <v>UN</v>
          </cell>
          <cell r="E533">
            <v>1169.05</v>
          </cell>
        </row>
        <row r="534">
          <cell r="B534" t="str">
            <v>083112</v>
          </cell>
          <cell r="C534" t="str">
            <v>DISPOSITIVO DE SAIDA "E"</v>
          </cell>
          <cell r="D534" t="str">
            <v>UN</v>
          </cell>
          <cell r="E534">
            <v>12666.6</v>
          </cell>
        </row>
        <row r="536">
          <cell r="B536" t="str">
            <v>090000</v>
          </cell>
          <cell r="C536" t="str">
            <v>ASSENTAMENTO</v>
          </cell>
        </row>
        <row r="537">
          <cell r="B537" t="str">
            <v>090100</v>
          </cell>
          <cell r="C537" t="str">
            <v>ASSENTAMENTO DE TUBOS E PECAS DE PVC RIGIDO E PVC RIGIDO DEFOFO PARA REDES DE DISTRIBUICAO DE AGUA</v>
          </cell>
        </row>
        <row r="538">
          <cell r="B538" t="str">
            <v>090101</v>
          </cell>
          <cell r="C538" t="str">
            <v>TUBOS E PECAS, DIAMETRO 50 MM - PVC RIGIDO (A)</v>
          </cell>
          <cell r="D538" t="str">
            <v>M</v>
          </cell>
          <cell r="E538">
            <v>7.02</v>
          </cell>
        </row>
        <row r="539">
          <cell r="B539" t="str">
            <v>090102</v>
          </cell>
          <cell r="C539" t="str">
            <v>TUBOS E PECAS, DIAMETRO 75 MM - PVC RIGIDO (A)</v>
          </cell>
          <cell r="D539" t="str">
            <v>M</v>
          </cell>
          <cell r="E539">
            <v>7.27</v>
          </cell>
        </row>
        <row r="540">
          <cell r="B540" t="str">
            <v>090103</v>
          </cell>
          <cell r="C540" t="str">
            <v>TUBOS E PECAS, DIAMETRO 100 MM - PVC RIGIDO E PVC RIGIDO DEFOFO (A)</v>
          </cell>
          <cell r="D540" t="str">
            <v>M</v>
          </cell>
          <cell r="E540">
            <v>7.63</v>
          </cell>
        </row>
        <row r="541">
          <cell r="B541" t="str">
            <v>090104</v>
          </cell>
          <cell r="C541" t="str">
            <v>TUBOS E PECAS, DIAMETRO 150 MM - PVC RIGIDO E PVC  RIGIDO DEFOFO (A)</v>
          </cell>
          <cell r="D541" t="str">
            <v>M</v>
          </cell>
          <cell r="E541">
            <v>8.39</v>
          </cell>
        </row>
        <row r="542">
          <cell r="B542" t="str">
            <v>090105</v>
          </cell>
          <cell r="C542" t="str">
            <v>TUBOS E PECAS, DIAMETRO 200 MM - PVC RIGIDO E PVC RIGIDO DEFOFO (A)</v>
          </cell>
          <cell r="D542" t="str">
            <v>M</v>
          </cell>
          <cell r="E542">
            <v>9.6999999999999993</v>
          </cell>
        </row>
        <row r="543">
          <cell r="B543" t="str">
            <v>090106</v>
          </cell>
          <cell r="C543" t="str">
            <v>TUBOS E PECAS, DIAMETRO 250 MM - PVC RIGIDO DEFOFO (A)</v>
          </cell>
          <cell r="D543" t="str">
            <v>M</v>
          </cell>
          <cell r="E543">
            <v>11.39</v>
          </cell>
        </row>
        <row r="544">
          <cell r="B544" t="str">
            <v>090107</v>
          </cell>
          <cell r="C544" t="str">
            <v>TUBOS E PECAS, DIAMETRO 300 MM - PVC RIGIDO DEFOFO (A)</v>
          </cell>
          <cell r="D544" t="str">
            <v>M</v>
          </cell>
          <cell r="E544">
            <v>12.76</v>
          </cell>
        </row>
        <row r="545">
          <cell r="B545" t="str">
            <v>090131</v>
          </cell>
          <cell r="C545" t="str">
            <v>TUBOS E PECAS, DIAM. 50 MM - PVC RIGIDO (B)</v>
          </cell>
          <cell r="D545" t="str">
            <v>M</v>
          </cell>
          <cell r="E545">
            <v>5.57</v>
          </cell>
        </row>
        <row r="546">
          <cell r="B546" t="str">
            <v>090132</v>
          </cell>
          <cell r="C546" t="str">
            <v>TUBOS E PECAS, DIAM. 75 MM - PVC RIGIDO (B)</v>
          </cell>
          <cell r="D546" t="str">
            <v>M</v>
          </cell>
          <cell r="E546">
            <v>5.81</v>
          </cell>
        </row>
        <row r="547">
          <cell r="B547" t="str">
            <v>090133</v>
          </cell>
          <cell r="C547" t="str">
            <v>TUBOS E PECAS, DIAM. 100 MM - PVC RIGIDO E PVC RIGIDO DEFOFO (B)</v>
          </cell>
          <cell r="D547" t="str">
            <v>M</v>
          </cell>
          <cell r="E547">
            <v>6.03</v>
          </cell>
        </row>
        <row r="548">
          <cell r="B548" t="str">
            <v>090134</v>
          </cell>
          <cell r="C548" t="str">
            <v>TUBOS E PECAS, DIAM. 150 MM - PVC RIGIDO E PVC RIGIDO DEFOFO (B)</v>
          </cell>
          <cell r="D548" t="str">
            <v>M</v>
          </cell>
          <cell r="E548">
            <v>6.3</v>
          </cell>
        </row>
        <row r="549">
          <cell r="B549" t="str">
            <v>090135</v>
          </cell>
          <cell r="C549" t="str">
            <v>TUBOS E PECAS, DIAM. 200 MM - PVC RIGIDO E PVC RIGIDO DEFOFO (B)</v>
          </cell>
          <cell r="D549" t="str">
            <v>M</v>
          </cell>
          <cell r="E549">
            <v>7.7</v>
          </cell>
        </row>
        <row r="550">
          <cell r="B550" t="str">
            <v>090136</v>
          </cell>
          <cell r="C550" t="str">
            <v>TUBOS E PECAS, DIAM. 250 MM - PVC RIGIDO DEFOFO (B)</v>
          </cell>
          <cell r="D550" t="str">
            <v>M</v>
          </cell>
          <cell r="E550">
            <v>9.08</v>
          </cell>
        </row>
        <row r="551">
          <cell r="B551" t="str">
            <v>090137</v>
          </cell>
          <cell r="C551" t="str">
            <v>TUBOS E PECAS, DIAM. 300 MM - PVC RIGIDO DEFOFO (B)</v>
          </cell>
          <cell r="D551" t="str">
            <v>M</v>
          </cell>
          <cell r="E551">
            <v>10.18</v>
          </cell>
        </row>
        <row r="552">
          <cell r="B552" t="str">
            <v>090151</v>
          </cell>
          <cell r="C552" t="str">
            <v>TUBOS E PECAS, DIAM. 50 MM - PVC RIGIDO (C)</v>
          </cell>
          <cell r="D552" t="str">
            <v>M</v>
          </cell>
          <cell r="E552">
            <v>3.45</v>
          </cell>
        </row>
        <row r="553">
          <cell r="B553" t="str">
            <v>090152</v>
          </cell>
          <cell r="C553" t="str">
            <v>TUBOS E PECAS, DIAM. 75 MM - PVC RIGIDO (C)</v>
          </cell>
          <cell r="D553" t="str">
            <v>M</v>
          </cell>
          <cell r="E553">
            <v>3.56</v>
          </cell>
        </row>
        <row r="554">
          <cell r="B554" t="str">
            <v>090153</v>
          </cell>
          <cell r="C554" t="str">
            <v>TUBOS E PECAS, DIAM. 100 MM - PVC RIGIDO DEFOFO (C)</v>
          </cell>
          <cell r="D554" t="str">
            <v>M</v>
          </cell>
          <cell r="E554">
            <v>3.75</v>
          </cell>
        </row>
        <row r="555">
          <cell r="B555" t="str">
            <v>090154</v>
          </cell>
          <cell r="C555" t="str">
            <v>TUBOS E PECAS, DIAM. 150 MM - PVC RIGIDO E PVC RIGIDO DEFOFO (C)</v>
          </cell>
          <cell r="D555" t="str">
            <v>M</v>
          </cell>
          <cell r="E555">
            <v>4.13</v>
          </cell>
        </row>
        <row r="556">
          <cell r="B556" t="str">
            <v>090155</v>
          </cell>
          <cell r="C556" t="str">
            <v>TUBOS E PECAS, DIAM. 200 MM - PVC RIGIDO E PVC RIGIDO DEFOFO (C)</v>
          </cell>
          <cell r="D556" t="str">
            <v>M</v>
          </cell>
          <cell r="E556">
            <v>4.8</v>
          </cell>
        </row>
        <row r="557">
          <cell r="B557" t="str">
            <v>090156</v>
          </cell>
          <cell r="C557" t="str">
            <v>TUBOS E PECAS, DIAM. 250 MM - PVC RIGIDO DEFOFO (C)</v>
          </cell>
          <cell r="D557" t="str">
            <v>M</v>
          </cell>
          <cell r="E557">
            <v>5.59</v>
          </cell>
        </row>
        <row r="558">
          <cell r="B558" t="str">
            <v>090157</v>
          </cell>
          <cell r="C558" t="str">
            <v>TUBOS E PECAS, DIAM. 300 MM - PVC RIGIDO DEFOFO (C)</v>
          </cell>
          <cell r="D558" t="str">
            <v>M</v>
          </cell>
          <cell r="E558">
            <v>6.27</v>
          </cell>
        </row>
        <row r="560">
          <cell r="B560" t="str">
            <v>090200</v>
          </cell>
          <cell r="C560" t="str">
            <v>ASSENTAMENTO DE TUBOS E PECAS DE FERRO FUNDIDO PARA REDES DE DISTRIBUICAO DE AGUA</v>
          </cell>
        </row>
        <row r="561">
          <cell r="B561" t="str">
            <v>090201</v>
          </cell>
          <cell r="C561" t="str">
            <v>TUBOS E PECAS, DIAMETRO 50 MM (A)</v>
          </cell>
          <cell r="D561" t="str">
            <v>M</v>
          </cell>
          <cell r="E561">
            <v>8.73</v>
          </cell>
        </row>
        <row r="562">
          <cell r="B562" t="str">
            <v>090202</v>
          </cell>
          <cell r="C562" t="str">
            <v>TUBOS E PECAS, DIAMETRO 75 MM (A)</v>
          </cell>
          <cell r="D562" t="str">
            <v>M</v>
          </cell>
          <cell r="E562">
            <v>9.68</v>
          </cell>
        </row>
        <row r="563">
          <cell r="B563" t="str">
            <v>090203</v>
          </cell>
          <cell r="C563" t="str">
            <v>TUBOS E PECAS, DIAMETRO 100 MM (A)</v>
          </cell>
          <cell r="D563" t="str">
            <v>M</v>
          </cell>
          <cell r="E563">
            <v>10.93</v>
          </cell>
        </row>
        <row r="564">
          <cell r="B564" t="str">
            <v>090204</v>
          </cell>
          <cell r="C564" t="str">
            <v>TUBOS E PECAS, DIAMETRO 150 MM (A)</v>
          </cell>
          <cell r="D564" t="str">
            <v>M</v>
          </cell>
          <cell r="E564">
            <v>13.31</v>
          </cell>
        </row>
        <row r="565">
          <cell r="B565" t="str">
            <v>090205</v>
          </cell>
          <cell r="C565" t="str">
            <v>TUBOS E PECAS, DIAMETRO 200 MM (A)</v>
          </cell>
          <cell r="D565" t="str">
            <v>M</v>
          </cell>
          <cell r="E565">
            <v>14.8</v>
          </cell>
        </row>
        <row r="566">
          <cell r="B566" t="str">
            <v>090206</v>
          </cell>
          <cell r="C566" t="str">
            <v>TUBOS E PECAS, DIAMETRO 250 MM (A)</v>
          </cell>
          <cell r="D566" t="str">
            <v>M</v>
          </cell>
          <cell r="E566">
            <v>16.59</v>
          </cell>
        </row>
        <row r="567">
          <cell r="B567" t="str">
            <v>090207</v>
          </cell>
          <cell r="C567" t="str">
            <v>TUBOS E PECAS, DIAMETRO 300 MM (A)</v>
          </cell>
          <cell r="D567" t="str">
            <v>M</v>
          </cell>
          <cell r="E567">
            <v>19.649999999999999</v>
          </cell>
        </row>
        <row r="568">
          <cell r="B568" t="str">
            <v>090208</v>
          </cell>
          <cell r="C568" t="str">
            <v>TUBOS E PECAS, DIAMETRO 400 MM (A)</v>
          </cell>
          <cell r="D568" t="str">
            <v>M</v>
          </cell>
          <cell r="E568">
            <v>23.8</v>
          </cell>
        </row>
        <row r="569">
          <cell r="B569" t="str">
            <v>090209</v>
          </cell>
          <cell r="C569" t="str">
            <v>TUBOS E PECAS, DIAMETRO 500 MM (A)</v>
          </cell>
          <cell r="D569" t="str">
            <v>M</v>
          </cell>
          <cell r="E569">
            <v>28.36</v>
          </cell>
        </row>
        <row r="570">
          <cell r="B570" t="str">
            <v>090210</v>
          </cell>
          <cell r="C570" t="str">
            <v>TUBOS E PECAS, DIAMETRO 600 MM (A)</v>
          </cell>
          <cell r="D570" t="str">
            <v>M</v>
          </cell>
          <cell r="E570">
            <v>33.6</v>
          </cell>
        </row>
        <row r="571">
          <cell r="B571" t="str">
            <v>090231</v>
          </cell>
          <cell r="C571" t="str">
            <v>TUBOS E PECAS, DIAM. 50 MM (B)</v>
          </cell>
          <cell r="D571" t="str">
            <v>M</v>
          </cell>
          <cell r="E571">
            <v>6.95</v>
          </cell>
        </row>
        <row r="572">
          <cell r="B572" t="str">
            <v>090232</v>
          </cell>
          <cell r="C572" t="str">
            <v>TUBOS E PECAS, DIAM. 75 MM (B)</v>
          </cell>
          <cell r="D572" t="str">
            <v>M</v>
          </cell>
          <cell r="E572">
            <v>7.72</v>
          </cell>
        </row>
        <row r="573">
          <cell r="B573" t="str">
            <v>090233</v>
          </cell>
          <cell r="C573" t="str">
            <v>TUBOS E PECAS, DIAM. 100 MM (B)</v>
          </cell>
          <cell r="D573" t="str">
            <v>M</v>
          </cell>
          <cell r="E573">
            <v>8.7100000000000009</v>
          </cell>
        </row>
        <row r="574">
          <cell r="B574" t="str">
            <v>090234</v>
          </cell>
          <cell r="C574" t="str">
            <v>TUBOS E PECAS, DIAM. 150 MM (B)</v>
          </cell>
          <cell r="D574" t="str">
            <v>M</v>
          </cell>
          <cell r="E574">
            <v>10.64</v>
          </cell>
        </row>
        <row r="575">
          <cell r="B575" t="str">
            <v>090235</v>
          </cell>
          <cell r="C575" t="str">
            <v>TUBOS E PECAS, DIAM. 200 MM (B)</v>
          </cell>
          <cell r="D575" t="str">
            <v>M</v>
          </cell>
          <cell r="E575">
            <v>11.82</v>
          </cell>
        </row>
        <row r="576">
          <cell r="B576" t="str">
            <v>090236</v>
          </cell>
          <cell r="C576" t="str">
            <v>TUBOS E PECAS, DIAM. 250 MM (B)</v>
          </cell>
          <cell r="D576" t="str">
            <v>M</v>
          </cell>
          <cell r="E576">
            <v>13.22</v>
          </cell>
        </row>
        <row r="577">
          <cell r="B577" t="str">
            <v>090237</v>
          </cell>
          <cell r="C577" t="str">
            <v>TUBOS E PECAS, DIAM. 300 MM (B)</v>
          </cell>
          <cell r="D577" t="str">
            <v>M</v>
          </cell>
          <cell r="E577">
            <v>15.68</v>
          </cell>
        </row>
        <row r="578">
          <cell r="B578" t="str">
            <v>090238</v>
          </cell>
          <cell r="C578" t="str">
            <v>TUBOS E PECAS, DIAM. 400 MM (B)</v>
          </cell>
          <cell r="D578" t="str">
            <v>M</v>
          </cell>
          <cell r="E578">
            <v>19.010000000000002</v>
          </cell>
        </row>
        <row r="579">
          <cell r="B579" t="str">
            <v>090239</v>
          </cell>
          <cell r="C579" t="str">
            <v>TUBOS E PECAS, DIAMETRO, 500 MM (B)</v>
          </cell>
          <cell r="D579" t="str">
            <v>M</v>
          </cell>
          <cell r="E579">
            <v>22.63</v>
          </cell>
        </row>
        <row r="580">
          <cell r="B580" t="str">
            <v>090240</v>
          </cell>
          <cell r="C580" t="str">
            <v>TUBOS E PECAS, DIAM. 600 MM (B)</v>
          </cell>
          <cell r="D580" t="str">
            <v>M</v>
          </cell>
          <cell r="E580">
            <v>24.17</v>
          </cell>
        </row>
        <row r="581">
          <cell r="B581" t="str">
            <v>090251</v>
          </cell>
          <cell r="C581" t="str">
            <v>TUBOS E PECAS, DIAM. 50 MM (C)</v>
          </cell>
          <cell r="D581" t="str">
            <v>M</v>
          </cell>
          <cell r="E581">
            <v>4.3</v>
          </cell>
        </row>
        <row r="582">
          <cell r="B582" t="str">
            <v>090252</v>
          </cell>
          <cell r="C582" t="str">
            <v>TUBOS E PECAS, DIAM. 75 MM (C)</v>
          </cell>
          <cell r="D582" t="str">
            <v>M</v>
          </cell>
          <cell r="E582">
            <v>4.7699999999999996</v>
          </cell>
        </row>
        <row r="583">
          <cell r="B583" t="str">
            <v>090253</v>
          </cell>
          <cell r="C583" t="str">
            <v>TUBOS E PECAS, DIAM. 100 MM (C)</v>
          </cell>
          <cell r="D583" t="str">
            <v>M</v>
          </cell>
          <cell r="E583">
            <v>5.39</v>
          </cell>
        </row>
        <row r="584">
          <cell r="B584" t="str">
            <v>090254</v>
          </cell>
          <cell r="C584" t="str">
            <v>TUBOS E PECAS, DIAM. 150 MM (C)</v>
          </cell>
          <cell r="D584" t="str">
            <v>M</v>
          </cell>
          <cell r="E584">
            <v>6.58</v>
          </cell>
        </row>
        <row r="585">
          <cell r="B585" t="str">
            <v>090255</v>
          </cell>
          <cell r="C585" t="str">
            <v>TUBOS E PECAS, DIAM. 200 MM (C)</v>
          </cell>
          <cell r="D585" t="str">
            <v>M</v>
          </cell>
          <cell r="E585">
            <v>7.31</v>
          </cell>
        </row>
        <row r="586">
          <cell r="B586" t="str">
            <v>090256</v>
          </cell>
          <cell r="C586" t="str">
            <v>TUBOS E PECAS, DIAM. 250 MM (C)</v>
          </cell>
          <cell r="D586" t="str">
            <v>M</v>
          </cell>
          <cell r="E586">
            <v>8.2100000000000009</v>
          </cell>
        </row>
        <row r="587">
          <cell r="B587" t="str">
            <v>090257</v>
          </cell>
          <cell r="C587" t="str">
            <v>TUBOS E PECAS, DIAM. 300 MM (C)</v>
          </cell>
          <cell r="D587" t="str">
            <v>M</v>
          </cell>
          <cell r="E587">
            <v>9.74</v>
          </cell>
        </row>
        <row r="588">
          <cell r="B588" t="str">
            <v>090258</v>
          </cell>
          <cell r="C588" t="str">
            <v>TUBOS E PECAS, DIAM. 400 MM (C)</v>
          </cell>
          <cell r="D588" t="str">
            <v>M</v>
          </cell>
          <cell r="E588">
            <v>11.79</v>
          </cell>
        </row>
        <row r="589">
          <cell r="B589" t="str">
            <v>090259</v>
          </cell>
          <cell r="C589" t="str">
            <v>TUBOS E PECAS, DIAM. 500 MM (C)</v>
          </cell>
          <cell r="D589" t="str">
            <v>M</v>
          </cell>
          <cell r="E589">
            <v>14.09</v>
          </cell>
        </row>
        <row r="590">
          <cell r="B590" t="str">
            <v>090260</v>
          </cell>
          <cell r="C590" t="str">
            <v>TUBOS E PECAS, DIAM. 600 MM (C)</v>
          </cell>
          <cell r="D590" t="str">
            <v>M</v>
          </cell>
          <cell r="E590">
            <v>16.7</v>
          </cell>
        </row>
        <row r="592">
          <cell r="B592" t="str">
            <v>090400</v>
          </cell>
          <cell r="C592" t="str">
            <v>ASSENTAMENTO SIMPLES DE TUBOS E PECAS DE CERAMICA</v>
          </cell>
        </row>
        <row r="593">
          <cell r="B593" t="str">
            <v>090401</v>
          </cell>
          <cell r="C593" t="str">
            <v>TUBOS E PECAS, DIAMETRO 100 MM (A)</v>
          </cell>
          <cell r="D593" t="str">
            <v>M</v>
          </cell>
          <cell r="E593">
            <v>7.44</v>
          </cell>
        </row>
        <row r="594">
          <cell r="B594" t="str">
            <v>090402</v>
          </cell>
          <cell r="C594" t="str">
            <v>TUBOS E PECAS, DIAMETRO 150 MM (A)</v>
          </cell>
          <cell r="D594" t="str">
            <v>M</v>
          </cell>
          <cell r="E594">
            <v>9.4</v>
          </cell>
        </row>
        <row r="595">
          <cell r="B595" t="str">
            <v>090403</v>
          </cell>
          <cell r="C595" t="str">
            <v>TUBOS E PECAS, DIAMETRO 200 MM (A)</v>
          </cell>
          <cell r="D595" t="str">
            <v>M</v>
          </cell>
          <cell r="E595">
            <v>11.31</v>
          </cell>
        </row>
        <row r="596">
          <cell r="B596" t="str">
            <v>090404</v>
          </cell>
          <cell r="C596" t="str">
            <v>TUBOS E PECAS, DIAMETRO 250 MM (A)</v>
          </cell>
          <cell r="D596" t="str">
            <v>M</v>
          </cell>
          <cell r="E596">
            <v>13.68</v>
          </cell>
        </row>
        <row r="597">
          <cell r="B597" t="str">
            <v>090405</v>
          </cell>
          <cell r="C597" t="str">
            <v>TUBOS E PECAS, DIAMETRO 300 MM (A)</v>
          </cell>
          <cell r="D597" t="str">
            <v>M</v>
          </cell>
          <cell r="E597">
            <v>15.72</v>
          </cell>
        </row>
        <row r="598">
          <cell r="B598" t="str">
            <v>090406</v>
          </cell>
          <cell r="C598" t="str">
            <v>TUBOS E PECAS, DIAMETRO 375 MM (A)</v>
          </cell>
          <cell r="D598" t="str">
            <v>M</v>
          </cell>
          <cell r="E598">
            <v>18.100000000000001</v>
          </cell>
        </row>
        <row r="599">
          <cell r="B599" t="str">
            <v>090407</v>
          </cell>
          <cell r="C599" t="str">
            <v>TUBOS E PECAS, DIAMETRO 450 MM (A)</v>
          </cell>
          <cell r="D599" t="str">
            <v>M</v>
          </cell>
          <cell r="E599">
            <v>20.74</v>
          </cell>
        </row>
        <row r="600">
          <cell r="B600" t="str">
            <v>090431</v>
          </cell>
          <cell r="C600" t="str">
            <v>TUBOS E PECAS, DIAM. 100 MM (B)</v>
          </cell>
          <cell r="D600" t="str">
            <v>M</v>
          </cell>
          <cell r="E600">
            <v>6.58</v>
          </cell>
        </row>
        <row r="601">
          <cell r="B601" t="str">
            <v>090432</v>
          </cell>
          <cell r="C601" t="str">
            <v>TUBOS E PECAS, DIAM. 150 MM (B)</v>
          </cell>
          <cell r="D601" t="str">
            <v>M</v>
          </cell>
          <cell r="E601">
            <v>8.2799999999999994</v>
          </cell>
        </row>
        <row r="602">
          <cell r="B602" t="str">
            <v>090433</v>
          </cell>
          <cell r="C602" t="str">
            <v>TUBOS E PECAS, DIAM. 200 MM (B)</v>
          </cell>
          <cell r="D602" t="str">
            <v>M</v>
          </cell>
          <cell r="E602">
            <v>9.93</v>
          </cell>
        </row>
        <row r="603">
          <cell r="B603" t="str">
            <v>090434</v>
          </cell>
          <cell r="C603" t="str">
            <v>TUBOS E PECAS, DIAM. 250 MM (B)</v>
          </cell>
          <cell r="D603" t="str">
            <v>M</v>
          </cell>
          <cell r="E603">
            <v>12.08</v>
          </cell>
        </row>
        <row r="604">
          <cell r="B604" t="str">
            <v>090435</v>
          </cell>
          <cell r="C604" t="str">
            <v>TUBOS E PECAS, DIAM. 300 MM (B)</v>
          </cell>
          <cell r="D604" t="str">
            <v>M</v>
          </cell>
          <cell r="E604">
            <v>14.03</v>
          </cell>
        </row>
        <row r="605">
          <cell r="B605" t="str">
            <v>090436</v>
          </cell>
          <cell r="C605" t="str">
            <v>TUBOS E PECAS, DIAM. 375 MM (B)</v>
          </cell>
          <cell r="D605" t="str">
            <v>M</v>
          </cell>
          <cell r="E605">
            <v>16.3</v>
          </cell>
        </row>
        <row r="606">
          <cell r="B606" t="str">
            <v>090437</v>
          </cell>
          <cell r="C606" t="str">
            <v>TUBOS E PECAS, DIAM. 450 MM (B)</v>
          </cell>
          <cell r="D606" t="str">
            <v>M</v>
          </cell>
          <cell r="E606">
            <v>18.760000000000002</v>
          </cell>
        </row>
        <row r="607">
          <cell r="B607" t="str">
            <v>090451</v>
          </cell>
          <cell r="C607" t="str">
            <v>TUBOS E PECAS, DIAM. 100 MM (C)</v>
          </cell>
          <cell r="D607" t="str">
            <v>M</v>
          </cell>
          <cell r="E607">
            <v>5.34</v>
          </cell>
        </row>
        <row r="608">
          <cell r="B608" t="str">
            <v>090452</v>
          </cell>
          <cell r="C608" t="str">
            <v>TUBOS E PECAS, DIAM. 150 MM (C)</v>
          </cell>
          <cell r="D608" t="str">
            <v>M</v>
          </cell>
          <cell r="E608">
            <v>6.59</v>
          </cell>
        </row>
        <row r="609">
          <cell r="B609" t="str">
            <v>090453</v>
          </cell>
          <cell r="C609" t="str">
            <v>TUBOS E PECAS, DIAM. 200 MM (C)</v>
          </cell>
          <cell r="D609" t="str">
            <v>M</v>
          </cell>
          <cell r="E609">
            <v>7.8</v>
          </cell>
        </row>
        <row r="610">
          <cell r="B610" t="str">
            <v>090454</v>
          </cell>
          <cell r="C610" t="str">
            <v>TUBOS E PECAS, DIAM. 250 MM (C)</v>
          </cell>
          <cell r="D610" t="str">
            <v>M</v>
          </cell>
          <cell r="E610">
            <v>9.76</v>
          </cell>
        </row>
        <row r="611">
          <cell r="B611" t="str">
            <v>090455</v>
          </cell>
          <cell r="C611" t="str">
            <v>TUBOS E PECAS, DIAM. 300 MM (C)</v>
          </cell>
          <cell r="D611" t="str">
            <v>M</v>
          </cell>
          <cell r="E611">
            <v>11.53</v>
          </cell>
        </row>
        <row r="612">
          <cell r="B612" t="str">
            <v>090456</v>
          </cell>
          <cell r="C612" t="str">
            <v>TUBOS E PECAS, DIAM. 375 MM (C)</v>
          </cell>
          <cell r="D612" t="str">
            <v>M</v>
          </cell>
          <cell r="E612">
            <v>13.61</v>
          </cell>
        </row>
        <row r="613">
          <cell r="B613" t="str">
            <v>090457</v>
          </cell>
          <cell r="C613" t="str">
            <v>TUBOS E PECAS, DIAM. 450 MM (C)</v>
          </cell>
          <cell r="D613" t="str">
            <v>M</v>
          </cell>
          <cell r="E613">
            <v>15.84</v>
          </cell>
        </row>
        <row r="615">
          <cell r="B615" t="str">
            <v>090600</v>
          </cell>
          <cell r="C615" t="str">
            <v>ASSENTAMENTO SIMPLES DE TUBOS E PECAS DE PVC RIGIDO E PVC RIGIDO DEFOFO</v>
          </cell>
        </row>
        <row r="616">
          <cell r="B616" t="str">
            <v>090601</v>
          </cell>
          <cell r="C616" t="str">
            <v>TUBOS E PECAS, DIAMETRO 50 MM (A)</v>
          </cell>
          <cell r="D616" t="str">
            <v>M</v>
          </cell>
          <cell r="E616">
            <v>0.61</v>
          </cell>
        </row>
        <row r="617">
          <cell r="B617" t="str">
            <v>090602</v>
          </cell>
          <cell r="C617" t="str">
            <v>TUBOS E PECAS, DIAMETRO 75 MM (A)</v>
          </cell>
          <cell r="D617" t="str">
            <v>M</v>
          </cell>
          <cell r="E617">
            <v>0.75</v>
          </cell>
        </row>
        <row r="618">
          <cell r="B618" t="str">
            <v>090603</v>
          </cell>
          <cell r="C618" t="str">
            <v>TUBOS E PECAS, DIAMETRO 100 MM (A)</v>
          </cell>
          <cell r="D618" t="str">
            <v>M</v>
          </cell>
          <cell r="E618">
            <v>0.97</v>
          </cell>
        </row>
        <row r="619">
          <cell r="B619" t="str">
            <v>090604</v>
          </cell>
          <cell r="C619" t="str">
            <v>TUBOS E PECAS, DIAMETRO 150 MM (A)</v>
          </cell>
          <cell r="D619" t="str">
            <v>M</v>
          </cell>
          <cell r="E619">
            <v>1.52</v>
          </cell>
        </row>
        <row r="620">
          <cell r="B620" t="str">
            <v>090605</v>
          </cell>
          <cell r="C620" t="str">
            <v>TUBOS E PECAS, DIAMETRO 200 MM (A)</v>
          </cell>
          <cell r="D620" t="str">
            <v>M</v>
          </cell>
          <cell r="E620">
            <v>1.94</v>
          </cell>
        </row>
        <row r="621">
          <cell r="B621" t="str">
            <v>090606</v>
          </cell>
          <cell r="C621" t="str">
            <v>TUBOS E PECAS, DIAMETRO 300 MM (A)</v>
          </cell>
          <cell r="D621" t="str">
            <v>M</v>
          </cell>
          <cell r="E621">
            <v>3.12</v>
          </cell>
        </row>
        <row r="622">
          <cell r="B622" t="str">
            <v>090607</v>
          </cell>
          <cell r="C622" t="str">
            <v>TUBOS E PECAS, DIAMETRO 400 MM (A)</v>
          </cell>
          <cell r="D622" t="str">
            <v>M</v>
          </cell>
          <cell r="E622">
            <v>3.89</v>
          </cell>
        </row>
        <row r="623">
          <cell r="B623" t="str">
            <v>090631</v>
          </cell>
          <cell r="C623" t="str">
            <v>TUBOS E PECAS, DIAM. 50 MM (B)</v>
          </cell>
          <cell r="D623" t="str">
            <v>M</v>
          </cell>
          <cell r="E623">
            <v>0.46</v>
          </cell>
        </row>
        <row r="624">
          <cell r="B624" t="str">
            <v>090632</v>
          </cell>
          <cell r="C624" t="str">
            <v>TUBOS E PECAS, DIAM. 75 MM (B)</v>
          </cell>
          <cell r="D624" t="str">
            <v>M</v>
          </cell>
          <cell r="E624">
            <v>0.61</v>
          </cell>
        </row>
        <row r="625">
          <cell r="B625" t="str">
            <v>090633</v>
          </cell>
          <cell r="C625" t="str">
            <v>TUBOS E PECAS, DIAM. 100 MM (B)</v>
          </cell>
          <cell r="D625" t="str">
            <v>M</v>
          </cell>
          <cell r="E625">
            <v>0.75</v>
          </cell>
        </row>
        <row r="626">
          <cell r="B626" t="str">
            <v>090634</v>
          </cell>
          <cell r="C626" t="str">
            <v>TUBOS E PECAS, DIAM. 150 MM (B)</v>
          </cell>
          <cell r="D626" t="str">
            <v>M</v>
          </cell>
          <cell r="E626">
            <v>1.23</v>
          </cell>
        </row>
        <row r="627">
          <cell r="B627" t="str">
            <v>090635</v>
          </cell>
          <cell r="C627" t="str">
            <v>TUBOS E PECAS, DIAM. 200 MM (B)</v>
          </cell>
          <cell r="D627" t="str">
            <v>M</v>
          </cell>
          <cell r="E627">
            <v>1.52</v>
          </cell>
        </row>
        <row r="628">
          <cell r="B628" t="str">
            <v>090636</v>
          </cell>
          <cell r="C628" t="str">
            <v>TUBOS E PECAS, DIAM. 300 MM (B)</v>
          </cell>
          <cell r="D628" t="str">
            <v>M</v>
          </cell>
          <cell r="E628">
            <v>2.5</v>
          </cell>
        </row>
        <row r="629">
          <cell r="B629" t="str">
            <v>090637</v>
          </cell>
          <cell r="C629" t="str">
            <v>TUBOS E PECAS, DIAM. 400 MM (B)</v>
          </cell>
          <cell r="D629" t="str">
            <v>M</v>
          </cell>
          <cell r="E629">
            <v>3.12</v>
          </cell>
        </row>
        <row r="630">
          <cell r="B630" t="str">
            <v>090651</v>
          </cell>
          <cell r="C630" t="str">
            <v>TUBOS E PECAS, DIAM. 50 MM (C)</v>
          </cell>
          <cell r="D630" t="str">
            <v>M</v>
          </cell>
          <cell r="E630">
            <v>0.28999999999999998</v>
          </cell>
        </row>
        <row r="631">
          <cell r="B631" t="str">
            <v>090652</v>
          </cell>
          <cell r="C631" t="str">
            <v>TUBOS E PECAS, DIAM. 75 MM (C)</v>
          </cell>
          <cell r="D631" t="str">
            <v>M</v>
          </cell>
          <cell r="E631">
            <v>0.34</v>
          </cell>
        </row>
        <row r="632">
          <cell r="B632" t="str">
            <v>090653</v>
          </cell>
          <cell r="C632" t="str">
            <v>TUBOS E PECAS, DIAM. 100 MM (C)</v>
          </cell>
          <cell r="D632" t="str">
            <v>M</v>
          </cell>
          <cell r="E632">
            <v>0.46</v>
          </cell>
        </row>
        <row r="633">
          <cell r="B633" t="str">
            <v>090654</v>
          </cell>
          <cell r="C633" t="str">
            <v>TUBOS E PECAS, DIAM. 150 MM (C)</v>
          </cell>
          <cell r="D633" t="str">
            <v>M</v>
          </cell>
          <cell r="E633">
            <v>0.75</v>
          </cell>
        </row>
        <row r="634">
          <cell r="B634" t="str">
            <v>090655</v>
          </cell>
          <cell r="C634" t="str">
            <v>TUBOS E PECAS, DIAM. 200 MM (C)</v>
          </cell>
          <cell r="D634" t="str">
            <v>M</v>
          </cell>
          <cell r="E634">
            <v>0.97</v>
          </cell>
        </row>
        <row r="635">
          <cell r="B635" t="str">
            <v>090656</v>
          </cell>
          <cell r="C635" t="str">
            <v>TUBOS E PECAS, DIAM. 300 MM (C)</v>
          </cell>
          <cell r="D635" t="str">
            <v>M</v>
          </cell>
          <cell r="E635">
            <v>1.52</v>
          </cell>
        </row>
        <row r="636">
          <cell r="B636" t="str">
            <v>090657</v>
          </cell>
          <cell r="C636" t="str">
            <v>TUBOS E PECAS, DIAM. 400 MM (C)</v>
          </cell>
          <cell r="D636" t="str">
            <v>M</v>
          </cell>
          <cell r="E636">
            <v>1.94</v>
          </cell>
        </row>
        <row r="638">
          <cell r="B638" t="str">
            <v>090700</v>
          </cell>
          <cell r="C638" t="str">
            <v>ASSENTAMENTO SIMPLES DE TUBOS E PECAS DE FERRO FUNDIDO</v>
          </cell>
        </row>
        <row r="639">
          <cell r="B639" t="str">
            <v>090701</v>
          </cell>
          <cell r="C639" t="str">
            <v>TUBOS E PECAS, DIAMETRO 50 MM (A)</v>
          </cell>
          <cell r="D639" t="str">
            <v>M</v>
          </cell>
          <cell r="E639">
            <v>2.3199999999999998</v>
          </cell>
        </row>
        <row r="640">
          <cell r="B640" t="str">
            <v>090702</v>
          </cell>
          <cell r="C640" t="str">
            <v>TUBOS E PECAS, DIAMETRO 75 MM (A)</v>
          </cell>
          <cell r="D640" t="str">
            <v>M</v>
          </cell>
          <cell r="E640">
            <v>3.15</v>
          </cell>
        </row>
        <row r="641">
          <cell r="B641" t="str">
            <v>090703</v>
          </cell>
          <cell r="C641" t="str">
            <v>TUBOS E PECAS, DIAMETRO 100 MM (A)</v>
          </cell>
          <cell r="D641" t="str">
            <v>M</v>
          </cell>
          <cell r="E641">
            <v>4.26</v>
          </cell>
        </row>
        <row r="642">
          <cell r="B642" t="str">
            <v>090704</v>
          </cell>
          <cell r="C642" t="str">
            <v>TUBOS E PECAS, DIAMETRO 150 MM (A)</v>
          </cell>
          <cell r="D642" t="str">
            <v>M</v>
          </cell>
          <cell r="E642">
            <v>6.45</v>
          </cell>
        </row>
        <row r="643">
          <cell r="B643" t="str">
            <v>090705</v>
          </cell>
          <cell r="C643" t="str">
            <v>TUBOS E PECAS, DIAMETRO 200 MM (A)</v>
          </cell>
          <cell r="D643" t="str">
            <v>M</v>
          </cell>
          <cell r="E643">
            <v>7.03</v>
          </cell>
        </row>
        <row r="644">
          <cell r="B644" t="str">
            <v>090706</v>
          </cell>
          <cell r="C644" t="str">
            <v>TUBOS E PECAS, DIAMETRO 250 MM (A)</v>
          </cell>
          <cell r="D644" t="str">
            <v>M</v>
          </cell>
          <cell r="E644">
            <v>7.91</v>
          </cell>
        </row>
        <row r="645">
          <cell r="B645" t="str">
            <v>090707</v>
          </cell>
          <cell r="C645" t="str">
            <v>TUBOS E PECAS, DIAMETRO 300 MM (A)</v>
          </cell>
          <cell r="D645" t="str">
            <v>M</v>
          </cell>
          <cell r="E645">
            <v>10.01</v>
          </cell>
        </row>
        <row r="646">
          <cell r="B646" t="str">
            <v>090708</v>
          </cell>
          <cell r="C646" t="str">
            <v>TUBOS E PECAS, DIAMETRO 400 MM (A)</v>
          </cell>
          <cell r="D646" t="str">
            <v>M</v>
          </cell>
          <cell r="E646">
            <v>12.18</v>
          </cell>
        </row>
        <row r="647">
          <cell r="B647" t="str">
            <v>090709</v>
          </cell>
          <cell r="C647" t="str">
            <v>TUBOS E PECAS, DIAMETRO 500 MM (A)</v>
          </cell>
          <cell r="D647" t="str">
            <v>M</v>
          </cell>
          <cell r="E647">
            <v>14.64</v>
          </cell>
        </row>
        <row r="648">
          <cell r="B648" t="str">
            <v>090710</v>
          </cell>
          <cell r="C648" t="str">
            <v>TUBOS E PECAS, DIAMETRO 600 MM (A)</v>
          </cell>
          <cell r="D648" t="str">
            <v>M</v>
          </cell>
          <cell r="E648">
            <v>17.64</v>
          </cell>
        </row>
        <row r="649">
          <cell r="B649" t="str">
            <v>090711</v>
          </cell>
          <cell r="C649" t="str">
            <v>TUBOS E PECAS, DIAMETRO 700 MM (A)</v>
          </cell>
          <cell r="D649" t="str">
            <v>M</v>
          </cell>
          <cell r="E649">
            <v>22.5</v>
          </cell>
        </row>
        <row r="650">
          <cell r="B650" t="str">
            <v>090712</v>
          </cell>
          <cell r="C650" t="str">
            <v>TUBOS E PECAS, DIAMETRO 800 MM (A)</v>
          </cell>
          <cell r="D650" t="str">
            <v>M</v>
          </cell>
          <cell r="E650">
            <v>28.16</v>
          </cell>
        </row>
        <row r="651">
          <cell r="B651" t="str">
            <v>090731</v>
          </cell>
          <cell r="C651" t="str">
            <v>TUBOS E PECAS, DIAM. 50 MM (B)</v>
          </cell>
          <cell r="D651" t="str">
            <v>M</v>
          </cell>
          <cell r="E651">
            <v>1.84</v>
          </cell>
        </row>
        <row r="652">
          <cell r="B652" t="str">
            <v>090732</v>
          </cell>
          <cell r="C652" t="str">
            <v>TUBOS E PECAS, DIAM. 75 MM (B)</v>
          </cell>
          <cell r="D652" t="str">
            <v>M</v>
          </cell>
          <cell r="E652">
            <v>2.52</v>
          </cell>
        </row>
        <row r="653">
          <cell r="B653" t="str">
            <v>090733</v>
          </cell>
          <cell r="C653" t="str">
            <v>TUBOS E PECAS, DIAM. 100 MM (B)</v>
          </cell>
          <cell r="D653" t="str">
            <v>M</v>
          </cell>
          <cell r="E653">
            <v>3.41</v>
          </cell>
        </row>
        <row r="654">
          <cell r="B654" t="str">
            <v>090734</v>
          </cell>
          <cell r="C654" t="str">
            <v>TUBOS E PECAS, DIAM. 150 MM (B)</v>
          </cell>
          <cell r="D654" t="str">
            <v>M</v>
          </cell>
          <cell r="E654">
            <v>5.16</v>
          </cell>
        </row>
        <row r="655">
          <cell r="B655" t="str">
            <v>090735</v>
          </cell>
          <cell r="C655" t="str">
            <v>TUBOS E PECAS, DIAM. 200 MM (B)</v>
          </cell>
          <cell r="D655" t="str">
            <v>M</v>
          </cell>
          <cell r="E655">
            <v>5.63</v>
          </cell>
        </row>
        <row r="656">
          <cell r="B656" t="str">
            <v>090736</v>
          </cell>
          <cell r="C656" t="str">
            <v>TUBOS E PECAS, DIAM. 250 MM (B)</v>
          </cell>
          <cell r="D656" t="str">
            <v>M</v>
          </cell>
          <cell r="E656">
            <v>6.29</v>
          </cell>
        </row>
        <row r="657">
          <cell r="B657" t="str">
            <v>090737</v>
          </cell>
          <cell r="C657" t="str">
            <v>TUBOS E PECAS, DIAM. 300 MM (B)</v>
          </cell>
          <cell r="D657" t="str">
            <v>M</v>
          </cell>
          <cell r="E657">
            <v>7.99</v>
          </cell>
        </row>
        <row r="658">
          <cell r="B658" t="str">
            <v>090738</v>
          </cell>
          <cell r="C658" t="str">
            <v>TUBOS E PECAS, DIAM. 400 MM (B)</v>
          </cell>
          <cell r="D658" t="str">
            <v>M</v>
          </cell>
          <cell r="E658">
            <v>9.73</v>
          </cell>
        </row>
        <row r="659">
          <cell r="B659" t="str">
            <v>090739</v>
          </cell>
          <cell r="C659" t="str">
            <v>TUBOS E PECAS, DIAM. 500 MM (B)</v>
          </cell>
          <cell r="D659" t="str">
            <v>M</v>
          </cell>
          <cell r="E659">
            <v>11.69</v>
          </cell>
        </row>
        <row r="660">
          <cell r="B660" t="str">
            <v>090740</v>
          </cell>
          <cell r="C660" t="str">
            <v>TUBOS E PECAS, DIAM. 600 MM (B)</v>
          </cell>
          <cell r="D660" t="str">
            <v>M</v>
          </cell>
          <cell r="E660">
            <v>14.11</v>
          </cell>
        </row>
        <row r="661">
          <cell r="B661" t="str">
            <v>090741</v>
          </cell>
          <cell r="C661" t="str">
            <v>TUBOS E PECAS, DIAM. 700 MM (B)</v>
          </cell>
          <cell r="D661" t="str">
            <v>M</v>
          </cell>
          <cell r="E661">
            <v>17.96</v>
          </cell>
        </row>
        <row r="662">
          <cell r="B662" t="str">
            <v>090742</v>
          </cell>
          <cell r="C662" t="str">
            <v>TUBOS E PECAS, DIAM. 800 MM (B)</v>
          </cell>
          <cell r="D662" t="str">
            <v>M</v>
          </cell>
          <cell r="E662">
            <v>22.53</v>
          </cell>
        </row>
        <row r="663">
          <cell r="B663" t="str">
            <v>090751</v>
          </cell>
          <cell r="C663" t="str">
            <v>TUBOS E PECAS, DIAM. 50 MM (C)</v>
          </cell>
          <cell r="D663" t="str">
            <v>M</v>
          </cell>
          <cell r="E663">
            <v>1.1399999999999999</v>
          </cell>
        </row>
        <row r="664">
          <cell r="B664" t="str">
            <v>090752</v>
          </cell>
          <cell r="C664" t="str">
            <v>TUBOS E PECAS, DIAM. 75 MM (C)</v>
          </cell>
          <cell r="D664" t="str">
            <v>M</v>
          </cell>
          <cell r="E664">
            <v>1.55</v>
          </cell>
        </row>
        <row r="665">
          <cell r="B665" t="str">
            <v>090753</v>
          </cell>
          <cell r="C665" t="str">
            <v>TUBOS E PECAS, DIAM. 100 MM (C)</v>
          </cell>
          <cell r="D665" t="str">
            <v>M</v>
          </cell>
          <cell r="E665">
            <v>2.11</v>
          </cell>
        </row>
        <row r="666">
          <cell r="B666" t="str">
            <v>090754</v>
          </cell>
          <cell r="C666" t="str">
            <v>TUBOS E PECAS, DIAM. 150 MM (C)</v>
          </cell>
          <cell r="D666" t="str">
            <v>M</v>
          </cell>
          <cell r="E666">
            <v>3.19</v>
          </cell>
        </row>
        <row r="667">
          <cell r="B667" t="str">
            <v>090755</v>
          </cell>
          <cell r="C667" t="str">
            <v>TUBOS E PECAS, DIAM. 200 MM (C)</v>
          </cell>
          <cell r="D667" t="str">
            <v>M</v>
          </cell>
          <cell r="E667">
            <v>3.48</v>
          </cell>
        </row>
        <row r="668">
          <cell r="B668" t="str">
            <v>090756</v>
          </cell>
          <cell r="C668" t="str">
            <v>TUBOS E PECAS, DIAM. 250 MM (C)</v>
          </cell>
          <cell r="D668" t="str">
            <v>M</v>
          </cell>
          <cell r="E668">
            <v>3.93</v>
          </cell>
        </row>
        <row r="669">
          <cell r="B669" t="str">
            <v>090757</v>
          </cell>
          <cell r="C669" t="str">
            <v>TUBOS E PECAS, DIAM. 300 MM (C)</v>
          </cell>
          <cell r="D669" t="str">
            <v>M</v>
          </cell>
          <cell r="E669">
            <v>4.9800000000000004</v>
          </cell>
        </row>
        <row r="670">
          <cell r="B670" t="str">
            <v>090758</v>
          </cell>
          <cell r="C670" t="str">
            <v>TUBOS E PECAS, DIAM. 400 MM (C)</v>
          </cell>
          <cell r="D670" t="str">
            <v>M</v>
          </cell>
          <cell r="E670">
            <v>6.06</v>
          </cell>
        </row>
        <row r="671">
          <cell r="B671" t="str">
            <v>090759</v>
          </cell>
          <cell r="C671" t="str">
            <v>TUBOS E PECAS, DIAM. 500 MM (C)</v>
          </cell>
          <cell r="D671" t="str">
            <v>M</v>
          </cell>
          <cell r="E671">
            <v>7.3</v>
          </cell>
        </row>
        <row r="672">
          <cell r="B672" t="str">
            <v>090760</v>
          </cell>
          <cell r="C672" t="str">
            <v>TUBOS E PECAS, DIAM. 600 MM (C)</v>
          </cell>
          <cell r="D672" t="str">
            <v>M</v>
          </cell>
          <cell r="E672">
            <v>8.7899999999999991</v>
          </cell>
        </row>
        <row r="673">
          <cell r="B673" t="str">
            <v>090761</v>
          </cell>
          <cell r="C673" t="str">
            <v>TUBOS E PECAS, DIAM. 700 MM (C)</v>
          </cell>
          <cell r="D673" t="str">
            <v>M</v>
          </cell>
          <cell r="E673">
            <v>11.22</v>
          </cell>
        </row>
        <row r="674">
          <cell r="B674" t="str">
            <v>090762</v>
          </cell>
          <cell r="C674" t="str">
            <v>TUBOS E PECAS, DIAM. 800 MM (C)</v>
          </cell>
          <cell r="D674" t="str">
            <v>M</v>
          </cell>
          <cell r="E674">
            <v>14.08</v>
          </cell>
        </row>
        <row r="676">
          <cell r="B676" t="str">
            <v>090800</v>
          </cell>
          <cell r="C676" t="str">
            <v>MONTAGEM DE PECAS ESPECIAIS</v>
          </cell>
        </row>
        <row r="677">
          <cell r="B677" t="str">
            <v>090801</v>
          </cell>
          <cell r="C677" t="str">
            <v>PECAS ESPECIAIS</v>
          </cell>
          <cell r="D677" t="str">
            <v>KG</v>
          </cell>
          <cell r="E677">
            <v>1.51</v>
          </cell>
        </row>
        <row r="679">
          <cell r="B679" t="str">
            <v>090900</v>
          </cell>
          <cell r="C679" t="str">
            <v>ASSENTAMENTO SIMPLES DE TUBOS DE CONCRETO PARA AGUAS PLUVIAIS</v>
          </cell>
        </row>
        <row r="680">
          <cell r="B680" t="str">
            <v>090901</v>
          </cell>
          <cell r="C680" t="str">
            <v>TUBOS, DIAMETRO 300 MM (A)</v>
          </cell>
          <cell r="D680" t="str">
            <v>M</v>
          </cell>
          <cell r="E680">
            <v>3.93</v>
          </cell>
        </row>
        <row r="681">
          <cell r="B681" t="str">
            <v>090902</v>
          </cell>
          <cell r="C681" t="str">
            <v>TUBOS, DIAMETRO 400 MM (A)</v>
          </cell>
          <cell r="D681" t="str">
            <v>M</v>
          </cell>
          <cell r="E681">
            <v>4.8899999999999997</v>
          </cell>
        </row>
        <row r="682">
          <cell r="B682" t="str">
            <v>090903</v>
          </cell>
          <cell r="C682" t="str">
            <v>TUBOS, DIAMETRO 500 MM (A)</v>
          </cell>
          <cell r="D682" t="str">
            <v>M</v>
          </cell>
          <cell r="E682">
            <v>8.11</v>
          </cell>
        </row>
        <row r="683">
          <cell r="B683" t="str">
            <v>090904</v>
          </cell>
          <cell r="C683" t="str">
            <v>TUBOS, DIAMETRO 600 MM (A)</v>
          </cell>
          <cell r="D683" t="str">
            <v>M</v>
          </cell>
          <cell r="E683">
            <v>9.64</v>
          </cell>
        </row>
        <row r="684">
          <cell r="B684" t="str">
            <v>090905</v>
          </cell>
          <cell r="C684" t="str">
            <v>TUBOS, DIAMETRO 700 MM (A)</v>
          </cell>
          <cell r="D684" t="str">
            <v>M</v>
          </cell>
          <cell r="E684">
            <v>13.37</v>
          </cell>
        </row>
        <row r="685">
          <cell r="B685" t="str">
            <v>090906</v>
          </cell>
          <cell r="C685" t="str">
            <v>TUBOS, DIAMETRO 800 MM (A)</v>
          </cell>
          <cell r="D685" t="str">
            <v>M</v>
          </cell>
          <cell r="E685">
            <v>16.18</v>
          </cell>
        </row>
        <row r="686">
          <cell r="B686" t="str">
            <v>090907</v>
          </cell>
          <cell r="C686" t="str">
            <v>TUBOS, DIAMETRO 900 MM (A)</v>
          </cell>
          <cell r="D686" t="str">
            <v>M</v>
          </cell>
          <cell r="E686">
            <v>21.7</v>
          </cell>
        </row>
        <row r="687">
          <cell r="B687" t="str">
            <v>090908</v>
          </cell>
          <cell r="C687" t="str">
            <v>TUBOS, DIAMETRO 1000 MM (A)</v>
          </cell>
          <cell r="D687" t="str">
            <v>M</v>
          </cell>
          <cell r="E687">
            <v>25.98</v>
          </cell>
        </row>
        <row r="688">
          <cell r="B688" t="str">
            <v>090909</v>
          </cell>
          <cell r="C688" t="str">
            <v>TUBOS, DIAMETRO 1100 MM (A)</v>
          </cell>
          <cell r="D688" t="str">
            <v>M</v>
          </cell>
          <cell r="E688">
            <v>28.35</v>
          </cell>
        </row>
        <row r="689">
          <cell r="B689" t="str">
            <v>090910</v>
          </cell>
          <cell r="C689" t="str">
            <v>TUBOS, DIAMETRO 1200 MM (A)</v>
          </cell>
          <cell r="D689" t="str">
            <v>M</v>
          </cell>
          <cell r="E689">
            <v>38.880000000000003</v>
          </cell>
        </row>
        <row r="690">
          <cell r="B690" t="str">
            <v>090911</v>
          </cell>
          <cell r="C690" t="str">
            <v>TUBOS, DIAMETRO 1500 MM (A)</v>
          </cell>
          <cell r="D690" t="str">
            <v>M</v>
          </cell>
          <cell r="E690">
            <v>59.66</v>
          </cell>
        </row>
        <row r="691">
          <cell r="B691" t="str">
            <v>090912</v>
          </cell>
          <cell r="C691" t="str">
            <v>TUBOS, DIAMETRO 2000 MM (A)</v>
          </cell>
          <cell r="D691" t="str">
            <v>M</v>
          </cell>
          <cell r="E691">
            <v>102.83</v>
          </cell>
        </row>
        <row r="692">
          <cell r="B692" t="str">
            <v>090931</v>
          </cell>
          <cell r="C692" t="str">
            <v>TUBOS, DIAM. 300 MM (B)</v>
          </cell>
          <cell r="D692" t="str">
            <v>M</v>
          </cell>
          <cell r="E692">
            <v>3.2</v>
          </cell>
        </row>
        <row r="693">
          <cell r="B693" t="str">
            <v>090932</v>
          </cell>
          <cell r="C693" t="str">
            <v>TUBOS, DIAM. 400 MM (B)</v>
          </cell>
          <cell r="D693" t="str">
            <v>M</v>
          </cell>
          <cell r="E693">
            <v>4.0599999999999996</v>
          </cell>
        </row>
        <row r="694">
          <cell r="B694" t="str">
            <v>090933</v>
          </cell>
          <cell r="C694" t="str">
            <v>TUBOS, DIAM. 500 MM (B)</v>
          </cell>
          <cell r="D694" t="str">
            <v>M</v>
          </cell>
          <cell r="E694">
            <v>6.68</v>
          </cell>
        </row>
        <row r="695">
          <cell r="B695" t="str">
            <v>090934</v>
          </cell>
          <cell r="C695" t="str">
            <v>TUBOS, DIAM. 600 MM (B)</v>
          </cell>
          <cell r="D695" t="str">
            <v>M</v>
          </cell>
          <cell r="E695">
            <v>7.88</v>
          </cell>
        </row>
        <row r="696">
          <cell r="B696" t="str">
            <v>090935</v>
          </cell>
          <cell r="C696" t="str">
            <v>TUBOS, DIAM. 700 MM (B)</v>
          </cell>
          <cell r="D696" t="str">
            <v>M</v>
          </cell>
          <cell r="E696">
            <v>11.21</v>
          </cell>
        </row>
        <row r="697">
          <cell r="B697" t="str">
            <v>090936</v>
          </cell>
          <cell r="C697" t="str">
            <v>TUBOS, DIAM. 800 MM (B)</v>
          </cell>
          <cell r="D697" t="str">
            <v>M</v>
          </cell>
          <cell r="E697">
            <v>13.48</v>
          </cell>
        </row>
        <row r="698">
          <cell r="B698" t="str">
            <v>090937</v>
          </cell>
          <cell r="C698" t="str">
            <v>TUBOS, DIAM. 900 MM (B)</v>
          </cell>
          <cell r="D698" t="str">
            <v>M</v>
          </cell>
          <cell r="E698">
            <v>18.14</v>
          </cell>
        </row>
        <row r="699">
          <cell r="B699" t="str">
            <v>090938</v>
          </cell>
          <cell r="C699" t="str">
            <v>TUBOS, DIAM. 1000 MM (B)</v>
          </cell>
          <cell r="D699" t="str">
            <v>M</v>
          </cell>
          <cell r="E699">
            <v>21.67</v>
          </cell>
        </row>
        <row r="700">
          <cell r="B700" t="str">
            <v>090939</v>
          </cell>
          <cell r="C700" t="str">
            <v>TUBOS, DIAM. 1100 MM (B)</v>
          </cell>
          <cell r="D700" t="str">
            <v>M</v>
          </cell>
          <cell r="E700">
            <v>23.64</v>
          </cell>
        </row>
        <row r="701">
          <cell r="B701" t="str">
            <v>090940</v>
          </cell>
          <cell r="C701" t="str">
            <v>TUBOS, DIAM. 1200 MM (B)</v>
          </cell>
          <cell r="D701" t="str">
            <v>M</v>
          </cell>
          <cell r="E701">
            <v>32.39</v>
          </cell>
        </row>
        <row r="702">
          <cell r="B702" t="str">
            <v>090941</v>
          </cell>
          <cell r="C702" t="str">
            <v>TUBOS, DIAM. 1500 MM (B)</v>
          </cell>
          <cell r="D702" t="str">
            <v>M</v>
          </cell>
          <cell r="E702">
            <v>49.55</v>
          </cell>
        </row>
        <row r="703">
          <cell r="B703" t="str">
            <v>090942</v>
          </cell>
          <cell r="C703" t="str">
            <v>TUBOS, DIAM. 2000 MM (B)</v>
          </cell>
          <cell r="D703" t="str">
            <v>M</v>
          </cell>
          <cell r="E703">
            <v>86.39</v>
          </cell>
        </row>
        <row r="704">
          <cell r="B704" t="str">
            <v>090951</v>
          </cell>
          <cell r="C704" t="str">
            <v>TUBOS, DIAM. 300 MM (C)</v>
          </cell>
          <cell r="D704" t="str">
            <v>M</v>
          </cell>
          <cell r="E704">
            <v>2.14</v>
          </cell>
        </row>
        <row r="705">
          <cell r="B705" t="str">
            <v>090952</v>
          </cell>
          <cell r="C705" t="str">
            <v>TUBOS, DIAM. 400 MM (C)</v>
          </cell>
          <cell r="D705" t="str">
            <v>M</v>
          </cell>
          <cell r="E705">
            <v>2.79</v>
          </cell>
        </row>
        <row r="706">
          <cell r="B706" t="str">
            <v>090953</v>
          </cell>
          <cell r="C706" t="str">
            <v>TUBOS, DIAM. 500 MM (C)</v>
          </cell>
          <cell r="D706" t="str">
            <v>M</v>
          </cell>
          <cell r="E706">
            <v>4.54</v>
          </cell>
        </row>
        <row r="707">
          <cell r="B707" t="str">
            <v>090954</v>
          </cell>
          <cell r="C707" t="str">
            <v>TUBOS, DIAM. 600 MM (C)</v>
          </cell>
          <cell r="D707" t="str">
            <v>M</v>
          </cell>
          <cell r="E707">
            <v>5.37</v>
          </cell>
        </row>
        <row r="708">
          <cell r="B708" t="str">
            <v>090955</v>
          </cell>
          <cell r="C708" t="str">
            <v>TUBOS, DIAM. 700 MM (C)</v>
          </cell>
          <cell r="D708" t="str">
            <v>M</v>
          </cell>
          <cell r="E708">
            <v>7.92</v>
          </cell>
        </row>
        <row r="709">
          <cell r="B709" t="str">
            <v>090956</v>
          </cell>
          <cell r="C709" t="str">
            <v>TUBOS, DIAM. 800 MM (C)</v>
          </cell>
          <cell r="D709" t="str">
            <v>M</v>
          </cell>
          <cell r="E709">
            <v>9.4600000000000009</v>
          </cell>
        </row>
        <row r="710">
          <cell r="B710" t="str">
            <v>090957</v>
          </cell>
          <cell r="C710" t="str">
            <v>TUBOS, DIAM. 900 MM (C)</v>
          </cell>
          <cell r="D710" t="str">
            <v>M</v>
          </cell>
          <cell r="E710">
            <v>12.79</v>
          </cell>
        </row>
        <row r="711">
          <cell r="B711" t="str">
            <v>090958</v>
          </cell>
          <cell r="C711" t="str">
            <v>TUBOS, DIAM.1000 MM (C)</v>
          </cell>
          <cell r="D711" t="str">
            <v>M</v>
          </cell>
          <cell r="E711">
            <v>15.22</v>
          </cell>
        </row>
        <row r="712">
          <cell r="B712" t="str">
            <v>090959</v>
          </cell>
          <cell r="C712" t="str">
            <v>TUBOS, DIAM. 1100 MM (C)</v>
          </cell>
          <cell r="D712" t="str">
            <v>M</v>
          </cell>
          <cell r="E712">
            <v>16.54</v>
          </cell>
        </row>
        <row r="713">
          <cell r="B713" t="str">
            <v>090960</v>
          </cell>
          <cell r="C713" t="str">
            <v>TUBOS, DIAM. 1200 MM (C)</v>
          </cell>
          <cell r="D713" t="str">
            <v>M</v>
          </cell>
          <cell r="E713">
            <v>22.75</v>
          </cell>
        </row>
        <row r="714">
          <cell r="B714" t="str">
            <v>090961</v>
          </cell>
          <cell r="C714" t="str">
            <v>TUBOS, DIAM. 1500 MM (C)</v>
          </cell>
          <cell r="D714" t="str">
            <v>M</v>
          </cell>
          <cell r="E714">
            <v>34.39</v>
          </cell>
        </row>
        <row r="715">
          <cell r="B715" t="str">
            <v>090962</v>
          </cell>
          <cell r="C715" t="str">
            <v>TUBOS, DIAM. 2000 MM (C)</v>
          </cell>
          <cell r="D715" t="str">
            <v>M</v>
          </cell>
          <cell r="E715">
            <v>61.67</v>
          </cell>
        </row>
        <row r="717">
          <cell r="B717" t="str">
            <v>091000</v>
          </cell>
          <cell r="C717" t="str">
            <v>ASSENTAMENTO SIMPLES DE TUBOS DE CONCRETO PARA ESGOTOS SANITARIOS</v>
          </cell>
        </row>
        <row r="718">
          <cell r="B718" t="str">
            <v>091001</v>
          </cell>
          <cell r="C718" t="str">
            <v>TUBOS, DIAMETRO   400 MM (A)</v>
          </cell>
          <cell r="D718" t="str">
            <v>M</v>
          </cell>
          <cell r="E718">
            <v>7.63</v>
          </cell>
        </row>
        <row r="719">
          <cell r="B719" t="str">
            <v>091002</v>
          </cell>
          <cell r="C719" t="str">
            <v>TUBOS, DIAMETRO   500 MM (A)</v>
          </cell>
          <cell r="D719" t="str">
            <v>M</v>
          </cell>
          <cell r="E719">
            <v>11.22</v>
          </cell>
        </row>
        <row r="720">
          <cell r="B720" t="str">
            <v>091003</v>
          </cell>
          <cell r="C720" t="str">
            <v>TUBOS, DIAMETRO   600 MM (A)</v>
          </cell>
          <cell r="D720" t="str">
            <v>M</v>
          </cell>
          <cell r="E720">
            <v>13.39</v>
          </cell>
        </row>
        <row r="721">
          <cell r="B721" t="str">
            <v>091004</v>
          </cell>
          <cell r="C721" t="str">
            <v>TUBOS, DIAMETRO   700 MM (A)</v>
          </cell>
          <cell r="D721" t="str">
            <v>M</v>
          </cell>
          <cell r="E721">
            <v>15.78</v>
          </cell>
        </row>
        <row r="722">
          <cell r="B722" t="str">
            <v>091005</v>
          </cell>
          <cell r="C722" t="str">
            <v>TUBOS, DIAMETRO   800 MM (A)</v>
          </cell>
          <cell r="D722" t="str">
            <v>M</v>
          </cell>
          <cell r="E722">
            <v>19.64</v>
          </cell>
        </row>
        <row r="723">
          <cell r="B723" t="str">
            <v>091006</v>
          </cell>
          <cell r="C723" t="str">
            <v>TUBOS, DIAMETRO   900 MM (A)</v>
          </cell>
          <cell r="D723" t="str">
            <v>M</v>
          </cell>
          <cell r="E723">
            <v>24.93</v>
          </cell>
        </row>
        <row r="724">
          <cell r="B724" t="str">
            <v>091007</v>
          </cell>
          <cell r="C724" t="str">
            <v>TUBOS, DIAMETRO 1.000 MM (A)</v>
          </cell>
          <cell r="D724" t="str">
            <v>M</v>
          </cell>
          <cell r="E724">
            <v>30.93</v>
          </cell>
        </row>
        <row r="725">
          <cell r="B725" t="str">
            <v>091008</v>
          </cell>
          <cell r="C725" t="str">
            <v>TUBOS, DIAMETRO 1.100 MM (A)</v>
          </cell>
          <cell r="D725" t="str">
            <v>M</v>
          </cell>
          <cell r="E725">
            <v>41.25</v>
          </cell>
        </row>
        <row r="726">
          <cell r="B726" t="str">
            <v>091009</v>
          </cell>
          <cell r="C726" t="str">
            <v>TUBOS, DIAMETRO 1.200 MM (A)</v>
          </cell>
          <cell r="D726" t="str">
            <v>M</v>
          </cell>
          <cell r="E726">
            <v>58.94</v>
          </cell>
        </row>
        <row r="727">
          <cell r="B727" t="str">
            <v>091010</v>
          </cell>
          <cell r="C727" t="str">
            <v>TUBOS, DIAMETRO 1.500 MM (A)</v>
          </cell>
          <cell r="D727" t="str">
            <v>M</v>
          </cell>
          <cell r="E727">
            <v>89.96</v>
          </cell>
        </row>
        <row r="728">
          <cell r="B728" t="str">
            <v>091011</v>
          </cell>
          <cell r="C728" t="str">
            <v>TUBOS, DIAMETRO 2.000 MM (A)</v>
          </cell>
          <cell r="D728" t="str">
            <v>M</v>
          </cell>
          <cell r="E728">
            <v>132.62</v>
          </cell>
        </row>
        <row r="729">
          <cell r="B729" t="str">
            <v>091031</v>
          </cell>
          <cell r="C729" t="str">
            <v>TUBOS, DIAM. 400 MM (B)</v>
          </cell>
          <cell r="D729" t="str">
            <v>M</v>
          </cell>
          <cell r="E729">
            <v>6.1</v>
          </cell>
        </row>
        <row r="730">
          <cell r="B730" t="str">
            <v>091032</v>
          </cell>
          <cell r="C730" t="str">
            <v>TUBOS, DIAM. 500 MM (B)</v>
          </cell>
          <cell r="D730" t="str">
            <v>M</v>
          </cell>
          <cell r="E730">
            <v>8.9600000000000009</v>
          </cell>
        </row>
        <row r="731">
          <cell r="B731" t="str">
            <v>091033</v>
          </cell>
          <cell r="C731" t="str">
            <v>TUBOS, DIAM. 600 MM (B)</v>
          </cell>
          <cell r="D731" t="str">
            <v>M</v>
          </cell>
          <cell r="E731">
            <v>10.69</v>
          </cell>
        </row>
        <row r="732">
          <cell r="B732" t="str">
            <v>091034</v>
          </cell>
          <cell r="C732" t="str">
            <v>TUBOS, DIAM. 700 MM (B)</v>
          </cell>
          <cell r="D732" t="str">
            <v>M</v>
          </cell>
          <cell r="E732">
            <v>12.63</v>
          </cell>
        </row>
        <row r="733">
          <cell r="B733" t="str">
            <v>091035</v>
          </cell>
          <cell r="C733" t="str">
            <v>TUBOS, DIAM. 800 MM (B)</v>
          </cell>
          <cell r="D733" t="str">
            <v>M</v>
          </cell>
          <cell r="E733">
            <v>15.68</v>
          </cell>
        </row>
        <row r="734">
          <cell r="B734" t="str">
            <v>091036</v>
          </cell>
          <cell r="C734" t="str">
            <v>TUBOS, DIAM. 900 MM (B)</v>
          </cell>
          <cell r="D734" t="str">
            <v>M</v>
          </cell>
          <cell r="E734">
            <v>19.93</v>
          </cell>
        </row>
        <row r="735">
          <cell r="B735" t="str">
            <v>091037</v>
          </cell>
          <cell r="C735" t="str">
            <v>TUBOS, DIAM. 1000 MM (B)</v>
          </cell>
          <cell r="D735" t="str">
            <v>M</v>
          </cell>
          <cell r="E735">
            <v>24.73</v>
          </cell>
        </row>
        <row r="736">
          <cell r="B736" t="str">
            <v>091038</v>
          </cell>
          <cell r="C736" t="str">
            <v>TUBOS, DIAM. 1100 MM (B)</v>
          </cell>
          <cell r="D736" t="str">
            <v>M</v>
          </cell>
          <cell r="E736">
            <v>32.979999999999997</v>
          </cell>
        </row>
        <row r="737">
          <cell r="B737" t="str">
            <v>091039</v>
          </cell>
          <cell r="C737" t="str">
            <v>TUBOS, DIAM. 1200 MM (B)</v>
          </cell>
          <cell r="D737" t="str">
            <v>M</v>
          </cell>
          <cell r="E737">
            <v>47.13</v>
          </cell>
        </row>
        <row r="738">
          <cell r="B738" t="str">
            <v>091040</v>
          </cell>
          <cell r="C738" t="str">
            <v>TUBOS, DIAM. 1500 MM (B)</v>
          </cell>
          <cell r="D738" t="str">
            <v>M</v>
          </cell>
          <cell r="E738">
            <v>71.95</v>
          </cell>
        </row>
        <row r="739">
          <cell r="B739" t="str">
            <v>091041</v>
          </cell>
          <cell r="C739" t="str">
            <v>TUBOS, DIAM. 2000 MM (B)</v>
          </cell>
          <cell r="D739" t="str">
            <v>M</v>
          </cell>
          <cell r="E739">
            <v>106.06</v>
          </cell>
        </row>
        <row r="740">
          <cell r="B740" t="str">
            <v>091051</v>
          </cell>
          <cell r="C740" t="str">
            <v>TUBOS, DIAM. 400 MM (C)</v>
          </cell>
          <cell r="D740" t="str">
            <v>M</v>
          </cell>
          <cell r="E740">
            <v>3.8</v>
          </cell>
        </row>
        <row r="741">
          <cell r="B741" t="str">
            <v>091052</v>
          </cell>
          <cell r="C741" t="str">
            <v>TUBOS, DIAM. 500 MM (C)</v>
          </cell>
          <cell r="D741" t="str">
            <v>M</v>
          </cell>
          <cell r="E741">
            <v>5.59</v>
          </cell>
        </row>
        <row r="742">
          <cell r="B742" t="str">
            <v>091053</v>
          </cell>
          <cell r="C742" t="str">
            <v>TUBOS, DIAM. 600 MM (C)</v>
          </cell>
          <cell r="D742" t="str">
            <v>M</v>
          </cell>
          <cell r="E742">
            <v>6.68</v>
          </cell>
        </row>
        <row r="743">
          <cell r="B743" t="str">
            <v>091054</v>
          </cell>
          <cell r="C743" t="str">
            <v>TUBOS, DIAM. 700 MM (C)</v>
          </cell>
          <cell r="D743" t="str">
            <v>M</v>
          </cell>
          <cell r="E743">
            <v>7.88</v>
          </cell>
        </row>
        <row r="744">
          <cell r="B744" t="str">
            <v>091055</v>
          </cell>
          <cell r="C744" t="str">
            <v>TUBOS, DIAM. 800 MM (C)</v>
          </cell>
          <cell r="D744" t="str">
            <v>M</v>
          </cell>
          <cell r="E744">
            <v>9.81</v>
          </cell>
        </row>
        <row r="745">
          <cell r="B745" t="str">
            <v>091056</v>
          </cell>
          <cell r="C745" t="str">
            <v>TUBOS, DIAM. 900 MM (C)</v>
          </cell>
          <cell r="D745" t="str">
            <v>M</v>
          </cell>
          <cell r="E745">
            <v>12.44</v>
          </cell>
        </row>
        <row r="746">
          <cell r="B746" t="str">
            <v>091057</v>
          </cell>
          <cell r="C746" t="str">
            <v>TUBOS, DIAM. 1000 MM (C)</v>
          </cell>
          <cell r="D746" t="str">
            <v>M</v>
          </cell>
          <cell r="E746">
            <v>15.45</v>
          </cell>
        </row>
        <row r="747">
          <cell r="B747" t="str">
            <v>091058</v>
          </cell>
          <cell r="C747" t="str">
            <v>TUBOS, DIAM. 1100 MM (C)</v>
          </cell>
          <cell r="D747" t="str">
            <v>M</v>
          </cell>
          <cell r="E747">
            <v>20.61</v>
          </cell>
        </row>
        <row r="748">
          <cell r="B748" t="str">
            <v>091059</v>
          </cell>
          <cell r="C748" t="str">
            <v>TUBOS, DIAM. 1200 MM (C)</v>
          </cell>
          <cell r="D748" t="str">
            <v>M</v>
          </cell>
          <cell r="E748">
            <v>29.45</v>
          </cell>
        </row>
        <row r="749">
          <cell r="B749" t="str">
            <v>091060</v>
          </cell>
          <cell r="C749" t="str">
            <v>TUBOS, DIAM. 1500 MM (C)</v>
          </cell>
          <cell r="D749" t="str">
            <v>M</v>
          </cell>
          <cell r="E749">
            <v>44.98</v>
          </cell>
        </row>
        <row r="750">
          <cell r="B750" t="str">
            <v>091061</v>
          </cell>
          <cell r="C750" t="str">
            <v>TUBOS, DIAM. 2000 MM (C)</v>
          </cell>
          <cell r="D750" t="str">
            <v>M</v>
          </cell>
          <cell r="E750">
            <v>66.3</v>
          </cell>
        </row>
        <row r="752">
          <cell r="B752" t="str">
            <v>091100</v>
          </cell>
          <cell r="C752" t="str">
            <v>ASSENTAMENTO DE TUBOS E PECAS DE ACO ( INCLUINDO SOLDAGEM DAS JUNTAS )</v>
          </cell>
        </row>
        <row r="753">
          <cell r="B753" t="str">
            <v>091101</v>
          </cell>
          <cell r="C753" t="str">
            <v>TUBOS E PECAS,DIAMETRO 28 POL (A)</v>
          </cell>
          <cell r="D753" t="str">
            <v>M</v>
          </cell>
          <cell r="E753">
            <v>120.07</v>
          </cell>
        </row>
        <row r="754">
          <cell r="B754" t="str">
            <v>091102</v>
          </cell>
          <cell r="C754" t="str">
            <v>TUBOS E PECAS,DIAMETRO 30 POL (A)</v>
          </cell>
          <cell r="D754" t="str">
            <v>M</v>
          </cell>
          <cell r="E754">
            <v>124.28</v>
          </cell>
        </row>
        <row r="755">
          <cell r="B755" t="str">
            <v>091103</v>
          </cell>
          <cell r="C755" t="str">
            <v>TUBOS E PECAS,DIAMETRO 32 POL (A)</v>
          </cell>
          <cell r="D755" t="str">
            <v>M</v>
          </cell>
          <cell r="E755">
            <v>128.55000000000001</v>
          </cell>
        </row>
        <row r="756">
          <cell r="B756" t="str">
            <v>091104</v>
          </cell>
          <cell r="C756" t="str">
            <v>TUBOS E PECAS DIAMETRO 36 POL (A)</v>
          </cell>
          <cell r="D756" t="str">
            <v>M</v>
          </cell>
          <cell r="E756">
            <v>137.37</v>
          </cell>
        </row>
        <row r="757">
          <cell r="B757" t="str">
            <v>091105</v>
          </cell>
          <cell r="C757" t="str">
            <v>TUBOS E PECAS,DIAMETRO 40 POL (A)</v>
          </cell>
          <cell r="D757" t="str">
            <v>M</v>
          </cell>
          <cell r="E757">
            <v>146.55000000000001</v>
          </cell>
        </row>
        <row r="758">
          <cell r="B758" t="str">
            <v>091106</v>
          </cell>
          <cell r="C758" t="str">
            <v>TUBOS E PECAS,DIAMETRO 42 POL (A)</v>
          </cell>
          <cell r="D758" t="str">
            <v>M</v>
          </cell>
          <cell r="E758">
            <v>160.31</v>
          </cell>
        </row>
        <row r="759">
          <cell r="B759" t="str">
            <v>091107</v>
          </cell>
          <cell r="C759" t="str">
            <v>TUBOS E PECAS,DIAMETRO 48 POL (A)</v>
          </cell>
          <cell r="D759" t="str">
            <v>M</v>
          </cell>
          <cell r="E759">
            <v>177.56</v>
          </cell>
        </row>
        <row r="760">
          <cell r="B760" t="str">
            <v>091108</v>
          </cell>
          <cell r="C760" t="str">
            <v>TUBOS E PECAS,DIAMETRO 60 POL (A)</v>
          </cell>
          <cell r="D760" t="str">
            <v>M</v>
          </cell>
          <cell r="E760">
            <v>235.15</v>
          </cell>
        </row>
        <row r="761">
          <cell r="B761" t="str">
            <v>091109</v>
          </cell>
          <cell r="C761" t="str">
            <v>TUBOS E PECAS,DIAMETRO 72 POL (A)</v>
          </cell>
          <cell r="D761" t="str">
            <v>M</v>
          </cell>
          <cell r="E761">
            <v>287.63</v>
          </cell>
        </row>
        <row r="762">
          <cell r="B762" t="str">
            <v>091110</v>
          </cell>
          <cell r="C762" t="str">
            <v>TUBOS E PACAS,DIAMETRO 84 POL (A)</v>
          </cell>
          <cell r="D762" t="str">
            <v>M</v>
          </cell>
          <cell r="E762">
            <v>383.14</v>
          </cell>
        </row>
        <row r="763">
          <cell r="B763" t="str">
            <v>091111</v>
          </cell>
          <cell r="C763" t="str">
            <v>TUBOS E PECAS,DIAMETRO 100 POL (A)</v>
          </cell>
          <cell r="D763" t="str">
            <v>M</v>
          </cell>
          <cell r="E763">
            <v>584.79999999999995</v>
          </cell>
        </row>
        <row r="764">
          <cell r="B764" t="str">
            <v>091131</v>
          </cell>
          <cell r="C764" t="str">
            <v>TUBOS E PECAS, DIAM. 28 POL (B)</v>
          </cell>
          <cell r="D764" t="str">
            <v>M</v>
          </cell>
          <cell r="E764">
            <v>97.36</v>
          </cell>
        </row>
        <row r="765">
          <cell r="B765" t="str">
            <v>091132</v>
          </cell>
          <cell r="C765" t="str">
            <v>TUBOS E PECAS, DIAM. 30 POL (B)</v>
          </cell>
          <cell r="D765" t="str">
            <v>M</v>
          </cell>
          <cell r="E765">
            <v>100.86</v>
          </cell>
        </row>
        <row r="766">
          <cell r="B766" t="str">
            <v>091133</v>
          </cell>
          <cell r="C766" t="str">
            <v>TUBOS E PECAS, DIAM. 32 POL (B)</v>
          </cell>
          <cell r="D766" t="str">
            <v>M</v>
          </cell>
          <cell r="E766">
            <v>104.36</v>
          </cell>
        </row>
        <row r="767">
          <cell r="B767" t="str">
            <v>091134</v>
          </cell>
          <cell r="C767" t="str">
            <v>TUBOS E PECAS, DIAM. 36 POL (B)</v>
          </cell>
          <cell r="D767" t="str">
            <v>M</v>
          </cell>
          <cell r="E767">
            <v>111.6</v>
          </cell>
        </row>
        <row r="768">
          <cell r="B768" t="str">
            <v>091135</v>
          </cell>
          <cell r="C768" t="str">
            <v>TUBOS E PECAS, DIAM. 40 POL (B)</v>
          </cell>
          <cell r="D768" t="str">
            <v>M</v>
          </cell>
          <cell r="E768">
            <v>119.15</v>
          </cell>
        </row>
        <row r="769">
          <cell r="B769" t="str">
            <v>091136</v>
          </cell>
          <cell r="C769" t="str">
            <v>TUBOS E PECAS, DIAM. 42 POL (B)</v>
          </cell>
          <cell r="D769" t="str">
            <v>M</v>
          </cell>
          <cell r="E769">
            <v>131.22999999999999</v>
          </cell>
        </row>
        <row r="770">
          <cell r="B770" t="str">
            <v>091137</v>
          </cell>
          <cell r="C770" t="str">
            <v>TUBOS E PECAS, DIAM. 48 POL (B)</v>
          </cell>
          <cell r="D770" t="str">
            <v>M</v>
          </cell>
          <cell r="E770">
            <v>145.47999999999999</v>
          </cell>
        </row>
        <row r="771">
          <cell r="B771" t="str">
            <v>091138</v>
          </cell>
          <cell r="C771" t="str">
            <v>TUBOS E PECAS, DIAM. 60 POL (B)</v>
          </cell>
          <cell r="D771" t="str">
            <v>M</v>
          </cell>
          <cell r="E771">
            <v>192.38</v>
          </cell>
        </row>
        <row r="772">
          <cell r="B772" t="str">
            <v>091139</v>
          </cell>
          <cell r="C772" t="str">
            <v>TUBOS E PECAS, DIAM. 72 POL (B)</v>
          </cell>
          <cell r="D772" t="str">
            <v>M</v>
          </cell>
          <cell r="E772">
            <v>235.25</v>
          </cell>
        </row>
        <row r="773">
          <cell r="B773" t="str">
            <v>091140</v>
          </cell>
          <cell r="C773" t="str">
            <v>TUBOS E PECAS, DIAM. 84 POL (B)</v>
          </cell>
          <cell r="D773" t="str">
            <v>M</v>
          </cell>
          <cell r="E773">
            <v>313.61</v>
          </cell>
        </row>
        <row r="774">
          <cell r="B774" t="str">
            <v>091141</v>
          </cell>
          <cell r="C774" t="str">
            <v>TUBOS E PECAS, DIAM. 100 POL (B)</v>
          </cell>
          <cell r="D774" t="str">
            <v>M</v>
          </cell>
          <cell r="E774">
            <v>477.49</v>
          </cell>
        </row>
        <row r="775">
          <cell r="B775" t="str">
            <v>091151</v>
          </cell>
          <cell r="C775" t="str">
            <v>TUBOS E PECAS, DIAM. 28 POL (C)</v>
          </cell>
          <cell r="D775" t="str">
            <v>M</v>
          </cell>
          <cell r="E775">
            <v>63.41</v>
          </cell>
        </row>
        <row r="776">
          <cell r="B776" t="str">
            <v>091152</v>
          </cell>
          <cell r="C776" t="str">
            <v>TUBOS E PECAS, DIAM. 30 POL (C)</v>
          </cell>
          <cell r="D776" t="str">
            <v>M</v>
          </cell>
          <cell r="E776">
            <v>65.760000000000005</v>
          </cell>
        </row>
        <row r="777">
          <cell r="B777" t="str">
            <v>091153</v>
          </cell>
          <cell r="C777" t="str">
            <v>TUBOS E PECAS, DIAM. 32 POL (C)</v>
          </cell>
          <cell r="D777" t="str">
            <v>M</v>
          </cell>
          <cell r="E777">
            <v>68.13</v>
          </cell>
        </row>
        <row r="778">
          <cell r="B778" t="str">
            <v>091154</v>
          </cell>
          <cell r="C778" t="str">
            <v>TUBOS E PECAS, DIAM. 36 POL (C)</v>
          </cell>
          <cell r="D778" t="str">
            <v>M</v>
          </cell>
          <cell r="E778">
            <v>73.040000000000006</v>
          </cell>
        </row>
        <row r="779">
          <cell r="B779" t="str">
            <v>091155</v>
          </cell>
          <cell r="C779" t="str">
            <v>TUBOS E PECAS, DIAM. 40 POL (C)</v>
          </cell>
          <cell r="D779" t="str">
            <v>M</v>
          </cell>
          <cell r="E779">
            <v>78.11</v>
          </cell>
        </row>
        <row r="780">
          <cell r="B780" t="str">
            <v>091156</v>
          </cell>
          <cell r="C780" t="str">
            <v>TUBOS E PECAS, DIAM. 42 POL (C)</v>
          </cell>
          <cell r="D780" t="str">
            <v>M</v>
          </cell>
          <cell r="E780">
            <v>87.34</v>
          </cell>
        </row>
        <row r="781">
          <cell r="B781" t="str">
            <v>091157</v>
          </cell>
          <cell r="C781" t="str">
            <v>TUBOS E PECAS, DIAM. 48 POL (C)</v>
          </cell>
          <cell r="D781" t="str">
            <v>M</v>
          </cell>
          <cell r="E781">
            <v>97.02</v>
          </cell>
        </row>
        <row r="782">
          <cell r="B782" t="str">
            <v>091158</v>
          </cell>
          <cell r="C782" t="str">
            <v>TUBOS E PECAS, DIAM. 60 POL (C)</v>
          </cell>
          <cell r="D782" t="str">
            <v>M</v>
          </cell>
          <cell r="E782">
            <v>127.86</v>
          </cell>
        </row>
        <row r="783">
          <cell r="B783" t="str">
            <v>091159</v>
          </cell>
          <cell r="C783" t="str">
            <v>TUBOS E PECAS, DIAM. 72 POL (C)</v>
          </cell>
          <cell r="D783" t="str">
            <v>M</v>
          </cell>
          <cell r="E783">
            <v>156.18</v>
          </cell>
        </row>
        <row r="784">
          <cell r="B784" t="str">
            <v>091160</v>
          </cell>
          <cell r="C784" t="str">
            <v>TUBOS E PECAS, DIAM. 84 POL (C)</v>
          </cell>
          <cell r="D784" t="str">
            <v>M</v>
          </cell>
          <cell r="E784">
            <v>208.22</v>
          </cell>
        </row>
        <row r="785">
          <cell r="B785" t="str">
            <v>091161</v>
          </cell>
          <cell r="C785" t="str">
            <v>TUBOS E PECAS, DIAM. 100 POL (C)</v>
          </cell>
          <cell r="D785" t="str">
            <v>M</v>
          </cell>
          <cell r="E785">
            <v>316.73</v>
          </cell>
        </row>
        <row r="787">
          <cell r="B787" t="str">
            <v>091300</v>
          </cell>
          <cell r="C787" t="str">
            <v>ANEIS DE MASTIQUE BETUMINOSO - TUBULACOES DE ACO</v>
          </cell>
        </row>
        <row r="788">
          <cell r="B788" t="str">
            <v>091301</v>
          </cell>
          <cell r="C788" t="str">
            <v>ANEL DE MASTIQUE BETUMINOSO,DIAMETRO 28 POL</v>
          </cell>
          <cell r="D788" t="str">
            <v>UN</v>
          </cell>
          <cell r="E788">
            <v>38.450000000000003</v>
          </cell>
        </row>
        <row r="789">
          <cell r="B789" t="str">
            <v>091302</v>
          </cell>
          <cell r="C789" t="str">
            <v>ANEL DE MASTIQUE BETUMINOSO,DIAMETRO 30 POL</v>
          </cell>
          <cell r="D789" t="str">
            <v>UN</v>
          </cell>
          <cell r="E789">
            <v>41.26</v>
          </cell>
        </row>
        <row r="790">
          <cell r="B790" t="str">
            <v>091303</v>
          </cell>
          <cell r="C790" t="str">
            <v>ANEL DE MASTIQUE BETUMINOSO,DIAMETRO 32 POL</v>
          </cell>
          <cell r="D790" t="str">
            <v>UN</v>
          </cell>
          <cell r="E790">
            <v>44.07</v>
          </cell>
        </row>
        <row r="791">
          <cell r="B791" t="str">
            <v>091304</v>
          </cell>
          <cell r="C791" t="str">
            <v>ANEL DE MASTIQUE BETUMINOSO,DIAMETRO 36 POL</v>
          </cell>
          <cell r="D791" t="str">
            <v>UN</v>
          </cell>
          <cell r="E791">
            <v>49.39</v>
          </cell>
        </row>
        <row r="792">
          <cell r="B792" t="str">
            <v>091305</v>
          </cell>
          <cell r="C792" t="str">
            <v>ANEL DE MASTIQUE BETUMINOSO,DIAMETRO 40 POL</v>
          </cell>
          <cell r="D792" t="str">
            <v>UN</v>
          </cell>
          <cell r="E792">
            <v>54.76</v>
          </cell>
        </row>
        <row r="793">
          <cell r="B793" t="str">
            <v>091306</v>
          </cell>
          <cell r="C793" t="str">
            <v>ANEL DE MASTIQUE BETUMINOSO,DIAMETRO 42 POL</v>
          </cell>
          <cell r="D793" t="str">
            <v>UN</v>
          </cell>
          <cell r="E793">
            <v>57.58</v>
          </cell>
        </row>
        <row r="794">
          <cell r="B794" t="str">
            <v>091307</v>
          </cell>
          <cell r="C794" t="str">
            <v>ANEL DE MASTIQUE BETUMINOSO,DIAMETRO 48 POL</v>
          </cell>
          <cell r="D794" t="str">
            <v>UN</v>
          </cell>
          <cell r="E794">
            <v>65.75</v>
          </cell>
        </row>
        <row r="795">
          <cell r="B795" t="str">
            <v>091308</v>
          </cell>
          <cell r="C795" t="str">
            <v>ANEL DE MASTIQUE BETUMINOSO,DIAMETRO 60 POL</v>
          </cell>
          <cell r="D795" t="str">
            <v>UN</v>
          </cell>
          <cell r="E795">
            <v>82.14</v>
          </cell>
        </row>
        <row r="796">
          <cell r="B796" t="str">
            <v>091309</v>
          </cell>
          <cell r="C796" t="str">
            <v>ANEL DE MASTIQUE BETUMINOSO,DIAMETRO 72 POL</v>
          </cell>
          <cell r="D796" t="str">
            <v>UN</v>
          </cell>
          <cell r="E796">
            <v>98.65</v>
          </cell>
        </row>
        <row r="797">
          <cell r="B797" t="str">
            <v>091310</v>
          </cell>
          <cell r="C797" t="str">
            <v>ANEL DE MASTIQUE BETUMINOSO,DIAMETRO 84 POL</v>
          </cell>
          <cell r="D797" t="str">
            <v>UN</v>
          </cell>
          <cell r="E797">
            <v>115.21</v>
          </cell>
        </row>
        <row r="798">
          <cell r="B798" t="str">
            <v>091311</v>
          </cell>
          <cell r="C798" t="str">
            <v>ANEL DE MASTIQUE BETUMINOSO,DIAMETRO 100 POL</v>
          </cell>
          <cell r="D798" t="str">
            <v>UN</v>
          </cell>
          <cell r="E798">
            <v>137.16999999999999</v>
          </cell>
        </row>
        <row r="800">
          <cell r="B800" t="str">
            <v>091400</v>
          </cell>
          <cell r="C800" t="str">
            <v>FABRICACAO DE CURVAS, A PARTIR DE TUBOS DE ACO, 3 A 22,5 GR</v>
          </cell>
        </row>
        <row r="801">
          <cell r="B801" t="str">
            <v>091401</v>
          </cell>
          <cell r="C801" t="str">
            <v>CURVA DE ACO DIAMETRO 28 POL</v>
          </cell>
          <cell r="D801" t="str">
            <v>UN</v>
          </cell>
          <cell r="E801">
            <v>1082.4000000000001</v>
          </cell>
        </row>
        <row r="802">
          <cell r="B802" t="str">
            <v>091402</v>
          </cell>
          <cell r="C802" t="str">
            <v>CURVA DE ACO DIAMETRO 30 POL</v>
          </cell>
          <cell r="D802" t="str">
            <v>UN</v>
          </cell>
          <cell r="E802">
            <v>1171.6600000000001</v>
          </cell>
        </row>
        <row r="803">
          <cell r="B803" t="str">
            <v>091403</v>
          </cell>
          <cell r="C803" t="str">
            <v>CURVA DE ACO DIAMETRO 32 POL</v>
          </cell>
          <cell r="D803" t="str">
            <v>UN</v>
          </cell>
          <cell r="E803">
            <v>1244.99</v>
          </cell>
        </row>
        <row r="804">
          <cell r="B804" t="str">
            <v>091404</v>
          </cell>
          <cell r="C804" t="str">
            <v>CURVA DE ACO DIAMETRO 36 POL</v>
          </cell>
          <cell r="D804" t="str">
            <v>UN</v>
          </cell>
          <cell r="E804">
            <v>1407.47</v>
          </cell>
        </row>
        <row r="805">
          <cell r="B805" t="str">
            <v>091405</v>
          </cell>
          <cell r="C805" t="str">
            <v>CURVA DE ACO DIAMETRO 40 POL</v>
          </cell>
          <cell r="D805" t="str">
            <v>UN</v>
          </cell>
          <cell r="E805">
            <v>1634.57</v>
          </cell>
        </row>
        <row r="806">
          <cell r="B806" t="str">
            <v>091406</v>
          </cell>
          <cell r="C806" t="str">
            <v>CURVA DE ACO DIAMETRO 42 POL.</v>
          </cell>
          <cell r="D806" t="str">
            <v>UN</v>
          </cell>
          <cell r="E806">
            <v>1984.14</v>
          </cell>
        </row>
        <row r="807">
          <cell r="B807" t="str">
            <v>091407</v>
          </cell>
          <cell r="C807" t="str">
            <v>CURVA DE ACO DIAMETRO 48 POL.</v>
          </cell>
          <cell r="D807" t="str">
            <v>UN</v>
          </cell>
          <cell r="E807">
            <v>2779.3</v>
          </cell>
        </row>
        <row r="808">
          <cell r="B808" t="str">
            <v>091408</v>
          </cell>
          <cell r="C808" t="str">
            <v>CURVA DE ACO DIAMETRO 60 POL.</v>
          </cell>
          <cell r="D808" t="str">
            <v>UN</v>
          </cell>
          <cell r="E808">
            <v>3611.41</v>
          </cell>
        </row>
        <row r="809">
          <cell r="B809" t="str">
            <v>091409</v>
          </cell>
          <cell r="C809" t="str">
            <v>CURVA DE ACO DIAMETRO 72 POL.</v>
          </cell>
          <cell r="D809" t="str">
            <v>UN</v>
          </cell>
          <cell r="E809">
            <v>4502.1099999999997</v>
          </cell>
        </row>
        <row r="810">
          <cell r="B810" t="str">
            <v>091410</v>
          </cell>
          <cell r="C810" t="str">
            <v>CURVA DE ACO DIAMETRO 84 POL.</v>
          </cell>
          <cell r="D810" t="str">
            <v>UN</v>
          </cell>
          <cell r="E810">
            <v>5997.63</v>
          </cell>
        </row>
        <row r="811">
          <cell r="B811" t="str">
            <v>091411</v>
          </cell>
          <cell r="C811" t="str">
            <v>CURVA DE ACO DIAMETRO 100 POL.</v>
          </cell>
          <cell r="D811" t="str">
            <v>UN</v>
          </cell>
          <cell r="E811">
            <v>8102.33</v>
          </cell>
        </row>
        <row r="813">
          <cell r="B813" t="str">
            <v>091500</v>
          </cell>
          <cell r="C813" t="str">
            <v>FABRICACAO  DE  CURVAS, A PARTIR  DE TUBO DE ACO, 22,51 A 45 GRAUS</v>
          </cell>
        </row>
        <row r="814">
          <cell r="B814" t="str">
            <v>091501</v>
          </cell>
          <cell r="C814" t="str">
            <v>CURVA DE ACO DIAMETRO 28 POL</v>
          </cell>
          <cell r="D814" t="str">
            <v>UN</v>
          </cell>
          <cell r="E814">
            <v>1642.44</v>
          </cell>
        </row>
        <row r="815">
          <cell r="B815" t="str">
            <v>091502</v>
          </cell>
          <cell r="C815" t="str">
            <v>CURVA DE ACO DIAMETRO 30 POL</v>
          </cell>
          <cell r="D815" t="str">
            <v>UN</v>
          </cell>
          <cell r="E815">
            <v>1788.94</v>
          </cell>
        </row>
        <row r="816">
          <cell r="B816" t="str">
            <v>091503</v>
          </cell>
          <cell r="C816" t="str">
            <v>CURVA DE ACO DIAMETRO 32 POL</v>
          </cell>
          <cell r="D816" t="str">
            <v>UN</v>
          </cell>
          <cell r="E816">
            <v>1873.9</v>
          </cell>
        </row>
        <row r="817">
          <cell r="B817" t="str">
            <v>091504</v>
          </cell>
          <cell r="C817" t="str">
            <v>CURVA DE ACO DIAMETRO 36 POL</v>
          </cell>
          <cell r="D817" t="str">
            <v>UN</v>
          </cell>
          <cell r="E817">
            <v>2205.5100000000002</v>
          </cell>
        </row>
        <row r="818">
          <cell r="B818" t="str">
            <v>091505</v>
          </cell>
          <cell r="C818" t="str">
            <v>CURVA DE ACO DIAMETRO 40 POL</v>
          </cell>
          <cell r="D818" t="str">
            <v>UN</v>
          </cell>
          <cell r="E818">
            <v>2475.5500000000002</v>
          </cell>
        </row>
        <row r="819">
          <cell r="B819" t="str">
            <v>091506</v>
          </cell>
          <cell r="C819" t="str">
            <v>CURVA DE ACO DIAMETRO 42 POL.</v>
          </cell>
          <cell r="D819" t="str">
            <v>UN</v>
          </cell>
          <cell r="E819">
            <v>3144.82</v>
          </cell>
        </row>
        <row r="820">
          <cell r="B820" t="str">
            <v>091507</v>
          </cell>
          <cell r="C820" t="str">
            <v>CURVA DE ACO DIAMETRO 48 POL.</v>
          </cell>
          <cell r="D820" t="str">
            <v>UN</v>
          </cell>
          <cell r="E820">
            <v>3964.42</v>
          </cell>
        </row>
        <row r="821">
          <cell r="B821" t="str">
            <v>091508</v>
          </cell>
          <cell r="C821" t="str">
            <v>CURVA DE ACO DIAMETRO 60 POL.</v>
          </cell>
          <cell r="D821" t="str">
            <v>UN</v>
          </cell>
          <cell r="E821">
            <v>5385.06</v>
          </cell>
        </row>
        <row r="822">
          <cell r="B822" t="str">
            <v>091509</v>
          </cell>
          <cell r="C822" t="str">
            <v>CURVA DE ACO DIAMETRO 72 POL.</v>
          </cell>
          <cell r="D822" t="str">
            <v>UN</v>
          </cell>
          <cell r="E822">
            <v>6619.22</v>
          </cell>
        </row>
        <row r="823">
          <cell r="B823" t="str">
            <v>091510</v>
          </cell>
          <cell r="C823" t="str">
            <v>CURVA DE ACO DIAMETRO 84 POL.</v>
          </cell>
          <cell r="D823" t="str">
            <v>UN</v>
          </cell>
          <cell r="E823">
            <v>8220.65</v>
          </cell>
        </row>
        <row r="824">
          <cell r="B824" t="str">
            <v>091511</v>
          </cell>
          <cell r="C824" t="str">
            <v>CURVA DE ACO DIAMETRO 100 POL.</v>
          </cell>
          <cell r="D824" t="str">
            <v>UN</v>
          </cell>
          <cell r="E824">
            <v>11186.24</v>
          </cell>
        </row>
        <row r="826">
          <cell r="B826" t="str">
            <v>091600</v>
          </cell>
          <cell r="C826" t="str">
            <v>FABRICACAO  DE  CURVAS, A PARTIR DE TUBOS DE ACO, 45,01 A 67,5 GR</v>
          </cell>
        </row>
        <row r="827">
          <cell r="B827" t="str">
            <v>091601</v>
          </cell>
          <cell r="C827" t="str">
            <v>CURVA DE ACO DIAMETRO 28 POL</v>
          </cell>
          <cell r="D827" t="str">
            <v>UN</v>
          </cell>
          <cell r="E827">
            <v>2385.36</v>
          </cell>
        </row>
        <row r="828">
          <cell r="B828" t="str">
            <v>091602</v>
          </cell>
          <cell r="C828" t="str">
            <v>CURVA DE ACO DIAMETRO 30 POL</v>
          </cell>
          <cell r="D828" t="str">
            <v>UN</v>
          </cell>
          <cell r="E828">
            <v>2611.77</v>
          </cell>
        </row>
        <row r="829">
          <cell r="B829" t="str">
            <v>091603</v>
          </cell>
          <cell r="C829" t="str">
            <v>CURVA DE ACO DIAMETRO 32 POL</v>
          </cell>
          <cell r="D829" t="str">
            <v>UN</v>
          </cell>
          <cell r="E829">
            <v>2810.88</v>
          </cell>
        </row>
        <row r="830">
          <cell r="B830" t="str">
            <v>091604</v>
          </cell>
          <cell r="C830" t="str">
            <v>CURVA DE ACO DIAMETRO 36 POL</v>
          </cell>
          <cell r="D830" t="str">
            <v>UN</v>
          </cell>
          <cell r="E830">
            <v>3209.34</v>
          </cell>
        </row>
        <row r="831">
          <cell r="B831" t="str">
            <v>091605</v>
          </cell>
          <cell r="C831" t="str">
            <v>CURVA DE ACO DIAMETRO 40 POL</v>
          </cell>
          <cell r="D831" t="str">
            <v>UN</v>
          </cell>
          <cell r="E831">
            <v>3632.58</v>
          </cell>
        </row>
        <row r="832">
          <cell r="B832" t="str">
            <v>091606</v>
          </cell>
          <cell r="C832" t="str">
            <v>CURVA DE ACO DIAMETRO 42 POL.</v>
          </cell>
          <cell r="D832" t="str">
            <v>UN</v>
          </cell>
          <cell r="E832">
            <v>4657.91</v>
          </cell>
        </row>
        <row r="833">
          <cell r="B833" t="str">
            <v>091607</v>
          </cell>
          <cell r="C833" t="str">
            <v>CURVA DE ACO DIAMETRO 48 POL.</v>
          </cell>
          <cell r="D833" t="str">
            <v>UN</v>
          </cell>
          <cell r="E833">
            <v>5781.39</v>
          </cell>
        </row>
        <row r="834">
          <cell r="B834" t="str">
            <v>091608</v>
          </cell>
          <cell r="C834" t="str">
            <v>CURVA DE ACO DIAMETRO 60 POL.</v>
          </cell>
          <cell r="D834" t="str">
            <v>UN</v>
          </cell>
          <cell r="E834">
            <v>7982.54</v>
          </cell>
        </row>
        <row r="835">
          <cell r="B835" t="str">
            <v>091609</v>
          </cell>
          <cell r="C835" t="str">
            <v>CURVA DE ACO DIAMETRO 72 POL.</v>
          </cell>
          <cell r="D835" t="str">
            <v>UN</v>
          </cell>
          <cell r="E835">
            <v>9851.66</v>
          </cell>
        </row>
        <row r="836">
          <cell r="B836" t="str">
            <v>091610</v>
          </cell>
          <cell r="C836" t="str">
            <v>CURVA DE ACO DIAMETRO 84 POL.</v>
          </cell>
          <cell r="D836" t="str">
            <v>UN</v>
          </cell>
          <cell r="E836">
            <v>12246.82</v>
          </cell>
        </row>
        <row r="837">
          <cell r="B837" t="str">
            <v>091611</v>
          </cell>
          <cell r="C837" t="str">
            <v>CURVA DE ACO DIAMETRO 100 POL.</v>
          </cell>
          <cell r="D837" t="str">
            <v>UN</v>
          </cell>
          <cell r="E837">
            <v>16619</v>
          </cell>
        </row>
        <row r="839">
          <cell r="B839" t="str">
            <v>091700</v>
          </cell>
          <cell r="C839" t="str">
            <v>F0BRICACAO  DE  CURVAS, A PARTIR DE TUBOS DE ACO, 67,51 A 90 GR</v>
          </cell>
        </row>
        <row r="840">
          <cell r="B840" t="str">
            <v>091701</v>
          </cell>
          <cell r="C840" t="str">
            <v>CURVA DE ACO DIAMETRO 28 POL</v>
          </cell>
          <cell r="D840" t="str">
            <v>UN</v>
          </cell>
          <cell r="E840">
            <v>3141.83</v>
          </cell>
        </row>
        <row r="841">
          <cell r="B841" t="str">
            <v>091702</v>
          </cell>
          <cell r="C841" t="str">
            <v>CURVA DE ACO DIAMETRO 30 POL</v>
          </cell>
          <cell r="D841" t="str">
            <v>UN</v>
          </cell>
          <cell r="E841">
            <v>3409.57</v>
          </cell>
        </row>
        <row r="842">
          <cell r="B842" t="str">
            <v>091703</v>
          </cell>
          <cell r="C842" t="str">
            <v>CURVA DE ACO DIAMETRO 32 POL</v>
          </cell>
          <cell r="D842" t="str">
            <v>UN</v>
          </cell>
          <cell r="E842">
            <v>3675.06</v>
          </cell>
        </row>
        <row r="843">
          <cell r="B843" t="str">
            <v>091704</v>
          </cell>
          <cell r="C843" t="str">
            <v>CURVA DE ACO DIAMETRO 36 POL</v>
          </cell>
          <cell r="D843" t="str">
            <v>UN</v>
          </cell>
          <cell r="E843">
            <v>4215.42</v>
          </cell>
        </row>
        <row r="844">
          <cell r="B844" t="str">
            <v>091705</v>
          </cell>
          <cell r="C844" t="str">
            <v>CURVA DE ACO DIAMETRO 40 POL</v>
          </cell>
          <cell r="D844" t="str">
            <v>UN</v>
          </cell>
          <cell r="E844">
            <v>4750.9399999999996</v>
          </cell>
        </row>
        <row r="845">
          <cell r="B845" t="str">
            <v>091706</v>
          </cell>
          <cell r="C845" t="str">
            <v>CURVA DE ACO DIAMETRO 42 POL.</v>
          </cell>
          <cell r="D845" t="str">
            <v>UN</v>
          </cell>
          <cell r="E845">
            <v>6105.16</v>
          </cell>
        </row>
        <row r="846">
          <cell r="B846" t="str">
            <v>091707</v>
          </cell>
          <cell r="C846" t="str">
            <v>CURVA DE ACO DIAMETRO 48 POL.</v>
          </cell>
          <cell r="D846" t="str">
            <v>UN</v>
          </cell>
          <cell r="E846">
            <v>7541.81</v>
          </cell>
        </row>
        <row r="847">
          <cell r="B847" t="str">
            <v>091708</v>
          </cell>
          <cell r="C847" t="str">
            <v>CURVA DE ACO DIAMETRO 60 POL.</v>
          </cell>
          <cell r="D847" t="str">
            <v>UN</v>
          </cell>
          <cell r="E847">
            <v>10477.200000000001</v>
          </cell>
        </row>
        <row r="848">
          <cell r="B848" t="str">
            <v>091709</v>
          </cell>
          <cell r="C848" t="str">
            <v>CURVA DE ACO DIAMETRO 72 POL.</v>
          </cell>
          <cell r="D848" t="str">
            <v>UN</v>
          </cell>
          <cell r="E848">
            <v>12642.47</v>
          </cell>
        </row>
        <row r="849">
          <cell r="B849" t="str">
            <v>091710</v>
          </cell>
          <cell r="C849" t="str">
            <v>CURVA DE ACO DIAMETRO 84 POL.</v>
          </cell>
          <cell r="D849" t="str">
            <v>UN</v>
          </cell>
          <cell r="E849">
            <v>15779.34</v>
          </cell>
        </row>
        <row r="850">
          <cell r="B850" t="str">
            <v>091711</v>
          </cell>
          <cell r="C850" t="str">
            <v>CURVA DE ACO DIAMETRO 100 POL.</v>
          </cell>
          <cell r="D850" t="str">
            <v>UN</v>
          </cell>
          <cell r="E850">
            <v>21451.19</v>
          </cell>
        </row>
        <row r="852">
          <cell r="B852" t="str">
            <v>091800</v>
          </cell>
          <cell r="C852" t="str">
            <v>CORTE E BISELAMENTO EM TUBOS DE ACO E = 5/16 POLEGADA</v>
          </cell>
        </row>
        <row r="853">
          <cell r="B853" t="str">
            <v>091801</v>
          </cell>
          <cell r="C853" t="str">
            <v>DIAMETRO 4  POLEGADA</v>
          </cell>
          <cell r="D853" t="str">
            <v>UN</v>
          </cell>
          <cell r="E853">
            <v>13.53</v>
          </cell>
        </row>
        <row r="854">
          <cell r="B854" t="str">
            <v>091802</v>
          </cell>
          <cell r="C854" t="str">
            <v>DIAMETRO 6  POLEGADA</v>
          </cell>
          <cell r="D854" t="str">
            <v>UN</v>
          </cell>
          <cell r="E854">
            <v>20.32</v>
          </cell>
        </row>
        <row r="855">
          <cell r="B855" t="str">
            <v>091803</v>
          </cell>
          <cell r="C855" t="str">
            <v>DIAMETRO 8  POLEGADA</v>
          </cell>
          <cell r="D855" t="str">
            <v>UN</v>
          </cell>
          <cell r="E855">
            <v>27.09</v>
          </cell>
        </row>
        <row r="856">
          <cell r="B856" t="str">
            <v>091804</v>
          </cell>
          <cell r="C856" t="str">
            <v>DIAMETRO 10 POLEGADA</v>
          </cell>
          <cell r="D856" t="str">
            <v>UN</v>
          </cell>
          <cell r="E856">
            <v>33.869999999999997</v>
          </cell>
        </row>
        <row r="857">
          <cell r="B857" t="str">
            <v>091805</v>
          </cell>
          <cell r="C857" t="str">
            <v>DIAMETRO 12 POLEGADA</v>
          </cell>
          <cell r="D857" t="str">
            <v>UN</v>
          </cell>
          <cell r="E857">
            <v>40.64</v>
          </cell>
        </row>
        <row r="858">
          <cell r="B858" t="str">
            <v>091806</v>
          </cell>
          <cell r="C858" t="str">
            <v>DIAMETRO 16 POLEGADA</v>
          </cell>
          <cell r="D858" t="str">
            <v>UN</v>
          </cell>
          <cell r="E858">
            <v>54.19</v>
          </cell>
        </row>
        <row r="859">
          <cell r="B859" t="str">
            <v>091807</v>
          </cell>
          <cell r="C859" t="str">
            <v>DIAMETRO 20 POLEGADA</v>
          </cell>
          <cell r="D859" t="str">
            <v>UN</v>
          </cell>
          <cell r="E859">
            <v>67.75</v>
          </cell>
        </row>
        <row r="860">
          <cell r="B860" t="str">
            <v>091808</v>
          </cell>
          <cell r="C860" t="str">
            <v>DIAMETRO 24 POLEGADA</v>
          </cell>
          <cell r="D860" t="str">
            <v>UN</v>
          </cell>
          <cell r="E860">
            <v>81.3</v>
          </cell>
        </row>
        <row r="861">
          <cell r="B861" t="str">
            <v>091809</v>
          </cell>
          <cell r="C861" t="str">
            <v>DIAMETRO 28 POLEGADA</v>
          </cell>
          <cell r="D861" t="str">
            <v>UN</v>
          </cell>
          <cell r="E861">
            <v>94.85</v>
          </cell>
        </row>
        <row r="862">
          <cell r="B862" t="str">
            <v>091810</v>
          </cell>
          <cell r="C862" t="str">
            <v>DIAMETRO 30 POLEGADA</v>
          </cell>
          <cell r="D862" t="str">
            <v>UN</v>
          </cell>
          <cell r="E862">
            <v>101.63</v>
          </cell>
        </row>
        <row r="863">
          <cell r="B863" t="str">
            <v>091811</v>
          </cell>
          <cell r="C863" t="str">
            <v>DIAMETRO 32 POLEGADA</v>
          </cell>
          <cell r="D863" t="str">
            <v>UN</v>
          </cell>
          <cell r="E863">
            <v>108.4</v>
          </cell>
        </row>
        <row r="864">
          <cell r="B864" t="str">
            <v>091812</v>
          </cell>
          <cell r="C864" t="str">
            <v>DIAMETRO 36 POLEGADA</v>
          </cell>
          <cell r="D864" t="str">
            <v>UN</v>
          </cell>
          <cell r="E864">
            <v>121.96</v>
          </cell>
        </row>
        <row r="865">
          <cell r="B865" t="str">
            <v>091813</v>
          </cell>
          <cell r="C865" t="str">
            <v>DIAMETRO 40 POLEGADA</v>
          </cell>
          <cell r="D865" t="str">
            <v>UN</v>
          </cell>
          <cell r="E865">
            <v>135.51</v>
          </cell>
        </row>
        <row r="867">
          <cell r="B867" t="str">
            <v>091900</v>
          </cell>
          <cell r="C867" t="str">
            <v>CORTE E BISELAMENTO EM TUBOS DE ACO E = 7/16 POLEGADA</v>
          </cell>
        </row>
        <row r="868">
          <cell r="B868" t="str">
            <v>091914</v>
          </cell>
          <cell r="C868" t="str">
            <v>DIAMETRO - 42 POL.</v>
          </cell>
          <cell r="D868" t="str">
            <v>UN</v>
          </cell>
          <cell r="E868">
            <v>201.45</v>
          </cell>
        </row>
        <row r="869">
          <cell r="B869" t="str">
            <v>091915</v>
          </cell>
          <cell r="C869" t="str">
            <v>DIAMETRO - 48 POL.</v>
          </cell>
          <cell r="D869" t="str">
            <v>UN</v>
          </cell>
          <cell r="E869">
            <v>230.23</v>
          </cell>
        </row>
        <row r="871">
          <cell r="B871" t="str">
            <v>092100</v>
          </cell>
          <cell r="C871" t="str">
            <v>SOLDA EM TUBOS DE ACO E = 5/16 POLEGADA</v>
          </cell>
        </row>
        <row r="872">
          <cell r="B872" t="str">
            <v>092101</v>
          </cell>
          <cell r="C872" t="str">
            <v>DIAMETRO 4  POLEGADA</v>
          </cell>
          <cell r="D872" t="str">
            <v>UN</v>
          </cell>
          <cell r="E872">
            <v>27.95</v>
          </cell>
        </row>
        <row r="873">
          <cell r="B873" t="str">
            <v>092102</v>
          </cell>
          <cell r="C873" t="str">
            <v>DIAMETRO 6  POLEGADA</v>
          </cell>
          <cell r="D873" t="str">
            <v>UN</v>
          </cell>
          <cell r="E873">
            <v>41.94</v>
          </cell>
        </row>
        <row r="874">
          <cell r="B874" t="str">
            <v>092103</v>
          </cell>
          <cell r="C874" t="str">
            <v>DIAMETRO 8  POLEGADA</v>
          </cell>
          <cell r="D874" t="str">
            <v>UN</v>
          </cell>
          <cell r="E874">
            <v>55.92</v>
          </cell>
        </row>
        <row r="875">
          <cell r="B875" t="str">
            <v>092104</v>
          </cell>
          <cell r="C875" t="str">
            <v>DIAMETRO 10 POLEGADA</v>
          </cell>
          <cell r="D875" t="str">
            <v>UN</v>
          </cell>
          <cell r="E875">
            <v>69.91</v>
          </cell>
        </row>
        <row r="876">
          <cell r="B876" t="str">
            <v>092105</v>
          </cell>
          <cell r="C876" t="str">
            <v>DIAMETRO 12 POLEGADA</v>
          </cell>
          <cell r="D876" t="str">
            <v>UN</v>
          </cell>
          <cell r="E876">
            <v>83.9</v>
          </cell>
        </row>
        <row r="877">
          <cell r="B877" t="str">
            <v>092106</v>
          </cell>
          <cell r="C877" t="str">
            <v>DIAMETRO 16 POLEGADA</v>
          </cell>
          <cell r="D877" t="str">
            <v>UN</v>
          </cell>
          <cell r="E877">
            <v>111.87</v>
          </cell>
        </row>
        <row r="878">
          <cell r="B878" t="str">
            <v>092107</v>
          </cell>
          <cell r="C878" t="str">
            <v>DIAMETRO 20 POLEGADA</v>
          </cell>
          <cell r="D878" t="str">
            <v>UN</v>
          </cell>
          <cell r="E878">
            <v>139.83000000000001</v>
          </cell>
        </row>
        <row r="879">
          <cell r="B879" t="str">
            <v>092108</v>
          </cell>
          <cell r="C879" t="str">
            <v>DIAMETRO 24 POLEGADA</v>
          </cell>
          <cell r="D879" t="str">
            <v>UN</v>
          </cell>
          <cell r="E879">
            <v>167.8</v>
          </cell>
        </row>
        <row r="880">
          <cell r="B880" t="str">
            <v>092109</v>
          </cell>
          <cell r="C880" t="str">
            <v>DIAMETRO 28 POLEGADA</v>
          </cell>
          <cell r="D880" t="str">
            <v>UN</v>
          </cell>
          <cell r="E880">
            <v>195.78</v>
          </cell>
        </row>
        <row r="881">
          <cell r="B881" t="str">
            <v>092110</v>
          </cell>
          <cell r="C881" t="str">
            <v>DIAMETRO 30 POLEGADA</v>
          </cell>
          <cell r="D881" t="str">
            <v>UN</v>
          </cell>
          <cell r="E881">
            <v>209.76</v>
          </cell>
        </row>
        <row r="882">
          <cell r="B882" t="str">
            <v>092111</v>
          </cell>
          <cell r="C882" t="str">
            <v>DIAMETRO 32 POLEGADA</v>
          </cell>
          <cell r="D882" t="str">
            <v>UN</v>
          </cell>
          <cell r="E882">
            <v>223.75</v>
          </cell>
        </row>
        <row r="883">
          <cell r="B883" t="str">
            <v>092112</v>
          </cell>
          <cell r="C883" t="str">
            <v>DIAMETRO 36 POLEGADA</v>
          </cell>
          <cell r="D883" t="str">
            <v>UN</v>
          </cell>
          <cell r="E883">
            <v>251.71</v>
          </cell>
        </row>
        <row r="884">
          <cell r="B884" t="str">
            <v>092113</v>
          </cell>
          <cell r="C884" t="str">
            <v>DIAMETRO 40 POLEGADA</v>
          </cell>
          <cell r="D884" t="str">
            <v>UN</v>
          </cell>
          <cell r="E884">
            <v>279.68</v>
          </cell>
        </row>
        <row r="886">
          <cell r="B886" t="str">
            <v>092200</v>
          </cell>
          <cell r="C886" t="str">
            <v>SOLDA EM TUBOS DE ACO E = 7/16 POLEGADA</v>
          </cell>
        </row>
        <row r="887">
          <cell r="B887" t="str">
            <v>092214</v>
          </cell>
          <cell r="C887" t="str">
            <v>DIAMETRO - 42 POL.</v>
          </cell>
          <cell r="D887" t="str">
            <v>UN</v>
          </cell>
          <cell r="E887">
            <v>415.97</v>
          </cell>
        </row>
        <row r="888">
          <cell r="B888" t="str">
            <v>092215</v>
          </cell>
          <cell r="C888" t="str">
            <v>DIAMETRO - 48 POL.</v>
          </cell>
          <cell r="D888" t="str">
            <v>UN</v>
          </cell>
          <cell r="E888">
            <v>475.39</v>
          </cell>
        </row>
        <row r="890">
          <cell r="B890" t="str">
            <v>092400</v>
          </cell>
          <cell r="C890" t="str">
            <v>REVESTIMENTO DE PROTECAO EXTERNA DE JUNTAS SOLDADAS - ACO</v>
          </cell>
        </row>
        <row r="891">
          <cell r="B891" t="str">
            <v>092401</v>
          </cell>
          <cell r="C891" t="str">
            <v>DIAMETRO 4  POLEGADA</v>
          </cell>
          <cell r="D891" t="str">
            <v>UN</v>
          </cell>
          <cell r="E891">
            <v>7.24</v>
          </cell>
        </row>
        <row r="892">
          <cell r="B892" t="str">
            <v>092402</v>
          </cell>
          <cell r="C892" t="str">
            <v>DIAMETRO 6  POLEGADA</v>
          </cell>
          <cell r="D892" t="str">
            <v>UN</v>
          </cell>
          <cell r="E892">
            <v>10.86</v>
          </cell>
        </row>
        <row r="893">
          <cell r="B893" t="str">
            <v>092403</v>
          </cell>
          <cell r="C893" t="str">
            <v>DIAMETRO 8  POLEGADA</v>
          </cell>
          <cell r="D893" t="str">
            <v>UN</v>
          </cell>
          <cell r="E893">
            <v>14.51</v>
          </cell>
        </row>
        <row r="894">
          <cell r="B894" t="str">
            <v>092404</v>
          </cell>
          <cell r="C894" t="str">
            <v>DIAMETRO 10 POLEGADA</v>
          </cell>
          <cell r="D894" t="str">
            <v>UN</v>
          </cell>
          <cell r="E894">
            <v>18.14</v>
          </cell>
        </row>
        <row r="895">
          <cell r="B895" t="str">
            <v>092405</v>
          </cell>
          <cell r="C895" t="str">
            <v>DIAMETRO 12 POLEGADA</v>
          </cell>
          <cell r="D895" t="str">
            <v>UN</v>
          </cell>
          <cell r="E895">
            <v>21.75</v>
          </cell>
        </row>
        <row r="896">
          <cell r="B896" t="str">
            <v>092406</v>
          </cell>
          <cell r="C896" t="str">
            <v>DIAMETRO 16 POLEGADA</v>
          </cell>
          <cell r="D896" t="str">
            <v>UN</v>
          </cell>
          <cell r="E896">
            <v>29.02</v>
          </cell>
        </row>
        <row r="897">
          <cell r="B897" t="str">
            <v>092407</v>
          </cell>
          <cell r="C897" t="str">
            <v>DIAMETRO 20 POLEGADA</v>
          </cell>
          <cell r="D897" t="str">
            <v>UN</v>
          </cell>
          <cell r="E897">
            <v>36.28</v>
          </cell>
        </row>
        <row r="898">
          <cell r="B898" t="str">
            <v>092408</v>
          </cell>
          <cell r="C898" t="str">
            <v>DIAMETRO 24 POLEGADA</v>
          </cell>
          <cell r="D898" t="str">
            <v>UN</v>
          </cell>
          <cell r="E898">
            <v>43.53</v>
          </cell>
        </row>
        <row r="899">
          <cell r="B899" t="str">
            <v>092409</v>
          </cell>
          <cell r="C899" t="str">
            <v>DIAMETRO 28 POLEGADA</v>
          </cell>
          <cell r="D899" t="str">
            <v>UN</v>
          </cell>
          <cell r="E899">
            <v>50.79</v>
          </cell>
        </row>
        <row r="900">
          <cell r="B900" t="str">
            <v>092410</v>
          </cell>
          <cell r="C900" t="str">
            <v>DIAMETRO 30 POLEGADA</v>
          </cell>
          <cell r="D900" t="str">
            <v>UN</v>
          </cell>
          <cell r="E900">
            <v>108.84</v>
          </cell>
        </row>
        <row r="901">
          <cell r="B901" t="str">
            <v>092411</v>
          </cell>
          <cell r="C901" t="str">
            <v>DIAMETRO 32 POLEGADA</v>
          </cell>
          <cell r="D901" t="str">
            <v>UN</v>
          </cell>
          <cell r="E901">
            <v>116.09</v>
          </cell>
        </row>
        <row r="902">
          <cell r="B902" t="str">
            <v>092412</v>
          </cell>
          <cell r="C902" t="str">
            <v>DIAMETRO 36 POLEGADA</v>
          </cell>
          <cell r="D902" t="str">
            <v>UN</v>
          </cell>
          <cell r="E902">
            <v>163.28</v>
          </cell>
        </row>
        <row r="903">
          <cell r="B903" t="str">
            <v>092413</v>
          </cell>
          <cell r="C903" t="str">
            <v>DIAMETRO 40 POLEGADA</v>
          </cell>
          <cell r="D903" t="str">
            <v>UN</v>
          </cell>
          <cell r="E903">
            <v>181.41</v>
          </cell>
        </row>
        <row r="905">
          <cell r="B905" t="str">
            <v>092500</v>
          </cell>
          <cell r="C905" t="str">
            <v>PINTURA DE TUBOS E PECAS DE ACO EM EPOXI</v>
          </cell>
        </row>
        <row r="906">
          <cell r="B906" t="str">
            <v>092501</v>
          </cell>
          <cell r="C906" t="str">
            <v>PINTURA DE TUBOS E PECAS DE ACO EM EPOXI</v>
          </cell>
          <cell r="D906" t="str">
            <v>M2</v>
          </cell>
          <cell r="E906">
            <v>58.86</v>
          </cell>
        </row>
        <row r="908">
          <cell r="B908" t="str">
            <v>092600</v>
          </cell>
          <cell r="C908" t="str">
            <v>PINTURA DE CONEXOES E PECAS EM GERAL COM COALTAR  EPOXI - ACO</v>
          </cell>
        </row>
        <row r="909">
          <cell r="B909" t="str">
            <v>092601</v>
          </cell>
          <cell r="C909" t="str">
            <v>PINTURA DE CONEXOES E PECAS EM GERAL COM COALTAR  EPOXI</v>
          </cell>
          <cell r="D909" t="str">
            <v>M2</v>
          </cell>
          <cell r="E909">
            <v>56.85</v>
          </cell>
        </row>
        <row r="911">
          <cell r="B911" t="str">
            <v>092700</v>
          </cell>
          <cell r="C911" t="str">
            <v>PINTURA DE TUBOS DE ACO COM COALTAR EPOXI - ACO</v>
          </cell>
        </row>
        <row r="912">
          <cell r="B912" t="str">
            <v>092701</v>
          </cell>
          <cell r="C912" t="str">
            <v>DIAMETRO 4  POLEGADA</v>
          </cell>
          <cell r="D912" t="str">
            <v>M</v>
          </cell>
          <cell r="E912">
            <v>22.34</v>
          </cell>
        </row>
        <row r="913">
          <cell r="B913" t="str">
            <v>092702</v>
          </cell>
          <cell r="C913" t="str">
            <v>DIAMETRO 6  POLEGADA</v>
          </cell>
          <cell r="D913" t="str">
            <v>M</v>
          </cell>
          <cell r="E913">
            <v>33.54</v>
          </cell>
        </row>
        <row r="914">
          <cell r="B914" t="str">
            <v>092703</v>
          </cell>
          <cell r="C914" t="str">
            <v>DIAMETRO 8  POLEGADA</v>
          </cell>
          <cell r="D914" t="str">
            <v>M</v>
          </cell>
          <cell r="E914">
            <v>44.72</v>
          </cell>
        </row>
        <row r="915">
          <cell r="B915" t="str">
            <v>092704</v>
          </cell>
          <cell r="C915" t="str">
            <v>DIAMETRO 10 POLEGADA</v>
          </cell>
          <cell r="D915" t="str">
            <v>M</v>
          </cell>
          <cell r="E915">
            <v>55.93</v>
          </cell>
        </row>
        <row r="916">
          <cell r="B916" t="str">
            <v>092705</v>
          </cell>
          <cell r="C916" t="str">
            <v>DIAMETRO 12 POLEGADA</v>
          </cell>
          <cell r="D916" t="str">
            <v>M</v>
          </cell>
          <cell r="E916">
            <v>67.11</v>
          </cell>
        </row>
        <row r="917">
          <cell r="B917" t="str">
            <v>092706</v>
          </cell>
          <cell r="C917" t="str">
            <v>DIAMETRO 16 POLEGADA</v>
          </cell>
          <cell r="D917" t="str">
            <v>M</v>
          </cell>
          <cell r="E917">
            <v>89.4</v>
          </cell>
        </row>
        <row r="918">
          <cell r="B918" t="str">
            <v>092707</v>
          </cell>
          <cell r="C918" t="str">
            <v>DIAMETRO 20 POLEGADA</v>
          </cell>
          <cell r="D918" t="str">
            <v>M</v>
          </cell>
          <cell r="E918">
            <v>111.97</v>
          </cell>
        </row>
        <row r="919">
          <cell r="B919" t="str">
            <v>092708</v>
          </cell>
          <cell r="C919" t="str">
            <v>DIAMETRO 24 POLEGADA</v>
          </cell>
          <cell r="D919" t="str">
            <v>M</v>
          </cell>
          <cell r="E919">
            <v>134.34</v>
          </cell>
        </row>
        <row r="920">
          <cell r="B920" t="str">
            <v>092709</v>
          </cell>
          <cell r="C920" t="str">
            <v>DIAMETRO 28 POLEGADA</v>
          </cell>
          <cell r="D920" t="str">
            <v>M</v>
          </cell>
          <cell r="E920">
            <v>156.76</v>
          </cell>
        </row>
        <row r="921">
          <cell r="B921" t="str">
            <v>092710</v>
          </cell>
          <cell r="C921" t="str">
            <v>DIAMETRO 30 POLEGADA</v>
          </cell>
          <cell r="D921" t="str">
            <v>M</v>
          </cell>
          <cell r="E921">
            <v>168</v>
          </cell>
        </row>
        <row r="922">
          <cell r="B922" t="str">
            <v>092711</v>
          </cell>
          <cell r="C922" t="str">
            <v>DIAMETRO 32 POLEGADA</v>
          </cell>
          <cell r="D922" t="str">
            <v>M</v>
          </cell>
          <cell r="E922">
            <v>179.19</v>
          </cell>
        </row>
        <row r="923">
          <cell r="B923" t="str">
            <v>092712</v>
          </cell>
          <cell r="C923" t="str">
            <v>DIAMETRO 36 POLEGADA</v>
          </cell>
          <cell r="D923" t="str">
            <v>M</v>
          </cell>
          <cell r="E923">
            <v>201.58</v>
          </cell>
        </row>
        <row r="924">
          <cell r="B924" t="str">
            <v>092713</v>
          </cell>
          <cell r="C924" t="str">
            <v>DIAMETRO 40 POLEGADA</v>
          </cell>
          <cell r="D924" t="str">
            <v>M</v>
          </cell>
          <cell r="E924">
            <v>223.99</v>
          </cell>
        </row>
        <row r="926">
          <cell r="B926" t="str">
            <v>092800</v>
          </cell>
          <cell r="C926" t="str">
            <v>FABRICACAO E MONTAGEM DE PECAS DE ACO NO CAMPO</v>
          </cell>
        </row>
        <row r="927">
          <cell r="B927" t="str">
            <v>092801</v>
          </cell>
          <cell r="C927" t="str">
            <v>FABRICACAO DE PECAS</v>
          </cell>
          <cell r="D927" t="str">
            <v>KG</v>
          </cell>
          <cell r="E927">
            <v>8.0299999999999994</v>
          </cell>
        </row>
        <row r="928">
          <cell r="B928" t="str">
            <v>092802</v>
          </cell>
          <cell r="C928" t="str">
            <v>MONTAGEM DE PECAS E MISCELANEAS</v>
          </cell>
          <cell r="D928" t="str">
            <v>KG</v>
          </cell>
          <cell r="E928">
            <v>3.87</v>
          </cell>
        </row>
        <row r="930">
          <cell r="B930" t="str">
            <v>092900</v>
          </cell>
          <cell r="C930" t="str">
            <v>CARGA, TRANSPORTE ATE 10 KM E DESCARGA DE TUBOS E PECAS DE PVC RIGIDO E PVC RIGIDO DEFOFO</v>
          </cell>
        </row>
        <row r="931">
          <cell r="B931" t="str">
            <v>092901</v>
          </cell>
          <cell r="C931" t="str">
            <v>TUBOS E PECAS, DIAMETRO  50 MM</v>
          </cell>
          <cell r="D931" t="str">
            <v>KM</v>
          </cell>
          <cell r="E931">
            <v>101.93</v>
          </cell>
        </row>
        <row r="932">
          <cell r="B932" t="str">
            <v>092902</v>
          </cell>
          <cell r="C932" t="str">
            <v>TUBOS E PECAS, DIAMETRO  75 MM</v>
          </cell>
          <cell r="D932" t="str">
            <v>KM</v>
          </cell>
          <cell r="E932">
            <v>284.22000000000003</v>
          </cell>
        </row>
        <row r="933">
          <cell r="B933" t="str">
            <v>092903</v>
          </cell>
          <cell r="C933" t="str">
            <v>TUBOS E PECAS, DIAMETRO 100MM</v>
          </cell>
          <cell r="D933" t="str">
            <v>KM</v>
          </cell>
          <cell r="E933">
            <v>313.02</v>
          </cell>
        </row>
        <row r="934">
          <cell r="B934" t="str">
            <v>092904</v>
          </cell>
          <cell r="C934" t="str">
            <v>TUBOS E PECAS, DIAMETRO 150MM</v>
          </cell>
          <cell r="D934" t="str">
            <v>KM</v>
          </cell>
          <cell r="E934">
            <v>473.73</v>
          </cell>
        </row>
        <row r="935">
          <cell r="B935" t="str">
            <v>092905</v>
          </cell>
          <cell r="C935" t="str">
            <v>TUBOS E PECAS, DIAMETRO 200 MM</v>
          </cell>
          <cell r="D935" t="str">
            <v>KM</v>
          </cell>
          <cell r="E935">
            <v>626.07000000000005</v>
          </cell>
        </row>
        <row r="936">
          <cell r="B936" t="str">
            <v>092906</v>
          </cell>
          <cell r="C936" t="str">
            <v>TUBOS E PECAS, DIAMETRO 250MM</v>
          </cell>
          <cell r="D936" t="str">
            <v>KM</v>
          </cell>
          <cell r="E936">
            <v>786.77</v>
          </cell>
        </row>
        <row r="937">
          <cell r="B937" t="str">
            <v>092907</v>
          </cell>
          <cell r="C937" t="str">
            <v>TUBOS E PECAS, DIAMETRO 300 MM</v>
          </cell>
          <cell r="D937" t="str">
            <v>KM</v>
          </cell>
          <cell r="E937">
            <v>947.46</v>
          </cell>
        </row>
        <row r="938">
          <cell r="B938" t="str">
            <v>092908</v>
          </cell>
          <cell r="C938" t="str">
            <v>TUBOS E PECAS, DIAMETRO 350 MM</v>
          </cell>
          <cell r="D938" t="str">
            <v>KM</v>
          </cell>
          <cell r="E938">
            <v>1099.8</v>
          </cell>
        </row>
        <row r="939">
          <cell r="B939" t="str">
            <v>092909</v>
          </cell>
          <cell r="C939" t="str">
            <v>TUBOS E PECAS, DIAMETRO 400 MM</v>
          </cell>
          <cell r="D939" t="str">
            <v>KM</v>
          </cell>
          <cell r="E939">
            <v>1252.1500000000001</v>
          </cell>
        </row>
        <row r="941">
          <cell r="B941" t="str">
            <v>093000</v>
          </cell>
          <cell r="C941" t="str">
            <v>TRANSPORTE EXCEDENTE A 10 KM DE TUBOS E PECAS DE PVC RIGIDO E PVC RIGIDO DE FOFO</v>
          </cell>
        </row>
        <row r="942">
          <cell r="B942" t="str">
            <v>093001</v>
          </cell>
          <cell r="C942" t="str">
            <v>TUBOS E PECAS, DIAMETRO  50 MM</v>
          </cell>
          <cell r="D942" t="str">
            <v>KMXKM</v>
          </cell>
          <cell r="E942">
            <v>2.95</v>
          </cell>
        </row>
        <row r="943">
          <cell r="B943" t="str">
            <v>093002</v>
          </cell>
          <cell r="C943" t="str">
            <v>TUBOS E PECAS, DIAMETRO  75 MM</v>
          </cell>
          <cell r="D943" t="str">
            <v>KMXKM</v>
          </cell>
          <cell r="E943">
            <v>3.19</v>
          </cell>
        </row>
        <row r="944">
          <cell r="B944" t="str">
            <v>093003</v>
          </cell>
          <cell r="C944" t="str">
            <v>TUBOS E PECAS, DIAMETRO 100 MM</v>
          </cell>
          <cell r="D944" t="str">
            <v>KMXKM</v>
          </cell>
          <cell r="E944">
            <v>3.56</v>
          </cell>
        </row>
        <row r="945">
          <cell r="B945" t="str">
            <v>093004</v>
          </cell>
          <cell r="C945" t="str">
            <v>TUBOS E PECAS, DIAMETRO 150 MM</v>
          </cell>
          <cell r="D945" t="str">
            <v>KMXKM</v>
          </cell>
          <cell r="E945">
            <v>4.22</v>
          </cell>
        </row>
        <row r="946">
          <cell r="B946" t="str">
            <v>093005</v>
          </cell>
          <cell r="C946" t="str">
            <v>TUBOS E PECAS, DIAMETRO 200 MM</v>
          </cell>
          <cell r="D946" t="str">
            <v>KMXKM</v>
          </cell>
          <cell r="E946">
            <v>4.88</v>
          </cell>
        </row>
        <row r="947">
          <cell r="B947" t="str">
            <v>093006</v>
          </cell>
          <cell r="C947" t="str">
            <v>TUBOS E PECAS, DIAMETRO 250 MM</v>
          </cell>
          <cell r="D947" t="str">
            <v>KMXKM</v>
          </cell>
          <cell r="E947">
            <v>5.99</v>
          </cell>
        </row>
        <row r="948">
          <cell r="B948" t="str">
            <v>093007</v>
          </cell>
          <cell r="C948" t="str">
            <v>TUBOS E PECAS, DIAMETRO 300 MM</v>
          </cell>
          <cell r="D948" t="str">
            <v>KMXKM</v>
          </cell>
          <cell r="E948">
            <v>7.48</v>
          </cell>
        </row>
        <row r="949">
          <cell r="B949" t="str">
            <v>093008</v>
          </cell>
          <cell r="C949" t="str">
            <v>TUBOS E PECAS, DIAMETRO 350 MM</v>
          </cell>
          <cell r="D949" t="str">
            <v>KMXKM</v>
          </cell>
          <cell r="E949">
            <v>8.9700000000000006</v>
          </cell>
        </row>
        <row r="950">
          <cell r="B950" t="str">
            <v>093009</v>
          </cell>
          <cell r="C950" t="str">
            <v>TUBOS E PECAS, DIAMETRO 400 MM</v>
          </cell>
          <cell r="D950" t="str">
            <v>KMXKM</v>
          </cell>
          <cell r="E950">
            <v>11.22</v>
          </cell>
        </row>
        <row r="952">
          <cell r="B952" t="str">
            <v>093100</v>
          </cell>
          <cell r="C952" t="str">
            <v>CARGA, TRANSPORTE E  DESCARGA DE TUBOS E PECAS DE FERRO FUNDIDO</v>
          </cell>
        </row>
        <row r="953">
          <cell r="B953" t="str">
            <v>093101</v>
          </cell>
          <cell r="C953" t="str">
            <v>CARGA E DESCARGA</v>
          </cell>
          <cell r="D953" t="str">
            <v>T</v>
          </cell>
          <cell r="E953">
            <v>39.31</v>
          </cell>
        </row>
        <row r="954">
          <cell r="B954" t="str">
            <v>093102</v>
          </cell>
          <cell r="C954" t="str">
            <v>TRANSPORTE</v>
          </cell>
          <cell r="D954" t="str">
            <v>TXKM</v>
          </cell>
          <cell r="E954">
            <v>2</v>
          </cell>
        </row>
        <row r="956">
          <cell r="B956" t="str">
            <v>093200</v>
          </cell>
          <cell r="C956" t="str">
            <v>CARGA, TRANSPORTE ATE 10 KM E DESCARGA DE TUBOS E PECAS DE FIBRO CIMENTO</v>
          </cell>
        </row>
        <row r="957">
          <cell r="B957" t="str">
            <v>093201</v>
          </cell>
          <cell r="C957" t="str">
            <v>TUBOS E PECAS, DIAMETRO 50 MM</v>
          </cell>
          <cell r="D957" t="str">
            <v>KM</v>
          </cell>
          <cell r="E957">
            <v>519.52</v>
          </cell>
        </row>
        <row r="958">
          <cell r="B958" t="str">
            <v>093202</v>
          </cell>
          <cell r="C958" t="str">
            <v>TUBOS E PECAS, DIAMETRO 75MM</v>
          </cell>
          <cell r="D958" t="str">
            <v>KM</v>
          </cell>
          <cell r="E958">
            <v>543.63</v>
          </cell>
        </row>
        <row r="959">
          <cell r="B959" t="str">
            <v>093203</v>
          </cell>
          <cell r="C959" t="str">
            <v>TUBOS E PECAS, DIAMETRO 100 MM</v>
          </cell>
          <cell r="D959" t="str">
            <v>KM</v>
          </cell>
          <cell r="E959">
            <v>633.70000000000005</v>
          </cell>
        </row>
        <row r="960">
          <cell r="B960" t="str">
            <v>093204</v>
          </cell>
          <cell r="C960" t="str">
            <v>TUBOS E PECAS, DIAMETRO 150 MM</v>
          </cell>
          <cell r="D960" t="str">
            <v>KM</v>
          </cell>
          <cell r="E960">
            <v>890.3</v>
          </cell>
        </row>
        <row r="961">
          <cell r="B961" t="str">
            <v>093205</v>
          </cell>
          <cell r="C961" t="str">
            <v>TUBOS E PECAS, DIAMETRO 175 MM</v>
          </cell>
          <cell r="D961" t="str">
            <v>KM</v>
          </cell>
          <cell r="E961">
            <v>1084.29</v>
          </cell>
        </row>
        <row r="962">
          <cell r="B962" t="str">
            <v>093206</v>
          </cell>
          <cell r="C962" t="str">
            <v>TUBOS E PECAS, DIAMETRO 200 MM</v>
          </cell>
          <cell r="D962" t="str">
            <v>KM</v>
          </cell>
          <cell r="E962">
            <v>1271.06</v>
          </cell>
        </row>
        <row r="963">
          <cell r="B963" t="str">
            <v>093207</v>
          </cell>
          <cell r="C963" t="str">
            <v>TUBOS E PECAS, DIAMETRO 250 MM</v>
          </cell>
          <cell r="D963" t="str">
            <v>KM</v>
          </cell>
          <cell r="E963">
            <v>2226.2199999999998</v>
          </cell>
        </row>
        <row r="964">
          <cell r="B964" t="str">
            <v>093208</v>
          </cell>
          <cell r="C964" t="str">
            <v>TUBOS E PECAS, DIAMETRO 300 MM</v>
          </cell>
          <cell r="D964" t="str">
            <v>KM</v>
          </cell>
          <cell r="E964">
            <v>2735.74</v>
          </cell>
        </row>
        <row r="965">
          <cell r="B965" t="str">
            <v>093209</v>
          </cell>
          <cell r="C965" t="str">
            <v>TUBOS E PECAS, DIAMETRO 350 MM</v>
          </cell>
          <cell r="D965" t="str">
            <v>KM</v>
          </cell>
          <cell r="E965">
            <v>4034.51</v>
          </cell>
        </row>
        <row r="966">
          <cell r="B966" t="str">
            <v>093210</v>
          </cell>
          <cell r="C966" t="str">
            <v>TUBOS E PECAS, DIAMETRO 400 MM</v>
          </cell>
          <cell r="D966" t="str">
            <v>KM</v>
          </cell>
          <cell r="E966">
            <v>5357.37</v>
          </cell>
        </row>
        <row r="967">
          <cell r="B967" t="str">
            <v>093211</v>
          </cell>
          <cell r="C967" t="str">
            <v>TUBOS E PECAS, DIAMETRO 450 MM</v>
          </cell>
          <cell r="D967" t="str">
            <v>KM</v>
          </cell>
          <cell r="E967">
            <v>6555.43</v>
          </cell>
        </row>
        <row r="969">
          <cell r="B969" t="str">
            <v>093300</v>
          </cell>
          <cell r="C969" t="str">
            <v>TRANSPORTE EXCEDENTE A 10 KM DE TUBOS E PECAS DE FIBRO CIMENTO</v>
          </cell>
        </row>
        <row r="970">
          <cell r="B970" t="str">
            <v>093301</v>
          </cell>
          <cell r="C970" t="str">
            <v>TUBOS E PECAS, DIAMETRO  50 MM</v>
          </cell>
          <cell r="D970" t="str">
            <v>KMXKM</v>
          </cell>
          <cell r="E970">
            <v>4.4800000000000004</v>
          </cell>
        </row>
        <row r="971">
          <cell r="B971" t="str">
            <v>093302</v>
          </cell>
          <cell r="C971" t="str">
            <v>TUBOS E PECAS, DIAMETRO  75 MM</v>
          </cell>
          <cell r="D971" t="str">
            <v>KMXKM</v>
          </cell>
          <cell r="E971">
            <v>4.7</v>
          </cell>
        </row>
        <row r="972">
          <cell r="B972" t="str">
            <v>093303</v>
          </cell>
          <cell r="C972" t="str">
            <v>TUBOS E PECAS, DIAMETRO 100 MM</v>
          </cell>
          <cell r="D972" t="str">
            <v>KMXKM</v>
          </cell>
          <cell r="E972">
            <v>5</v>
          </cell>
        </row>
        <row r="973">
          <cell r="B973" t="str">
            <v>093304</v>
          </cell>
          <cell r="C973" t="str">
            <v>TUBOS E PECAS, DIAMETRO 150 MM</v>
          </cell>
          <cell r="D973" t="str">
            <v>KMXKM</v>
          </cell>
          <cell r="E973">
            <v>5.63</v>
          </cell>
        </row>
        <row r="974">
          <cell r="B974" t="str">
            <v>093305</v>
          </cell>
          <cell r="C974" t="str">
            <v>TUBOS E PECAS, DIAMETRO 175 MM</v>
          </cell>
          <cell r="D974" t="str">
            <v>KMXKM</v>
          </cell>
          <cell r="E974">
            <v>5.99</v>
          </cell>
        </row>
        <row r="975">
          <cell r="B975" t="str">
            <v>093306</v>
          </cell>
          <cell r="C975" t="str">
            <v>TUBOS E PECAS, DIAMETRO 200 MM</v>
          </cell>
          <cell r="D975" t="str">
            <v>KMXKM</v>
          </cell>
          <cell r="E975">
            <v>7.48</v>
          </cell>
        </row>
        <row r="976">
          <cell r="B976" t="str">
            <v>093307</v>
          </cell>
          <cell r="C976" t="str">
            <v>TUBOS E PECAS, DIAMETRO 250 MM</v>
          </cell>
          <cell r="D976" t="str">
            <v>KMXKM</v>
          </cell>
          <cell r="E976">
            <v>8.9700000000000006</v>
          </cell>
        </row>
        <row r="977">
          <cell r="B977" t="str">
            <v>093308</v>
          </cell>
          <cell r="C977" t="str">
            <v>TUBOS E PECAS, DIAMETRO 300 MM</v>
          </cell>
          <cell r="D977" t="str">
            <v>KMXKM</v>
          </cell>
          <cell r="E977">
            <v>11.22</v>
          </cell>
        </row>
        <row r="978">
          <cell r="B978" t="str">
            <v>093309</v>
          </cell>
          <cell r="C978" t="str">
            <v>TUBOS E PECAS, DIAMETRO 350 MM</v>
          </cell>
          <cell r="D978" t="str">
            <v>KMXKM</v>
          </cell>
          <cell r="E978">
            <v>15</v>
          </cell>
        </row>
        <row r="979">
          <cell r="B979" t="str">
            <v>093310</v>
          </cell>
          <cell r="C979" t="str">
            <v>TUBOS E PECAS, DIAMETRO 400 MM</v>
          </cell>
          <cell r="D979" t="str">
            <v>KMXKM</v>
          </cell>
          <cell r="E979">
            <v>17.98</v>
          </cell>
        </row>
        <row r="980">
          <cell r="B980" t="str">
            <v>093311</v>
          </cell>
          <cell r="C980" t="str">
            <v>TUBOS E PECAS, DIAMETRO 450 MM</v>
          </cell>
          <cell r="D980" t="str">
            <v>KMXKM</v>
          </cell>
          <cell r="E980">
            <v>22.49</v>
          </cell>
        </row>
        <row r="982">
          <cell r="B982" t="str">
            <v>093400</v>
          </cell>
          <cell r="C982" t="str">
            <v>CARGA, TRANSPORTE ATE 10 KM E DESCARGA DE TUBOS E PECAS DE CERAMICA</v>
          </cell>
        </row>
        <row r="983">
          <cell r="B983" t="str">
            <v>093401</v>
          </cell>
          <cell r="C983" t="str">
            <v>TUBOS E PECAS, DIAMETRO 100 MM</v>
          </cell>
          <cell r="D983" t="str">
            <v>KM</v>
          </cell>
          <cell r="E983">
            <v>699.64</v>
          </cell>
        </row>
        <row r="984">
          <cell r="B984" t="str">
            <v>093402</v>
          </cell>
          <cell r="C984" t="str">
            <v>TUBOS E PECAS, DIAMETRO 150 MM</v>
          </cell>
          <cell r="D984" t="str">
            <v>KM</v>
          </cell>
          <cell r="E984">
            <v>989.24</v>
          </cell>
        </row>
        <row r="985">
          <cell r="B985" t="str">
            <v>093403</v>
          </cell>
          <cell r="C985" t="str">
            <v>TUBOS E PECAS, DIAMETRO 200 MM</v>
          </cell>
          <cell r="D985" t="str">
            <v>KM</v>
          </cell>
          <cell r="E985">
            <v>1411.86</v>
          </cell>
        </row>
        <row r="986">
          <cell r="B986" t="str">
            <v>093404</v>
          </cell>
          <cell r="C986" t="str">
            <v>TUBOS E PECAS, DIAMETRO 250 MM</v>
          </cell>
          <cell r="D986" t="str">
            <v>KM</v>
          </cell>
          <cell r="E986">
            <v>2473.1</v>
          </cell>
        </row>
        <row r="987">
          <cell r="B987" t="str">
            <v>093405</v>
          </cell>
          <cell r="C987" t="str">
            <v>TUBOS E PECAS, DIAMETRO 300 MM</v>
          </cell>
          <cell r="D987" t="str">
            <v>KM</v>
          </cell>
          <cell r="E987">
            <v>3039.74</v>
          </cell>
        </row>
        <row r="988">
          <cell r="B988" t="str">
            <v>093406</v>
          </cell>
          <cell r="C988" t="str">
            <v>TUBOS E PECAS, DIAMETRO 375 MM</v>
          </cell>
          <cell r="D988" t="str">
            <v>KM</v>
          </cell>
          <cell r="E988">
            <v>4982.24</v>
          </cell>
        </row>
        <row r="989">
          <cell r="B989" t="str">
            <v>093407</v>
          </cell>
          <cell r="C989" t="str">
            <v>TUBOS E PECAS, DIAMETRO 450 MM</v>
          </cell>
          <cell r="D989" t="str">
            <v>KM</v>
          </cell>
          <cell r="E989">
            <v>7282.58</v>
          </cell>
        </row>
        <row r="991">
          <cell r="B991" t="str">
            <v>093500</v>
          </cell>
          <cell r="C991" t="str">
            <v>TRANSPORTE EXCEDENTE A 10 KM DE TUBOS E PECAS DE CERAMICA</v>
          </cell>
        </row>
        <row r="992">
          <cell r="B992" t="str">
            <v>093501</v>
          </cell>
          <cell r="C992" t="str">
            <v>TUBOS E PECAS, DIAMETRO 100 MM</v>
          </cell>
          <cell r="D992" t="str">
            <v>KMXKM</v>
          </cell>
          <cell r="E992">
            <v>7.98</v>
          </cell>
        </row>
        <row r="993">
          <cell r="B993" t="str">
            <v>093502</v>
          </cell>
          <cell r="C993" t="str">
            <v>TUBOS E PECAS, DIAMETRO 150 MM</v>
          </cell>
          <cell r="D993" t="str">
            <v>KMXKM</v>
          </cell>
          <cell r="E993">
            <v>9.94</v>
          </cell>
        </row>
        <row r="994">
          <cell r="B994" t="str">
            <v>093503</v>
          </cell>
          <cell r="C994" t="str">
            <v>TUBOS E PECAS, DIAMETRO 200 MM</v>
          </cell>
          <cell r="D994" t="str">
            <v>KMXKM</v>
          </cell>
          <cell r="E994">
            <v>11.97</v>
          </cell>
        </row>
        <row r="995">
          <cell r="B995" t="str">
            <v>093504</v>
          </cell>
          <cell r="C995" t="str">
            <v>TUBOS E PECAS, DIAMETRO 250 MM</v>
          </cell>
          <cell r="D995" t="str">
            <v>KMXKM</v>
          </cell>
          <cell r="E995">
            <v>15</v>
          </cell>
        </row>
        <row r="996">
          <cell r="B996" t="str">
            <v>093505</v>
          </cell>
          <cell r="C996" t="str">
            <v>TUBOS E PECAS, DIAMETRO 300 MM</v>
          </cell>
          <cell r="D996" t="str">
            <v>KMXKM</v>
          </cell>
          <cell r="E996">
            <v>19.95</v>
          </cell>
        </row>
        <row r="997">
          <cell r="B997" t="str">
            <v>093506</v>
          </cell>
          <cell r="C997" t="str">
            <v>TUBOS E PECAS, DIAMETRO 375 MM</v>
          </cell>
          <cell r="D997" t="str">
            <v>KMXKM</v>
          </cell>
          <cell r="E997">
            <v>23.94</v>
          </cell>
        </row>
        <row r="998">
          <cell r="B998" t="str">
            <v>093507</v>
          </cell>
          <cell r="C998" t="str">
            <v>TUBOS E PECAS, DIAMETRO 450 MM</v>
          </cell>
          <cell r="D998" t="str">
            <v>KMXKM</v>
          </cell>
          <cell r="E998">
            <v>29.95</v>
          </cell>
        </row>
        <row r="1000">
          <cell r="B1000" t="str">
            <v>093600</v>
          </cell>
          <cell r="C1000" t="str">
            <v>CARGA, TRANSPORTE E  DESCARGA DE TUBOS DE CONCRETO</v>
          </cell>
        </row>
        <row r="1001">
          <cell r="B1001" t="str">
            <v>093601</v>
          </cell>
          <cell r="C1001" t="str">
            <v>CARGA E DESCARGA</v>
          </cell>
          <cell r="D1001" t="str">
            <v>T</v>
          </cell>
          <cell r="E1001">
            <v>43.7</v>
          </cell>
        </row>
        <row r="1002">
          <cell r="B1002" t="str">
            <v>093602</v>
          </cell>
          <cell r="C1002" t="str">
            <v>TRANSPORTE</v>
          </cell>
          <cell r="D1002" t="str">
            <v>TXKM</v>
          </cell>
          <cell r="E1002">
            <v>2</v>
          </cell>
        </row>
        <row r="1004">
          <cell r="B1004" t="str">
            <v>093700</v>
          </cell>
          <cell r="C1004" t="str">
            <v>CARGA, TRANSPORTE E DESCARGA DE TUBOS E PECAS DE ACO</v>
          </cell>
        </row>
        <row r="1005">
          <cell r="B1005" t="str">
            <v>093701</v>
          </cell>
          <cell r="C1005" t="str">
            <v>CARGA E DESCARGA</v>
          </cell>
          <cell r="D1005" t="str">
            <v>T</v>
          </cell>
          <cell r="E1005">
            <v>52.32</v>
          </cell>
        </row>
        <row r="1006">
          <cell r="B1006" t="str">
            <v>093702</v>
          </cell>
          <cell r="C1006" t="str">
            <v>TRANSPORTE</v>
          </cell>
          <cell r="D1006" t="str">
            <v>TXKM</v>
          </cell>
          <cell r="E1006">
            <v>2</v>
          </cell>
        </row>
        <row r="1008">
          <cell r="B1008" t="str">
            <v>093800</v>
          </cell>
          <cell r="C1008" t="str">
            <v>ASSENTAMENTO SIMPLES DE TUBOS E PECAS DE CERAMICA PBJE</v>
          </cell>
        </row>
        <row r="1009">
          <cell r="B1009" t="str">
            <v>093801</v>
          </cell>
          <cell r="C1009" t="str">
            <v>DIAMETRO 100MM (A)</v>
          </cell>
          <cell r="D1009" t="str">
            <v>M</v>
          </cell>
          <cell r="E1009">
            <v>1.31</v>
          </cell>
        </row>
        <row r="1010">
          <cell r="B1010" t="str">
            <v>093802</v>
          </cell>
          <cell r="C1010" t="str">
            <v>DIAMETRO 150MM (A)</v>
          </cell>
          <cell r="D1010" t="str">
            <v>M</v>
          </cell>
          <cell r="E1010">
            <v>1.94</v>
          </cell>
        </row>
        <row r="1011">
          <cell r="B1011" t="str">
            <v>093803</v>
          </cell>
          <cell r="C1011" t="str">
            <v>DIAMETRO 200MM (A)</v>
          </cell>
          <cell r="D1011" t="str">
            <v>M</v>
          </cell>
          <cell r="E1011">
            <v>2.5</v>
          </cell>
        </row>
        <row r="1012">
          <cell r="B1012" t="str">
            <v>093804</v>
          </cell>
          <cell r="C1012" t="str">
            <v>DIAMETRO 250MM (A)</v>
          </cell>
          <cell r="D1012" t="str">
            <v>M</v>
          </cell>
          <cell r="E1012">
            <v>3.12</v>
          </cell>
        </row>
        <row r="1013">
          <cell r="B1013" t="str">
            <v>093805</v>
          </cell>
          <cell r="C1013" t="str">
            <v>DIAMETRO 300MM (A)</v>
          </cell>
          <cell r="D1013" t="str">
            <v>M</v>
          </cell>
          <cell r="E1013">
            <v>3.89</v>
          </cell>
        </row>
        <row r="1014">
          <cell r="B1014" t="str">
            <v>093831</v>
          </cell>
          <cell r="C1014" t="str">
            <v>DIAMETRO 100MM (B)</v>
          </cell>
          <cell r="D1014" t="str">
            <v>M</v>
          </cell>
          <cell r="E1014">
            <v>1.1100000000000001</v>
          </cell>
        </row>
        <row r="1015">
          <cell r="B1015" t="str">
            <v>093832</v>
          </cell>
          <cell r="C1015" t="str">
            <v>DIAMETRO 150MM (B)</v>
          </cell>
          <cell r="D1015" t="str">
            <v>M</v>
          </cell>
          <cell r="E1015">
            <v>1.52</v>
          </cell>
        </row>
        <row r="1016">
          <cell r="B1016" t="str">
            <v>093833</v>
          </cell>
          <cell r="C1016" t="str">
            <v>DIAMETRO 200MM (B)</v>
          </cell>
          <cell r="D1016" t="str">
            <v>M</v>
          </cell>
          <cell r="E1016">
            <v>2.15</v>
          </cell>
        </row>
        <row r="1017">
          <cell r="B1017" t="str">
            <v>093834</v>
          </cell>
          <cell r="C1017" t="str">
            <v>DIAMETRO 250MM (B)</v>
          </cell>
          <cell r="D1017" t="str">
            <v>M</v>
          </cell>
          <cell r="E1017">
            <v>2.5</v>
          </cell>
        </row>
        <row r="1018">
          <cell r="B1018" t="str">
            <v>093835</v>
          </cell>
          <cell r="C1018" t="str">
            <v>DIAMETRO 300MM (B)</v>
          </cell>
          <cell r="D1018" t="str">
            <v>M</v>
          </cell>
          <cell r="E1018">
            <v>3.12</v>
          </cell>
        </row>
        <row r="1019">
          <cell r="B1019" t="str">
            <v>093851</v>
          </cell>
          <cell r="C1019" t="str">
            <v>DIAMETRO 100MM (C)</v>
          </cell>
          <cell r="D1019" t="str">
            <v>M</v>
          </cell>
          <cell r="E1019">
            <v>0.97</v>
          </cell>
        </row>
        <row r="1020">
          <cell r="B1020" t="str">
            <v>093852</v>
          </cell>
          <cell r="C1020" t="str">
            <v>DIAMETRO 150MM (C)</v>
          </cell>
          <cell r="D1020" t="str">
            <v>M</v>
          </cell>
          <cell r="E1020">
            <v>1.1100000000000001</v>
          </cell>
        </row>
        <row r="1021">
          <cell r="B1021" t="str">
            <v>093853</v>
          </cell>
          <cell r="C1021" t="str">
            <v>DIAMETRO 200MM (C)</v>
          </cell>
          <cell r="D1021" t="str">
            <v>M</v>
          </cell>
          <cell r="E1021">
            <v>1.52</v>
          </cell>
        </row>
        <row r="1022">
          <cell r="B1022" t="str">
            <v>093854</v>
          </cell>
          <cell r="C1022" t="str">
            <v>DIAMETRO 250MM (C)</v>
          </cell>
          <cell r="D1022" t="str">
            <v>M</v>
          </cell>
          <cell r="E1022">
            <v>1.94</v>
          </cell>
        </row>
        <row r="1023">
          <cell r="B1023" t="str">
            <v>093855</v>
          </cell>
          <cell r="C1023" t="str">
            <v>DIAMETRO 300MM (C)</v>
          </cell>
          <cell r="D1023" t="str">
            <v>M</v>
          </cell>
          <cell r="E1023">
            <v>2.2999999999999998</v>
          </cell>
        </row>
        <row r="1025">
          <cell r="B1025" t="str">
            <v>100000</v>
          </cell>
          <cell r="C1025" t="str">
            <v>PAVIMENTACAO</v>
          </cell>
        </row>
        <row r="1027">
          <cell r="B1027" t="str">
            <v>100100</v>
          </cell>
          <cell r="C1027" t="str">
            <v>LEVANTAMENTO DE PAVIMENTACAO</v>
          </cell>
        </row>
        <row r="1028">
          <cell r="B1028" t="str">
            <v>100101</v>
          </cell>
          <cell r="C1028" t="str">
            <v>LEVANTAMENTO DE PAVIMENTACAO ASFALTICA (A)</v>
          </cell>
          <cell r="D1028" t="str">
            <v>M2</v>
          </cell>
          <cell r="E1028">
            <v>12.06</v>
          </cell>
        </row>
        <row r="1029">
          <cell r="B1029" t="str">
            <v>100102</v>
          </cell>
          <cell r="C1029" t="str">
            <v>LEVANTAMENTO DE PAVIMENTACAO PARALELEPIPEDO OU BLOCO (A)</v>
          </cell>
          <cell r="D1029" t="str">
            <v>M2</v>
          </cell>
          <cell r="E1029">
            <v>9.2799999999999994</v>
          </cell>
        </row>
        <row r="1030">
          <cell r="B1030" t="str">
            <v>100103</v>
          </cell>
          <cell r="C1030" t="str">
            <v>LEVANTAMENTO DE PASSEIOS CIMENTADOS (A)</v>
          </cell>
          <cell r="D1030" t="str">
            <v>M2</v>
          </cell>
          <cell r="E1030">
            <v>7.54</v>
          </cell>
        </row>
        <row r="1031">
          <cell r="B1031" t="str">
            <v>100104</v>
          </cell>
          <cell r="C1031" t="str">
            <v>LEVANTAMENTO DE PASSEIOS EM LADRILHOS (A)</v>
          </cell>
          <cell r="D1031" t="str">
            <v>M2</v>
          </cell>
          <cell r="E1031">
            <v>8.44</v>
          </cell>
        </row>
        <row r="1032">
          <cell r="B1032" t="str">
            <v>100105</v>
          </cell>
          <cell r="C1032" t="str">
            <v>LEVANTAMENTO DE PASSEIOS EM MOSAICO (A)</v>
          </cell>
          <cell r="D1032" t="str">
            <v>M2</v>
          </cell>
          <cell r="E1032">
            <v>9.2799999999999994</v>
          </cell>
        </row>
        <row r="1033">
          <cell r="B1033" t="str">
            <v>100106</v>
          </cell>
          <cell r="C1033" t="str">
            <v>LEVANTAMENTO DE SARJETAS (A)</v>
          </cell>
          <cell r="D1033" t="str">
            <v>M3</v>
          </cell>
          <cell r="E1033">
            <v>49.27</v>
          </cell>
        </row>
        <row r="1034">
          <cell r="B1034" t="str">
            <v>100107</v>
          </cell>
          <cell r="C1034" t="str">
            <v>LEVANTAMENTO DE GUIAS (A)</v>
          </cell>
          <cell r="D1034" t="str">
            <v>M</v>
          </cell>
          <cell r="E1034">
            <v>9.2799999999999994</v>
          </cell>
        </row>
        <row r="1035">
          <cell r="B1035" t="str">
            <v>100131</v>
          </cell>
          <cell r="C1035" t="str">
            <v>LEVANTAMENTO DE PAVIMENTACAO ASFALTICA (B)</v>
          </cell>
          <cell r="D1035" t="str">
            <v>M2</v>
          </cell>
          <cell r="E1035">
            <v>9.6199999999999992</v>
          </cell>
        </row>
        <row r="1036">
          <cell r="B1036" t="str">
            <v>100132</v>
          </cell>
          <cell r="C1036" t="str">
            <v>LEVANTAMENTO DE PAVIMENTACAO PARALELEPIPEDO OU BLOCO (B)</v>
          </cell>
          <cell r="D1036" t="str">
            <v>M2</v>
          </cell>
          <cell r="E1036">
            <v>7.42</v>
          </cell>
        </row>
        <row r="1037">
          <cell r="B1037" t="str">
            <v>100133</v>
          </cell>
          <cell r="C1037" t="str">
            <v>LEVANTAMENTO DE PASSEIOS CIMENTADOS (B)</v>
          </cell>
          <cell r="D1037" t="str">
            <v>M2</v>
          </cell>
          <cell r="E1037">
            <v>6.02</v>
          </cell>
        </row>
        <row r="1038">
          <cell r="B1038" t="str">
            <v>100134</v>
          </cell>
          <cell r="C1038" t="str">
            <v>LEVANTAMENTO DE PASSEIOS EM LADRILHOS (B)</v>
          </cell>
          <cell r="D1038" t="str">
            <v>M2</v>
          </cell>
          <cell r="E1038">
            <v>6.74</v>
          </cell>
        </row>
        <row r="1039">
          <cell r="B1039" t="str">
            <v>100135</v>
          </cell>
          <cell r="C1039" t="str">
            <v>LEVANTAMENTO DE PASSEIOS EM MOSAICO (B)</v>
          </cell>
          <cell r="D1039" t="str">
            <v>M2</v>
          </cell>
          <cell r="E1039">
            <v>7.42</v>
          </cell>
        </row>
        <row r="1040">
          <cell r="B1040" t="str">
            <v>100136</v>
          </cell>
          <cell r="C1040" t="str">
            <v>LEVANTAMENTO DE SARJETAS (B)</v>
          </cell>
          <cell r="D1040" t="str">
            <v>M3</v>
          </cell>
          <cell r="E1040">
            <v>39.43</v>
          </cell>
        </row>
        <row r="1041">
          <cell r="B1041" t="str">
            <v>100137</v>
          </cell>
          <cell r="C1041" t="str">
            <v>LEVANTAMENTO DE GUIAS (B)</v>
          </cell>
          <cell r="D1041" t="str">
            <v>M</v>
          </cell>
          <cell r="E1041">
            <v>7.42</v>
          </cell>
        </row>
        <row r="1042">
          <cell r="B1042" t="str">
            <v>100151</v>
          </cell>
          <cell r="C1042" t="str">
            <v>LEVANTAMENTO DE PAVIMENTACAO ASFALTICA (C)</v>
          </cell>
          <cell r="D1042" t="str">
            <v>M2</v>
          </cell>
          <cell r="E1042">
            <v>6.01</v>
          </cell>
        </row>
        <row r="1043">
          <cell r="B1043" t="str">
            <v>100152</v>
          </cell>
          <cell r="C1043" t="str">
            <v>LEVANTAMENTO DE PAVIMENTACAO PARALELEPIPEDO OU BLOCO (C)</v>
          </cell>
          <cell r="D1043" t="str">
            <v>M2</v>
          </cell>
          <cell r="E1043">
            <v>4.6100000000000003</v>
          </cell>
        </row>
        <row r="1044">
          <cell r="B1044" t="str">
            <v>100153</v>
          </cell>
          <cell r="C1044" t="str">
            <v>LEVANTAMENTO DE PASSEIOS CIMENTADOS (C)</v>
          </cell>
          <cell r="D1044" t="str">
            <v>M2</v>
          </cell>
          <cell r="E1044">
            <v>3.75</v>
          </cell>
        </row>
        <row r="1045">
          <cell r="B1045" t="str">
            <v>100154</v>
          </cell>
          <cell r="C1045" t="str">
            <v>LEVANTAMENTO DE PASSEIOS EM LADRILHOS (C)</v>
          </cell>
          <cell r="D1045" t="str">
            <v>M2</v>
          </cell>
          <cell r="E1045">
            <v>4.2</v>
          </cell>
        </row>
        <row r="1046">
          <cell r="B1046" t="str">
            <v>100155</v>
          </cell>
          <cell r="C1046" t="str">
            <v>LEVANTAMENTO DE PASSEIOS EM MOSAICO (C)</v>
          </cell>
          <cell r="D1046" t="str">
            <v>M2</v>
          </cell>
          <cell r="E1046">
            <v>4.6100000000000003</v>
          </cell>
        </row>
        <row r="1047">
          <cell r="B1047" t="str">
            <v>100156</v>
          </cell>
          <cell r="C1047" t="str">
            <v>LEVANTAMENTO DE SARJETAS (C)</v>
          </cell>
          <cell r="D1047" t="str">
            <v>M3</v>
          </cell>
          <cell r="E1047">
            <v>24.6</v>
          </cell>
        </row>
        <row r="1048">
          <cell r="B1048" t="str">
            <v>100157</v>
          </cell>
          <cell r="C1048" t="str">
            <v>LEVANTAMENTO DE GUIAS (C)</v>
          </cell>
          <cell r="D1048" t="str">
            <v>M</v>
          </cell>
          <cell r="E1048">
            <v>4.6100000000000003</v>
          </cell>
        </row>
        <row r="1050">
          <cell r="B1050" t="str">
            <v>100200</v>
          </cell>
          <cell r="C1050" t="str">
            <v>REGULARIZACAO E REVESTIMENTO</v>
          </cell>
        </row>
        <row r="1051">
          <cell r="B1051" t="str">
            <v>100201</v>
          </cell>
          <cell r="C1051" t="str">
            <v>REGULARIZACAO MECANIZADA DE SUPERFICIES (A)</v>
          </cell>
          <cell r="D1051" t="str">
            <v>M2</v>
          </cell>
          <cell r="E1051">
            <v>0.41</v>
          </cell>
        </row>
        <row r="1052">
          <cell r="B1052" t="str">
            <v>100202</v>
          </cell>
          <cell r="C1052" t="str">
            <v>REVESTIMENTO COM CASCALHO OU PEDREGULHO (A)</v>
          </cell>
          <cell r="D1052" t="str">
            <v>M3</v>
          </cell>
          <cell r="E1052">
            <v>51.65</v>
          </cell>
        </row>
        <row r="1053">
          <cell r="B1053" t="str">
            <v>100203</v>
          </cell>
          <cell r="C1053" t="str">
            <v>REVESTIMENTO COM BRITA (A)</v>
          </cell>
          <cell r="D1053" t="str">
            <v>M3</v>
          </cell>
          <cell r="E1053">
            <v>60.43</v>
          </cell>
        </row>
        <row r="1054">
          <cell r="B1054" t="str">
            <v>100204</v>
          </cell>
          <cell r="C1054" t="str">
            <v>REVESTIMENTO COM MACADAME HIDRAULICO (A)</v>
          </cell>
          <cell r="D1054" t="str">
            <v>M3</v>
          </cell>
          <cell r="E1054">
            <v>78.290000000000006</v>
          </cell>
        </row>
        <row r="1055">
          <cell r="B1055" t="str">
            <v>100231</v>
          </cell>
          <cell r="C1055" t="str">
            <v>REGULARIZACAO MECANIZADA DE SUPERFICIES (B)</v>
          </cell>
          <cell r="D1055" t="str">
            <v>M2</v>
          </cell>
          <cell r="E1055">
            <v>0.33</v>
          </cell>
        </row>
        <row r="1056">
          <cell r="B1056" t="str">
            <v>100232</v>
          </cell>
          <cell r="C1056" t="str">
            <v>REVESTIMENTO COM CASCALHO OU PEDREGULHO (B)</v>
          </cell>
          <cell r="D1056" t="str">
            <v>M3</v>
          </cell>
          <cell r="E1056">
            <v>50.73</v>
          </cell>
        </row>
        <row r="1057">
          <cell r="B1057" t="str">
            <v>100233</v>
          </cell>
          <cell r="C1057" t="str">
            <v>REVESTIMENTO COM BRITA (B)</v>
          </cell>
          <cell r="D1057" t="str">
            <v>M3</v>
          </cell>
          <cell r="E1057">
            <v>59.51</v>
          </cell>
        </row>
        <row r="1058">
          <cell r="B1058" t="str">
            <v>100234</v>
          </cell>
          <cell r="C1058" t="str">
            <v>REVESTIMENTO COM MACADAME HIDRAULICO (B)</v>
          </cell>
          <cell r="D1058" t="str">
            <v>M3</v>
          </cell>
          <cell r="E1058">
            <v>77.37</v>
          </cell>
        </row>
        <row r="1059">
          <cell r="B1059" t="str">
            <v>100251</v>
          </cell>
          <cell r="C1059" t="str">
            <v>REGULARIZACAO MECANIZADA DE SUPERFICIES (C)</v>
          </cell>
          <cell r="D1059" t="str">
            <v>M2</v>
          </cell>
          <cell r="E1059">
            <v>0.19</v>
          </cell>
        </row>
        <row r="1060">
          <cell r="B1060" t="str">
            <v>100252</v>
          </cell>
          <cell r="C1060" t="str">
            <v>REVESTIMENTO COM CASCALHO OU PEDREGULHO (C)</v>
          </cell>
          <cell r="D1060" t="str">
            <v>M3</v>
          </cell>
          <cell r="E1060">
            <v>49.36</v>
          </cell>
        </row>
        <row r="1061">
          <cell r="B1061" t="str">
            <v>100253</v>
          </cell>
          <cell r="C1061" t="str">
            <v>REVESTIMENTO COM BRITA (C)</v>
          </cell>
          <cell r="D1061" t="str">
            <v>M3</v>
          </cell>
          <cell r="E1061">
            <v>58.14</v>
          </cell>
        </row>
        <row r="1062">
          <cell r="B1062" t="str">
            <v>100254</v>
          </cell>
          <cell r="C1062" t="str">
            <v>REVESTIMENTO COM MACADAME HIDRAULICO (C)</v>
          </cell>
          <cell r="D1062" t="str">
            <v>M3</v>
          </cell>
          <cell r="E1062">
            <v>76</v>
          </cell>
        </row>
        <row r="1064">
          <cell r="B1064" t="str">
            <v>100300</v>
          </cell>
          <cell r="C1064" t="str">
            <v>EXECUCAO DE PAVIMENTACAO</v>
          </cell>
        </row>
        <row r="1065">
          <cell r="B1065" t="str">
            <v>100301</v>
          </cell>
          <cell r="C1065" t="str">
            <v>ASSENTAMENTO DE PARALELEPIPEDO (A)</v>
          </cell>
          <cell r="D1065" t="str">
            <v>M2</v>
          </cell>
          <cell r="E1065">
            <v>33.06</v>
          </cell>
        </row>
        <row r="1066">
          <cell r="B1066" t="str">
            <v>100302</v>
          </cell>
          <cell r="C1066" t="str">
            <v>FORNECIMENTO DE PARALELEPIPEDO</v>
          </cell>
          <cell r="D1066" t="str">
            <v>M2</v>
          </cell>
          <cell r="E1066">
            <v>28.26</v>
          </cell>
        </row>
        <row r="1067">
          <cell r="B1067" t="str">
            <v>100303</v>
          </cell>
          <cell r="C1067" t="str">
            <v>ASSENTAMENTO DE BLOCOS DE CONCRETO (A)</v>
          </cell>
          <cell r="D1067" t="str">
            <v>M2</v>
          </cell>
          <cell r="E1067">
            <v>27.1</v>
          </cell>
        </row>
        <row r="1068">
          <cell r="B1068" t="str">
            <v>100304</v>
          </cell>
          <cell r="C1068" t="str">
            <v>FORNECIMENTO DE BLOCOS DE CONCRETO</v>
          </cell>
          <cell r="D1068" t="str">
            <v>M2</v>
          </cell>
          <cell r="E1068">
            <v>42.61</v>
          </cell>
        </row>
        <row r="1069">
          <cell r="B1069" t="str">
            <v>100305</v>
          </cell>
          <cell r="C1069" t="str">
            <v>EXECUCAO DE PASSEIOS CIMENTADOS (A)</v>
          </cell>
          <cell r="D1069" t="str">
            <v>M2</v>
          </cell>
          <cell r="E1069">
            <v>39.299999999999997</v>
          </cell>
        </row>
        <row r="1070">
          <cell r="B1070" t="str">
            <v>100306</v>
          </cell>
          <cell r="C1070" t="str">
            <v>EXECUCAO DE PASSEIOS EM LADRILHOS HIDRAULICOS (A)</v>
          </cell>
          <cell r="D1070" t="str">
            <v>M2</v>
          </cell>
          <cell r="E1070">
            <v>25.97</v>
          </cell>
        </row>
        <row r="1071">
          <cell r="B1071" t="str">
            <v>100307</v>
          </cell>
          <cell r="C1071" t="str">
            <v>FORNECIMENTO DE LADRILHOS HIDRAULICOS</v>
          </cell>
          <cell r="D1071" t="str">
            <v>M2</v>
          </cell>
          <cell r="E1071">
            <v>26.81</v>
          </cell>
        </row>
        <row r="1072">
          <cell r="B1072" t="str">
            <v>100308</v>
          </cell>
          <cell r="C1072" t="str">
            <v>EXECUCAO DE PASSEIOS EM MOSAICOS (A)</v>
          </cell>
          <cell r="D1072" t="str">
            <v>M2</v>
          </cell>
          <cell r="E1072">
            <v>15.99</v>
          </cell>
        </row>
        <row r="1073">
          <cell r="B1073" t="str">
            <v>100309</v>
          </cell>
          <cell r="C1073" t="str">
            <v>FORNECIMENTO DE MOSAICOS</v>
          </cell>
          <cell r="D1073" t="str">
            <v>M2</v>
          </cell>
          <cell r="E1073">
            <v>34.909999999999997</v>
          </cell>
        </row>
        <row r="1074">
          <cell r="B1074" t="str">
            <v>100310</v>
          </cell>
          <cell r="C1074" t="str">
            <v>ASSENTAMENTO DE GUIAS (A)</v>
          </cell>
          <cell r="D1074" t="str">
            <v>M</v>
          </cell>
          <cell r="E1074">
            <v>5.2</v>
          </cell>
        </row>
        <row r="1075">
          <cell r="B1075" t="str">
            <v>100311</v>
          </cell>
          <cell r="C1075" t="str">
            <v>FORNECIMENTO DE GUIAS</v>
          </cell>
          <cell r="D1075" t="str">
            <v>M</v>
          </cell>
          <cell r="E1075">
            <v>13.96</v>
          </cell>
        </row>
        <row r="1076">
          <cell r="B1076" t="str">
            <v>100312</v>
          </cell>
          <cell r="C1076" t="str">
            <v>CONSTRUCAO DE SARJETAS (A)</v>
          </cell>
          <cell r="D1076" t="str">
            <v>M3</v>
          </cell>
          <cell r="E1076">
            <v>292.45</v>
          </cell>
        </row>
        <row r="1077">
          <cell r="B1077" t="str">
            <v>100331</v>
          </cell>
          <cell r="C1077" t="str">
            <v>ASSENTAMENTO DE PARALELEPIPEDO (B)</v>
          </cell>
          <cell r="D1077" t="str">
            <v>M2</v>
          </cell>
          <cell r="E1077">
            <v>29.32</v>
          </cell>
        </row>
        <row r="1078">
          <cell r="B1078" t="str">
            <v>100333</v>
          </cell>
          <cell r="C1078" t="str">
            <v>ASSENTAMENTO DE BLOCOS DE CONCRETO (B)</v>
          </cell>
          <cell r="D1078" t="str">
            <v>M2</v>
          </cell>
          <cell r="E1078">
            <v>23.39</v>
          </cell>
        </row>
        <row r="1079">
          <cell r="B1079" t="str">
            <v>100335</v>
          </cell>
          <cell r="C1079" t="str">
            <v>ASSENTAMENTO DE PASSEIOS CIMENTADOS (B)</v>
          </cell>
          <cell r="D1079" t="str">
            <v>M2</v>
          </cell>
          <cell r="E1079">
            <v>35.17</v>
          </cell>
        </row>
        <row r="1080">
          <cell r="B1080" t="str">
            <v>100336</v>
          </cell>
          <cell r="C1080" t="str">
            <v>EXECUCAO DE PASSEIOS EM LADRILHOS HIDRAULICOS (B)</v>
          </cell>
          <cell r="D1080" t="str">
            <v>M2</v>
          </cell>
          <cell r="E1080">
            <v>23.48</v>
          </cell>
        </row>
        <row r="1081">
          <cell r="B1081" t="str">
            <v>100338</v>
          </cell>
          <cell r="C1081" t="str">
            <v>EXECUCAO DE PASSEIOS EM MOSAICO (B)</v>
          </cell>
          <cell r="D1081" t="str">
            <v>M2</v>
          </cell>
          <cell r="E1081">
            <v>14.32</v>
          </cell>
        </row>
        <row r="1082">
          <cell r="B1082" t="str">
            <v>100340</v>
          </cell>
          <cell r="C1082" t="str">
            <v>ASSENTAMENTO DE GUIAS (B)</v>
          </cell>
          <cell r="D1082" t="str">
            <v>M</v>
          </cell>
          <cell r="E1082">
            <v>4.92</v>
          </cell>
        </row>
        <row r="1083">
          <cell r="B1083" t="str">
            <v>100342</v>
          </cell>
          <cell r="C1083" t="str">
            <v>CONSTRUCAO DE SARJETAS (B)</v>
          </cell>
          <cell r="D1083" t="str">
            <v>M3</v>
          </cell>
          <cell r="E1083">
            <v>276.81</v>
          </cell>
        </row>
        <row r="1084">
          <cell r="B1084" t="str">
            <v>100351</v>
          </cell>
          <cell r="C1084" t="str">
            <v>ASSENTAMENTO DE PARALELEPIPEDO (C)</v>
          </cell>
          <cell r="D1084" t="str">
            <v>M2</v>
          </cell>
          <cell r="E1084">
            <v>23.76</v>
          </cell>
        </row>
        <row r="1085">
          <cell r="B1085" t="str">
            <v>100353</v>
          </cell>
          <cell r="C1085" t="str">
            <v>ASSENTAMENTO DE BLOCOS DE CONCRETO (C)</v>
          </cell>
          <cell r="D1085" t="str">
            <v>M2</v>
          </cell>
          <cell r="E1085">
            <v>17.86</v>
          </cell>
        </row>
        <row r="1086">
          <cell r="B1086" t="str">
            <v>100355</v>
          </cell>
          <cell r="C1086" t="str">
            <v>EXECUCAO DE PASSEIOS CIMENTADOS (C)</v>
          </cell>
          <cell r="D1086" t="str">
            <v>M2</v>
          </cell>
          <cell r="E1086">
            <v>28.99</v>
          </cell>
        </row>
        <row r="1087">
          <cell r="B1087" t="str">
            <v>100356</v>
          </cell>
          <cell r="C1087" t="str">
            <v>EXECUCAO DE PASSEIOS EM LADRILHOS HIDRAULICOS (C)</v>
          </cell>
          <cell r="D1087" t="str">
            <v>M2</v>
          </cell>
          <cell r="E1087">
            <v>19.809999999999999</v>
          </cell>
        </row>
        <row r="1088">
          <cell r="B1088" t="str">
            <v>100358</v>
          </cell>
          <cell r="C1088" t="str">
            <v>EXECUCAO DE PASSEIOS EM MOSAICO (C)</v>
          </cell>
          <cell r="D1088" t="str">
            <v>M2</v>
          </cell>
          <cell r="E1088">
            <v>11.75</v>
          </cell>
        </row>
        <row r="1089">
          <cell r="B1089" t="str">
            <v>100360</v>
          </cell>
          <cell r="C1089" t="str">
            <v>ASSENTAMENTO DE GUIAS (C)</v>
          </cell>
          <cell r="D1089" t="str">
            <v>M</v>
          </cell>
          <cell r="E1089">
            <v>4.4800000000000004</v>
          </cell>
        </row>
        <row r="1090">
          <cell r="B1090" t="str">
            <v>100362</v>
          </cell>
          <cell r="C1090" t="str">
            <v>CONSTRUCAO DE SARJETAS (C)</v>
          </cell>
          <cell r="D1090" t="str">
            <v>M3</v>
          </cell>
          <cell r="E1090">
            <v>253.27</v>
          </cell>
        </row>
        <row r="1092">
          <cell r="B1092" t="str">
            <v>100400</v>
          </cell>
          <cell r="C1092" t="str">
            <v>PAVIMENTACAO ASFALTICA ESPECIAL</v>
          </cell>
        </row>
        <row r="1093">
          <cell r="B1093" t="str">
            <v>100401</v>
          </cell>
          <cell r="C1093" t="str">
            <v>PREPARO DE CAIXA (A)</v>
          </cell>
          <cell r="D1093" t="str">
            <v>M2</v>
          </cell>
          <cell r="E1093">
            <v>7.16</v>
          </cell>
        </row>
        <row r="1094">
          <cell r="B1094" t="str">
            <v>100402</v>
          </cell>
          <cell r="C1094" t="str">
            <v>SUB BASE EM BRITA GRADUADA OU MACADAME HIDRAULICO (A)</v>
          </cell>
          <cell r="D1094" t="str">
            <v>M3</v>
          </cell>
          <cell r="E1094">
            <v>103.62</v>
          </cell>
        </row>
        <row r="1095">
          <cell r="B1095" t="str">
            <v>100403</v>
          </cell>
          <cell r="C1095" t="str">
            <v>BASE DE MACADAME BETUMINOSO (A)</v>
          </cell>
          <cell r="D1095" t="str">
            <v>M3</v>
          </cell>
          <cell r="E1095">
            <v>253</v>
          </cell>
        </row>
        <row r="1096">
          <cell r="B1096" t="str">
            <v>100404</v>
          </cell>
          <cell r="C1096" t="str">
            <v>IMPRIMACAO LIGANTE (A)</v>
          </cell>
          <cell r="D1096" t="str">
            <v>M2</v>
          </cell>
          <cell r="E1096">
            <v>3.65</v>
          </cell>
        </row>
        <row r="1097">
          <cell r="B1097" t="str">
            <v>100405</v>
          </cell>
          <cell r="C1097" t="str">
            <v>BINDER (A)</v>
          </cell>
          <cell r="D1097" t="str">
            <v>M3</v>
          </cell>
          <cell r="E1097">
            <v>345.45</v>
          </cell>
        </row>
        <row r="1098">
          <cell r="B1098" t="str">
            <v>100406</v>
          </cell>
          <cell r="C1098" t="str">
            <v>CAPA DE CONCRETO ASFALTICO (A)</v>
          </cell>
          <cell r="D1098" t="str">
            <v>M3</v>
          </cell>
          <cell r="E1098">
            <v>467.14</v>
          </cell>
        </row>
        <row r="1099">
          <cell r="B1099" t="str">
            <v>100407</v>
          </cell>
          <cell r="C1099" t="str">
            <v>CONCRETO PARA FECHAMENTO DE VALAS (A)</v>
          </cell>
          <cell r="D1099" t="str">
            <v>M3</v>
          </cell>
          <cell r="E1099">
            <v>205.35</v>
          </cell>
        </row>
        <row r="1100">
          <cell r="B1100" t="str">
            <v>100431</v>
          </cell>
          <cell r="C1100" t="str">
            <v>PREPARO DE CAIXA (B)</v>
          </cell>
          <cell r="D1100" t="str">
            <v>M2</v>
          </cell>
          <cell r="E1100">
            <v>5.71</v>
          </cell>
        </row>
        <row r="1101">
          <cell r="B1101" t="str">
            <v>100432</v>
          </cell>
          <cell r="C1101" t="str">
            <v>SUB BASE EM BRITA GRADUADA OU MACADAME HIDRAULICO (B)</v>
          </cell>
          <cell r="D1101" t="str">
            <v>M3</v>
          </cell>
          <cell r="E1101">
            <v>98.83</v>
          </cell>
        </row>
        <row r="1102">
          <cell r="B1102" t="str">
            <v>100433</v>
          </cell>
          <cell r="C1102" t="str">
            <v>BASE DE MACADAME BETUMINOSO (B)</v>
          </cell>
          <cell r="D1102" t="str">
            <v>M3</v>
          </cell>
          <cell r="E1102">
            <v>243.8</v>
          </cell>
        </row>
        <row r="1103">
          <cell r="B1103" t="str">
            <v>100434</v>
          </cell>
          <cell r="C1103" t="str">
            <v>IMPRAMACAO LIGANTE (B)</v>
          </cell>
          <cell r="D1103" t="str">
            <v>M2</v>
          </cell>
          <cell r="E1103">
            <v>3.51</v>
          </cell>
        </row>
        <row r="1104">
          <cell r="B1104" t="str">
            <v>100435</v>
          </cell>
          <cell r="C1104" t="str">
            <v>BINDER (B)</v>
          </cell>
          <cell r="D1104" t="str">
            <v>M3</v>
          </cell>
          <cell r="E1104">
            <v>321.3</v>
          </cell>
        </row>
        <row r="1105">
          <cell r="B1105" t="str">
            <v>100436</v>
          </cell>
          <cell r="C1105" t="str">
            <v>CAPA DE CONCRETO ASFALTICO (B)</v>
          </cell>
          <cell r="D1105" t="str">
            <v>M3</v>
          </cell>
          <cell r="E1105">
            <v>440.96</v>
          </cell>
        </row>
        <row r="1106">
          <cell r="B1106" t="str">
            <v>100437</v>
          </cell>
          <cell r="C1106" t="str">
            <v>CONCRETO PARA FECHAMENTO DE VALAS (B)</v>
          </cell>
          <cell r="D1106" t="str">
            <v>M3</v>
          </cell>
          <cell r="E1106">
            <v>201.48</v>
          </cell>
        </row>
        <row r="1107">
          <cell r="B1107" t="str">
            <v>100451</v>
          </cell>
          <cell r="C1107" t="str">
            <v>PREPARO DE CAIXA (C)</v>
          </cell>
          <cell r="D1107" t="str">
            <v>M2</v>
          </cell>
          <cell r="E1107">
            <v>3.57</v>
          </cell>
        </row>
        <row r="1108">
          <cell r="B1108" t="str">
            <v>100452</v>
          </cell>
          <cell r="C1108" t="str">
            <v>SUB BASE EM BRITA GRADUADA OU MACADAME HIDRAULICO (C)</v>
          </cell>
          <cell r="D1108" t="str">
            <v>M3</v>
          </cell>
          <cell r="E1108">
            <v>91.69</v>
          </cell>
        </row>
        <row r="1109">
          <cell r="B1109" t="str">
            <v>100453</v>
          </cell>
          <cell r="C1109" t="str">
            <v>BASE DE MACADAME BETUMINOSO (C)</v>
          </cell>
          <cell r="D1109" t="str">
            <v>M3</v>
          </cell>
          <cell r="E1109">
            <v>229.95</v>
          </cell>
        </row>
        <row r="1110">
          <cell r="B1110" t="str">
            <v>100454</v>
          </cell>
          <cell r="C1110" t="str">
            <v>IMPRIMACAO LIGANTE (C)</v>
          </cell>
          <cell r="D1110" t="str">
            <v>M2</v>
          </cell>
          <cell r="E1110">
            <v>3.31</v>
          </cell>
        </row>
        <row r="1111">
          <cell r="B1111" t="str">
            <v>100455</v>
          </cell>
          <cell r="C1111" t="str">
            <v>BINDER (C)</v>
          </cell>
          <cell r="D1111" t="str">
            <v>M3</v>
          </cell>
          <cell r="E1111">
            <v>284.97000000000003</v>
          </cell>
        </row>
        <row r="1112">
          <cell r="B1112" t="str">
            <v>100456</v>
          </cell>
          <cell r="C1112" t="str">
            <v>CAPA DE CONCRETO ASFALTICO (C)</v>
          </cell>
          <cell r="D1112" t="str">
            <v>M3</v>
          </cell>
          <cell r="E1112">
            <v>401.6</v>
          </cell>
        </row>
        <row r="1113">
          <cell r="B1113" t="str">
            <v>100457</v>
          </cell>
          <cell r="C1113" t="str">
            <v>CONCRETO PARA FECHAMENTO DE VALAS (C)</v>
          </cell>
          <cell r="D1113" t="str">
            <v>M3</v>
          </cell>
          <cell r="E1113">
            <v>195.76</v>
          </cell>
        </row>
        <row r="1115">
          <cell r="B1115" t="str">
            <v>110000</v>
          </cell>
          <cell r="C1115" t="str">
            <v>LIGACOES PREDIAIS</v>
          </cell>
        </row>
        <row r="1116">
          <cell r="B1116" t="str">
            <v>110100</v>
          </cell>
          <cell r="C1116" t="str">
            <v>LIGACOES DOMICILIARES DE AGUA</v>
          </cell>
        </row>
        <row r="1117">
          <cell r="B1117" t="str">
            <v>110101</v>
          </cell>
          <cell r="C1117" t="str">
            <v>LIGACAO DE AGUA A REDE PUBLICA</v>
          </cell>
          <cell r="D1117" t="str">
            <v>UN</v>
          </cell>
          <cell r="E1117">
            <v>45.87</v>
          </cell>
        </row>
        <row r="1118">
          <cell r="B1118" t="str">
            <v>110102</v>
          </cell>
          <cell r="C1118" t="str">
            <v>ASSENTAMENTO DE TUBULACAO (PAD E FERRO GALVANIZADO)</v>
          </cell>
          <cell r="D1118" t="str">
            <v>M</v>
          </cell>
          <cell r="E1118">
            <v>8.09</v>
          </cell>
        </row>
        <row r="1120">
          <cell r="B1120" t="str">
            <v>110200</v>
          </cell>
          <cell r="C1120" t="str">
            <v>LIGACOES DOMICILIARES DE ESGOTOS - DIAMETRO 100 MM</v>
          </cell>
        </row>
        <row r="1121">
          <cell r="B1121" t="str">
            <v>110201</v>
          </cell>
          <cell r="C1121" t="str">
            <v>NO PASSEIO, COMPLETA - DIAMETRO 100 MM</v>
          </cell>
          <cell r="D1121" t="str">
            <v>UN</v>
          </cell>
          <cell r="E1121">
            <v>60.28</v>
          </cell>
        </row>
        <row r="1122">
          <cell r="B1122" t="str">
            <v>110202</v>
          </cell>
          <cell r="C1122" t="str">
            <v>NO TERCO, COMPLETA - DIAMETRO 100 MM</v>
          </cell>
          <cell r="D1122" t="str">
            <v>UN</v>
          </cell>
          <cell r="E1122">
            <v>146.72999999999999</v>
          </cell>
        </row>
        <row r="1123">
          <cell r="B1123" t="str">
            <v>110203</v>
          </cell>
          <cell r="C1123" t="str">
            <v>NO EIXO, COMPLETA - DIAMETRO 100 MM</v>
          </cell>
          <cell r="D1123" t="str">
            <v>UN</v>
          </cell>
          <cell r="E1123">
            <v>189.96</v>
          </cell>
        </row>
        <row r="1124">
          <cell r="B1124" t="str">
            <v>110204</v>
          </cell>
          <cell r="C1124" t="str">
            <v>NO TERCO OPOSTO, COMPLETA - DIAMETRO 100 MM</v>
          </cell>
          <cell r="D1124" t="str">
            <v>UN</v>
          </cell>
          <cell r="E1124">
            <v>233.2</v>
          </cell>
        </row>
        <row r="1125">
          <cell r="B1125" t="str">
            <v>110205</v>
          </cell>
          <cell r="C1125" t="str">
            <v>NO PASSEIO, SEM CONEXAO - DIAMETRO 100 MM</v>
          </cell>
          <cell r="D1125" t="str">
            <v>UN</v>
          </cell>
          <cell r="E1125">
            <v>43.21</v>
          </cell>
        </row>
        <row r="1126">
          <cell r="B1126" t="str">
            <v>110206</v>
          </cell>
          <cell r="C1126" t="str">
            <v>NO TERCO, SEM CONEXAO - DIAMETRO 100 MM</v>
          </cell>
          <cell r="D1126" t="str">
            <v>UN</v>
          </cell>
          <cell r="E1126">
            <v>129.66</v>
          </cell>
        </row>
        <row r="1127">
          <cell r="B1127" t="str">
            <v>110207</v>
          </cell>
          <cell r="C1127" t="str">
            <v>NO EIXO, SEM CONEXAO - DIAMETRO 100 MM</v>
          </cell>
          <cell r="D1127" t="str">
            <v>UN</v>
          </cell>
          <cell r="E1127">
            <v>172.88</v>
          </cell>
        </row>
        <row r="1128">
          <cell r="B1128" t="str">
            <v>110208</v>
          </cell>
          <cell r="C1128" t="str">
            <v>NO TERCO OPOSTO, SEM CONEXAO - DIAMETRO 100 MM</v>
          </cell>
          <cell r="D1128" t="str">
            <v>UN</v>
          </cell>
          <cell r="E1128">
            <v>216.12</v>
          </cell>
        </row>
        <row r="1129">
          <cell r="B1129" t="str">
            <v>110209</v>
          </cell>
          <cell r="C1129" t="str">
            <v>CONEXAO POSTERIOR - DIAMETRO 100 MM</v>
          </cell>
          <cell r="D1129" t="str">
            <v>UN</v>
          </cell>
          <cell r="E1129">
            <v>69.739999999999995</v>
          </cell>
        </row>
        <row r="1130">
          <cell r="B1130" t="str">
            <v>110210</v>
          </cell>
          <cell r="C1130" t="str">
            <v>NO PASSEIO OPOSTO, COMPLETA - DIAMETRO 100 MM</v>
          </cell>
          <cell r="D1130" t="str">
            <v>UN</v>
          </cell>
          <cell r="E1130">
            <v>319.64999999999998</v>
          </cell>
        </row>
        <row r="1131">
          <cell r="B1131" t="str">
            <v>110211</v>
          </cell>
          <cell r="C1131" t="str">
            <v>NO PASSEIO OPOSTO, SEM CONEXAO - DIAMETRO 100 MM</v>
          </cell>
          <cell r="D1131" t="str">
            <v>UN</v>
          </cell>
          <cell r="E1131">
            <v>302.57</v>
          </cell>
        </row>
        <row r="1133">
          <cell r="B1133" t="str">
            <v>110300</v>
          </cell>
          <cell r="C1133" t="str">
            <v>LIGACOES DOMICILIARES DE ESGOTOS - DIAMETRO 150 MM</v>
          </cell>
        </row>
        <row r="1134">
          <cell r="B1134" t="str">
            <v>110301</v>
          </cell>
          <cell r="C1134" t="str">
            <v>NO PASSEIO, COMPLETA - DIAMETRO 150 MM</v>
          </cell>
          <cell r="D1134" t="str">
            <v>UN</v>
          </cell>
          <cell r="E1134">
            <v>65.83</v>
          </cell>
        </row>
        <row r="1135">
          <cell r="B1135" t="str">
            <v>110302</v>
          </cell>
          <cell r="C1135" t="str">
            <v>NO TERCO, COMPLETA - DIAMETRO 150 MM</v>
          </cell>
          <cell r="D1135" t="str">
            <v>UN</v>
          </cell>
          <cell r="E1135">
            <v>159.01</v>
          </cell>
        </row>
        <row r="1136">
          <cell r="B1136" t="str">
            <v>110303</v>
          </cell>
          <cell r="C1136" t="str">
            <v>NO EIXO, COMPLETA - DIAMETRO 150 MM</v>
          </cell>
          <cell r="D1136" t="str">
            <v>UN</v>
          </cell>
          <cell r="E1136">
            <v>205.63</v>
          </cell>
        </row>
        <row r="1137">
          <cell r="B1137" t="str">
            <v>110304</v>
          </cell>
          <cell r="C1137" t="str">
            <v>NO TERCO OPOSTO, COMPLETA - DIAMETRO 150 MM</v>
          </cell>
          <cell r="D1137" t="str">
            <v>UN</v>
          </cell>
          <cell r="E1137">
            <v>252.22</v>
          </cell>
        </row>
        <row r="1138">
          <cell r="B1138" t="str">
            <v>110305</v>
          </cell>
          <cell r="C1138" t="str">
            <v>NO PASSEIO, SEM CONEXAO - DIAMETRO 150 MM</v>
          </cell>
          <cell r="D1138" t="str">
            <v>UN</v>
          </cell>
          <cell r="E1138">
            <v>46.58</v>
          </cell>
        </row>
        <row r="1139">
          <cell r="B1139" t="str">
            <v>110306</v>
          </cell>
          <cell r="C1139" t="str">
            <v>NO TERCO, SEM CONEXAO - DIAMETRO 150 MM</v>
          </cell>
          <cell r="D1139" t="str">
            <v>UN</v>
          </cell>
          <cell r="E1139">
            <v>139.76</v>
          </cell>
        </row>
        <row r="1140">
          <cell r="B1140" t="str">
            <v>110307</v>
          </cell>
          <cell r="C1140" t="str">
            <v>NO EIXO, SEM CONEXAO - DIAMETRO 150 MM</v>
          </cell>
          <cell r="D1140" t="str">
            <v>UN</v>
          </cell>
          <cell r="E1140">
            <v>186.38</v>
          </cell>
        </row>
        <row r="1141">
          <cell r="B1141" t="str">
            <v>110308</v>
          </cell>
          <cell r="C1141" t="str">
            <v>NO TERCO OPOSTO, SEM CONEXAO - DIAMETRO 150 MM</v>
          </cell>
          <cell r="D1141" t="str">
            <v>UN</v>
          </cell>
          <cell r="E1141">
            <v>232.97</v>
          </cell>
        </row>
        <row r="1142">
          <cell r="B1142" t="str">
            <v>110309</v>
          </cell>
          <cell r="C1142" t="str">
            <v>CONEXAO POSTERIOR - DIAMETRO 150 MM</v>
          </cell>
          <cell r="D1142" t="str">
            <v>UN</v>
          </cell>
          <cell r="E1142">
            <v>70.8</v>
          </cell>
        </row>
        <row r="1144">
          <cell r="B1144" t="str">
            <v>110400</v>
          </cell>
          <cell r="C1144" t="str">
            <v>CARGA, TRANSPORTE ATE 10 KM E DESCARGA DE TUBOS E PECAS DE PEAD E/OU FERRO GALVANIZADO</v>
          </cell>
        </row>
        <row r="1145">
          <cell r="B1145" t="str">
            <v>110401</v>
          </cell>
          <cell r="C1145" t="str">
            <v>TUBOS E PECAS PARA LIGACOES</v>
          </cell>
          <cell r="D1145" t="str">
            <v>KM</v>
          </cell>
          <cell r="E1145">
            <v>55.68</v>
          </cell>
        </row>
        <row r="1147">
          <cell r="B1147" t="str">
            <v>110500</v>
          </cell>
          <cell r="C1147" t="str">
            <v>TRANSPORTE EXCEDENTE A 10 KM DE TUBOS E PECAS DE PEAD E/OU FERRO GALVANIZADO</v>
          </cell>
        </row>
        <row r="1148">
          <cell r="B1148" t="str">
            <v>110501</v>
          </cell>
          <cell r="C1148" t="str">
            <v>TUBOS E PECAS PARA LIGACOES</v>
          </cell>
          <cell r="D1148" t="str">
            <v>KMXKM</v>
          </cell>
          <cell r="E1148">
            <v>1.58</v>
          </cell>
        </row>
        <row r="1150">
          <cell r="B1150" t="str">
            <v>120000</v>
          </cell>
          <cell r="C1150" t="str">
            <v>FECHAMENTO</v>
          </cell>
        </row>
        <row r="1151">
          <cell r="B1151" t="str">
            <v>120100</v>
          </cell>
          <cell r="C1151" t="str">
            <v>ALVENARIA</v>
          </cell>
        </row>
        <row r="1152">
          <cell r="B1152" t="str">
            <v>120101</v>
          </cell>
          <cell r="C1152" t="str">
            <v>ALVENARIA DE TIJOLOS COMUNS SEM ANDAIME</v>
          </cell>
          <cell r="D1152" t="str">
            <v>M3</v>
          </cell>
          <cell r="E1152">
            <v>307.20999999999998</v>
          </cell>
        </row>
        <row r="1153">
          <cell r="B1153" t="str">
            <v>120102</v>
          </cell>
          <cell r="C1153" t="str">
            <v>ALVENARIA DE BLOCOS DE CONCRETO SEM ANDAIME</v>
          </cell>
          <cell r="D1153" t="str">
            <v>M3</v>
          </cell>
          <cell r="E1153">
            <v>244.72</v>
          </cell>
        </row>
        <row r="1154">
          <cell r="B1154" t="str">
            <v>120103</v>
          </cell>
          <cell r="C1154" t="str">
            <v>ALVENARIA DE TIJOLOS BAIANOS SEM ANDAIME</v>
          </cell>
          <cell r="D1154" t="str">
            <v>M3</v>
          </cell>
          <cell r="E1154">
            <v>215.11</v>
          </cell>
        </row>
        <row r="1155">
          <cell r="B1155" t="str">
            <v>120104</v>
          </cell>
          <cell r="C1155" t="str">
            <v>ALVENARIA DE ELEVACAO, EM CUTELO TIJOLO COMUM</v>
          </cell>
          <cell r="D1155" t="str">
            <v>M2</v>
          </cell>
          <cell r="E1155">
            <v>25.09</v>
          </cell>
        </row>
        <row r="1156">
          <cell r="B1156" t="str">
            <v>120105</v>
          </cell>
          <cell r="C1156" t="str">
            <v>ALVENARIA DE ELEVACAO, 1/2 TIJOLO COMUM</v>
          </cell>
          <cell r="D1156" t="str">
            <v>M2</v>
          </cell>
          <cell r="E1156">
            <v>43.73</v>
          </cell>
        </row>
        <row r="1157">
          <cell r="B1157" t="str">
            <v>120106</v>
          </cell>
          <cell r="C1157" t="str">
            <v>ALVENARIA DE ELEVACAO, 1 TIJOLO COMUM</v>
          </cell>
          <cell r="D1157" t="str">
            <v>M2</v>
          </cell>
          <cell r="E1157">
            <v>77.77</v>
          </cell>
        </row>
        <row r="1158">
          <cell r="B1158" t="str">
            <v>120107</v>
          </cell>
          <cell r="C1158" t="str">
            <v>ALVENARIA DE ELEVACAO, 1 1/2 TIJOLO COMUM</v>
          </cell>
          <cell r="D1158" t="str">
            <v>M2</v>
          </cell>
          <cell r="E1158">
            <v>121.58</v>
          </cell>
        </row>
        <row r="1159">
          <cell r="B1159" t="str">
            <v>120108</v>
          </cell>
          <cell r="C1159" t="str">
            <v>ALVENARIA DE ELEVACAO, 1/2 TIJOLO A VISTA</v>
          </cell>
          <cell r="D1159" t="str">
            <v>M2</v>
          </cell>
          <cell r="E1159">
            <v>83.86</v>
          </cell>
        </row>
        <row r="1160">
          <cell r="B1160" t="str">
            <v>120109</v>
          </cell>
          <cell r="C1160" t="str">
            <v>ALVENARIA DE ELEVACAO, 1 TIJOLO A VISTA</v>
          </cell>
          <cell r="D1160" t="str">
            <v>M2</v>
          </cell>
          <cell r="E1160">
            <v>154.59</v>
          </cell>
        </row>
        <row r="1161">
          <cell r="B1161" t="str">
            <v>120110</v>
          </cell>
          <cell r="C1161" t="str">
            <v>ALVENARIA DE ELEVACAO, TIJOLO CERAMICO 8 FUROS, ESPELHO</v>
          </cell>
          <cell r="D1161" t="str">
            <v>M2</v>
          </cell>
          <cell r="E1161">
            <v>30.17</v>
          </cell>
        </row>
        <row r="1162">
          <cell r="B1162" t="str">
            <v>120111</v>
          </cell>
          <cell r="C1162" t="str">
            <v>ALVENARIA DE ELEVACAO, TIJOLO CERAMICO 8 FUROS,CHATO</v>
          </cell>
          <cell r="D1162" t="str">
            <v>M2</v>
          </cell>
          <cell r="E1162">
            <v>57.11</v>
          </cell>
        </row>
        <row r="1163">
          <cell r="B1163" t="str">
            <v>120112</v>
          </cell>
          <cell r="C1163" t="str">
            <v>alvenaria de elevacao, blocos de concreto 9 x 19 x 39 cm</v>
          </cell>
          <cell r="D1163" t="str">
            <v>M2</v>
          </cell>
          <cell r="E1163">
            <v>30.7</v>
          </cell>
        </row>
        <row r="1164">
          <cell r="B1164" t="str">
            <v>120113</v>
          </cell>
          <cell r="C1164" t="str">
            <v>alvenaria de elevacao, blocos de concreto 14 x 19 x 39 cm</v>
          </cell>
          <cell r="D1164" t="str">
            <v>M2</v>
          </cell>
          <cell r="E1164">
            <v>40.130000000000003</v>
          </cell>
        </row>
        <row r="1165">
          <cell r="B1165" t="str">
            <v>120114</v>
          </cell>
          <cell r="C1165" t="str">
            <v>alvenaria de elevacao, blocos de concreto 19 x 19 x 39 cm</v>
          </cell>
          <cell r="D1165" t="str">
            <v>M2</v>
          </cell>
          <cell r="E1165">
            <v>50.8</v>
          </cell>
        </row>
        <row r="1166">
          <cell r="B1166" t="str">
            <v>120115</v>
          </cell>
          <cell r="C1166" t="str">
            <v>alvenaria de blocos estruturais 19 x 19 x 39 cm, com ferragens e grout</v>
          </cell>
          <cell r="D1166" t="str">
            <v>M2</v>
          </cell>
          <cell r="E1166">
            <v>82.52</v>
          </cell>
        </row>
        <row r="1167">
          <cell r="B1167" t="str">
            <v>120116</v>
          </cell>
          <cell r="C1167" t="str">
            <v>ALVENARIA COM ELEMENTO VAZADO - CERAMICO</v>
          </cell>
          <cell r="D1167" t="str">
            <v>M2</v>
          </cell>
          <cell r="E1167">
            <v>73.41</v>
          </cell>
        </row>
        <row r="1168">
          <cell r="B1168" t="str">
            <v>120117</v>
          </cell>
          <cell r="C1168" t="str">
            <v>ALVENARIA COM ELEMENTO VAZADO - CONCRETO</v>
          </cell>
          <cell r="D1168" t="str">
            <v>M2</v>
          </cell>
          <cell r="E1168">
            <v>86.9</v>
          </cell>
        </row>
        <row r="1170">
          <cell r="B1170" t="str">
            <v>120200</v>
          </cell>
          <cell r="C1170" t="str">
            <v>COBERTURA, MADEIRAMENTO, CONDUTOR, CALHAS E RUFOS</v>
          </cell>
        </row>
        <row r="1171">
          <cell r="B1171" t="str">
            <v>120201</v>
          </cell>
          <cell r="C1171" t="str">
            <v>COBERTURA COM TELHA FRANCESA</v>
          </cell>
          <cell r="D1171" t="str">
            <v>M2</v>
          </cell>
          <cell r="E1171">
            <v>99.73</v>
          </cell>
        </row>
        <row r="1172">
          <cell r="B1172" t="str">
            <v>120202</v>
          </cell>
          <cell r="C1172" t="str">
            <v>COBERTURA COM TELHA DE FIBROCIMENTO ONDULADA - 6 MM</v>
          </cell>
          <cell r="D1172" t="str">
            <v>M2</v>
          </cell>
          <cell r="E1172">
            <v>79.34</v>
          </cell>
        </row>
        <row r="1173">
          <cell r="B1173" t="str">
            <v>120203</v>
          </cell>
          <cell r="C1173" t="str">
            <v>COBERTURA COM TELHA DE FIBROCIMENTO ONDULADA - 8 MM</v>
          </cell>
          <cell r="D1173" t="str">
            <v>M2</v>
          </cell>
          <cell r="E1173">
            <v>84.09</v>
          </cell>
        </row>
        <row r="1174">
          <cell r="B1174" t="str">
            <v>120204</v>
          </cell>
          <cell r="C1174" t="str">
            <v>COBERTURA COM TELHA DE FIBROCIMENTO ESTRUTURAL L=49CM</v>
          </cell>
          <cell r="D1174" t="str">
            <v>M2</v>
          </cell>
          <cell r="E1174">
            <v>66.06</v>
          </cell>
        </row>
        <row r="1175">
          <cell r="B1175" t="str">
            <v>120205</v>
          </cell>
          <cell r="C1175" t="str">
            <v>COBERTURA COM TELHA DE FIBROCIMENTO ESTRUTURAL L=90CM</v>
          </cell>
          <cell r="D1175" t="str">
            <v>M2</v>
          </cell>
          <cell r="E1175">
            <v>53.7</v>
          </cell>
        </row>
        <row r="1176">
          <cell r="B1176" t="str">
            <v>120206</v>
          </cell>
          <cell r="C1176" t="str">
            <v>CONDUTOR EM CHAPA GALVANIZADA N 24 DESENV 0,25M</v>
          </cell>
          <cell r="D1176" t="str">
            <v>M</v>
          </cell>
          <cell r="E1176">
            <v>32.130000000000003</v>
          </cell>
        </row>
        <row r="1177">
          <cell r="B1177" t="str">
            <v>120207</v>
          </cell>
          <cell r="C1177" t="str">
            <v>CONDUTOR EM CHAPA GALVANIZADA N 24 DESENV 0,33 M</v>
          </cell>
          <cell r="D1177" t="str">
            <v>M</v>
          </cell>
          <cell r="E1177">
            <v>42.56</v>
          </cell>
        </row>
        <row r="1178">
          <cell r="B1178" t="str">
            <v>120208</v>
          </cell>
          <cell r="C1178" t="str">
            <v>CALHA OU AGUA FURTADA EM CHAPA GALV. N 24 CORTE - 0,33M</v>
          </cell>
          <cell r="D1178" t="str">
            <v>M</v>
          </cell>
          <cell r="E1178">
            <v>37.75</v>
          </cell>
        </row>
        <row r="1179">
          <cell r="B1179" t="str">
            <v>120209</v>
          </cell>
          <cell r="C1179" t="str">
            <v>CALHA OU AGUA FURTADA EM CHAPA GALV. N 24 CORTE - 0,50M</v>
          </cell>
          <cell r="D1179" t="str">
            <v>M</v>
          </cell>
          <cell r="E1179">
            <v>52.22</v>
          </cell>
        </row>
        <row r="1180">
          <cell r="B1180" t="str">
            <v>120210</v>
          </cell>
          <cell r="C1180" t="str">
            <v>RUFO EM CHAPA GALVANIZADA N 24 CORTE 0,10 M</v>
          </cell>
          <cell r="D1180" t="str">
            <v>M</v>
          </cell>
          <cell r="E1180">
            <v>16.850000000000001</v>
          </cell>
        </row>
        <row r="1181">
          <cell r="B1181" t="str">
            <v>120211</v>
          </cell>
          <cell r="C1181" t="str">
            <v>RUFO EM CHAPA GALVANIZADA N 24 CORTE 0,16 M</v>
          </cell>
          <cell r="D1181" t="str">
            <v>M</v>
          </cell>
          <cell r="E1181">
            <v>20.239999999999998</v>
          </cell>
        </row>
        <row r="1182">
          <cell r="B1182" t="str">
            <v>120212</v>
          </cell>
          <cell r="C1182" t="str">
            <v>RUFO EM CHAPA GALVANIZADA N 24 CORTE 0,25 M</v>
          </cell>
          <cell r="D1182" t="str">
            <v>M</v>
          </cell>
          <cell r="E1182">
            <v>22.86</v>
          </cell>
        </row>
        <row r="1183">
          <cell r="B1183" t="str">
            <v>120213</v>
          </cell>
          <cell r="C1183" t="str">
            <v>RUFO EM CHAPA GALVANIZADA N 24 CORTE 0,33 M</v>
          </cell>
          <cell r="D1183" t="str">
            <v>M</v>
          </cell>
          <cell r="E1183">
            <v>29.19</v>
          </cell>
        </row>
        <row r="1184">
          <cell r="B1184" t="str">
            <v>120214</v>
          </cell>
          <cell r="C1184" t="str">
            <v>RUFO EM CHAPA GALVANIZADA N 24 CORTE 0,50 M</v>
          </cell>
          <cell r="D1184" t="str">
            <v>M</v>
          </cell>
          <cell r="E1184">
            <v>48.35</v>
          </cell>
        </row>
        <row r="1186">
          <cell r="B1186" t="str">
            <v>120300</v>
          </cell>
          <cell r="C1186" t="str">
            <v>ESQUADRIAS DE MADEIRA</v>
          </cell>
        </row>
        <row r="1187">
          <cell r="B1187" t="str">
            <v>120301</v>
          </cell>
          <cell r="C1187" t="str">
            <v>PORTA EXTERNA DE CEDRO, 1 FOLHA</v>
          </cell>
          <cell r="D1187" t="str">
            <v>M2</v>
          </cell>
          <cell r="E1187">
            <v>237.93</v>
          </cell>
        </row>
        <row r="1188">
          <cell r="B1188" t="str">
            <v>120302</v>
          </cell>
          <cell r="C1188" t="str">
            <v>PORTA EXTERNA DE CEDRO, 2 FOLHAS</v>
          </cell>
          <cell r="D1188" t="str">
            <v>M2</v>
          </cell>
          <cell r="E1188">
            <v>240.1</v>
          </cell>
        </row>
        <row r="1189">
          <cell r="B1189" t="str">
            <v>120303</v>
          </cell>
          <cell r="C1189" t="str">
            <v>PORTA INTERNA DE CEDRO, 1 FOLHA</v>
          </cell>
          <cell r="D1189" t="str">
            <v>M2</v>
          </cell>
          <cell r="E1189">
            <v>348.87</v>
          </cell>
        </row>
        <row r="1190">
          <cell r="B1190" t="str">
            <v>120304</v>
          </cell>
          <cell r="C1190" t="str">
            <v>PORTA INTERNA DE CEDRO, 2 FOLHAS</v>
          </cell>
          <cell r="D1190" t="str">
            <v>M2</v>
          </cell>
          <cell r="E1190">
            <v>230.05</v>
          </cell>
        </row>
        <row r="1191">
          <cell r="B1191" t="str">
            <v>120305</v>
          </cell>
          <cell r="C1191" t="str">
            <v>ALCAPAO 0,60X0,60 M</v>
          </cell>
          <cell r="D1191" t="str">
            <v>UN</v>
          </cell>
          <cell r="E1191">
            <v>137.21</v>
          </cell>
        </row>
        <row r="1192">
          <cell r="B1192" t="str">
            <v>120306</v>
          </cell>
          <cell r="C1192" t="str">
            <v>JANELA TIPO GUILHOTINA COM VENEZIANAS DE PEROBA</v>
          </cell>
          <cell r="D1192" t="str">
            <v>M2</v>
          </cell>
          <cell r="E1192">
            <v>370.13</v>
          </cell>
        </row>
        <row r="1194">
          <cell r="B1194" t="str">
            <v>120400</v>
          </cell>
          <cell r="C1194" t="str">
            <v>ESQUADRIAS METALICAS</v>
          </cell>
        </row>
        <row r="1195">
          <cell r="B1195" t="str">
            <v>120401</v>
          </cell>
          <cell r="C1195" t="str">
            <v>PORTA METALICA COM VIDRO</v>
          </cell>
          <cell r="D1195" t="str">
            <v>M2</v>
          </cell>
          <cell r="E1195">
            <v>492.37</v>
          </cell>
        </row>
        <row r="1196">
          <cell r="B1196" t="str">
            <v>120402</v>
          </cell>
          <cell r="C1196" t="str">
            <v>PORTA METALICA COM TELA</v>
          </cell>
          <cell r="D1196" t="str">
            <v>M2</v>
          </cell>
          <cell r="E1196">
            <v>407.81</v>
          </cell>
        </row>
        <row r="1197">
          <cell r="B1197" t="str">
            <v>120403</v>
          </cell>
          <cell r="C1197" t="str">
            <v>PORTA METALICA EXTERNA - 2 FOLHAS, 2,00 X 2,60 M</v>
          </cell>
          <cell r="D1197" t="str">
            <v>UN</v>
          </cell>
          <cell r="E1197">
            <v>1805.2</v>
          </cell>
        </row>
        <row r="1198">
          <cell r="B1198" t="str">
            <v>120404</v>
          </cell>
          <cell r="C1198" t="str">
            <v>JANELA BASCULANTE DE FERRO</v>
          </cell>
          <cell r="D1198" t="str">
            <v>M2</v>
          </cell>
          <cell r="E1198">
            <v>401.77</v>
          </cell>
        </row>
        <row r="1199">
          <cell r="B1199" t="str">
            <v>120405</v>
          </cell>
          <cell r="C1199" t="str">
            <v>JANELA DE CORRER OU MAXIM-AIR DE FERRO</v>
          </cell>
          <cell r="D1199" t="str">
            <v>M2</v>
          </cell>
          <cell r="E1199">
            <v>378.41</v>
          </cell>
        </row>
        <row r="1200">
          <cell r="B1200" t="str">
            <v>120406</v>
          </cell>
          <cell r="C1200" t="str">
            <v>JANELA BASCULANTE DE ALUMINIO</v>
          </cell>
          <cell r="D1200" t="str">
            <v>M2</v>
          </cell>
          <cell r="E1200">
            <v>656.98</v>
          </cell>
        </row>
        <row r="1201">
          <cell r="B1201" t="str">
            <v>120407</v>
          </cell>
          <cell r="C1201" t="str">
            <v>JANELA DE CORRER OU MAXIM-AIR DE ALUMINIO</v>
          </cell>
          <cell r="D1201" t="str">
            <v>M2</v>
          </cell>
          <cell r="E1201">
            <v>602.09</v>
          </cell>
        </row>
        <row r="1202">
          <cell r="B1202" t="str">
            <v>120408</v>
          </cell>
          <cell r="C1202" t="str">
            <v>PORTAS DE ENTRADA EM ALUMINIO COM 1 FOLHA DE ABRIR</v>
          </cell>
          <cell r="D1202" t="str">
            <v>M2</v>
          </cell>
          <cell r="E1202">
            <v>622.91</v>
          </cell>
        </row>
        <row r="1203">
          <cell r="B1203" t="str">
            <v>120409</v>
          </cell>
          <cell r="C1203" t="str">
            <v>PORTAS DE ENTRADA EM ALUMINIO COM 2 FOLHA DE ABRIR</v>
          </cell>
          <cell r="D1203" t="str">
            <v>M2</v>
          </cell>
          <cell r="E1203">
            <v>622.91</v>
          </cell>
        </row>
        <row r="1204">
          <cell r="B1204" t="str">
            <v>120410</v>
          </cell>
          <cell r="C1204" t="str">
            <v>PORTAS DE ENTRADA EM ALUMINIO DE CORRER</v>
          </cell>
          <cell r="D1204" t="str">
            <v>M2</v>
          </cell>
          <cell r="E1204">
            <v>653.5</v>
          </cell>
        </row>
        <row r="1206">
          <cell r="B1206" t="str">
            <v>120500</v>
          </cell>
          <cell r="C1206" t="str">
            <v>FERRAGENS</v>
          </cell>
        </row>
        <row r="1207">
          <cell r="B1207" t="str">
            <v>120501</v>
          </cell>
          <cell r="C1207" t="str">
            <v>FECHADURA PARA PORTA EXTERNA</v>
          </cell>
          <cell r="D1207" t="str">
            <v>UN</v>
          </cell>
          <cell r="E1207">
            <v>116.98</v>
          </cell>
        </row>
        <row r="1208">
          <cell r="B1208" t="str">
            <v>120502</v>
          </cell>
          <cell r="C1208" t="str">
            <v>FECHADURA PARA PORTA INTERNA</v>
          </cell>
          <cell r="D1208" t="str">
            <v>UN</v>
          </cell>
          <cell r="E1208">
            <v>89.09</v>
          </cell>
        </row>
        <row r="1209">
          <cell r="B1209" t="str">
            <v>120503</v>
          </cell>
          <cell r="C1209" t="str">
            <v>FECHADURA PARA PORTA WC</v>
          </cell>
          <cell r="D1209" t="str">
            <v>UN</v>
          </cell>
          <cell r="E1209">
            <v>88.17</v>
          </cell>
        </row>
        <row r="1210">
          <cell r="B1210" t="str">
            <v>120504</v>
          </cell>
          <cell r="C1210" t="str">
            <v>FERRAGEM PARA JANELA DE MADEIRA TIPO GUILHOTINA COM VENEZIANAS</v>
          </cell>
          <cell r="D1210" t="str">
            <v>CJ</v>
          </cell>
          <cell r="E1210">
            <v>401.02</v>
          </cell>
        </row>
        <row r="1212">
          <cell r="B1212" t="str">
            <v>120600</v>
          </cell>
          <cell r="C1212" t="str">
            <v>VIDROS</v>
          </cell>
        </row>
        <row r="1213">
          <cell r="B1213" t="str">
            <v>120601</v>
          </cell>
          <cell r="C1213" t="str">
            <v>VIDRO PLANO DUPLO TRANSPARENTE 3 MM</v>
          </cell>
          <cell r="D1213" t="str">
            <v>M2</v>
          </cell>
          <cell r="E1213">
            <v>60.3</v>
          </cell>
        </row>
        <row r="1214">
          <cell r="B1214" t="str">
            <v>120602</v>
          </cell>
          <cell r="C1214" t="str">
            <v>VIDRO PLANO DUPLO TRANSLUCIDO 3 MM</v>
          </cell>
          <cell r="D1214" t="str">
            <v>M2</v>
          </cell>
          <cell r="E1214">
            <v>56.52</v>
          </cell>
        </row>
        <row r="1215">
          <cell r="B1215" t="str">
            <v>120603</v>
          </cell>
          <cell r="C1215" t="str">
            <v>VIDRO PLANO TRIPLO TRANSPARENTE DE 4 MM</v>
          </cell>
          <cell r="D1215" t="str">
            <v>M2</v>
          </cell>
          <cell r="E1215">
            <v>73.22</v>
          </cell>
        </row>
        <row r="1216">
          <cell r="B1216" t="str">
            <v>120604</v>
          </cell>
          <cell r="C1216" t="str">
            <v>VIDRO PLANO TRIPLO TRANSPARENTE DE 5 MM</v>
          </cell>
          <cell r="D1216" t="str">
            <v>M2</v>
          </cell>
          <cell r="E1216">
            <v>80.89</v>
          </cell>
        </row>
        <row r="1217">
          <cell r="B1217" t="str">
            <v>120605</v>
          </cell>
          <cell r="C1217" t="str">
            <v>VIDRO PLANO TEMPERADO INCOLOR DE 6 MM</v>
          </cell>
          <cell r="D1217" t="str">
            <v>M2</v>
          </cell>
          <cell r="E1217">
            <v>185.05</v>
          </cell>
        </row>
        <row r="1218">
          <cell r="B1218" t="str">
            <v>120606</v>
          </cell>
          <cell r="C1218" t="str">
            <v>VIDRO PLANO TEMPERADO INCOLOR DE 8 MM</v>
          </cell>
          <cell r="D1218" t="str">
            <v>M2</v>
          </cell>
          <cell r="E1218">
            <v>212.45</v>
          </cell>
        </row>
        <row r="1219">
          <cell r="B1219" t="str">
            <v>120607</v>
          </cell>
          <cell r="C1219" t="str">
            <v>VIDRO PLANO TEMPERADO INCOLOR DE 10MM</v>
          </cell>
          <cell r="D1219" t="str">
            <v>M2</v>
          </cell>
          <cell r="E1219">
            <v>249.7</v>
          </cell>
        </row>
        <row r="1221">
          <cell r="B1221" t="str">
            <v>120700</v>
          </cell>
          <cell r="C1221" t="str">
            <v>ESCADA - TIPO MARINHEIRO</v>
          </cell>
        </row>
        <row r="1222">
          <cell r="B1222" t="str">
            <v>120701</v>
          </cell>
          <cell r="C1222" t="str">
            <v>GALVANIZADO</v>
          </cell>
          <cell r="D1222" t="str">
            <v>M</v>
          </cell>
          <cell r="E1222">
            <v>72.12</v>
          </cell>
        </row>
        <row r="1224">
          <cell r="B1224" t="str">
            <v>120800</v>
          </cell>
          <cell r="C1224" t="str">
            <v>GUARDA-CORPO</v>
          </cell>
        </row>
        <row r="1225">
          <cell r="B1225" t="str">
            <v>120801</v>
          </cell>
          <cell r="C1225" t="str">
            <v>DIAMETRO 25 MM - (1 POL.)</v>
          </cell>
          <cell r="D1225" t="str">
            <v>M</v>
          </cell>
          <cell r="E1225">
            <v>102.21</v>
          </cell>
        </row>
        <row r="1226">
          <cell r="B1226" t="str">
            <v>120802</v>
          </cell>
          <cell r="C1226" t="str">
            <v>DIAMETRO 40 MM - (1 1/2 POL.)</v>
          </cell>
          <cell r="D1226" t="str">
            <v>M</v>
          </cell>
          <cell r="E1226">
            <v>156.96</v>
          </cell>
        </row>
        <row r="1227">
          <cell r="B1227" t="str">
            <v>120803</v>
          </cell>
          <cell r="C1227" t="str">
            <v>BARRA 2 X 5/16 POLEGADA</v>
          </cell>
          <cell r="D1227" t="str">
            <v>M</v>
          </cell>
          <cell r="E1227">
            <v>68.010000000000005</v>
          </cell>
        </row>
        <row r="1229">
          <cell r="B1229" t="str">
            <v>120900</v>
          </cell>
          <cell r="C1229" t="str">
            <v>GRADES METALICAS</v>
          </cell>
        </row>
        <row r="1230">
          <cell r="B1230" t="str">
            <v>120901</v>
          </cell>
          <cell r="C1230" t="str">
            <v>BARRAS 3/4 X 1/8 POLEGADA - ESPACAMENTO 1,5 CM</v>
          </cell>
          <cell r="D1230" t="str">
            <v>M2</v>
          </cell>
          <cell r="E1230">
            <v>213.14</v>
          </cell>
        </row>
        <row r="1231">
          <cell r="B1231" t="str">
            <v>120902</v>
          </cell>
          <cell r="C1231" t="str">
            <v>BARRAS 1 X 3/16 POLEGADA - ESPACAMENTO 2,0 CM</v>
          </cell>
          <cell r="D1231" t="str">
            <v>M2</v>
          </cell>
          <cell r="E1231">
            <v>293.69</v>
          </cell>
        </row>
        <row r="1232">
          <cell r="B1232" t="str">
            <v>120903</v>
          </cell>
          <cell r="C1232" t="str">
            <v>BARRAS 1 1/2 X 1/4 POLEGADA - ESPACAMENTO 2,5 CM</v>
          </cell>
          <cell r="D1232" t="str">
            <v>M2</v>
          </cell>
          <cell r="E1232">
            <v>447.99</v>
          </cell>
        </row>
        <row r="1233">
          <cell r="B1233" t="str">
            <v>120904</v>
          </cell>
          <cell r="C1233" t="str">
            <v>BARRAS 2 X 3/8 POLEGADA - ESPACAMENTO 2,5 CM</v>
          </cell>
          <cell r="D1233" t="str">
            <v>M2</v>
          </cell>
          <cell r="E1233">
            <v>857.45</v>
          </cell>
        </row>
        <row r="1234">
          <cell r="B1234" t="str">
            <v>120905</v>
          </cell>
          <cell r="C1234" t="str">
            <v>BARRAS DE 3/8 X 1 1/2 POLEGADA - ESPACAMENTO 1,976 CM</v>
          </cell>
          <cell r="D1234" t="str">
            <v>M2</v>
          </cell>
          <cell r="E1234">
            <v>826.62</v>
          </cell>
        </row>
        <row r="1235">
          <cell r="B1235" t="str">
            <v>120906</v>
          </cell>
          <cell r="C1235" t="str">
            <v>BARRAS DE 3/8 X 1 1/2 POLEGADA - ESPACAMENTO 3,35  CM</v>
          </cell>
          <cell r="D1235" t="str">
            <v>M2</v>
          </cell>
          <cell r="E1235">
            <v>672.58</v>
          </cell>
        </row>
        <row r="1237">
          <cell r="B1237" t="str">
            <v>121000</v>
          </cell>
          <cell r="C1237" t="str">
            <v>TAMPA DE INSPECAO METALICA</v>
          </cell>
        </row>
        <row r="1238">
          <cell r="B1238" t="str">
            <v>121001</v>
          </cell>
          <cell r="C1238" t="str">
            <v>0,70 X 0,70 M</v>
          </cell>
          <cell r="D1238" t="str">
            <v>UN</v>
          </cell>
          <cell r="E1238">
            <v>313.76</v>
          </cell>
        </row>
        <row r="1239">
          <cell r="B1239" t="str">
            <v>121002</v>
          </cell>
          <cell r="C1239" t="str">
            <v>0,95 X 0,90 M</v>
          </cell>
          <cell r="D1239" t="str">
            <v>UN</v>
          </cell>
          <cell r="E1239">
            <v>453.45</v>
          </cell>
        </row>
        <row r="1240">
          <cell r="B1240" t="str">
            <v>121003</v>
          </cell>
          <cell r="C1240" t="str">
            <v>0,80 X 1,40 M</v>
          </cell>
          <cell r="D1240" t="str">
            <v>UN</v>
          </cell>
          <cell r="E1240">
            <v>556.27</v>
          </cell>
        </row>
        <row r="1242">
          <cell r="B1242" t="str">
            <v>121100</v>
          </cell>
          <cell r="C1242" t="str">
            <v>GRELHAS</v>
          </cell>
        </row>
        <row r="1243">
          <cell r="B1243" t="str">
            <v>121101</v>
          </cell>
          <cell r="C1243" t="str">
            <v>GRELHA DE FERRO PERFILADO PECA DE 1,00X0,40 M</v>
          </cell>
          <cell r="D1243" t="str">
            <v>UN</v>
          </cell>
          <cell r="E1243">
            <v>318.26</v>
          </cell>
        </row>
        <row r="1244">
          <cell r="B1244" t="str">
            <v>121102</v>
          </cell>
          <cell r="C1244" t="str">
            <v>GRELHA DE FERRO PERFILADO PECA DE 1,00X0,50 M</v>
          </cell>
          <cell r="D1244" t="str">
            <v>UN</v>
          </cell>
          <cell r="E1244">
            <v>358.63</v>
          </cell>
        </row>
        <row r="1246">
          <cell r="B1246" t="str">
            <v>121200</v>
          </cell>
          <cell r="C1246" t="str">
            <v>COMPLEMENTOS ARQUITETONICOS E DIVISORIAS</v>
          </cell>
        </row>
        <row r="1247">
          <cell r="B1247" t="str">
            <v>121201</v>
          </cell>
          <cell r="C1247" t="str">
            <v>BALCAO DE ATENDIMENTO PUBLICO</v>
          </cell>
          <cell r="D1247" t="str">
            <v>M2</v>
          </cell>
          <cell r="E1247">
            <v>287.54000000000002</v>
          </cell>
        </row>
        <row r="1248">
          <cell r="B1248" t="str">
            <v>121202</v>
          </cell>
          <cell r="C1248" t="str">
            <v>BALCAO DE FORMICA</v>
          </cell>
          <cell r="D1248" t="str">
            <v>M2</v>
          </cell>
          <cell r="E1248">
            <v>532</v>
          </cell>
        </row>
        <row r="1249">
          <cell r="B1249" t="str">
            <v>121203</v>
          </cell>
          <cell r="C1249" t="str">
            <v>ARMARIO DE FORMICA SOB PIA</v>
          </cell>
          <cell r="D1249" t="str">
            <v>M2</v>
          </cell>
          <cell r="E1249">
            <v>412.3</v>
          </cell>
        </row>
        <row r="1250">
          <cell r="B1250" t="str">
            <v>121204</v>
          </cell>
          <cell r="C1250" t="str">
            <v>PRATELEIRA</v>
          </cell>
          <cell r="D1250" t="str">
            <v>M2</v>
          </cell>
          <cell r="E1250">
            <v>98.8</v>
          </cell>
        </row>
        <row r="1251">
          <cell r="B1251" t="str">
            <v>121205</v>
          </cell>
          <cell r="C1251" t="str">
            <v>ESTRADO DE MADEIRA</v>
          </cell>
          <cell r="D1251" t="str">
            <v>M2</v>
          </cell>
          <cell r="E1251">
            <v>46.23</v>
          </cell>
        </row>
        <row r="1252">
          <cell r="B1252" t="str">
            <v>121206</v>
          </cell>
          <cell r="C1252" t="str">
            <v>DIVISORIA DE GRANILITE H: 2,15 M - E: 5 CM</v>
          </cell>
          <cell r="D1252" t="str">
            <v>M</v>
          </cell>
          <cell r="E1252">
            <v>253.05</v>
          </cell>
        </row>
        <row r="1254">
          <cell r="B1254" t="str">
            <v>130000</v>
          </cell>
          <cell r="C1254" t="str">
            <v>REVESTIMENTO E TRATAMENTO DE SUPERFICIE</v>
          </cell>
        </row>
        <row r="1255">
          <cell r="B1255" t="str">
            <v>130100</v>
          </cell>
          <cell r="C1255" t="str">
            <v>PISOS, TETOS E PAREDES</v>
          </cell>
        </row>
        <row r="1256">
          <cell r="B1256" t="str">
            <v>130101</v>
          </cell>
          <cell r="C1256" t="str">
            <v>ENCHIMENTO COM ARGAMASSA DE CIMENTO E AREIA 1:3</v>
          </cell>
          <cell r="D1256" t="str">
            <v>M3</v>
          </cell>
          <cell r="E1256">
            <v>250.02</v>
          </cell>
        </row>
        <row r="1257">
          <cell r="B1257" t="str">
            <v>130102</v>
          </cell>
          <cell r="C1257" t="str">
            <v>CHAPISCO</v>
          </cell>
          <cell r="D1257" t="str">
            <v>M2</v>
          </cell>
          <cell r="E1257">
            <v>5.05</v>
          </cell>
        </row>
        <row r="1258">
          <cell r="B1258" t="str">
            <v>130103</v>
          </cell>
          <cell r="C1258" t="str">
            <v>EMBOCO</v>
          </cell>
          <cell r="D1258" t="str">
            <v>M2</v>
          </cell>
          <cell r="E1258">
            <v>17.91</v>
          </cell>
        </row>
        <row r="1259">
          <cell r="B1259" t="str">
            <v>130104</v>
          </cell>
          <cell r="C1259" t="str">
            <v>REBOCO</v>
          </cell>
          <cell r="D1259" t="str">
            <v>M2</v>
          </cell>
          <cell r="E1259">
            <v>10.83</v>
          </cell>
        </row>
        <row r="1260">
          <cell r="B1260" t="str">
            <v>130105</v>
          </cell>
          <cell r="C1260" t="str">
            <v>REVESTIMENTO DE PAREDE COM AZULEJO 15X15CM - ASSENTAMENTO COLADO OU ARGAMASSA</v>
          </cell>
          <cell r="D1260" t="str">
            <v>M2</v>
          </cell>
          <cell r="E1260">
            <v>23.96</v>
          </cell>
        </row>
        <row r="1261">
          <cell r="B1261" t="str">
            <v>130106</v>
          </cell>
          <cell r="C1261" t="str">
            <v>REVESTIMENTO DE PAREDE COM LITOCERAMICA</v>
          </cell>
          <cell r="D1261" t="str">
            <v>M2</v>
          </cell>
          <cell r="E1261">
            <v>84.26</v>
          </cell>
        </row>
        <row r="1262">
          <cell r="B1262" t="str">
            <v>130107</v>
          </cell>
          <cell r="C1262" t="str">
            <v>REVESTIMENTO COM TELA E IMPERMEABILIZACAO RIGIDA COM ARGAMASSA</v>
          </cell>
          <cell r="D1262" t="str">
            <v>M2</v>
          </cell>
          <cell r="E1262">
            <v>56.25</v>
          </cell>
        </row>
        <row r="1263">
          <cell r="B1263" t="str">
            <v>130108</v>
          </cell>
          <cell r="C1263" t="str">
            <v>CONTRAPISO DE CONCRETO NAO ESTRUTURAL</v>
          </cell>
          <cell r="D1263" t="str">
            <v>M3</v>
          </cell>
          <cell r="E1263">
            <v>290.68</v>
          </cell>
        </row>
        <row r="1264">
          <cell r="B1264" t="str">
            <v>130109</v>
          </cell>
          <cell r="C1264" t="str">
            <v>PISO EXTERNO DE CONCRETO NAO ESTRUTURAL</v>
          </cell>
          <cell r="D1264" t="str">
            <v>M3</v>
          </cell>
          <cell r="E1264">
            <v>298.19</v>
          </cell>
        </row>
        <row r="1265">
          <cell r="B1265" t="str">
            <v>130110</v>
          </cell>
          <cell r="C1265" t="str">
            <v>PISO CIMENTADO LISO</v>
          </cell>
          <cell r="D1265" t="str">
            <v>M2</v>
          </cell>
          <cell r="E1265">
            <v>22.62</v>
          </cell>
        </row>
        <row r="1266">
          <cell r="B1266" t="str">
            <v>130111</v>
          </cell>
          <cell r="C1266" t="str">
            <v>PISO DE CERAMICA</v>
          </cell>
          <cell r="D1266" t="str">
            <v>M2</v>
          </cell>
          <cell r="E1266">
            <v>58.14</v>
          </cell>
        </row>
        <row r="1267">
          <cell r="B1267" t="str">
            <v>130112</v>
          </cell>
          <cell r="C1267" t="str">
            <v>PISO DE CERAMICA VITRIFICADA</v>
          </cell>
          <cell r="D1267" t="str">
            <v>M2</v>
          </cell>
          <cell r="E1267">
            <v>48.85</v>
          </cell>
        </row>
        <row r="1268">
          <cell r="B1268" t="str">
            <v>130113</v>
          </cell>
          <cell r="C1268" t="str">
            <v>PISO DE CHAPA VINILICA</v>
          </cell>
          <cell r="D1268" t="str">
            <v>M2</v>
          </cell>
          <cell r="E1268">
            <v>79.72</v>
          </cell>
        </row>
        <row r="1269">
          <cell r="B1269" t="str">
            <v>130114</v>
          </cell>
          <cell r="C1269" t="str">
            <v>PISO EM PLACA DE BORRACHA</v>
          </cell>
          <cell r="D1269" t="str">
            <v>M2</v>
          </cell>
          <cell r="E1269">
            <v>87.52</v>
          </cell>
        </row>
        <row r="1271">
          <cell r="B1271" t="str">
            <v>130200</v>
          </cell>
          <cell r="C1271" t="str">
            <v>IMPERMEABILIZACAO</v>
          </cell>
        </row>
        <row r="1272">
          <cell r="B1272" t="str">
            <v>130201</v>
          </cell>
          <cell r="C1272" t="str">
            <v>PROTECAO TERMICA EM CONCRETO CELULAR</v>
          </cell>
          <cell r="D1272" t="str">
            <v>M3</v>
          </cell>
          <cell r="E1272">
            <v>365.71</v>
          </cell>
        </row>
        <row r="1273">
          <cell r="B1273" t="str">
            <v>130202</v>
          </cell>
          <cell r="C1273" t="str">
            <v>PROTECAO TERMICA EM CONCRETO COM AGREGADO LEVE</v>
          </cell>
          <cell r="D1273" t="str">
            <v>M3</v>
          </cell>
          <cell r="E1273">
            <v>426.45</v>
          </cell>
        </row>
        <row r="1274">
          <cell r="B1274" t="str">
            <v>130203</v>
          </cell>
          <cell r="C1274" t="str">
            <v>IMPERMEABILIZACAO RIGIDA COM ARGAMASSA</v>
          </cell>
          <cell r="D1274" t="str">
            <v>M2</v>
          </cell>
          <cell r="E1274">
            <v>41.03</v>
          </cell>
        </row>
        <row r="1275">
          <cell r="B1275" t="str">
            <v>130204</v>
          </cell>
          <cell r="C1275" t="str">
            <v>IMPERMEABILIZACAO BETUMINOSA</v>
          </cell>
          <cell r="D1275" t="str">
            <v>M2</v>
          </cell>
          <cell r="E1275">
            <v>6.61</v>
          </cell>
        </row>
        <row r="1276">
          <cell r="B1276" t="str">
            <v>130205</v>
          </cell>
          <cell r="C1276" t="str">
            <v>IMPERMEABILIZACAO COM MANTA BUTILICA</v>
          </cell>
          <cell r="D1276" t="str">
            <v>M2</v>
          </cell>
          <cell r="E1276">
            <v>140.04</v>
          </cell>
        </row>
        <row r="1277">
          <cell r="B1277" t="str">
            <v>130207</v>
          </cell>
          <cell r="C1277" t="str">
            <v>IMPERMEABILIZACAO COM MANTA GEOTEXTIL IMPREGNADA  COM ASFALTO</v>
          </cell>
          <cell r="D1277" t="str">
            <v>M2</v>
          </cell>
          <cell r="E1277">
            <v>81.099999999999994</v>
          </cell>
        </row>
        <row r="1278">
          <cell r="B1278" t="str">
            <v>130208</v>
          </cell>
          <cell r="C1278" t="str">
            <v>IMPERMEABILIZACAO COM CIMENTO CRISTALIZANTE</v>
          </cell>
          <cell r="D1278" t="str">
            <v>M2</v>
          </cell>
          <cell r="E1278">
            <v>22.39</v>
          </cell>
        </row>
        <row r="1279">
          <cell r="B1279" t="str">
            <v>130209</v>
          </cell>
          <cell r="C1279" t="str">
            <v>IMPERMEABILIZACAO COM CIMENTO CRISTALIZANTE - BASE ACRILICA</v>
          </cell>
          <cell r="D1279" t="str">
            <v>M2</v>
          </cell>
          <cell r="E1279">
            <v>43.61</v>
          </cell>
        </row>
        <row r="1280">
          <cell r="B1280" t="str">
            <v>130210</v>
          </cell>
          <cell r="C1280" t="str">
            <v>PROTECAO MECANICA COM ARGAMASSA DE CIMENTO E AREIA</v>
          </cell>
          <cell r="D1280" t="str">
            <v>M3</v>
          </cell>
          <cell r="E1280">
            <v>323.33999999999997</v>
          </cell>
        </row>
        <row r="1281">
          <cell r="B1281" t="str">
            <v>130211</v>
          </cell>
          <cell r="C1281" t="str">
            <v>REGULARIZACAO DE BASE COM ARGAMASSA DE CIMENTO E AREIA</v>
          </cell>
          <cell r="D1281" t="str">
            <v>M3</v>
          </cell>
          <cell r="E1281">
            <v>265.32</v>
          </cell>
        </row>
        <row r="1282">
          <cell r="B1282" t="str">
            <v>130212</v>
          </cell>
          <cell r="C1282" t="str">
            <v>JUNTA DE DILATACAO ASFALTICA</v>
          </cell>
          <cell r="D1282" t="str">
            <v>M</v>
          </cell>
          <cell r="E1282">
            <v>3.52</v>
          </cell>
        </row>
        <row r="1284">
          <cell r="B1284" t="str">
            <v>130300</v>
          </cell>
          <cell r="C1284" t="str">
            <v>PINTURAS</v>
          </cell>
        </row>
        <row r="1285">
          <cell r="B1285" t="str">
            <v>130301</v>
          </cell>
          <cell r="C1285" t="str">
            <v>PINTURA A CAL</v>
          </cell>
          <cell r="D1285" t="str">
            <v>M2</v>
          </cell>
          <cell r="E1285">
            <v>4.25</v>
          </cell>
        </row>
        <row r="1286">
          <cell r="B1286" t="str">
            <v>130302</v>
          </cell>
          <cell r="C1286" t="str">
            <v>PINTURA LATEX, SEM MASSA CORRIDA</v>
          </cell>
          <cell r="D1286" t="str">
            <v>M2</v>
          </cell>
          <cell r="E1286">
            <v>12.04</v>
          </cell>
        </row>
        <row r="1287">
          <cell r="B1287" t="str">
            <v>130303</v>
          </cell>
          <cell r="C1287" t="str">
            <v>PINTURA LATEX, COM MASSA CORRIDA</v>
          </cell>
          <cell r="D1287" t="str">
            <v>M2</v>
          </cell>
          <cell r="E1287">
            <v>15.76</v>
          </cell>
        </row>
        <row r="1288">
          <cell r="B1288" t="str">
            <v>130304</v>
          </cell>
          <cell r="C1288" t="str">
            <v>PINTURA A OLEO EM PAREDE, SEM MASSA CORRIDA</v>
          </cell>
          <cell r="D1288" t="str">
            <v>M2</v>
          </cell>
          <cell r="E1288">
            <v>10.5</v>
          </cell>
        </row>
        <row r="1289">
          <cell r="B1289" t="str">
            <v>130305</v>
          </cell>
          <cell r="C1289" t="str">
            <v>PINTURA A OLEO EM PAREDE, COM MASSA CORRIDA</v>
          </cell>
          <cell r="D1289" t="str">
            <v>M2</v>
          </cell>
          <cell r="E1289">
            <v>21.7</v>
          </cell>
        </row>
        <row r="1290">
          <cell r="B1290" t="str">
            <v>130306</v>
          </cell>
          <cell r="C1290" t="str">
            <v>PINTURA A OLEO EM MADEIRA, SEM MASSA CORRIDA</v>
          </cell>
          <cell r="D1290" t="str">
            <v>M2</v>
          </cell>
          <cell r="E1290">
            <v>13.12</v>
          </cell>
        </row>
        <row r="1291">
          <cell r="B1291" t="str">
            <v>130307</v>
          </cell>
          <cell r="C1291" t="str">
            <v>PINTURA A OLEO EM MADEIRA, COM MASSA CORRIDA</v>
          </cell>
          <cell r="D1291" t="str">
            <v>M2</v>
          </cell>
          <cell r="E1291">
            <v>23.67</v>
          </cell>
        </row>
        <row r="1292">
          <cell r="B1292" t="str">
            <v>130308</v>
          </cell>
          <cell r="C1292" t="str">
            <v>PINTURA A ESMALTE EM MADEIRA, SEM MASSA CORRIDA</v>
          </cell>
          <cell r="D1292" t="str">
            <v>M2</v>
          </cell>
          <cell r="E1292">
            <v>13.18</v>
          </cell>
        </row>
        <row r="1293">
          <cell r="B1293" t="str">
            <v>130309</v>
          </cell>
          <cell r="C1293" t="str">
            <v>PINTURA A ESMALTE EM MADEIRA, COM MASSA CORRIDA</v>
          </cell>
          <cell r="D1293" t="str">
            <v>M2</v>
          </cell>
          <cell r="E1293">
            <v>23.72</v>
          </cell>
        </row>
        <row r="1294">
          <cell r="B1294" t="str">
            <v>130310</v>
          </cell>
          <cell r="C1294" t="str">
            <v>PINTURA A VERNIZ EM MADEIRA</v>
          </cell>
          <cell r="D1294" t="str">
            <v>M2</v>
          </cell>
          <cell r="E1294">
            <v>10.73</v>
          </cell>
        </row>
        <row r="1295">
          <cell r="B1295" t="str">
            <v>130311</v>
          </cell>
          <cell r="C1295" t="str">
            <v>PINTURA GRAFITE EM METAL</v>
          </cell>
          <cell r="D1295" t="str">
            <v>M2</v>
          </cell>
          <cell r="E1295">
            <v>20.8</v>
          </cell>
        </row>
        <row r="1296">
          <cell r="B1296" t="str">
            <v>130312</v>
          </cell>
          <cell r="C1296" t="str">
            <v>PINTURA A OLEO EM METAL</v>
          </cell>
          <cell r="D1296" t="str">
            <v>M2</v>
          </cell>
          <cell r="E1296">
            <v>20.32</v>
          </cell>
        </row>
        <row r="1297">
          <cell r="B1297" t="str">
            <v>130313</v>
          </cell>
          <cell r="C1297" t="str">
            <v>PINTURA A ESMALTE EM METAL</v>
          </cell>
          <cell r="D1297" t="str">
            <v>M2</v>
          </cell>
          <cell r="E1297">
            <v>20.37</v>
          </cell>
        </row>
        <row r="1298">
          <cell r="B1298" t="str">
            <v>130314</v>
          </cell>
          <cell r="C1298" t="str">
            <v>PINTURA COM SILICONE</v>
          </cell>
          <cell r="D1298" t="str">
            <v>M2</v>
          </cell>
          <cell r="E1298">
            <v>12.86</v>
          </cell>
        </row>
        <row r="1299">
          <cell r="B1299" t="str">
            <v>130315</v>
          </cell>
          <cell r="C1299" t="str">
            <v>PINTURA COM EPOXI SEM MASSA EPOXI</v>
          </cell>
          <cell r="D1299" t="str">
            <v>M2</v>
          </cell>
          <cell r="E1299">
            <v>51.01</v>
          </cell>
        </row>
        <row r="1300">
          <cell r="B1300" t="str">
            <v>130316</v>
          </cell>
          <cell r="C1300" t="str">
            <v>PINTURA COM EPOXI COM MASSA EPOXI</v>
          </cell>
          <cell r="D1300" t="str">
            <v>M2</v>
          </cell>
          <cell r="E1300">
            <v>72.23</v>
          </cell>
        </row>
        <row r="1301">
          <cell r="B1301" t="str">
            <v>130317</v>
          </cell>
          <cell r="C1301" t="str">
            <v>PINTURA LATEX ACRILICA, SEM MASSA</v>
          </cell>
          <cell r="D1301" t="str">
            <v>M2</v>
          </cell>
          <cell r="E1301">
            <v>17.64</v>
          </cell>
        </row>
        <row r="1302">
          <cell r="B1302" t="str">
            <v>130318</v>
          </cell>
          <cell r="C1302" t="str">
            <v>PINTURA LATEX ACRILICA, COM MASSA</v>
          </cell>
          <cell r="D1302" t="str">
            <v>M2</v>
          </cell>
          <cell r="E1302">
            <v>35.32</v>
          </cell>
        </row>
        <row r="1303">
          <cell r="B1303" t="str">
            <v>130319</v>
          </cell>
          <cell r="C1303" t="str">
            <v>PINTURA DO LOGOTIPO</v>
          </cell>
          <cell r="D1303" t="str">
            <v>UN</v>
          </cell>
          <cell r="E1303">
            <v>230.62</v>
          </cell>
        </row>
        <row r="1304">
          <cell r="B1304" t="str">
            <v>130320</v>
          </cell>
          <cell r="C1304" t="str">
            <v>PINTURA A BASE DE CIMENTO</v>
          </cell>
          <cell r="D1304" t="str">
            <v>M2</v>
          </cell>
          <cell r="E1304">
            <v>5.32</v>
          </cell>
        </row>
        <row r="1305">
          <cell r="B1305" t="str">
            <v>130321</v>
          </cell>
          <cell r="C1305" t="str">
            <v>PINTURA DE PISO COM TINTA NOVA COR OU SIMILAR</v>
          </cell>
          <cell r="D1305" t="str">
            <v>M2</v>
          </cell>
          <cell r="E1305">
            <v>7.2</v>
          </cell>
        </row>
        <row r="1307">
          <cell r="B1307" t="str">
            <v>130400</v>
          </cell>
          <cell r="C1307" t="str">
            <v>ANDAIMES E BALANCINS PARA FACHADA</v>
          </cell>
        </row>
        <row r="1308">
          <cell r="B1308" t="str">
            <v>130401</v>
          </cell>
          <cell r="C1308" t="str">
            <v>ANDAIMES</v>
          </cell>
          <cell r="D1308" t="str">
            <v>M2XME</v>
          </cell>
          <cell r="E1308">
            <v>7.07</v>
          </cell>
        </row>
        <row r="1309">
          <cell r="B1309" t="str">
            <v>130402</v>
          </cell>
          <cell r="C1309" t="str">
            <v>BALANCIM</v>
          </cell>
          <cell r="D1309" t="str">
            <v>UNXME</v>
          </cell>
          <cell r="E1309">
            <v>115.21</v>
          </cell>
        </row>
        <row r="1311">
          <cell r="B1311" t="str">
            <v>140000</v>
          </cell>
          <cell r="C1311" t="str">
            <v>INSTALACOES PREDIAIS</v>
          </cell>
        </row>
        <row r="1312">
          <cell r="B1312" t="str">
            <v>140100</v>
          </cell>
          <cell r="C1312" t="str">
            <v>TUBULACOES E CONEXOES DE AGUA EM PVC RIGIDO</v>
          </cell>
        </row>
        <row r="1313">
          <cell r="B1313" t="str">
            <v>140101</v>
          </cell>
          <cell r="C1313" t="str">
            <v>DIAMETRO 20 MM -DIAM. REF. 1/2 POLEGADA</v>
          </cell>
          <cell r="D1313" t="str">
            <v>M</v>
          </cell>
          <cell r="E1313">
            <v>9.7799999999999994</v>
          </cell>
        </row>
        <row r="1314">
          <cell r="B1314" t="str">
            <v>140102</v>
          </cell>
          <cell r="C1314" t="str">
            <v>DIAMETRO 25 MM - DIAM. REF. 3/4 POLEGADA</v>
          </cell>
          <cell r="D1314" t="str">
            <v>M</v>
          </cell>
          <cell r="E1314">
            <v>11.53</v>
          </cell>
        </row>
        <row r="1315">
          <cell r="B1315" t="str">
            <v>140103</v>
          </cell>
          <cell r="C1315" t="str">
            <v>DIAMETRO 32 MM - DIAM. REF. 1 POLEGADA</v>
          </cell>
          <cell r="D1315" t="str">
            <v>M</v>
          </cell>
          <cell r="E1315">
            <v>13.91</v>
          </cell>
        </row>
        <row r="1316">
          <cell r="B1316" t="str">
            <v>140104</v>
          </cell>
          <cell r="C1316" t="str">
            <v>DIAMETRO 40 MM - DIAM. REF. 1 1/4 POLEGADA</v>
          </cell>
          <cell r="D1316" t="str">
            <v>M</v>
          </cell>
          <cell r="E1316">
            <v>18.93</v>
          </cell>
        </row>
        <row r="1317">
          <cell r="B1317" t="str">
            <v>140105</v>
          </cell>
          <cell r="C1317" t="str">
            <v>DIAMETRO 50 MM - DIAM. REF. 1 1/2 POLEGADA</v>
          </cell>
          <cell r="D1317" t="str">
            <v>M</v>
          </cell>
          <cell r="E1317">
            <v>22.11</v>
          </cell>
        </row>
        <row r="1318">
          <cell r="B1318" t="str">
            <v>140106</v>
          </cell>
          <cell r="C1318" t="str">
            <v>DIAMETRO 60 MM - DIAM. REF. 2 POLEGADA</v>
          </cell>
          <cell r="D1318" t="str">
            <v>M</v>
          </cell>
          <cell r="E1318">
            <v>25.07</v>
          </cell>
        </row>
        <row r="1319">
          <cell r="B1319" t="str">
            <v>140107</v>
          </cell>
          <cell r="C1319" t="str">
            <v>DIAMETRO 75 MM - DIAM. REF. 2 1/2 POLEGADA</v>
          </cell>
          <cell r="D1319" t="str">
            <v>M</v>
          </cell>
          <cell r="E1319">
            <v>32.049999999999997</v>
          </cell>
        </row>
        <row r="1320">
          <cell r="B1320" t="str">
            <v>140108</v>
          </cell>
          <cell r="C1320" t="str">
            <v>DIAMETRO 85 MM - DIAM. REF. 3 POLEGADA</v>
          </cell>
          <cell r="D1320" t="str">
            <v>M</v>
          </cell>
          <cell r="E1320">
            <v>36.29</v>
          </cell>
        </row>
        <row r="1321">
          <cell r="B1321" t="str">
            <v>140109</v>
          </cell>
          <cell r="C1321" t="str">
            <v>DIAMETRO 110MM - DIAM. REF. 4 POLEGADA</v>
          </cell>
          <cell r="D1321" t="str">
            <v>M</v>
          </cell>
          <cell r="E1321">
            <v>51.9</v>
          </cell>
        </row>
        <row r="1323">
          <cell r="B1323" t="str">
            <v>140200</v>
          </cell>
          <cell r="C1323" t="str">
            <v>TUBULACOES E CONEXOES DE AGUA EM FERRO GALVANIZADO</v>
          </cell>
        </row>
        <row r="1324">
          <cell r="B1324" t="str">
            <v>140201</v>
          </cell>
          <cell r="C1324" t="str">
            <v>DIAMETRO 1/2 POLEGADA</v>
          </cell>
          <cell r="D1324" t="str">
            <v>M</v>
          </cell>
          <cell r="E1324">
            <v>21.86</v>
          </cell>
        </row>
        <row r="1325">
          <cell r="B1325" t="str">
            <v>140202</v>
          </cell>
          <cell r="C1325" t="str">
            <v>DIAMETRO 3/4 POLEGADA</v>
          </cell>
          <cell r="D1325" t="str">
            <v>M</v>
          </cell>
          <cell r="E1325">
            <v>24.31</v>
          </cell>
        </row>
        <row r="1326">
          <cell r="B1326" t="str">
            <v>140203</v>
          </cell>
          <cell r="C1326" t="str">
            <v>DIAMETRO 1 POLEGADA</v>
          </cell>
          <cell r="D1326" t="str">
            <v>M</v>
          </cell>
          <cell r="E1326">
            <v>29.61</v>
          </cell>
        </row>
        <row r="1327">
          <cell r="B1327" t="str">
            <v>140204</v>
          </cell>
          <cell r="C1327" t="str">
            <v>DIAMETRO 1 1/4 POLEGADA</v>
          </cell>
          <cell r="D1327" t="str">
            <v>M</v>
          </cell>
          <cell r="E1327">
            <v>37.29</v>
          </cell>
        </row>
        <row r="1328">
          <cell r="B1328" t="str">
            <v>140205</v>
          </cell>
          <cell r="C1328" t="str">
            <v>DIAMETRO 1 1/2 POLEGADA</v>
          </cell>
          <cell r="D1328" t="str">
            <v>M</v>
          </cell>
          <cell r="E1328">
            <v>41.52</v>
          </cell>
        </row>
        <row r="1329">
          <cell r="B1329" t="str">
            <v>140206</v>
          </cell>
          <cell r="C1329" t="str">
            <v>DIAMETRO 2 POLEGADA</v>
          </cell>
          <cell r="D1329" t="str">
            <v>M</v>
          </cell>
          <cell r="E1329">
            <v>50.47</v>
          </cell>
        </row>
        <row r="1331">
          <cell r="B1331" t="str">
            <v>140300</v>
          </cell>
          <cell r="C1331" t="str">
            <v>TUBULACOES E CONEXOES DE ESGOTO EM PVC RIGIDO</v>
          </cell>
        </row>
        <row r="1332">
          <cell r="B1332" t="str">
            <v>140301</v>
          </cell>
          <cell r="C1332" t="str">
            <v>DIAMETRO 40 MM - DIAM. REF. 1 1/4 POLEGADA</v>
          </cell>
          <cell r="D1332" t="str">
            <v>M</v>
          </cell>
          <cell r="E1332">
            <v>21.06</v>
          </cell>
        </row>
        <row r="1333">
          <cell r="B1333" t="str">
            <v>140302</v>
          </cell>
          <cell r="C1333" t="str">
            <v>DIAMETRO 50 MM - DIAM. REF. 2 POLEGADA</v>
          </cell>
          <cell r="D1333" t="str">
            <v>M</v>
          </cell>
          <cell r="E1333">
            <v>24.73</v>
          </cell>
        </row>
        <row r="1334">
          <cell r="B1334" t="str">
            <v>140303</v>
          </cell>
          <cell r="C1334" t="str">
            <v>DIAMETRO 75 MM - DIAM. REF. 3 POLEGADA</v>
          </cell>
          <cell r="D1334" t="str">
            <v>M</v>
          </cell>
          <cell r="E1334">
            <v>37.119999999999997</v>
          </cell>
        </row>
        <row r="1335">
          <cell r="B1335" t="str">
            <v>140304</v>
          </cell>
          <cell r="C1335" t="str">
            <v>DIAMETRO 100MM - DIAM. REF. 4 POLEGADA</v>
          </cell>
          <cell r="D1335" t="str">
            <v>M</v>
          </cell>
          <cell r="E1335">
            <v>41.12</v>
          </cell>
        </row>
        <row r="1337">
          <cell r="B1337" t="str">
            <v>140400</v>
          </cell>
          <cell r="C1337" t="str">
            <v>PECAS E APARELHOS HIDRAULICO SANITARIOS</v>
          </cell>
        </row>
        <row r="1338">
          <cell r="B1338" t="str">
            <v>140401</v>
          </cell>
          <cell r="C1338" t="str">
            <v>CAIXA SIFONADA DIAMETRO 150 MM</v>
          </cell>
          <cell r="D1338" t="str">
            <v>UN</v>
          </cell>
          <cell r="E1338">
            <v>21.41</v>
          </cell>
        </row>
        <row r="1339">
          <cell r="B1339" t="str">
            <v>140402</v>
          </cell>
          <cell r="C1339" t="str">
            <v>RALO SIFONADO ALT. REGUL. DIAMETRO 100 MM</v>
          </cell>
          <cell r="D1339" t="str">
            <v>UN</v>
          </cell>
          <cell r="E1339">
            <v>16.21</v>
          </cell>
        </row>
        <row r="1340">
          <cell r="B1340" t="str">
            <v>140403</v>
          </cell>
          <cell r="C1340" t="str">
            <v>RALO SECO QUADRADO 100 X 100 MM</v>
          </cell>
          <cell r="D1340" t="str">
            <v>UN</v>
          </cell>
          <cell r="E1340">
            <v>15.42</v>
          </cell>
        </row>
        <row r="1341">
          <cell r="B1341" t="str">
            <v>140404</v>
          </cell>
          <cell r="C1341" t="str">
            <v>GRELHA DE PVC CROMADO, COM PORTA GRELHA, REDONDA DIAMETRO 150 MM</v>
          </cell>
          <cell r="D1341" t="str">
            <v>UN</v>
          </cell>
          <cell r="E1341">
            <v>21.41</v>
          </cell>
        </row>
        <row r="1342">
          <cell r="B1342" t="str">
            <v>140405</v>
          </cell>
          <cell r="C1342" t="str">
            <v>VALVULA DE DESCARGA DIAMETRO 40 MM (1 1/2 POL.)</v>
          </cell>
          <cell r="D1342" t="str">
            <v>UN</v>
          </cell>
          <cell r="E1342">
            <v>157.24</v>
          </cell>
        </row>
        <row r="1343">
          <cell r="B1343" t="str">
            <v>140406</v>
          </cell>
          <cell r="C1343" t="str">
            <v>CAIXA DE DESCARGA</v>
          </cell>
          <cell r="D1343" t="str">
            <v>UN</v>
          </cell>
          <cell r="E1343">
            <v>66.14</v>
          </cell>
        </row>
        <row r="1344">
          <cell r="B1344" t="str">
            <v>140407</v>
          </cell>
          <cell r="C1344" t="str">
            <v>VALVULA DE BOIA</v>
          </cell>
          <cell r="D1344" t="str">
            <v>UN</v>
          </cell>
          <cell r="E1344">
            <v>37.93</v>
          </cell>
        </row>
        <row r="1345">
          <cell r="B1345" t="str">
            <v>140408</v>
          </cell>
          <cell r="C1345" t="str">
            <v>REGISTRO DE PRESSAO COM CANOPLA DIAMETRO INTERNO 20 MM</v>
          </cell>
          <cell r="D1345" t="str">
            <v>UN</v>
          </cell>
          <cell r="E1345">
            <v>49.24</v>
          </cell>
        </row>
        <row r="1346">
          <cell r="B1346" t="str">
            <v>140409</v>
          </cell>
          <cell r="C1346" t="str">
            <v>REGISTRO DE GAVETA CROMADO COM CANOPLA LISA, DIAMETRO INTERNO 20 MM</v>
          </cell>
          <cell r="D1346" t="str">
            <v>UN</v>
          </cell>
          <cell r="E1346">
            <v>40.33</v>
          </cell>
        </row>
        <row r="1347">
          <cell r="B1347" t="str">
            <v>140410</v>
          </cell>
          <cell r="C1347" t="str">
            <v>REGISTRO DE GAVETA CROMADO COM CANOPLA LISA, DIAMETRO INTERNO 25 MM</v>
          </cell>
          <cell r="D1347" t="str">
            <v>UN</v>
          </cell>
          <cell r="E1347">
            <v>43.06</v>
          </cell>
        </row>
        <row r="1348">
          <cell r="B1348" t="str">
            <v>140411</v>
          </cell>
          <cell r="C1348" t="str">
            <v>REGISTRO DE GAVETA CROMADO COM CANOPLA LISA, DIAMETRO INTERNO 32 MM</v>
          </cell>
          <cell r="D1348" t="str">
            <v>UN</v>
          </cell>
          <cell r="E1348">
            <v>51.88</v>
          </cell>
        </row>
        <row r="1349">
          <cell r="B1349" t="str">
            <v>140412</v>
          </cell>
          <cell r="C1349" t="str">
            <v>REGISTRO DE GAVETA CROMADO COM CANOPLA LISA, DIAMETRO INTERNO 40 MM</v>
          </cell>
          <cell r="D1349" t="str">
            <v>UN</v>
          </cell>
          <cell r="E1349">
            <v>69.290000000000006</v>
          </cell>
        </row>
        <row r="1350">
          <cell r="B1350" t="str">
            <v>140414</v>
          </cell>
          <cell r="C1350" t="str">
            <v>REGISTRO DE GAVETA BRUTO, DIAMETRO INTERNO 20 MM</v>
          </cell>
          <cell r="D1350" t="str">
            <v>UN</v>
          </cell>
          <cell r="E1350">
            <v>23.18</v>
          </cell>
        </row>
        <row r="1351">
          <cell r="B1351" t="str">
            <v>140415</v>
          </cell>
          <cell r="C1351" t="str">
            <v>REGISTRO DE GAVETA BRUTO, DIAMETRO INTERNO 25 MM</v>
          </cell>
          <cell r="D1351" t="str">
            <v>UN</v>
          </cell>
          <cell r="E1351">
            <v>27.63</v>
          </cell>
        </row>
        <row r="1352">
          <cell r="B1352" t="str">
            <v>140416</v>
          </cell>
          <cell r="C1352" t="str">
            <v>REGISTRO DE GAVETA BRUTO, DIAMETRO INTERNO 32 MM</v>
          </cell>
          <cell r="D1352" t="str">
            <v>UN</v>
          </cell>
          <cell r="E1352">
            <v>38.31</v>
          </cell>
        </row>
        <row r="1353">
          <cell r="B1353" t="str">
            <v>140417</v>
          </cell>
          <cell r="C1353" t="str">
            <v>REGISTRO DE GAVETA BRUTO, DIAMETRO INTERNO 40 MM</v>
          </cell>
          <cell r="D1353" t="str">
            <v>UN</v>
          </cell>
          <cell r="E1353">
            <v>48.01</v>
          </cell>
        </row>
        <row r="1354">
          <cell r="B1354" t="str">
            <v>140418</v>
          </cell>
          <cell r="C1354" t="str">
            <v>REGISTRO DE GAVETA BRUTO, DIAMETRO INTERNO 50 MM</v>
          </cell>
          <cell r="D1354" t="str">
            <v>UN</v>
          </cell>
          <cell r="E1354">
            <v>72.16</v>
          </cell>
        </row>
        <row r="1355">
          <cell r="B1355" t="str">
            <v>140419</v>
          </cell>
          <cell r="C1355" t="str">
            <v>CAIXA D'AGUA DE 250 LITROS</v>
          </cell>
          <cell r="D1355" t="str">
            <v>UN</v>
          </cell>
          <cell r="E1355">
            <v>135.63</v>
          </cell>
        </row>
        <row r="1356">
          <cell r="B1356" t="str">
            <v>140420</v>
          </cell>
          <cell r="C1356" t="str">
            <v>CAIXA D'AGUA DE 500 LITROS</v>
          </cell>
          <cell r="D1356" t="str">
            <v>UN</v>
          </cell>
          <cell r="E1356">
            <v>180.85</v>
          </cell>
        </row>
        <row r="1357">
          <cell r="B1357" t="str">
            <v>140421</v>
          </cell>
          <cell r="C1357" t="str">
            <v>CAIXA D'AGUA DE 1.000 LITROS</v>
          </cell>
          <cell r="D1357" t="str">
            <v>UN</v>
          </cell>
          <cell r="E1357">
            <v>324.04000000000002</v>
          </cell>
        </row>
        <row r="1358">
          <cell r="B1358" t="str">
            <v>140422</v>
          </cell>
          <cell r="C1358" t="str">
            <v>BACIA SANITARIA</v>
          </cell>
          <cell r="D1358" t="str">
            <v>UN</v>
          </cell>
          <cell r="E1358">
            <v>161.84</v>
          </cell>
        </row>
        <row r="1359">
          <cell r="B1359" t="str">
            <v>140423</v>
          </cell>
          <cell r="C1359" t="str">
            <v>LAVATORIO</v>
          </cell>
          <cell r="D1359" t="str">
            <v>UN</v>
          </cell>
          <cell r="E1359">
            <v>143.41999999999999</v>
          </cell>
        </row>
        <row r="1360">
          <cell r="B1360" t="str">
            <v>140424</v>
          </cell>
          <cell r="C1360" t="str">
            <v>ARMARIO PARA BANHEIRO</v>
          </cell>
          <cell r="D1360" t="str">
            <v>UN</v>
          </cell>
          <cell r="E1360">
            <v>84.58</v>
          </cell>
        </row>
        <row r="1361">
          <cell r="B1361" t="str">
            <v>140425</v>
          </cell>
          <cell r="C1361" t="str">
            <v>PAPELEIRA</v>
          </cell>
          <cell r="D1361" t="str">
            <v>UN</v>
          </cell>
          <cell r="E1361">
            <v>27.63</v>
          </cell>
        </row>
        <row r="1362">
          <cell r="B1362" t="str">
            <v>140426</v>
          </cell>
          <cell r="C1362" t="str">
            <v>SABONETEIRA</v>
          </cell>
          <cell r="D1362" t="str">
            <v>UN</v>
          </cell>
          <cell r="E1362">
            <v>27.63</v>
          </cell>
        </row>
        <row r="1363">
          <cell r="B1363" t="str">
            <v>140427</v>
          </cell>
          <cell r="C1363" t="str">
            <v>PORTA TOALHA</v>
          </cell>
          <cell r="D1363" t="str">
            <v>UN</v>
          </cell>
          <cell r="E1363">
            <v>25.74</v>
          </cell>
        </row>
        <row r="1364">
          <cell r="B1364" t="str">
            <v>140428</v>
          </cell>
          <cell r="C1364" t="str">
            <v>CHUVEIRO</v>
          </cell>
          <cell r="D1364" t="str">
            <v>UN</v>
          </cell>
          <cell r="E1364">
            <v>55.71</v>
          </cell>
        </row>
        <row r="1365">
          <cell r="B1365" t="str">
            <v>140429</v>
          </cell>
          <cell r="C1365" t="str">
            <v>TORNEIRA CROMADA, LONGA PARA PIA</v>
          </cell>
          <cell r="D1365" t="str">
            <v>UN</v>
          </cell>
          <cell r="E1365">
            <v>36.9</v>
          </cell>
        </row>
        <row r="1366">
          <cell r="B1366" t="str">
            <v>140430</v>
          </cell>
          <cell r="C1366" t="str">
            <v>TORNEIRA CROMADA PARA JARDIM</v>
          </cell>
          <cell r="D1366" t="str">
            <v>UN</v>
          </cell>
          <cell r="E1366">
            <v>26.18</v>
          </cell>
        </row>
        <row r="1367">
          <cell r="B1367" t="str">
            <v>140431</v>
          </cell>
          <cell r="C1367" t="str">
            <v>TORNEIRA SIMPLES PARA JARDIM</v>
          </cell>
          <cell r="D1367" t="str">
            <v>UN</v>
          </cell>
          <cell r="E1367">
            <v>25.65</v>
          </cell>
        </row>
        <row r="1368">
          <cell r="B1368" t="str">
            <v>140432</v>
          </cell>
          <cell r="C1368" t="str">
            <v>PIA DE ACO INOX (4,00 X 0,60)M COM CUBA DE (0,56 X 0,33 X 0,16)M</v>
          </cell>
          <cell r="D1368" t="str">
            <v>UN</v>
          </cell>
          <cell r="E1368">
            <v>2750.97</v>
          </cell>
        </row>
        <row r="1369">
          <cell r="B1369" t="str">
            <v>140433</v>
          </cell>
          <cell r="C1369" t="str">
            <v>PIA DE ACO INOX (3,60 X 0,60)M COM CUBA DE (0,56 X 0,33 X 0,16)M</v>
          </cell>
          <cell r="D1369" t="str">
            <v>UN</v>
          </cell>
          <cell r="E1369">
            <v>2602.33</v>
          </cell>
        </row>
        <row r="1370">
          <cell r="B1370" t="str">
            <v>140434</v>
          </cell>
          <cell r="C1370" t="str">
            <v>PIA DE ACO INOX (3,00 X 0,60)M COM CUBA DE (0,56 X 0,33 X 0,16)M</v>
          </cell>
          <cell r="D1370" t="str">
            <v>UN</v>
          </cell>
          <cell r="E1370">
            <v>2233.6799999999998</v>
          </cell>
        </row>
        <row r="1371">
          <cell r="B1371" t="str">
            <v>140435</v>
          </cell>
          <cell r="C1371" t="str">
            <v>PIA DE ACO INOX (4,00 X 0,60)M COM CUBA DE (0,50 X 0,40 X 0,40)M</v>
          </cell>
          <cell r="D1371" t="str">
            <v>UN</v>
          </cell>
          <cell r="E1371">
            <v>3102.89</v>
          </cell>
        </row>
        <row r="1372">
          <cell r="B1372" t="str">
            <v>140436</v>
          </cell>
          <cell r="C1372" t="str">
            <v>PIA DE ACO INOX (3,60 X 0,60)M COM CUBA DE (0,50 X 0,40 X 0,40)M</v>
          </cell>
          <cell r="D1372" t="str">
            <v>UN</v>
          </cell>
          <cell r="E1372">
            <v>2846.78</v>
          </cell>
        </row>
        <row r="1373">
          <cell r="B1373" t="str">
            <v>140437</v>
          </cell>
          <cell r="C1373" t="str">
            <v>PIA DE ACO INOX (3,00 X 0,60)M COM CUBA DE (0,50 X 0,40 X 0,40)M</v>
          </cell>
          <cell r="D1373" t="str">
            <v>UN</v>
          </cell>
          <cell r="E1373">
            <v>2337.14</v>
          </cell>
        </row>
        <row r="1374">
          <cell r="B1374" t="str">
            <v>140438</v>
          </cell>
          <cell r="C1374" t="str">
            <v>PIA DE ACO INOX (4,00 X 0,60)M COM CUBA DE (1,12 X 0,50 X 0,40)M</v>
          </cell>
          <cell r="D1374" t="str">
            <v>UN</v>
          </cell>
          <cell r="E1374">
            <v>3209.55</v>
          </cell>
        </row>
        <row r="1375">
          <cell r="B1375" t="str">
            <v>140439</v>
          </cell>
          <cell r="C1375" t="str">
            <v>PIA DE ACO INOX (3,60 X 0,60)M COM CUBA DE (1,12 X 0,50 X 0,40)M</v>
          </cell>
          <cell r="D1375" t="str">
            <v>UN</v>
          </cell>
          <cell r="E1375">
            <v>3385.28</v>
          </cell>
        </row>
        <row r="1376">
          <cell r="B1376" t="str">
            <v>140440</v>
          </cell>
          <cell r="C1376" t="str">
            <v>PIA DE ACO INOX (3,00 X 0,60)M COM CUBA DE (1,12 X 0,50 X 0,40)M</v>
          </cell>
          <cell r="D1376" t="str">
            <v>UN</v>
          </cell>
          <cell r="E1376">
            <v>3037.2</v>
          </cell>
        </row>
        <row r="1377">
          <cell r="B1377" t="str">
            <v>140441</v>
          </cell>
          <cell r="C1377" t="str">
            <v>PIA DE MARMORE (1,60 X 0,60)M - COM CUBA</v>
          </cell>
          <cell r="D1377" t="str">
            <v>UN</v>
          </cell>
          <cell r="E1377">
            <v>517.67999999999995</v>
          </cell>
        </row>
        <row r="1378">
          <cell r="B1378" t="str">
            <v>140442</v>
          </cell>
          <cell r="C1378" t="str">
            <v>PIA DE MARMORE (2,10 X 0,60)M - COM CUBA</v>
          </cell>
          <cell r="D1378" t="str">
            <v>UN</v>
          </cell>
          <cell r="E1378">
            <v>608.15</v>
          </cell>
        </row>
        <row r="1380">
          <cell r="B1380" t="str">
            <v>140500</v>
          </cell>
          <cell r="C1380" t="str">
            <v>FOSSAS E POCOS</v>
          </cell>
        </row>
        <row r="1381">
          <cell r="B1381" t="str">
            <v>140501</v>
          </cell>
          <cell r="C1381" t="str">
            <v>FOSSA SEPTICA</v>
          </cell>
          <cell r="D1381" t="str">
            <v>UN</v>
          </cell>
          <cell r="E1381">
            <v>268.85000000000002</v>
          </cell>
        </row>
        <row r="1382">
          <cell r="B1382" t="str">
            <v>140502</v>
          </cell>
          <cell r="C1382" t="str">
            <v>POCO ABSORVENTE</v>
          </cell>
          <cell r="D1382" t="str">
            <v>UN</v>
          </cell>
          <cell r="E1382">
            <v>814.83</v>
          </cell>
        </row>
        <row r="1384">
          <cell r="B1384" t="str">
            <v>140600</v>
          </cell>
          <cell r="C1384" t="str">
            <v>FIOS ELETRICOS</v>
          </cell>
        </row>
        <row r="1385">
          <cell r="B1385" t="str">
            <v>140601</v>
          </cell>
          <cell r="C1385" t="str">
            <v>FIO 0,75 MM2 - N. 18</v>
          </cell>
          <cell r="D1385" t="str">
            <v>M</v>
          </cell>
          <cell r="E1385">
            <v>1.95</v>
          </cell>
        </row>
        <row r="1386">
          <cell r="B1386" t="str">
            <v>140602</v>
          </cell>
          <cell r="C1386" t="str">
            <v>FIO 1,00 MM2 - N. 16</v>
          </cell>
          <cell r="D1386" t="str">
            <v>M</v>
          </cell>
          <cell r="E1386">
            <v>2.2400000000000002</v>
          </cell>
        </row>
        <row r="1387">
          <cell r="B1387" t="str">
            <v>140603</v>
          </cell>
          <cell r="C1387" t="str">
            <v>FIO 1,50 MM2 - N. 14</v>
          </cell>
          <cell r="D1387" t="str">
            <v>M</v>
          </cell>
          <cell r="E1387">
            <v>2.75</v>
          </cell>
        </row>
        <row r="1388">
          <cell r="B1388" t="str">
            <v>140604</v>
          </cell>
          <cell r="C1388" t="str">
            <v>FIO 2,50 MM2 - N. 12</v>
          </cell>
          <cell r="D1388" t="str">
            <v>M</v>
          </cell>
          <cell r="E1388">
            <v>3.36</v>
          </cell>
        </row>
        <row r="1389">
          <cell r="B1389" t="str">
            <v>140605</v>
          </cell>
          <cell r="C1389" t="str">
            <v>FIO 4,00 MM2 - N. 10</v>
          </cell>
          <cell r="D1389" t="str">
            <v>M</v>
          </cell>
          <cell r="E1389">
            <v>4.2</v>
          </cell>
        </row>
        <row r="1390">
          <cell r="B1390" t="str">
            <v>140606</v>
          </cell>
          <cell r="C1390" t="str">
            <v>FIO 6,00 MM2 - N. 8</v>
          </cell>
          <cell r="D1390" t="str">
            <v>M</v>
          </cell>
          <cell r="E1390">
            <v>5.24</v>
          </cell>
        </row>
        <row r="1391">
          <cell r="B1391" t="str">
            <v>140607</v>
          </cell>
          <cell r="C1391" t="str">
            <v>FIO 10,00MM2 - N. 6</v>
          </cell>
          <cell r="D1391" t="str">
            <v>M</v>
          </cell>
          <cell r="E1391">
            <v>7.55</v>
          </cell>
        </row>
        <row r="1392">
          <cell r="B1392" t="str">
            <v>140608</v>
          </cell>
          <cell r="C1392" t="str">
            <v>FIO 16,00MM2 - N. 4</v>
          </cell>
          <cell r="D1392" t="str">
            <v>M</v>
          </cell>
          <cell r="E1392">
            <v>7.9</v>
          </cell>
        </row>
        <row r="1394">
          <cell r="B1394" t="str">
            <v>140700</v>
          </cell>
          <cell r="C1394" t="str">
            <v>CABOS ELETRICOS</v>
          </cell>
        </row>
        <row r="1395">
          <cell r="B1395" t="str">
            <v>140701</v>
          </cell>
          <cell r="C1395" t="str">
            <v>CABO 1,5 MM2 - N. 14</v>
          </cell>
          <cell r="D1395" t="str">
            <v>M</v>
          </cell>
          <cell r="E1395">
            <v>2.76</v>
          </cell>
        </row>
        <row r="1396">
          <cell r="B1396" t="str">
            <v>140702</v>
          </cell>
          <cell r="C1396" t="str">
            <v>CABO 2,5 MM2 - N. 12</v>
          </cell>
          <cell r="D1396" t="str">
            <v>M</v>
          </cell>
          <cell r="E1396">
            <v>3.41</v>
          </cell>
        </row>
        <row r="1397">
          <cell r="B1397" t="str">
            <v>140703</v>
          </cell>
          <cell r="C1397" t="str">
            <v>CABO 4,0 MM2 - N. 10</v>
          </cell>
          <cell r="D1397" t="str">
            <v>M</v>
          </cell>
          <cell r="E1397">
            <v>4.3</v>
          </cell>
        </row>
        <row r="1398">
          <cell r="B1398" t="str">
            <v>140704</v>
          </cell>
          <cell r="C1398" t="str">
            <v>CABO 6,0 MM2 - N. 8</v>
          </cell>
          <cell r="D1398" t="str">
            <v>M</v>
          </cell>
          <cell r="E1398">
            <v>5.35</v>
          </cell>
        </row>
        <row r="1399">
          <cell r="B1399" t="str">
            <v>140705</v>
          </cell>
          <cell r="C1399" t="str">
            <v>CABO 10,0 MM2 - N. 6</v>
          </cell>
          <cell r="D1399" t="str">
            <v>M</v>
          </cell>
          <cell r="E1399">
            <v>7.76</v>
          </cell>
        </row>
        <row r="1400">
          <cell r="B1400" t="str">
            <v>140706</v>
          </cell>
          <cell r="C1400" t="str">
            <v>CABO 16,0 MM2 - N. 4</v>
          </cell>
          <cell r="D1400" t="str">
            <v>M</v>
          </cell>
          <cell r="E1400">
            <v>10.56</v>
          </cell>
        </row>
        <row r="1401">
          <cell r="B1401" t="str">
            <v>140707</v>
          </cell>
          <cell r="C1401" t="str">
            <v>CABO 25,0 MM2 - N. 2</v>
          </cell>
          <cell r="D1401" t="str">
            <v>M</v>
          </cell>
          <cell r="E1401">
            <v>15</v>
          </cell>
        </row>
        <row r="1402">
          <cell r="B1402" t="str">
            <v>140708</v>
          </cell>
          <cell r="C1402" t="str">
            <v>CABO 35,0 MM2 - N. 1/0</v>
          </cell>
          <cell r="D1402" t="str">
            <v>M</v>
          </cell>
          <cell r="E1402">
            <v>20.170000000000002</v>
          </cell>
        </row>
        <row r="1403">
          <cell r="B1403" t="str">
            <v>140709</v>
          </cell>
          <cell r="C1403" t="str">
            <v>CABO 50,0 MM2 - N. 2/0</v>
          </cell>
          <cell r="D1403" t="str">
            <v>M</v>
          </cell>
          <cell r="E1403">
            <v>28.56</v>
          </cell>
        </row>
        <row r="1404">
          <cell r="B1404" t="str">
            <v>140710</v>
          </cell>
          <cell r="C1404" t="str">
            <v>CABO 70,0 MM2 - N. 3/0</v>
          </cell>
          <cell r="D1404" t="str">
            <v>M</v>
          </cell>
          <cell r="E1404">
            <v>38.409999999999997</v>
          </cell>
        </row>
        <row r="1405">
          <cell r="B1405" t="str">
            <v>140711</v>
          </cell>
          <cell r="C1405" t="str">
            <v>CABO 95,0 MM2 - N. 4/0</v>
          </cell>
          <cell r="D1405" t="str">
            <v>M</v>
          </cell>
          <cell r="E1405">
            <v>50.14</v>
          </cell>
        </row>
        <row r="1406">
          <cell r="B1406" t="str">
            <v>140712</v>
          </cell>
          <cell r="C1406" t="str">
            <v>CABO 120,0 MM2 - N. 250</v>
          </cell>
          <cell r="D1406" t="str">
            <v>M</v>
          </cell>
          <cell r="E1406">
            <v>64.180000000000007</v>
          </cell>
        </row>
        <row r="1408">
          <cell r="B1408" t="str">
            <v>140800</v>
          </cell>
          <cell r="C1408" t="str">
            <v>CABO DE COBRE NU</v>
          </cell>
        </row>
        <row r="1409">
          <cell r="B1409" t="str">
            <v>140801</v>
          </cell>
          <cell r="C1409" t="str">
            <v>CABO DE COBRE NU 2,5 MM2</v>
          </cell>
          <cell r="D1409" t="str">
            <v>M</v>
          </cell>
          <cell r="E1409">
            <v>3.28</v>
          </cell>
        </row>
        <row r="1410">
          <cell r="B1410" t="str">
            <v>140802</v>
          </cell>
          <cell r="C1410" t="str">
            <v>CABO DE COBRE NU 10,0 MM2</v>
          </cell>
          <cell r="D1410" t="str">
            <v>M</v>
          </cell>
          <cell r="E1410">
            <v>7.47</v>
          </cell>
        </row>
        <row r="1411">
          <cell r="B1411" t="str">
            <v>140803</v>
          </cell>
          <cell r="C1411" t="str">
            <v>CABO DE COBRE NU 35,0 MM2</v>
          </cell>
          <cell r="D1411" t="str">
            <v>M</v>
          </cell>
          <cell r="E1411">
            <v>21.2</v>
          </cell>
        </row>
        <row r="1412">
          <cell r="B1412" t="str">
            <v>140804</v>
          </cell>
          <cell r="C1412" t="str">
            <v>CABO DE COBRE NU 70,0 MM2</v>
          </cell>
          <cell r="D1412" t="str">
            <v>M</v>
          </cell>
          <cell r="E1412">
            <v>39.520000000000003</v>
          </cell>
        </row>
        <row r="1413">
          <cell r="B1413" t="str">
            <v>140805</v>
          </cell>
          <cell r="C1413" t="str">
            <v>CABO DE COBRE NU 120,0 MM2</v>
          </cell>
          <cell r="D1413" t="str">
            <v>M</v>
          </cell>
          <cell r="E1413">
            <v>64.83</v>
          </cell>
        </row>
        <row r="1415">
          <cell r="B1415" t="str">
            <v>140900</v>
          </cell>
          <cell r="C1415" t="str">
            <v>ELETRODUTOS DE PVC</v>
          </cell>
        </row>
        <row r="1416">
          <cell r="B1416" t="str">
            <v>140901</v>
          </cell>
          <cell r="C1416" t="str">
            <v>DIAMETRO   1/2 POLEGADA</v>
          </cell>
          <cell r="D1416" t="str">
            <v>M</v>
          </cell>
          <cell r="E1416">
            <v>7.64</v>
          </cell>
        </row>
        <row r="1417">
          <cell r="B1417" t="str">
            <v>140902</v>
          </cell>
          <cell r="C1417" t="str">
            <v>DIAMETRO   3/4 POLEGADA</v>
          </cell>
          <cell r="D1417" t="str">
            <v>M</v>
          </cell>
          <cell r="E1417">
            <v>8.39</v>
          </cell>
        </row>
        <row r="1418">
          <cell r="B1418" t="str">
            <v>140903</v>
          </cell>
          <cell r="C1418" t="str">
            <v>DIAMETRO 1     POLEGADA</v>
          </cell>
          <cell r="D1418" t="str">
            <v>M</v>
          </cell>
          <cell r="E1418">
            <v>12.59</v>
          </cell>
        </row>
        <row r="1419">
          <cell r="B1419" t="str">
            <v>140904</v>
          </cell>
          <cell r="C1419" t="str">
            <v>DIAMETRO 1 1/4 POLEGADA</v>
          </cell>
          <cell r="D1419" t="str">
            <v>M</v>
          </cell>
          <cell r="E1419">
            <v>14.93</v>
          </cell>
        </row>
        <row r="1420">
          <cell r="B1420" t="str">
            <v>140905</v>
          </cell>
          <cell r="C1420" t="str">
            <v>DIAMETRO 1 1/2 POLEGADA</v>
          </cell>
          <cell r="D1420" t="str">
            <v>M</v>
          </cell>
          <cell r="E1420">
            <v>18.309999999999999</v>
          </cell>
        </row>
        <row r="1421">
          <cell r="B1421" t="str">
            <v>140906</v>
          </cell>
          <cell r="C1421" t="str">
            <v>DIAMETRO 2     POLEGADA</v>
          </cell>
          <cell r="D1421" t="str">
            <v>M</v>
          </cell>
          <cell r="E1421">
            <v>22.25</v>
          </cell>
        </row>
        <row r="1422">
          <cell r="B1422" t="str">
            <v>140907</v>
          </cell>
          <cell r="C1422" t="str">
            <v>DIAMETRO 2 1/2 POLEGADA</v>
          </cell>
          <cell r="D1422" t="str">
            <v>M</v>
          </cell>
          <cell r="E1422">
            <v>35.57</v>
          </cell>
        </row>
        <row r="1423">
          <cell r="B1423" t="str">
            <v>140908</v>
          </cell>
          <cell r="C1423" t="str">
            <v>DIAMETRO 3    POLEGADA</v>
          </cell>
          <cell r="D1423" t="str">
            <v>M</v>
          </cell>
          <cell r="E1423">
            <v>41.85</v>
          </cell>
        </row>
        <row r="1424">
          <cell r="B1424" t="str">
            <v>140909</v>
          </cell>
          <cell r="C1424" t="str">
            <v>DIAMETRO 4    POLEGADA</v>
          </cell>
          <cell r="D1424" t="str">
            <v>M</v>
          </cell>
          <cell r="E1424">
            <v>59.42</v>
          </cell>
        </row>
        <row r="1426">
          <cell r="B1426" t="str">
            <v>141000</v>
          </cell>
          <cell r="C1426" t="str">
            <v>ELETRODUTOS DE FERRO ESMALTADO</v>
          </cell>
        </row>
        <row r="1427">
          <cell r="B1427" t="str">
            <v>141001</v>
          </cell>
          <cell r="C1427" t="str">
            <v>DIAMETRO   1/2 POLEGADA</v>
          </cell>
          <cell r="D1427" t="str">
            <v>M</v>
          </cell>
          <cell r="E1427">
            <v>10.86</v>
          </cell>
        </row>
        <row r="1428">
          <cell r="B1428" t="str">
            <v>141002</v>
          </cell>
          <cell r="C1428" t="str">
            <v>DIAMETRO   3/4 POLEGADA</v>
          </cell>
          <cell r="D1428" t="str">
            <v>M</v>
          </cell>
          <cell r="E1428">
            <v>13.6</v>
          </cell>
        </row>
        <row r="1429">
          <cell r="B1429" t="str">
            <v>141003</v>
          </cell>
          <cell r="C1429" t="str">
            <v>DIAMETRO 1     POLEGADA</v>
          </cell>
          <cell r="D1429" t="str">
            <v>M</v>
          </cell>
          <cell r="E1429">
            <v>17.84</v>
          </cell>
        </row>
        <row r="1430">
          <cell r="B1430" t="str">
            <v>141004</v>
          </cell>
          <cell r="C1430" t="str">
            <v>DIAMETRO 1 1/4 POLEGADA</v>
          </cell>
          <cell r="D1430" t="str">
            <v>M</v>
          </cell>
          <cell r="E1430">
            <v>28.23</v>
          </cell>
        </row>
        <row r="1431">
          <cell r="B1431" t="str">
            <v>141005</v>
          </cell>
          <cell r="C1431" t="str">
            <v>DIAMETRO 1 1/2 POLEGADA</v>
          </cell>
          <cell r="D1431" t="str">
            <v>M</v>
          </cell>
          <cell r="E1431">
            <v>32.46</v>
          </cell>
        </row>
        <row r="1432">
          <cell r="B1432" t="str">
            <v>141006</v>
          </cell>
          <cell r="C1432" t="str">
            <v>DIAMETRO 2     POLEGADA</v>
          </cell>
          <cell r="D1432" t="str">
            <v>M</v>
          </cell>
          <cell r="E1432">
            <v>38.76</v>
          </cell>
        </row>
        <row r="1433">
          <cell r="B1433" t="str">
            <v>141007</v>
          </cell>
          <cell r="C1433" t="str">
            <v>DIAMETRO 2 1/2 POLEGADA</v>
          </cell>
          <cell r="D1433" t="str">
            <v>M</v>
          </cell>
          <cell r="E1433">
            <v>61.68</v>
          </cell>
        </row>
        <row r="1434">
          <cell r="B1434" t="str">
            <v>141008</v>
          </cell>
          <cell r="C1434" t="str">
            <v>DIAMETRO 3    POLEGADA</v>
          </cell>
          <cell r="D1434" t="str">
            <v>M</v>
          </cell>
          <cell r="E1434">
            <v>72.040000000000006</v>
          </cell>
        </row>
        <row r="1435">
          <cell r="B1435" t="str">
            <v>141009</v>
          </cell>
          <cell r="C1435" t="str">
            <v>DIAMETRO 3 1/2 POLEGADAS</v>
          </cell>
          <cell r="D1435" t="str">
            <v>M</v>
          </cell>
          <cell r="E1435">
            <v>83.39</v>
          </cell>
        </row>
        <row r="1436">
          <cell r="B1436" t="str">
            <v>141010</v>
          </cell>
          <cell r="C1436" t="str">
            <v>DIAMETRO 4    POLEGADA</v>
          </cell>
          <cell r="D1436" t="str">
            <v>M</v>
          </cell>
          <cell r="E1436">
            <v>94.78</v>
          </cell>
        </row>
        <row r="1438">
          <cell r="B1438" t="str">
            <v>141100</v>
          </cell>
          <cell r="C1438" t="str">
            <v>ELETRODUTO DE FERRO GALVANIZADO</v>
          </cell>
        </row>
        <row r="1439">
          <cell r="B1439" t="str">
            <v>141101</v>
          </cell>
          <cell r="C1439" t="str">
            <v>DIAMETRO   3/4 POLEGADA</v>
          </cell>
          <cell r="D1439" t="str">
            <v>M</v>
          </cell>
          <cell r="E1439">
            <v>17.38</v>
          </cell>
        </row>
        <row r="1440">
          <cell r="B1440" t="str">
            <v>141102</v>
          </cell>
          <cell r="C1440" t="str">
            <v>DIAMETRO 1     POLEGADA</v>
          </cell>
          <cell r="D1440" t="str">
            <v>M</v>
          </cell>
          <cell r="E1440">
            <v>21.49</v>
          </cell>
        </row>
        <row r="1441">
          <cell r="B1441" t="str">
            <v>141103</v>
          </cell>
          <cell r="C1441" t="str">
            <v>DIAMETRO 1 1/4 POLEGADA</v>
          </cell>
          <cell r="D1441" t="str">
            <v>M</v>
          </cell>
          <cell r="E1441">
            <v>29.56</v>
          </cell>
        </row>
        <row r="1442">
          <cell r="B1442" t="str">
            <v>141104</v>
          </cell>
          <cell r="C1442" t="str">
            <v>DIAMETRO 1 1/2 POLEGADA</v>
          </cell>
          <cell r="D1442" t="str">
            <v>M</v>
          </cell>
          <cell r="E1442">
            <v>33.659999999999997</v>
          </cell>
        </row>
        <row r="1443">
          <cell r="B1443" t="str">
            <v>141105</v>
          </cell>
          <cell r="C1443" t="str">
            <v>DIAMETRO 2     POLEGADA</v>
          </cell>
          <cell r="D1443" t="str">
            <v>M</v>
          </cell>
          <cell r="E1443">
            <v>39.72</v>
          </cell>
        </row>
        <row r="1444">
          <cell r="B1444" t="str">
            <v>141106</v>
          </cell>
          <cell r="C1444" t="str">
            <v>DIAMETRO 2 1/2 POLEGADA</v>
          </cell>
          <cell r="D1444" t="str">
            <v>M</v>
          </cell>
          <cell r="E1444">
            <v>63.21</v>
          </cell>
        </row>
        <row r="1445">
          <cell r="B1445" t="str">
            <v>141107</v>
          </cell>
          <cell r="C1445" t="str">
            <v>DIAMETRO 3    POLEGADA</v>
          </cell>
          <cell r="D1445" t="str">
            <v>M</v>
          </cell>
          <cell r="E1445">
            <v>73.239999999999995</v>
          </cell>
        </row>
        <row r="1446">
          <cell r="B1446" t="str">
            <v>141108</v>
          </cell>
          <cell r="C1446" t="str">
            <v>DIAMETRO 3 1/2 POLEGADA</v>
          </cell>
          <cell r="D1446" t="str">
            <v>M .</v>
          </cell>
          <cell r="E1446">
            <v>180.54</v>
          </cell>
        </row>
        <row r="1447">
          <cell r="B1447" t="str">
            <v>141109</v>
          </cell>
          <cell r="C1447" t="str">
            <v>DIAMETRO 4    POLEGADA</v>
          </cell>
          <cell r="D1447" t="str">
            <v>M</v>
          </cell>
          <cell r="E1447">
            <v>96.3</v>
          </cell>
        </row>
        <row r="1449">
          <cell r="B1449" t="str">
            <v>141200</v>
          </cell>
          <cell r="C1449" t="str">
            <v>ELETRODUTO DE POLIETILENO FLEXIVEL</v>
          </cell>
        </row>
        <row r="1450">
          <cell r="B1450" t="str">
            <v>141201</v>
          </cell>
          <cell r="C1450" t="str">
            <v>DIAMETRO   1/2 POLEGADA</v>
          </cell>
          <cell r="D1450" t="str">
            <v>M</v>
          </cell>
          <cell r="E1450">
            <v>4.2</v>
          </cell>
        </row>
        <row r="1451">
          <cell r="B1451" t="str">
            <v>141202</v>
          </cell>
          <cell r="C1451" t="str">
            <v>DIAMETRO   3/4 POLEGADA</v>
          </cell>
          <cell r="D1451" t="str">
            <v>M</v>
          </cell>
          <cell r="E1451">
            <v>4.6900000000000004</v>
          </cell>
        </row>
        <row r="1452">
          <cell r="B1452" t="str">
            <v>141203</v>
          </cell>
          <cell r="C1452" t="str">
            <v>DIAMETRO 1     POLEGADA</v>
          </cell>
          <cell r="D1452" t="str">
            <v>M</v>
          </cell>
          <cell r="E1452">
            <v>5.75</v>
          </cell>
        </row>
        <row r="1453">
          <cell r="B1453" t="str">
            <v>141204</v>
          </cell>
          <cell r="C1453" t="str">
            <v>DIAMETRO 1 1/2 POLEGADA</v>
          </cell>
          <cell r="D1453" t="str">
            <v>M</v>
          </cell>
          <cell r="E1453">
            <v>9.94</v>
          </cell>
        </row>
        <row r="1454">
          <cell r="B1454" t="str">
            <v>141205</v>
          </cell>
          <cell r="C1454" t="str">
            <v>DIAMETRO 2     POLEGADA</v>
          </cell>
          <cell r="D1454" t="str">
            <v>M</v>
          </cell>
          <cell r="E1454">
            <v>0</v>
          </cell>
        </row>
        <row r="1456">
          <cell r="B1456" t="str">
            <v>141300</v>
          </cell>
          <cell r="C1456" t="str">
            <v>PECAS E APARELHOS ELETRICOS</v>
          </cell>
        </row>
        <row r="1457">
          <cell r="B1457" t="str">
            <v>141301</v>
          </cell>
          <cell r="C1457" t="str">
            <v>CAIXA DE FERRO 4 X 4 POLEGADA, OCTOG.</v>
          </cell>
          <cell r="D1457" t="str">
            <v>UN</v>
          </cell>
          <cell r="E1457">
            <v>5.05</v>
          </cell>
        </row>
        <row r="1458">
          <cell r="B1458" t="str">
            <v>141302</v>
          </cell>
          <cell r="C1458" t="str">
            <v>CAIXA DE FERRO 3 X 3 POLEGADA, SEXTAV.</v>
          </cell>
          <cell r="D1458" t="str">
            <v>UN</v>
          </cell>
          <cell r="E1458">
            <v>3.55</v>
          </cell>
        </row>
        <row r="1459">
          <cell r="B1459" t="str">
            <v>141303</v>
          </cell>
          <cell r="C1459" t="str">
            <v>CAIXA DE FERRO 4 X 4 POLEGADA</v>
          </cell>
          <cell r="D1459" t="str">
            <v>UN</v>
          </cell>
          <cell r="E1459">
            <v>5.83</v>
          </cell>
        </row>
        <row r="1460">
          <cell r="B1460" t="str">
            <v>141304</v>
          </cell>
          <cell r="C1460" t="str">
            <v>CAIXA DE FERRO 4 X 2 POLEGADA</v>
          </cell>
          <cell r="D1460" t="str">
            <v>UN</v>
          </cell>
          <cell r="E1460">
            <v>4.09</v>
          </cell>
        </row>
        <row r="1461">
          <cell r="B1461" t="str">
            <v>141305</v>
          </cell>
          <cell r="C1461" t="str">
            <v>PLACA 4 X 2 POLEGADA PARA PONTO DE CHUVEIRO OU EXAUSTOR</v>
          </cell>
          <cell r="D1461" t="str">
            <v>UN</v>
          </cell>
          <cell r="E1461">
            <v>2.63</v>
          </cell>
        </row>
        <row r="1462">
          <cell r="B1462" t="str">
            <v>141306</v>
          </cell>
          <cell r="C1462" t="str">
            <v>CONJUNTO DE PLACA 4 X 2 POLEGADA COM 1 INTERRUPTOR SIMPLES</v>
          </cell>
          <cell r="D1462" t="str">
            <v>UN</v>
          </cell>
          <cell r="E1462">
            <v>8.8000000000000007</v>
          </cell>
        </row>
        <row r="1463">
          <cell r="B1463" t="str">
            <v>141307</v>
          </cell>
          <cell r="C1463" t="str">
            <v>CONJUNTO DE PLACA 4 X 2 POLEGADA COM 1 TOMADA REDONDA</v>
          </cell>
          <cell r="D1463" t="str">
            <v>UN</v>
          </cell>
          <cell r="E1463">
            <v>9.01</v>
          </cell>
        </row>
        <row r="1464">
          <cell r="B1464" t="str">
            <v>141308</v>
          </cell>
          <cell r="C1464" t="str">
            <v>CONJUNTO DE PLACA 4 X 2 POLEGADA COM 2 INTERRUPTORES SIMPLES</v>
          </cell>
          <cell r="D1464" t="str">
            <v>UN</v>
          </cell>
          <cell r="E1464">
            <v>14.07</v>
          </cell>
        </row>
        <row r="1465">
          <cell r="B1465" t="str">
            <v>141309</v>
          </cell>
          <cell r="C1465" t="str">
            <v>CONJUNTO DE PLACA 4 X 2 POLEGADA COM 1 INTERRUPTOR SIMPLES E 1 TOMADA</v>
          </cell>
          <cell r="D1465" t="str">
            <v>UN</v>
          </cell>
          <cell r="E1465">
            <v>14.28</v>
          </cell>
        </row>
        <row r="1466">
          <cell r="B1466" t="str">
            <v>141310</v>
          </cell>
          <cell r="C1466" t="str">
            <v>CONJUNTO DE PLACA 4 X 2 POLEGADA COM 1 INTERRUPTOR BIPOLAR SIMPLES (TECLA DUPLA)</v>
          </cell>
          <cell r="D1466" t="str">
            <v>UN</v>
          </cell>
          <cell r="E1466">
            <v>20.53</v>
          </cell>
        </row>
        <row r="1467">
          <cell r="B1467" t="str">
            <v>141311</v>
          </cell>
          <cell r="C1467" t="str">
            <v>CONJUNTO DE PLACA 4 X 2 POLEGADA COM 3 INTERRUPTORES SIMPLES</v>
          </cell>
          <cell r="D1467" t="str">
            <v>UN</v>
          </cell>
          <cell r="E1467">
            <v>19.05</v>
          </cell>
        </row>
        <row r="1468">
          <cell r="B1468" t="str">
            <v>141312</v>
          </cell>
          <cell r="C1468" t="str">
            <v>CONJUNTO DE PLACA 4 X 4 POLEGADA COM 2 TOMADAS REDONDAS</v>
          </cell>
          <cell r="D1468" t="str">
            <v>UN</v>
          </cell>
          <cell r="E1468">
            <v>17.36</v>
          </cell>
        </row>
        <row r="1469">
          <cell r="B1469" t="str">
            <v>141313</v>
          </cell>
          <cell r="C1469" t="str">
            <v>PLACA 4 X 4 POLEGADA FECHADA</v>
          </cell>
          <cell r="D1469" t="str">
            <v>UN</v>
          </cell>
          <cell r="E1469">
            <v>4.72</v>
          </cell>
        </row>
        <row r="1470">
          <cell r="B1470" t="str">
            <v>141314</v>
          </cell>
          <cell r="C1470" t="str">
            <v>CONJUNTO DE PLACA 4 X 4 POLEGADA COM 1 INTERRUPTOR BIPOLAR SIMPLES (TECLA DUPLA) E 1 TOMADA REDONDA</v>
          </cell>
          <cell r="D1470" t="str">
            <v>UN</v>
          </cell>
          <cell r="E1470">
            <v>28.92</v>
          </cell>
        </row>
        <row r="1471">
          <cell r="B1471" t="str">
            <v>141315</v>
          </cell>
          <cell r="C1471" t="str">
            <v>CONJUNTO DE PLACA 4 X 4 POLEGADA COM 2 INTERRUPTORES BIPOLARES SIMPLES (TECLA DUPLA)</v>
          </cell>
          <cell r="D1471" t="str">
            <v>UN</v>
          </cell>
          <cell r="E1471">
            <v>39.159999999999997</v>
          </cell>
        </row>
        <row r="1472">
          <cell r="B1472" t="str">
            <v>141316</v>
          </cell>
          <cell r="C1472" t="str">
            <v>CONJUNTO DE PLACA 4 X 4 POLEGADA COM 1 INTERRUPTOR TRIPOLAR E 1 TOMADA REDONDA</v>
          </cell>
          <cell r="D1472" t="str">
            <v>UN</v>
          </cell>
          <cell r="E1472">
            <v>34.42</v>
          </cell>
        </row>
        <row r="1473">
          <cell r="B1473" t="str">
            <v>141317</v>
          </cell>
          <cell r="C1473" t="str">
            <v>LUMINARIA TIPO ARANDELA 45 GRAUS, COM DIFUSOR E CAIXA DE LIGACAO</v>
          </cell>
          <cell r="D1473" t="str">
            <v>UN</v>
          </cell>
          <cell r="E1473">
            <v>151.58000000000001</v>
          </cell>
        </row>
        <row r="1474">
          <cell r="B1474" t="str">
            <v>141318</v>
          </cell>
          <cell r="C1474" t="str">
            <v>LUMINARIA TIPO ARANDELA 45 GRAUS E CAIXA DE LIGACAO</v>
          </cell>
          <cell r="D1474" t="str">
            <v>UN</v>
          </cell>
          <cell r="E1474">
            <v>134.88</v>
          </cell>
        </row>
        <row r="1475">
          <cell r="B1475" t="str">
            <v>141319</v>
          </cell>
          <cell r="C1475" t="str">
            <v>LUMINARIA TIPO TP 217 DA TROPICO OU SIMILAR</v>
          </cell>
          <cell r="D1475" t="str">
            <v>UN</v>
          </cell>
          <cell r="E1475">
            <v>228.72</v>
          </cell>
        </row>
        <row r="1476">
          <cell r="B1476" t="str">
            <v>141320</v>
          </cell>
          <cell r="C1476" t="str">
            <v>LUMINARIA TIPO PLAFONIER</v>
          </cell>
          <cell r="D1476" t="str">
            <v>UN</v>
          </cell>
          <cell r="E1476">
            <v>18.59</v>
          </cell>
        </row>
        <row r="1477">
          <cell r="B1477" t="str">
            <v>141321</v>
          </cell>
          <cell r="C1477" t="str">
            <v>ARANDELA TIPO DROPS</v>
          </cell>
          <cell r="D1477" t="str">
            <v>UN</v>
          </cell>
          <cell r="E1477">
            <v>22.14</v>
          </cell>
        </row>
        <row r="1478">
          <cell r="B1478" t="str">
            <v>141322</v>
          </cell>
          <cell r="C1478" t="str">
            <v>LUMINARIA FLUORESCENTE PARA 1 LAMPADA 220 V/40 W</v>
          </cell>
          <cell r="D1478" t="str">
            <v>UN</v>
          </cell>
          <cell r="E1478">
            <v>73.98</v>
          </cell>
        </row>
        <row r="1479">
          <cell r="B1479" t="str">
            <v>141323</v>
          </cell>
          <cell r="C1479" t="str">
            <v>LUMINARIA FLUORESCENTE PARA 2 LAMPADAS 220V/40W</v>
          </cell>
          <cell r="D1479" t="str">
            <v>UN</v>
          </cell>
          <cell r="E1479">
            <v>104.09</v>
          </cell>
        </row>
        <row r="1480">
          <cell r="B1480" t="str">
            <v>141324</v>
          </cell>
          <cell r="C1480" t="str">
            <v>LUMINARIA FLUORESCENTE PARA 4 LAMPADAS 220V/40W</v>
          </cell>
          <cell r="D1480" t="str">
            <v>UN</v>
          </cell>
          <cell r="E1480">
            <v>167.14</v>
          </cell>
        </row>
        <row r="1481">
          <cell r="B1481" t="str">
            <v>141325</v>
          </cell>
          <cell r="C1481" t="str">
            <v>LUMINARIA FLUORESCENTE PARA 2 LAMPADAS 220V/20W</v>
          </cell>
          <cell r="D1481" t="str">
            <v>UN</v>
          </cell>
          <cell r="E1481">
            <v>81.59</v>
          </cell>
        </row>
        <row r="1482">
          <cell r="B1482" t="str">
            <v>141326</v>
          </cell>
          <cell r="C1482" t="str">
            <v>LUMINARIA FLUORESCENTE PARA 4 LAMPADAS 220V/20W</v>
          </cell>
          <cell r="D1482" t="str">
            <v>UN</v>
          </cell>
          <cell r="E1482">
            <v>133.77000000000001</v>
          </cell>
        </row>
        <row r="1483">
          <cell r="B1483" t="str">
            <v>141327</v>
          </cell>
          <cell r="C1483" t="str">
            <v>REATOR PARA LAMPADA FLUORESCENTE PARTIDA RAPIDA, ALTO FATOR DE POTENCIA - SIMPLES 220 V/1 X 20 W</v>
          </cell>
          <cell r="D1483" t="str">
            <v>UN</v>
          </cell>
          <cell r="E1483">
            <v>38.03</v>
          </cell>
        </row>
        <row r="1484">
          <cell r="B1484" t="str">
            <v>141328</v>
          </cell>
          <cell r="C1484" t="str">
            <v>REATOR PARA LAMPADA FLUORESCENTE PARTIDA RAPIDA, ALTO FATOR DE POTENCIA - SIMPLES 220 V/1 X 40 W</v>
          </cell>
          <cell r="D1484" t="str">
            <v>UN</v>
          </cell>
          <cell r="E1484">
            <v>39.82</v>
          </cell>
        </row>
        <row r="1485">
          <cell r="B1485" t="str">
            <v>141329</v>
          </cell>
          <cell r="C1485" t="str">
            <v>REATOR PARA LAMPADA FLUORESCENTE PARTIDA RAPIDA, ALTO FATOR DE POTENCIA - DUPLO 220 V/2 X 20 W</v>
          </cell>
          <cell r="D1485" t="str">
            <v>UN</v>
          </cell>
          <cell r="E1485">
            <v>55.1</v>
          </cell>
        </row>
        <row r="1486">
          <cell r="B1486" t="str">
            <v>141331</v>
          </cell>
          <cell r="C1486" t="str">
            <v>DISJUNTOR AUTOMATICO TIPO QUICK DE 10A A 30A</v>
          </cell>
          <cell r="D1486" t="str">
            <v>UN</v>
          </cell>
          <cell r="E1486">
            <v>17.34</v>
          </cell>
        </row>
        <row r="1487">
          <cell r="B1487" t="str">
            <v>141332</v>
          </cell>
          <cell r="C1487" t="str">
            <v>LAMPADA LUZ MISTA 250 W/220 V</v>
          </cell>
          <cell r="D1487" t="str">
            <v>UN</v>
          </cell>
          <cell r="E1487">
            <v>20.54</v>
          </cell>
        </row>
        <row r="1488">
          <cell r="B1488" t="str">
            <v>141333</v>
          </cell>
          <cell r="C1488" t="str">
            <v>LAMPADA LUZ MISTA 160 W/220 V</v>
          </cell>
          <cell r="D1488" t="str">
            <v>UN</v>
          </cell>
          <cell r="E1488">
            <v>16.649999999999999</v>
          </cell>
        </row>
        <row r="1489">
          <cell r="B1489" t="str">
            <v>141334</v>
          </cell>
          <cell r="C1489" t="str">
            <v>LAMPADA INCANDESCENTE 100 W/120 V</v>
          </cell>
          <cell r="D1489" t="str">
            <v>UN</v>
          </cell>
          <cell r="E1489">
            <v>3.4</v>
          </cell>
        </row>
        <row r="1490">
          <cell r="B1490" t="str">
            <v>141335</v>
          </cell>
          <cell r="C1490" t="str">
            <v>LAMPADA INCANDESCENTE 100 W/220 V</v>
          </cell>
          <cell r="D1490" t="str">
            <v>UN</v>
          </cell>
          <cell r="E1490">
            <v>3.4</v>
          </cell>
        </row>
        <row r="1491">
          <cell r="B1491" t="str">
            <v>141336</v>
          </cell>
          <cell r="C1491" t="str">
            <v>LAMPADA INCANDESCENTE  60 W/ 120 V</v>
          </cell>
          <cell r="D1491" t="str">
            <v>UN</v>
          </cell>
          <cell r="E1491">
            <v>3.09</v>
          </cell>
        </row>
        <row r="1492">
          <cell r="B1492" t="str">
            <v>141337</v>
          </cell>
          <cell r="C1492" t="str">
            <v>LAMPADA INCANDESCENTE  60 W/220 V</v>
          </cell>
          <cell r="D1492" t="str">
            <v>UN</v>
          </cell>
          <cell r="E1492">
            <v>3.09</v>
          </cell>
        </row>
        <row r="1493">
          <cell r="B1493" t="str">
            <v>141338</v>
          </cell>
          <cell r="C1493" t="str">
            <v>LAMPADA INCANDESCENTE 40 W/120 V</v>
          </cell>
          <cell r="D1493" t="str">
            <v>UN</v>
          </cell>
          <cell r="E1493">
            <v>3.04</v>
          </cell>
        </row>
        <row r="1494">
          <cell r="B1494" t="str">
            <v>141339</v>
          </cell>
          <cell r="C1494" t="str">
            <v>LAMPADA INCANDESCENTE 40 W/220 V</v>
          </cell>
          <cell r="D1494" t="str">
            <v>UN</v>
          </cell>
          <cell r="E1494">
            <v>3.04</v>
          </cell>
        </row>
        <row r="1495">
          <cell r="B1495" t="str">
            <v>141340</v>
          </cell>
          <cell r="C1495" t="str">
            <v>QUADRO DE LUZ QUICK-LAGS 4 DISJUNTORES</v>
          </cell>
          <cell r="D1495" t="str">
            <v>UN</v>
          </cell>
          <cell r="E1495">
            <v>1063.53</v>
          </cell>
        </row>
        <row r="1496">
          <cell r="B1496" t="str">
            <v>141341</v>
          </cell>
          <cell r="C1496" t="str">
            <v>QUADRO DE LUZ QUICK-LAGS 6 DISJUNTORES</v>
          </cell>
          <cell r="D1496" t="str">
            <v>UN</v>
          </cell>
          <cell r="E1496">
            <v>276.10000000000002</v>
          </cell>
        </row>
        <row r="1497">
          <cell r="B1497" t="str">
            <v>141342</v>
          </cell>
          <cell r="C1497" t="str">
            <v>EXAUSTOR DOMICILIAR</v>
          </cell>
          <cell r="D1497" t="str">
            <v>UN</v>
          </cell>
          <cell r="E1497">
            <v>242.72</v>
          </cell>
        </row>
        <row r="1498">
          <cell r="B1498" t="str">
            <v>141344</v>
          </cell>
          <cell r="C1498" t="str">
            <v>CONECTOR TIPO SPLIT BOLT PARA CABO 10,0 MM2</v>
          </cell>
          <cell r="D1498" t="str">
            <v>UN</v>
          </cell>
          <cell r="E1498">
            <v>3.93</v>
          </cell>
        </row>
        <row r="1499">
          <cell r="B1499" t="str">
            <v>141345</v>
          </cell>
          <cell r="C1499" t="str">
            <v>CONECTOR TIPO SPLIT BOLT PARA CABO 35,0 MM2</v>
          </cell>
          <cell r="D1499" t="str">
            <v>UN</v>
          </cell>
          <cell r="E1499">
            <v>7.74</v>
          </cell>
        </row>
        <row r="1500">
          <cell r="B1500" t="str">
            <v>141346</v>
          </cell>
          <cell r="C1500" t="str">
            <v>CONECTOR TIPO SPLIT BOLT PARA CABO 70,0 MM2</v>
          </cell>
          <cell r="D1500" t="str">
            <v>UN</v>
          </cell>
          <cell r="E1500">
            <v>13.37</v>
          </cell>
        </row>
        <row r="1501">
          <cell r="B1501" t="str">
            <v>141347</v>
          </cell>
          <cell r="C1501" t="str">
            <v>CONECTOR TIPO SPLIT BOLT PARA CABO 120 MM2</v>
          </cell>
          <cell r="D1501" t="str">
            <v>UN</v>
          </cell>
          <cell r="E1501">
            <v>23.97</v>
          </cell>
        </row>
        <row r="1502">
          <cell r="B1502" t="str">
            <v>141348</v>
          </cell>
          <cell r="C1502" t="str">
            <v>HASTE DE ATERRAMENTO COPPERWELD 3 M X DIAMETRO 5/8 POLEGADA</v>
          </cell>
          <cell r="D1502" t="str">
            <v>UN</v>
          </cell>
          <cell r="E1502">
            <v>79.38</v>
          </cell>
        </row>
        <row r="1503">
          <cell r="B1503" t="str">
            <v>141349</v>
          </cell>
          <cell r="C1503" t="str">
            <v>POSTE DE ENGASTAR MODELO LP 500/30 DA TROPICO OU SIMILAR</v>
          </cell>
          <cell r="D1503" t="str">
            <v>UN</v>
          </cell>
          <cell r="E1503">
            <v>650.34</v>
          </cell>
        </row>
        <row r="1504">
          <cell r="B1504" t="str">
            <v>141350</v>
          </cell>
          <cell r="C1504" t="str">
            <v>POSTE DE FERRO, DIAMETRO 102 MM, h : 7 M</v>
          </cell>
          <cell r="D1504" t="str">
            <v>UN</v>
          </cell>
          <cell r="E1504">
            <v>988.73</v>
          </cell>
        </row>
        <row r="1505">
          <cell r="B1505" t="str">
            <v>141351</v>
          </cell>
          <cell r="C1505" t="str">
            <v>CONDULETE   1/2 POLEGADA</v>
          </cell>
          <cell r="D1505" t="str">
            <v>UN</v>
          </cell>
          <cell r="E1505">
            <v>7.32</v>
          </cell>
        </row>
        <row r="1506">
          <cell r="B1506" t="str">
            <v>141352</v>
          </cell>
          <cell r="C1506" t="str">
            <v>CONDULETE   3/4 POLEGADA</v>
          </cell>
          <cell r="D1506" t="str">
            <v>UN</v>
          </cell>
          <cell r="E1506">
            <v>7.66</v>
          </cell>
        </row>
        <row r="1507">
          <cell r="B1507" t="str">
            <v>141353</v>
          </cell>
          <cell r="C1507" t="str">
            <v>CONDULETE 1     POLEGADA</v>
          </cell>
          <cell r="D1507" t="str">
            <v>UN</v>
          </cell>
          <cell r="E1507">
            <v>10.81</v>
          </cell>
        </row>
        <row r="1508">
          <cell r="B1508" t="str">
            <v>141354</v>
          </cell>
          <cell r="C1508" t="str">
            <v>CONDULETE 1 1/4 POLEGADA</v>
          </cell>
          <cell r="D1508" t="str">
            <v>UN</v>
          </cell>
          <cell r="E1508">
            <v>17.27</v>
          </cell>
        </row>
        <row r="1509">
          <cell r="B1509" t="str">
            <v>141355</v>
          </cell>
          <cell r="C1509" t="str">
            <v>CONDULETE 1 1/2 POLEGADA</v>
          </cell>
          <cell r="D1509" t="str">
            <v>UN</v>
          </cell>
          <cell r="E1509">
            <v>21.77</v>
          </cell>
        </row>
        <row r="1510">
          <cell r="B1510" t="str">
            <v>141356</v>
          </cell>
          <cell r="C1510" t="str">
            <v>CONDULETE 2     POLEGADA</v>
          </cell>
          <cell r="D1510" t="str">
            <v>UN</v>
          </cell>
          <cell r="E1510">
            <v>33.11</v>
          </cell>
        </row>
        <row r="1511">
          <cell r="B1511" t="str">
            <v>141357</v>
          </cell>
          <cell r="C1511" t="str">
            <v>CONDULETE 2 1/2 POLEGADA</v>
          </cell>
          <cell r="D1511" t="str">
            <v>UN</v>
          </cell>
          <cell r="E1511">
            <v>54.33</v>
          </cell>
        </row>
        <row r="1512">
          <cell r="B1512" t="str">
            <v>141358</v>
          </cell>
          <cell r="C1512" t="str">
            <v>CONDULETE 3     POLEGADA</v>
          </cell>
          <cell r="D1512" t="str">
            <v>UN</v>
          </cell>
          <cell r="E1512">
            <v>73.92</v>
          </cell>
        </row>
        <row r="1513">
          <cell r="B1513" t="str">
            <v>141359</v>
          </cell>
          <cell r="C1513" t="str">
            <v>CONDULETE 3 1/2 POLEGADA</v>
          </cell>
          <cell r="D1513" t="str">
            <v>UN</v>
          </cell>
          <cell r="E1513">
            <v>87.51</v>
          </cell>
        </row>
        <row r="1514">
          <cell r="B1514" t="str">
            <v>141360</v>
          </cell>
          <cell r="C1514" t="str">
            <v>CONDULETE 4     POLEGADA</v>
          </cell>
          <cell r="D1514" t="str">
            <v>UN</v>
          </cell>
          <cell r="E1514">
            <v>127.37</v>
          </cell>
        </row>
        <row r="1516">
          <cell r="B1516" t="str">
            <v>141400</v>
          </cell>
          <cell r="C1516" t="str">
            <v>ENTRADA GERAL</v>
          </cell>
        </row>
        <row r="1517">
          <cell r="B1517" t="str">
            <v>141401</v>
          </cell>
          <cell r="C1517" t="str">
            <v>CARGA ATE 10 KW</v>
          </cell>
          <cell r="D1517" t="str">
            <v>UN</v>
          </cell>
          <cell r="E1517">
            <v>984.91</v>
          </cell>
        </row>
        <row r="1518">
          <cell r="B1518" t="str">
            <v>141402</v>
          </cell>
          <cell r="C1518" t="str">
            <v>CARGA DE 10,5 KW A 20 KW</v>
          </cell>
          <cell r="D1518" t="str">
            <v>UN</v>
          </cell>
          <cell r="E1518">
            <v>1133.5</v>
          </cell>
        </row>
        <row r="1519">
          <cell r="B1519" t="str">
            <v>141403</v>
          </cell>
          <cell r="C1519" t="str">
            <v>CARGA DE 20,5 KW A 40 KW</v>
          </cell>
          <cell r="D1519" t="str">
            <v>UN</v>
          </cell>
          <cell r="E1519">
            <v>1509.51</v>
          </cell>
        </row>
        <row r="1520">
          <cell r="B1520" t="str">
            <v>141404</v>
          </cell>
          <cell r="C1520" t="str">
            <v>CARGA DE 40,5 KW A 60 KW</v>
          </cell>
          <cell r="D1520" t="str">
            <v>UN</v>
          </cell>
          <cell r="E1520">
            <v>1820.99</v>
          </cell>
        </row>
        <row r="1521">
          <cell r="B1521" t="str">
            <v>141405</v>
          </cell>
          <cell r="C1521" t="str">
            <v>CARGA DE 60,5 KW A 80 KW</v>
          </cell>
          <cell r="D1521" t="str">
            <v>UN</v>
          </cell>
          <cell r="E1521">
            <v>2107.67</v>
          </cell>
        </row>
        <row r="1522">
          <cell r="B1522" t="str">
            <v>141406</v>
          </cell>
          <cell r="C1522" t="str">
            <v>CARGA ACIMA DE 80 KW</v>
          </cell>
          <cell r="D1522" t="str">
            <v>UN</v>
          </cell>
          <cell r="E1522">
            <v>2167.92</v>
          </cell>
        </row>
        <row r="1524">
          <cell r="B1524" t="str">
            <v>141500</v>
          </cell>
          <cell r="C1524" t="str">
            <v>CAIXA DE MEDIDORES</v>
          </cell>
        </row>
        <row r="1525">
          <cell r="B1525" t="str">
            <v>141501</v>
          </cell>
          <cell r="C1525" t="str">
            <v>ATE 50 A</v>
          </cell>
          <cell r="D1525" t="str">
            <v>UN</v>
          </cell>
          <cell r="E1525">
            <v>1017.33</v>
          </cell>
        </row>
        <row r="1526">
          <cell r="B1526" t="str">
            <v>141502</v>
          </cell>
          <cell r="C1526" t="str">
            <v>ACIMA DE 50 A</v>
          </cell>
          <cell r="D1526" t="str">
            <v>UN</v>
          </cell>
          <cell r="E1526">
            <v>1759.12</v>
          </cell>
        </row>
        <row r="1528">
          <cell r="B1528" t="str">
            <v>141600</v>
          </cell>
          <cell r="C1528" t="str">
            <v>CAIXA DE QUADRO ELETRICO DE COMANDO</v>
          </cell>
        </row>
        <row r="1529">
          <cell r="B1529" t="str">
            <v>141601</v>
          </cell>
          <cell r="C1529" t="str">
            <v>TIPO 1</v>
          </cell>
          <cell r="D1529" t="str">
            <v>UN</v>
          </cell>
          <cell r="E1529">
            <v>1531.2</v>
          </cell>
        </row>
        <row r="1530">
          <cell r="B1530" t="str">
            <v>141602</v>
          </cell>
          <cell r="C1530" t="str">
            <v>TIPO 2</v>
          </cell>
          <cell r="D1530" t="str">
            <v>UN</v>
          </cell>
          <cell r="E1530">
            <v>1911.87</v>
          </cell>
        </row>
        <row r="1531">
          <cell r="B1531" t="str">
            <v>141603</v>
          </cell>
          <cell r="C1531" t="str">
            <v>TIPO 3</v>
          </cell>
          <cell r="D1531" t="str">
            <v>UN</v>
          </cell>
          <cell r="E1531">
            <v>2468.87</v>
          </cell>
        </row>
        <row r="1532">
          <cell r="B1532" t="str">
            <v>141604</v>
          </cell>
          <cell r="C1532" t="str">
            <v>TIPO 4</v>
          </cell>
          <cell r="D1532" t="str">
            <v>UN</v>
          </cell>
          <cell r="E1532">
            <v>1331.32</v>
          </cell>
        </row>
        <row r="1533">
          <cell r="B1533" t="str">
            <v>141605</v>
          </cell>
          <cell r="C1533" t="str">
            <v>TIPO 5</v>
          </cell>
          <cell r="D1533" t="str">
            <v>UN</v>
          </cell>
          <cell r="E1533">
            <v>1671.53</v>
          </cell>
        </row>
        <row r="1534">
          <cell r="B1534" t="str">
            <v>141606</v>
          </cell>
          <cell r="C1534" t="str">
            <v>TIPO 6</v>
          </cell>
          <cell r="D1534" t="str">
            <v>UN</v>
          </cell>
          <cell r="E1534">
            <v>2239.52</v>
          </cell>
        </row>
        <row r="1535">
          <cell r="B1535" t="str">
            <v>141607</v>
          </cell>
          <cell r="C1535" t="str">
            <v>TIPO 7</v>
          </cell>
          <cell r="D1535" t="str">
            <v>UN</v>
          </cell>
          <cell r="E1535">
            <v>2816.44</v>
          </cell>
        </row>
        <row r="1536">
          <cell r="B1536" t="str">
            <v>141608</v>
          </cell>
          <cell r="C1536" t="str">
            <v>TIPO 8</v>
          </cell>
          <cell r="D1536" t="str">
            <v>UN</v>
          </cell>
          <cell r="E1536">
            <v>2136.04</v>
          </cell>
        </row>
        <row r="1537">
          <cell r="B1537" t="str">
            <v>141609</v>
          </cell>
          <cell r="C1537" t="str">
            <v>TIPO 9</v>
          </cell>
          <cell r="D1537" t="str">
            <v>UN</v>
          </cell>
          <cell r="E1537">
            <v>2542.1799999999998</v>
          </cell>
        </row>
        <row r="1538">
          <cell r="B1538" t="str">
            <v>141610</v>
          </cell>
          <cell r="C1538" t="str">
            <v>TIPO 10</v>
          </cell>
          <cell r="D1538" t="str">
            <v>UN</v>
          </cell>
          <cell r="E1538">
            <v>2861.25</v>
          </cell>
        </row>
        <row r="1540">
          <cell r="B1540" t="str">
            <v>150000</v>
          </cell>
          <cell r="C1540" t="str">
            <v>INSTALACOES</v>
          </cell>
        </row>
        <row r="1541">
          <cell r="B1541" t="str">
            <v>150100</v>
          </cell>
          <cell r="C1541" t="str">
            <v>INSTALACOES</v>
          </cell>
        </row>
        <row r="1543">
          <cell r="B1543" t="str">
            <v>160000</v>
          </cell>
          <cell r="C1543" t="str">
            <v>INSTALACOES DE PRODUCAO</v>
          </cell>
        </row>
        <row r="1544">
          <cell r="B1544" t="str">
            <v>160100</v>
          </cell>
          <cell r="C1544" t="str">
            <v>INSTALACAO ELETRO-MECANICA DE CONJUNTO MOTO-BOMBA</v>
          </cell>
        </row>
        <row r="1545">
          <cell r="B1545" t="str">
            <v>160101</v>
          </cell>
          <cell r="C1545" t="str">
            <v>DE 01 A 15 CV</v>
          </cell>
          <cell r="D1545" t="str">
            <v>UN</v>
          </cell>
          <cell r="E1545">
            <v>650.15</v>
          </cell>
        </row>
        <row r="1546">
          <cell r="B1546" t="str">
            <v>160102</v>
          </cell>
          <cell r="C1546" t="str">
            <v>DE 15,5 A 50 CV</v>
          </cell>
          <cell r="D1546" t="str">
            <v>UN</v>
          </cell>
          <cell r="E1546">
            <v>875.43</v>
          </cell>
        </row>
        <row r="1547">
          <cell r="B1547" t="str">
            <v>160103</v>
          </cell>
          <cell r="C1547" t="str">
            <v>DE 50,5 A 100 CV</v>
          </cell>
          <cell r="D1547" t="str">
            <v>UN</v>
          </cell>
          <cell r="E1547">
            <v>1100.72</v>
          </cell>
        </row>
        <row r="1548">
          <cell r="B1548" t="str">
            <v>160104</v>
          </cell>
          <cell r="C1548" t="str">
            <v>DE 100,5 A 200 CV</v>
          </cell>
          <cell r="D1548" t="str">
            <v>UN</v>
          </cell>
          <cell r="E1548">
            <v>1442.03</v>
          </cell>
        </row>
        <row r="1549">
          <cell r="B1549" t="str">
            <v>160105</v>
          </cell>
          <cell r="C1549" t="str">
            <v>DE 200,5 A 500 CV</v>
          </cell>
          <cell r="D1549" t="str">
            <v>UN</v>
          </cell>
          <cell r="E1549">
            <v>2201.4499999999998</v>
          </cell>
        </row>
        <row r="1551">
          <cell r="B1551" t="str">
            <v>160200</v>
          </cell>
          <cell r="C1551" t="str">
            <v>INSTALACAO DE PERFIL I</v>
          </cell>
        </row>
        <row r="1552">
          <cell r="B1552" t="str">
            <v>160201</v>
          </cell>
          <cell r="C1552" t="str">
            <v>4  POLEGADA</v>
          </cell>
          <cell r="D1552" t="str">
            <v>M</v>
          </cell>
          <cell r="E1552">
            <v>83.53</v>
          </cell>
        </row>
        <row r="1553">
          <cell r="B1553" t="str">
            <v>160202</v>
          </cell>
          <cell r="C1553" t="str">
            <v>6  POLEGADA</v>
          </cell>
          <cell r="D1553" t="str">
            <v>M</v>
          </cell>
          <cell r="E1553">
            <v>126.25</v>
          </cell>
        </row>
        <row r="1554">
          <cell r="B1554" t="str">
            <v>160203</v>
          </cell>
          <cell r="C1554" t="str">
            <v>8  POLEGADA</v>
          </cell>
          <cell r="D1554" t="str">
            <v>M</v>
          </cell>
          <cell r="E1554">
            <v>176.13</v>
          </cell>
        </row>
        <row r="1555">
          <cell r="B1555" t="str">
            <v>160204</v>
          </cell>
          <cell r="C1555" t="str">
            <v>10 POLEGADA</v>
          </cell>
          <cell r="D1555" t="str">
            <v>M</v>
          </cell>
          <cell r="E1555">
            <v>248.92</v>
          </cell>
        </row>
        <row r="1556">
          <cell r="B1556" t="str">
            <v>160205</v>
          </cell>
          <cell r="C1556" t="str">
            <v>12 POLEGADA</v>
          </cell>
          <cell r="D1556" t="str">
            <v>M</v>
          </cell>
          <cell r="E1556">
            <v>342.43</v>
          </cell>
        </row>
        <row r="1558">
          <cell r="B1558" t="str">
            <v>160300</v>
          </cell>
          <cell r="C1558" t="str">
            <v>MODULO DOS DECANTADORES DA ETA</v>
          </cell>
        </row>
        <row r="1559">
          <cell r="B1559" t="str">
            <v>160301</v>
          </cell>
          <cell r="C1559" t="str">
            <v>12 L/S</v>
          </cell>
          <cell r="D1559" t="str">
            <v>UN</v>
          </cell>
          <cell r="E1559">
            <v>246.9</v>
          </cell>
        </row>
        <row r="1560">
          <cell r="B1560" t="str">
            <v>160302</v>
          </cell>
          <cell r="C1560" t="str">
            <v>16 L/S</v>
          </cell>
          <cell r="D1560" t="str">
            <v>UN</v>
          </cell>
          <cell r="E1560">
            <v>287.83</v>
          </cell>
        </row>
        <row r="1561">
          <cell r="B1561" t="str">
            <v>160303</v>
          </cell>
          <cell r="C1561" t="str">
            <v>20 L/S</v>
          </cell>
          <cell r="D1561" t="str">
            <v>UN</v>
          </cell>
          <cell r="E1561">
            <v>302.68</v>
          </cell>
        </row>
        <row r="1562">
          <cell r="B1562" t="str">
            <v>160304</v>
          </cell>
          <cell r="C1562" t="str">
            <v>25 L/S</v>
          </cell>
          <cell r="D1562" t="str">
            <v>UN</v>
          </cell>
          <cell r="E1562">
            <v>372.1</v>
          </cell>
        </row>
        <row r="1564">
          <cell r="B1564" t="str">
            <v>160400</v>
          </cell>
          <cell r="C1564" t="str">
            <v>CALHA DE AGUA DE LAVAGEM DA ETA</v>
          </cell>
        </row>
        <row r="1565">
          <cell r="B1565" t="str">
            <v>160401</v>
          </cell>
          <cell r="C1565" t="str">
            <v>12 L/S</v>
          </cell>
          <cell r="D1565" t="str">
            <v>UN</v>
          </cell>
          <cell r="E1565">
            <v>123.14</v>
          </cell>
        </row>
        <row r="1566">
          <cell r="B1566" t="str">
            <v>160402</v>
          </cell>
          <cell r="C1566" t="str">
            <v>16 L/S</v>
          </cell>
          <cell r="D1566" t="str">
            <v>UN</v>
          </cell>
          <cell r="E1566">
            <v>137.5</v>
          </cell>
        </row>
        <row r="1567">
          <cell r="B1567" t="str">
            <v>160403</v>
          </cell>
          <cell r="C1567" t="str">
            <v>20 L/S</v>
          </cell>
          <cell r="D1567" t="str">
            <v>UN</v>
          </cell>
          <cell r="E1567">
            <v>161.9</v>
          </cell>
        </row>
        <row r="1568">
          <cell r="B1568" t="str">
            <v>160404</v>
          </cell>
          <cell r="C1568" t="str">
            <v>25 L/S</v>
          </cell>
          <cell r="D1568" t="str">
            <v>UN</v>
          </cell>
          <cell r="E1568">
            <v>191.74</v>
          </cell>
        </row>
        <row r="1570">
          <cell r="B1570" t="str">
            <v>160500</v>
          </cell>
          <cell r="C1570" t="str">
            <v>STOP LOG</v>
          </cell>
        </row>
        <row r="1571">
          <cell r="B1571" t="str">
            <v>160501</v>
          </cell>
          <cell r="C1571" t="str">
            <v>MADEIRA</v>
          </cell>
          <cell r="D1571" t="str">
            <v>M2</v>
          </cell>
          <cell r="E1571">
            <v>158.82</v>
          </cell>
        </row>
        <row r="1572">
          <cell r="B1572" t="str">
            <v>160502</v>
          </cell>
          <cell r="C1572" t="str">
            <v>FIBER GLASS</v>
          </cell>
          <cell r="D1572" t="str">
            <v>M2</v>
          </cell>
          <cell r="E1572">
            <v>183.55</v>
          </cell>
        </row>
        <row r="1573">
          <cell r="B1573" t="str">
            <v>160503</v>
          </cell>
          <cell r="C1573" t="str">
            <v>ACO OU ALUMINIO</v>
          </cell>
          <cell r="D1573" t="str">
            <v>M2</v>
          </cell>
          <cell r="E1573">
            <v>1538.15</v>
          </cell>
        </row>
        <row r="1575">
          <cell r="B1575" t="str">
            <v>160600</v>
          </cell>
          <cell r="C1575" t="str">
            <v>MONTAGEM DE COMPORTA CIRCULAR DE FERRO FUNDIDO TIPO SENTIDO DUPLO</v>
          </cell>
        </row>
        <row r="1576">
          <cell r="B1576" t="str">
            <v>160601</v>
          </cell>
          <cell r="C1576" t="str">
            <v>DIAMETRO 200 MM</v>
          </cell>
          <cell r="D1576" t="str">
            <v>UN</v>
          </cell>
          <cell r="E1576">
            <v>659.75</v>
          </cell>
        </row>
        <row r="1577">
          <cell r="B1577" t="str">
            <v>160602</v>
          </cell>
          <cell r="C1577" t="str">
            <v>DIAMETRO 300 MM</v>
          </cell>
          <cell r="D1577" t="str">
            <v>UN</v>
          </cell>
          <cell r="E1577">
            <v>993.24</v>
          </cell>
        </row>
        <row r="1578">
          <cell r="B1578" t="str">
            <v>160603</v>
          </cell>
          <cell r="C1578" t="str">
            <v>DIAMETRO 400 MM</v>
          </cell>
          <cell r="D1578" t="str">
            <v>UN</v>
          </cell>
          <cell r="E1578">
            <v>1200.08</v>
          </cell>
        </row>
        <row r="1579">
          <cell r="B1579" t="str">
            <v>160604</v>
          </cell>
          <cell r="C1579" t="str">
            <v>DIAMETRO 500 MM</v>
          </cell>
          <cell r="D1579" t="str">
            <v>UN</v>
          </cell>
          <cell r="E1579">
            <v>1493.35</v>
          </cell>
        </row>
        <row r="1580">
          <cell r="B1580" t="str">
            <v>160605</v>
          </cell>
          <cell r="C1580" t="str">
            <v>DIAMETRO 600 MM</v>
          </cell>
          <cell r="D1580" t="str">
            <v>UN</v>
          </cell>
          <cell r="E1580">
            <v>1781.5</v>
          </cell>
        </row>
        <row r="1581">
          <cell r="B1581" t="str">
            <v>160606</v>
          </cell>
          <cell r="C1581" t="str">
            <v>DIAMETRO 700 MM</v>
          </cell>
          <cell r="D1581" t="str">
            <v>UN</v>
          </cell>
          <cell r="E1581">
            <v>1981.88</v>
          </cell>
        </row>
        <row r="1582">
          <cell r="B1582" t="str">
            <v>160607</v>
          </cell>
          <cell r="C1582" t="str">
            <v>DIAMETRO 800 MM</v>
          </cell>
          <cell r="D1582" t="str">
            <v>UN</v>
          </cell>
          <cell r="E1582">
            <v>2227.39</v>
          </cell>
        </row>
        <row r="1583">
          <cell r="B1583" t="str">
            <v>160608</v>
          </cell>
          <cell r="C1583" t="str">
            <v>DIAMETRO 900 MM</v>
          </cell>
          <cell r="D1583" t="str">
            <v>UN</v>
          </cell>
          <cell r="E1583">
            <v>2371.13</v>
          </cell>
        </row>
        <row r="1584">
          <cell r="B1584" t="str">
            <v>160609</v>
          </cell>
          <cell r="C1584" t="str">
            <v>DIAMETRO 1000 MM</v>
          </cell>
          <cell r="D1584" t="str">
            <v>UN</v>
          </cell>
          <cell r="E1584">
            <v>2743.96</v>
          </cell>
        </row>
        <row r="1585">
          <cell r="B1585" t="str">
            <v>160610</v>
          </cell>
          <cell r="C1585" t="str">
            <v>DIAMETRO 1200 MM</v>
          </cell>
          <cell r="D1585" t="str">
            <v>UN</v>
          </cell>
          <cell r="E1585">
            <v>3147.27</v>
          </cell>
        </row>
        <row r="1586">
          <cell r="B1586" t="str">
            <v>160611</v>
          </cell>
          <cell r="C1586" t="str">
            <v>DIAMETRO 1400 MM</v>
          </cell>
          <cell r="D1586" t="str">
            <v>UN</v>
          </cell>
          <cell r="E1586">
            <v>3431.73</v>
          </cell>
        </row>
        <row r="1587">
          <cell r="B1587" t="str">
            <v>160612</v>
          </cell>
          <cell r="C1587" t="str">
            <v>DIAMETRO 1500 MM</v>
          </cell>
          <cell r="D1587" t="str">
            <v>UN</v>
          </cell>
          <cell r="E1587">
            <v>3885.83</v>
          </cell>
        </row>
        <row r="1588">
          <cell r="B1588" t="str">
            <v>160613</v>
          </cell>
          <cell r="C1588" t="str">
            <v>DIAMETRO 1800 MM</v>
          </cell>
          <cell r="D1588" t="str">
            <v>UN</v>
          </cell>
          <cell r="E1588">
            <v>4673.2299999999996</v>
          </cell>
        </row>
        <row r="1590">
          <cell r="B1590" t="str">
            <v>160700</v>
          </cell>
          <cell r="C1590" t="str">
            <v>MONTAGEM DE COMPORTA CIRCULAR DE FERRO FUNDIDO TIPO SENTIDO UNICO</v>
          </cell>
        </row>
        <row r="1591">
          <cell r="B1591" t="str">
            <v>160701</v>
          </cell>
          <cell r="C1591" t="str">
            <v>DIAMETRO 200 MM</v>
          </cell>
          <cell r="D1591" t="str">
            <v>UN</v>
          </cell>
          <cell r="E1591">
            <v>485.67</v>
          </cell>
        </row>
        <row r="1592">
          <cell r="B1592" t="str">
            <v>160702</v>
          </cell>
          <cell r="C1592" t="str">
            <v>DIAMETRO 300 MM</v>
          </cell>
          <cell r="D1592" t="str">
            <v>UN</v>
          </cell>
          <cell r="E1592">
            <v>873.55</v>
          </cell>
        </row>
        <row r="1593">
          <cell r="B1593" t="str">
            <v>160703</v>
          </cell>
          <cell r="C1593" t="str">
            <v>DIAMETRO 400 MM</v>
          </cell>
          <cell r="D1593" t="str">
            <v>UN</v>
          </cell>
          <cell r="E1593">
            <v>1174.29</v>
          </cell>
        </row>
        <row r="1594">
          <cell r="B1594" t="str">
            <v>160704</v>
          </cell>
          <cell r="C1594" t="str">
            <v>DIAMETRO 500 MM</v>
          </cell>
          <cell r="D1594" t="str">
            <v>UN</v>
          </cell>
          <cell r="E1594">
            <v>1618.13</v>
          </cell>
        </row>
        <row r="1595">
          <cell r="B1595" t="str">
            <v>160705</v>
          </cell>
          <cell r="C1595" t="str">
            <v>DIAMETRO 600 MM</v>
          </cell>
          <cell r="D1595" t="str">
            <v>UN</v>
          </cell>
          <cell r="E1595">
            <v>1741.19</v>
          </cell>
        </row>
        <row r="1596">
          <cell r="B1596" t="str">
            <v>160706</v>
          </cell>
          <cell r="C1596" t="str">
            <v>DIAMETRO 700 MM</v>
          </cell>
          <cell r="D1596" t="str">
            <v>UN</v>
          </cell>
          <cell r="E1596">
            <v>1964.15</v>
          </cell>
        </row>
        <row r="1597">
          <cell r="B1597" t="str">
            <v>160707</v>
          </cell>
          <cell r="C1597" t="str">
            <v>DIAMETRO 800 MM</v>
          </cell>
          <cell r="D1597" t="str">
            <v>UN</v>
          </cell>
          <cell r="E1597">
            <v>2154.04</v>
          </cell>
        </row>
        <row r="1598">
          <cell r="B1598" t="str">
            <v>160708</v>
          </cell>
          <cell r="C1598" t="str">
            <v>DIAMETRO 900 MM</v>
          </cell>
          <cell r="D1598" t="str">
            <v>UN</v>
          </cell>
          <cell r="E1598">
            <v>2448.31</v>
          </cell>
        </row>
        <row r="1599">
          <cell r="B1599" t="str">
            <v>160709</v>
          </cell>
          <cell r="C1599" t="str">
            <v>DIAMETRO 1000 MM</v>
          </cell>
          <cell r="D1599" t="str">
            <v>UN</v>
          </cell>
          <cell r="E1599">
            <v>2714.72</v>
          </cell>
        </row>
        <row r="1600">
          <cell r="B1600" t="str">
            <v>160710</v>
          </cell>
          <cell r="C1600" t="str">
            <v>DIAMETRO 1200 MM</v>
          </cell>
          <cell r="D1600" t="str">
            <v>UN</v>
          </cell>
          <cell r="E1600">
            <v>4004.12</v>
          </cell>
        </row>
        <row r="1602">
          <cell r="B1602" t="str">
            <v>160800</v>
          </cell>
          <cell r="C1602" t="str">
            <v>MONTAGEM DE ADUFAS SIMPLES DE PAREDE DE FERRO FUNDIDO</v>
          </cell>
        </row>
        <row r="1603">
          <cell r="B1603" t="str">
            <v>160801</v>
          </cell>
          <cell r="C1603" t="str">
            <v>DIAMETRO 100 MM</v>
          </cell>
          <cell r="D1603" t="str">
            <v>UN</v>
          </cell>
          <cell r="E1603">
            <v>247.04</v>
          </cell>
        </row>
        <row r="1604">
          <cell r="B1604" t="str">
            <v>160802</v>
          </cell>
          <cell r="C1604" t="str">
            <v>DIAMETRO 150 MM</v>
          </cell>
          <cell r="D1604" t="str">
            <v>UN</v>
          </cell>
          <cell r="E1604">
            <v>328.72</v>
          </cell>
        </row>
        <row r="1605">
          <cell r="B1605" t="str">
            <v>160803</v>
          </cell>
          <cell r="C1605" t="str">
            <v>DIAMETRO 200 MM</v>
          </cell>
          <cell r="D1605" t="str">
            <v>UN</v>
          </cell>
          <cell r="E1605">
            <v>422.04</v>
          </cell>
        </row>
        <row r="1606">
          <cell r="B1606" t="str">
            <v>160804</v>
          </cell>
          <cell r="C1606" t="str">
            <v>DIAMETRO 250 MM</v>
          </cell>
          <cell r="D1606" t="str">
            <v>UN</v>
          </cell>
          <cell r="E1606">
            <v>570.38</v>
          </cell>
        </row>
        <row r="1607">
          <cell r="B1607" t="str">
            <v>160805</v>
          </cell>
          <cell r="C1607" t="str">
            <v>DIAMETRO 300 MM</v>
          </cell>
          <cell r="D1607" t="str">
            <v>UN</v>
          </cell>
          <cell r="E1607">
            <v>660.9</v>
          </cell>
        </row>
        <row r="1608">
          <cell r="B1608" t="str">
            <v>160806</v>
          </cell>
          <cell r="C1608" t="str">
            <v>DIAMETRO 400 MM</v>
          </cell>
          <cell r="D1608" t="str">
            <v>UN</v>
          </cell>
          <cell r="E1608">
            <v>882.26</v>
          </cell>
        </row>
        <row r="1609">
          <cell r="B1609" t="str">
            <v>160807</v>
          </cell>
          <cell r="C1609" t="str">
            <v>DIAMETRO 500 MM</v>
          </cell>
          <cell r="D1609" t="str">
            <v>UN</v>
          </cell>
          <cell r="E1609">
            <v>1049.82</v>
          </cell>
        </row>
        <row r="1610">
          <cell r="B1610" t="str">
            <v>160808</v>
          </cell>
          <cell r="C1610" t="str">
            <v>DIAMETRO 600 MM</v>
          </cell>
          <cell r="D1610" t="str">
            <v>UN</v>
          </cell>
          <cell r="E1610">
            <v>1336.33</v>
          </cell>
        </row>
        <row r="1612">
          <cell r="B1612" t="str">
            <v>160900</v>
          </cell>
          <cell r="C1612" t="str">
            <v>MONTAGEM DE ADUFAS SIMPLES DE FUNDO DE FERRO FUNDIDO</v>
          </cell>
        </row>
        <row r="1613">
          <cell r="B1613" t="str">
            <v>160901</v>
          </cell>
          <cell r="C1613" t="str">
            <v>DIAMETRO 100 MM</v>
          </cell>
          <cell r="D1613" t="str">
            <v>UN</v>
          </cell>
          <cell r="E1613">
            <v>223.83</v>
          </cell>
        </row>
        <row r="1614">
          <cell r="B1614" t="str">
            <v>160902</v>
          </cell>
          <cell r="C1614" t="str">
            <v>DIAMETRO 150 MM</v>
          </cell>
          <cell r="D1614" t="str">
            <v>UN</v>
          </cell>
          <cell r="E1614">
            <v>331.64</v>
          </cell>
        </row>
        <row r="1615">
          <cell r="B1615" t="str">
            <v>160903</v>
          </cell>
          <cell r="C1615" t="str">
            <v>DIAMETRO 200 MM</v>
          </cell>
          <cell r="D1615" t="str">
            <v>UN</v>
          </cell>
          <cell r="E1615">
            <v>362.9</v>
          </cell>
        </row>
        <row r="1616">
          <cell r="B1616" t="str">
            <v>160904</v>
          </cell>
          <cell r="C1616" t="str">
            <v>DIAMETRO 250 MM</v>
          </cell>
          <cell r="D1616" t="str">
            <v>UN</v>
          </cell>
          <cell r="E1616">
            <v>401.76</v>
          </cell>
        </row>
        <row r="1617">
          <cell r="B1617" t="str">
            <v>160905</v>
          </cell>
          <cell r="C1617" t="str">
            <v>DIAMETRO 300 MM</v>
          </cell>
          <cell r="D1617" t="str">
            <v>UN</v>
          </cell>
          <cell r="E1617">
            <v>489.74</v>
          </cell>
        </row>
        <row r="1618">
          <cell r="B1618" t="str">
            <v>160906</v>
          </cell>
          <cell r="C1618" t="str">
            <v>DIAMETRO 400 MM</v>
          </cell>
          <cell r="D1618" t="str">
            <v>UN</v>
          </cell>
          <cell r="E1618">
            <v>633.29999999999995</v>
          </cell>
        </row>
        <row r="1620">
          <cell r="B1620" t="str">
            <v>161000</v>
          </cell>
          <cell r="C1620" t="str">
            <v>MONTAGEM EM GERAL</v>
          </cell>
        </row>
        <row r="1621">
          <cell r="B1621" t="str">
            <v>161001</v>
          </cell>
          <cell r="C1621" t="str">
            <v>CHICANAS DO FLOCULADOR</v>
          </cell>
          <cell r="D1621" t="str">
            <v>M2</v>
          </cell>
          <cell r="E1621">
            <v>119.81</v>
          </cell>
        </row>
        <row r="1622">
          <cell r="B1622" t="str">
            <v>161002</v>
          </cell>
          <cell r="C1622" t="str">
            <v>CORTINA DE MADEIRA</v>
          </cell>
          <cell r="D1622" t="str">
            <v>M2</v>
          </cell>
          <cell r="E1622">
            <v>137.96</v>
          </cell>
        </row>
        <row r="1623">
          <cell r="B1623" t="str">
            <v>161003</v>
          </cell>
          <cell r="C1623" t="str">
            <v>DISPOSITIVO BASCULANTE</v>
          </cell>
          <cell r="D1623" t="str">
            <v>UN</v>
          </cell>
          <cell r="E1623">
            <v>80.39</v>
          </cell>
        </row>
        <row r="1624">
          <cell r="B1624" t="str">
            <v>161004</v>
          </cell>
          <cell r="C1624" t="str">
            <v>VERTEDOR RETANGULAR DE MADEIRA</v>
          </cell>
          <cell r="D1624" t="str">
            <v>M2</v>
          </cell>
          <cell r="E1624">
            <v>321.08</v>
          </cell>
        </row>
        <row r="1625">
          <cell r="B1625" t="str">
            <v>161005</v>
          </cell>
          <cell r="C1625" t="str">
            <v>VERTEDOR TRIANGULAR DE ALUMINIO</v>
          </cell>
          <cell r="D1625" t="str">
            <v>M2</v>
          </cell>
          <cell r="E1625">
            <v>851.33</v>
          </cell>
        </row>
        <row r="1626">
          <cell r="B1626" t="str">
            <v>161006</v>
          </cell>
          <cell r="C1626" t="str">
            <v>ALAVANCA DE MANOBRA VALVULA BORBOLETA</v>
          </cell>
          <cell r="D1626" t="str">
            <v>UN</v>
          </cell>
          <cell r="E1626">
            <v>719.94</v>
          </cell>
        </row>
        <row r="1627">
          <cell r="B1627" t="str">
            <v>161007</v>
          </cell>
          <cell r="C1627" t="str">
            <v>SARILHO</v>
          </cell>
          <cell r="D1627" t="str">
            <v>UN</v>
          </cell>
          <cell r="E1627">
            <v>939.39</v>
          </cell>
        </row>
        <row r="1628">
          <cell r="B1628" t="str">
            <v>161008</v>
          </cell>
          <cell r="C1628" t="str">
            <v>PLACA DE ORIFICIO</v>
          </cell>
          <cell r="D1628" t="str">
            <v>UN</v>
          </cell>
          <cell r="E1628">
            <v>83.63</v>
          </cell>
        </row>
        <row r="1629">
          <cell r="B1629" t="str">
            <v>161009</v>
          </cell>
          <cell r="C1629" t="str">
            <v>MEDIDOR DE VAZAO</v>
          </cell>
          <cell r="D1629" t="str">
            <v>UN</v>
          </cell>
          <cell r="E1629">
            <v>68.77</v>
          </cell>
        </row>
        <row r="1630">
          <cell r="B1630" t="str">
            <v>161010</v>
          </cell>
          <cell r="C1630" t="str">
            <v>DISPOSITIVO DE COLETA DE AGUA DECANTADA</v>
          </cell>
          <cell r="D1630" t="str">
            <v>M</v>
          </cell>
          <cell r="E1630">
            <v>55.83</v>
          </cell>
        </row>
        <row r="1631">
          <cell r="B1631" t="str">
            <v>161011</v>
          </cell>
          <cell r="C1631" t="str">
            <v>INSTALACAO DE AGITADOR</v>
          </cell>
          <cell r="D1631" t="str">
            <v>UN</v>
          </cell>
          <cell r="E1631">
            <v>40.53</v>
          </cell>
        </row>
        <row r="1632">
          <cell r="B1632" t="str">
            <v>161012</v>
          </cell>
          <cell r="C1632" t="str">
            <v>INSTALACAO DE BOMBA DOSADORA</v>
          </cell>
          <cell r="D1632" t="str">
            <v>UN</v>
          </cell>
          <cell r="E1632">
            <v>78.819999999999993</v>
          </cell>
        </row>
        <row r="1633">
          <cell r="B1633" t="str">
            <v>161013</v>
          </cell>
          <cell r="C1633" t="str">
            <v>COCHO DE MADEIRA</v>
          </cell>
          <cell r="D1633" t="str">
            <v>UN</v>
          </cell>
          <cell r="E1633">
            <v>86.72</v>
          </cell>
        </row>
        <row r="1634">
          <cell r="B1634" t="str">
            <v>161014</v>
          </cell>
          <cell r="C1634" t="str">
            <v>INSTALACAO DE CORRENTE DE FERRO</v>
          </cell>
          <cell r="D1634" t="str">
            <v>KG</v>
          </cell>
          <cell r="E1634">
            <v>12.26</v>
          </cell>
        </row>
        <row r="1635">
          <cell r="B1635" t="str">
            <v>161015</v>
          </cell>
          <cell r="C1635" t="str">
            <v>INSTALACAO DE CESTO METALICO</v>
          </cell>
          <cell r="D1635" t="str">
            <v>UN</v>
          </cell>
          <cell r="E1635">
            <v>509.8</v>
          </cell>
        </row>
        <row r="1636">
          <cell r="B1636" t="str">
            <v>161016</v>
          </cell>
          <cell r="C1636" t="str">
            <v>INSTALACAO DE ANTEPARO</v>
          </cell>
          <cell r="D1636" t="str">
            <v>UN</v>
          </cell>
          <cell r="E1636">
            <v>83.12</v>
          </cell>
        </row>
        <row r="1637">
          <cell r="B1637" t="str">
            <v>161017</v>
          </cell>
          <cell r="C1637" t="str">
            <v>INSTALACAO DE HASTE DE PROLONGAMENTO COM VOLANTE</v>
          </cell>
          <cell r="D1637" t="str">
            <v>M</v>
          </cell>
          <cell r="E1637">
            <v>44.8</v>
          </cell>
        </row>
        <row r="1638">
          <cell r="B1638" t="str">
            <v>161018</v>
          </cell>
          <cell r="C1638" t="str">
            <v>INSTALACAO DE RESPIRO</v>
          </cell>
          <cell r="D1638" t="str">
            <v>UN</v>
          </cell>
          <cell r="E1638">
            <v>133.34</v>
          </cell>
        </row>
        <row r="1639">
          <cell r="B1639" t="str">
            <v>161019</v>
          </cell>
          <cell r="C1639" t="str">
            <v>COLOCACAO DE CALHA PARSHALL W: 6 POLEGADA</v>
          </cell>
          <cell r="D1639" t="str">
            <v>UN</v>
          </cell>
          <cell r="E1639">
            <v>1058.7</v>
          </cell>
        </row>
        <row r="1640">
          <cell r="B1640" t="str">
            <v>161020</v>
          </cell>
          <cell r="C1640" t="str">
            <v>COLOCACAO DE CALHA PARSHALL W : 3 POLEGADA</v>
          </cell>
          <cell r="D1640" t="str">
            <v>UN</v>
          </cell>
          <cell r="E1640">
            <v>637.91999999999996</v>
          </cell>
        </row>
        <row r="1641">
          <cell r="B1641" t="str">
            <v>161021</v>
          </cell>
          <cell r="C1641" t="str">
            <v>INSTALACAO DE TALHA E TROLEY MANUAL DE 1 TONELADA</v>
          </cell>
          <cell r="D1641" t="str">
            <v>UN</v>
          </cell>
          <cell r="E1641">
            <v>1062.8499999999999</v>
          </cell>
        </row>
        <row r="1643">
          <cell r="B1643" t="str">
            <v>161100</v>
          </cell>
          <cell r="C1643" t="str">
            <v>LEITO FILTRANTE</v>
          </cell>
        </row>
        <row r="1644">
          <cell r="B1644" t="str">
            <v>161101</v>
          </cell>
          <cell r="C1644" t="str">
            <v>COLOCACAO E APILOAMENTO DE TERRA NO FILTRO</v>
          </cell>
          <cell r="D1644" t="str">
            <v>M3</v>
          </cell>
          <cell r="E1644">
            <v>38.11</v>
          </cell>
        </row>
        <row r="1645">
          <cell r="B1645" t="str">
            <v>161102</v>
          </cell>
          <cell r="C1645" t="str">
            <v>FORNECIMENTO E ENCHIMENTO DO FILTRO COM BRITA N. 4</v>
          </cell>
          <cell r="D1645" t="str">
            <v>M3</v>
          </cell>
          <cell r="E1645">
            <v>94.21</v>
          </cell>
        </row>
        <row r="1646">
          <cell r="B1646" t="str">
            <v>161103</v>
          </cell>
          <cell r="C1646" t="str">
            <v>COLOCACAO DE AREIA NOS FILTROS</v>
          </cell>
          <cell r="D1646" t="str">
            <v>M3</v>
          </cell>
          <cell r="E1646">
            <v>38.11</v>
          </cell>
        </row>
        <row r="1647">
          <cell r="B1647" t="str">
            <v>161104</v>
          </cell>
          <cell r="C1647" t="str">
            <v>COLOCACAO DE PEDREGULHO NOS FILTROS</v>
          </cell>
          <cell r="D1647" t="str">
            <v>M3</v>
          </cell>
          <cell r="E1647">
            <v>41.7</v>
          </cell>
        </row>
        <row r="1648">
          <cell r="B1648" t="str">
            <v>161105</v>
          </cell>
          <cell r="C1648" t="str">
            <v>COLOCACAO DE ANTRACITO NOS FILTROS</v>
          </cell>
          <cell r="D1648" t="str">
            <v>M3</v>
          </cell>
          <cell r="E1648">
            <v>38.11</v>
          </cell>
        </row>
        <row r="1649">
          <cell r="B1649" t="str">
            <v>161106</v>
          </cell>
          <cell r="C1649" t="str">
            <v>ASSENTAMENTO DE BLOCOS LEOPOLD</v>
          </cell>
          <cell r="D1649" t="str">
            <v>M2</v>
          </cell>
          <cell r="E1649">
            <v>38.92</v>
          </cell>
        </row>
        <row r="1650">
          <cell r="B1650" t="str">
            <v>161107</v>
          </cell>
          <cell r="C1650" t="str">
            <v>COLOCACAO DE LONA PLASTICA</v>
          </cell>
          <cell r="D1650" t="str">
            <v>M2</v>
          </cell>
          <cell r="E1650">
            <v>9.0399999999999991</v>
          </cell>
        </row>
        <row r="1652">
          <cell r="B1652" t="str">
            <v>161200</v>
          </cell>
          <cell r="C1652" t="str">
            <v>MONTAGEM DE TUBOS DE FERRO FUNDIDO (P/P)</v>
          </cell>
        </row>
        <row r="1653">
          <cell r="B1653" t="str">
            <v>161201</v>
          </cell>
          <cell r="C1653" t="str">
            <v>DIAMETRO 100 MM</v>
          </cell>
          <cell r="D1653" t="str">
            <v>M</v>
          </cell>
          <cell r="E1653">
            <v>5.78</v>
          </cell>
        </row>
        <row r="1654">
          <cell r="B1654" t="str">
            <v>161202</v>
          </cell>
          <cell r="C1654" t="str">
            <v>DIAMETRO 150 MM</v>
          </cell>
          <cell r="D1654" t="str">
            <v>M</v>
          </cell>
          <cell r="E1654">
            <v>8</v>
          </cell>
        </row>
        <row r="1655">
          <cell r="B1655" t="str">
            <v>161203</v>
          </cell>
          <cell r="C1655" t="str">
            <v>DIAMETRO 200 MM</v>
          </cell>
          <cell r="D1655" t="str">
            <v>M</v>
          </cell>
          <cell r="E1655">
            <v>17.43</v>
          </cell>
        </row>
        <row r="1656">
          <cell r="B1656" t="str">
            <v>161204</v>
          </cell>
          <cell r="C1656" t="str">
            <v>DIAMETRO 250 MM</v>
          </cell>
          <cell r="D1656" t="str">
            <v>M</v>
          </cell>
          <cell r="E1656">
            <v>21.17</v>
          </cell>
        </row>
        <row r="1657">
          <cell r="B1657" t="str">
            <v>161205</v>
          </cell>
          <cell r="C1657" t="str">
            <v>DIAMETRO 300 MM</v>
          </cell>
          <cell r="D1657" t="str">
            <v>M</v>
          </cell>
          <cell r="E1657">
            <v>24.88</v>
          </cell>
        </row>
        <row r="1658">
          <cell r="B1658" t="str">
            <v>161206</v>
          </cell>
          <cell r="C1658" t="str">
            <v>DIAMETRO 400 MM</v>
          </cell>
          <cell r="D1658" t="str">
            <v>M</v>
          </cell>
          <cell r="E1658">
            <v>32.74</v>
          </cell>
        </row>
        <row r="1659">
          <cell r="B1659" t="str">
            <v>161207</v>
          </cell>
          <cell r="C1659" t="str">
            <v>DIAMETRO 500 MM</v>
          </cell>
          <cell r="D1659" t="str">
            <v>M</v>
          </cell>
          <cell r="E1659">
            <v>42.34</v>
          </cell>
        </row>
        <row r="1660">
          <cell r="B1660" t="str">
            <v>161208</v>
          </cell>
          <cell r="C1660" t="str">
            <v>DIAMETRO 600 MM</v>
          </cell>
          <cell r="D1660" t="str">
            <v>M</v>
          </cell>
          <cell r="E1660">
            <v>25.28</v>
          </cell>
        </row>
        <row r="1661">
          <cell r="B1661" t="str">
            <v>161209</v>
          </cell>
          <cell r="C1661" t="str">
            <v>DIAMETRO 700 MM</v>
          </cell>
          <cell r="D1661" t="str">
            <v>M</v>
          </cell>
          <cell r="E1661">
            <v>32.26</v>
          </cell>
        </row>
        <row r="1662">
          <cell r="B1662" t="str">
            <v>161210</v>
          </cell>
          <cell r="C1662" t="str">
            <v>DIAMETRO 800 MM</v>
          </cell>
          <cell r="D1662" t="str">
            <v>M</v>
          </cell>
          <cell r="E1662">
            <v>40.31</v>
          </cell>
        </row>
        <row r="1663">
          <cell r="B1663" t="str">
            <v>161211</v>
          </cell>
          <cell r="C1663" t="str">
            <v>DIAMETRO 900 MM</v>
          </cell>
          <cell r="D1663" t="str">
            <v>M</v>
          </cell>
          <cell r="E1663">
            <v>47.32</v>
          </cell>
        </row>
        <row r="1664">
          <cell r="B1664" t="str">
            <v>161212</v>
          </cell>
          <cell r="C1664" t="str">
            <v>DIAMETRO 1000 MM</v>
          </cell>
          <cell r="D1664" t="str">
            <v>M</v>
          </cell>
          <cell r="E1664">
            <v>57.73</v>
          </cell>
        </row>
        <row r="1666">
          <cell r="B1666" t="str">
            <v>161300</v>
          </cell>
          <cell r="C1666" t="str">
            <v>MONTAGEM DE CONEXOES DE JUNTA TIPO JM (B/F)</v>
          </cell>
        </row>
        <row r="1667">
          <cell r="B1667" t="str">
            <v>161301</v>
          </cell>
          <cell r="C1667" t="str">
            <v>DIAMETRO 100 MM</v>
          </cell>
          <cell r="D1667" t="str">
            <v>UN</v>
          </cell>
          <cell r="E1667">
            <v>6.3</v>
          </cell>
        </row>
        <row r="1668">
          <cell r="B1668" t="str">
            <v>161302</v>
          </cell>
          <cell r="C1668" t="str">
            <v>DIAMETRO 150 MM</v>
          </cell>
          <cell r="D1668" t="str">
            <v>UN</v>
          </cell>
          <cell r="E1668">
            <v>8.91</v>
          </cell>
        </row>
        <row r="1669">
          <cell r="B1669" t="str">
            <v>161303</v>
          </cell>
          <cell r="C1669" t="str">
            <v>DIAMETRO 200 MM</v>
          </cell>
          <cell r="D1669" t="str">
            <v>UN</v>
          </cell>
          <cell r="E1669">
            <v>10.56</v>
          </cell>
        </row>
        <row r="1670">
          <cell r="B1670" t="str">
            <v>161304</v>
          </cell>
          <cell r="C1670" t="str">
            <v>DIAMETRO 250 MM</v>
          </cell>
          <cell r="D1670" t="str">
            <v>UN</v>
          </cell>
          <cell r="E1670">
            <v>13.77</v>
          </cell>
        </row>
        <row r="1671">
          <cell r="B1671" t="str">
            <v>161305</v>
          </cell>
          <cell r="C1671" t="str">
            <v>DIAMETRO 300 MM</v>
          </cell>
          <cell r="D1671" t="str">
            <v>UN</v>
          </cell>
          <cell r="E1671">
            <v>17.829999999999998</v>
          </cell>
        </row>
        <row r="1672">
          <cell r="B1672" t="str">
            <v>161306</v>
          </cell>
          <cell r="C1672" t="str">
            <v>DIAMETRO 400 MM</v>
          </cell>
          <cell r="D1672" t="str">
            <v>UN</v>
          </cell>
          <cell r="E1672">
            <v>24.27</v>
          </cell>
        </row>
        <row r="1673">
          <cell r="B1673" t="str">
            <v>161307</v>
          </cell>
          <cell r="C1673" t="str">
            <v>DIAMETRO 500 MM</v>
          </cell>
          <cell r="D1673" t="str">
            <v>UN</v>
          </cell>
          <cell r="E1673">
            <v>31.65</v>
          </cell>
        </row>
        <row r="1674">
          <cell r="B1674" t="str">
            <v>161308</v>
          </cell>
          <cell r="C1674" t="str">
            <v>DIAMETRO 600 MM</v>
          </cell>
          <cell r="D1674" t="str">
            <v>UN</v>
          </cell>
          <cell r="E1674">
            <v>40.97</v>
          </cell>
        </row>
        <row r="1675">
          <cell r="B1675" t="str">
            <v>161309</v>
          </cell>
          <cell r="C1675" t="str">
            <v>DIAMETRO 700 MM</v>
          </cell>
          <cell r="D1675" t="str">
            <v>UN</v>
          </cell>
          <cell r="E1675">
            <v>54.7</v>
          </cell>
        </row>
        <row r="1676">
          <cell r="B1676" t="str">
            <v>161310</v>
          </cell>
          <cell r="C1676" t="str">
            <v>DIAMETRO 800 MM</v>
          </cell>
          <cell r="D1676" t="str">
            <v>UN</v>
          </cell>
          <cell r="E1676">
            <v>76.8</v>
          </cell>
        </row>
        <row r="1677">
          <cell r="B1677" t="str">
            <v>161311</v>
          </cell>
          <cell r="C1677" t="str">
            <v>DIAMETRO 900 MM</v>
          </cell>
          <cell r="D1677" t="str">
            <v>UN</v>
          </cell>
          <cell r="E1677">
            <v>92.27</v>
          </cell>
        </row>
        <row r="1678">
          <cell r="B1678" t="str">
            <v>161312</v>
          </cell>
          <cell r="C1678" t="str">
            <v>DIAMETRO 1000 MM</v>
          </cell>
          <cell r="D1678" t="str">
            <v>UN</v>
          </cell>
          <cell r="E1678">
            <v>111.2</v>
          </cell>
        </row>
        <row r="1680">
          <cell r="B1680" t="str">
            <v>161400</v>
          </cell>
          <cell r="C1680" t="str">
            <v>MONTAGEM DE CONEXOES DE JUNTA TIPO JE (PB)</v>
          </cell>
        </row>
        <row r="1681">
          <cell r="B1681" t="str">
            <v>161401</v>
          </cell>
          <cell r="C1681" t="str">
            <v>DIAMETRO 100 MM</v>
          </cell>
          <cell r="D1681" t="str">
            <v>UN</v>
          </cell>
          <cell r="E1681">
            <v>5</v>
          </cell>
        </row>
        <row r="1682">
          <cell r="B1682" t="str">
            <v>161402</v>
          </cell>
          <cell r="C1682" t="str">
            <v>DIAMETRO 150 MM</v>
          </cell>
          <cell r="D1682" t="str">
            <v>UN</v>
          </cell>
          <cell r="E1682">
            <v>6.26</v>
          </cell>
        </row>
        <row r="1683">
          <cell r="B1683" t="str">
            <v>161403</v>
          </cell>
          <cell r="C1683" t="str">
            <v>DIAMETRO 200 MM</v>
          </cell>
          <cell r="D1683" t="str">
            <v>UN</v>
          </cell>
          <cell r="E1683">
            <v>8.19</v>
          </cell>
        </row>
        <row r="1684">
          <cell r="B1684" t="str">
            <v>161404</v>
          </cell>
          <cell r="C1684" t="str">
            <v>DIAMETRO 250 MM</v>
          </cell>
          <cell r="D1684" t="str">
            <v>UN</v>
          </cell>
          <cell r="E1684">
            <v>10</v>
          </cell>
        </row>
        <row r="1685">
          <cell r="B1685" t="str">
            <v>161405</v>
          </cell>
          <cell r="C1685" t="str">
            <v>DIAMETRO 300 MM</v>
          </cell>
          <cell r="D1685" t="str">
            <v>UN</v>
          </cell>
          <cell r="E1685">
            <v>11.98</v>
          </cell>
        </row>
        <row r="1686">
          <cell r="B1686" t="str">
            <v>161406</v>
          </cell>
          <cell r="C1686" t="str">
            <v>DIAMETRO 400 MM</v>
          </cell>
          <cell r="D1686" t="str">
            <v>UN</v>
          </cell>
          <cell r="E1686">
            <v>15.61</v>
          </cell>
        </row>
        <row r="1687">
          <cell r="B1687" t="str">
            <v>161407</v>
          </cell>
          <cell r="C1687" t="str">
            <v>DIAMETRO 500 MM</v>
          </cell>
          <cell r="D1687" t="str">
            <v>UN</v>
          </cell>
          <cell r="E1687">
            <v>19.09</v>
          </cell>
        </row>
        <row r="1688">
          <cell r="B1688" t="str">
            <v>161408</v>
          </cell>
          <cell r="C1688" t="str">
            <v>DIAMETRO 600 MM</v>
          </cell>
          <cell r="D1688" t="str">
            <v>UN</v>
          </cell>
          <cell r="E1688">
            <v>23.14</v>
          </cell>
        </row>
        <row r="1689">
          <cell r="B1689" t="str">
            <v>161409</v>
          </cell>
          <cell r="C1689" t="str">
            <v>DIAMETRO 700 MM</v>
          </cell>
          <cell r="D1689" t="str">
            <v>UN</v>
          </cell>
          <cell r="E1689">
            <v>28.62</v>
          </cell>
        </row>
        <row r="1690">
          <cell r="B1690" t="str">
            <v>161410</v>
          </cell>
          <cell r="C1690" t="str">
            <v>DIAMETRO 800 MM</v>
          </cell>
          <cell r="D1690" t="str">
            <v>UN</v>
          </cell>
          <cell r="E1690">
            <v>34.590000000000003</v>
          </cell>
        </row>
        <row r="1691">
          <cell r="B1691" t="str">
            <v>161411</v>
          </cell>
          <cell r="C1691" t="str">
            <v>DIAMETRO 900 MM</v>
          </cell>
          <cell r="D1691" t="str">
            <v>UN</v>
          </cell>
          <cell r="E1691">
            <v>41.62</v>
          </cell>
        </row>
        <row r="1692">
          <cell r="B1692" t="str">
            <v>161412</v>
          </cell>
          <cell r="C1692" t="str">
            <v>DIAMETRO 1000 MM</v>
          </cell>
          <cell r="D1692" t="str">
            <v>UN</v>
          </cell>
          <cell r="E1692">
            <v>50.52</v>
          </cell>
        </row>
        <row r="1694">
          <cell r="B1694" t="str">
            <v>161500</v>
          </cell>
          <cell r="C1694" t="str">
            <v>MONTAGEM DE CONEXOES DE JUNTA FLAGEADA</v>
          </cell>
        </row>
        <row r="1695">
          <cell r="B1695" t="str">
            <v>161501</v>
          </cell>
          <cell r="C1695" t="str">
            <v>DIAMETRO 100 MM</v>
          </cell>
          <cell r="D1695" t="str">
            <v>UN</v>
          </cell>
          <cell r="E1695">
            <v>5.99</v>
          </cell>
        </row>
        <row r="1696">
          <cell r="B1696" t="str">
            <v>161502</v>
          </cell>
          <cell r="C1696" t="str">
            <v>DIAMETRO 150 MM</v>
          </cell>
          <cell r="D1696" t="str">
            <v>UN</v>
          </cell>
          <cell r="E1696">
            <v>8.65</v>
          </cell>
        </row>
        <row r="1697">
          <cell r="B1697" t="str">
            <v>161503</v>
          </cell>
          <cell r="C1697" t="str">
            <v>DIAMETRO 200 MM</v>
          </cell>
          <cell r="D1697" t="str">
            <v>UN</v>
          </cell>
          <cell r="E1697">
            <v>10.220000000000001</v>
          </cell>
        </row>
        <row r="1698">
          <cell r="B1698" t="str">
            <v>161504</v>
          </cell>
          <cell r="C1698" t="str">
            <v>DIAMETRO 250 MM</v>
          </cell>
          <cell r="D1698" t="str">
            <v>UN</v>
          </cell>
          <cell r="E1698">
            <v>13.43</v>
          </cell>
        </row>
        <row r="1699">
          <cell r="B1699" t="str">
            <v>161505</v>
          </cell>
          <cell r="C1699" t="str">
            <v>DIAMETRO 300 MM</v>
          </cell>
          <cell r="D1699" t="str">
            <v>UN</v>
          </cell>
          <cell r="E1699">
            <v>17.54</v>
          </cell>
        </row>
        <row r="1700">
          <cell r="B1700" t="str">
            <v>161506</v>
          </cell>
          <cell r="C1700" t="str">
            <v>DIAMETRO 400 MM</v>
          </cell>
          <cell r="D1700" t="str">
            <v>UN</v>
          </cell>
          <cell r="E1700">
            <v>23.92</v>
          </cell>
        </row>
        <row r="1701">
          <cell r="B1701" t="str">
            <v>161507</v>
          </cell>
          <cell r="C1701" t="str">
            <v>DIAMETRO 500 MM</v>
          </cell>
          <cell r="D1701" t="str">
            <v>UN</v>
          </cell>
          <cell r="E1701">
            <v>31.32</v>
          </cell>
        </row>
        <row r="1702">
          <cell r="B1702" t="str">
            <v>161508</v>
          </cell>
          <cell r="C1702" t="str">
            <v>DIAMETRO 600 MM</v>
          </cell>
          <cell r="D1702" t="str">
            <v>UN</v>
          </cell>
          <cell r="E1702">
            <v>41.12</v>
          </cell>
        </row>
        <row r="1703">
          <cell r="B1703" t="str">
            <v>161509</v>
          </cell>
          <cell r="C1703" t="str">
            <v>DIAMETRO 700 MM</v>
          </cell>
          <cell r="D1703" t="str">
            <v>UN</v>
          </cell>
          <cell r="E1703">
            <v>53.93</v>
          </cell>
        </row>
        <row r="1704">
          <cell r="B1704" t="str">
            <v>161510</v>
          </cell>
          <cell r="C1704" t="str">
            <v>DIAMETRO 800 MM</v>
          </cell>
          <cell r="D1704" t="str">
            <v>UN</v>
          </cell>
          <cell r="E1704">
            <v>76.31</v>
          </cell>
        </row>
        <row r="1705">
          <cell r="B1705" t="str">
            <v>161511</v>
          </cell>
          <cell r="C1705" t="str">
            <v>DIAMETRO 900 MM</v>
          </cell>
          <cell r="D1705" t="str">
            <v>UN</v>
          </cell>
          <cell r="E1705">
            <v>92.47</v>
          </cell>
        </row>
        <row r="1706">
          <cell r="B1706" t="str">
            <v>161512</v>
          </cell>
          <cell r="C1706" t="str">
            <v>DIAMETRO 1000 MM</v>
          </cell>
          <cell r="D1706" t="str">
            <v>UN</v>
          </cell>
          <cell r="E1706">
            <v>111.3</v>
          </cell>
        </row>
        <row r="1708">
          <cell r="B1708" t="str">
            <v>161600</v>
          </cell>
          <cell r="C1708" t="str">
            <v>MONTAGEM DE CURVAS DE FERRO FUNDIDO 90 GR TIPO JM</v>
          </cell>
        </row>
        <row r="1709">
          <cell r="B1709" t="str">
            <v>161601</v>
          </cell>
          <cell r="C1709" t="str">
            <v>DIAMETRO 300 MM</v>
          </cell>
          <cell r="D1709" t="str">
            <v>UN</v>
          </cell>
          <cell r="E1709">
            <v>40.76</v>
          </cell>
        </row>
        <row r="1711">
          <cell r="B1711" t="str">
            <v>161700</v>
          </cell>
          <cell r="C1711" t="str">
            <v>MONTAGEM DE CURVAS DE FERRO FUNDIDO 45 GR TIPO JM</v>
          </cell>
        </row>
        <row r="1712">
          <cell r="B1712" t="str">
            <v>161701</v>
          </cell>
          <cell r="C1712" t="str">
            <v>DIAMETRO 300 MM</v>
          </cell>
          <cell r="D1712" t="str">
            <v>UN</v>
          </cell>
          <cell r="E1712">
            <v>38.92</v>
          </cell>
        </row>
        <row r="1713">
          <cell r="B1713" t="str">
            <v>161702</v>
          </cell>
          <cell r="C1713" t="str">
            <v>DIAMETRO 400 MM</v>
          </cell>
          <cell r="D1713" t="str">
            <v>UN</v>
          </cell>
          <cell r="E1713">
            <v>58.4</v>
          </cell>
        </row>
        <row r="1714">
          <cell r="B1714" t="str">
            <v>161703</v>
          </cell>
          <cell r="C1714" t="str">
            <v>DIAMETRO 500 MM</v>
          </cell>
          <cell r="D1714" t="str">
            <v>UN</v>
          </cell>
          <cell r="E1714">
            <v>74.77</v>
          </cell>
        </row>
        <row r="1715">
          <cell r="B1715" t="str">
            <v>161704</v>
          </cell>
          <cell r="C1715" t="str">
            <v>DIAMETRO 600 MM</v>
          </cell>
          <cell r="D1715" t="str">
            <v>UN</v>
          </cell>
          <cell r="E1715">
            <v>99.8</v>
          </cell>
        </row>
        <row r="1716">
          <cell r="B1716" t="str">
            <v>161705</v>
          </cell>
          <cell r="C1716" t="str">
            <v>DIAMETRO 700 MM</v>
          </cell>
          <cell r="D1716" t="str">
            <v>UN</v>
          </cell>
          <cell r="E1716">
            <v>133.49</v>
          </cell>
        </row>
        <row r="1717">
          <cell r="B1717" t="str">
            <v>161706</v>
          </cell>
          <cell r="C1717" t="str">
            <v>DIAMETRO 800 MM</v>
          </cell>
          <cell r="D1717" t="str">
            <v>UN</v>
          </cell>
          <cell r="E1717">
            <v>185.88</v>
          </cell>
        </row>
        <row r="1718">
          <cell r="B1718" t="str">
            <v>161707</v>
          </cell>
          <cell r="C1718" t="str">
            <v>DIAMETRO 900 MM</v>
          </cell>
          <cell r="D1718" t="str">
            <v>UN</v>
          </cell>
          <cell r="E1718">
            <v>228.09</v>
          </cell>
        </row>
        <row r="1719">
          <cell r="B1719" t="str">
            <v>161708</v>
          </cell>
          <cell r="C1719" t="str">
            <v>DIAMETRO 1000 MM</v>
          </cell>
          <cell r="D1719" t="str">
            <v>UN</v>
          </cell>
          <cell r="E1719">
            <v>330.25</v>
          </cell>
        </row>
        <row r="1720">
          <cell r="B1720" t="str">
            <v>161709</v>
          </cell>
          <cell r="C1720" t="str">
            <v>DIAMETRO 1200 MM</v>
          </cell>
          <cell r="D1720" t="str">
            <v>UN</v>
          </cell>
          <cell r="E1720">
            <v>324.73</v>
          </cell>
        </row>
        <row r="1722">
          <cell r="B1722" t="str">
            <v>161800</v>
          </cell>
          <cell r="C1722" t="str">
            <v>MONTAGEM DE CURVAS DE FERRO FUNDIDO 22 GR 30 MIN. TIPO JM</v>
          </cell>
        </row>
        <row r="1723">
          <cell r="B1723" t="str">
            <v>161801</v>
          </cell>
          <cell r="C1723" t="str">
            <v>DIAMETRO 300 MM</v>
          </cell>
          <cell r="D1723" t="str">
            <v>UN</v>
          </cell>
          <cell r="E1723">
            <v>38.11</v>
          </cell>
        </row>
        <row r="1724">
          <cell r="B1724" t="str">
            <v>161802</v>
          </cell>
          <cell r="C1724" t="str">
            <v>DIAMETRO 400 MM</v>
          </cell>
          <cell r="D1724" t="str">
            <v>UN</v>
          </cell>
          <cell r="E1724">
            <v>53.85</v>
          </cell>
        </row>
        <row r="1725">
          <cell r="B1725" t="str">
            <v>161803</v>
          </cell>
          <cell r="C1725" t="str">
            <v>DIAMETRO 500 MM</v>
          </cell>
          <cell r="D1725" t="str">
            <v>UN</v>
          </cell>
          <cell r="E1725">
            <v>72</v>
          </cell>
        </row>
        <row r="1726">
          <cell r="B1726" t="str">
            <v>161804</v>
          </cell>
          <cell r="C1726" t="str">
            <v>DIAMETRO 600 MM</v>
          </cell>
          <cell r="D1726" t="str">
            <v>UN</v>
          </cell>
          <cell r="E1726">
            <v>96.1</v>
          </cell>
        </row>
        <row r="1727">
          <cell r="B1727" t="str">
            <v>161805</v>
          </cell>
          <cell r="C1727" t="str">
            <v>DIAMETRO 700 MM</v>
          </cell>
          <cell r="D1727" t="str">
            <v>UN</v>
          </cell>
          <cell r="E1727">
            <v>128.82</v>
          </cell>
        </row>
        <row r="1728">
          <cell r="B1728" t="str">
            <v>161806</v>
          </cell>
          <cell r="C1728" t="str">
            <v>DIAMETRO 800 MM</v>
          </cell>
          <cell r="D1728" t="str">
            <v>UN</v>
          </cell>
          <cell r="E1728">
            <v>180.21</v>
          </cell>
        </row>
        <row r="1729">
          <cell r="B1729" t="str">
            <v>161807</v>
          </cell>
          <cell r="C1729" t="str">
            <v>DIAMETRO 900 MM</v>
          </cell>
          <cell r="D1729" t="str">
            <v>UN</v>
          </cell>
          <cell r="E1729">
            <v>221.67</v>
          </cell>
        </row>
        <row r="1730">
          <cell r="B1730" t="str">
            <v>161808</v>
          </cell>
          <cell r="C1730" t="str">
            <v>DIAMETRO 1000 MM</v>
          </cell>
          <cell r="D1730" t="str">
            <v>UN</v>
          </cell>
          <cell r="E1730">
            <v>265.57</v>
          </cell>
        </row>
        <row r="1731">
          <cell r="B1731" t="str">
            <v>161809</v>
          </cell>
          <cell r="C1731" t="str">
            <v>DIAMETRO 1200 MM</v>
          </cell>
          <cell r="D1731" t="str">
            <v>UN</v>
          </cell>
          <cell r="E1731">
            <v>313.39999999999998</v>
          </cell>
        </row>
        <row r="1733">
          <cell r="B1733" t="str">
            <v>161900</v>
          </cell>
          <cell r="C1733" t="str">
            <v>MONTAGEM DE CURVAS DE FERRO FUNDIDO 11 GR 15 MIN. TIPO JM</v>
          </cell>
        </row>
        <row r="1734">
          <cell r="B1734" t="str">
            <v>161901</v>
          </cell>
          <cell r="C1734" t="str">
            <v>DIAMETRO 300 MM</v>
          </cell>
          <cell r="D1734" t="str">
            <v>UN</v>
          </cell>
          <cell r="E1734">
            <v>38.090000000000003</v>
          </cell>
        </row>
        <row r="1735">
          <cell r="B1735" t="str">
            <v>161902</v>
          </cell>
          <cell r="C1735" t="str">
            <v>DIAMETRO 400 MM</v>
          </cell>
          <cell r="D1735" t="str">
            <v>UN</v>
          </cell>
          <cell r="E1735">
            <v>53.78</v>
          </cell>
        </row>
        <row r="1736">
          <cell r="B1736" t="str">
            <v>161903</v>
          </cell>
          <cell r="C1736" t="str">
            <v>DIAMETRO 500 MM</v>
          </cell>
          <cell r="D1736" t="str">
            <v>UN</v>
          </cell>
          <cell r="E1736">
            <v>71.12</v>
          </cell>
        </row>
        <row r="1737">
          <cell r="B1737" t="str">
            <v>161904</v>
          </cell>
          <cell r="C1737" t="str">
            <v>DIAMETRO 600 MM</v>
          </cell>
          <cell r="D1737" t="str">
            <v>UN</v>
          </cell>
          <cell r="E1737">
            <v>92.51</v>
          </cell>
        </row>
        <row r="1738">
          <cell r="B1738" t="str">
            <v>161905</v>
          </cell>
          <cell r="C1738" t="str">
            <v>DIAMETRO 700 MM</v>
          </cell>
          <cell r="D1738" t="str">
            <v>UN</v>
          </cell>
          <cell r="E1738">
            <v>125.91</v>
          </cell>
        </row>
        <row r="1739">
          <cell r="B1739" t="str">
            <v>161906</v>
          </cell>
          <cell r="C1739" t="str">
            <v>DIAMETRO 800 MM</v>
          </cell>
          <cell r="D1739" t="str">
            <v>UN</v>
          </cell>
          <cell r="E1739">
            <v>178.71</v>
          </cell>
        </row>
        <row r="1740">
          <cell r="B1740" t="str">
            <v>161907</v>
          </cell>
          <cell r="C1740" t="str">
            <v>DIAMETRO 900 MM</v>
          </cell>
          <cell r="D1740" t="str">
            <v>UN</v>
          </cell>
          <cell r="E1740">
            <v>220.91</v>
          </cell>
        </row>
        <row r="1741">
          <cell r="B1741" t="str">
            <v>161908</v>
          </cell>
          <cell r="C1741" t="str">
            <v>DIAMETRO 1000 MM</v>
          </cell>
          <cell r="D1741" t="str">
            <v>UN</v>
          </cell>
          <cell r="E1741">
            <v>262.38</v>
          </cell>
        </row>
        <row r="1742">
          <cell r="B1742" t="str">
            <v>161909</v>
          </cell>
          <cell r="C1742" t="str">
            <v>DIAMETRO 1200 MM</v>
          </cell>
          <cell r="D1742" t="str">
            <v>UN</v>
          </cell>
          <cell r="E1742">
            <v>299.08999999999997</v>
          </cell>
        </row>
        <row r="1744">
          <cell r="B1744" t="str">
            <v>162000</v>
          </cell>
          <cell r="C1744" t="str">
            <v>MONTAGEM DE TES DE FERRO FUNDIDO TIPO JM/F</v>
          </cell>
        </row>
        <row r="1745">
          <cell r="B1745" t="str">
            <v>162001</v>
          </cell>
          <cell r="C1745" t="str">
            <v>DIAMETRO 300-100 MM</v>
          </cell>
          <cell r="D1745" t="str">
            <v>UN</v>
          </cell>
          <cell r="E1745">
            <v>45.87</v>
          </cell>
        </row>
        <row r="1746">
          <cell r="B1746" t="str">
            <v>162002</v>
          </cell>
          <cell r="C1746" t="str">
            <v>DIAMETRO 300-200 MM</v>
          </cell>
          <cell r="D1746" t="str">
            <v>UN</v>
          </cell>
          <cell r="E1746">
            <v>51</v>
          </cell>
        </row>
        <row r="1747">
          <cell r="B1747" t="str">
            <v>162003</v>
          </cell>
          <cell r="C1747" t="str">
            <v>DIAMETRO 300-300 MM</v>
          </cell>
          <cell r="D1747" t="str">
            <v>UN</v>
          </cell>
          <cell r="E1747">
            <v>59.42</v>
          </cell>
        </row>
        <row r="1748">
          <cell r="B1748" t="str">
            <v>162004</v>
          </cell>
          <cell r="C1748" t="str">
            <v>DIAMETRO 350-100 MM</v>
          </cell>
          <cell r="D1748" t="str">
            <v>UN</v>
          </cell>
          <cell r="E1748">
            <v>48.18</v>
          </cell>
        </row>
        <row r="1749">
          <cell r="B1749" t="str">
            <v>162005</v>
          </cell>
          <cell r="C1749" t="str">
            <v>DIAMETRO 350-200 MM</v>
          </cell>
          <cell r="D1749" t="str">
            <v>UN</v>
          </cell>
          <cell r="E1749">
            <v>53.39</v>
          </cell>
        </row>
        <row r="1750">
          <cell r="B1750" t="str">
            <v>162006</v>
          </cell>
          <cell r="C1750" t="str">
            <v>DIAMETRO 350-350 MM</v>
          </cell>
          <cell r="D1750" t="str">
            <v>UN</v>
          </cell>
          <cell r="E1750">
            <v>62.62</v>
          </cell>
        </row>
        <row r="1751">
          <cell r="B1751" t="str">
            <v>162007</v>
          </cell>
          <cell r="C1751" t="str">
            <v>DIAMETRO 400-100 MM</v>
          </cell>
          <cell r="D1751" t="str">
            <v>UN</v>
          </cell>
          <cell r="E1751">
            <v>61.29</v>
          </cell>
        </row>
        <row r="1752">
          <cell r="B1752" t="str">
            <v>162008</v>
          </cell>
          <cell r="C1752" t="str">
            <v>DIAMETRO 400-200 MM</v>
          </cell>
          <cell r="D1752" t="str">
            <v>UN</v>
          </cell>
          <cell r="E1752">
            <v>66.77</v>
          </cell>
        </row>
        <row r="1753">
          <cell r="B1753" t="str">
            <v>162009</v>
          </cell>
          <cell r="C1753" t="str">
            <v>DIAMETRO 400-300 MM</v>
          </cell>
          <cell r="D1753" t="str">
            <v>UN</v>
          </cell>
          <cell r="E1753">
            <v>75.25</v>
          </cell>
        </row>
        <row r="1754">
          <cell r="B1754" t="str">
            <v>162010</v>
          </cell>
          <cell r="C1754" t="str">
            <v>DIAMETRO 400-400 MM</v>
          </cell>
          <cell r="D1754" t="str">
            <v>UN</v>
          </cell>
          <cell r="E1754">
            <v>83.05</v>
          </cell>
        </row>
        <row r="1755">
          <cell r="B1755" t="str">
            <v>162011</v>
          </cell>
          <cell r="C1755" t="str">
            <v>DIAMETRO 500-100 MM</v>
          </cell>
          <cell r="D1755" t="str">
            <v>UN</v>
          </cell>
          <cell r="E1755">
            <v>79.040000000000006</v>
          </cell>
        </row>
        <row r="1756">
          <cell r="B1756" t="str">
            <v>162012</v>
          </cell>
          <cell r="C1756" t="str">
            <v>DIAMETRO 500-200 MM</v>
          </cell>
          <cell r="D1756" t="str">
            <v>UN</v>
          </cell>
          <cell r="E1756">
            <v>84.88</v>
          </cell>
        </row>
        <row r="1757">
          <cell r="B1757" t="str">
            <v>162013</v>
          </cell>
          <cell r="C1757" t="str">
            <v>DIAMETRO 500-300 MM</v>
          </cell>
          <cell r="D1757" t="str">
            <v>UN</v>
          </cell>
          <cell r="E1757">
            <v>93.76</v>
          </cell>
        </row>
        <row r="1758">
          <cell r="B1758" t="str">
            <v>162014</v>
          </cell>
          <cell r="C1758" t="str">
            <v>DIAMETRO 500-400 MM</v>
          </cell>
          <cell r="D1758" t="str">
            <v>UN</v>
          </cell>
          <cell r="E1758">
            <v>102.22</v>
          </cell>
        </row>
        <row r="1759">
          <cell r="B1759" t="str">
            <v>162015</v>
          </cell>
          <cell r="C1759" t="str">
            <v>DIAMETRO 500-500 MM</v>
          </cell>
          <cell r="D1759" t="str">
            <v>UN</v>
          </cell>
          <cell r="E1759">
            <v>111.3</v>
          </cell>
        </row>
        <row r="1760">
          <cell r="B1760" t="str">
            <v>162016</v>
          </cell>
          <cell r="C1760" t="str">
            <v>DIAMETRO 600-100 MM</v>
          </cell>
          <cell r="D1760" t="str">
            <v>UN</v>
          </cell>
          <cell r="E1760">
            <v>101.55</v>
          </cell>
        </row>
        <row r="1761">
          <cell r="B1761" t="str">
            <v>162017</v>
          </cell>
          <cell r="C1761" t="str">
            <v>DIAMETRO 600-200 MM</v>
          </cell>
          <cell r="D1761" t="str">
            <v>UN</v>
          </cell>
          <cell r="E1761">
            <v>108.11</v>
          </cell>
        </row>
        <row r="1762">
          <cell r="B1762" t="str">
            <v>162018</v>
          </cell>
          <cell r="C1762" t="str">
            <v>DIAMETRO 600 - 300MM</v>
          </cell>
          <cell r="D1762" t="str">
            <v>UN</v>
          </cell>
          <cell r="E1762">
            <v>117.83</v>
          </cell>
        </row>
        <row r="1763">
          <cell r="B1763" t="str">
            <v>162019</v>
          </cell>
          <cell r="C1763" t="str">
            <v>DIAMETRO 600-400 MM</v>
          </cell>
          <cell r="D1763" t="str">
            <v>UN</v>
          </cell>
          <cell r="E1763">
            <v>126.92</v>
          </cell>
        </row>
        <row r="1764">
          <cell r="B1764" t="str">
            <v>162020</v>
          </cell>
          <cell r="C1764" t="str">
            <v>DIAMETRO 600-600 MM</v>
          </cell>
          <cell r="D1764" t="str">
            <v>UN</v>
          </cell>
          <cell r="E1764">
            <v>150.03</v>
          </cell>
        </row>
        <row r="1765">
          <cell r="B1765" t="str">
            <v>162021</v>
          </cell>
          <cell r="C1765" t="str">
            <v>DIAMETRO 700-200 MM</v>
          </cell>
          <cell r="D1765" t="str">
            <v>UN</v>
          </cell>
          <cell r="E1765">
            <v>139.62</v>
          </cell>
        </row>
        <row r="1766">
          <cell r="B1766" t="str">
            <v>162022</v>
          </cell>
          <cell r="C1766" t="str">
            <v>DIAMETRO 700-400 MM</v>
          </cell>
          <cell r="D1766" t="str">
            <v>UN</v>
          </cell>
          <cell r="E1766">
            <v>158.4</v>
          </cell>
        </row>
        <row r="1767">
          <cell r="B1767" t="str">
            <v>162023</v>
          </cell>
          <cell r="C1767" t="str">
            <v>DIAMETRO 700-600 MM</v>
          </cell>
          <cell r="D1767" t="str">
            <v>UN</v>
          </cell>
          <cell r="E1767">
            <v>183.2</v>
          </cell>
        </row>
        <row r="1768">
          <cell r="B1768" t="str">
            <v>162024</v>
          </cell>
          <cell r="C1768" t="str">
            <v>DIAMETRO 700-700 MM</v>
          </cell>
          <cell r="D1768" t="str">
            <v>UN</v>
          </cell>
          <cell r="E1768">
            <v>197.27</v>
          </cell>
        </row>
        <row r="1769">
          <cell r="B1769" t="str">
            <v>162025</v>
          </cell>
          <cell r="C1769" t="str">
            <v>DIAMETRO 800-200 MM</v>
          </cell>
          <cell r="D1769" t="str">
            <v>UN</v>
          </cell>
          <cell r="E1769">
            <v>192.11</v>
          </cell>
        </row>
        <row r="1770">
          <cell r="B1770" t="str">
            <v>162026</v>
          </cell>
          <cell r="C1770" t="str">
            <v>DIAMETRO 800-400 MM</v>
          </cell>
          <cell r="D1770" t="str">
            <v>UN</v>
          </cell>
          <cell r="E1770">
            <v>214.36</v>
          </cell>
        </row>
        <row r="1771">
          <cell r="B1771" t="str">
            <v>162027</v>
          </cell>
          <cell r="C1771" t="str">
            <v>DIAMETRO 800-600 MM</v>
          </cell>
          <cell r="D1771" t="str">
            <v>UN</v>
          </cell>
          <cell r="E1771">
            <v>249.21</v>
          </cell>
        </row>
        <row r="1772">
          <cell r="B1772" t="str">
            <v>162028</v>
          </cell>
          <cell r="C1772" t="str">
            <v>DIAMETRO 800-800 MM</v>
          </cell>
          <cell r="D1772" t="str">
            <v>UN</v>
          </cell>
          <cell r="E1772">
            <v>282.35000000000002</v>
          </cell>
        </row>
        <row r="1773">
          <cell r="B1773" t="str">
            <v>162029</v>
          </cell>
          <cell r="C1773" t="str">
            <v>DIAMETRO 900-200 MM</v>
          </cell>
          <cell r="D1773" t="str">
            <v>UN</v>
          </cell>
          <cell r="E1773">
            <v>230.51</v>
          </cell>
        </row>
        <row r="1774">
          <cell r="B1774" t="str">
            <v>162030</v>
          </cell>
          <cell r="C1774" t="str">
            <v>DIAMETRO 900-400 MM</v>
          </cell>
          <cell r="D1774" t="str">
            <v>UN</v>
          </cell>
          <cell r="E1774">
            <v>257.22000000000003</v>
          </cell>
        </row>
        <row r="1775">
          <cell r="B1775" t="str">
            <v>162031</v>
          </cell>
          <cell r="C1775" t="str">
            <v>DIAMETRO 900-600 MM</v>
          </cell>
          <cell r="D1775" t="str">
            <v>UN</v>
          </cell>
          <cell r="E1775">
            <v>296.43</v>
          </cell>
        </row>
        <row r="1776">
          <cell r="B1776" t="str">
            <v>162032</v>
          </cell>
          <cell r="C1776" t="str">
            <v>DIAMETRO 900-800 MM</v>
          </cell>
          <cell r="D1776" t="str">
            <v>UN</v>
          </cell>
          <cell r="E1776">
            <v>335.27</v>
          </cell>
        </row>
        <row r="1777">
          <cell r="B1777" t="str">
            <v>162033</v>
          </cell>
          <cell r="C1777" t="str">
            <v>DIAMETRO 900-900 MM</v>
          </cell>
          <cell r="D1777" t="str">
            <v>UN</v>
          </cell>
          <cell r="E1777">
            <v>355.81</v>
          </cell>
        </row>
        <row r="1778">
          <cell r="B1778" t="str">
            <v>162034</v>
          </cell>
          <cell r="C1778" t="str">
            <v>DIAMETRO 1000-200 MM</v>
          </cell>
          <cell r="D1778" t="str">
            <v>UN</v>
          </cell>
          <cell r="E1778">
            <v>284.39999999999998</v>
          </cell>
        </row>
        <row r="1779">
          <cell r="B1779" t="str">
            <v>162035</v>
          </cell>
          <cell r="C1779" t="str">
            <v>DIAMETRO 1000-400 MM</v>
          </cell>
          <cell r="D1779" t="str">
            <v>UN</v>
          </cell>
          <cell r="E1779">
            <v>310.54000000000002</v>
          </cell>
        </row>
        <row r="1780">
          <cell r="B1780" t="str">
            <v>162036</v>
          </cell>
          <cell r="C1780" t="str">
            <v>DIAMETRO 1000-600 MM</v>
          </cell>
          <cell r="D1780" t="str">
            <v>UN</v>
          </cell>
          <cell r="E1780">
            <v>350.45</v>
          </cell>
        </row>
        <row r="1781">
          <cell r="B1781" t="str">
            <v>162037</v>
          </cell>
          <cell r="C1781" t="str">
            <v>DIAMETRO 1000-800 MM</v>
          </cell>
          <cell r="D1781" t="str">
            <v>UN</v>
          </cell>
          <cell r="E1781">
            <v>393.45</v>
          </cell>
        </row>
        <row r="1782">
          <cell r="B1782" t="str">
            <v>162038</v>
          </cell>
          <cell r="C1782" t="str">
            <v>DIAMETRO 1000-1000 MM</v>
          </cell>
          <cell r="D1782" t="str">
            <v>UN</v>
          </cell>
          <cell r="E1782">
            <v>434.76</v>
          </cell>
        </row>
        <row r="1783">
          <cell r="B1783" t="str">
            <v>162039</v>
          </cell>
          <cell r="C1783" t="str">
            <v>DIAMETRO 1200-200 MM</v>
          </cell>
          <cell r="D1783" t="str">
            <v>UN</v>
          </cell>
          <cell r="E1783">
            <v>328.04</v>
          </cell>
        </row>
        <row r="1784">
          <cell r="B1784" t="str">
            <v>162040</v>
          </cell>
          <cell r="C1784" t="str">
            <v>DIAMETRO 1200-400 MM</v>
          </cell>
          <cell r="D1784" t="str">
            <v>UN</v>
          </cell>
          <cell r="E1784">
            <v>358.28</v>
          </cell>
        </row>
        <row r="1785">
          <cell r="B1785" t="str">
            <v>162041</v>
          </cell>
          <cell r="C1785" t="str">
            <v>DIAMETRO 1200-600 MM</v>
          </cell>
          <cell r="D1785" t="str">
            <v>UN</v>
          </cell>
          <cell r="E1785">
            <v>403.32</v>
          </cell>
        </row>
        <row r="1786">
          <cell r="B1786" t="str">
            <v>162042</v>
          </cell>
          <cell r="C1786" t="str">
            <v>DIAMETRO 1200-800 MM</v>
          </cell>
          <cell r="D1786" t="str">
            <v>UN</v>
          </cell>
          <cell r="E1786">
            <v>456.96</v>
          </cell>
        </row>
        <row r="1787">
          <cell r="B1787" t="str">
            <v>162043</v>
          </cell>
          <cell r="C1787" t="str">
            <v>DIAMETRO 1200-1000 MM</v>
          </cell>
          <cell r="D1787" t="str">
            <v>UN</v>
          </cell>
          <cell r="E1787">
            <v>505.37</v>
          </cell>
        </row>
        <row r="1788">
          <cell r="B1788" t="str">
            <v>162044</v>
          </cell>
          <cell r="C1788" t="str">
            <v>DIAMETRO 1200-1200 MM</v>
          </cell>
          <cell r="D1788" t="str">
            <v>UN</v>
          </cell>
          <cell r="E1788">
            <v>522.38</v>
          </cell>
        </row>
        <row r="1790">
          <cell r="B1790" t="str">
            <v>162100</v>
          </cell>
          <cell r="C1790" t="str">
            <v>MONTAGEM DE REDUCOES DE FERRO FUNDIDO TIPO JM</v>
          </cell>
        </row>
        <row r="1791">
          <cell r="B1791" t="str">
            <v>162101</v>
          </cell>
          <cell r="C1791" t="str">
            <v>DIAMETRO 300-150 MM</v>
          </cell>
          <cell r="D1791" t="str">
            <v>UN</v>
          </cell>
          <cell r="E1791">
            <v>37.99</v>
          </cell>
        </row>
        <row r="1792">
          <cell r="B1792" t="str">
            <v>162102</v>
          </cell>
          <cell r="C1792" t="str">
            <v>DIAMETRO 300-200 MM</v>
          </cell>
          <cell r="D1792" t="str">
            <v>UN</v>
          </cell>
          <cell r="E1792">
            <v>38.26</v>
          </cell>
        </row>
        <row r="1793">
          <cell r="B1793" t="str">
            <v>162103</v>
          </cell>
          <cell r="C1793" t="str">
            <v>DIAMETRO 300-250 MM</v>
          </cell>
          <cell r="D1793" t="str">
            <v>UN</v>
          </cell>
          <cell r="E1793">
            <v>38.57</v>
          </cell>
        </row>
        <row r="1794">
          <cell r="B1794" t="str">
            <v>162104</v>
          </cell>
          <cell r="C1794" t="str">
            <v>DIAMETRO 350-200 MM</v>
          </cell>
          <cell r="D1794" t="str">
            <v>UN</v>
          </cell>
          <cell r="E1794">
            <v>51.31</v>
          </cell>
        </row>
        <row r="1795">
          <cell r="B1795" t="str">
            <v>162105</v>
          </cell>
          <cell r="C1795" t="str">
            <v>DIAMETRO 350-250 MM</v>
          </cell>
          <cell r="D1795" t="str">
            <v>UN</v>
          </cell>
          <cell r="E1795">
            <v>51.51</v>
          </cell>
        </row>
        <row r="1796">
          <cell r="B1796" t="str">
            <v>162106</v>
          </cell>
          <cell r="C1796" t="str">
            <v>DIAMETRO 350-300 MM</v>
          </cell>
          <cell r="D1796" t="str">
            <v>UN</v>
          </cell>
          <cell r="E1796">
            <v>51.65</v>
          </cell>
        </row>
        <row r="1797">
          <cell r="B1797" t="str">
            <v>162107</v>
          </cell>
          <cell r="C1797" t="str">
            <v>DIAMETRO 400-250 MM</v>
          </cell>
          <cell r="D1797" t="str">
            <v>UN</v>
          </cell>
          <cell r="E1797">
            <v>53.04</v>
          </cell>
        </row>
        <row r="1798">
          <cell r="B1798" t="str">
            <v>162108</v>
          </cell>
          <cell r="C1798" t="str">
            <v>DIAMETRO 400-300 MM</v>
          </cell>
          <cell r="D1798" t="str">
            <v>UN</v>
          </cell>
          <cell r="E1798">
            <v>53.12</v>
          </cell>
        </row>
        <row r="1799">
          <cell r="B1799" t="str">
            <v>162109</v>
          </cell>
          <cell r="C1799" t="str">
            <v>DIAMETRO 400-350 MM</v>
          </cell>
          <cell r="D1799" t="str">
            <v>UN</v>
          </cell>
          <cell r="E1799">
            <v>53.59</v>
          </cell>
        </row>
        <row r="1800">
          <cell r="B1800" t="str">
            <v>162110</v>
          </cell>
          <cell r="C1800" t="str">
            <v>DIAMETRO 500-350 MM</v>
          </cell>
          <cell r="D1800" t="str">
            <v>UN</v>
          </cell>
          <cell r="E1800">
            <v>70.63</v>
          </cell>
        </row>
        <row r="1801">
          <cell r="B1801" t="str">
            <v>162111</v>
          </cell>
          <cell r="C1801" t="str">
            <v>DIAMETRO 500-400 MM</v>
          </cell>
          <cell r="D1801" t="str">
            <v>UN</v>
          </cell>
          <cell r="E1801">
            <v>79.73</v>
          </cell>
        </row>
        <row r="1802">
          <cell r="B1802" t="str">
            <v>162112</v>
          </cell>
          <cell r="C1802" t="str">
            <v>DIAMETRO 600-400 MM</v>
          </cell>
          <cell r="D1802" t="str">
            <v>UN</v>
          </cell>
          <cell r="E1802">
            <v>92.26</v>
          </cell>
        </row>
        <row r="1803">
          <cell r="B1803" t="str">
            <v>162113</v>
          </cell>
          <cell r="C1803" t="str">
            <v>DIAMETRO 600-500 MM</v>
          </cell>
          <cell r="D1803" t="str">
            <v>UN</v>
          </cell>
          <cell r="E1803">
            <v>92.47</v>
          </cell>
        </row>
        <row r="1804">
          <cell r="B1804" t="str">
            <v>162114</v>
          </cell>
          <cell r="C1804" t="str">
            <v>DIAMETRO 700-500 MM</v>
          </cell>
          <cell r="D1804" t="str">
            <v>UN</v>
          </cell>
          <cell r="E1804">
            <v>124.52</v>
          </cell>
        </row>
        <row r="1805">
          <cell r="B1805" t="str">
            <v>162115</v>
          </cell>
          <cell r="C1805" t="str">
            <v>DIAMETRO 700-600 MM</v>
          </cell>
          <cell r="D1805" t="str">
            <v>UN</v>
          </cell>
          <cell r="E1805">
            <v>149.41999999999999</v>
          </cell>
        </row>
        <row r="1806">
          <cell r="B1806" t="str">
            <v>162116</v>
          </cell>
          <cell r="C1806" t="str">
            <v>DIAMETRO 800-600 MM</v>
          </cell>
          <cell r="D1806" t="str">
            <v>UN</v>
          </cell>
          <cell r="E1806">
            <v>176.31</v>
          </cell>
        </row>
        <row r="1807">
          <cell r="B1807" t="str">
            <v>162117</v>
          </cell>
          <cell r="C1807" t="str">
            <v>DIAMETRO 800-700 MM</v>
          </cell>
          <cell r="D1807" t="str">
            <v>UN</v>
          </cell>
          <cell r="E1807">
            <v>182.19</v>
          </cell>
        </row>
        <row r="1808">
          <cell r="B1808" t="str">
            <v>162118</v>
          </cell>
          <cell r="C1808" t="str">
            <v>DIAMETRO 900-700 MM</v>
          </cell>
          <cell r="D1808" t="str">
            <v>UN</v>
          </cell>
          <cell r="E1808">
            <v>212.89</v>
          </cell>
        </row>
        <row r="1809">
          <cell r="B1809" t="str">
            <v>162119</v>
          </cell>
          <cell r="C1809" t="str">
            <v>DIAMETRO 900-800 MM</v>
          </cell>
          <cell r="D1809" t="str">
            <v>UN</v>
          </cell>
          <cell r="E1809">
            <v>218.37</v>
          </cell>
        </row>
        <row r="1810">
          <cell r="B1810" t="str">
            <v>162120</v>
          </cell>
          <cell r="C1810" t="str">
            <v>DIAMETRO 1000-800 MM</v>
          </cell>
          <cell r="D1810" t="str">
            <v>UN</v>
          </cell>
          <cell r="E1810">
            <v>259.77999999999997</v>
          </cell>
        </row>
        <row r="1811">
          <cell r="B1811" t="str">
            <v>162121</v>
          </cell>
          <cell r="C1811" t="str">
            <v>DIAMETRO 1000-900 MM</v>
          </cell>
          <cell r="D1811" t="str">
            <v>UN</v>
          </cell>
          <cell r="E1811">
            <v>262.67</v>
          </cell>
        </row>
        <row r="1812">
          <cell r="B1812" t="str">
            <v>162122</v>
          </cell>
          <cell r="C1812" t="str">
            <v>DIAMETRO 1200-1000 MM</v>
          </cell>
          <cell r="D1812" t="str">
            <v>UN</v>
          </cell>
          <cell r="E1812">
            <v>302.77999999999997</v>
          </cell>
        </row>
        <row r="1814">
          <cell r="B1814" t="str">
            <v>162200</v>
          </cell>
          <cell r="C1814" t="str">
            <v>MONTAGEM DE LUVAS DE CORRER DE FERRO FUNDIDO TIPO JM</v>
          </cell>
        </row>
        <row r="1815">
          <cell r="B1815" t="str">
            <v>162201</v>
          </cell>
          <cell r="C1815" t="str">
            <v>DIAMETRO 100 MM</v>
          </cell>
          <cell r="D1815" t="str">
            <v>UN</v>
          </cell>
          <cell r="E1815">
            <v>13.88</v>
          </cell>
        </row>
        <row r="1816">
          <cell r="B1816" t="str">
            <v>162202</v>
          </cell>
          <cell r="C1816" t="str">
            <v>DIAMETRO 150 MM</v>
          </cell>
          <cell r="D1816" t="str">
            <v>UN</v>
          </cell>
          <cell r="E1816">
            <v>19.13</v>
          </cell>
        </row>
        <row r="1817">
          <cell r="B1817" t="str">
            <v>162203</v>
          </cell>
          <cell r="C1817" t="str">
            <v>DIAMETRO 200 MM</v>
          </cell>
          <cell r="D1817" t="str">
            <v>UN</v>
          </cell>
          <cell r="E1817">
            <v>23.1</v>
          </cell>
        </row>
        <row r="1818">
          <cell r="B1818" t="str">
            <v>162204</v>
          </cell>
          <cell r="C1818" t="str">
            <v>DIAMETRO 250 MM</v>
          </cell>
          <cell r="D1818" t="str">
            <v>UN</v>
          </cell>
          <cell r="E1818">
            <v>30.21</v>
          </cell>
        </row>
        <row r="1819">
          <cell r="B1819" t="str">
            <v>162205</v>
          </cell>
          <cell r="C1819" t="str">
            <v>DIAMETRO 300 MM</v>
          </cell>
          <cell r="D1819" t="str">
            <v>UN</v>
          </cell>
          <cell r="E1819">
            <v>39.200000000000003</v>
          </cell>
        </row>
        <row r="1820">
          <cell r="B1820" t="str">
            <v>162206</v>
          </cell>
          <cell r="C1820" t="str">
            <v>DIAMETRO 400 MM</v>
          </cell>
          <cell r="D1820" t="str">
            <v>UN</v>
          </cell>
          <cell r="E1820">
            <v>54.27</v>
          </cell>
        </row>
        <row r="1821">
          <cell r="B1821" t="str">
            <v>162207</v>
          </cell>
          <cell r="C1821" t="str">
            <v>DIAMETRO 500 MM</v>
          </cell>
          <cell r="D1821" t="str">
            <v>UN</v>
          </cell>
          <cell r="E1821">
            <v>67.8</v>
          </cell>
        </row>
        <row r="1822">
          <cell r="B1822" t="str">
            <v>162208</v>
          </cell>
          <cell r="C1822" t="str">
            <v>DIAMETRO 600 MM</v>
          </cell>
          <cell r="D1822" t="str">
            <v>UN</v>
          </cell>
          <cell r="E1822">
            <v>94.21</v>
          </cell>
        </row>
        <row r="1823">
          <cell r="B1823" t="str">
            <v>162209</v>
          </cell>
          <cell r="C1823" t="str">
            <v>DIAMETRO 700 MM</v>
          </cell>
          <cell r="D1823" t="str">
            <v>UN</v>
          </cell>
          <cell r="E1823">
            <v>125.65</v>
          </cell>
        </row>
        <row r="1824">
          <cell r="B1824" t="str">
            <v>162210</v>
          </cell>
          <cell r="C1824" t="str">
            <v>DIAMETRO 800 MM</v>
          </cell>
          <cell r="D1824" t="str">
            <v>UN</v>
          </cell>
          <cell r="E1824">
            <v>177.18</v>
          </cell>
        </row>
        <row r="1825">
          <cell r="B1825" t="str">
            <v>162211</v>
          </cell>
          <cell r="C1825" t="str">
            <v>DIAMETRO 900 MM</v>
          </cell>
          <cell r="D1825" t="str">
            <v>UN</v>
          </cell>
          <cell r="E1825">
            <v>214.01</v>
          </cell>
        </row>
        <row r="1826">
          <cell r="B1826" t="str">
            <v>162212</v>
          </cell>
          <cell r="C1826" t="str">
            <v>DIAMETRO 1000 MM</v>
          </cell>
          <cell r="D1826" t="str">
            <v>UN</v>
          </cell>
          <cell r="E1826">
            <v>260.48</v>
          </cell>
        </row>
        <row r="1827">
          <cell r="B1827" t="str">
            <v>162213</v>
          </cell>
          <cell r="C1827" t="str">
            <v>DIAMETRO 1200 MM</v>
          </cell>
          <cell r="D1827" t="str">
            <v>UN</v>
          </cell>
          <cell r="E1827">
            <v>295.63</v>
          </cell>
        </row>
        <row r="1829">
          <cell r="B1829" t="str">
            <v>162300</v>
          </cell>
          <cell r="C1829" t="str">
            <v>MONTAGEM DE EXTREMIDADES DE FERRO FUNDIDO TIPO JM/F</v>
          </cell>
        </row>
        <row r="1830">
          <cell r="B1830" t="str">
            <v>162301</v>
          </cell>
          <cell r="C1830" t="str">
            <v>DIAMETRO 300 MM</v>
          </cell>
          <cell r="D1830" t="str">
            <v>UN</v>
          </cell>
          <cell r="E1830">
            <v>53.42</v>
          </cell>
        </row>
        <row r="1831">
          <cell r="B1831" t="str">
            <v>162302</v>
          </cell>
          <cell r="C1831" t="str">
            <v>DIAMETRO 400 MM</v>
          </cell>
          <cell r="D1831" t="str">
            <v>UN</v>
          </cell>
          <cell r="E1831">
            <v>73.400000000000006</v>
          </cell>
        </row>
        <row r="1832">
          <cell r="B1832" t="str">
            <v>162303</v>
          </cell>
          <cell r="C1832" t="str">
            <v>DIAMETRO 500 MM</v>
          </cell>
          <cell r="D1832" t="str">
            <v>UN</v>
          </cell>
          <cell r="E1832">
            <v>97.34</v>
          </cell>
        </row>
        <row r="1833">
          <cell r="B1833" t="str">
            <v>162304</v>
          </cell>
          <cell r="C1833" t="str">
            <v>DIAMETRO 600 MM</v>
          </cell>
          <cell r="D1833" t="str">
            <v>UN</v>
          </cell>
          <cell r="E1833">
            <v>126.8</v>
          </cell>
        </row>
        <row r="1834">
          <cell r="B1834" t="str">
            <v>162305</v>
          </cell>
          <cell r="C1834" t="str">
            <v>DIAMETRO 700 MM</v>
          </cell>
          <cell r="D1834" t="str">
            <v>UN</v>
          </cell>
          <cell r="E1834">
            <v>166.9</v>
          </cell>
        </row>
        <row r="1835">
          <cell r="B1835" t="str">
            <v>162306</v>
          </cell>
          <cell r="C1835" t="str">
            <v>DIAMETRO 800 MM</v>
          </cell>
          <cell r="D1835" t="str">
            <v>UN</v>
          </cell>
          <cell r="E1835">
            <v>246.1</v>
          </cell>
        </row>
        <row r="1836">
          <cell r="B1836" t="str">
            <v>162307</v>
          </cell>
          <cell r="C1836" t="str">
            <v>DIAMETRO 900 MM</v>
          </cell>
          <cell r="D1836" t="str">
            <v>UN</v>
          </cell>
          <cell r="E1836">
            <v>287.04000000000002</v>
          </cell>
        </row>
        <row r="1837">
          <cell r="B1837" t="str">
            <v>162308</v>
          </cell>
          <cell r="C1837" t="str">
            <v>DIAMETRO 1000 MM</v>
          </cell>
          <cell r="D1837" t="str">
            <v>UN</v>
          </cell>
          <cell r="E1837">
            <v>348.11</v>
          </cell>
        </row>
        <row r="1838">
          <cell r="B1838" t="str">
            <v>162309</v>
          </cell>
          <cell r="C1838" t="str">
            <v>DIAMETRO 1200 MM</v>
          </cell>
          <cell r="D1838" t="str">
            <v>UN</v>
          </cell>
          <cell r="E1838">
            <v>380.2</v>
          </cell>
        </row>
        <row r="1840">
          <cell r="B1840" t="str">
            <v>162400</v>
          </cell>
          <cell r="C1840" t="str">
            <v>MONTAGEM CURVAS DE FERRO FUNDIDO 90 GR TIPO JE</v>
          </cell>
        </row>
        <row r="1841">
          <cell r="B1841" t="str">
            <v>162401</v>
          </cell>
          <cell r="C1841" t="str">
            <v>DIAMETRO 100 MM</v>
          </cell>
          <cell r="D1841" t="str">
            <v>UN</v>
          </cell>
          <cell r="E1841">
            <v>10.3</v>
          </cell>
        </row>
        <row r="1842">
          <cell r="B1842" t="str">
            <v>162402</v>
          </cell>
          <cell r="C1842" t="str">
            <v>DIAMETRO 150 MM</v>
          </cell>
          <cell r="D1842" t="str">
            <v>UN</v>
          </cell>
          <cell r="E1842">
            <v>13.04</v>
          </cell>
        </row>
        <row r="1843">
          <cell r="B1843" t="str">
            <v>162403</v>
          </cell>
          <cell r="C1843" t="str">
            <v>DIAMETRO 200 MM</v>
          </cell>
          <cell r="D1843" t="str">
            <v>UN</v>
          </cell>
          <cell r="E1843">
            <v>17.43</v>
          </cell>
        </row>
        <row r="1844">
          <cell r="B1844" t="str">
            <v>162404</v>
          </cell>
          <cell r="C1844" t="str">
            <v>DIAMETRO 250 MM</v>
          </cell>
          <cell r="D1844" t="str">
            <v>UN</v>
          </cell>
          <cell r="E1844">
            <v>21.55</v>
          </cell>
        </row>
        <row r="1845">
          <cell r="B1845" t="str">
            <v>162405</v>
          </cell>
          <cell r="C1845" t="str">
            <v>DIAMETRO 300 MM</v>
          </cell>
          <cell r="D1845" t="str">
            <v>UN</v>
          </cell>
          <cell r="E1845">
            <v>26.71</v>
          </cell>
        </row>
        <row r="1846">
          <cell r="B1846" t="str">
            <v>162406</v>
          </cell>
          <cell r="C1846" t="str">
            <v>DIAMETRO 400 MM</v>
          </cell>
          <cell r="D1846" t="str">
            <v>UN</v>
          </cell>
          <cell r="E1846">
            <v>36.76</v>
          </cell>
        </row>
        <row r="1847">
          <cell r="B1847" t="str">
            <v>162407</v>
          </cell>
          <cell r="C1847" t="str">
            <v>DIAMETRO 500 MM</v>
          </cell>
          <cell r="D1847" t="str">
            <v>UN</v>
          </cell>
          <cell r="E1847">
            <v>47.57</v>
          </cell>
        </row>
        <row r="1848">
          <cell r="B1848" t="str">
            <v>162408</v>
          </cell>
          <cell r="C1848" t="str">
            <v>DIAMETRO 600 MM</v>
          </cell>
          <cell r="D1848" t="str">
            <v>UN</v>
          </cell>
          <cell r="E1848">
            <v>60.88</v>
          </cell>
        </row>
        <row r="1850">
          <cell r="B1850" t="str">
            <v>162500</v>
          </cell>
          <cell r="C1850" t="str">
            <v>MONTAGEM DE CURVAS DE FERRO FUNDIDO 45 GR TIPO JE</v>
          </cell>
        </row>
        <row r="1851">
          <cell r="B1851" t="str">
            <v>162501</v>
          </cell>
          <cell r="C1851" t="str">
            <v>DIAMETRO 100 MM</v>
          </cell>
          <cell r="D1851" t="str">
            <v>UN</v>
          </cell>
          <cell r="E1851">
            <v>10.25</v>
          </cell>
        </row>
        <row r="1852">
          <cell r="B1852" t="str">
            <v>162502</v>
          </cell>
          <cell r="C1852" t="str">
            <v>DIAMETRO 150 MM</v>
          </cell>
          <cell r="D1852" t="str">
            <v>UN</v>
          </cell>
          <cell r="E1852">
            <v>12.82</v>
          </cell>
        </row>
        <row r="1853">
          <cell r="B1853" t="str">
            <v>162503</v>
          </cell>
          <cell r="C1853" t="str">
            <v>DIAMETRO 200 MM</v>
          </cell>
          <cell r="D1853" t="str">
            <v>UN</v>
          </cell>
          <cell r="E1853">
            <v>17.02</v>
          </cell>
        </row>
        <row r="1854">
          <cell r="B1854" t="str">
            <v>162504</v>
          </cell>
          <cell r="C1854" t="str">
            <v>DIAMETRO 250 MM</v>
          </cell>
          <cell r="D1854" t="str">
            <v>UN</v>
          </cell>
          <cell r="E1854">
            <v>20.86</v>
          </cell>
        </row>
        <row r="1855">
          <cell r="B1855" t="str">
            <v>162505</v>
          </cell>
          <cell r="C1855" t="str">
            <v>DIAMETRO 300 MM</v>
          </cell>
          <cell r="D1855" t="str">
            <v>UN</v>
          </cell>
          <cell r="E1855">
            <v>25.5</v>
          </cell>
        </row>
        <row r="1856">
          <cell r="B1856" t="str">
            <v>162506</v>
          </cell>
          <cell r="C1856" t="str">
            <v>DIAMETRO 400 MM</v>
          </cell>
          <cell r="D1856" t="str">
            <v>UN</v>
          </cell>
          <cell r="E1856">
            <v>34.520000000000003</v>
          </cell>
        </row>
        <row r="1857">
          <cell r="B1857" t="str">
            <v>162507</v>
          </cell>
          <cell r="C1857" t="str">
            <v>DIAMETRO 500 MM</v>
          </cell>
          <cell r="D1857" t="str">
            <v>UN</v>
          </cell>
          <cell r="E1857">
            <v>43.92</v>
          </cell>
        </row>
        <row r="1858">
          <cell r="B1858" t="str">
            <v>162508</v>
          </cell>
          <cell r="C1858" t="str">
            <v>DIAMETRO 600 MM</v>
          </cell>
          <cell r="D1858" t="str">
            <v>UN</v>
          </cell>
          <cell r="E1858">
            <v>55.1</v>
          </cell>
        </row>
        <row r="1860">
          <cell r="B1860" t="str">
            <v>162600</v>
          </cell>
          <cell r="C1860" t="str">
            <v>MONTAGEM DE CURVA DE FERRO FUNDIDO 22 GR 30 MIN. TIPO JE</v>
          </cell>
        </row>
        <row r="1861">
          <cell r="B1861" t="str">
            <v>162601</v>
          </cell>
          <cell r="C1861" t="str">
            <v>DIAMETRO 100 MM</v>
          </cell>
          <cell r="D1861" t="str">
            <v>UN</v>
          </cell>
          <cell r="E1861">
            <v>10.17</v>
          </cell>
        </row>
        <row r="1862">
          <cell r="B1862" t="str">
            <v>162602</v>
          </cell>
          <cell r="C1862" t="str">
            <v>DIAMETRO 150 MM</v>
          </cell>
          <cell r="D1862" t="str">
            <v>UN</v>
          </cell>
          <cell r="E1862">
            <v>12.75</v>
          </cell>
        </row>
        <row r="1863">
          <cell r="B1863" t="str">
            <v>162603</v>
          </cell>
          <cell r="C1863" t="str">
            <v>DIAMETRO 200 MM</v>
          </cell>
          <cell r="D1863" t="str">
            <v>UN</v>
          </cell>
          <cell r="E1863">
            <v>16.739999999999998</v>
          </cell>
        </row>
        <row r="1864">
          <cell r="B1864" t="str">
            <v>162604</v>
          </cell>
          <cell r="C1864" t="str">
            <v>DIAMETRO 250 MM</v>
          </cell>
          <cell r="D1864" t="str">
            <v>UN</v>
          </cell>
          <cell r="E1864">
            <v>20.440000000000001</v>
          </cell>
        </row>
        <row r="1865">
          <cell r="B1865" t="str">
            <v>162605</v>
          </cell>
          <cell r="C1865" t="str">
            <v>DIAMETRO 300 MM</v>
          </cell>
          <cell r="D1865" t="str">
            <v>UN</v>
          </cell>
          <cell r="E1865">
            <v>24.88</v>
          </cell>
        </row>
        <row r="1866">
          <cell r="B1866" t="str">
            <v>162606</v>
          </cell>
          <cell r="C1866" t="str">
            <v>DIAMETRO 400 MM</v>
          </cell>
          <cell r="D1866" t="str">
            <v>UN</v>
          </cell>
          <cell r="E1866">
            <v>33.380000000000003</v>
          </cell>
        </row>
        <row r="1867">
          <cell r="B1867" t="str">
            <v>162607</v>
          </cell>
          <cell r="C1867" t="str">
            <v>DIAMETRO 500 MM</v>
          </cell>
          <cell r="D1867" t="str">
            <v>UN</v>
          </cell>
          <cell r="E1867">
            <v>41.6</v>
          </cell>
        </row>
        <row r="1868">
          <cell r="B1868" t="str">
            <v>162608</v>
          </cell>
          <cell r="C1868" t="str">
            <v>DIAMETRO 600 MM</v>
          </cell>
          <cell r="D1868" t="str">
            <v>UN</v>
          </cell>
          <cell r="E1868">
            <v>51.69</v>
          </cell>
        </row>
        <row r="1870">
          <cell r="B1870" t="str">
            <v>162700</v>
          </cell>
          <cell r="C1870" t="str">
            <v>MONTAGEM DE CURVAS DE FERRO FUNDIDO 11 GR 15 MIN. TIPO JE</v>
          </cell>
        </row>
        <row r="1871">
          <cell r="B1871" t="str">
            <v>162701</v>
          </cell>
          <cell r="C1871" t="str">
            <v>DIAMETRO 300 MM</v>
          </cell>
          <cell r="D1871" t="str">
            <v>UN</v>
          </cell>
          <cell r="E1871">
            <v>24.57</v>
          </cell>
        </row>
        <row r="1872">
          <cell r="B1872" t="str">
            <v>162702</v>
          </cell>
          <cell r="C1872" t="str">
            <v>DIAMETRO 400 MM</v>
          </cell>
          <cell r="D1872" t="str">
            <v>UN</v>
          </cell>
          <cell r="E1872">
            <v>32.729999999999997</v>
          </cell>
        </row>
        <row r="1873">
          <cell r="B1873" t="str">
            <v>162703</v>
          </cell>
          <cell r="C1873" t="str">
            <v>DIAMETRO 500 MM</v>
          </cell>
          <cell r="D1873" t="str">
            <v>UN</v>
          </cell>
          <cell r="E1873">
            <v>40.590000000000003</v>
          </cell>
        </row>
        <row r="1874">
          <cell r="B1874" t="str">
            <v>162704</v>
          </cell>
          <cell r="C1874" t="str">
            <v>DIAMETRO 600 MM</v>
          </cell>
          <cell r="D1874" t="str">
            <v>UN</v>
          </cell>
          <cell r="E1874">
            <v>50.2</v>
          </cell>
        </row>
        <row r="1876">
          <cell r="B1876" t="str">
            <v>162800</v>
          </cell>
          <cell r="C1876" t="str">
            <v>MONTAGEM DE CRUZETAS DE FERRO FUNDIDO TIPO JE</v>
          </cell>
        </row>
        <row r="1877">
          <cell r="B1877" t="str">
            <v>162801</v>
          </cell>
          <cell r="C1877" t="str">
            <v>DIAMETRO 100-50 MM</v>
          </cell>
          <cell r="D1877" t="str">
            <v>UN</v>
          </cell>
          <cell r="E1877">
            <v>20.45</v>
          </cell>
        </row>
        <row r="1878">
          <cell r="B1878" t="str">
            <v>162802</v>
          </cell>
          <cell r="C1878" t="str">
            <v>DIAMETRO 100-75 MM</v>
          </cell>
          <cell r="D1878" t="str">
            <v>UN</v>
          </cell>
          <cell r="E1878">
            <v>20.61</v>
          </cell>
        </row>
        <row r="1879">
          <cell r="B1879" t="str">
            <v>162803</v>
          </cell>
          <cell r="C1879" t="str">
            <v>DIAMETRO 100-100 MM</v>
          </cell>
          <cell r="D1879" t="str">
            <v>UN</v>
          </cell>
          <cell r="E1879">
            <v>20.74</v>
          </cell>
        </row>
        <row r="1880">
          <cell r="B1880" t="str">
            <v>162804</v>
          </cell>
          <cell r="C1880" t="str">
            <v>DIAMETRO 150-50 MM</v>
          </cell>
          <cell r="D1880" t="str">
            <v>UN</v>
          </cell>
          <cell r="E1880">
            <v>15.61</v>
          </cell>
        </row>
        <row r="1881">
          <cell r="B1881" t="str">
            <v>162805</v>
          </cell>
          <cell r="C1881" t="str">
            <v>DIAMETRO 150-75 MM</v>
          </cell>
          <cell r="D1881" t="str">
            <v>UN</v>
          </cell>
          <cell r="E1881">
            <v>24.75</v>
          </cell>
        </row>
        <row r="1882">
          <cell r="B1882" t="str">
            <v>162806</v>
          </cell>
          <cell r="C1882" t="str">
            <v>DIAMETRO 150-100 MM</v>
          </cell>
          <cell r="D1882" t="str">
            <v>UN</v>
          </cell>
          <cell r="E1882">
            <v>25.07</v>
          </cell>
        </row>
        <row r="1883">
          <cell r="B1883" t="str">
            <v>162807</v>
          </cell>
          <cell r="C1883" t="str">
            <v>DIAMETRO 150-150 MM</v>
          </cell>
          <cell r="D1883" t="str">
            <v>UN</v>
          </cell>
          <cell r="E1883">
            <v>25.66</v>
          </cell>
        </row>
        <row r="1884">
          <cell r="B1884" t="str">
            <v>162808</v>
          </cell>
          <cell r="C1884" t="str">
            <v>DIAMETRO 200-50 MM</v>
          </cell>
          <cell r="D1884" t="str">
            <v>UN</v>
          </cell>
          <cell r="E1884">
            <v>18.32</v>
          </cell>
        </row>
        <row r="1885">
          <cell r="B1885" t="str">
            <v>162809</v>
          </cell>
          <cell r="C1885" t="str">
            <v>DIAMETRO 200-75 MM</v>
          </cell>
          <cell r="D1885" t="str">
            <v>UN</v>
          </cell>
          <cell r="E1885">
            <v>20.41</v>
          </cell>
        </row>
        <row r="1886">
          <cell r="B1886" t="str">
            <v>162810</v>
          </cell>
          <cell r="C1886" t="str">
            <v>DIAMETRO 200-100 MM</v>
          </cell>
          <cell r="D1886" t="str">
            <v>UN</v>
          </cell>
          <cell r="E1886">
            <v>32.31</v>
          </cell>
        </row>
        <row r="1887">
          <cell r="B1887" t="str">
            <v>162811</v>
          </cell>
          <cell r="C1887" t="str">
            <v>DIAMETRO 200-200 MM</v>
          </cell>
          <cell r="D1887" t="str">
            <v>UN</v>
          </cell>
          <cell r="E1887">
            <v>33.840000000000003</v>
          </cell>
        </row>
        <row r="1888">
          <cell r="B1888" t="str">
            <v>162812</v>
          </cell>
          <cell r="C1888" t="str">
            <v>DIAMETRO 250-50 MM</v>
          </cell>
          <cell r="D1888" t="str">
            <v>UN</v>
          </cell>
          <cell r="E1888">
            <v>28.78</v>
          </cell>
        </row>
        <row r="1889">
          <cell r="B1889" t="str">
            <v>162813</v>
          </cell>
          <cell r="C1889" t="str">
            <v>DIAMETRO 250-75 MM</v>
          </cell>
          <cell r="D1889" t="str">
            <v>UN</v>
          </cell>
          <cell r="E1889">
            <v>38.86</v>
          </cell>
        </row>
        <row r="1890">
          <cell r="B1890" t="str">
            <v>162814</v>
          </cell>
          <cell r="C1890" t="str">
            <v>DIAMETRO 250-100 MM</v>
          </cell>
          <cell r="D1890" t="str">
            <v>UN</v>
          </cell>
          <cell r="E1890">
            <v>39.15</v>
          </cell>
        </row>
        <row r="1891">
          <cell r="B1891" t="str">
            <v>162815</v>
          </cell>
          <cell r="C1891" t="str">
            <v>DIAMETRO 250-250 MM</v>
          </cell>
          <cell r="D1891" t="str">
            <v>UN</v>
          </cell>
          <cell r="E1891">
            <v>41.2</v>
          </cell>
        </row>
        <row r="1892">
          <cell r="B1892" t="str">
            <v>162816</v>
          </cell>
          <cell r="C1892" t="str">
            <v>DIAMETRO 300-75 MM</v>
          </cell>
          <cell r="D1892" t="str">
            <v>UN</v>
          </cell>
          <cell r="E1892">
            <v>46.7</v>
          </cell>
        </row>
        <row r="1893">
          <cell r="B1893" t="str">
            <v>162817</v>
          </cell>
          <cell r="C1893" t="str">
            <v>DIAMETRO 300-100 MM</v>
          </cell>
          <cell r="D1893" t="str">
            <v>UN</v>
          </cell>
          <cell r="E1893">
            <v>47.14</v>
          </cell>
        </row>
        <row r="1894">
          <cell r="B1894" t="str">
            <v>162818</v>
          </cell>
          <cell r="C1894" t="str">
            <v>DIAMETRO 300-200 MM</v>
          </cell>
          <cell r="D1894" t="str">
            <v>UN</v>
          </cell>
          <cell r="E1894">
            <v>48.79</v>
          </cell>
        </row>
        <row r="1895">
          <cell r="B1895" t="str">
            <v>162819</v>
          </cell>
          <cell r="C1895" t="str">
            <v>DIAMETRO 300-300 MM</v>
          </cell>
          <cell r="D1895" t="str">
            <v>UN</v>
          </cell>
          <cell r="E1895">
            <v>50.43</v>
          </cell>
        </row>
        <row r="1896">
          <cell r="B1896" t="str">
            <v>162820</v>
          </cell>
          <cell r="C1896" t="str">
            <v>DIAMETRO 400-75 MM</v>
          </cell>
          <cell r="D1896" t="str">
            <v>UN</v>
          </cell>
          <cell r="E1896">
            <v>61.35</v>
          </cell>
        </row>
        <row r="1897">
          <cell r="B1897" t="str">
            <v>162821</v>
          </cell>
          <cell r="C1897" t="str">
            <v>DIAMETRO 400-100 MM</v>
          </cell>
          <cell r="D1897" t="str">
            <v>UN</v>
          </cell>
          <cell r="E1897">
            <v>61.79</v>
          </cell>
        </row>
        <row r="1898">
          <cell r="B1898" t="str">
            <v>162822</v>
          </cell>
          <cell r="C1898" t="str">
            <v>DIAMETRO 400-200 MM</v>
          </cell>
          <cell r="D1898" t="str">
            <v>UN</v>
          </cell>
          <cell r="E1898">
            <v>63.66</v>
          </cell>
        </row>
        <row r="1899">
          <cell r="B1899" t="str">
            <v>162823</v>
          </cell>
          <cell r="C1899" t="str">
            <v>DIAMETRO 400-300 MM</v>
          </cell>
          <cell r="D1899" t="str">
            <v>UN</v>
          </cell>
          <cell r="E1899">
            <v>65.400000000000006</v>
          </cell>
        </row>
        <row r="1900">
          <cell r="B1900" t="str">
            <v>162824</v>
          </cell>
          <cell r="C1900" t="str">
            <v>DIAMETRO 400-400 MM</v>
          </cell>
          <cell r="D1900" t="str">
            <v>UN</v>
          </cell>
          <cell r="E1900">
            <v>67.41</v>
          </cell>
        </row>
        <row r="1901">
          <cell r="B1901" t="str">
            <v>162825</v>
          </cell>
          <cell r="C1901" t="str">
            <v>DIAMETRO 500-75 MM</v>
          </cell>
          <cell r="D1901" t="str">
            <v>UN</v>
          </cell>
          <cell r="E1901">
            <v>73.209999999999994</v>
          </cell>
        </row>
        <row r="1902">
          <cell r="B1902" t="str">
            <v>162826</v>
          </cell>
          <cell r="C1902" t="str">
            <v>DIAMETRO 500-100 MM</v>
          </cell>
          <cell r="D1902" t="str">
            <v>UN</v>
          </cell>
          <cell r="E1902">
            <v>75.41</v>
          </cell>
        </row>
        <row r="1903">
          <cell r="B1903" t="str">
            <v>162827</v>
          </cell>
          <cell r="C1903" t="str">
            <v>DIAMETRO 500-200 MM</v>
          </cell>
          <cell r="D1903" t="str">
            <v>UN</v>
          </cell>
          <cell r="E1903">
            <v>77.510000000000005</v>
          </cell>
        </row>
        <row r="1904">
          <cell r="B1904" t="str">
            <v>162828</v>
          </cell>
          <cell r="C1904" t="str">
            <v>DIAMETRO 500-300 MM</v>
          </cell>
          <cell r="D1904" t="str">
            <v>UN</v>
          </cell>
          <cell r="E1904">
            <v>79.73</v>
          </cell>
        </row>
        <row r="1905">
          <cell r="B1905" t="str">
            <v>162829</v>
          </cell>
          <cell r="C1905" t="str">
            <v>DIAMETRO 500-500 MM</v>
          </cell>
          <cell r="D1905" t="str">
            <v>UN</v>
          </cell>
          <cell r="E1905">
            <v>84.58</v>
          </cell>
        </row>
        <row r="1906">
          <cell r="B1906" t="str">
            <v>162830</v>
          </cell>
          <cell r="C1906" t="str">
            <v>DIAMETRO 600-75 MM</v>
          </cell>
          <cell r="D1906" t="str">
            <v>UN</v>
          </cell>
          <cell r="E1906">
            <v>90.7</v>
          </cell>
        </row>
        <row r="1907">
          <cell r="B1907" t="str">
            <v>162831</v>
          </cell>
          <cell r="C1907" t="str">
            <v>DIAMETRO 600-100 MM</v>
          </cell>
          <cell r="D1907" t="str">
            <v>UN</v>
          </cell>
          <cell r="E1907">
            <v>91.69</v>
          </cell>
        </row>
        <row r="1908">
          <cell r="B1908" t="str">
            <v>162832</v>
          </cell>
          <cell r="C1908" t="str">
            <v>DIAMETRO 600-200 MM</v>
          </cell>
          <cell r="D1908" t="str">
            <v>UN</v>
          </cell>
          <cell r="E1908">
            <v>94.33</v>
          </cell>
        </row>
        <row r="1909">
          <cell r="B1909" t="str">
            <v>162833</v>
          </cell>
          <cell r="C1909" t="str">
            <v>DIAMETRO 600-300 MM</v>
          </cell>
          <cell r="D1909" t="str">
            <v>UN</v>
          </cell>
          <cell r="E1909">
            <v>96.86</v>
          </cell>
        </row>
        <row r="1910">
          <cell r="B1910" t="str">
            <v>162834</v>
          </cell>
          <cell r="C1910" t="str">
            <v>DIAMETRO 600-400 MM</v>
          </cell>
          <cell r="D1910" t="str">
            <v>UN</v>
          </cell>
          <cell r="E1910">
            <v>99.4</v>
          </cell>
        </row>
        <row r="1911">
          <cell r="B1911" t="str">
            <v>162835</v>
          </cell>
          <cell r="C1911" t="str">
            <v>DIAMETRO 600-600 MM</v>
          </cell>
          <cell r="D1911" t="str">
            <v>UN</v>
          </cell>
          <cell r="E1911">
            <v>106.42</v>
          </cell>
        </row>
        <row r="1913">
          <cell r="B1913" t="str">
            <v>162900</v>
          </cell>
          <cell r="C1913" t="str">
            <v>MONTAGEM DE TES DE FERRO FUNDIDO TIPO JE</v>
          </cell>
        </row>
        <row r="1914">
          <cell r="B1914" t="str">
            <v>162901</v>
          </cell>
          <cell r="C1914" t="str">
            <v>DIAMETRO 100-50 MM</v>
          </cell>
          <cell r="D1914" t="str">
            <v>UN</v>
          </cell>
          <cell r="E1914">
            <v>12.92</v>
          </cell>
        </row>
        <row r="1915">
          <cell r="B1915" t="str">
            <v>162902</v>
          </cell>
          <cell r="C1915" t="str">
            <v>DIAMETRO 100-75 MM</v>
          </cell>
          <cell r="D1915" t="str">
            <v>UN</v>
          </cell>
          <cell r="E1915">
            <v>12.99</v>
          </cell>
        </row>
        <row r="1916">
          <cell r="B1916" t="str">
            <v>162903</v>
          </cell>
          <cell r="C1916" t="str">
            <v>DIAMETRO 100-100 MM</v>
          </cell>
          <cell r="D1916" t="str">
            <v>UN</v>
          </cell>
          <cell r="E1916">
            <v>15.48</v>
          </cell>
        </row>
        <row r="1917">
          <cell r="B1917" t="str">
            <v>162904</v>
          </cell>
          <cell r="C1917" t="str">
            <v>DIAMETRO 150-50 MM</v>
          </cell>
          <cell r="D1917" t="str">
            <v>UN</v>
          </cell>
          <cell r="E1917">
            <v>15.44</v>
          </cell>
        </row>
        <row r="1918">
          <cell r="B1918" t="str">
            <v>162905</v>
          </cell>
          <cell r="C1918" t="str">
            <v>DIAMETRO 150-75 MM</v>
          </cell>
          <cell r="D1918" t="str">
            <v>UN</v>
          </cell>
          <cell r="E1918">
            <v>15.49</v>
          </cell>
        </row>
        <row r="1919">
          <cell r="B1919" t="str">
            <v>162906</v>
          </cell>
          <cell r="C1919" t="str">
            <v>DIAMETRO 150-100 MM</v>
          </cell>
          <cell r="D1919" t="str">
            <v>UN</v>
          </cell>
          <cell r="E1919">
            <v>18.100000000000001</v>
          </cell>
        </row>
        <row r="1920">
          <cell r="B1920" t="str">
            <v>162907</v>
          </cell>
          <cell r="C1920" t="str">
            <v>DIAMETRO 150-150 MM</v>
          </cell>
          <cell r="D1920" t="str">
            <v>UN</v>
          </cell>
          <cell r="E1920">
            <v>19.41</v>
          </cell>
        </row>
        <row r="1921">
          <cell r="B1921" t="str">
            <v>162908</v>
          </cell>
          <cell r="C1921" t="str">
            <v>DIAMETRO 200-50 MM</v>
          </cell>
          <cell r="D1921" t="str">
            <v>UN</v>
          </cell>
          <cell r="E1921">
            <v>19.37</v>
          </cell>
        </row>
        <row r="1922">
          <cell r="B1922" t="str">
            <v>162909</v>
          </cell>
          <cell r="C1922" t="str">
            <v>DIAMETRO 200-75 MM</v>
          </cell>
          <cell r="D1922" t="str">
            <v>UN</v>
          </cell>
          <cell r="E1922">
            <v>19.57</v>
          </cell>
        </row>
        <row r="1923">
          <cell r="B1923" t="str">
            <v>162910</v>
          </cell>
          <cell r="C1923" t="str">
            <v>DIAMETRO 200-100 MM</v>
          </cell>
          <cell r="D1923" t="str">
            <v>UN</v>
          </cell>
          <cell r="E1923">
            <v>22.13</v>
          </cell>
        </row>
        <row r="1924">
          <cell r="B1924" t="str">
            <v>162911</v>
          </cell>
          <cell r="C1924" t="str">
            <v>DIAMETRO 200-200 MM</v>
          </cell>
          <cell r="D1924" t="str">
            <v>UN</v>
          </cell>
          <cell r="E1924">
            <v>25.69</v>
          </cell>
        </row>
        <row r="1925">
          <cell r="B1925" t="str">
            <v>162912</v>
          </cell>
          <cell r="C1925" t="str">
            <v>DIAMETRO 250-50 MM</v>
          </cell>
          <cell r="D1925" t="str">
            <v>UN</v>
          </cell>
          <cell r="E1925">
            <v>22.92</v>
          </cell>
        </row>
        <row r="1926">
          <cell r="B1926" t="str">
            <v>162913</v>
          </cell>
          <cell r="C1926" t="str">
            <v>DIAMETRO 250-75 MM</v>
          </cell>
          <cell r="D1926" t="str">
            <v>UN</v>
          </cell>
          <cell r="E1926">
            <v>23.14</v>
          </cell>
        </row>
        <row r="1927">
          <cell r="B1927" t="str">
            <v>162914</v>
          </cell>
          <cell r="C1927" t="str">
            <v>DIAMETRO 250-100 MM</v>
          </cell>
          <cell r="D1927" t="str">
            <v>UN</v>
          </cell>
          <cell r="E1927">
            <v>25.81</v>
          </cell>
        </row>
        <row r="1928">
          <cell r="B1928" t="str">
            <v>162915</v>
          </cell>
          <cell r="C1928" t="str">
            <v>DIAMETRO 250-250 MM</v>
          </cell>
          <cell r="D1928" t="str">
            <v>UN</v>
          </cell>
          <cell r="E1928">
            <v>31.33</v>
          </cell>
        </row>
        <row r="1929">
          <cell r="B1929" t="str">
            <v>162916</v>
          </cell>
          <cell r="C1929" t="str">
            <v>DIAMETRO 300-75 MM</v>
          </cell>
          <cell r="D1929" t="str">
            <v>UN</v>
          </cell>
          <cell r="E1929">
            <v>27.47</v>
          </cell>
        </row>
        <row r="1930">
          <cell r="B1930" t="str">
            <v>162917</v>
          </cell>
          <cell r="C1930" t="str">
            <v>DIAMETRO 300-100 MM</v>
          </cell>
          <cell r="D1930" t="str">
            <v>UN</v>
          </cell>
          <cell r="E1930">
            <v>30.25</v>
          </cell>
        </row>
        <row r="1931">
          <cell r="B1931" t="str">
            <v>162918</v>
          </cell>
          <cell r="C1931" t="str">
            <v>DIAMETRO 300-150 MM</v>
          </cell>
          <cell r="D1931" t="str">
            <v>UN</v>
          </cell>
          <cell r="E1931">
            <v>31.65</v>
          </cell>
        </row>
        <row r="1932">
          <cell r="B1932" t="str">
            <v>162919</v>
          </cell>
          <cell r="C1932" t="str">
            <v>DIAMETRO 300-200 MM</v>
          </cell>
          <cell r="D1932" t="str">
            <v>UN</v>
          </cell>
          <cell r="E1932">
            <v>33.869999999999997</v>
          </cell>
        </row>
        <row r="1933">
          <cell r="B1933" t="str">
            <v>162920</v>
          </cell>
          <cell r="C1933" t="str">
            <v>DIAMETRO 300-250 MM</v>
          </cell>
          <cell r="D1933" t="str">
            <v>UN</v>
          </cell>
          <cell r="E1933">
            <v>35.92</v>
          </cell>
        </row>
        <row r="1934">
          <cell r="B1934" t="str">
            <v>162921</v>
          </cell>
          <cell r="C1934" t="str">
            <v>DIAMETRO 300-300 MM</v>
          </cell>
          <cell r="D1934" t="str">
            <v>UN</v>
          </cell>
          <cell r="E1934">
            <v>38.54</v>
          </cell>
        </row>
        <row r="1935">
          <cell r="B1935" t="str">
            <v>162922</v>
          </cell>
          <cell r="C1935" t="str">
            <v>DIAMETRO 400-75 MM</v>
          </cell>
          <cell r="D1935" t="str">
            <v>UN</v>
          </cell>
          <cell r="E1935">
            <v>35.81</v>
          </cell>
        </row>
        <row r="1936">
          <cell r="B1936" t="str">
            <v>162923</v>
          </cell>
          <cell r="C1936" t="str">
            <v>DIAMETRO 400-100 MM</v>
          </cell>
          <cell r="D1936" t="str">
            <v>UN</v>
          </cell>
          <cell r="E1936">
            <v>38.57</v>
          </cell>
        </row>
        <row r="1937">
          <cell r="B1937" t="str">
            <v>162924</v>
          </cell>
          <cell r="C1937" t="str">
            <v>DIAMETRO 400-200 MM</v>
          </cell>
          <cell r="D1937" t="str">
            <v>UN</v>
          </cell>
          <cell r="E1937">
            <v>42.58</v>
          </cell>
        </row>
        <row r="1938">
          <cell r="B1938" t="str">
            <v>162925</v>
          </cell>
          <cell r="C1938" t="str">
            <v>DIAMETRO 400-300 MM</v>
          </cell>
          <cell r="D1938" t="str">
            <v>UN</v>
          </cell>
          <cell r="E1938">
            <v>47.29</v>
          </cell>
        </row>
        <row r="1939">
          <cell r="B1939" t="str">
            <v>162926</v>
          </cell>
          <cell r="C1939" t="str">
            <v>DIAMETRO 400-400 MM</v>
          </cell>
          <cell r="D1939" t="str">
            <v>UN</v>
          </cell>
          <cell r="E1939">
            <v>51.96</v>
          </cell>
        </row>
        <row r="1940">
          <cell r="B1940" t="str">
            <v>162927</v>
          </cell>
          <cell r="C1940" t="str">
            <v>DIAMETRO 500-100 MM</v>
          </cell>
          <cell r="D1940" t="str">
            <v>UN</v>
          </cell>
          <cell r="E1940">
            <v>46.43</v>
          </cell>
        </row>
        <row r="1941">
          <cell r="B1941" t="str">
            <v>162928</v>
          </cell>
          <cell r="C1941" t="str">
            <v>DIAMETRO 500-200 MM</v>
          </cell>
          <cell r="D1941" t="str">
            <v>UN</v>
          </cell>
          <cell r="E1941">
            <v>50.95</v>
          </cell>
        </row>
        <row r="1942">
          <cell r="B1942" t="str">
            <v>162929</v>
          </cell>
          <cell r="C1942" t="str">
            <v>DIAMETRO 500-300 MM</v>
          </cell>
          <cell r="D1942" t="str">
            <v>UN</v>
          </cell>
          <cell r="E1942">
            <v>55.99</v>
          </cell>
        </row>
        <row r="1943">
          <cell r="B1943" t="str">
            <v>162930</v>
          </cell>
          <cell r="C1943" t="str">
            <v>DIAMETRO 500-500 MM</v>
          </cell>
          <cell r="D1943" t="str">
            <v>UN</v>
          </cell>
          <cell r="E1943">
            <v>65.67</v>
          </cell>
        </row>
        <row r="1944">
          <cell r="B1944" t="str">
            <v>162931</v>
          </cell>
          <cell r="C1944" t="str">
            <v>DIAMETRO 600-100 MM</v>
          </cell>
          <cell r="D1944" t="str">
            <v>UN</v>
          </cell>
          <cell r="E1944">
            <v>56.12</v>
          </cell>
        </row>
        <row r="1945">
          <cell r="B1945" t="str">
            <v>162932</v>
          </cell>
          <cell r="C1945" t="str">
            <v>DIAMETRO 600-200 MM</v>
          </cell>
          <cell r="D1945" t="str">
            <v>UN</v>
          </cell>
          <cell r="E1945">
            <v>61.04</v>
          </cell>
        </row>
        <row r="1946">
          <cell r="B1946" t="str">
            <v>162933</v>
          </cell>
          <cell r="C1946" t="str">
            <v>DIAMETRO 600-300 MM</v>
          </cell>
          <cell r="D1946" t="str">
            <v>UN</v>
          </cell>
          <cell r="E1946">
            <v>71.42</v>
          </cell>
        </row>
        <row r="1947">
          <cell r="B1947" t="str">
            <v>162934</v>
          </cell>
          <cell r="C1947" t="str">
            <v>DIAMETRO 600-400 MM</v>
          </cell>
          <cell r="D1947" t="str">
            <v>UN</v>
          </cell>
          <cell r="E1947">
            <v>81.48</v>
          </cell>
        </row>
        <row r="1948">
          <cell r="B1948" t="str">
            <v>162935</v>
          </cell>
          <cell r="C1948" t="str">
            <v>DIAMETRO 600- 600 MM</v>
          </cell>
          <cell r="D1948" t="str">
            <v>UN</v>
          </cell>
          <cell r="E1948">
            <v>103.72</v>
          </cell>
        </row>
        <row r="1950">
          <cell r="B1950" t="str">
            <v>163000</v>
          </cell>
          <cell r="C1950" t="str">
            <v>MONTAGEM DE TES DE FERRO FUNDIDO TIPO JE/F</v>
          </cell>
        </row>
        <row r="1951">
          <cell r="B1951" t="str">
            <v>163001</v>
          </cell>
          <cell r="C1951" t="str">
            <v>DIAMETRO 100-50 MM</v>
          </cell>
          <cell r="D1951" t="str">
            <v>UN</v>
          </cell>
          <cell r="E1951">
            <v>13.43</v>
          </cell>
        </row>
        <row r="1952">
          <cell r="B1952" t="str">
            <v>163002</v>
          </cell>
          <cell r="C1952" t="str">
            <v>DIAMETRO 150-50 MM</v>
          </cell>
          <cell r="D1952" t="str">
            <v>UN</v>
          </cell>
          <cell r="E1952">
            <v>15.46</v>
          </cell>
        </row>
        <row r="1953">
          <cell r="B1953" t="str">
            <v>163003</v>
          </cell>
          <cell r="C1953" t="str">
            <v>DIAMETRO 150-75 MM</v>
          </cell>
          <cell r="D1953" t="str">
            <v>UN</v>
          </cell>
          <cell r="E1953">
            <v>15.6</v>
          </cell>
        </row>
        <row r="1954">
          <cell r="B1954" t="str">
            <v>163004</v>
          </cell>
          <cell r="C1954" t="str">
            <v>DIAMETRO 200-50 MM</v>
          </cell>
          <cell r="D1954" t="str">
            <v>UN</v>
          </cell>
          <cell r="E1954">
            <v>19.53</v>
          </cell>
        </row>
        <row r="1955">
          <cell r="B1955" t="str">
            <v>163005</v>
          </cell>
          <cell r="C1955" t="str">
            <v>DIAMETRO 200-75 MM</v>
          </cell>
          <cell r="D1955" t="str">
            <v>UN</v>
          </cell>
          <cell r="E1955">
            <v>19.77</v>
          </cell>
        </row>
        <row r="1956">
          <cell r="B1956" t="str">
            <v>163006</v>
          </cell>
          <cell r="C1956" t="str">
            <v>DIAMETRO 200-100 MM</v>
          </cell>
          <cell r="D1956" t="str">
            <v>UN</v>
          </cell>
          <cell r="E1956">
            <v>23.22</v>
          </cell>
        </row>
        <row r="1957">
          <cell r="B1957" t="str">
            <v>163007</v>
          </cell>
          <cell r="C1957" t="str">
            <v>DIAMETRO 250-50 MM</v>
          </cell>
          <cell r="D1957" t="str">
            <v>UN</v>
          </cell>
          <cell r="E1957">
            <v>23.03</v>
          </cell>
        </row>
        <row r="1958">
          <cell r="B1958" t="str">
            <v>163008</v>
          </cell>
          <cell r="C1958" t="str">
            <v>DIAMETRO 250-75 MM</v>
          </cell>
          <cell r="D1958" t="str">
            <v>UN</v>
          </cell>
          <cell r="E1958">
            <v>23.24</v>
          </cell>
        </row>
        <row r="1959">
          <cell r="B1959" t="str">
            <v>163009</v>
          </cell>
          <cell r="C1959" t="str">
            <v>DIAMETRO 250-100 MM</v>
          </cell>
          <cell r="D1959" t="str">
            <v>UN</v>
          </cell>
          <cell r="E1959">
            <v>26.89</v>
          </cell>
        </row>
        <row r="1960">
          <cell r="B1960" t="str">
            <v>163010</v>
          </cell>
          <cell r="C1960" t="str">
            <v>DIAMETRO 300-100 MM</v>
          </cell>
          <cell r="D1960" t="str">
            <v>UN</v>
          </cell>
          <cell r="E1960">
            <v>31.36</v>
          </cell>
        </row>
        <row r="1961">
          <cell r="B1961" t="str">
            <v>163011</v>
          </cell>
          <cell r="C1961" t="str">
            <v>DIAMETRO 300-200 MM</v>
          </cell>
          <cell r="D1961" t="str">
            <v>UN</v>
          </cell>
          <cell r="E1961">
            <v>36.380000000000003</v>
          </cell>
        </row>
        <row r="1962">
          <cell r="B1962" t="str">
            <v>163012</v>
          </cell>
          <cell r="C1962" t="str">
            <v>DIAMETRO 300-300 MM</v>
          </cell>
          <cell r="D1962" t="str">
            <v>UN</v>
          </cell>
          <cell r="E1962">
            <v>44.63</v>
          </cell>
        </row>
        <row r="1963">
          <cell r="B1963" t="str">
            <v>163013</v>
          </cell>
          <cell r="C1963" t="str">
            <v>DIAMETRO 400-100 MM</v>
          </cell>
          <cell r="D1963" t="str">
            <v>UN</v>
          </cell>
          <cell r="E1963">
            <v>39.840000000000003</v>
          </cell>
        </row>
        <row r="1964">
          <cell r="B1964" t="str">
            <v>163014</v>
          </cell>
          <cell r="C1964" t="str">
            <v>DIAMETRO 400-200 MM</v>
          </cell>
          <cell r="D1964" t="str">
            <v>UN</v>
          </cell>
          <cell r="E1964">
            <v>45.12</v>
          </cell>
        </row>
        <row r="1965">
          <cell r="B1965" t="str">
            <v>163015</v>
          </cell>
          <cell r="C1965" t="str">
            <v>DIAMETRO 400-300 MM</v>
          </cell>
          <cell r="D1965" t="str">
            <v>UN</v>
          </cell>
          <cell r="E1965">
            <v>53.49</v>
          </cell>
        </row>
        <row r="1966">
          <cell r="B1966" t="str">
            <v>163016</v>
          </cell>
          <cell r="C1966" t="str">
            <v>DIAMETRO 400-400 MM</v>
          </cell>
          <cell r="D1966" t="str">
            <v>UN</v>
          </cell>
          <cell r="E1966">
            <v>61.1</v>
          </cell>
        </row>
        <row r="1967">
          <cell r="B1967" t="str">
            <v>163017</v>
          </cell>
          <cell r="C1967" t="str">
            <v>DIAMETRO 500-100 MM</v>
          </cell>
          <cell r="D1967" t="str">
            <v>UN</v>
          </cell>
          <cell r="E1967">
            <v>47.9</v>
          </cell>
        </row>
        <row r="1968">
          <cell r="B1968" t="str">
            <v>163018</v>
          </cell>
          <cell r="C1968" t="str">
            <v>DIAMETRO 500-200 MM</v>
          </cell>
          <cell r="D1968" t="str">
            <v>UN</v>
          </cell>
          <cell r="E1968">
            <v>53.58</v>
          </cell>
        </row>
        <row r="1969">
          <cell r="B1969" t="str">
            <v>163019</v>
          </cell>
          <cell r="C1969" t="str">
            <v>DIAMETRO 500-300 MM</v>
          </cell>
          <cell r="D1969" t="str">
            <v>UN</v>
          </cell>
          <cell r="E1969">
            <v>62.24</v>
          </cell>
        </row>
        <row r="1970">
          <cell r="B1970" t="str">
            <v>163020</v>
          </cell>
          <cell r="C1970" t="str">
            <v>DIAMETRO 500-500 MM</v>
          </cell>
          <cell r="D1970" t="str">
            <v>UN</v>
          </cell>
          <cell r="E1970">
            <v>79.38</v>
          </cell>
        </row>
        <row r="1971">
          <cell r="B1971" t="str">
            <v>163021</v>
          </cell>
          <cell r="C1971" t="str">
            <v>DIAMETRO 600-100 MM</v>
          </cell>
          <cell r="D1971" t="str">
            <v>UN</v>
          </cell>
          <cell r="E1971">
            <v>57.12</v>
          </cell>
        </row>
        <row r="1972">
          <cell r="B1972" t="str">
            <v>163022</v>
          </cell>
          <cell r="C1972" t="str">
            <v>DIAMETRO 600-200 MM</v>
          </cell>
          <cell r="D1972" t="str">
            <v>UN</v>
          </cell>
          <cell r="E1972">
            <v>63.58</v>
          </cell>
        </row>
        <row r="1973">
          <cell r="B1973" t="str">
            <v>163023</v>
          </cell>
          <cell r="C1973" t="str">
            <v>DIAMETRO 600-400 MM</v>
          </cell>
          <cell r="D1973" t="str">
            <v>UN</v>
          </cell>
          <cell r="E1973">
            <v>81.3</v>
          </cell>
        </row>
        <row r="1974">
          <cell r="B1974" t="str">
            <v>163024</v>
          </cell>
          <cell r="C1974" t="str">
            <v>DIAMETRO 600-600 MM</v>
          </cell>
          <cell r="D1974" t="str">
            <v>UN</v>
          </cell>
          <cell r="E1974">
            <v>102.74</v>
          </cell>
        </row>
        <row r="1976">
          <cell r="B1976" t="str">
            <v>163100</v>
          </cell>
          <cell r="C1976" t="str">
            <v>MONTAGEM DE REDUCOES DE FERRO FUNDIDO TIPO JE (P/B)</v>
          </cell>
        </row>
        <row r="1977">
          <cell r="B1977" t="str">
            <v>163101</v>
          </cell>
          <cell r="C1977" t="str">
            <v>DIAMETRO 100-50 MM</v>
          </cell>
          <cell r="D1977" t="str">
            <v>UN</v>
          </cell>
          <cell r="E1977">
            <v>7.44</v>
          </cell>
        </row>
        <row r="1978">
          <cell r="B1978" t="str">
            <v>163102</v>
          </cell>
          <cell r="C1978" t="str">
            <v>DIAMETRO 100-75 MM</v>
          </cell>
          <cell r="D1978" t="str">
            <v>UN</v>
          </cell>
          <cell r="E1978">
            <v>7.46</v>
          </cell>
        </row>
        <row r="1979">
          <cell r="B1979" t="str">
            <v>163103</v>
          </cell>
          <cell r="C1979" t="str">
            <v>DIAMETRO 150-75 MM</v>
          </cell>
          <cell r="D1979" t="str">
            <v>UN</v>
          </cell>
          <cell r="E1979">
            <v>8.8000000000000007</v>
          </cell>
        </row>
        <row r="1980">
          <cell r="B1980" t="str">
            <v>163104</v>
          </cell>
          <cell r="C1980" t="str">
            <v>DIAMETRO 150-100 MM</v>
          </cell>
          <cell r="D1980" t="str">
            <v>UN</v>
          </cell>
          <cell r="E1980">
            <v>11.27</v>
          </cell>
        </row>
        <row r="1981">
          <cell r="B1981" t="str">
            <v>163105</v>
          </cell>
          <cell r="C1981" t="str">
            <v>DIAMETRO 200-100 MM</v>
          </cell>
          <cell r="D1981" t="str">
            <v>UN</v>
          </cell>
          <cell r="E1981">
            <v>13.4</v>
          </cell>
        </row>
        <row r="1982">
          <cell r="B1982" t="str">
            <v>163106</v>
          </cell>
          <cell r="C1982" t="str">
            <v>DIAMETRO 200-150 MM</v>
          </cell>
          <cell r="D1982" t="str">
            <v>UN</v>
          </cell>
          <cell r="E1982">
            <v>14.45</v>
          </cell>
        </row>
        <row r="1983">
          <cell r="B1983" t="str">
            <v>163107</v>
          </cell>
          <cell r="C1983" t="str">
            <v>DIAMETRO 250-150 MM</v>
          </cell>
          <cell r="D1983" t="str">
            <v>UN</v>
          </cell>
          <cell r="E1983">
            <v>18.73</v>
          </cell>
        </row>
        <row r="1984">
          <cell r="B1984" t="str">
            <v>163108</v>
          </cell>
          <cell r="C1984" t="str">
            <v>DIAMETRO 250-200 MM</v>
          </cell>
          <cell r="D1984" t="str">
            <v>UN</v>
          </cell>
          <cell r="E1984">
            <v>20.010000000000002</v>
          </cell>
        </row>
        <row r="1985">
          <cell r="B1985" t="str">
            <v>163109</v>
          </cell>
          <cell r="C1985" t="str">
            <v>DIAMETRO 300-150 MM</v>
          </cell>
          <cell r="D1985" t="str">
            <v>UN</v>
          </cell>
          <cell r="E1985">
            <v>21.18</v>
          </cell>
        </row>
        <row r="1986">
          <cell r="B1986" t="str">
            <v>163110</v>
          </cell>
          <cell r="C1986" t="str">
            <v>DIAMETRO 300-200 MM</v>
          </cell>
          <cell r="D1986" t="str">
            <v>UN</v>
          </cell>
          <cell r="E1986">
            <v>22.57</v>
          </cell>
        </row>
        <row r="1987">
          <cell r="B1987" t="str">
            <v>163111</v>
          </cell>
          <cell r="C1987" t="str">
            <v>DIAMETRO 300-250 MM</v>
          </cell>
          <cell r="D1987" t="str">
            <v>UN</v>
          </cell>
          <cell r="E1987">
            <v>25.27</v>
          </cell>
        </row>
        <row r="1988">
          <cell r="B1988" t="str">
            <v>163112</v>
          </cell>
          <cell r="C1988" t="str">
            <v>DIAMETRO 350-200 MM</v>
          </cell>
          <cell r="D1988" t="str">
            <v>UN</v>
          </cell>
          <cell r="E1988">
            <v>26.42</v>
          </cell>
        </row>
        <row r="1989">
          <cell r="B1989" t="str">
            <v>163113</v>
          </cell>
          <cell r="C1989" t="str">
            <v>DIAMETRO 350-250 MM</v>
          </cell>
          <cell r="D1989" t="str">
            <v>UN</v>
          </cell>
          <cell r="E1989">
            <v>29.15</v>
          </cell>
        </row>
        <row r="1990">
          <cell r="B1990" t="str">
            <v>163114</v>
          </cell>
          <cell r="C1990" t="str">
            <v>DIAMETRO 350-300 MM</v>
          </cell>
          <cell r="D1990" t="str">
            <v>UN</v>
          </cell>
          <cell r="E1990">
            <v>32.700000000000003</v>
          </cell>
        </row>
        <row r="1991">
          <cell r="B1991" t="str">
            <v>163115</v>
          </cell>
          <cell r="C1991" t="str">
            <v>DIAMETRO 400-250 MM</v>
          </cell>
          <cell r="D1991" t="str">
            <v>UN</v>
          </cell>
          <cell r="E1991">
            <v>30.01</v>
          </cell>
        </row>
        <row r="1992">
          <cell r="B1992" t="str">
            <v>163116</v>
          </cell>
          <cell r="C1992" t="str">
            <v>DIAMETRO 400- 300 MM</v>
          </cell>
          <cell r="D1992" t="str">
            <v>UN</v>
          </cell>
          <cell r="E1992">
            <v>33.58</v>
          </cell>
        </row>
        <row r="1993">
          <cell r="B1993" t="str">
            <v>163117</v>
          </cell>
          <cell r="C1993" t="str">
            <v>DIAMETRO 400- 350 MM</v>
          </cell>
          <cell r="D1993" t="str">
            <v>UN</v>
          </cell>
          <cell r="E1993">
            <v>36.130000000000003</v>
          </cell>
        </row>
        <row r="1994">
          <cell r="B1994" t="str">
            <v>163118</v>
          </cell>
          <cell r="C1994" t="str">
            <v>DIAMETRO 500- 350 MM</v>
          </cell>
          <cell r="D1994" t="str">
            <v>UN</v>
          </cell>
          <cell r="E1994">
            <v>40.81</v>
          </cell>
        </row>
        <row r="1995">
          <cell r="B1995" t="str">
            <v>163119</v>
          </cell>
          <cell r="C1995" t="str">
            <v>DIAMETRO 500- 400 MM</v>
          </cell>
          <cell r="D1995" t="str">
            <v>UN</v>
          </cell>
          <cell r="E1995">
            <v>43.27</v>
          </cell>
        </row>
        <row r="1996">
          <cell r="B1996" t="str">
            <v>163120</v>
          </cell>
          <cell r="C1996" t="str">
            <v>DIAMETRO 600- 400 MM</v>
          </cell>
          <cell r="D1996" t="str">
            <v>UN</v>
          </cell>
          <cell r="E1996">
            <v>50.08</v>
          </cell>
        </row>
        <row r="1997">
          <cell r="B1997" t="str">
            <v>163121</v>
          </cell>
          <cell r="C1997" t="str">
            <v>DIAMETRO 600- 500 MM</v>
          </cell>
          <cell r="D1997" t="str">
            <v>UN</v>
          </cell>
          <cell r="E1997">
            <v>55.64</v>
          </cell>
        </row>
        <row r="1999">
          <cell r="B1999" t="str">
            <v>163200</v>
          </cell>
          <cell r="C1999" t="str">
            <v>MONTAGEM DE LUVAS FOFO TIPO JE</v>
          </cell>
        </row>
        <row r="2000">
          <cell r="B2000" t="str">
            <v>163201</v>
          </cell>
          <cell r="C2000" t="str">
            <v>DIAMETRO 100 MM</v>
          </cell>
          <cell r="D2000" t="str">
            <v>UN</v>
          </cell>
          <cell r="E2000">
            <v>10.25</v>
          </cell>
        </row>
        <row r="2001">
          <cell r="B2001" t="str">
            <v>163202</v>
          </cell>
          <cell r="C2001" t="str">
            <v>DIAMETRO 150 MM</v>
          </cell>
          <cell r="D2001" t="str">
            <v>UN</v>
          </cell>
          <cell r="E2001">
            <v>12.75</v>
          </cell>
        </row>
        <row r="2002">
          <cell r="B2002" t="str">
            <v>163203</v>
          </cell>
          <cell r="C2002" t="str">
            <v>DIAMETRO 200 MM</v>
          </cell>
          <cell r="D2002" t="str">
            <v>UN</v>
          </cell>
          <cell r="E2002">
            <v>16.809999999999999</v>
          </cell>
        </row>
        <row r="2003">
          <cell r="B2003" t="str">
            <v>163204</v>
          </cell>
          <cell r="C2003" t="str">
            <v>DIAMETRO 250 MM</v>
          </cell>
          <cell r="D2003" t="str">
            <v>UN</v>
          </cell>
          <cell r="E2003">
            <v>20.5</v>
          </cell>
        </row>
        <row r="2004">
          <cell r="B2004" t="str">
            <v>163205</v>
          </cell>
          <cell r="C2004" t="str">
            <v>DIAMETRO 300 MM</v>
          </cell>
          <cell r="D2004" t="str">
            <v>UN</v>
          </cell>
          <cell r="E2004">
            <v>24.77</v>
          </cell>
        </row>
        <row r="2005">
          <cell r="B2005" t="str">
            <v>163206</v>
          </cell>
          <cell r="C2005" t="str">
            <v>DIAMETRO 400 MM</v>
          </cell>
          <cell r="D2005" t="str">
            <v>UN</v>
          </cell>
          <cell r="E2005">
            <v>32.93</v>
          </cell>
        </row>
        <row r="2006">
          <cell r="B2006" t="str">
            <v>163207</v>
          </cell>
          <cell r="C2006" t="str">
            <v>DIAMETRO 500 MM</v>
          </cell>
          <cell r="D2006" t="str">
            <v>UN</v>
          </cell>
          <cell r="E2006">
            <v>40.729999999999997</v>
          </cell>
        </row>
        <row r="2007">
          <cell r="B2007" t="str">
            <v>163208</v>
          </cell>
          <cell r="C2007" t="str">
            <v>DIAMETRO 600 MM</v>
          </cell>
          <cell r="D2007" t="str">
            <v>UN</v>
          </cell>
          <cell r="E2007">
            <v>50.2</v>
          </cell>
        </row>
        <row r="2009">
          <cell r="B2009" t="str">
            <v>163300</v>
          </cell>
          <cell r="C2009" t="str">
            <v>MONTAGEM DE CAP DE FERRO FUNDIDO TIPO JE</v>
          </cell>
        </row>
        <row r="2010">
          <cell r="B2010" t="str">
            <v>163301</v>
          </cell>
          <cell r="C2010" t="str">
            <v>DIAMETRO 100 MM</v>
          </cell>
          <cell r="D2010" t="str">
            <v>UN</v>
          </cell>
          <cell r="E2010">
            <v>5.05</v>
          </cell>
        </row>
        <row r="2011">
          <cell r="B2011" t="str">
            <v>163302</v>
          </cell>
          <cell r="C2011" t="str">
            <v>DIAMETRO 150 MM</v>
          </cell>
          <cell r="D2011" t="str">
            <v>UN</v>
          </cell>
          <cell r="E2011">
            <v>6.41</v>
          </cell>
        </row>
        <row r="2012">
          <cell r="B2012" t="str">
            <v>163303</v>
          </cell>
          <cell r="C2012" t="str">
            <v>DIAMETRO 200 MM</v>
          </cell>
          <cell r="D2012" t="str">
            <v>UN</v>
          </cell>
          <cell r="E2012">
            <v>8.4499999999999993</v>
          </cell>
        </row>
        <row r="2013">
          <cell r="B2013" t="str">
            <v>163304</v>
          </cell>
          <cell r="C2013" t="str">
            <v>DIAMETRO 250 MM</v>
          </cell>
          <cell r="D2013" t="str">
            <v>UN</v>
          </cell>
          <cell r="E2013">
            <v>10.37</v>
          </cell>
        </row>
        <row r="2014">
          <cell r="B2014" t="str">
            <v>163305</v>
          </cell>
          <cell r="C2014" t="str">
            <v>DIAMETRO 300 MM</v>
          </cell>
          <cell r="D2014" t="str">
            <v>UN</v>
          </cell>
          <cell r="E2014">
            <v>13.12</v>
          </cell>
        </row>
        <row r="2015">
          <cell r="B2015" t="str">
            <v>163306</v>
          </cell>
          <cell r="C2015" t="str">
            <v>DIAMETRO 400 MM</v>
          </cell>
          <cell r="D2015" t="str">
            <v>UN</v>
          </cell>
          <cell r="E2015">
            <v>17.75</v>
          </cell>
        </row>
        <row r="2016">
          <cell r="B2016" t="str">
            <v>163307</v>
          </cell>
          <cell r="C2016" t="str">
            <v>DIAMETRO 500 MM</v>
          </cell>
          <cell r="D2016" t="str">
            <v>UN</v>
          </cell>
          <cell r="E2016">
            <v>22.63</v>
          </cell>
        </row>
        <row r="2017">
          <cell r="B2017" t="str">
            <v>163308</v>
          </cell>
          <cell r="C2017" t="str">
            <v>DIAMETRO 600 MM</v>
          </cell>
          <cell r="D2017" t="str">
            <v>UN</v>
          </cell>
          <cell r="E2017">
            <v>28.76</v>
          </cell>
        </row>
        <row r="2019">
          <cell r="B2019" t="str">
            <v>163400</v>
          </cell>
          <cell r="C2019" t="str">
            <v>MONTAGEM DE EXTREMIDADES DE FERRO FUNDIDO JE/F</v>
          </cell>
        </row>
        <row r="2020">
          <cell r="B2020" t="str">
            <v>163401</v>
          </cell>
          <cell r="C2020" t="str">
            <v>DIAMETRO 100 MM</v>
          </cell>
          <cell r="D2020" t="str">
            <v>UN</v>
          </cell>
          <cell r="E2020">
            <v>11.18</v>
          </cell>
        </row>
        <row r="2021">
          <cell r="B2021" t="str">
            <v>163402</v>
          </cell>
          <cell r="C2021" t="str">
            <v>DIAMETRO 150 MM</v>
          </cell>
          <cell r="D2021" t="str">
            <v>UN</v>
          </cell>
          <cell r="E2021">
            <v>14.97</v>
          </cell>
        </row>
        <row r="2022">
          <cell r="B2022" t="str">
            <v>163403</v>
          </cell>
          <cell r="C2022" t="str">
            <v>DIAMETRO 200 MM</v>
          </cell>
          <cell r="D2022" t="str">
            <v>UN</v>
          </cell>
          <cell r="E2022">
            <v>18.63</v>
          </cell>
        </row>
        <row r="2023">
          <cell r="B2023" t="str">
            <v>163404</v>
          </cell>
          <cell r="C2023" t="str">
            <v>DIAMETRO 250 MM</v>
          </cell>
          <cell r="D2023" t="str">
            <v>UN</v>
          </cell>
          <cell r="E2023">
            <v>23.64</v>
          </cell>
        </row>
        <row r="2024">
          <cell r="B2024" t="str">
            <v>163405</v>
          </cell>
          <cell r="C2024" t="str">
            <v>DIAMETRO 300 MM</v>
          </cell>
          <cell r="D2024" t="str">
            <v>UN</v>
          </cell>
          <cell r="E2024">
            <v>29.91</v>
          </cell>
        </row>
        <row r="2025">
          <cell r="B2025" t="str">
            <v>163406</v>
          </cell>
          <cell r="C2025" t="str">
            <v>DIAMETRO 400 MM</v>
          </cell>
          <cell r="D2025" t="str">
            <v>UN</v>
          </cell>
          <cell r="E2025">
            <v>40.29</v>
          </cell>
        </row>
        <row r="2026">
          <cell r="B2026" t="str">
            <v>163407</v>
          </cell>
          <cell r="C2026" t="str">
            <v>DIAMETRO 500 MM</v>
          </cell>
          <cell r="D2026" t="str">
            <v>UN</v>
          </cell>
          <cell r="E2026">
            <v>51.63</v>
          </cell>
        </row>
        <row r="2027">
          <cell r="B2027" t="str">
            <v>163408</v>
          </cell>
          <cell r="C2027" t="str">
            <v>DIAMETRO 600 MM</v>
          </cell>
          <cell r="D2027" t="str">
            <v>UN</v>
          </cell>
          <cell r="E2027">
            <v>65.86</v>
          </cell>
        </row>
        <row r="2029">
          <cell r="B2029" t="str">
            <v>163500</v>
          </cell>
          <cell r="C2029" t="str">
            <v>MONTAGEM DE EXTREMIDADES DE FERRO FUNDIDO TIPO FP</v>
          </cell>
        </row>
        <row r="2030">
          <cell r="B2030" t="str">
            <v>163501</v>
          </cell>
          <cell r="C2030" t="str">
            <v>DIAMETRO 100 MM</v>
          </cell>
          <cell r="D2030" t="str">
            <v>UN</v>
          </cell>
          <cell r="E2030">
            <v>12.07</v>
          </cell>
        </row>
        <row r="2031">
          <cell r="B2031" t="str">
            <v>163502</v>
          </cell>
          <cell r="C2031" t="str">
            <v>DIAMETRO 150 MM</v>
          </cell>
          <cell r="D2031" t="str">
            <v>UN</v>
          </cell>
          <cell r="E2031">
            <v>17.3</v>
          </cell>
        </row>
        <row r="2032">
          <cell r="B2032" t="str">
            <v>163503</v>
          </cell>
          <cell r="C2032" t="str">
            <v>DIAMETRO 200 MM</v>
          </cell>
          <cell r="D2032" t="str">
            <v>UN</v>
          </cell>
          <cell r="E2032">
            <v>20.7</v>
          </cell>
        </row>
        <row r="2033">
          <cell r="B2033" t="str">
            <v>163504</v>
          </cell>
          <cell r="C2033" t="str">
            <v>DIAMETRO 250 MM</v>
          </cell>
          <cell r="D2033" t="str">
            <v>UN</v>
          </cell>
          <cell r="E2033">
            <v>27.09</v>
          </cell>
        </row>
        <row r="2034">
          <cell r="B2034" t="str">
            <v>163505</v>
          </cell>
          <cell r="C2034" t="str">
            <v>DIAMETRO 300 MM</v>
          </cell>
          <cell r="D2034" t="str">
            <v>UN</v>
          </cell>
          <cell r="E2034">
            <v>35.56</v>
          </cell>
        </row>
        <row r="2035">
          <cell r="B2035" t="str">
            <v>163506</v>
          </cell>
          <cell r="C2035" t="str">
            <v>DIAMETRO 400 MM</v>
          </cell>
          <cell r="D2035" t="str">
            <v>UN</v>
          </cell>
          <cell r="E2035">
            <v>48.63</v>
          </cell>
        </row>
        <row r="2036">
          <cell r="B2036" t="str">
            <v>163507</v>
          </cell>
          <cell r="C2036" t="str">
            <v>DIAMETRO 500 MM</v>
          </cell>
          <cell r="D2036" t="str">
            <v>UN</v>
          </cell>
          <cell r="E2036">
            <v>64.31</v>
          </cell>
        </row>
        <row r="2037">
          <cell r="B2037" t="str">
            <v>163508</v>
          </cell>
          <cell r="C2037" t="str">
            <v>DIAMETRO 600 MM</v>
          </cell>
          <cell r="D2037" t="str">
            <v>UN</v>
          </cell>
          <cell r="E2037">
            <v>84.49</v>
          </cell>
        </row>
        <row r="2039">
          <cell r="B2039" t="str">
            <v>163600</v>
          </cell>
          <cell r="C2039" t="str">
            <v>MONTAGEM DE FLANGES AVULSOS EM TUBOS DE FERRO FUNDIDO</v>
          </cell>
        </row>
        <row r="2040">
          <cell r="B2040" t="str">
            <v>163601</v>
          </cell>
          <cell r="C2040" t="str">
            <v>DIAMETRO 100 MM</v>
          </cell>
          <cell r="D2040" t="str">
            <v>UN</v>
          </cell>
          <cell r="E2040">
            <v>49.48</v>
          </cell>
        </row>
        <row r="2041">
          <cell r="B2041" t="str">
            <v>163602</v>
          </cell>
          <cell r="C2041" t="str">
            <v>DIAMETRO 150 MM</v>
          </cell>
          <cell r="D2041" t="str">
            <v>UN</v>
          </cell>
          <cell r="E2041">
            <v>58.83</v>
          </cell>
        </row>
        <row r="2042">
          <cell r="B2042" t="str">
            <v>163603</v>
          </cell>
          <cell r="C2042" t="str">
            <v>DIAMETRO 200 MM</v>
          </cell>
          <cell r="D2042" t="str">
            <v>UN</v>
          </cell>
          <cell r="E2042">
            <v>72.8</v>
          </cell>
        </row>
        <row r="2043">
          <cell r="B2043" t="str">
            <v>163604</v>
          </cell>
          <cell r="C2043" t="str">
            <v>DIAMETRO 250 MM</v>
          </cell>
          <cell r="D2043" t="str">
            <v>UN</v>
          </cell>
          <cell r="E2043">
            <v>90.02</v>
          </cell>
        </row>
        <row r="2044">
          <cell r="B2044" t="str">
            <v>163605</v>
          </cell>
          <cell r="C2044" t="str">
            <v>DIAMETRO 300 MM</v>
          </cell>
          <cell r="D2044" t="str">
            <v>UN</v>
          </cell>
          <cell r="E2044">
            <v>111.33</v>
          </cell>
        </row>
        <row r="2045">
          <cell r="B2045" t="str">
            <v>163606</v>
          </cell>
          <cell r="C2045" t="str">
            <v>DIAMETRO 400 MM</v>
          </cell>
          <cell r="D2045" t="str">
            <v>UN</v>
          </cell>
          <cell r="E2045">
            <v>167.64</v>
          </cell>
        </row>
        <row r="2046">
          <cell r="B2046" t="str">
            <v>163607</v>
          </cell>
          <cell r="C2046" t="str">
            <v>DIAMETRO 500 MM</v>
          </cell>
          <cell r="D2046" t="str">
            <v>UN</v>
          </cell>
          <cell r="E2046">
            <v>241.31</v>
          </cell>
        </row>
        <row r="2047">
          <cell r="B2047" t="str">
            <v>163608</v>
          </cell>
          <cell r="C2047" t="str">
            <v>DIAMETRO 600 MM</v>
          </cell>
          <cell r="D2047" t="str">
            <v>UN</v>
          </cell>
          <cell r="E2047">
            <v>350.5</v>
          </cell>
        </row>
        <row r="2048">
          <cell r="B2048" t="str">
            <v>163609</v>
          </cell>
          <cell r="C2048" t="str">
            <v>DIAMETRO 700 MM</v>
          </cell>
          <cell r="D2048" t="str">
            <v>UN</v>
          </cell>
          <cell r="E2048">
            <v>452.41</v>
          </cell>
        </row>
        <row r="2049">
          <cell r="B2049" t="str">
            <v>163610</v>
          </cell>
          <cell r="C2049" t="str">
            <v>DIAMETRO 800 MM</v>
          </cell>
          <cell r="D2049" t="str">
            <v>UN</v>
          </cell>
          <cell r="E2049">
            <v>565.54</v>
          </cell>
        </row>
        <row r="2051">
          <cell r="B2051" t="str">
            <v>163700</v>
          </cell>
          <cell r="C2051" t="str">
            <v>MONTAGEM DE CARRETEIS PARA UNIAO COM FLANGES</v>
          </cell>
        </row>
        <row r="2052">
          <cell r="B2052" t="str">
            <v>163701</v>
          </cell>
          <cell r="C2052" t="str">
            <v>DIAMETRO 100 MM</v>
          </cell>
          <cell r="D2052" t="str">
            <v>UN</v>
          </cell>
          <cell r="E2052">
            <v>13.26</v>
          </cell>
        </row>
        <row r="2053">
          <cell r="B2053" t="str">
            <v>163702</v>
          </cell>
          <cell r="C2053" t="str">
            <v>DIAMETRO 150 MM</v>
          </cell>
          <cell r="D2053" t="str">
            <v>UN</v>
          </cell>
          <cell r="E2053">
            <v>18.96</v>
          </cell>
        </row>
        <row r="2054">
          <cell r="B2054" t="str">
            <v>163703</v>
          </cell>
          <cell r="C2054" t="str">
            <v>DIAMETRO 200 MM</v>
          </cell>
          <cell r="D2054" t="str">
            <v>UN</v>
          </cell>
          <cell r="E2054">
            <v>22.84</v>
          </cell>
        </row>
        <row r="2055">
          <cell r="B2055" t="str">
            <v>163704</v>
          </cell>
          <cell r="C2055" t="str">
            <v>DIAMETRO 250 MM</v>
          </cell>
          <cell r="D2055" t="str">
            <v>UN</v>
          </cell>
          <cell r="E2055">
            <v>30</v>
          </cell>
        </row>
        <row r="2056">
          <cell r="B2056" t="str">
            <v>163705</v>
          </cell>
          <cell r="C2056" t="str">
            <v>DIAMETRO 300 MM</v>
          </cell>
          <cell r="D2056" t="str">
            <v>UN</v>
          </cell>
          <cell r="E2056">
            <v>38.51</v>
          </cell>
        </row>
        <row r="2057">
          <cell r="B2057" t="str">
            <v>163706</v>
          </cell>
          <cell r="C2057" t="str">
            <v>DIAMETRO 400 MM</v>
          </cell>
          <cell r="D2057" t="str">
            <v>UN</v>
          </cell>
          <cell r="E2057">
            <v>52.96</v>
          </cell>
        </row>
        <row r="2058">
          <cell r="B2058" t="str">
            <v>163707</v>
          </cell>
          <cell r="C2058" t="str">
            <v>DIAMETRO 500 MM</v>
          </cell>
          <cell r="D2058" t="str">
            <v>UN</v>
          </cell>
          <cell r="E2058">
            <v>69.14</v>
          </cell>
        </row>
        <row r="2059">
          <cell r="B2059" t="str">
            <v>163708</v>
          </cell>
          <cell r="C2059" t="str">
            <v>DIAMETRO 600 MM</v>
          </cell>
          <cell r="D2059" t="str">
            <v>UN</v>
          </cell>
          <cell r="E2059">
            <v>89.82</v>
          </cell>
        </row>
        <row r="2060">
          <cell r="B2060" t="str">
            <v>163709</v>
          </cell>
          <cell r="C2060" t="str">
            <v>DIAMETRO 700 MM</v>
          </cell>
          <cell r="D2060" t="str">
            <v>UN</v>
          </cell>
          <cell r="E2060">
            <v>118.09</v>
          </cell>
        </row>
        <row r="2061">
          <cell r="B2061" t="str">
            <v>163710</v>
          </cell>
          <cell r="C2061" t="str">
            <v>DIAMETRO 800 MM</v>
          </cell>
          <cell r="D2061" t="str">
            <v>UN</v>
          </cell>
          <cell r="E2061">
            <v>164.84</v>
          </cell>
        </row>
        <row r="2062">
          <cell r="B2062" t="str">
            <v>163711</v>
          </cell>
          <cell r="C2062" t="str">
            <v>DIAMETRO 900 MM</v>
          </cell>
          <cell r="D2062" t="str">
            <v>UN</v>
          </cell>
          <cell r="E2062">
            <v>196.76</v>
          </cell>
        </row>
        <row r="2063">
          <cell r="B2063" t="str">
            <v>163712</v>
          </cell>
          <cell r="C2063" t="str">
            <v>DIAMETRO 1000 MM</v>
          </cell>
          <cell r="D2063" t="str">
            <v>UN</v>
          </cell>
          <cell r="E2063">
            <v>236.75</v>
          </cell>
        </row>
        <row r="2065">
          <cell r="B2065" t="str">
            <v>163800</v>
          </cell>
          <cell r="C2065" t="str">
            <v>MONTAGEM DE CURVAS DE FERRO FUNDIDO 90 GR TIPO FF</v>
          </cell>
        </row>
        <row r="2066">
          <cell r="B2066" t="str">
            <v>163801</v>
          </cell>
          <cell r="C2066" t="str">
            <v>DIAMETRO 100 MM</v>
          </cell>
          <cell r="D2066" t="str">
            <v>UN</v>
          </cell>
          <cell r="E2066">
            <v>12.24</v>
          </cell>
        </row>
        <row r="2067">
          <cell r="B2067" t="str">
            <v>163802</v>
          </cell>
          <cell r="C2067" t="str">
            <v>DIAMETRO 150 MM</v>
          </cell>
          <cell r="D2067" t="str">
            <v>UN</v>
          </cell>
          <cell r="E2067">
            <v>17.600000000000001</v>
          </cell>
        </row>
        <row r="2068">
          <cell r="B2068" t="str">
            <v>163803</v>
          </cell>
          <cell r="C2068" t="str">
            <v>DIAMETRO 200 MM</v>
          </cell>
          <cell r="D2068" t="str">
            <v>UN</v>
          </cell>
          <cell r="E2068">
            <v>21.25</v>
          </cell>
        </row>
        <row r="2069">
          <cell r="B2069" t="str">
            <v>163804</v>
          </cell>
          <cell r="C2069" t="str">
            <v>DIAMETRO 250 MM</v>
          </cell>
          <cell r="D2069" t="str">
            <v>UN</v>
          </cell>
          <cell r="E2069">
            <v>28.3</v>
          </cell>
        </row>
        <row r="2070">
          <cell r="B2070" t="str">
            <v>163805</v>
          </cell>
          <cell r="C2070" t="str">
            <v>DIAMETRO 300 MM</v>
          </cell>
          <cell r="D2070" t="str">
            <v>UN</v>
          </cell>
          <cell r="E2070">
            <v>37.51</v>
          </cell>
        </row>
        <row r="2071">
          <cell r="B2071" t="str">
            <v>163806</v>
          </cell>
          <cell r="C2071" t="str">
            <v>DIAMETRO 400 MM</v>
          </cell>
          <cell r="D2071" t="str">
            <v>UN</v>
          </cell>
          <cell r="E2071">
            <v>52.28</v>
          </cell>
        </row>
        <row r="2072">
          <cell r="B2072" t="str">
            <v>163807</v>
          </cell>
          <cell r="C2072" t="str">
            <v>DIAMETRO 500 MM</v>
          </cell>
          <cell r="D2072" t="str">
            <v>UN</v>
          </cell>
          <cell r="E2072">
            <v>70.599999999999994</v>
          </cell>
        </row>
        <row r="2073">
          <cell r="B2073" t="str">
            <v>163808</v>
          </cell>
          <cell r="C2073" t="str">
            <v>DIAMETRO 600 MM</v>
          </cell>
          <cell r="D2073" t="str">
            <v>UN</v>
          </cell>
          <cell r="E2073">
            <v>132.1</v>
          </cell>
        </row>
        <row r="2074">
          <cell r="B2074" t="str">
            <v>163809</v>
          </cell>
          <cell r="C2074" t="str">
            <v>DIAMETRO 700 MM</v>
          </cell>
          <cell r="D2074" t="str">
            <v>UN</v>
          </cell>
          <cell r="E2074">
            <v>126.74</v>
          </cell>
        </row>
        <row r="2075">
          <cell r="B2075" t="str">
            <v>163810</v>
          </cell>
          <cell r="C2075" t="str">
            <v>DIAMETRO 800 MM</v>
          </cell>
          <cell r="D2075" t="str">
            <v>UN</v>
          </cell>
          <cell r="E2075">
            <v>179.97</v>
          </cell>
        </row>
        <row r="2076">
          <cell r="B2076" t="str">
            <v>163811</v>
          </cell>
          <cell r="C2076" t="str">
            <v>DIAMETRO 900 MM</v>
          </cell>
          <cell r="D2076" t="str">
            <v>UN</v>
          </cell>
          <cell r="E2076">
            <v>221.48</v>
          </cell>
        </row>
        <row r="2077">
          <cell r="B2077" t="str">
            <v>163812</v>
          </cell>
          <cell r="C2077" t="str">
            <v>DIAMETRO 1000 MM</v>
          </cell>
          <cell r="D2077" t="str">
            <v>UN</v>
          </cell>
          <cell r="E2077">
            <v>271.52999999999997</v>
          </cell>
        </row>
        <row r="2079">
          <cell r="B2079" t="str">
            <v>163900</v>
          </cell>
          <cell r="C2079" t="str">
            <v>MONTAGEM DE CURVAS DE PE FOFO 90GR TIPO FF</v>
          </cell>
        </row>
        <row r="2080">
          <cell r="B2080" t="str">
            <v>163901</v>
          </cell>
          <cell r="C2080" t="str">
            <v>DIAMETRO 100 MM</v>
          </cell>
          <cell r="D2080" t="str">
            <v>UN</v>
          </cell>
          <cell r="E2080">
            <v>13.91</v>
          </cell>
        </row>
        <row r="2081">
          <cell r="B2081" t="str">
            <v>163902</v>
          </cell>
          <cell r="C2081" t="str">
            <v>DIAMETRO 150 MM</v>
          </cell>
          <cell r="D2081" t="str">
            <v>UN</v>
          </cell>
          <cell r="E2081">
            <v>20.440000000000001</v>
          </cell>
        </row>
        <row r="2082">
          <cell r="B2082" t="str">
            <v>163903</v>
          </cell>
          <cell r="C2082" t="str">
            <v>DIAMETRO 200 MM</v>
          </cell>
          <cell r="D2082" t="str">
            <v>UN</v>
          </cell>
          <cell r="E2082">
            <v>25.44</v>
          </cell>
        </row>
        <row r="2083">
          <cell r="B2083" t="str">
            <v>163904</v>
          </cell>
          <cell r="C2083" t="str">
            <v>DIAMETRO 250 MM</v>
          </cell>
          <cell r="D2083" t="str">
            <v>UN</v>
          </cell>
          <cell r="E2083">
            <v>33.82</v>
          </cell>
        </row>
        <row r="2084">
          <cell r="B2084" t="str">
            <v>163905</v>
          </cell>
          <cell r="C2084" t="str">
            <v>DIAMETRO 300 MM</v>
          </cell>
          <cell r="D2084" t="str">
            <v>UN</v>
          </cell>
          <cell r="E2084">
            <v>44.92</v>
          </cell>
        </row>
        <row r="2085">
          <cell r="B2085" t="str">
            <v>163906</v>
          </cell>
          <cell r="C2085" t="str">
            <v>DIAMETRO 400 MM</v>
          </cell>
          <cell r="D2085" t="str">
            <v>UN</v>
          </cell>
          <cell r="E2085">
            <v>66.28</v>
          </cell>
        </row>
        <row r="2086">
          <cell r="B2086" t="str">
            <v>163907</v>
          </cell>
          <cell r="C2086" t="str">
            <v>DIAMETRO 500 MM</v>
          </cell>
          <cell r="D2086" t="str">
            <v>UN</v>
          </cell>
          <cell r="E2086">
            <v>91.23</v>
          </cell>
        </row>
        <row r="2087">
          <cell r="B2087" t="str">
            <v>163908</v>
          </cell>
          <cell r="C2087" t="str">
            <v>DIAMETRO 600 MM</v>
          </cell>
          <cell r="D2087" t="str">
            <v>UN</v>
          </cell>
          <cell r="E2087">
            <v>125.69</v>
          </cell>
        </row>
        <row r="2089">
          <cell r="B2089" t="str">
            <v>164000</v>
          </cell>
          <cell r="C2089" t="str">
            <v>MONTAGEM DE CURVAS DE FERRO FUNDIDO 45 GR TIPO FF</v>
          </cell>
        </row>
        <row r="2090">
          <cell r="B2090" t="str">
            <v>164001</v>
          </cell>
          <cell r="C2090" t="str">
            <v>DIAMETRO 100 MM</v>
          </cell>
          <cell r="D2090" t="str">
            <v>UN</v>
          </cell>
          <cell r="E2090">
            <v>12.22</v>
          </cell>
        </row>
        <row r="2091">
          <cell r="B2091" t="str">
            <v>164002</v>
          </cell>
          <cell r="C2091" t="str">
            <v>DIAMETRO 150 MM</v>
          </cell>
          <cell r="D2091" t="str">
            <v>UN</v>
          </cell>
          <cell r="E2091">
            <v>17.5</v>
          </cell>
        </row>
        <row r="2092">
          <cell r="B2092" t="str">
            <v>164003</v>
          </cell>
          <cell r="C2092" t="str">
            <v>DIAMETRO 200 MM</v>
          </cell>
          <cell r="D2092" t="str">
            <v>UN</v>
          </cell>
          <cell r="E2092">
            <v>21.12</v>
          </cell>
        </row>
        <row r="2093">
          <cell r="B2093" t="str">
            <v>164004</v>
          </cell>
          <cell r="C2093" t="str">
            <v>DIAMETRO 250 MM</v>
          </cell>
          <cell r="D2093" t="str">
            <v>UN</v>
          </cell>
          <cell r="E2093">
            <v>28.71</v>
          </cell>
        </row>
        <row r="2094">
          <cell r="B2094" t="str">
            <v>164005</v>
          </cell>
          <cell r="C2094" t="str">
            <v>DIAMETRO 300 MM</v>
          </cell>
          <cell r="D2094" t="str">
            <v>UN</v>
          </cell>
          <cell r="E2094">
            <v>38.07</v>
          </cell>
        </row>
        <row r="2095">
          <cell r="B2095" t="str">
            <v>164006</v>
          </cell>
          <cell r="C2095" t="str">
            <v>DIAMETRO 400 MM</v>
          </cell>
          <cell r="D2095" t="str">
            <v>UN</v>
          </cell>
          <cell r="E2095">
            <v>50.93</v>
          </cell>
        </row>
        <row r="2096">
          <cell r="B2096" t="str">
            <v>164007</v>
          </cell>
          <cell r="C2096" t="str">
            <v>DIAMETRO 500 MM</v>
          </cell>
          <cell r="D2096" t="str">
            <v>UN</v>
          </cell>
          <cell r="E2096">
            <v>67.97</v>
          </cell>
        </row>
        <row r="2097">
          <cell r="B2097" t="str">
            <v>164008</v>
          </cell>
          <cell r="C2097" t="str">
            <v>DIAMETRO 600 MM</v>
          </cell>
          <cell r="D2097" t="str">
            <v>UN</v>
          </cell>
          <cell r="E2097">
            <v>90.26</v>
          </cell>
        </row>
        <row r="2098">
          <cell r="B2098" t="str">
            <v>164009</v>
          </cell>
          <cell r="C2098" t="str">
            <v>DIAMETRO 700 MM</v>
          </cell>
          <cell r="D2098" t="str">
            <v>UN</v>
          </cell>
          <cell r="E2098">
            <v>120.37</v>
          </cell>
        </row>
        <row r="2099">
          <cell r="B2099" t="str">
            <v>164010</v>
          </cell>
          <cell r="C2099" t="str">
            <v>DIAMETRO 800 MM</v>
          </cell>
          <cell r="D2099" t="str">
            <v>UN</v>
          </cell>
          <cell r="E2099">
            <v>170.51</v>
          </cell>
        </row>
        <row r="2100">
          <cell r="B2100" t="str">
            <v>164011</v>
          </cell>
          <cell r="C2100" t="str">
            <v>DIAMETRO 900 MM</v>
          </cell>
          <cell r="D2100" t="str">
            <v>UN</v>
          </cell>
          <cell r="E2100">
            <v>208.29</v>
          </cell>
        </row>
        <row r="2101">
          <cell r="B2101" t="str">
            <v>164012</v>
          </cell>
          <cell r="C2101" t="str">
            <v>DIAMETRO 1000 MM</v>
          </cell>
          <cell r="D2101" t="str">
            <v>UN</v>
          </cell>
          <cell r="E2101">
            <v>254.24</v>
          </cell>
        </row>
        <row r="2103">
          <cell r="B2103" t="str">
            <v>164100</v>
          </cell>
          <cell r="C2103" t="str">
            <v>MONTAGEM DE TES DE FERRO FUNDIDO TIPO FFF</v>
          </cell>
        </row>
        <row r="2104">
          <cell r="B2104" t="str">
            <v>164101</v>
          </cell>
          <cell r="C2104" t="str">
            <v>DIAMETRO 100-50 MM</v>
          </cell>
          <cell r="D2104" t="str">
            <v>UN</v>
          </cell>
          <cell r="E2104">
            <v>15.14</v>
          </cell>
        </row>
        <row r="2105">
          <cell r="B2105" t="str">
            <v>164102</v>
          </cell>
          <cell r="C2105" t="str">
            <v>DIAMETRO 100-75 MM</v>
          </cell>
          <cell r="D2105" t="str">
            <v>UN</v>
          </cell>
          <cell r="E2105">
            <v>15.65</v>
          </cell>
        </row>
        <row r="2106">
          <cell r="B2106" t="str">
            <v>164103</v>
          </cell>
          <cell r="C2106" t="str">
            <v>DIAMETRO 100-100 MM</v>
          </cell>
          <cell r="D2106" t="str">
            <v>UN</v>
          </cell>
          <cell r="E2106">
            <v>18.600000000000001</v>
          </cell>
        </row>
        <row r="2107">
          <cell r="B2107" t="str">
            <v>164104</v>
          </cell>
          <cell r="C2107" t="str">
            <v>DIAMETRO 150-50 MM</v>
          </cell>
          <cell r="D2107" t="str">
            <v>UN</v>
          </cell>
          <cell r="E2107">
            <v>20.399999999999999</v>
          </cell>
        </row>
        <row r="2108">
          <cell r="B2108" t="str">
            <v>164105</v>
          </cell>
          <cell r="C2108" t="str">
            <v>DIAMETRO 150-75 MM</v>
          </cell>
          <cell r="D2108" t="str">
            <v>UN</v>
          </cell>
          <cell r="E2108">
            <v>21.18</v>
          </cell>
        </row>
        <row r="2109">
          <cell r="B2109" t="str">
            <v>164106</v>
          </cell>
          <cell r="C2109" t="str">
            <v>DIAMETRO 150-100 MM</v>
          </cell>
          <cell r="D2109" t="str">
            <v>UN</v>
          </cell>
          <cell r="E2109">
            <v>24.08</v>
          </cell>
        </row>
        <row r="2110">
          <cell r="B2110" t="str">
            <v>164107</v>
          </cell>
          <cell r="C2110" t="str">
            <v>DIAMETRO 150-150 MM</v>
          </cell>
          <cell r="D2110" t="str">
            <v>UN</v>
          </cell>
          <cell r="E2110">
            <v>26.75</v>
          </cell>
        </row>
        <row r="2111">
          <cell r="B2111" t="str">
            <v>164108</v>
          </cell>
          <cell r="C2111" t="str">
            <v>DIAMETRO 200-75 MM</v>
          </cell>
          <cell r="D2111" t="str">
            <v>UN</v>
          </cell>
          <cell r="E2111">
            <v>25.01</v>
          </cell>
        </row>
        <row r="2112">
          <cell r="B2112" t="str">
            <v>164109</v>
          </cell>
          <cell r="C2112" t="str">
            <v>DIAMETRO 200-100 MM</v>
          </cell>
          <cell r="D2112" t="str">
            <v>UN</v>
          </cell>
          <cell r="E2112">
            <v>27.9</v>
          </cell>
        </row>
        <row r="2113">
          <cell r="B2113" t="str">
            <v>164110</v>
          </cell>
          <cell r="C2113" t="str">
            <v>DIAMETRO 200-150 MM</v>
          </cell>
          <cell r="D2113" t="str">
            <v>UN</v>
          </cell>
          <cell r="E2113">
            <v>30.56</v>
          </cell>
        </row>
        <row r="2114">
          <cell r="B2114" t="str">
            <v>164111</v>
          </cell>
          <cell r="C2114" t="str">
            <v>DIAMETRO 200-200 MM</v>
          </cell>
          <cell r="D2114" t="str">
            <v>UN</v>
          </cell>
          <cell r="E2114">
            <v>32.229999999999997</v>
          </cell>
        </row>
        <row r="2115">
          <cell r="B2115" t="str">
            <v>164112</v>
          </cell>
          <cell r="C2115" t="str">
            <v>DIAMETRO 250-100 MM</v>
          </cell>
          <cell r="D2115" t="str">
            <v>UN</v>
          </cell>
          <cell r="E2115">
            <v>35.61</v>
          </cell>
        </row>
        <row r="2116">
          <cell r="B2116" t="str">
            <v>164113</v>
          </cell>
          <cell r="C2116" t="str">
            <v>DIAMETRO 250-200 MM</v>
          </cell>
          <cell r="D2116" t="str">
            <v>UN</v>
          </cell>
          <cell r="E2116">
            <v>39.9</v>
          </cell>
        </row>
        <row r="2117">
          <cell r="B2117" t="str">
            <v>164114</v>
          </cell>
          <cell r="C2117" t="str">
            <v>DIAMETRO 250-250 MM</v>
          </cell>
          <cell r="D2117" t="str">
            <v>UN</v>
          </cell>
          <cell r="E2117">
            <v>43.3</v>
          </cell>
        </row>
        <row r="2118">
          <cell r="B2118" t="str">
            <v>164115</v>
          </cell>
          <cell r="C2118" t="str">
            <v>DIAMETRO 300-100 MM</v>
          </cell>
          <cell r="D2118" t="str">
            <v>UN</v>
          </cell>
          <cell r="E2118">
            <v>45.18</v>
          </cell>
        </row>
        <row r="2119">
          <cell r="B2119" t="str">
            <v>164116</v>
          </cell>
          <cell r="C2119" t="str">
            <v>DIAMETRO 300-200 MM</v>
          </cell>
          <cell r="D2119" t="str">
            <v>UN</v>
          </cell>
          <cell r="E2119">
            <v>49.59</v>
          </cell>
        </row>
        <row r="2120">
          <cell r="B2120" t="str">
            <v>164117</v>
          </cell>
          <cell r="C2120" t="str">
            <v>DIAMETRO 300-300 MM</v>
          </cell>
          <cell r="D2120" t="str">
            <v>UN</v>
          </cell>
          <cell r="E2120">
            <v>57.72</v>
          </cell>
        </row>
        <row r="2121">
          <cell r="B2121" t="str">
            <v>164118</v>
          </cell>
          <cell r="C2121" t="str">
            <v>DIAMETRO 350-100 MM</v>
          </cell>
          <cell r="D2121" t="str">
            <v>UN</v>
          </cell>
          <cell r="E2121">
            <v>52.48</v>
          </cell>
        </row>
        <row r="2122">
          <cell r="B2122" t="str">
            <v>164119</v>
          </cell>
          <cell r="C2122" t="str">
            <v>DIAMETRO 350-200 MM</v>
          </cell>
          <cell r="D2122" t="str">
            <v>UN</v>
          </cell>
          <cell r="E2122">
            <v>56.69</v>
          </cell>
        </row>
        <row r="2123">
          <cell r="B2123" t="str">
            <v>164120</v>
          </cell>
          <cell r="C2123" t="str">
            <v>DIAMETRO 350-350 MM</v>
          </cell>
          <cell r="D2123" t="str">
            <v>UN</v>
          </cell>
          <cell r="E2123">
            <v>67.98</v>
          </cell>
        </row>
        <row r="2124">
          <cell r="B2124" t="str">
            <v>164121</v>
          </cell>
          <cell r="C2124" t="str">
            <v>DIAMETRO 400-100 MM</v>
          </cell>
          <cell r="D2124" t="str">
            <v>UN</v>
          </cell>
          <cell r="E2124">
            <v>60.12</v>
          </cell>
        </row>
        <row r="2125">
          <cell r="B2125" t="str">
            <v>164122</v>
          </cell>
          <cell r="C2125" t="str">
            <v>DIAMETRO 400-200 MM</v>
          </cell>
          <cell r="D2125" t="str">
            <v>UN</v>
          </cell>
          <cell r="E2125">
            <v>64.33</v>
          </cell>
        </row>
        <row r="2126">
          <cell r="B2126" t="str">
            <v>164123</v>
          </cell>
          <cell r="C2126" t="str">
            <v>DIAMETRO 400-300 MM</v>
          </cell>
          <cell r="D2126" t="str">
            <v>UN</v>
          </cell>
          <cell r="E2126">
            <v>72.28</v>
          </cell>
        </row>
        <row r="2127">
          <cell r="B2127" t="str">
            <v>164124</v>
          </cell>
          <cell r="C2127" t="str">
            <v>DIAMETRO 400-400 MM</v>
          </cell>
          <cell r="D2127" t="str">
            <v>UN</v>
          </cell>
          <cell r="E2127">
            <v>79.010000000000005</v>
          </cell>
        </row>
        <row r="2128">
          <cell r="B2128" t="str">
            <v>164125</v>
          </cell>
          <cell r="C2128" t="str">
            <v>DIAMETRO 500-100 MM</v>
          </cell>
          <cell r="D2128" t="str">
            <v>UN</v>
          </cell>
          <cell r="E2128">
            <v>78.64</v>
          </cell>
        </row>
        <row r="2129">
          <cell r="B2129" t="str">
            <v>164126</v>
          </cell>
          <cell r="C2129" t="str">
            <v>DIAMETRO 500-200 MM</v>
          </cell>
          <cell r="D2129" t="str">
            <v>UN</v>
          </cell>
          <cell r="E2129">
            <v>82.83</v>
          </cell>
        </row>
        <row r="2130">
          <cell r="B2130" t="str">
            <v>164127</v>
          </cell>
          <cell r="C2130" t="str">
            <v>DIAMETRO 500-300 MM</v>
          </cell>
          <cell r="D2130" t="str">
            <v>UN</v>
          </cell>
          <cell r="E2130">
            <v>90.36</v>
          </cell>
        </row>
        <row r="2131">
          <cell r="B2131" t="str">
            <v>164128</v>
          </cell>
          <cell r="C2131" t="str">
            <v>DIAMETRO 500-400 MM</v>
          </cell>
          <cell r="D2131" t="str">
            <v>UN</v>
          </cell>
          <cell r="E2131">
            <v>97.18</v>
          </cell>
        </row>
        <row r="2132">
          <cell r="B2132" t="str">
            <v>164129</v>
          </cell>
          <cell r="C2132" t="str">
            <v>DIAMETRO 500-500 MM</v>
          </cell>
          <cell r="D2132" t="str">
            <v>UN</v>
          </cell>
          <cell r="E2132">
            <v>104.6</v>
          </cell>
        </row>
        <row r="2133">
          <cell r="B2133" t="str">
            <v>164130</v>
          </cell>
          <cell r="C2133" t="str">
            <v>DIAMETRO 600-200 MM</v>
          </cell>
          <cell r="D2133" t="str">
            <v>UN</v>
          </cell>
          <cell r="E2133">
            <v>106.57</v>
          </cell>
        </row>
        <row r="2134">
          <cell r="B2134" t="str">
            <v>164131</v>
          </cell>
          <cell r="C2134" t="str">
            <v>DIAMETRO 600-300 MM</v>
          </cell>
          <cell r="D2134" t="str">
            <v>UN</v>
          </cell>
          <cell r="E2134">
            <v>114.06</v>
          </cell>
        </row>
        <row r="2135">
          <cell r="B2135" t="str">
            <v>164132</v>
          </cell>
          <cell r="C2135" t="str">
            <v>DIAMETRO 600-400 MM</v>
          </cell>
          <cell r="D2135" t="str">
            <v>UN</v>
          </cell>
          <cell r="E2135">
            <v>120.83</v>
          </cell>
        </row>
        <row r="2136">
          <cell r="B2136" t="str">
            <v>164133</v>
          </cell>
          <cell r="C2136" t="str">
            <v>DIAMETRO 600-600 MM</v>
          </cell>
          <cell r="D2136" t="str">
            <v>UN</v>
          </cell>
          <cell r="E2136">
            <v>138.9</v>
          </cell>
        </row>
        <row r="2137">
          <cell r="B2137" t="str">
            <v>164134</v>
          </cell>
          <cell r="C2137" t="str">
            <v>DIAMETRO 700-200 MM</v>
          </cell>
          <cell r="D2137" t="str">
            <v>UN</v>
          </cell>
          <cell r="E2137">
            <v>127.91</v>
          </cell>
        </row>
        <row r="2138">
          <cell r="B2138" t="str">
            <v>164135</v>
          </cell>
          <cell r="C2138" t="str">
            <v>DIAMETRO 700-400 MM</v>
          </cell>
          <cell r="D2138" t="str">
            <v>UN</v>
          </cell>
          <cell r="E2138">
            <v>146.02000000000001</v>
          </cell>
        </row>
        <row r="2139">
          <cell r="B2139" t="str">
            <v>164136</v>
          </cell>
          <cell r="C2139" t="str">
            <v>DIAMETRO 700-700 MM</v>
          </cell>
          <cell r="D2139" t="str">
            <v>UN</v>
          </cell>
          <cell r="E2139">
            <v>183.24</v>
          </cell>
        </row>
        <row r="2140">
          <cell r="B2140" t="str">
            <v>164137</v>
          </cell>
          <cell r="C2140" t="str">
            <v>DIAMETRO 800-200 MM</v>
          </cell>
          <cell r="D2140" t="str">
            <v>UN</v>
          </cell>
          <cell r="E2140">
            <v>175.99</v>
          </cell>
        </row>
        <row r="2141">
          <cell r="B2141" t="str">
            <v>164138</v>
          </cell>
          <cell r="C2141" t="str">
            <v>DIAMETRO 800-400 MM</v>
          </cell>
          <cell r="D2141" t="str">
            <v>UN</v>
          </cell>
          <cell r="E2141">
            <v>195.32</v>
          </cell>
        </row>
        <row r="2142">
          <cell r="B2142" t="str">
            <v>164139</v>
          </cell>
          <cell r="C2142" t="str">
            <v>DIAMETRO 800-600 MM</v>
          </cell>
          <cell r="D2142" t="str">
            <v>UN</v>
          </cell>
          <cell r="E2142">
            <v>224.06</v>
          </cell>
        </row>
        <row r="2143">
          <cell r="B2143" t="str">
            <v>164140</v>
          </cell>
          <cell r="C2143" t="str">
            <v>DIAMETRO 800-800 MM</v>
          </cell>
          <cell r="D2143" t="str">
            <v>UN</v>
          </cell>
          <cell r="E2143">
            <v>260.24</v>
          </cell>
        </row>
        <row r="2144">
          <cell r="B2144" t="str">
            <v>164141</v>
          </cell>
          <cell r="C2144" t="str">
            <v>DIAMETRO 900-200 MM</v>
          </cell>
          <cell r="D2144" t="str">
            <v>UN</v>
          </cell>
          <cell r="E2144">
            <v>211.15</v>
          </cell>
        </row>
        <row r="2145">
          <cell r="B2145" t="str">
            <v>164142</v>
          </cell>
          <cell r="C2145" t="str">
            <v>DIAMETRO 900-400 MM</v>
          </cell>
          <cell r="D2145" t="str">
            <v>UN</v>
          </cell>
          <cell r="E2145">
            <v>231.68</v>
          </cell>
        </row>
        <row r="2146">
          <cell r="B2146" t="str">
            <v>164143</v>
          </cell>
          <cell r="C2146" t="str">
            <v>DIAMETRO 900-600 MM</v>
          </cell>
          <cell r="D2146" t="str">
            <v>UN</v>
          </cell>
          <cell r="E2146">
            <v>266.22000000000003</v>
          </cell>
        </row>
        <row r="2147">
          <cell r="B2147" t="str">
            <v>164144</v>
          </cell>
          <cell r="C2147" t="str">
            <v>DIAMETRO 900-900 MM</v>
          </cell>
          <cell r="D2147" t="str">
            <v>UN</v>
          </cell>
          <cell r="E2147">
            <v>318.57</v>
          </cell>
        </row>
        <row r="2148">
          <cell r="B2148" t="str">
            <v>164145</v>
          </cell>
          <cell r="C2148" t="str">
            <v>DIAMETRO 1000-200 MM</v>
          </cell>
          <cell r="D2148" t="str">
            <v>UN</v>
          </cell>
          <cell r="E2148">
            <v>254.1</v>
          </cell>
        </row>
        <row r="2149">
          <cell r="B2149" t="str">
            <v>164146</v>
          </cell>
          <cell r="C2149" t="str">
            <v>DIAMETRO 1000-400 MM</v>
          </cell>
          <cell r="D2149" t="str">
            <v>UN</v>
          </cell>
          <cell r="E2149">
            <v>275.88</v>
          </cell>
        </row>
        <row r="2150">
          <cell r="B2150" t="str">
            <v>164147</v>
          </cell>
          <cell r="C2150" t="str">
            <v>DIAMETRO 1000-600 MM</v>
          </cell>
          <cell r="D2150" t="str">
            <v>UN</v>
          </cell>
          <cell r="E2150">
            <v>308.89</v>
          </cell>
        </row>
        <row r="2151">
          <cell r="B2151" t="str">
            <v>164148</v>
          </cell>
          <cell r="C2151" t="str">
            <v>DIAMETRO 1000-1000 MM</v>
          </cell>
          <cell r="D2151" t="str">
            <v>UN</v>
          </cell>
          <cell r="E2151">
            <v>389.8</v>
          </cell>
        </row>
        <row r="2152">
          <cell r="B2152" t="str">
            <v>164149</v>
          </cell>
          <cell r="C2152" t="str">
            <v>DIAMETRO 1200-200 MM</v>
          </cell>
          <cell r="D2152" t="str">
            <v>UN</v>
          </cell>
          <cell r="E2152">
            <v>315.36</v>
          </cell>
        </row>
        <row r="2153">
          <cell r="B2153" t="str">
            <v>164150</v>
          </cell>
          <cell r="C2153" t="str">
            <v>DIAMETRO 1200-400 MM</v>
          </cell>
          <cell r="D2153" t="str">
            <v>UN</v>
          </cell>
          <cell r="E2153">
            <v>340.08</v>
          </cell>
        </row>
        <row r="2154">
          <cell r="B2154" t="str">
            <v>164151</v>
          </cell>
          <cell r="C2154" t="str">
            <v>DIAMETRO 1200-600 MM</v>
          </cell>
          <cell r="D2154" t="str">
            <v>UN</v>
          </cell>
          <cell r="E2154">
            <v>366.34</v>
          </cell>
        </row>
        <row r="2155">
          <cell r="B2155" t="str">
            <v>164152</v>
          </cell>
          <cell r="C2155" t="str">
            <v>DIAMETRO 1200-800 MM</v>
          </cell>
          <cell r="D2155" t="str">
            <v>UN</v>
          </cell>
          <cell r="E2155">
            <v>419.45</v>
          </cell>
        </row>
        <row r="2156">
          <cell r="B2156" t="str">
            <v>164153</v>
          </cell>
          <cell r="C2156" t="str">
            <v>DIAMETRO 1200-1000 MM</v>
          </cell>
          <cell r="D2156" t="str">
            <v>UN</v>
          </cell>
          <cell r="E2156">
            <v>466.36</v>
          </cell>
        </row>
        <row r="2157">
          <cell r="B2157" t="str">
            <v>164154</v>
          </cell>
          <cell r="C2157" t="str">
            <v>DIAMETRO 1200-1200 MM</v>
          </cell>
          <cell r="D2157" t="str">
            <v>UN</v>
          </cell>
          <cell r="E2157">
            <v>510.13</v>
          </cell>
        </row>
        <row r="2159">
          <cell r="B2159" t="str">
            <v>164200</v>
          </cell>
          <cell r="C2159" t="str">
            <v>MONTAGEM DE REDUCOES CONCENTRICAS DE FERRO FUNDIDO TIPO FF</v>
          </cell>
        </row>
        <row r="2160">
          <cell r="B2160" t="str">
            <v>164201</v>
          </cell>
          <cell r="C2160" t="str">
            <v>DIAMETRO 100-75 MM</v>
          </cell>
          <cell r="D2160" t="str">
            <v>UN</v>
          </cell>
          <cell r="E2160">
            <v>9.31</v>
          </cell>
        </row>
        <row r="2161">
          <cell r="B2161" t="str">
            <v>164202</v>
          </cell>
          <cell r="C2161" t="str">
            <v>DIAMETRO 150- 100 MM</v>
          </cell>
          <cell r="D2161" t="str">
            <v>UN</v>
          </cell>
          <cell r="E2161">
            <v>15.06</v>
          </cell>
        </row>
        <row r="2162">
          <cell r="B2162" t="str">
            <v>164203</v>
          </cell>
          <cell r="C2162" t="str">
            <v>DIAMETRO 200-150 MM</v>
          </cell>
          <cell r="D2162" t="str">
            <v>UN</v>
          </cell>
          <cell r="E2162">
            <v>19.36</v>
          </cell>
        </row>
        <row r="2163">
          <cell r="B2163" t="str">
            <v>164204</v>
          </cell>
          <cell r="C2163" t="str">
            <v>DIAMETRO 250-200 MM</v>
          </cell>
          <cell r="D2163" t="str">
            <v>UN</v>
          </cell>
          <cell r="E2163">
            <v>24.31</v>
          </cell>
        </row>
        <row r="2164">
          <cell r="B2164" t="str">
            <v>164205</v>
          </cell>
          <cell r="C2164" t="str">
            <v>DIAMETRO 300-250 MM</v>
          </cell>
          <cell r="D2164" t="str">
            <v>UN</v>
          </cell>
          <cell r="E2164">
            <v>31.78</v>
          </cell>
        </row>
        <row r="2165">
          <cell r="B2165" t="str">
            <v>164206</v>
          </cell>
          <cell r="C2165" t="str">
            <v>DIAMETRO 400-300 MM</v>
          </cell>
          <cell r="D2165" t="str">
            <v>UN</v>
          </cell>
          <cell r="E2165">
            <v>44.1</v>
          </cell>
        </row>
        <row r="2166">
          <cell r="B2166" t="str">
            <v>164207</v>
          </cell>
          <cell r="C2166" t="str">
            <v>DIAMETRO 400-350 MM</v>
          </cell>
          <cell r="D2166" t="str">
            <v>UN</v>
          </cell>
          <cell r="E2166">
            <v>47.74</v>
          </cell>
        </row>
        <row r="2167">
          <cell r="B2167" t="str">
            <v>164208</v>
          </cell>
          <cell r="C2167" t="str">
            <v>DIAMETRO 500-400 MM</v>
          </cell>
          <cell r="D2167" t="str">
            <v>UN</v>
          </cell>
          <cell r="E2167">
            <v>59.15</v>
          </cell>
        </row>
        <row r="2168">
          <cell r="B2168" t="str">
            <v>164209</v>
          </cell>
          <cell r="C2168" t="str">
            <v>DIAMETRO 600-500 MM</v>
          </cell>
          <cell r="D2168" t="str">
            <v>UN</v>
          </cell>
          <cell r="E2168">
            <v>77.55</v>
          </cell>
        </row>
        <row r="2169">
          <cell r="B2169" t="str">
            <v>164210</v>
          </cell>
          <cell r="C2169" t="str">
            <v>DIAMETRO 700-600 MM</v>
          </cell>
          <cell r="D2169" t="str">
            <v>UN</v>
          </cell>
          <cell r="E2169">
            <v>101.33</v>
          </cell>
        </row>
        <row r="2170">
          <cell r="B2170" t="str">
            <v>164211</v>
          </cell>
          <cell r="C2170" t="str">
            <v>DIAMETRO 800-700 MM</v>
          </cell>
          <cell r="D2170" t="str">
            <v>UN</v>
          </cell>
          <cell r="E2170">
            <v>138.12</v>
          </cell>
        </row>
        <row r="2171">
          <cell r="B2171" t="str">
            <v>164212</v>
          </cell>
          <cell r="C2171" t="str">
            <v>DIAMETRO 900-800 MM</v>
          </cell>
          <cell r="D2171" t="str">
            <v>UN</v>
          </cell>
          <cell r="E2171">
            <v>178</v>
          </cell>
        </row>
        <row r="2172">
          <cell r="B2172" t="str">
            <v>164213</v>
          </cell>
          <cell r="C2172" t="str">
            <v>DIAMETRO 1000-900 MM</v>
          </cell>
          <cell r="D2172" t="str">
            <v>UN</v>
          </cell>
          <cell r="E2172">
            <v>214.67</v>
          </cell>
        </row>
        <row r="2173">
          <cell r="B2173" t="str">
            <v>164214</v>
          </cell>
          <cell r="C2173" t="str">
            <v>DIAMETRO 1200 - 1000 MM</v>
          </cell>
          <cell r="D2173" t="str">
            <v>UN</v>
          </cell>
          <cell r="E2173">
            <v>271.41000000000003</v>
          </cell>
        </row>
        <row r="2175">
          <cell r="B2175" t="str">
            <v>164300</v>
          </cell>
          <cell r="C2175" t="str">
            <v>MONTAGEM DE REDUCOES EXCENTRICAS DE FERRO FUNDIDO  TIPO FF</v>
          </cell>
        </row>
        <row r="2176">
          <cell r="B2176" t="str">
            <v>164301</v>
          </cell>
          <cell r="C2176" t="str">
            <v>DIAMETRO 100-50 MM</v>
          </cell>
          <cell r="D2176" t="str">
            <v>UN</v>
          </cell>
          <cell r="E2176">
            <v>9.31</v>
          </cell>
        </row>
        <row r="2177">
          <cell r="B2177" t="str">
            <v>164302</v>
          </cell>
          <cell r="C2177" t="str">
            <v>DIAMETRO 100-75 MM</v>
          </cell>
          <cell r="D2177" t="str">
            <v>UN</v>
          </cell>
          <cell r="E2177">
            <v>10.38</v>
          </cell>
        </row>
        <row r="2178">
          <cell r="B2178" t="str">
            <v>164303</v>
          </cell>
          <cell r="C2178" t="str">
            <v>DIAMETRO 150-75 MM</v>
          </cell>
          <cell r="D2178" t="str">
            <v>UN</v>
          </cell>
          <cell r="E2178">
            <v>12.18</v>
          </cell>
        </row>
        <row r="2179">
          <cell r="B2179" t="str">
            <v>164304</v>
          </cell>
          <cell r="C2179" t="str">
            <v>DIAMETRO 150-100 MM</v>
          </cell>
          <cell r="D2179" t="str">
            <v>UN</v>
          </cell>
          <cell r="E2179">
            <v>15.32</v>
          </cell>
        </row>
        <row r="2180">
          <cell r="B2180" t="str">
            <v>164305</v>
          </cell>
          <cell r="C2180" t="str">
            <v>DIAMETRO 200-100 MM</v>
          </cell>
          <cell r="D2180" t="str">
            <v>UN</v>
          </cell>
          <cell r="E2180">
            <v>17.34</v>
          </cell>
        </row>
        <row r="2181">
          <cell r="B2181" t="str">
            <v>164306</v>
          </cell>
          <cell r="C2181" t="str">
            <v>DIAMETRO 200-150 MM</v>
          </cell>
          <cell r="D2181" t="str">
            <v>UN</v>
          </cell>
          <cell r="E2181">
            <v>20.059999999999999</v>
          </cell>
        </row>
        <row r="2182">
          <cell r="B2182" t="str">
            <v>164307</v>
          </cell>
          <cell r="C2182" t="str">
            <v>DIAMETRO 250-150 MM</v>
          </cell>
          <cell r="D2182" t="str">
            <v>UN</v>
          </cell>
          <cell r="E2182">
            <v>23.43</v>
          </cell>
        </row>
        <row r="2183">
          <cell r="B2183" t="str">
            <v>164308</v>
          </cell>
          <cell r="C2183" t="str">
            <v>DIAMETRO 250-200 MM</v>
          </cell>
          <cell r="D2183" t="str">
            <v>UN</v>
          </cell>
          <cell r="E2183">
            <v>25.11</v>
          </cell>
        </row>
        <row r="2184">
          <cell r="B2184" t="str">
            <v>164309</v>
          </cell>
          <cell r="C2184" t="str">
            <v>DIAMETRO 300-150 MM</v>
          </cell>
          <cell r="D2184" t="str">
            <v>UN</v>
          </cell>
          <cell r="E2184">
            <v>23.08</v>
          </cell>
        </row>
        <row r="2185">
          <cell r="B2185" t="str">
            <v>164310</v>
          </cell>
          <cell r="C2185" t="str">
            <v>DIAMETRO 300-200 MM</v>
          </cell>
          <cell r="D2185" t="str">
            <v>UN</v>
          </cell>
          <cell r="E2185">
            <v>29.65</v>
          </cell>
        </row>
        <row r="2186">
          <cell r="B2186" t="str">
            <v>164311</v>
          </cell>
          <cell r="C2186" t="str">
            <v>DIAMETRO 300-250 MM</v>
          </cell>
          <cell r="D2186" t="str">
            <v>UN</v>
          </cell>
          <cell r="E2186">
            <v>32.979999999999997</v>
          </cell>
        </row>
        <row r="2187">
          <cell r="B2187" t="str">
            <v>164312</v>
          </cell>
          <cell r="C2187" t="str">
            <v>DIAMETRO 400-250 MM</v>
          </cell>
          <cell r="D2187" t="str">
            <v>UN</v>
          </cell>
          <cell r="E2187">
            <v>39.92</v>
          </cell>
        </row>
        <row r="2188">
          <cell r="B2188" t="str">
            <v>164313</v>
          </cell>
          <cell r="C2188" t="str">
            <v>DIAMETRO 400-300 MM</v>
          </cell>
          <cell r="D2188" t="str">
            <v>UN</v>
          </cell>
          <cell r="E2188">
            <v>44.32</v>
          </cell>
        </row>
        <row r="2190">
          <cell r="B2190" t="str">
            <v>164400</v>
          </cell>
          <cell r="C2190" t="str">
            <v>MONTAGEM DE PLACAS DE REDUCAO DE FERRO FUNDIDO TIPO F</v>
          </cell>
        </row>
        <row r="2191">
          <cell r="B2191" t="str">
            <v>164401</v>
          </cell>
          <cell r="C2191" t="str">
            <v>DIAMETRO 100-50 MM</v>
          </cell>
          <cell r="D2191" t="str">
            <v>UN</v>
          </cell>
          <cell r="E2191">
            <v>9.01</v>
          </cell>
        </row>
        <row r="2192">
          <cell r="B2192" t="str">
            <v>164402</v>
          </cell>
          <cell r="C2192" t="str">
            <v>DIAMETRO 200-75 MM</v>
          </cell>
          <cell r="D2192" t="str">
            <v>UN</v>
          </cell>
          <cell r="E2192">
            <v>13.47</v>
          </cell>
        </row>
        <row r="2193">
          <cell r="B2193" t="str">
            <v>164403</v>
          </cell>
          <cell r="C2193" t="str">
            <v>DIAMETRO 200-100 MM</v>
          </cell>
          <cell r="D2193" t="str">
            <v>UN</v>
          </cell>
          <cell r="E2193">
            <v>16.329999999999998</v>
          </cell>
        </row>
        <row r="2194">
          <cell r="B2194" t="str">
            <v>164404</v>
          </cell>
          <cell r="C2194" t="str">
            <v>DIAMETRO 250-200 MM</v>
          </cell>
          <cell r="D2194" t="str">
            <v>UN</v>
          </cell>
          <cell r="E2194">
            <v>24.43</v>
          </cell>
        </row>
        <row r="2195">
          <cell r="B2195" t="str">
            <v>164405</v>
          </cell>
          <cell r="C2195" t="str">
            <v>DIAMETRO 350-150 MM</v>
          </cell>
          <cell r="D2195" t="str">
            <v>UN</v>
          </cell>
          <cell r="E2195">
            <v>30.23</v>
          </cell>
        </row>
        <row r="2196">
          <cell r="B2196" t="str">
            <v>164406</v>
          </cell>
          <cell r="C2196" t="str">
            <v>DIAMETRO 350-250 MM</v>
          </cell>
          <cell r="D2196" t="str">
            <v>UN</v>
          </cell>
          <cell r="E2196">
            <v>34.15</v>
          </cell>
        </row>
        <row r="2197">
          <cell r="B2197" t="str">
            <v>164407</v>
          </cell>
          <cell r="C2197" t="str">
            <v>DIAMETRO 400-150 MM</v>
          </cell>
          <cell r="D2197" t="str">
            <v>UN</v>
          </cell>
          <cell r="E2197">
            <v>33.090000000000003</v>
          </cell>
        </row>
        <row r="2198">
          <cell r="B2198" t="str">
            <v>164408</v>
          </cell>
          <cell r="C2198" t="str">
            <v>DIAMETRO 400-200 MM</v>
          </cell>
          <cell r="D2198" t="str">
            <v>UN</v>
          </cell>
          <cell r="E2198">
            <v>34.64</v>
          </cell>
        </row>
        <row r="2199">
          <cell r="B2199" t="str">
            <v>164409</v>
          </cell>
          <cell r="C2199" t="str">
            <v>DIAMETRO 400-250 MM</v>
          </cell>
          <cell r="D2199" t="str">
            <v>UN</v>
          </cell>
          <cell r="E2199">
            <v>37.53</v>
          </cell>
        </row>
        <row r="2200">
          <cell r="B2200" t="str">
            <v>164410</v>
          </cell>
          <cell r="C2200" t="str">
            <v>DIAMETRO 400-300 MM</v>
          </cell>
          <cell r="D2200" t="str">
            <v>UN</v>
          </cell>
          <cell r="E2200">
            <v>41.34</v>
          </cell>
        </row>
        <row r="2201">
          <cell r="B2201" t="str">
            <v>164411</v>
          </cell>
          <cell r="C2201" t="str">
            <v>DIAMETRO 500-350 MM</v>
          </cell>
          <cell r="D2201" t="str">
            <v>UN</v>
          </cell>
          <cell r="E2201">
            <v>52.34</v>
          </cell>
        </row>
        <row r="2202">
          <cell r="B2202" t="str">
            <v>164412</v>
          </cell>
          <cell r="C2202" t="str">
            <v>DIAMETRO 500-400 MM</v>
          </cell>
          <cell r="D2202" t="str">
            <v>UN</v>
          </cell>
          <cell r="E2202">
            <v>54.98</v>
          </cell>
        </row>
        <row r="2203">
          <cell r="B2203" t="str">
            <v>164413</v>
          </cell>
          <cell r="C2203" t="str">
            <v>DIAMETRO 600-150 MM</v>
          </cell>
          <cell r="D2203" t="str">
            <v>UN</v>
          </cell>
          <cell r="E2203">
            <v>55.96</v>
          </cell>
        </row>
        <row r="2204">
          <cell r="B2204" t="str">
            <v>164414</v>
          </cell>
          <cell r="C2204" t="str">
            <v>DIAMETRO 700-500 MM</v>
          </cell>
          <cell r="D2204" t="str">
            <v>UN</v>
          </cell>
          <cell r="E2204">
            <v>91.27</v>
          </cell>
        </row>
        <row r="2205">
          <cell r="B2205" t="str">
            <v>164415</v>
          </cell>
          <cell r="C2205" t="str">
            <v>DIAMETRO 900-700 MM</v>
          </cell>
          <cell r="D2205" t="str">
            <v>UN</v>
          </cell>
          <cell r="E2205">
            <v>146.22999999999999</v>
          </cell>
        </row>
        <row r="2206">
          <cell r="B2206" t="str">
            <v>164416</v>
          </cell>
          <cell r="C2206" t="str">
            <v>DIAMETRO 1000-700 MM</v>
          </cell>
          <cell r="D2206" t="str">
            <v>UN</v>
          </cell>
          <cell r="E2206">
            <v>168.21</v>
          </cell>
        </row>
        <row r="2207">
          <cell r="B2207" t="str">
            <v>164417</v>
          </cell>
          <cell r="C2207" t="str">
            <v>DIAMETRO 1000-800 MM</v>
          </cell>
          <cell r="D2207" t="str">
            <v>UN</v>
          </cell>
          <cell r="E2207">
            <v>188</v>
          </cell>
        </row>
        <row r="2209">
          <cell r="B2209" t="str">
            <v>164500</v>
          </cell>
          <cell r="C2209" t="str">
            <v>MONTAGEM DE TOCOS DE DE FERRO FUNDIDO L=0,25 M TIPO FF</v>
          </cell>
        </row>
        <row r="2210">
          <cell r="B2210" t="str">
            <v>164501</v>
          </cell>
          <cell r="C2210" t="str">
            <v>DIAMETRO 100 MM</v>
          </cell>
          <cell r="D2210" t="str">
            <v>UN</v>
          </cell>
          <cell r="E2210">
            <v>12.48</v>
          </cell>
        </row>
        <row r="2211">
          <cell r="B2211" t="str">
            <v>164502</v>
          </cell>
          <cell r="C2211" t="str">
            <v>DIAMETRO 150 MM</v>
          </cell>
          <cell r="D2211" t="str">
            <v>UN</v>
          </cell>
          <cell r="E2211">
            <v>18.02</v>
          </cell>
        </row>
        <row r="2212">
          <cell r="B2212" t="str">
            <v>164503</v>
          </cell>
          <cell r="C2212" t="str">
            <v>DIAMETRO 200 MM</v>
          </cell>
          <cell r="D2212" t="str">
            <v>UN</v>
          </cell>
          <cell r="E2212">
            <v>21.53</v>
          </cell>
        </row>
        <row r="2213">
          <cell r="B2213" t="str">
            <v>164504</v>
          </cell>
          <cell r="C2213" t="str">
            <v>DIAMETRO 250 MM</v>
          </cell>
          <cell r="D2213" t="str">
            <v>UN</v>
          </cell>
          <cell r="E2213">
            <v>28.16</v>
          </cell>
        </row>
        <row r="2214">
          <cell r="B2214" t="str">
            <v>164505</v>
          </cell>
          <cell r="C2214" t="str">
            <v>DIAMETRO 300 MM</v>
          </cell>
          <cell r="D2214" t="str">
            <v>UN</v>
          </cell>
          <cell r="E2214">
            <v>36.799999999999997</v>
          </cell>
        </row>
        <row r="2215">
          <cell r="B2215" t="str">
            <v>164506</v>
          </cell>
          <cell r="C2215" t="str">
            <v>DIAMETRO 400 MM</v>
          </cell>
          <cell r="D2215" t="str">
            <v>UN</v>
          </cell>
          <cell r="E2215">
            <v>50.48</v>
          </cell>
        </row>
        <row r="2216">
          <cell r="B2216" t="str">
            <v>164507</v>
          </cell>
          <cell r="C2216" t="str">
            <v>DIAMETRO 500 MM</v>
          </cell>
          <cell r="D2216" t="str">
            <v>UN</v>
          </cell>
          <cell r="E2216">
            <v>66.349999999999994</v>
          </cell>
        </row>
        <row r="2217">
          <cell r="B2217" t="str">
            <v>164508</v>
          </cell>
          <cell r="C2217" t="str">
            <v>DIAMETRO 600 MM</v>
          </cell>
          <cell r="D2217" t="str">
            <v>UN</v>
          </cell>
          <cell r="E2217">
            <v>87.38</v>
          </cell>
        </row>
        <row r="2218">
          <cell r="B2218" t="str">
            <v>164509</v>
          </cell>
          <cell r="C2218" t="str">
            <v>DIAMETRO 700 MM</v>
          </cell>
          <cell r="D2218" t="str">
            <v>UN</v>
          </cell>
          <cell r="E2218">
            <v>114.65</v>
          </cell>
        </row>
        <row r="2219">
          <cell r="B2219" t="str">
            <v>164510</v>
          </cell>
          <cell r="C2219" t="str">
            <v>DIAMETRO 800 MM</v>
          </cell>
          <cell r="D2219" t="str">
            <v>UN</v>
          </cell>
          <cell r="E2219">
            <v>161.32</v>
          </cell>
        </row>
        <row r="2220">
          <cell r="B2220" t="str">
            <v>164511</v>
          </cell>
          <cell r="C2220" t="str">
            <v>DIAMETRO 900 MM</v>
          </cell>
          <cell r="D2220" t="str">
            <v>UN</v>
          </cell>
          <cell r="E2220">
            <v>195.62</v>
          </cell>
        </row>
        <row r="2221">
          <cell r="B2221" t="str">
            <v>164512</v>
          </cell>
          <cell r="C2221" t="str">
            <v>DIAMETRO 1000 MM</v>
          </cell>
          <cell r="D2221" t="str">
            <v>UN</v>
          </cell>
          <cell r="E2221">
            <v>235.43</v>
          </cell>
        </row>
        <row r="2223">
          <cell r="B2223" t="str">
            <v>164600</v>
          </cell>
          <cell r="C2223" t="str">
            <v>MONTAGEM DE TOCOS DE FERRO FUNDIDO L=0,50 M TIPO FF</v>
          </cell>
        </row>
        <row r="2224">
          <cell r="B2224" t="str">
            <v>164601</v>
          </cell>
          <cell r="C2224" t="str">
            <v>DIAMETRO 100 MM</v>
          </cell>
          <cell r="D2224" t="str">
            <v>UN</v>
          </cell>
          <cell r="E2224">
            <v>12.83</v>
          </cell>
        </row>
        <row r="2225">
          <cell r="B2225" t="str">
            <v>164602</v>
          </cell>
          <cell r="C2225" t="str">
            <v>DIAMETRO 150 MM</v>
          </cell>
          <cell r="D2225" t="str">
            <v>UN</v>
          </cell>
          <cell r="E2225">
            <v>18.55</v>
          </cell>
        </row>
        <row r="2226">
          <cell r="B2226" t="str">
            <v>164603</v>
          </cell>
          <cell r="C2226" t="str">
            <v>DIAMETRO 200 MM</v>
          </cell>
          <cell r="D2226" t="str">
            <v>UN</v>
          </cell>
          <cell r="E2226">
            <v>22.31</v>
          </cell>
        </row>
        <row r="2227">
          <cell r="B2227" t="str">
            <v>164604</v>
          </cell>
          <cell r="C2227" t="str">
            <v>DIAMETRO 250 MM</v>
          </cell>
          <cell r="D2227" t="str">
            <v>UN</v>
          </cell>
          <cell r="E2227">
            <v>29.31</v>
          </cell>
        </row>
        <row r="2228">
          <cell r="B2228" t="str">
            <v>164605</v>
          </cell>
          <cell r="C2228" t="str">
            <v>DIAMETRO 300 MM</v>
          </cell>
          <cell r="D2228" t="str">
            <v>UN</v>
          </cell>
          <cell r="E2228">
            <v>38.22</v>
          </cell>
        </row>
        <row r="2229">
          <cell r="B2229" t="str">
            <v>164606</v>
          </cell>
          <cell r="C2229" t="str">
            <v>DIAMETRO 400 MM</v>
          </cell>
          <cell r="D2229" t="str">
            <v>UN</v>
          </cell>
          <cell r="E2229">
            <v>52.58</v>
          </cell>
        </row>
        <row r="2230">
          <cell r="B2230" t="str">
            <v>164607</v>
          </cell>
          <cell r="C2230" t="str">
            <v>DIAMETRO 500 MM</v>
          </cell>
          <cell r="D2230" t="str">
            <v>UN</v>
          </cell>
          <cell r="E2230">
            <v>69.290000000000006</v>
          </cell>
        </row>
        <row r="2231">
          <cell r="B2231" t="str">
            <v>164608</v>
          </cell>
          <cell r="C2231" t="str">
            <v>DIAMETRO 600 MM</v>
          </cell>
          <cell r="D2231" t="str">
            <v>UN</v>
          </cell>
          <cell r="E2231">
            <v>91.22</v>
          </cell>
        </row>
        <row r="2232">
          <cell r="B2232" t="str">
            <v>164609</v>
          </cell>
          <cell r="C2232" t="str">
            <v>DIAMETRO 700 MM</v>
          </cell>
          <cell r="D2232" t="str">
            <v>UN</v>
          </cell>
          <cell r="E2232">
            <v>119.68</v>
          </cell>
        </row>
        <row r="2233">
          <cell r="B2233" t="str">
            <v>164610</v>
          </cell>
          <cell r="C2233" t="str">
            <v>DIAMETRO 800 MM</v>
          </cell>
          <cell r="D2233" t="str">
            <v>UN</v>
          </cell>
          <cell r="E2233">
            <v>167.5</v>
          </cell>
        </row>
        <row r="2234">
          <cell r="B2234" t="str">
            <v>164611</v>
          </cell>
          <cell r="C2234" t="str">
            <v>DIAMETRO 900 MM</v>
          </cell>
          <cell r="D2234" t="str">
            <v>UN</v>
          </cell>
          <cell r="E2234">
            <v>203.13</v>
          </cell>
        </row>
        <row r="2235">
          <cell r="B2235" t="str">
            <v>164612</v>
          </cell>
          <cell r="C2235" t="str">
            <v>DIAMETRO 1000 MM</v>
          </cell>
          <cell r="D2235" t="str">
            <v>UN</v>
          </cell>
          <cell r="E2235">
            <v>244.33</v>
          </cell>
        </row>
        <row r="2237">
          <cell r="B2237" t="str">
            <v>164700</v>
          </cell>
          <cell r="C2237" t="str">
            <v>MONTAGEM DE JUNCOES 45 GR DE FERRO FUNDIDO TIPO FFF</v>
          </cell>
        </row>
        <row r="2238">
          <cell r="B2238" t="str">
            <v>164701</v>
          </cell>
          <cell r="C2238" t="str">
            <v>DIAMETRO 100-75 MM</v>
          </cell>
          <cell r="D2238" t="str">
            <v>UN</v>
          </cell>
          <cell r="E2238">
            <v>15.84</v>
          </cell>
        </row>
        <row r="2239">
          <cell r="B2239" t="str">
            <v>164702</v>
          </cell>
          <cell r="C2239" t="str">
            <v>DIAMETRO 100-100 MM</v>
          </cell>
          <cell r="D2239" t="str">
            <v>UN</v>
          </cell>
          <cell r="E2239">
            <v>18.77</v>
          </cell>
        </row>
        <row r="2240">
          <cell r="B2240" t="str">
            <v>164703</v>
          </cell>
          <cell r="C2240" t="str">
            <v>DIAMETRO 150-100 MM</v>
          </cell>
          <cell r="D2240" t="str">
            <v>UN</v>
          </cell>
          <cell r="E2240">
            <v>24.41</v>
          </cell>
        </row>
        <row r="2241">
          <cell r="B2241" t="str">
            <v>164704</v>
          </cell>
          <cell r="C2241" t="str">
            <v>DIAMETRO 150-150 MM</v>
          </cell>
          <cell r="D2241" t="str">
            <v>UN</v>
          </cell>
          <cell r="E2241">
            <v>27.03</v>
          </cell>
        </row>
        <row r="2242">
          <cell r="B2242" t="str">
            <v>164705</v>
          </cell>
          <cell r="C2242" t="str">
            <v>DIAMETRO 200-100 MM</v>
          </cell>
          <cell r="D2242" t="str">
            <v>UN</v>
          </cell>
          <cell r="E2242">
            <v>21</v>
          </cell>
        </row>
        <row r="2243">
          <cell r="B2243" t="str">
            <v>164706</v>
          </cell>
          <cell r="C2243" t="str">
            <v>DIAMETRO 200-150 MM</v>
          </cell>
          <cell r="D2243" t="str">
            <v>UN</v>
          </cell>
          <cell r="E2243">
            <v>31.04</v>
          </cell>
        </row>
        <row r="2244">
          <cell r="B2244" t="str">
            <v>164707</v>
          </cell>
          <cell r="C2244" t="str">
            <v>DIAMETRO 200-200 MM</v>
          </cell>
          <cell r="D2244" t="str">
            <v>UN</v>
          </cell>
          <cell r="E2244">
            <v>32.81</v>
          </cell>
        </row>
        <row r="2245">
          <cell r="B2245" t="str">
            <v>164708</v>
          </cell>
          <cell r="C2245" t="str">
            <v>DIAMETRO 250-150 MM</v>
          </cell>
          <cell r="D2245" t="str">
            <v>UN</v>
          </cell>
          <cell r="E2245">
            <v>38.39</v>
          </cell>
        </row>
        <row r="2246">
          <cell r="B2246" t="str">
            <v>164709</v>
          </cell>
          <cell r="C2246" t="str">
            <v>DIAMETRO 250-200 MM</v>
          </cell>
          <cell r="D2246" t="str">
            <v>UN</v>
          </cell>
          <cell r="E2246">
            <v>40.11</v>
          </cell>
        </row>
        <row r="2247">
          <cell r="B2247" t="str">
            <v>164710</v>
          </cell>
          <cell r="C2247" t="str">
            <v>DIAMETRO 250-250 MM</v>
          </cell>
          <cell r="D2247" t="str">
            <v>UN</v>
          </cell>
          <cell r="E2247">
            <v>43.3</v>
          </cell>
        </row>
        <row r="2248">
          <cell r="B2248" t="str">
            <v>164711</v>
          </cell>
          <cell r="C2248" t="str">
            <v>DIAMETRO 300-200 MM</v>
          </cell>
          <cell r="D2248" t="str">
            <v>UN</v>
          </cell>
          <cell r="E2248">
            <v>49.8</v>
          </cell>
        </row>
        <row r="2249">
          <cell r="B2249" t="str">
            <v>164712</v>
          </cell>
          <cell r="C2249" t="str">
            <v>DIAMETRO 300-300 MM</v>
          </cell>
          <cell r="D2249" t="str">
            <v>UN</v>
          </cell>
          <cell r="E2249">
            <v>57.15</v>
          </cell>
        </row>
        <row r="2250">
          <cell r="B2250" t="str">
            <v>164713</v>
          </cell>
          <cell r="C2250" t="str">
            <v>DIAMETRO 400-300 MM</v>
          </cell>
          <cell r="D2250" t="str">
            <v>UN</v>
          </cell>
          <cell r="E2250">
            <v>72.95</v>
          </cell>
        </row>
        <row r="2251">
          <cell r="B2251" t="str">
            <v>164714</v>
          </cell>
          <cell r="C2251" t="str">
            <v>DIAMETRO 400-400 MM</v>
          </cell>
          <cell r="D2251" t="str">
            <v>UN</v>
          </cell>
          <cell r="E2251">
            <v>79.08</v>
          </cell>
        </row>
        <row r="2253">
          <cell r="B2253" t="str">
            <v>164800</v>
          </cell>
          <cell r="C2253" t="str">
            <v>MONTAGEM DE FLANGES CEGOS DE FERRO FUNDIDO</v>
          </cell>
        </row>
        <row r="2254">
          <cell r="B2254" t="str">
            <v>164801</v>
          </cell>
          <cell r="C2254" t="str">
            <v>DIAMETRO 100 MM</v>
          </cell>
          <cell r="D2254" t="str">
            <v>UN</v>
          </cell>
          <cell r="E2254">
            <v>6.02</v>
          </cell>
        </row>
        <row r="2255">
          <cell r="B2255" t="str">
            <v>164802</v>
          </cell>
          <cell r="C2255" t="str">
            <v>DIAMETRO 150 MM</v>
          </cell>
          <cell r="D2255" t="str">
            <v>UN</v>
          </cell>
          <cell r="E2255">
            <v>8.64</v>
          </cell>
        </row>
        <row r="2256">
          <cell r="B2256" t="str">
            <v>164803</v>
          </cell>
          <cell r="C2256" t="str">
            <v>DIAMETRO 200 MM</v>
          </cell>
          <cell r="D2256" t="str">
            <v>UN</v>
          </cell>
          <cell r="E2256">
            <v>10.34</v>
          </cell>
        </row>
        <row r="2257">
          <cell r="B2257" t="str">
            <v>164804</v>
          </cell>
          <cell r="C2257" t="str">
            <v>DIAMETRO 250 MM</v>
          </cell>
          <cell r="D2257" t="str">
            <v>UN</v>
          </cell>
          <cell r="E2257">
            <v>13.69</v>
          </cell>
        </row>
        <row r="2258">
          <cell r="B2258" t="str">
            <v>164805</v>
          </cell>
          <cell r="C2258" t="str">
            <v>DIAMETRO 300 MM</v>
          </cell>
          <cell r="D2258" t="str">
            <v>UN</v>
          </cell>
          <cell r="E2258">
            <v>18.100000000000001</v>
          </cell>
        </row>
        <row r="2259">
          <cell r="B2259" t="str">
            <v>164806</v>
          </cell>
          <cell r="C2259" t="str">
            <v>DIAMETRO 400 MM</v>
          </cell>
          <cell r="D2259" t="str">
            <v>UN</v>
          </cell>
          <cell r="E2259">
            <v>24.76</v>
          </cell>
        </row>
        <row r="2260">
          <cell r="B2260" t="str">
            <v>164807</v>
          </cell>
          <cell r="C2260" t="str">
            <v>DIAMETRO 500 MM</v>
          </cell>
          <cell r="D2260" t="str">
            <v>UN</v>
          </cell>
          <cell r="E2260">
            <v>32.99</v>
          </cell>
        </row>
        <row r="2261">
          <cell r="B2261" t="str">
            <v>164808</v>
          </cell>
          <cell r="C2261" t="str">
            <v>DIAMETRO 600 MM</v>
          </cell>
          <cell r="D2261" t="str">
            <v>UN</v>
          </cell>
          <cell r="E2261">
            <v>43.85</v>
          </cell>
        </row>
        <row r="2262">
          <cell r="B2262" t="str">
            <v>164809</v>
          </cell>
          <cell r="C2262" t="str">
            <v>DIAMETRO 700 MM</v>
          </cell>
          <cell r="D2262" t="str">
            <v>UN</v>
          </cell>
          <cell r="E2262">
            <v>58.29</v>
          </cell>
        </row>
        <row r="2263">
          <cell r="B2263" t="str">
            <v>164810</v>
          </cell>
          <cell r="C2263" t="str">
            <v>DIAMETRO 800 MM</v>
          </cell>
          <cell r="D2263" t="str">
            <v>UN</v>
          </cell>
          <cell r="E2263">
            <v>83.15</v>
          </cell>
        </row>
        <row r="2264">
          <cell r="B2264" t="str">
            <v>164811</v>
          </cell>
          <cell r="C2264" t="str">
            <v>DIAMETRO 900 MM</v>
          </cell>
          <cell r="D2264" t="str">
            <v>UN</v>
          </cell>
          <cell r="E2264">
            <v>101.61</v>
          </cell>
        </row>
        <row r="2265">
          <cell r="B2265" t="str">
            <v>164812</v>
          </cell>
          <cell r="C2265" t="str">
            <v>DIAMETRO 1000 MM</v>
          </cell>
          <cell r="D2265" t="str">
            <v>UN</v>
          </cell>
          <cell r="E2265">
            <v>124.2</v>
          </cell>
        </row>
        <row r="2267">
          <cell r="B2267" t="str">
            <v>164900</v>
          </cell>
          <cell r="C2267" t="str">
            <v>MONTAGEM DE REGISTROS DE FERRO FUNDIDO FLANGEADOS</v>
          </cell>
        </row>
        <row r="2268">
          <cell r="B2268" t="str">
            <v>164901</v>
          </cell>
          <cell r="C2268" t="str">
            <v>DIAMETRO 100 MM</v>
          </cell>
          <cell r="D2268" t="str">
            <v>UN</v>
          </cell>
          <cell r="E2268">
            <v>14.8</v>
          </cell>
        </row>
        <row r="2269">
          <cell r="B2269" t="str">
            <v>164902</v>
          </cell>
          <cell r="C2269" t="str">
            <v>DIAMETRO 150 MM</v>
          </cell>
          <cell r="D2269" t="str">
            <v>UN</v>
          </cell>
          <cell r="E2269">
            <v>21.58</v>
          </cell>
        </row>
        <row r="2270">
          <cell r="B2270" t="str">
            <v>164903</v>
          </cell>
          <cell r="C2270" t="str">
            <v>DIAMETRO 200 MM</v>
          </cell>
          <cell r="D2270" t="str">
            <v>UN</v>
          </cell>
          <cell r="E2270">
            <v>28.12</v>
          </cell>
        </row>
        <row r="2271">
          <cell r="B2271" t="str">
            <v>164904</v>
          </cell>
          <cell r="C2271" t="str">
            <v>DIAMETRO 250 MM</v>
          </cell>
          <cell r="D2271" t="str">
            <v>UN</v>
          </cell>
          <cell r="E2271">
            <v>40.04</v>
          </cell>
        </row>
        <row r="2272">
          <cell r="B2272" t="str">
            <v>164905</v>
          </cell>
          <cell r="C2272" t="str">
            <v>DIAMETRO 300 MM</v>
          </cell>
          <cell r="D2272" t="str">
            <v>UN</v>
          </cell>
          <cell r="E2272">
            <v>53.47</v>
          </cell>
        </row>
        <row r="2273">
          <cell r="B2273" t="str">
            <v>164906</v>
          </cell>
          <cell r="C2273" t="str">
            <v>DIAMETRO 350 MM</v>
          </cell>
          <cell r="D2273" t="str">
            <v>UN</v>
          </cell>
          <cell r="E2273">
            <v>68.540000000000006</v>
          </cell>
        </row>
        <row r="2274">
          <cell r="B2274" t="str">
            <v>164907</v>
          </cell>
          <cell r="C2274" t="str">
            <v>DIAMETRO 400 MM</v>
          </cell>
          <cell r="D2274" t="str">
            <v>UN</v>
          </cell>
          <cell r="E2274">
            <v>84.68</v>
          </cell>
        </row>
        <row r="2275">
          <cell r="B2275" t="str">
            <v>164908</v>
          </cell>
          <cell r="C2275" t="str">
            <v>DIAMETRO 450 MM</v>
          </cell>
          <cell r="D2275" t="str">
            <v>UN</v>
          </cell>
          <cell r="E2275">
            <v>108.52</v>
          </cell>
        </row>
        <row r="2276">
          <cell r="B2276" t="str">
            <v>164909</v>
          </cell>
          <cell r="C2276" t="str">
            <v>DIAMETRO 500 MM</v>
          </cell>
          <cell r="D2276" t="str">
            <v>UN</v>
          </cell>
          <cell r="E2276">
            <v>120.24</v>
          </cell>
        </row>
        <row r="2277">
          <cell r="B2277" t="str">
            <v>164910</v>
          </cell>
          <cell r="C2277" t="str">
            <v>DIAMETRO 600 MM</v>
          </cell>
          <cell r="D2277" t="str">
            <v>UN</v>
          </cell>
          <cell r="E2277">
            <v>168.27</v>
          </cell>
        </row>
        <row r="2278">
          <cell r="B2278" t="str">
            <v>164911</v>
          </cell>
          <cell r="C2278" t="str">
            <v>DIAMETRO 700 MM</v>
          </cell>
          <cell r="D2278" t="str">
            <v>UN</v>
          </cell>
          <cell r="E2278">
            <v>241.75</v>
          </cell>
        </row>
        <row r="2279">
          <cell r="B2279" t="str">
            <v>164912</v>
          </cell>
          <cell r="C2279" t="str">
            <v>DIAMETRO 800 MM</v>
          </cell>
          <cell r="D2279" t="str">
            <v>UN</v>
          </cell>
          <cell r="E2279">
            <v>313.49</v>
          </cell>
        </row>
        <row r="2280">
          <cell r="B2280" t="str">
            <v>164913</v>
          </cell>
          <cell r="C2280" t="str">
            <v>DIAMETRO 900 MM</v>
          </cell>
          <cell r="D2280" t="str">
            <v>UN</v>
          </cell>
          <cell r="E2280">
            <v>408.24</v>
          </cell>
        </row>
        <row r="2281">
          <cell r="B2281" t="str">
            <v>164914</v>
          </cell>
          <cell r="C2281" t="str">
            <v>DIAMETRO 1000 MM</v>
          </cell>
          <cell r="D2281" t="str">
            <v>UN</v>
          </cell>
          <cell r="E2281">
            <v>508.57</v>
          </cell>
        </row>
        <row r="2282">
          <cell r="B2282" t="str">
            <v>164915</v>
          </cell>
          <cell r="C2282" t="str">
            <v>DIAMETRO 1200 MM</v>
          </cell>
          <cell r="D2282" t="str">
            <v>UN</v>
          </cell>
          <cell r="E2282">
            <v>912.63</v>
          </cell>
        </row>
        <row r="2284">
          <cell r="B2284" t="str">
            <v>165000</v>
          </cell>
          <cell r="C2284" t="str">
            <v>MONTAGEM DE VALVULAS BORBOLETA DE FERRO FUNDIDO FLANGEADOS COMANDO MANUAL</v>
          </cell>
        </row>
        <row r="2285">
          <cell r="B2285" t="str">
            <v>165001</v>
          </cell>
          <cell r="C2285" t="str">
            <v>DIAMETRO 400 MM</v>
          </cell>
          <cell r="D2285" t="str">
            <v>UN</v>
          </cell>
          <cell r="E2285">
            <v>57.64</v>
          </cell>
        </row>
        <row r="2286">
          <cell r="B2286" t="str">
            <v>165002</v>
          </cell>
          <cell r="C2286" t="str">
            <v>DIAMETRO 500 MM</v>
          </cell>
          <cell r="D2286" t="str">
            <v>UN</v>
          </cell>
          <cell r="E2286">
            <v>50.43</v>
          </cell>
        </row>
        <row r="2287">
          <cell r="B2287" t="str">
            <v>165003</v>
          </cell>
          <cell r="C2287" t="str">
            <v>DIAMETRO 600 MM</v>
          </cell>
          <cell r="D2287" t="str">
            <v>UN</v>
          </cell>
          <cell r="E2287">
            <v>106.14</v>
          </cell>
        </row>
        <row r="2288">
          <cell r="B2288" t="str">
            <v>165004</v>
          </cell>
          <cell r="C2288" t="str">
            <v>DIAMETRO 700 MM</v>
          </cell>
          <cell r="D2288" t="str">
            <v>UN</v>
          </cell>
          <cell r="E2288">
            <v>136.52000000000001</v>
          </cell>
        </row>
        <row r="2289">
          <cell r="B2289" t="str">
            <v>165005</v>
          </cell>
          <cell r="C2289" t="str">
            <v>DIAMETRO 800 MM</v>
          </cell>
          <cell r="D2289" t="str">
            <v>UN</v>
          </cell>
          <cell r="E2289">
            <v>209.74</v>
          </cell>
        </row>
        <row r="2290">
          <cell r="B2290" t="str">
            <v>165006</v>
          </cell>
          <cell r="C2290" t="str">
            <v>DIAMETRO 900 MM</v>
          </cell>
          <cell r="D2290" t="str">
            <v>UN</v>
          </cell>
          <cell r="E2290">
            <v>250.57</v>
          </cell>
        </row>
        <row r="2291">
          <cell r="B2291" t="str">
            <v>165007</v>
          </cell>
          <cell r="C2291" t="str">
            <v>DIAMETRO 1000 MM</v>
          </cell>
          <cell r="D2291" t="str">
            <v>UN</v>
          </cell>
          <cell r="E2291">
            <v>296.57</v>
          </cell>
        </row>
        <row r="2292">
          <cell r="B2292" t="str">
            <v>165008</v>
          </cell>
          <cell r="C2292" t="str">
            <v>DIAMETRO 1200 MM</v>
          </cell>
          <cell r="D2292" t="str">
            <v>UN</v>
          </cell>
          <cell r="E2292">
            <v>398.88</v>
          </cell>
        </row>
        <row r="2294">
          <cell r="B2294" t="str">
            <v>165100</v>
          </cell>
          <cell r="C2294" t="str">
            <v>MONTAGEM DE REGISTROS DE FERRO FUNDIDO FLANGEADOS COMANDO ELETRICO/PNEUMATICO</v>
          </cell>
        </row>
        <row r="2295">
          <cell r="B2295" t="str">
            <v>165101</v>
          </cell>
          <cell r="C2295" t="str">
            <v>DIAMETRO 100 MM</v>
          </cell>
          <cell r="D2295" t="str">
            <v>UN</v>
          </cell>
          <cell r="E2295">
            <v>15.17</v>
          </cell>
        </row>
        <row r="2296">
          <cell r="B2296" t="str">
            <v>165102</v>
          </cell>
          <cell r="C2296" t="str">
            <v>DIAMETRO 150 MM</v>
          </cell>
          <cell r="D2296" t="str">
            <v>UN</v>
          </cell>
          <cell r="E2296">
            <v>21.7</v>
          </cell>
        </row>
        <row r="2297">
          <cell r="B2297" t="str">
            <v>165103</v>
          </cell>
          <cell r="C2297" t="str">
            <v>DIAMETRO 200 MM</v>
          </cell>
          <cell r="D2297" t="str">
            <v>UN</v>
          </cell>
          <cell r="E2297">
            <v>29.15</v>
          </cell>
        </row>
        <row r="2298">
          <cell r="B2298" t="str">
            <v>165104</v>
          </cell>
          <cell r="C2298" t="str">
            <v>DIAMETRO 250 MM</v>
          </cell>
          <cell r="D2298" t="str">
            <v>UN</v>
          </cell>
          <cell r="E2298">
            <v>40.83</v>
          </cell>
        </row>
        <row r="2299">
          <cell r="B2299" t="str">
            <v>165105</v>
          </cell>
          <cell r="C2299" t="str">
            <v>DIAMETRO 300 MM</v>
          </cell>
          <cell r="D2299" t="str">
            <v>UN</v>
          </cell>
          <cell r="E2299">
            <v>54.58</v>
          </cell>
        </row>
        <row r="2300">
          <cell r="B2300" t="str">
            <v>165106</v>
          </cell>
          <cell r="C2300" t="str">
            <v>DIAMETRO 350 MM</v>
          </cell>
          <cell r="D2300" t="str">
            <v>UN</v>
          </cell>
          <cell r="E2300">
            <v>69.58</v>
          </cell>
        </row>
        <row r="2301">
          <cell r="B2301" t="str">
            <v>165107</v>
          </cell>
          <cell r="C2301" t="str">
            <v>DIAMETRO 400 MM</v>
          </cell>
          <cell r="D2301" t="str">
            <v>UN</v>
          </cell>
          <cell r="E2301">
            <v>86.09</v>
          </cell>
        </row>
        <row r="2302">
          <cell r="B2302" t="str">
            <v>165108</v>
          </cell>
          <cell r="C2302" t="str">
            <v>DIAMETRO 450 MM</v>
          </cell>
          <cell r="D2302" t="str">
            <v>UN</v>
          </cell>
          <cell r="E2302">
            <v>111.66</v>
          </cell>
        </row>
        <row r="2303">
          <cell r="B2303" t="str">
            <v>165109</v>
          </cell>
          <cell r="C2303" t="str">
            <v>DIAMETRO 500 MM</v>
          </cell>
          <cell r="D2303" t="str">
            <v>UN</v>
          </cell>
          <cell r="E2303">
            <v>122.74</v>
          </cell>
        </row>
        <row r="2304">
          <cell r="B2304" t="str">
            <v>165110</v>
          </cell>
          <cell r="C2304" t="str">
            <v>DIAMETRO 600 MM</v>
          </cell>
          <cell r="D2304" t="str">
            <v>UN</v>
          </cell>
          <cell r="E2304">
            <v>170.66</v>
          </cell>
        </row>
        <row r="2305">
          <cell r="B2305" t="str">
            <v>165111</v>
          </cell>
          <cell r="C2305" t="str">
            <v>DIAMETRO 700 MM</v>
          </cell>
          <cell r="D2305" t="str">
            <v>UN</v>
          </cell>
          <cell r="E2305">
            <v>243.57</v>
          </cell>
        </row>
        <row r="2306">
          <cell r="B2306" t="str">
            <v>165112</v>
          </cell>
          <cell r="C2306" t="str">
            <v>DIAMETRO 800 MM</v>
          </cell>
          <cell r="D2306" t="str">
            <v>UN</v>
          </cell>
          <cell r="E2306">
            <v>315.63</v>
          </cell>
        </row>
        <row r="2307">
          <cell r="B2307" t="str">
            <v>165113</v>
          </cell>
          <cell r="C2307" t="str">
            <v>DIAMETRO 900 MM</v>
          </cell>
          <cell r="D2307" t="str">
            <v>UN</v>
          </cell>
          <cell r="E2307">
            <v>409.77</v>
          </cell>
        </row>
        <row r="2308">
          <cell r="B2308" t="str">
            <v>165114</v>
          </cell>
          <cell r="C2308" t="str">
            <v>DIAMETRO 1000 MM</v>
          </cell>
          <cell r="D2308" t="str">
            <v>UN</v>
          </cell>
          <cell r="E2308">
            <v>509.82</v>
          </cell>
        </row>
        <row r="2309">
          <cell r="B2309" t="str">
            <v>165115</v>
          </cell>
          <cell r="C2309" t="str">
            <v>DIAMETRO 1200 MM</v>
          </cell>
          <cell r="D2309" t="str">
            <v>UN</v>
          </cell>
          <cell r="E2309">
            <v>755.33</v>
          </cell>
        </row>
        <row r="2311">
          <cell r="B2311" t="str">
            <v>165200</v>
          </cell>
          <cell r="C2311" t="str">
            <v>MONTAGEM DE VALVULAS BORBOLETA DE FERRO FUNDIDO FLANGEADOS COMANDO ELETRICO/PNEUMATICO</v>
          </cell>
        </row>
        <row r="2312">
          <cell r="B2312" t="str">
            <v>165201</v>
          </cell>
          <cell r="C2312" t="str">
            <v>DIAMETRO 400 MM</v>
          </cell>
          <cell r="D2312" t="str">
            <v>UN</v>
          </cell>
          <cell r="E2312">
            <v>59.05</v>
          </cell>
        </row>
        <row r="2313">
          <cell r="B2313" t="str">
            <v>165202</v>
          </cell>
          <cell r="C2313" t="str">
            <v>DIAMETRO 500 MM</v>
          </cell>
          <cell r="D2313" t="str">
            <v>UN</v>
          </cell>
          <cell r="E2313">
            <v>81.48</v>
          </cell>
        </row>
        <row r="2314">
          <cell r="B2314" t="str">
            <v>165203</v>
          </cell>
          <cell r="C2314" t="str">
            <v>DIAMETRO 600 MM</v>
          </cell>
          <cell r="D2314" t="str">
            <v>UN</v>
          </cell>
          <cell r="E2314">
            <v>109.13</v>
          </cell>
        </row>
        <row r="2315">
          <cell r="B2315" t="str">
            <v>165204</v>
          </cell>
          <cell r="C2315" t="str">
            <v>DIAMETRO 700 MM</v>
          </cell>
          <cell r="D2315" t="str">
            <v>UN</v>
          </cell>
          <cell r="E2315">
            <v>140.12</v>
          </cell>
        </row>
        <row r="2316">
          <cell r="B2316" t="str">
            <v>165205</v>
          </cell>
          <cell r="C2316" t="str">
            <v>DIAMETRO 800 MM</v>
          </cell>
          <cell r="D2316" t="str">
            <v>UN</v>
          </cell>
          <cell r="E2316">
            <v>214.05</v>
          </cell>
        </row>
        <row r="2317">
          <cell r="B2317" t="str">
            <v>165206</v>
          </cell>
          <cell r="C2317" t="str">
            <v>DIAMETRO 900 MM</v>
          </cell>
          <cell r="D2317" t="str">
            <v>UN</v>
          </cell>
          <cell r="E2317">
            <v>351.86</v>
          </cell>
        </row>
        <row r="2318">
          <cell r="B2318" t="str">
            <v>165207</v>
          </cell>
          <cell r="C2318" t="str">
            <v>DIAMETRO 1000 MM</v>
          </cell>
          <cell r="D2318" t="str">
            <v>UN</v>
          </cell>
          <cell r="E2318">
            <v>428.63</v>
          </cell>
        </row>
        <row r="2319">
          <cell r="B2319" t="str">
            <v>165208</v>
          </cell>
          <cell r="C2319" t="str">
            <v>DIAMETRO 1200 MM</v>
          </cell>
          <cell r="D2319" t="str">
            <v>UN</v>
          </cell>
          <cell r="E2319">
            <v>677.71</v>
          </cell>
        </row>
        <row r="2321">
          <cell r="B2321" t="str">
            <v>165300</v>
          </cell>
          <cell r="C2321" t="str">
            <v>MONTAGEM DE VENTOSAS SIMPLES FLANGEADAS</v>
          </cell>
        </row>
        <row r="2322">
          <cell r="B2322" t="str">
            <v>165301</v>
          </cell>
          <cell r="C2322" t="str">
            <v>DIAMETRO 50 MM</v>
          </cell>
          <cell r="D2322" t="str">
            <v>UN</v>
          </cell>
          <cell r="E2322">
            <v>3.61</v>
          </cell>
        </row>
        <row r="2324">
          <cell r="B2324" t="str">
            <v>165400</v>
          </cell>
          <cell r="C2324" t="str">
            <v>MONTAGEM DE VENTOSAS TRIPLICES DE FERRO FUNDIDO TIPO F</v>
          </cell>
        </row>
        <row r="2325">
          <cell r="B2325" t="str">
            <v>165401</v>
          </cell>
          <cell r="C2325" t="str">
            <v>DIAMETRO 100 MM</v>
          </cell>
          <cell r="D2325" t="str">
            <v>UN</v>
          </cell>
          <cell r="E2325">
            <v>9.01</v>
          </cell>
        </row>
        <row r="2326">
          <cell r="B2326" t="str">
            <v>165402</v>
          </cell>
          <cell r="C2326" t="str">
            <v>DIAMETRO 150 MM</v>
          </cell>
          <cell r="D2326" t="str">
            <v>UN</v>
          </cell>
          <cell r="E2326">
            <v>14.31</v>
          </cell>
        </row>
        <row r="2327">
          <cell r="B2327" t="str">
            <v>165403</v>
          </cell>
          <cell r="C2327" t="str">
            <v>DIAMETRO 200 MM</v>
          </cell>
          <cell r="D2327" t="str">
            <v>UN</v>
          </cell>
          <cell r="E2327">
            <v>22.45</v>
          </cell>
        </row>
        <row r="2329">
          <cell r="B2329" t="str">
            <v>165500</v>
          </cell>
          <cell r="C2329" t="str">
            <v>MONTAGEM DE JUNTAS DE EXPANSAO DE FERRO FUNDIDO TIPO FF</v>
          </cell>
        </row>
        <row r="2330">
          <cell r="B2330" t="str">
            <v>165501</v>
          </cell>
          <cell r="C2330" t="str">
            <v>DIAMETRO 100 MM</v>
          </cell>
          <cell r="D2330" t="str">
            <v>UN</v>
          </cell>
          <cell r="E2330">
            <v>15.89</v>
          </cell>
        </row>
        <row r="2331">
          <cell r="B2331" t="str">
            <v>165502</v>
          </cell>
          <cell r="C2331" t="str">
            <v>DIAMETRO 150 MM</v>
          </cell>
          <cell r="D2331" t="str">
            <v>UN</v>
          </cell>
          <cell r="E2331">
            <v>23.56</v>
          </cell>
        </row>
        <row r="2332">
          <cell r="B2332" t="str">
            <v>165503</v>
          </cell>
          <cell r="C2332" t="str">
            <v>DIAMETRO 200 MM</v>
          </cell>
          <cell r="D2332" t="str">
            <v>UN</v>
          </cell>
          <cell r="E2332">
            <v>29.75</v>
          </cell>
        </row>
        <row r="2333">
          <cell r="B2333" t="str">
            <v>165504</v>
          </cell>
          <cell r="C2333" t="str">
            <v>DIAMETRO 250 MM</v>
          </cell>
          <cell r="D2333" t="str">
            <v>UN</v>
          </cell>
          <cell r="E2333">
            <v>38.090000000000003</v>
          </cell>
        </row>
        <row r="2334">
          <cell r="B2334" t="str">
            <v>165505</v>
          </cell>
          <cell r="C2334" t="str">
            <v>DIAMETRO 300 MM</v>
          </cell>
          <cell r="D2334" t="str">
            <v>UN</v>
          </cell>
          <cell r="E2334">
            <v>49.36</v>
          </cell>
        </row>
        <row r="2335">
          <cell r="B2335" t="str">
            <v>165506</v>
          </cell>
          <cell r="C2335" t="str">
            <v>DIAMETRO 400 MM</v>
          </cell>
          <cell r="D2335" t="str">
            <v>UN</v>
          </cell>
          <cell r="E2335">
            <v>73.28</v>
          </cell>
        </row>
        <row r="2336">
          <cell r="B2336" t="str">
            <v>165507</v>
          </cell>
          <cell r="C2336" t="str">
            <v>DIAMETRO 500 MM</v>
          </cell>
          <cell r="D2336" t="str">
            <v>UN</v>
          </cell>
          <cell r="E2336">
            <v>103.7</v>
          </cell>
        </row>
        <row r="2337">
          <cell r="B2337" t="str">
            <v>165508</v>
          </cell>
          <cell r="C2337" t="str">
            <v>DIAMETRO 600 MM</v>
          </cell>
          <cell r="D2337" t="str">
            <v>UN</v>
          </cell>
          <cell r="E2337">
            <v>131.94</v>
          </cell>
        </row>
        <row r="2339">
          <cell r="B2339" t="str">
            <v>165600</v>
          </cell>
          <cell r="C2339" t="str">
            <v>MONTAGEM DE VALVULAS DE ALIVIO DE FERRO FUNDIDO TIPO FF</v>
          </cell>
        </row>
        <row r="2340">
          <cell r="B2340" t="str">
            <v>165601</v>
          </cell>
          <cell r="C2340" t="str">
            <v>DIAMETRO 50-75 MM</v>
          </cell>
          <cell r="D2340" t="str">
            <v>UN</v>
          </cell>
          <cell r="E2340">
            <v>8.08</v>
          </cell>
        </row>
        <row r="2341">
          <cell r="B2341" t="str">
            <v>165602</v>
          </cell>
          <cell r="C2341" t="str">
            <v>DIAMETRO 60-100 MM</v>
          </cell>
          <cell r="D2341" t="str">
            <v>UN</v>
          </cell>
          <cell r="E2341">
            <v>14.56</v>
          </cell>
        </row>
        <row r="2342">
          <cell r="B2342" t="str">
            <v>165603</v>
          </cell>
          <cell r="C2342" t="str">
            <v>DIAMETRO 75-100 MM</v>
          </cell>
          <cell r="D2342" t="str">
            <v>UN</v>
          </cell>
          <cell r="E2342">
            <v>15.26</v>
          </cell>
        </row>
        <row r="2343">
          <cell r="B2343" t="str">
            <v>165604</v>
          </cell>
          <cell r="C2343" t="str">
            <v>DIAMETRO 100-150 MM</v>
          </cell>
          <cell r="D2343" t="str">
            <v>UN</v>
          </cell>
          <cell r="E2343">
            <v>22.15</v>
          </cell>
        </row>
        <row r="2344">
          <cell r="B2344" t="str">
            <v>165605</v>
          </cell>
          <cell r="C2344" t="str">
            <v>DIAMETRO 150-200 MM</v>
          </cell>
          <cell r="D2344" t="str">
            <v>UN</v>
          </cell>
          <cell r="E2344">
            <v>30.52</v>
          </cell>
        </row>
        <row r="2346">
          <cell r="B2346" t="str">
            <v>165700</v>
          </cell>
          <cell r="C2346" t="str">
            <v>MONTAGEM DE CRIVOS DE FERRO FUNDIDO TIPO F</v>
          </cell>
        </row>
        <row r="2347">
          <cell r="B2347" t="str">
            <v>165701</v>
          </cell>
          <cell r="C2347" t="str">
            <v>DIAMETRO 100 MM</v>
          </cell>
          <cell r="D2347" t="str">
            <v>UN</v>
          </cell>
          <cell r="E2347">
            <v>6.06</v>
          </cell>
        </row>
        <row r="2348">
          <cell r="B2348" t="str">
            <v>165702</v>
          </cell>
          <cell r="C2348" t="str">
            <v>DIAMETRO 150 MM</v>
          </cell>
          <cell r="D2348" t="str">
            <v>UN</v>
          </cell>
          <cell r="E2348">
            <v>8.76</v>
          </cell>
        </row>
        <row r="2349">
          <cell r="B2349" t="str">
            <v>165703</v>
          </cell>
          <cell r="C2349" t="str">
            <v>DIAMETRO 200 MM</v>
          </cell>
          <cell r="D2349" t="str">
            <v>UN</v>
          </cell>
          <cell r="E2349">
            <v>10.46</v>
          </cell>
        </row>
        <row r="2350">
          <cell r="B2350" t="str">
            <v>165704</v>
          </cell>
          <cell r="C2350" t="str">
            <v>DIAMETRO 250 MM</v>
          </cell>
          <cell r="D2350" t="str">
            <v>UN</v>
          </cell>
          <cell r="E2350">
            <v>13.79</v>
          </cell>
        </row>
        <row r="2351">
          <cell r="B2351" t="str">
            <v>165705</v>
          </cell>
          <cell r="C2351" t="str">
            <v>DIAMETRO 300 MM</v>
          </cell>
          <cell r="D2351" t="str">
            <v>UN</v>
          </cell>
          <cell r="E2351">
            <v>18.149999999999999</v>
          </cell>
        </row>
        <row r="2352">
          <cell r="B2352" t="str">
            <v>165706</v>
          </cell>
          <cell r="C2352" t="str">
            <v>DIAMETRO 400 MM</v>
          </cell>
          <cell r="D2352" t="str">
            <v>UN</v>
          </cell>
          <cell r="E2352">
            <v>24.83</v>
          </cell>
        </row>
        <row r="2353">
          <cell r="B2353" t="str">
            <v>165707</v>
          </cell>
          <cell r="C2353" t="str">
            <v>DIAMETRO 500 MM</v>
          </cell>
          <cell r="D2353" t="str">
            <v>UN</v>
          </cell>
          <cell r="E2353">
            <v>33.22</v>
          </cell>
        </row>
        <row r="2354">
          <cell r="B2354" t="str">
            <v>165708</v>
          </cell>
          <cell r="C2354" t="str">
            <v>DIAMETRO 600 MM</v>
          </cell>
          <cell r="D2354" t="str">
            <v>UN</v>
          </cell>
          <cell r="E2354">
            <v>43.27</v>
          </cell>
        </row>
        <row r="2356">
          <cell r="B2356" t="str">
            <v>165800</v>
          </cell>
          <cell r="C2356" t="str">
            <v>MONTAGEM DE VALVULAS DE PE C/CRIVO DE FERRO FUNDIDO TIPO F</v>
          </cell>
        </row>
        <row r="2357">
          <cell r="B2357" t="str">
            <v>165801</v>
          </cell>
          <cell r="C2357" t="str">
            <v>DIAMETRO 100 MM</v>
          </cell>
          <cell r="D2357" t="str">
            <v>UN</v>
          </cell>
          <cell r="E2357">
            <v>7.58</v>
          </cell>
        </row>
        <row r="2358">
          <cell r="B2358" t="str">
            <v>165802</v>
          </cell>
          <cell r="C2358" t="str">
            <v>DIAMETRO 150 MM</v>
          </cell>
          <cell r="D2358" t="str">
            <v>UN</v>
          </cell>
          <cell r="E2358">
            <v>11.67</v>
          </cell>
        </row>
        <row r="2359">
          <cell r="B2359" t="str">
            <v>165803</v>
          </cell>
          <cell r="C2359" t="str">
            <v>DIAMETRO 200 MM</v>
          </cell>
          <cell r="D2359" t="str">
            <v>UN</v>
          </cell>
          <cell r="E2359">
            <v>14.77</v>
          </cell>
        </row>
        <row r="2360">
          <cell r="B2360" t="str">
            <v>165804</v>
          </cell>
          <cell r="C2360" t="str">
            <v>DIAMETRO 250 MM</v>
          </cell>
          <cell r="D2360" t="str">
            <v>UN</v>
          </cell>
          <cell r="E2360">
            <v>19.97</v>
          </cell>
        </row>
        <row r="2361">
          <cell r="B2361" t="str">
            <v>165805</v>
          </cell>
          <cell r="C2361" t="str">
            <v>DIAMETRO 300 MM</v>
          </cell>
          <cell r="D2361" t="str">
            <v>UN</v>
          </cell>
          <cell r="E2361">
            <v>26.73</v>
          </cell>
        </row>
        <row r="2362">
          <cell r="B2362" t="str">
            <v>165806</v>
          </cell>
          <cell r="C2362" t="str">
            <v>DIAMETRO 400 MM</v>
          </cell>
          <cell r="D2362" t="str">
            <v>UN</v>
          </cell>
          <cell r="E2362">
            <v>50.88</v>
          </cell>
        </row>
        <row r="2363">
          <cell r="B2363" t="str">
            <v>165807</v>
          </cell>
          <cell r="C2363" t="str">
            <v>DIAMETRO 500 MM</v>
          </cell>
          <cell r="D2363" t="str">
            <v>UN</v>
          </cell>
          <cell r="E2363">
            <v>67.010000000000005</v>
          </cell>
        </row>
        <row r="2364">
          <cell r="B2364" t="str">
            <v>165808</v>
          </cell>
          <cell r="C2364" t="str">
            <v>DIAMETRO 600 MM</v>
          </cell>
          <cell r="D2364" t="str">
            <v>UN</v>
          </cell>
          <cell r="E2364">
            <v>91.75</v>
          </cell>
        </row>
        <row r="2366">
          <cell r="B2366" t="str">
            <v>165900</v>
          </cell>
          <cell r="C2366" t="str">
            <v>MONTAGEM DE VALVULAS DE RETENCAO DE FERRO FUNDIDO TIPO FF</v>
          </cell>
        </row>
        <row r="2367">
          <cell r="B2367" t="str">
            <v>165901</v>
          </cell>
          <cell r="C2367" t="str">
            <v>DIAMETRO 100 MM</v>
          </cell>
          <cell r="D2367" t="str">
            <v>UN</v>
          </cell>
          <cell r="E2367">
            <v>14.29</v>
          </cell>
        </row>
        <row r="2368">
          <cell r="B2368" t="str">
            <v>165902</v>
          </cell>
          <cell r="C2368" t="str">
            <v>DIAMETRO 150 MM</v>
          </cell>
          <cell r="D2368" t="str">
            <v>UN</v>
          </cell>
          <cell r="E2368">
            <v>21.51</v>
          </cell>
        </row>
        <row r="2369">
          <cell r="B2369" t="str">
            <v>165903</v>
          </cell>
          <cell r="C2369" t="str">
            <v>DIAMETRO 200 MM</v>
          </cell>
          <cell r="D2369" t="str">
            <v>UN</v>
          </cell>
          <cell r="E2369">
            <v>27.15</v>
          </cell>
        </row>
        <row r="2370">
          <cell r="B2370" t="str">
            <v>165904</v>
          </cell>
          <cell r="C2370" t="str">
            <v>DIAMETRO 250 MM</v>
          </cell>
          <cell r="D2370" t="str">
            <v>UN</v>
          </cell>
          <cell r="E2370">
            <v>37.090000000000003</v>
          </cell>
        </row>
        <row r="2371">
          <cell r="B2371" t="str">
            <v>165905</v>
          </cell>
          <cell r="C2371" t="str">
            <v>DIAMETRO 300 MM</v>
          </cell>
          <cell r="D2371" t="str">
            <v>UN</v>
          </cell>
          <cell r="E2371">
            <v>48.3</v>
          </cell>
        </row>
        <row r="2372">
          <cell r="B2372" t="str">
            <v>165906</v>
          </cell>
          <cell r="C2372" t="str">
            <v>DIAMETRO 400 MM</v>
          </cell>
          <cell r="D2372" t="str">
            <v>UN</v>
          </cell>
          <cell r="E2372">
            <v>72.83</v>
          </cell>
        </row>
        <row r="2373">
          <cell r="B2373" t="str">
            <v>165907</v>
          </cell>
          <cell r="C2373" t="str">
            <v>DIAMETRO 500 MM</v>
          </cell>
          <cell r="D2373" t="str">
            <v>UN</v>
          </cell>
          <cell r="E2373">
            <v>108.46</v>
          </cell>
        </row>
        <row r="2374">
          <cell r="B2374" t="str">
            <v>165908</v>
          </cell>
          <cell r="C2374" t="str">
            <v>DIAMETRO 600 MM</v>
          </cell>
          <cell r="D2374" t="str">
            <v>UN</v>
          </cell>
          <cell r="E2374">
            <v>149.43</v>
          </cell>
        </row>
        <row r="2376">
          <cell r="B2376" t="str">
            <v>166000</v>
          </cell>
          <cell r="C2376" t="str">
            <v>MONTAGEM DE JUNTAS GIBAULT DE FERRO FUNDIDO</v>
          </cell>
        </row>
        <row r="2377">
          <cell r="B2377" t="str">
            <v>166001</v>
          </cell>
          <cell r="C2377" t="str">
            <v>DIAMETRO 100 MM</v>
          </cell>
          <cell r="D2377" t="str">
            <v>UN</v>
          </cell>
          <cell r="E2377">
            <v>11.99</v>
          </cell>
        </row>
        <row r="2378">
          <cell r="B2378" t="str">
            <v>166002</v>
          </cell>
          <cell r="C2378" t="str">
            <v>DIAMETRO 150 MM</v>
          </cell>
          <cell r="D2378" t="str">
            <v>UN</v>
          </cell>
          <cell r="E2378">
            <v>17.059999999999999</v>
          </cell>
        </row>
        <row r="2379">
          <cell r="B2379" t="str">
            <v>166003</v>
          </cell>
          <cell r="C2379" t="str">
            <v>DIAMETRO 200 MM</v>
          </cell>
          <cell r="D2379" t="str">
            <v>UN</v>
          </cell>
          <cell r="E2379">
            <v>20.5</v>
          </cell>
        </row>
        <row r="2380">
          <cell r="B2380" t="str">
            <v>166004</v>
          </cell>
          <cell r="C2380" t="str">
            <v>DIAMETRO 250 MM</v>
          </cell>
          <cell r="D2380" t="str">
            <v>UN</v>
          </cell>
          <cell r="E2380">
            <v>27.15</v>
          </cell>
        </row>
        <row r="2381">
          <cell r="B2381" t="str">
            <v>166005</v>
          </cell>
          <cell r="C2381" t="str">
            <v>DIAMETRO 300 MM</v>
          </cell>
          <cell r="D2381" t="str">
            <v>UN</v>
          </cell>
          <cell r="E2381">
            <v>35.21</v>
          </cell>
        </row>
        <row r="2382">
          <cell r="B2382" t="str">
            <v>166006</v>
          </cell>
          <cell r="C2382" t="str">
            <v>DIAMETRO 400 MM</v>
          </cell>
          <cell r="D2382" t="str">
            <v>UN</v>
          </cell>
          <cell r="E2382">
            <v>48.09</v>
          </cell>
        </row>
        <row r="2383">
          <cell r="B2383" t="str">
            <v>166007</v>
          </cell>
          <cell r="C2383" t="str">
            <v>DIAMETRO 500 MM</v>
          </cell>
          <cell r="D2383" t="str">
            <v>UN</v>
          </cell>
          <cell r="E2383">
            <v>62.86</v>
          </cell>
        </row>
        <row r="2384">
          <cell r="B2384" t="str">
            <v>166008</v>
          </cell>
          <cell r="C2384" t="str">
            <v>DIAMETRO 600 MM</v>
          </cell>
          <cell r="D2384" t="str">
            <v>UN</v>
          </cell>
          <cell r="E2384">
            <v>82.52</v>
          </cell>
        </row>
        <row r="2386">
          <cell r="B2386" t="str">
            <v>166100</v>
          </cell>
          <cell r="C2386" t="str">
            <v>MONTAGEM DE LUVAS BIPARTIDAS P/BOLSAS</v>
          </cell>
        </row>
        <row r="2387">
          <cell r="B2387" t="str">
            <v>166101</v>
          </cell>
          <cell r="C2387" t="str">
            <v>DIAMETRO 200 MM</v>
          </cell>
          <cell r="D2387" t="str">
            <v>UN</v>
          </cell>
          <cell r="E2387">
            <v>101.54</v>
          </cell>
        </row>
        <row r="2388">
          <cell r="B2388" t="str">
            <v>166102</v>
          </cell>
          <cell r="C2388" t="str">
            <v>DIAMETRO 250 MM</v>
          </cell>
          <cell r="D2388" t="str">
            <v>UN</v>
          </cell>
          <cell r="E2388">
            <v>129.80000000000001</v>
          </cell>
        </row>
        <row r="2389">
          <cell r="B2389" t="str">
            <v>166103</v>
          </cell>
          <cell r="C2389" t="str">
            <v>DIAMETRO 300 MM</v>
          </cell>
          <cell r="D2389" t="str">
            <v>UN</v>
          </cell>
          <cell r="E2389">
            <v>162.11000000000001</v>
          </cell>
        </row>
        <row r="2390">
          <cell r="B2390" t="str">
            <v>166104</v>
          </cell>
          <cell r="C2390" t="str">
            <v>DIAMETRO 400 MM</v>
          </cell>
          <cell r="D2390" t="str">
            <v>UN</v>
          </cell>
          <cell r="E2390">
            <v>229.31</v>
          </cell>
        </row>
        <row r="2391">
          <cell r="B2391" t="str">
            <v>166105</v>
          </cell>
          <cell r="C2391" t="str">
            <v>DIAMETRO 500 MM</v>
          </cell>
          <cell r="D2391" t="str">
            <v>UN</v>
          </cell>
          <cell r="E2391">
            <v>312.69</v>
          </cell>
        </row>
        <row r="2392">
          <cell r="B2392" t="str">
            <v>166106</v>
          </cell>
          <cell r="C2392" t="str">
            <v>DIAMETRO 600 MM</v>
          </cell>
          <cell r="D2392" t="str">
            <v>UN</v>
          </cell>
          <cell r="E2392">
            <v>419.94</v>
          </cell>
        </row>
        <row r="2394">
          <cell r="B2394" t="str">
            <v>166200</v>
          </cell>
          <cell r="C2394" t="str">
            <v>MONTAGEM DE LUVAS BIPARTIDAS PARA CILINDROS</v>
          </cell>
        </row>
        <row r="2395">
          <cell r="B2395" t="str">
            <v>166201</v>
          </cell>
          <cell r="C2395" t="str">
            <v>DIAMETRO 100 MM</v>
          </cell>
          <cell r="D2395" t="str">
            <v>UN</v>
          </cell>
          <cell r="E2395">
            <v>37.46</v>
          </cell>
        </row>
        <row r="2396">
          <cell r="B2396" t="str">
            <v>166202</v>
          </cell>
          <cell r="C2396" t="str">
            <v>DIAMETRO 150 MM</v>
          </cell>
          <cell r="D2396" t="str">
            <v>UN</v>
          </cell>
          <cell r="E2396">
            <v>62.31</v>
          </cell>
        </row>
        <row r="2397">
          <cell r="B2397" t="str">
            <v>166203</v>
          </cell>
          <cell r="C2397" t="str">
            <v>DIAMETRO 200 MM</v>
          </cell>
          <cell r="D2397" t="str">
            <v>UN</v>
          </cell>
          <cell r="E2397">
            <v>87.59</v>
          </cell>
        </row>
        <row r="2398">
          <cell r="B2398" t="str">
            <v>166204</v>
          </cell>
          <cell r="C2398" t="str">
            <v>DIAMETRO 250 MM</v>
          </cell>
          <cell r="D2398" t="str">
            <v>UN</v>
          </cell>
          <cell r="E2398">
            <v>110.13</v>
          </cell>
        </row>
        <row r="2399">
          <cell r="B2399" t="str">
            <v>166205</v>
          </cell>
          <cell r="C2399" t="str">
            <v>DIAMETRO 300 MM</v>
          </cell>
          <cell r="D2399" t="str">
            <v>UN</v>
          </cell>
          <cell r="E2399">
            <v>139.94999999999999</v>
          </cell>
        </row>
        <row r="2400">
          <cell r="B2400" t="str">
            <v>166206</v>
          </cell>
          <cell r="C2400" t="str">
            <v>DIAMETRO 400 MM</v>
          </cell>
          <cell r="D2400" t="str">
            <v>UN</v>
          </cell>
          <cell r="E2400">
            <v>209.68</v>
          </cell>
        </row>
        <row r="2401">
          <cell r="B2401" t="str">
            <v>166207</v>
          </cell>
          <cell r="C2401" t="str">
            <v>DIAMETRO 500 MM</v>
          </cell>
          <cell r="D2401" t="str">
            <v>UN</v>
          </cell>
          <cell r="E2401">
            <v>299.54000000000002</v>
          </cell>
        </row>
        <row r="2402">
          <cell r="B2402" t="str">
            <v>166208</v>
          </cell>
          <cell r="C2402" t="str">
            <v>DIAMETRO 600 MM</v>
          </cell>
          <cell r="D2402" t="str">
            <v>UN</v>
          </cell>
          <cell r="E2402">
            <v>410.54</v>
          </cell>
        </row>
        <row r="2404">
          <cell r="B2404" t="str">
            <v>166300</v>
          </cell>
          <cell r="C2404" t="str">
            <v>MONTAGEM DE PEDESTAIS DE MANOBRA DE FERRO FUNDIDO</v>
          </cell>
        </row>
        <row r="2405">
          <cell r="B2405" t="str">
            <v>166301</v>
          </cell>
          <cell r="C2405" t="str">
            <v>MODELO 01</v>
          </cell>
          <cell r="D2405" t="str">
            <v>UN</v>
          </cell>
          <cell r="E2405">
            <v>388.24</v>
          </cell>
        </row>
        <row r="2406">
          <cell r="B2406" t="str">
            <v>166302</v>
          </cell>
          <cell r="C2406" t="str">
            <v>MODELO 02</v>
          </cell>
          <cell r="D2406" t="str">
            <v>UN</v>
          </cell>
          <cell r="E2406">
            <v>405.57</v>
          </cell>
        </row>
        <row r="2407">
          <cell r="B2407" t="str">
            <v>166303</v>
          </cell>
          <cell r="C2407" t="str">
            <v>MODELO 03</v>
          </cell>
          <cell r="D2407" t="str">
            <v>UN</v>
          </cell>
          <cell r="E2407">
            <v>427.12</v>
          </cell>
        </row>
        <row r="2408">
          <cell r="B2408" t="str">
            <v>166304</v>
          </cell>
          <cell r="C2408" t="str">
            <v>MODELO 04</v>
          </cell>
          <cell r="D2408" t="str">
            <v>UN</v>
          </cell>
          <cell r="E2408">
            <v>433.32</v>
          </cell>
        </row>
        <row r="2409">
          <cell r="B2409" t="str">
            <v>166305</v>
          </cell>
          <cell r="C2409" t="str">
            <v>MODELO 05</v>
          </cell>
          <cell r="D2409" t="str">
            <v>UN</v>
          </cell>
          <cell r="E2409">
            <v>457.2</v>
          </cell>
        </row>
        <row r="2410">
          <cell r="B2410" t="str">
            <v>166306</v>
          </cell>
          <cell r="C2410" t="str">
            <v>MODELO 06</v>
          </cell>
          <cell r="D2410" t="str">
            <v>UN</v>
          </cell>
          <cell r="E2410">
            <v>470.36</v>
          </cell>
        </row>
        <row r="2411">
          <cell r="B2411" t="str">
            <v>166307</v>
          </cell>
          <cell r="C2411" t="str">
            <v>MODELO 07</v>
          </cell>
          <cell r="D2411" t="str">
            <v>UN</v>
          </cell>
          <cell r="E2411">
            <v>488.76</v>
          </cell>
        </row>
        <row r="2412">
          <cell r="B2412" t="str">
            <v>166308</v>
          </cell>
          <cell r="C2412" t="str">
            <v>MODELO 21</v>
          </cell>
          <cell r="D2412" t="str">
            <v>UN</v>
          </cell>
          <cell r="E2412">
            <v>388.24</v>
          </cell>
        </row>
        <row r="2414">
          <cell r="B2414" t="str">
            <v>166400</v>
          </cell>
          <cell r="C2414" t="str">
            <v>MONTAGEM DE PEDESTAIS DE SUSPENSAO DE FERRO FUNDIDO</v>
          </cell>
        </row>
        <row r="2415">
          <cell r="B2415" t="str">
            <v>166401</v>
          </cell>
          <cell r="C2415" t="str">
            <v>MODELO 01</v>
          </cell>
          <cell r="D2415" t="str">
            <v>UN</v>
          </cell>
          <cell r="E2415">
            <v>391.17</v>
          </cell>
        </row>
        <row r="2416">
          <cell r="B2416" t="str">
            <v>166402</v>
          </cell>
          <cell r="C2416" t="str">
            <v>MODELO 02</v>
          </cell>
          <cell r="D2416" t="str">
            <v>UN</v>
          </cell>
          <cell r="E2416">
            <v>409.62</v>
          </cell>
        </row>
        <row r="2417">
          <cell r="B2417" t="str">
            <v>166403</v>
          </cell>
          <cell r="C2417" t="str">
            <v>MODELO 03</v>
          </cell>
          <cell r="D2417" t="str">
            <v>UN</v>
          </cell>
          <cell r="E2417">
            <v>410.41</v>
          </cell>
        </row>
        <row r="2418">
          <cell r="B2418" t="str">
            <v>166404</v>
          </cell>
          <cell r="C2418" t="str">
            <v>MODELO 04</v>
          </cell>
          <cell r="D2418" t="str">
            <v>UN</v>
          </cell>
          <cell r="E2418">
            <v>417.36</v>
          </cell>
        </row>
        <row r="2419">
          <cell r="B2419" t="str">
            <v>166405</v>
          </cell>
          <cell r="C2419" t="str">
            <v>MODELO 05</v>
          </cell>
          <cell r="D2419" t="str">
            <v>UN</v>
          </cell>
          <cell r="E2419">
            <v>418.28</v>
          </cell>
        </row>
        <row r="2420">
          <cell r="B2420" t="str">
            <v>166406</v>
          </cell>
          <cell r="C2420" t="str">
            <v>MODELO 06</v>
          </cell>
          <cell r="D2420" t="str">
            <v>UN</v>
          </cell>
          <cell r="E2420">
            <v>419.16</v>
          </cell>
        </row>
        <row r="2421">
          <cell r="B2421" t="str">
            <v>166407</v>
          </cell>
          <cell r="C2421" t="str">
            <v>MODELO 08</v>
          </cell>
          <cell r="D2421" t="str">
            <v>UN</v>
          </cell>
          <cell r="E2421">
            <v>420.93</v>
          </cell>
        </row>
        <row r="2422">
          <cell r="B2422" t="str">
            <v>166408</v>
          </cell>
          <cell r="C2422" t="str">
            <v>MODELO 10</v>
          </cell>
          <cell r="D2422" t="str">
            <v>UN</v>
          </cell>
          <cell r="E2422">
            <v>491.18</v>
          </cell>
        </row>
        <row r="2423">
          <cell r="B2423" t="str">
            <v>166409</v>
          </cell>
          <cell r="C2423" t="str">
            <v>MODELO 11</v>
          </cell>
          <cell r="D2423" t="str">
            <v>UN</v>
          </cell>
          <cell r="E2423">
            <v>493</v>
          </cell>
        </row>
        <row r="2424">
          <cell r="B2424" t="str">
            <v>166410</v>
          </cell>
          <cell r="C2424" t="str">
            <v>MODELO 12</v>
          </cell>
          <cell r="D2424" t="str">
            <v>UN</v>
          </cell>
          <cell r="E2424">
            <v>494.83</v>
          </cell>
        </row>
        <row r="2425">
          <cell r="B2425" t="str">
            <v>166411</v>
          </cell>
          <cell r="C2425" t="str">
            <v>MODELO 13</v>
          </cell>
          <cell r="D2425" t="str">
            <v>UN</v>
          </cell>
          <cell r="E2425">
            <v>496.62</v>
          </cell>
        </row>
        <row r="2426">
          <cell r="B2426" t="str">
            <v>166412</v>
          </cell>
          <cell r="C2426" t="str">
            <v>MODELO 14</v>
          </cell>
          <cell r="D2426" t="str">
            <v>UN</v>
          </cell>
          <cell r="E2426">
            <v>498.41</v>
          </cell>
        </row>
        <row r="2427">
          <cell r="B2427" t="str">
            <v>166413</v>
          </cell>
          <cell r="C2427" t="str">
            <v>MODELO 16</v>
          </cell>
          <cell r="D2427" t="str">
            <v>UN</v>
          </cell>
          <cell r="E2427">
            <v>502</v>
          </cell>
        </row>
        <row r="2428">
          <cell r="B2428" t="str">
            <v>166414</v>
          </cell>
          <cell r="C2428" t="str">
            <v>MODELO 18</v>
          </cell>
          <cell r="D2428" t="str">
            <v>UN</v>
          </cell>
          <cell r="E2428">
            <v>399.99</v>
          </cell>
        </row>
        <row r="2429">
          <cell r="B2429" t="str">
            <v>166415</v>
          </cell>
          <cell r="C2429" t="str">
            <v>MODELO 19</v>
          </cell>
          <cell r="D2429" t="str">
            <v>UN</v>
          </cell>
          <cell r="E2429">
            <v>455.68</v>
          </cell>
        </row>
        <row r="2430">
          <cell r="B2430" t="str">
            <v>166416</v>
          </cell>
          <cell r="C2430" t="str">
            <v>MODELO 20</v>
          </cell>
          <cell r="D2430" t="str">
            <v>UN</v>
          </cell>
          <cell r="E2430">
            <v>503.16</v>
          </cell>
        </row>
        <row r="2431">
          <cell r="B2431" t="str">
            <v>166417</v>
          </cell>
          <cell r="C2431" t="str">
            <v>MODELO 21</v>
          </cell>
          <cell r="D2431" t="str">
            <v>UN</v>
          </cell>
          <cell r="E2431">
            <v>461.65</v>
          </cell>
        </row>
        <row r="2432">
          <cell r="B2432" t="str">
            <v>166418</v>
          </cell>
          <cell r="C2432" t="str">
            <v>MODELO 22</v>
          </cell>
          <cell r="D2432" t="str">
            <v>UN</v>
          </cell>
          <cell r="E2432">
            <v>467.46</v>
          </cell>
        </row>
        <row r="2433">
          <cell r="B2433" t="str">
            <v>166419</v>
          </cell>
          <cell r="C2433" t="str">
            <v>MODELO 23</v>
          </cell>
          <cell r="D2433" t="str">
            <v>UN</v>
          </cell>
          <cell r="E2433">
            <v>473.24</v>
          </cell>
        </row>
        <row r="2434">
          <cell r="B2434" t="str">
            <v>166420</v>
          </cell>
          <cell r="C2434" t="str">
            <v>MODELO 25</v>
          </cell>
          <cell r="D2434" t="str">
            <v>UN</v>
          </cell>
          <cell r="E2434">
            <v>484.81</v>
          </cell>
        </row>
        <row r="2435">
          <cell r="B2435" t="str">
            <v>166421</v>
          </cell>
          <cell r="C2435" t="str">
            <v>MODELO 27</v>
          </cell>
          <cell r="D2435" t="str">
            <v>UN</v>
          </cell>
          <cell r="E2435">
            <v>586.29</v>
          </cell>
        </row>
        <row r="2436">
          <cell r="B2436" t="str">
            <v>166422</v>
          </cell>
          <cell r="C2436" t="str">
            <v>MODELO 28</v>
          </cell>
          <cell r="D2436" t="str">
            <v>UN</v>
          </cell>
          <cell r="E2436">
            <v>589.16</v>
          </cell>
        </row>
        <row r="2437">
          <cell r="B2437" t="str">
            <v>166423</v>
          </cell>
          <cell r="C2437" t="str">
            <v>MODELO 29</v>
          </cell>
          <cell r="D2437" t="str">
            <v>UN</v>
          </cell>
          <cell r="E2437">
            <v>592.07000000000005</v>
          </cell>
        </row>
        <row r="2438">
          <cell r="B2438" t="str">
            <v>166424</v>
          </cell>
          <cell r="C2438" t="str">
            <v>MODELO 30</v>
          </cell>
          <cell r="D2438" t="str">
            <v>UN</v>
          </cell>
          <cell r="E2438">
            <v>594.96</v>
          </cell>
        </row>
        <row r="2439">
          <cell r="B2439" t="str">
            <v>166425</v>
          </cell>
          <cell r="C2439" t="str">
            <v>MODELO 31</v>
          </cell>
          <cell r="D2439" t="str">
            <v>UN</v>
          </cell>
          <cell r="E2439">
            <v>600.74</v>
          </cell>
        </row>
        <row r="2440">
          <cell r="B2440" t="str">
            <v>166426</v>
          </cell>
          <cell r="C2440" t="str">
            <v>MODELO 33</v>
          </cell>
          <cell r="D2440" t="str">
            <v>UN</v>
          </cell>
          <cell r="E2440">
            <v>543.41999999999996</v>
          </cell>
        </row>
        <row r="2442">
          <cell r="B2442" t="str">
            <v>166500</v>
          </cell>
          <cell r="C2442" t="str">
            <v>MANUSEIO DE TUBOS DE ACO (MONTAGEM)</v>
          </cell>
        </row>
        <row r="2443">
          <cell r="B2443" t="str">
            <v>166501</v>
          </cell>
          <cell r="C2443" t="str">
            <v>DIAMETRO 2 POLEGADA</v>
          </cell>
          <cell r="D2443" t="str">
            <v>M</v>
          </cell>
          <cell r="E2443">
            <v>12.74</v>
          </cell>
        </row>
        <row r="2444">
          <cell r="B2444" t="str">
            <v>166502</v>
          </cell>
          <cell r="C2444" t="str">
            <v>DIAMETRO 3 POLEGADA</v>
          </cell>
          <cell r="D2444" t="str">
            <v>M</v>
          </cell>
          <cell r="E2444">
            <v>19</v>
          </cell>
        </row>
        <row r="2445">
          <cell r="B2445" t="str">
            <v>166503</v>
          </cell>
          <cell r="C2445" t="str">
            <v>DIAMETRO 4 POLEGADA</v>
          </cell>
          <cell r="D2445" t="str">
            <v>M</v>
          </cell>
          <cell r="E2445">
            <v>17.899999999999999</v>
          </cell>
        </row>
        <row r="2446">
          <cell r="B2446" t="str">
            <v>166504</v>
          </cell>
          <cell r="C2446" t="str">
            <v>DIAMETRO 6 POLEGADA</v>
          </cell>
          <cell r="D2446" t="str">
            <v>M</v>
          </cell>
          <cell r="E2446">
            <v>21.42</v>
          </cell>
        </row>
        <row r="2447">
          <cell r="B2447" t="str">
            <v>166505</v>
          </cell>
          <cell r="C2447" t="str">
            <v>DIAMETRO 8 POLEGADA</v>
          </cell>
          <cell r="D2447" t="str">
            <v>M</v>
          </cell>
          <cell r="E2447">
            <v>25.07</v>
          </cell>
        </row>
        <row r="2448">
          <cell r="B2448" t="str">
            <v>166506</v>
          </cell>
          <cell r="C2448" t="str">
            <v>DIAMETRO 10 POLEGADA</v>
          </cell>
          <cell r="D2448" t="str">
            <v>M</v>
          </cell>
          <cell r="E2448">
            <v>31.22</v>
          </cell>
        </row>
        <row r="2449">
          <cell r="B2449" t="str">
            <v>166507</v>
          </cell>
          <cell r="C2449" t="str">
            <v>DIAMETRO 12 POLEGADA</v>
          </cell>
          <cell r="D2449" t="str">
            <v>M</v>
          </cell>
          <cell r="E2449">
            <v>38.47</v>
          </cell>
        </row>
        <row r="2450">
          <cell r="B2450" t="str">
            <v>166508</v>
          </cell>
          <cell r="C2450" t="str">
            <v>DIAMETRO 16 POLEGADA</v>
          </cell>
          <cell r="D2450" t="str">
            <v>M</v>
          </cell>
          <cell r="E2450">
            <v>55.36</v>
          </cell>
        </row>
        <row r="2451">
          <cell r="B2451" t="str">
            <v>166509</v>
          </cell>
          <cell r="C2451" t="str">
            <v>DIAMETRO 20 POLEGADA</v>
          </cell>
          <cell r="D2451" t="str">
            <v>M</v>
          </cell>
          <cell r="E2451">
            <v>75.39</v>
          </cell>
        </row>
        <row r="2452">
          <cell r="B2452" t="str">
            <v>166510</v>
          </cell>
          <cell r="C2452" t="str">
            <v>DIAMETRO 24 POLEGADA</v>
          </cell>
          <cell r="D2452" t="str">
            <v>M</v>
          </cell>
          <cell r="E2452">
            <v>85.18</v>
          </cell>
        </row>
        <row r="2453">
          <cell r="B2453" t="str">
            <v>166511</v>
          </cell>
          <cell r="C2453" t="str">
            <v>DIAMETRO 28 POLEGADA</v>
          </cell>
          <cell r="D2453" t="str">
            <v>M</v>
          </cell>
          <cell r="E2453">
            <v>92.94</v>
          </cell>
        </row>
        <row r="2454">
          <cell r="B2454" t="str">
            <v>166512</v>
          </cell>
          <cell r="C2454" t="str">
            <v>DIAMETRO 32 POLEGADA</v>
          </cell>
          <cell r="D2454" t="str">
            <v>M</v>
          </cell>
          <cell r="E2454">
            <v>107.99</v>
          </cell>
        </row>
        <row r="2455">
          <cell r="B2455" t="str">
            <v>166513</v>
          </cell>
          <cell r="C2455" t="str">
            <v>DIAMETRO 36 POLEGADA</v>
          </cell>
          <cell r="D2455" t="str">
            <v>M</v>
          </cell>
          <cell r="E2455">
            <v>112.59</v>
          </cell>
        </row>
        <row r="2456">
          <cell r="B2456" t="str">
            <v>166514</v>
          </cell>
          <cell r="C2456" t="str">
            <v>DIAMETRO 40 POLEGADA</v>
          </cell>
          <cell r="D2456" t="str">
            <v>M</v>
          </cell>
          <cell r="E2456">
            <v>113.48</v>
          </cell>
        </row>
        <row r="2458">
          <cell r="B2458" t="str">
            <v>166600</v>
          </cell>
          <cell r="C2458" t="str">
            <v>MANUSEIO DE CONEXOES, PECAS ESPECIAIS E MISCELANEOS DE ACO ATE 2 TONELADA (MONTAGEM)</v>
          </cell>
        </row>
        <row r="2459">
          <cell r="B2459" t="str">
            <v>166601</v>
          </cell>
          <cell r="C2459" t="str">
            <v>DIAMETRO 2 POLEGADA</v>
          </cell>
          <cell r="D2459" t="str">
            <v>KG</v>
          </cell>
          <cell r="E2459">
            <v>0.74</v>
          </cell>
        </row>
        <row r="2460">
          <cell r="B2460" t="str">
            <v>166602</v>
          </cell>
          <cell r="C2460" t="str">
            <v>DIAMETRO 3 POLEGADA</v>
          </cell>
          <cell r="D2460" t="str">
            <v>KG</v>
          </cell>
          <cell r="E2460">
            <v>0.73</v>
          </cell>
        </row>
        <row r="2461">
          <cell r="B2461" t="str">
            <v>166603</v>
          </cell>
          <cell r="C2461" t="str">
            <v>DIAMETRO 4 POLEGADA</v>
          </cell>
          <cell r="D2461" t="str">
            <v>KG</v>
          </cell>
          <cell r="E2461">
            <v>0.73</v>
          </cell>
        </row>
        <row r="2462">
          <cell r="B2462" t="str">
            <v>166604</v>
          </cell>
          <cell r="C2462" t="str">
            <v>DIAMETRO 6 POLEGADA</v>
          </cell>
          <cell r="D2462" t="str">
            <v>KG</v>
          </cell>
          <cell r="E2462">
            <v>0.73</v>
          </cell>
        </row>
        <row r="2463">
          <cell r="B2463" t="str">
            <v>166605</v>
          </cell>
          <cell r="C2463" t="str">
            <v>DIAMETRO 8 POLEGADA</v>
          </cell>
          <cell r="D2463" t="str">
            <v>KG</v>
          </cell>
          <cell r="E2463">
            <v>0.61</v>
          </cell>
        </row>
        <row r="2464">
          <cell r="B2464" t="str">
            <v>166606</v>
          </cell>
          <cell r="C2464" t="str">
            <v>DIAMETRO 10 POLEGADA</v>
          </cell>
          <cell r="D2464" t="str">
            <v>KG</v>
          </cell>
          <cell r="E2464">
            <v>0.61</v>
          </cell>
        </row>
        <row r="2465">
          <cell r="B2465" t="str">
            <v>166607</v>
          </cell>
          <cell r="C2465" t="str">
            <v>DIAMETRO 12 POLEGADA</v>
          </cell>
          <cell r="D2465" t="str">
            <v>KG</v>
          </cell>
          <cell r="E2465">
            <v>0.43</v>
          </cell>
        </row>
        <row r="2466">
          <cell r="B2466" t="str">
            <v>166608</v>
          </cell>
          <cell r="C2466" t="str">
            <v>DIAMETRO 16 POLEGADA</v>
          </cell>
          <cell r="D2466" t="str">
            <v>KG</v>
          </cell>
          <cell r="E2466">
            <v>0.43</v>
          </cell>
        </row>
        <row r="2467">
          <cell r="B2467" t="str">
            <v>166609</v>
          </cell>
          <cell r="C2467" t="str">
            <v>DIAMETRO 20 POLEGADA</v>
          </cell>
          <cell r="D2467" t="str">
            <v>KG</v>
          </cell>
          <cell r="E2467">
            <v>0.43</v>
          </cell>
        </row>
        <row r="2468">
          <cell r="B2468" t="str">
            <v>166610</v>
          </cell>
          <cell r="C2468" t="str">
            <v>DIAMETRO 24 POLEGADA</v>
          </cell>
          <cell r="D2468" t="str">
            <v>KG</v>
          </cell>
          <cell r="E2468">
            <v>0.34</v>
          </cell>
        </row>
        <row r="2469">
          <cell r="B2469" t="str">
            <v>166611</v>
          </cell>
          <cell r="C2469" t="str">
            <v>DIAMETRO 28 POLEGADA</v>
          </cell>
          <cell r="D2469" t="str">
            <v>KG</v>
          </cell>
          <cell r="E2469">
            <v>0.34</v>
          </cell>
        </row>
        <row r="2470">
          <cell r="B2470" t="str">
            <v>166612</v>
          </cell>
          <cell r="C2470" t="str">
            <v>DIAMETRO 32 POLEGADA</v>
          </cell>
          <cell r="D2470" t="str">
            <v>KG</v>
          </cell>
          <cell r="E2470">
            <v>0.34</v>
          </cell>
        </row>
        <row r="2471">
          <cell r="B2471" t="str">
            <v>166613</v>
          </cell>
          <cell r="C2471" t="str">
            <v>DIAMETRO 36 POLEGADA</v>
          </cell>
          <cell r="D2471" t="str">
            <v>KG</v>
          </cell>
          <cell r="E2471">
            <v>0.34</v>
          </cell>
        </row>
        <row r="2472">
          <cell r="B2472" t="str">
            <v>166614</v>
          </cell>
          <cell r="C2472" t="str">
            <v>DIAMETRO 40 POLEGADA</v>
          </cell>
          <cell r="D2472" t="str">
            <v>KG</v>
          </cell>
          <cell r="E2472">
            <v>0.34</v>
          </cell>
        </row>
        <row r="2474">
          <cell r="B2474" t="str">
            <v>166700</v>
          </cell>
          <cell r="C2474" t="str">
            <v>MANUSEIO DE CONEXOES, PECAS ESPECIAIS E MISCELANEOS DE ACO DE 2 A 5 TONELADA (MONTAGEM)</v>
          </cell>
        </row>
        <row r="2475">
          <cell r="B2475" t="str">
            <v>166701</v>
          </cell>
          <cell r="C2475" t="str">
            <v>DIAMETRO 28 POLEGADA</v>
          </cell>
          <cell r="D2475" t="str">
            <v>KG</v>
          </cell>
          <cell r="E2475">
            <v>0.39</v>
          </cell>
        </row>
        <row r="2476">
          <cell r="B2476" t="str">
            <v>166702</v>
          </cell>
          <cell r="C2476" t="str">
            <v>DIAMETRO 32 POLEGADA</v>
          </cell>
          <cell r="D2476" t="str">
            <v>KG</v>
          </cell>
          <cell r="E2476">
            <v>0.39</v>
          </cell>
        </row>
        <row r="2477">
          <cell r="B2477" t="str">
            <v>166703</v>
          </cell>
          <cell r="C2477" t="str">
            <v>DIAMETRO 36 POLEGADA</v>
          </cell>
          <cell r="D2477" t="str">
            <v>KG</v>
          </cell>
          <cell r="E2477">
            <v>0.39</v>
          </cell>
        </row>
        <row r="2478">
          <cell r="B2478" t="str">
            <v>166704</v>
          </cell>
          <cell r="C2478" t="str">
            <v>DIAMETRO 40 POLEGADA</v>
          </cell>
          <cell r="D2478" t="str">
            <v>KG</v>
          </cell>
          <cell r="E2478">
            <v>0.39</v>
          </cell>
        </row>
        <row r="2480">
          <cell r="B2480" t="str">
            <v>166800</v>
          </cell>
          <cell r="C2480" t="str">
            <v>MANUSEIO DE CONEXOES, PECAS ESPECIAIS E MISCELANEOS DE ACO DE 5 A 9 TONELADA</v>
          </cell>
        </row>
        <row r="2481">
          <cell r="B2481" t="str">
            <v>166801</v>
          </cell>
          <cell r="C2481" t="str">
            <v>DIAMETRO 28 POLEGADA</v>
          </cell>
          <cell r="D2481" t="str">
            <v>KG</v>
          </cell>
          <cell r="E2481">
            <v>0.37</v>
          </cell>
        </row>
        <row r="2482">
          <cell r="B2482" t="str">
            <v>166802</v>
          </cell>
          <cell r="C2482" t="str">
            <v>DIAMETRO 32 POLEGADA</v>
          </cell>
          <cell r="D2482" t="str">
            <v>KG</v>
          </cell>
          <cell r="E2482">
            <v>0.37</v>
          </cell>
        </row>
        <row r="2483">
          <cell r="B2483" t="str">
            <v>166803</v>
          </cell>
          <cell r="C2483" t="str">
            <v>DIAMETRO 36 POLEGADA</v>
          </cell>
          <cell r="D2483" t="str">
            <v>KG</v>
          </cell>
          <cell r="E2483">
            <v>0.37</v>
          </cell>
        </row>
        <row r="2484">
          <cell r="B2484" t="str">
            <v>166804</v>
          </cell>
          <cell r="C2484" t="str">
            <v>DIAMETRO 40 POLEGADA</v>
          </cell>
          <cell r="D2484" t="str">
            <v>KG</v>
          </cell>
          <cell r="E2484">
            <v>0.37</v>
          </cell>
        </row>
        <row r="2486">
          <cell r="B2486" t="str">
            <v>166900</v>
          </cell>
          <cell r="C2486" t="str">
            <v>MONTAGEM DE FLANGES AVULSOS DE ACO (PRE.MONTAGEM)</v>
          </cell>
        </row>
        <row r="2487">
          <cell r="B2487" t="str">
            <v>166901</v>
          </cell>
          <cell r="C2487" t="str">
            <v>DIAMETRO 4 POLEGADA</v>
          </cell>
          <cell r="D2487" t="str">
            <v>UN</v>
          </cell>
          <cell r="E2487">
            <v>91.86</v>
          </cell>
        </row>
        <row r="2488">
          <cell r="B2488" t="str">
            <v>166902</v>
          </cell>
          <cell r="C2488" t="str">
            <v>DIAMETRO 6 POLEGADA</v>
          </cell>
          <cell r="D2488" t="str">
            <v>UN</v>
          </cell>
          <cell r="E2488">
            <v>148.4</v>
          </cell>
        </row>
        <row r="2489">
          <cell r="B2489" t="str">
            <v>166903</v>
          </cell>
          <cell r="C2489" t="str">
            <v>DIAMETRO 8 POLEGADA</v>
          </cell>
          <cell r="D2489" t="str">
            <v>UN</v>
          </cell>
          <cell r="E2489">
            <v>197.89</v>
          </cell>
        </row>
        <row r="2490">
          <cell r="B2490" t="str">
            <v>166904</v>
          </cell>
          <cell r="C2490" t="str">
            <v>DIAMETRO 10 POLEGADA</v>
          </cell>
          <cell r="D2490" t="str">
            <v>UN</v>
          </cell>
          <cell r="E2490">
            <v>247.39</v>
          </cell>
        </row>
        <row r="2491">
          <cell r="B2491" t="str">
            <v>166905</v>
          </cell>
          <cell r="C2491" t="str">
            <v>DIAMETRO 12 POLEGADA</v>
          </cell>
          <cell r="D2491" t="str">
            <v>UN</v>
          </cell>
          <cell r="E2491">
            <v>296.94</v>
          </cell>
        </row>
        <row r="2492">
          <cell r="B2492" t="str">
            <v>166906</v>
          </cell>
          <cell r="C2492" t="str">
            <v>DIAMETRO 16 POLEGADA</v>
          </cell>
          <cell r="D2492" t="str">
            <v>UN</v>
          </cell>
          <cell r="E2492">
            <v>395.91</v>
          </cell>
        </row>
        <row r="2493">
          <cell r="B2493" t="str">
            <v>166907</v>
          </cell>
          <cell r="C2493" t="str">
            <v>DIAMETRO 20 POLEGADA</v>
          </cell>
          <cell r="D2493" t="str">
            <v>UN</v>
          </cell>
          <cell r="E2493">
            <v>494.93</v>
          </cell>
        </row>
        <row r="2494">
          <cell r="B2494" t="str">
            <v>166908</v>
          </cell>
          <cell r="C2494" t="str">
            <v>DIAMETRO 24 POLEGADA</v>
          </cell>
          <cell r="D2494" t="str">
            <v>UN</v>
          </cell>
          <cell r="E2494">
            <v>593.91999999999996</v>
          </cell>
        </row>
        <row r="2495">
          <cell r="B2495" t="str">
            <v>166909</v>
          </cell>
          <cell r="C2495" t="str">
            <v>DIAMETRO 28 POLEGADA</v>
          </cell>
          <cell r="D2495" t="str">
            <v>UN</v>
          </cell>
          <cell r="E2495">
            <v>693.02</v>
          </cell>
        </row>
        <row r="2496">
          <cell r="B2496" t="str">
            <v>166910</v>
          </cell>
          <cell r="C2496" t="str">
            <v>DIAMETRO 30 POLEGADA</v>
          </cell>
          <cell r="D2496" t="str">
            <v>UN</v>
          </cell>
          <cell r="E2496">
            <v>742.48</v>
          </cell>
        </row>
        <row r="2497">
          <cell r="B2497" t="str">
            <v>166911</v>
          </cell>
          <cell r="C2497" t="str">
            <v>DIAMETRO 32 POLEGADA</v>
          </cell>
          <cell r="D2497" t="str">
            <v>UN</v>
          </cell>
          <cell r="E2497">
            <v>792.01</v>
          </cell>
        </row>
        <row r="2498">
          <cell r="B2498" t="str">
            <v>166912</v>
          </cell>
          <cell r="C2498" t="str">
            <v>DIAMETRO 36 POLEGADA</v>
          </cell>
          <cell r="D2498" t="str">
            <v>UN</v>
          </cell>
          <cell r="E2498">
            <v>891.06</v>
          </cell>
        </row>
        <row r="2499">
          <cell r="B2499" t="str">
            <v>166913</v>
          </cell>
          <cell r="C2499" t="str">
            <v>DIAMETRO 40 POLEGADA</v>
          </cell>
          <cell r="D2499" t="str">
            <v>UN</v>
          </cell>
          <cell r="E2499">
            <v>990.06</v>
          </cell>
        </row>
        <row r="2501">
          <cell r="B2501" t="str">
            <v>167000</v>
          </cell>
          <cell r="C2501" t="str">
            <v>CONEXAO DE FLANGES AWWA C207</v>
          </cell>
        </row>
        <row r="2502">
          <cell r="B2502" t="str">
            <v>167001</v>
          </cell>
          <cell r="C2502" t="str">
            <v>DIAMETRO 4 POLEGADA</v>
          </cell>
          <cell r="D2502" t="str">
            <v>UN</v>
          </cell>
          <cell r="E2502">
            <v>9.61</v>
          </cell>
        </row>
        <row r="2503">
          <cell r="B2503" t="str">
            <v>167002</v>
          </cell>
          <cell r="C2503" t="str">
            <v>DIAMETRO 6 POLEGADA</v>
          </cell>
          <cell r="D2503" t="str">
            <v>UN</v>
          </cell>
          <cell r="E2503">
            <v>10.1</v>
          </cell>
        </row>
        <row r="2504">
          <cell r="B2504" t="str">
            <v>167003</v>
          </cell>
          <cell r="C2504" t="str">
            <v>DIAMETRO 8 POLEGADA</v>
          </cell>
          <cell r="D2504" t="str">
            <v>UN</v>
          </cell>
          <cell r="E2504">
            <v>10.050000000000001</v>
          </cell>
        </row>
        <row r="2505">
          <cell r="B2505" t="str">
            <v>167004</v>
          </cell>
          <cell r="C2505" t="str">
            <v>DIAMETRO 10 POLEGADA</v>
          </cell>
          <cell r="D2505" t="str">
            <v>UN</v>
          </cell>
          <cell r="E2505">
            <v>17.84</v>
          </cell>
        </row>
        <row r="2506">
          <cell r="B2506" t="str">
            <v>167005</v>
          </cell>
          <cell r="C2506" t="str">
            <v>DIAMETRO 12 POLEGADA</v>
          </cell>
          <cell r="D2506" t="str">
            <v>UN</v>
          </cell>
          <cell r="E2506">
            <v>22.64</v>
          </cell>
        </row>
        <row r="2507">
          <cell r="B2507" t="str">
            <v>167006</v>
          </cell>
          <cell r="C2507" t="str">
            <v>DIAMETRO 16 POLEGADA</v>
          </cell>
          <cell r="D2507" t="str">
            <v>UN</v>
          </cell>
          <cell r="E2507">
            <v>29.16</v>
          </cell>
        </row>
        <row r="2508">
          <cell r="B2508" t="str">
            <v>167007</v>
          </cell>
          <cell r="C2508" t="str">
            <v>DIAMETRO 20 POLEGADA</v>
          </cell>
          <cell r="D2508" t="str">
            <v>UN</v>
          </cell>
          <cell r="E2508">
            <v>36.94</v>
          </cell>
        </row>
        <row r="2509">
          <cell r="B2509" t="str">
            <v>167008</v>
          </cell>
          <cell r="C2509" t="str">
            <v>DIAMETRO 24 POLEGADA</v>
          </cell>
          <cell r="D2509" t="str">
            <v>UN</v>
          </cell>
          <cell r="E2509">
            <v>43.99</v>
          </cell>
        </row>
        <row r="2510">
          <cell r="B2510" t="str">
            <v>167009</v>
          </cell>
          <cell r="C2510" t="str">
            <v>DIAMETRO 28 POLEGADA</v>
          </cell>
          <cell r="D2510" t="str">
            <v>UN</v>
          </cell>
          <cell r="E2510">
            <v>66.64</v>
          </cell>
        </row>
        <row r="2511">
          <cell r="B2511" t="str">
            <v>167010</v>
          </cell>
          <cell r="C2511" t="str">
            <v>DIAMETRO 30 POLEGADA</v>
          </cell>
          <cell r="D2511" t="str">
            <v>UN</v>
          </cell>
          <cell r="E2511">
            <v>66.64</v>
          </cell>
        </row>
        <row r="2512">
          <cell r="B2512" t="str">
            <v>167011</v>
          </cell>
          <cell r="C2512" t="str">
            <v>DIAMETRO 32 POLEGADA</v>
          </cell>
          <cell r="D2512" t="str">
            <v>UN</v>
          </cell>
          <cell r="E2512">
            <v>71.95</v>
          </cell>
        </row>
        <row r="2513">
          <cell r="B2513" t="str">
            <v>167012</v>
          </cell>
          <cell r="C2513" t="str">
            <v>DIAMETRO 36 POLEGADA</v>
          </cell>
          <cell r="D2513" t="str">
            <v>UN</v>
          </cell>
          <cell r="E2513">
            <v>82.57</v>
          </cell>
        </row>
        <row r="2514">
          <cell r="B2514" t="str">
            <v>167013</v>
          </cell>
          <cell r="C2514" t="str">
            <v>DIAMETRO 40 POLEGADA</v>
          </cell>
          <cell r="D2514" t="str">
            <v>UN</v>
          </cell>
          <cell r="E2514">
            <v>93.27</v>
          </cell>
        </row>
        <row r="2516">
          <cell r="B2516" t="str">
            <v>167100</v>
          </cell>
          <cell r="C2516" t="str">
            <v>ASSENTAMENTO DE TUBOS PVC RIGIDO (MONTAGEM) EB-892</v>
          </cell>
        </row>
        <row r="2517">
          <cell r="B2517" t="str">
            <v>167101</v>
          </cell>
          <cell r="C2517" t="str">
            <v>DIAMETRO 1/2 POLEGADA</v>
          </cell>
          <cell r="D2517" t="str">
            <v>M</v>
          </cell>
          <cell r="E2517">
            <v>3.48</v>
          </cell>
        </row>
        <row r="2518">
          <cell r="B2518" t="str">
            <v>167102</v>
          </cell>
          <cell r="C2518" t="str">
            <v>DIAMETRO 3/4 POLEGADA</v>
          </cell>
          <cell r="D2518" t="str">
            <v>M</v>
          </cell>
          <cell r="E2518">
            <v>3.49</v>
          </cell>
        </row>
        <row r="2519">
          <cell r="B2519" t="str">
            <v>167103</v>
          </cell>
          <cell r="C2519" t="str">
            <v>DIAMETRO 1 POLEGADA</v>
          </cell>
          <cell r="D2519" t="str">
            <v>M</v>
          </cell>
          <cell r="E2519">
            <v>3.49</v>
          </cell>
        </row>
        <row r="2520">
          <cell r="B2520" t="str">
            <v>167104</v>
          </cell>
          <cell r="C2520" t="str">
            <v>DIAMETRO 1 1/4 POLEGADA</v>
          </cell>
          <cell r="D2520" t="str">
            <v>M</v>
          </cell>
          <cell r="E2520">
            <v>3.93</v>
          </cell>
        </row>
        <row r="2521">
          <cell r="B2521" t="str">
            <v>167105</v>
          </cell>
          <cell r="C2521" t="str">
            <v>DIAMETRO 1 1/2 POLEGADA</v>
          </cell>
          <cell r="D2521" t="str">
            <v>M</v>
          </cell>
          <cell r="E2521">
            <v>3.93</v>
          </cell>
        </row>
        <row r="2522">
          <cell r="B2522" t="str">
            <v>167106</v>
          </cell>
          <cell r="C2522" t="str">
            <v>DIAMETRO 2 POLEGADA</v>
          </cell>
          <cell r="D2522" t="str">
            <v>M</v>
          </cell>
          <cell r="E2522">
            <v>4.38</v>
          </cell>
        </row>
        <row r="2523">
          <cell r="B2523" t="str">
            <v>167107</v>
          </cell>
          <cell r="C2523" t="str">
            <v>DIAMETRO 2 1/2 POLEGADA</v>
          </cell>
          <cell r="D2523" t="str">
            <v>M</v>
          </cell>
          <cell r="E2523">
            <v>4.4000000000000004</v>
          </cell>
        </row>
        <row r="2524">
          <cell r="B2524" t="str">
            <v>167108</v>
          </cell>
          <cell r="C2524" t="str">
            <v>DIAMETRO 3 POLEGADA</v>
          </cell>
          <cell r="D2524" t="str">
            <v>M</v>
          </cell>
          <cell r="E2524">
            <v>4.93</v>
          </cell>
        </row>
        <row r="2525">
          <cell r="B2525" t="str">
            <v>167109</v>
          </cell>
          <cell r="C2525" t="str">
            <v>DIAMETRO 4 POLEGADA</v>
          </cell>
          <cell r="D2525" t="str">
            <v>M</v>
          </cell>
          <cell r="E2525">
            <v>5.47</v>
          </cell>
        </row>
        <row r="2526">
          <cell r="B2526" t="str">
            <v>167110</v>
          </cell>
          <cell r="C2526" t="str">
            <v>DIAMETRO 5 POLEGADA</v>
          </cell>
          <cell r="D2526" t="str">
            <v>M</v>
          </cell>
          <cell r="E2526">
            <v>5.81</v>
          </cell>
        </row>
        <row r="2527">
          <cell r="B2527" t="str">
            <v>167111</v>
          </cell>
          <cell r="C2527" t="str">
            <v>DIAMETRO 6 POLEGADA</v>
          </cell>
          <cell r="D2527" t="str">
            <v>M</v>
          </cell>
          <cell r="E2527">
            <v>6.06</v>
          </cell>
        </row>
        <row r="2529">
          <cell r="B2529" t="str">
            <v>167200</v>
          </cell>
          <cell r="C2529" t="str">
            <v>CONEXOES PVC SOLDAVEIS (EB-892)</v>
          </cell>
        </row>
        <row r="2530">
          <cell r="B2530" t="str">
            <v>167201</v>
          </cell>
          <cell r="C2530" t="str">
            <v>DIAMETRO 1/2 POLEGADA</v>
          </cell>
          <cell r="D2530" t="str">
            <v>UN</v>
          </cell>
          <cell r="E2530">
            <v>1.19</v>
          </cell>
        </row>
        <row r="2531">
          <cell r="B2531" t="str">
            <v>167202</v>
          </cell>
          <cell r="C2531" t="str">
            <v>DIAMETRO 3/4 POLEGADA</v>
          </cell>
          <cell r="D2531" t="str">
            <v>UN</v>
          </cell>
          <cell r="E2531">
            <v>1.83</v>
          </cell>
        </row>
        <row r="2532">
          <cell r="B2532" t="str">
            <v>167203</v>
          </cell>
          <cell r="C2532" t="str">
            <v>DIAMETRO 1 POLEGADA</v>
          </cell>
          <cell r="D2532" t="str">
            <v>UN</v>
          </cell>
          <cell r="E2532">
            <v>2.46</v>
          </cell>
        </row>
        <row r="2533">
          <cell r="B2533" t="str">
            <v>167204</v>
          </cell>
          <cell r="C2533" t="str">
            <v>DIAMETRO 1 1/4 POLEGADA</v>
          </cell>
          <cell r="D2533" t="str">
            <v>UN</v>
          </cell>
          <cell r="E2533">
            <v>3.09</v>
          </cell>
        </row>
        <row r="2534">
          <cell r="B2534" t="str">
            <v>167205</v>
          </cell>
          <cell r="C2534" t="str">
            <v>DIAMETRO 1 1/2 POLEGADA</v>
          </cell>
          <cell r="D2534" t="str">
            <v>UN</v>
          </cell>
          <cell r="E2534">
            <v>3.72</v>
          </cell>
        </row>
        <row r="2535">
          <cell r="B2535" t="str">
            <v>167206</v>
          </cell>
          <cell r="C2535" t="str">
            <v>DIAMETRO 2 POLEGADA</v>
          </cell>
          <cell r="D2535" t="str">
            <v>UN</v>
          </cell>
          <cell r="E2535">
            <v>4.97</v>
          </cell>
        </row>
        <row r="2536">
          <cell r="B2536" t="str">
            <v>167207</v>
          </cell>
          <cell r="C2536" t="str">
            <v>DIAMETRO 2 1/2 POLEGADA</v>
          </cell>
          <cell r="D2536" t="str">
            <v>UN</v>
          </cell>
          <cell r="E2536">
            <v>6.23</v>
          </cell>
        </row>
        <row r="2537">
          <cell r="B2537" t="str">
            <v>167208</v>
          </cell>
          <cell r="C2537" t="str">
            <v>DIAMETRO 3 POLEGADA</v>
          </cell>
          <cell r="D2537" t="str">
            <v>UN</v>
          </cell>
          <cell r="E2537">
            <v>7.5</v>
          </cell>
        </row>
        <row r="2538">
          <cell r="B2538" t="str">
            <v>167209</v>
          </cell>
          <cell r="C2538" t="str">
            <v>DIAMETRO 4 POLEGADA</v>
          </cell>
          <cell r="D2538" t="str">
            <v>UN</v>
          </cell>
          <cell r="E2538">
            <v>9.98</v>
          </cell>
        </row>
        <row r="2539">
          <cell r="B2539" t="str">
            <v>167210</v>
          </cell>
          <cell r="C2539" t="str">
            <v>DIAMETRO 5 POLEGADA</v>
          </cell>
          <cell r="D2539" t="str">
            <v>UN</v>
          </cell>
          <cell r="E2539">
            <v>12.48</v>
          </cell>
        </row>
        <row r="2540">
          <cell r="B2540" t="str">
            <v>167211</v>
          </cell>
          <cell r="C2540" t="str">
            <v>DIAMETRO 6 POLEGADA</v>
          </cell>
          <cell r="D2540" t="str">
            <v>UN</v>
          </cell>
          <cell r="E2540">
            <v>15.01</v>
          </cell>
        </row>
        <row r="2542">
          <cell r="B2542" t="str">
            <v>167300</v>
          </cell>
          <cell r="C2542" t="str">
            <v>CONEXOES DE PVC ROSQUEAVEIS</v>
          </cell>
        </row>
        <row r="2543">
          <cell r="B2543" t="str">
            <v>167301</v>
          </cell>
          <cell r="C2543" t="str">
            <v>DIAMETRO 1/2 POLEGADA</v>
          </cell>
          <cell r="D2543" t="str">
            <v>UN</v>
          </cell>
          <cell r="E2543">
            <v>3.03</v>
          </cell>
        </row>
        <row r="2544">
          <cell r="B2544" t="str">
            <v>167302</v>
          </cell>
          <cell r="C2544" t="str">
            <v>DIAMETRO 3/4 POLEGADA</v>
          </cell>
          <cell r="D2544" t="str">
            <v>UN</v>
          </cell>
          <cell r="E2544">
            <v>4.5599999999999996</v>
          </cell>
        </row>
        <row r="2545">
          <cell r="B2545" t="str">
            <v>167303</v>
          </cell>
          <cell r="C2545" t="str">
            <v>DIAMETRO 1 POLEGADA</v>
          </cell>
          <cell r="D2545" t="str">
            <v>UN</v>
          </cell>
          <cell r="E2545">
            <v>6.1</v>
          </cell>
        </row>
        <row r="2546">
          <cell r="B2546" t="str">
            <v>167304</v>
          </cell>
          <cell r="C2546" t="str">
            <v>DIAMETRO 1 1/4 POLEGADA</v>
          </cell>
          <cell r="D2546" t="str">
            <v>UN</v>
          </cell>
          <cell r="E2546">
            <v>7.63</v>
          </cell>
        </row>
        <row r="2547">
          <cell r="B2547" t="str">
            <v>167305</v>
          </cell>
          <cell r="C2547" t="str">
            <v>DIAMETRO 1 1/2 POLEGADA</v>
          </cell>
          <cell r="D2547" t="str">
            <v>UN</v>
          </cell>
          <cell r="E2547">
            <v>9.16</v>
          </cell>
        </row>
        <row r="2548">
          <cell r="B2548" t="str">
            <v>167306</v>
          </cell>
          <cell r="C2548" t="str">
            <v>DIAMETRO 2 POLEGADA</v>
          </cell>
          <cell r="D2548" t="str">
            <v>UN</v>
          </cell>
          <cell r="E2548">
            <v>12.23</v>
          </cell>
        </row>
        <row r="2549">
          <cell r="B2549" t="str">
            <v>167307</v>
          </cell>
          <cell r="C2549" t="str">
            <v>DIAMETRO 2 1/2 POLEGADA</v>
          </cell>
          <cell r="D2549" t="str">
            <v>UN</v>
          </cell>
          <cell r="E2549">
            <v>15.29</v>
          </cell>
        </row>
        <row r="2550">
          <cell r="B2550" t="str">
            <v>167308</v>
          </cell>
          <cell r="C2550" t="str">
            <v>DIAMETRO 3 POLEGADA</v>
          </cell>
          <cell r="D2550" t="str">
            <v>UN</v>
          </cell>
          <cell r="E2550">
            <v>18.350000000000001</v>
          </cell>
        </row>
        <row r="2551">
          <cell r="B2551" t="str">
            <v>167309</v>
          </cell>
          <cell r="C2551" t="str">
            <v>DIAMETRO 4 POLEGADA</v>
          </cell>
          <cell r="D2551" t="str">
            <v>UN</v>
          </cell>
          <cell r="E2551">
            <v>24.51</v>
          </cell>
        </row>
        <row r="2552">
          <cell r="B2552" t="str">
            <v>167310</v>
          </cell>
          <cell r="C2552" t="str">
            <v>DIAMETRO 6 POLEGADA</v>
          </cell>
          <cell r="D2552" t="str">
            <v>UN</v>
          </cell>
          <cell r="E2552">
            <v>36.78</v>
          </cell>
        </row>
        <row r="2554">
          <cell r="B2554" t="str">
            <v>170000</v>
          </cell>
          <cell r="C2554" t="str">
            <v>URBANIZACAO</v>
          </cell>
        </row>
        <row r="2555">
          <cell r="B2555" t="str">
            <v>170100</v>
          </cell>
          <cell r="C2555" t="str">
            <v>PORTOES, CERCAS, MUROS E ALAMBRADOS</v>
          </cell>
        </row>
        <row r="2556">
          <cell r="B2556" t="str">
            <v>170101</v>
          </cell>
          <cell r="C2556" t="str">
            <v>PORTAO DE TELA</v>
          </cell>
          <cell r="D2556" t="str">
            <v>M2</v>
          </cell>
          <cell r="E2556">
            <v>262.95</v>
          </cell>
        </row>
        <row r="2557">
          <cell r="B2557" t="str">
            <v>170102</v>
          </cell>
          <cell r="C2557" t="str">
            <v>CERCA DE ARAME FARPADO - 5 FIOS</v>
          </cell>
          <cell r="D2557" t="str">
            <v>M</v>
          </cell>
          <cell r="E2557">
            <v>29.07</v>
          </cell>
        </row>
        <row r="2558">
          <cell r="B2558" t="str">
            <v>170103</v>
          </cell>
          <cell r="C2558" t="str">
            <v>CERCA DE ARAME FARPADO - 11 FIOS</v>
          </cell>
          <cell r="D2558" t="str">
            <v>M</v>
          </cell>
          <cell r="E2558">
            <v>30.92</v>
          </cell>
        </row>
        <row r="2559">
          <cell r="B2559" t="str">
            <v>170104</v>
          </cell>
          <cell r="C2559" t="str">
            <v>ALAMBRADO</v>
          </cell>
          <cell r="D2559" t="str">
            <v>M</v>
          </cell>
          <cell r="E2559">
            <v>81.14</v>
          </cell>
        </row>
        <row r="2561">
          <cell r="B2561" t="str">
            <v>170200</v>
          </cell>
          <cell r="C2561" t="str">
            <v>PAISAGISMO</v>
          </cell>
        </row>
        <row r="2562">
          <cell r="B2562" t="str">
            <v>170201</v>
          </cell>
          <cell r="C2562" t="str">
            <v>PLANTIO DE GRAMA EM PLACAS</v>
          </cell>
          <cell r="D2562" t="str">
            <v>M2</v>
          </cell>
          <cell r="E2562">
            <v>5.08</v>
          </cell>
        </row>
        <row r="2563">
          <cell r="B2563" t="str">
            <v>170202</v>
          </cell>
          <cell r="C2563" t="str">
            <v>PLANTIO DE ARBUSTOS H &lt;= 1,00 M</v>
          </cell>
          <cell r="D2563" t="str">
            <v>UN</v>
          </cell>
          <cell r="E2563">
            <v>17.21</v>
          </cell>
        </row>
        <row r="2564">
          <cell r="B2564" t="str">
            <v>170203</v>
          </cell>
          <cell r="C2564" t="str">
            <v>PLANTIO DE ARVORES H=&gt; 2,00 M</v>
          </cell>
          <cell r="D2564" t="str">
            <v>UN</v>
          </cell>
          <cell r="E2564">
            <v>44.43</v>
          </cell>
        </row>
        <row r="2566">
          <cell r="B2566" t="str">
            <v>170300</v>
          </cell>
          <cell r="C2566" t="str">
            <v>ESCADA EM TALUDE</v>
          </cell>
        </row>
        <row r="2567">
          <cell r="B2567" t="str">
            <v>170301</v>
          </cell>
          <cell r="C2567" t="str">
            <v>ESCADA EM TALUDE</v>
          </cell>
          <cell r="D2567" t="str">
            <v>M3</v>
          </cell>
          <cell r="E2567">
            <v>804.63</v>
          </cell>
        </row>
        <row r="2569">
          <cell r="B2569" t="str">
            <v>180000</v>
          </cell>
          <cell r="C2569" t="str">
            <v>SERVICOS DIVERSOS</v>
          </cell>
        </row>
        <row r="2570">
          <cell r="B2570" t="str">
            <v>180100</v>
          </cell>
          <cell r="C2570" t="str">
            <v>INTERLIGACOES COM REDES DE AGUA EXISTENTES</v>
          </cell>
        </row>
        <row r="2571">
          <cell r="B2571" t="str">
            <v>180101</v>
          </cell>
          <cell r="C2571" t="str">
            <v>DIAMETRO 50 MM - LUVA TRIPARTIDA</v>
          </cell>
          <cell r="D2571" t="str">
            <v>UN</v>
          </cell>
          <cell r="E2571">
            <v>73.680000000000007</v>
          </cell>
        </row>
        <row r="2572">
          <cell r="B2572" t="str">
            <v>180102</v>
          </cell>
          <cell r="C2572" t="str">
            <v>DIAMETRO 75 MM - LUVA TRIPARTIDA</v>
          </cell>
          <cell r="D2572" t="str">
            <v>UN</v>
          </cell>
          <cell r="E2572">
            <v>91.5</v>
          </cell>
        </row>
        <row r="2573">
          <cell r="B2573" t="str">
            <v>180103</v>
          </cell>
          <cell r="C2573" t="str">
            <v>DIAMETRO 100 MM - LUVA TRIPARTIDA</v>
          </cell>
          <cell r="D2573" t="str">
            <v>UN</v>
          </cell>
          <cell r="E2573">
            <v>94.89</v>
          </cell>
        </row>
        <row r="2574">
          <cell r="B2574" t="str">
            <v>180104</v>
          </cell>
          <cell r="C2574" t="str">
            <v>DIAMETRO 150 MM - LUVA TRIPARTIDA</v>
          </cell>
          <cell r="D2574" t="str">
            <v>UN</v>
          </cell>
          <cell r="E2574">
            <v>100.82</v>
          </cell>
        </row>
        <row r="2575">
          <cell r="B2575" t="str">
            <v>180105</v>
          </cell>
          <cell r="C2575" t="str">
            <v>DIAMETRO 200 MM - LUVA TRIPARTIDA</v>
          </cell>
          <cell r="D2575" t="str">
            <v>UN</v>
          </cell>
          <cell r="E2575">
            <v>104.25</v>
          </cell>
        </row>
        <row r="2576">
          <cell r="B2576" t="str">
            <v>180106</v>
          </cell>
          <cell r="C2576" t="str">
            <v>DIAMETRO 250 MM - LUVA TRIPARTIDA</v>
          </cell>
          <cell r="D2576" t="str">
            <v>UN</v>
          </cell>
          <cell r="E2576">
            <v>131.49</v>
          </cell>
        </row>
        <row r="2577">
          <cell r="B2577" t="str">
            <v>180107</v>
          </cell>
          <cell r="C2577" t="str">
            <v>DIAMETRO 300 MM - LUVA TRIPARTIDA</v>
          </cell>
          <cell r="D2577" t="str">
            <v>UN</v>
          </cell>
          <cell r="E2577">
            <v>162.88999999999999</v>
          </cell>
        </row>
        <row r="2578">
          <cell r="B2578" t="str">
            <v>180108</v>
          </cell>
          <cell r="C2578" t="str">
            <v>DIAMETRO 350 MM - LUVA TRIPARTIDA</v>
          </cell>
          <cell r="D2578" t="str">
            <v>UN</v>
          </cell>
          <cell r="E2578">
            <v>178.55</v>
          </cell>
        </row>
        <row r="2579">
          <cell r="B2579" t="str">
            <v>180109</v>
          </cell>
          <cell r="C2579" t="str">
            <v>DIAMETRO 400 MM - LUVA TRIPARTIDA</v>
          </cell>
          <cell r="D2579" t="str">
            <v>UN</v>
          </cell>
          <cell r="E2579">
            <v>186.86</v>
          </cell>
        </row>
        <row r="2580">
          <cell r="B2580" t="str">
            <v>180110</v>
          </cell>
          <cell r="C2580" t="str">
            <v>DIAMETRO 500 MM - LUVA TRIPARTIDA</v>
          </cell>
          <cell r="D2580" t="str">
            <v>UN</v>
          </cell>
          <cell r="E2580">
            <v>222.49</v>
          </cell>
        </row>
        <row r="2581">
          <cell r="B2581" t="str">
            <v>180111</v>
          </cell>
          <cell r="C2581" t="str">
            <v>DIAMETRO 50  MM - CONVENCIONAL - PVC</v>
          </cell>
          <cell r="D2581" t="str">
            <v>UN</v>
          </cell>
          <cell r="E2581">
            <v>111.91</v>
          </cell>
        </row>
        <row r="2582">
          <cell r="B2582" t="str">
            <v>180112</v>
          </cell>
          <cell r="C2582" t="str">
            <v>DIAMETRO 75 MM - CONVENCIONAL - PVC</v>
          </cell>
          <cell r="D2582" t="str">
            <v>UN</v>
          </cell>
          <cell r="E2582">
            <v>116.58</v>
          </cell>
        </row>
        <row r="2583">
          <cell r="B2583" t="str">
            <v>180113</v>
          </cell>
          <cell r="C2583" t="str">
            <v>DIAMETRO 100 MM - CONVENCIONAL - PVC</v>
          </cell>
          <cell r="D2583" t="str">
            <v>UN</v>
          </cell>
          <cell r="E2583">
            <v>120.61</v>
          </cell>
        </row>
        <row r="2584">
          <cell r="B2584" t="str">
            <v>180114</v>
          </cell>
          <cell r="C2584" t="str">
            <v>DIAMETRO 50 MM - CONVENCIONAL - FERRO FUNDIDO</v>
          </cell>
          <cell r="D2584" t="str">
            <v>UN</v>
          </cell>
          <cell r="E2584">
            <v>130.32</v>
          </cell>
        </row>
        <row r="2585">
          <cell r="B2585" t="str">
            <v>180115</v>
          </cell>
          <cell r="C2585" t="str">
            <v>DIAMETRO 75 MM - CONVENCIONAL - FERRO FUNDIDO</v>
          </cell>
          <cell r="D2585" t="str">
            <v>UN</v>
          </cell>
          <cell r="E2585">
            <v>134.99</v>
          </cell>
        </row>
        <row r="2586">
          <cell r="B2586" t="str">
            <v>180116</v>
          </cell>
          <cell r="C2586" t="str">
            <v>DIAMETRO 100MM - CONVENCIONAL - FERRO FUNDIDO</v>
          </cell>
          <cell r="D2586" t="str">
            <v>UN</v>
          </cell>
          <cell r="E2586">
            <v>139.02000000000001</v>
          </cell>
        </row>
        <row r="2587">
          <cell r="B2587" t="str">
            <v>180117</v>
          </cell>
          <cell r="C2587" t="str">
            <v>DIAMETRO 150MM - CONVENCIONAL - FERRO FUNDIDO</v>
          </cell>
          <cell r="D2587" t="str">
            <v>UN</v>
          </cell>
          <cell r="E2587">
            <v>164.06</v>
          </cell>
        </row>
        <row r="2588">
          <cell r="B2588" t="str">
            <v>180118</v>
          </cell>
          <cell r="C2588" t="str">
            <v>DIAMETRO 200MM - CONVENCIONAL - FERRO FUNDIDO</v>
          </cell>
          <cell r="D2588" t="str">
            <v>UN</v>
          </cell>
          <cell r="E2588">
            <v>175.36</v>
          </cell>
        </row>
        <row r="2589">
          <cell r="B2589" t="str">
            <v>180119</v>
          </cell>
          <cell r="C2589" t="str">
            <v>DIAMETRO 250MM - CONVENCIONAL - FERRO FUNDIDO</v>
          </cell>
          <cell r="D2589" t="str">
            <v>UN</v>
          </cell>
          <cell r="E2589">
            <v>211.81</v>
          </cell>
        </row>
        <row r="2590">
          <cell r="B2590" t="str">
            <v>180120</v>
          </cell>
          <cell r="C2590" t="str">
            <v>DIAMETRO 300MM - CONVENCIONAL - FERRO FUNDIDO</v>
          </cell>
          <cell r="D2590" t="str">
            <v>UN</v>
          </cell>
          <cell r="E2590">
            <v>226.52</v>
          </cell>
        </row>
        <row r="2591">
          <cell r="B2591" t="str">
            <v>180121</v>
          </cell>
          <cell r="C2591" t="str">
            <v>DIAMETRO 350MM - CONVENCIONAL - FERRO FUNDIDO</v>
          </cell>
          <cell r="D2591" t="str">
            <v>UN</v>
          </cell>
          <cell r="E2591">
            <v>288.49</v>
          </cell>
        </row>
        <row r="2592">
          <cell r="B2592" t="str">
            <v>180122</v>
          </cell>
          <cell r="C2592" t="str">
            <v>DIAMETRO 400MM - CONVENCIONAL - FERRO FUNDIDO</v>
          </cell>
          <cell r="D2592" t="str">
            <v>UN</v>
          </cell>
          <cell r="E2592">
            <v>308.67</v>
          </cell>
        </row>
        <row r="2593">
          <cell r="B2593" t="str">
            <v>180123</v>
          </cell>
          <cell r="C2593" t="str">
            <v>DIAMETRO 500MM - CONVENCIONAL - FERRO FUNDIDO</v>
          </cell>
          <cell r="D2593" t="str">
            <v>UN</v>
          </cell>
          <cell r="E2593">
            <v>408.34</v>
          </cell>
        </row>
        <row r="2594">
          <cell r="B2594" t="str">
            <v>180124</v>
          </cell>
          <cell r="C2594" t="str">
            <v>DIAMETRO 600MM - CONVENCIONAL - FERRO FUNDIDO</v>
          </cell>
          <cell r="D2594" t="str">
            <v>UN</v>
          </cell>
          <cell r="E2594">
            <v>596.13</v>
          </cell>
        </row>
        <row r="2595">
          <cell r="B2595" t="str">
            <v>180125</v>
          </cell>
          <cell r="C2595" t="str">
            <v>DIAMETRO 700MM - CONVENCIONAL - FERRO FUNDIDO</v>
          </cell>
          <cell r="D2595" t="str">
            <v>UN</v>
          </cell>
          <cell r="E2595">
            <v>765.89</v>
          </cell>
        </row>
        <row r="2596">
          <cell r="B2596" t="str">
            <v>180126</v>
          </cell>
          <cell r="C2596" t="str">
            <v>DIAMETRO 800MM - CONVENCIONAL - FERRO FUNDIDO</v>
          </cell>
          <cell r="D2596" t="str">
            <v>UN</v>
          </cell>
          <cell r="E2596">
            <v>952.46</v>
          </cell>
        </row>
        <row r="2597">
          <cell r="B2597" t="str">
            <v>180127</v>
          </cell>
          <cell r="C2597" t="str">
            <v>DIAMETRO  50 MM - CONVENCIONAL</v>
          </cell>
          <cell r="D2597" t="str">
            <v>UN</v>
          </cell>
          <cell r="E2597">
            <v>114.96</v>
          </cell>
        </row>
        <row r="2598">
          <cell r="B2598" t="str">
            <v>180128</v>
          </cell>
          <cell r="C2598" t="str">
            <v>DIAMETRO  75 MM - CONVENCIONAL</v>
          </cell>
          <cell r="D2598" t="str">
            <v>UN</v>
          </cell>
          <cell r="E2598">
            <v>119.63</v>
          </cell>
        </row>
        <row r="2599">
          <cell r="B2599" t="str">
            <v>180129</v>
          </cell>
          <cell r="C2599" t="str">
            <v>DIAMETRO 100 MM - CONVENCIONAL</v>
          </cell>
          <cell r="D2599" t="str">
            <v>UN</v>
          </cell>
          <cell r="E2599">
            <v>123.66</v>
          </cell>
        </row>
        <row r="2600">
          <cell r="B2600" t="str">
            <v>180130</v>
          </cell>
          <cell r="C2600" t="str">
            <v>DIAMETRO 150 MM - CONVENCIONAL</v>
          </cell>
          <cell r="D2600" t="str">
            <v>UN</v>
          </cell>
          <cell r="E2600">
            <v>144.62</v>
          </cell>
        </row>
        <row r="2601">
          <cell r="B2601" t="str">
            <v>180131</v>
          </cell>
          <cell r="C2601" t="str">
            <v>DIAMETRO 200 MM - CONVENCIONAL</v>
          </cell>
          <cell r="D2601" t="str">
            <v>UN</v>
          </cell>
          <cell r="E2601">
            <v>156.1</v>
          </cell>
        </row>
        <row r="2602">
          <cell r="B2602" t="str">
            <v>180132</v>
          </cell>
          <cell r="C2602" t="str">
            <v>DIAMETRO 250 MM - CONVENCIONAL</v>
          </cell>
          <cell r="D2602" t="str">
            <v>UN</v>
          </cell>
          <cell r="E2602">
            <v>188.22</v>
          </cell>
        </row>
        <row r="2603">
          <cell r="B2603" t="str">
            <v>180133</v>
          </cell>
          <cell r="C2603" t="str">
            <v>DIAMETRO 300 MM - CONVENCIONAL</v>
          </cell>
          <cell r="D2603" t="str">
            <v>UN</v>
          </cell>
          <cell r="E2603">
            <v>203.13</v>
          </cell>
        </row>
        <row r="2604">
          <cell r="B2604" t="str">
            <v>180134</v>
          </cell>
          <cell r="C2604" t="str">
            <v>DIAMETRO 350 MM - CONVENCIONAL</v>
          </cell>
          <cell r="D2604" t="str">
            <v>UN</v>
          </cell>
          <cell r="E2604">
            <v>257.89999999999998</v>
          </cell>
        </row>
        <row r="2605">
          <cell r="B2605" t="str">
            <v>180135</v>
          </cell>
          <cell r="C2605" t="str">
            <v>DIAMETRO 400 MM - CONVENCIONAL</v>
          </cell>
          <cell r="D2605" t="str">
            <v>UN</v>
          </cell>
          <cell r="E2605">
            <v>278.08</v>
          </cell>
        </row>
        <row r="2606">
          <cell r="B2606" t="str">
            <v>180136</v>
          </cell>
          <cell r="C2606" t="str">
            <v>DIAMETRO 450 MM - CONVENCIONAL</v>
          </cell>
          <cell r="D2606" t="str">
            <v>UN</v>
          </cell>
          <cell r="E2606">
            <v>369.39</v>
          </cell>
        </row>
        <row r="2608">
          <cell r="B2608" t="str">
            <v>180200</v>
          </cell>
          <cell r="C2608" t="str">
            <v>VIGA DE PEROBA APARELHADA</v>
          </cell>
        </row>
        <row r="2609">
          <cell r="B2609" t="str">
            <v>180201</v>
          </cell>
          <cell r="C2609" t="str">
            <v>(6 X 12)CM</v>
          </cell>
          <cell r="D2609" t="str">
            <v>M</v>
          </cell>
          <cell r="E2609">
            <v>17.84</v>
          </cell>
        </row>
        <row r="2610">
          <cell r="B2610" t="str">
            <v>180202</v>
          </cell>
          <cell r="C2610" t="str">
            <v>(6 X 16)CM</v>
          </cell>
          <cell r="D2610" t="str">
            <v>M</v>
          </cell>
          <cell r="E2610">
            <v>22.8</v>
          </cell>
        </row>
        <row r="2612">
          <cell r="B2612" t="str">
            <v>180300</v>
          </cell>
          <cell r="C2612" t="str">
            <v>ENCHIMENTO DA LAGOA</v>
          </cell>
        </row>
        <row r="2613">
          <cell r="B2613" t="str">
            <v>180301</v>
          </cell>
          <cell r="C2613" t="str">
            <v>ENCHIMENTO DA LAGOA</v>
          </cell>
          <cell r="D2613" t="str">
            <v>HPXH</v>
          </cell>
          <cell r="E2613">
            <v>0.46</v>
          </cell>
        </row>
        <row r="2615">
          <cell r="B2615" t="str">
            <v>200000</v>
          </cell>
          <cell r="C2615" t="str">
            <v>SERVICOS REFERENTES A POCOS TUBULARES PROFUNDOS</v>
          </cell>
        </row>
        <row r="2616">
          <cell r="B2616" t="str">
            <v>200100</v>
          </cell>
          <cell r="C2616" t="str">
            <v>CANTEIRO DE OBRAS</v>
          </cell>
        </row>
        <row r="2617">
          <cell r="B2617" t="str">
            <v>200101</v>
          </cell>
          <cell r="C2617" t="str">
            <v>INSTALACAO DO CANTEIRO - PERCUSSAO</v>
          </cell>
          <cell r="D2617" t="str">
            <v>GB</v>
          </cell>
          <cell r="E2617">
            <v>9506.4599999999991</v>
          </cell>
        </row>
        <row r="2618">
          <cell r="B2618" t="str">
            <v>200102</v>
          </cell>
          <cell r="C2618" t="str">
            <v>INSTALACAO DO CANTEIRO - ROTO-PERCUSSAO</v>
          </cell>
          <cell r="D2618" t="str">
            <v>GB</v>
          </cell>
          <cell r="E2618">
            <v>15861</v>
          </cell>
        </row>
        <row r="2619">
          <cell r="B2619" t="str">
            <v>200103</v>
          </cell>
          <cell r="C2619" t="str">
            <v>INSTALACAO DO CANTEIRO - ROTATIVA EQ. ATE 300 M</v>
          </cell>
          <cell r="D2619" t="str">
            <v>GB</v>
          </cell>
          <cell r="E2619">
            <v>9676.5</v>
          </cell>
        </row>
        <row r="2620">
          <cell r="B2620" t="str">
            <v>200104</v>
          </cell>
          <cell r="C2620" t="str">
            <v>INSTALACAO DO CANTEIRO - ROTATIVA EQ. DE 301 A   600 M</v>
          </cell>
          <cell r="D2620" t="str">
            <v>GB</v>
          </cell>
          <cell r="E2620">
            <v>34268.54</v>
          </cell>
        </row>
        <row r="2621">
          <cell r="B2621" t="str">
            <v>200105</v>
          </cell>
          <cell r="C2621" t="str">
            <v>INSTALACAO DO CANTEIRO - ROTATIVA EQ. DE 601 A 1.000 M</v>
          </cell>
          <cell r="D2621" t="str">
            <v>GB</v>
          </cell>
          <cell r="E2621">
            <v>87401.77</v>
          </cell>
        </row>
        <row r="2622">
          <cell r="B2622" t="str">
            <v>200106</v>
          </cell>
          <cell r="C2622" t="str">
            <v>INSTALACAO DO CANTEIRO - ROTATIVA EQ. ACIMA DE 1.001 M</v>
          </cell>
          <cell r="D2622" t="str">
            <v>GB</v>
          </cell>
          <cell r="E2622">
            <v>105714.9</v>
          </cell>
        </row>
        <row r="2624">
          <cell r="B2624" t="str">
            <v>200200</v>
          </cell>
          <cell r="C2624" t="str">
            <v>TRANSPORTE DE MATERIAIS E EQUIPAMENTOS</v>
          </cell>
        </row>
        <row r="2625">
          <cell r="B2625" t="str">
            <v>200201</v>
          </cell>
          <cell r="C2625" t="str">
            <v>REVESTIMENTO - TUBOS DE ACO LISO-DIST.DE TRANSPORTE ATE 100 KM</v>
          </cell>
          <cell r="D2625" t="str">
            <v>TXKM</v>
          </cell>
          <cell r="E2625">
            <v>0.49</v>
          </cell>
        </row>
        <row r="2626">
          <cell r="B2626" t="str">
            <v>200202</v>
          </cell>
          <cell r="C2626" t="str">
            <v>REVESTIMENTO - TUBOS DE ACO LISO-DIST.DE TRANSPORTE DE 101 KM ATE 300 KM</v>
          </cell>
          <cell r="D2626" t="str">
            <v>TXKM</v>
          </cell>
          <cell r="E2626">
            <v>0.33</v>
          </cell>
        </row>
        <row r="2627">
          <cell r="B2627" t="str">
            <v>200203</v>
          </cell>
          <cell r="C2627" t="str">
            <v>REVESTIMENTO - TUBOS DE ACO LISO-DIST.DE TRANSPORTE ALEM DE 301 KM</v>
          </cell>
          <cell r="D2627" t="str">
            <v>TXKM</v>
          </cell>
          <cell r="E2627">
            <v>0.3</v>
          </cell>
        </row>
        <row r="2628">
          <cell r="B2628" t="str">
            <v>200204</v>
          </cell>
          <cell r="C2628" t="str">
            <v>REVESTIMENTO - TUBOS EM PVC-DIST.DE TRANSPORTE ATE 100 KM</v>
          </cell>
          <cell r="D2628" t="str">
            <v>KMXKM</v>
          </cell>
          <cell r="E2628">
            <v>10.36</v>
          </cell>
        </row>
        <row r="2629">
          <cell r="B2629" t="str">
            <v>200205</v>
          </cell>
          <cell r="C2629" t="str">
            <v>REVESTIMENTO - TUBOS EM PVC-DIST.DE TRANSPORTE DE 101 KM ATE 300 KM</v>
          </cell>
          <cell r="D2629" t="str">
            <v>KMXKM</v>
          </cell>
          <cell r="E2629">
            <v>9.5299999999999994</v>
          </cell>
        </row>
        <row r="2630">
          <cell r="B2630" t="str">
            <v>200206</v>
          </cell>
          <cell r="C2630" t="str">
            <v>REVESTIMENTO - TUBOS EM PVC-DIST.DE TRANSPORTE ALEM DE 301 KM</v>
          </cell>
          <cell r="D2630" t="str">
            <v>KMXKM</v>
          </cell>
          <cell r="E2630">
            <v>9.5299999999999994</v>
          </cell>
        </row>
        <row r="2631">
          <cell r="B2631" t="str">
            <v>200207</v>
          </cell>
          <cell r="C2631" t="str">
            <v>FILTROS ESPIRALADOS, PERFIL V, DIST.DE TRANSPORTE ATE 100 KM</v>
          </cell>
          <cell r="D2631" t="str">
            <v>KMXKM</v>
          </cell>
          <cell r="E2631">
            <v>31.09</v>
          </cell>
        </row>
        <row r="2632">
          <cell r="B2632" t="str">
            <v>200208</v>
          </cell>
          <cell r="C2632" t="str">
            <v>FILTROS ESPIRALADOS, PERFIL V-DIST.DE TRANSPORTE DE 101 KM ATE 300 KM</v>
          </cell>
          <cell r="D2632" t="str">
            <v>KMXKM</v>
          </cell>
          <cell r="E2632">
            <v>19.91</v>
          </cell>
        </row>
        <row r="2633">
          <cell r="B2633" t="str">
            <v>200209</v>
          </cell>
          <cell r="C2633" t="str">
            <v>FILTROS ESPIRALADOS, PERFIL V-DIST.DE TRANSPORTE ALEM DE 301 KM</v>
          </cell>
          <cell r="D2633" t="str">
            <v>KMXKM</v>
          </cell>
          <cell r="E2633">
            <v>19.079999999999998</v>
          </cell>
        </row>
        <row r="2634">
          <cell r="B2634" t="str">
            <v>200210</v>
          </cell>
          <cell r="C2634" t="str">
            <v>FILTROS ESTAMPADOS - DIST.DE TRANSPORTE ATE 100 KM</v>
          </cell>
          <cell r="D2634" t="str">
            <v>KMXKM</v>
          </cell>
          <cell r="E2634">
            <v>10.36</v>
          </cell>
        </row>
        <row r="2635">
          <cell r="B2635" t="str">
            <v>200211</v>
          </cell>
          <cell r="C2635" t="str">
            <v>FILTROS ESTAMPADOS - DIST. DE TRANSPORTE DE 101 KM ATE 300 KM</v>
          </cell>
          <cell r="D2635" t="str">
            <v>KMXKM</v>
          </cell>
          <cell r="E2635">
            <v>9.5299999999999994</v>
          </cell>
        </row>
        <row r="2636">
          <cell r="B2636" t="str">
            <v>200212</v>
          </cell>
          <cell r="C2636" t="str">
            <v>FILTROS ESTAMPADOS - DIST. DE TRANSPORTE ALEM DE 301 KM</v>
          </cell>
          <cell r="D2636" t="str">
            <v>KMXKM</v>
          </cell>
          <cell r="E2636">
            <v>9.5299999999999994</v>
          </cell>
        </row>
        <row r="2637">
          <cell r="B2637" t="str">
            <v>200213</v>
          </cell>
          <cell r="C2637" t="str">
            <v>PRE FILTROS-DIST. DE TRANSPORTE ATE 100 KM (1,5 T/M3)</v>
          </cell>
          <cell r="D2637" t="str">
            <v>TXKM</v>
          </cell>
          <cell r="E2637">
            <v>0.49</v>
          </cell>
        </row>
        <row r="2638">
          <cell r="B2638" t="str">
            <v>200214</v>
          </cell>
          <cell r="C2638" t="str">
            <v>PRE FILTROS-DIST.DE TRANSPORTE DE 101 KM ATE 300 KM (1,5 T/M3)</v>
          </cell>
          <cell r="D2638" t="str">
            <v>TXKM</v>
          </cell>
          <cell r="E2638">
            <v>0.33</v>
          </cell>
        </row>
        <row r="2639">
          <cell r="B2639" t="str">
            <v>200215</v>
          </cell>
          <cell r="C2639" t="str">
            <v>PRE FILTROS - DIST. DE TRANSPORTE ALEM DE 301 KM (1,5 T/M3)</v>
          </cell>
          <cell r="D2639" t="str">
            <v>TXKM</v>
          </cell>
          <cell r="E2639">
            <v>0.3</v>
          </cell>
        </row>
        <row r="2640">
          <cell r="B2640" t="str">
            <v>200216</v>
          </cell>
          <cell r="C2640" t="str">
            <v>DESENVOLVIMENTO - DIST. DE TRANSPORTE ATE 100 KM</v>
          </cell>
          <cell r="D2640" t="str">
            <v>CJXKM</v>
          </cell>
          <cell r="E2640">
            <v>6.38</v>
          </cell>
        </row>
        <row r="2641">
          <cell r="B2641" t="str">
            <v>200217</v>
          </cell>
          <cell r="C2641" t="str">
            <v>DESENVOLVIMENTO-DIST. DE TRANSP. DE 101 KM ATE 300 KM</v>
          </cell>
          <cell r="D2641" t="str">
            <v>CJXKM</v>
          </cell>
          <cell r="E2641">
            <v>4.3</v>
          </cell>
        </row>
        <row r="2642">
          <cell r="B2642" t="str">
            <v>200218</v>
          </cell>
          <cell r="C2642" t="str">
            <v>DESENVOLVIMENTO - DIST. DE TRANSPORTE ALEM DE 301 KM</v>
          </cell>
          <cell r="D2642" t="str">
            <v>CJXKM</v>
          </cell>
          <cell r="E2642">
            <v>3.96</v>
          </cell>
        </row>
        <row r="2643">
          <cell r="B2643" t="str">
            <v>200219</v>
          </cell>
          <cell r="C2643" t="str">
            <v>ENSAIOS DE VAZAO COM BOMBA - DIST. DE TRANSPORTE ATE 100 KM</v>
          </cell>
          <cell r="D2643" t="str">
            <v>CJXKM</v>
          </cell>
          <cell r="E2643">
            <v>6.38</v>
          </cell>
        </row>
        <row r="2644">
          <cell r="B2644" t="str">
            <v>200220</v>
          </cell>
          <cell r="C2644" t="str">
            <v>ENSAIOS DE VAZAO COM BOMBA - DIST. DE TRANSPORTE DE 101 KM ATE 300 KM</v>
          </cell>
          <cell r="D2644" t="str">
            <v>CJXKM</v>
          </cell>
          <cell r="E2644">
            <v>4.3</v>
          </cell>
        </row>
        <row r="2645">
          <cell r="B2645" t="str">
            <v>200221</v>
          </cell>
          <cell r="C2645" t="str">
            <v>ENSAIOS DE VAZAO COM BOMBA - DIST. DE TRANSPORTE ALEM DE 301 KM</v>
          </cell>
          <cell r="D2645" t="str">
            <v>CJXKM</v>
          </cell>
          <cell r="E2645">
            <v>3.96</v>
          </cell>
        </row>
        <row r="2646">
          <cell r="B2646" t="str">
            <v>200222</v>
          </cell>
          <cell r="C2646" t="str">
            <v>FLUIDO - DIST. DE TRANSPORTE ATE 100 KM</v>
          </cell>
          <cell r="D2646" t="str">
            <v>TXKM</v>
          </cell>
          <cell r="E2646">
            <v>0.49</v>
          </cell>
        </row>
        <row r="2647">
          <cell r="B2647" t="str">
            <v>200223</v>
          </cell>
          <cell r="C2647" t="str">
            <v>FLUIDO - DIST. DE TRANSPORTE DE 101 KM ATE 300 KM</v>
          </cell>
          <cell r="D2647" t="str">
            <v>TXKM</v>
          </cell>
          <cell r="E2647">
            <v>0.33</v>
          </cell>
        </row>
        <row r="2648">
          <cell r="B2648" t="str">
            <v>200224</v>
          </cell>
          <cell r="C2648" t="str">
            <v>FLUIDO - DIST. DE TRANSPORTE ALEM DE 301 KM</v>
          </cell>
          <cell r="D2648" t="str">
            <v>TXKM</v>
          </cell>
          <cell r="E2648">
            <v>0.3</v>
          </cell>
        </row>
        <row r="2650">
          <cell r="B2650" t="str">
            <v>200300</v>
          </cell>
          <cell r="C2650" t="str">
            <v>PERFILAGEM ELETRICA</v>
          </cell>
        </row>
        <row r="2651">
          <cell r="B2651" t="str">
            <v>200301</v>
          </cell>
          <cell r="C2651" t="str">
            <v>TAXA DE TRANSPORTE</v>
          </cell>
          <cell r="D2651" t="str">
            <v>KM</v>
          </cell>
          <cell r="E2651">
            <v>4.05</v>
          </cell>
        </row>
        <row r="2652">
          <cell r="B2652" t="str">
            <v>200302</v>
          </cell>
          <cell r="C2652" t="str">
            <v>TAXA BASICA OU DE SERVICO</v>
          </cell>
          <cell r="D2652" t="str">
            <v>GB</v>
          </cell>
          <cell r="E2652">
            <v>3138.8</v>
          </cell>
        </row>
        <row r="2653">
          <cell r="B2653" t="str">
            <v>200303</v>
          </cell>
          <cell r="C2653" t="str">
            <v>TAXA DE PROFUNDIDADE - INDUCAO - ELETRICO IEL</v>
          </cell>
          <cell r="D2653" t="str">
            <v>M</v>
          </cell>
          <cell r="E2653">
            <v>5.32</v>
          </cell>
        </row>
        <row r="2654">
          <cell r="B2654" t="str">
            <v>200304</v>
          </cell>
          <cell r="C2654" t="str">
            <v>TAXA DE PROFUNDIDADE - SONICO COMPENSADO BHC</v>
          </cell>
          <cell r="D2654" t="str">
            <v>M</v>
          </cell>
          <cell r="E2654">
            <v>5.98</v>
          </cell>
        </row>
        <row r="2655">
          <cell r="B2655" t="str">
            <v>200305</v>
          </cell>
          <cell r="C2655" t="str">
            <v>TAXA DE PROFUNDIDADE - CONTROLE DE CIMENTACAO CBL/VDL</v>
          </cell>
          <cell r="D2655" t="str">
            <v>M</v>
          </cell>
          <cell r="E2655">
            <v>5.58</v>
          </cell>
        </row>
        <row r="2656">
          <cell r="B2656" t="str">
            <v>200306</v>
          </cell>
          <cell r="C2656" t="str">
            <v>TAXA DE PROFUNDIDADE - RAIOS GAMA GR</v>
          </cell>
          <cell r="D2656" t="str">
            <v>M</v>
          </cell>
          <cell r="E2656">
            <v>4.92</v>
          </cell>
        </row>
        <row r="2657">
          <cell r="B2657" t="str">
            <v>200307</v>
          </cell>
          <cell r="C2657" t="str">
            <v>TAXA DE PROFUNDIDADE - RAIOS GAMA EM COMBINACAO/GR</v>
          </cell>
          <cell r="D2657" t="str">
            <v>M</v>
          </cell>
          <cell r="E2657">
            <v>4.18</v>
          </cell>
        </row>
        <row r="2658">
          <cell r="B2658" t="str">
            <v>200308</v>
          </cell>
          <cell r="C2658" t="str">
            <v>TAXA DE PROFUNDIDADE - CALIBRADOR DE 4 BRACOS XYC</v>
          </cell>
          <cell r="D2658" t="str">
            <v>M</v>
          </cell>
          <cell r="E2658">
            <v>4.18</v>
          </cell>
        </row>
        <row r="2659">
          <cell r="B2659" t="str">
            <v>200309</v>
          </cell>
          <cell r="C2659" t="str">
            <v>TAXA DE PROFUNDIDADE - PERFIL DE TEMPERATURA TEMP</v>
          </cell>
          <cell r="D2659" t="str">
            <v>M</v>
          </cell>
          <cell r="E2659">
            <v>3.65</v>
          </cell>
        </row>
        <row r="2660">
          <cell r="B2660" t="str">
            <v>200310</v>
          </cell>
          <cell r="C2660" t="str">
            <v>TAXA DE PESQUISA - INDUCAO - ELETRICO IEL</v>
          </cell>
          <cell r="D2660" t="str">
            <v>M</v>
          </cell>
          <cell r="E2660">
            <v>4.6500000000000004</v>
          </cell>
        </row>
        <row r="2661">
          <cell r="B2661" t="str">
            <v>200311</v>
          </cell>
          <cell r="C2661" t="str">
            <v>TAXA DE PESQUISA - SONICO COMPENSADO BHC</v>
          </cell>
          <cell r="D2661" t="str">
            <v>M</v>
          </cell>
          <cell r="E2661">
            <v>5.32</v>
          </cell>
        </row>
        <row r="2662">
          <cell r="B2662" t="str">
            <v>200312</v>
          </cell>
          <cell r="C2662" t="str">
            <v>TAXA DE PESQUISA - CONTROLE DE CIMENTACAO CBL/VDL</v>
          </cell>
          <cell r="D2662" t="str">
            <v>M</v>
          </cell>
          <cell r="E2662">
            <v>5.98</v>
          </cell>
        </row>
        <row r="2663">
          <cell r="B2663" t="str">
            <v>200313</v>
          </cell>
          <cell r="C2663" t="str">
            <v>TAXA DE PESQUISA - RAIOS GAMA GR</v>
          </cell>
          <cell r="D2663" t="str">
            <v>M</v>
          </cell>
          <cell r="E2663">
            <v>4.78</v>
          </cell>
        </row>
        <row r="2664">
          <cell r="B2664" t="str">
            <v>200314</v>
          </cell>
          <cell r="C2664" t="str">
            <v>TAXA DE PESQUISA - RAIOS GAMA EM COMBINACAO/GR</v>
          </cell>
          <cell r="D2664" t="str">
            <v>M</v>
          </cell>
          <cell r="E2664">
            <v>4.18</v>
          </cell>
        </row>
        <row r="2665">
          <cell r="B2665" t="str">
            <v>200315</v>
          </cell>
          <cell r="C2665" t="str">
            <v>TAXA DE PESQUISA - CALIBRADOR DE 4 BRACOS XYC</v>
          </cell>
          <cell r="D2665" t="str">
            <v>M</v>
          </cell>
          <cell r="E2665">
            <v>4.18</v>
          </cell>
        </row>
        <row r="2666">
          <cell r="B2666" t="str">
            <v>200316</v>
          </cell>
          <cell r="C2666" t="str">
            <v>TAXA DE PESQUISA - PERFIL DE TEMPERATURA TEMP</v>
          </cell>
          <cell r="D2666" t="str">
            <v>M</v>
          </cell>
          <cell r="E2666">
            <v>3.65</v>
          </cell>
        </row>
        <row r="2667">
          <cell r="B2667" t="str">
            <v>200317</v>
          </cell>
          <cell r="C2667" t="str">
            <v>TAXA DE INTEGRACAO - TEMPO DE TRANSITO DO PERFIL SONICO</v>
          </cell>
          <cell r="D2667" t="str">
            <v>M</v>
          </cell>
          <cell r="E2667">
            <v>1.66</v>
          </cell>
        </row>
        <row r="2668">
          <cell r="B2668" t="str">
            <v>200318</v>
          </cell>
          <cell r="C2668" t="str">
            <v>TAXA DE INTEGRACAO - CALCULO DO VOLUME DO POCO</v>
          </cell>
          <cell r="D2668" t="str">
            <v>M</v>
          </cell>
          <cell r="E2668">
            <v>1.66</v>
          </cell>
        </row>
        <row r="2669">
          <cell r="B2669" t="str">
            <v>200319</v>
          </cell>
          <cell r="C2669" t="str">
            <v>TAXA PARA ESCALAS EXTRAS</v>
          </cell>
          <cell r="D2669" t="str">
            <v>M</v>
          </cell>
          <cell r="E2669">
            <v>9.0399999999999991</v>
          </cell>
        </row>
        <row r="2670">
          <cell r="B2670" t="str">
            <v>200320</v>
          </cell>
          <cell r="C2670" t="str">
            <v>TAXA PARA COPIAS ADICIONAIS</v>
          </cell>
          <cell r="D2670" t="str">
            <v>M</v>
          </cell>
          <cell r="E2670">
            <v>9.0399999999999991</v>
          </cell>
        </row>
        <row r="2671">
          <cell r="B2671" t="str">
            <v>200322</v>
          </cell>
          <cell r="C2671" t="str">
            <v>TAXA PARA FORNECIMENTO DE DISQUETES ADICIONAIS - 3 1/2" - 1,44 MB</v>
          </cell>
          <cell r="D2671" t="str">
            <v>UN</v>
          </cell>
          <cell r="E2671">
            <v>39.9</v>
          </cell>
        </row>
        <row r="2673">
          <cell r="B2673" t="str">
            <v>200400</v>
          </cell>
          <cell r="C2673" t="str">
            <v>PERFURACAO DE FURO-GUIA</v>
          </cell>
        </row>
        <row r="2674">
          <cell r="B2674" t="str">
            <v>200401</v>
          </cell>
          <cell r="C2674" t="str">
            <v>DIAMETRO 311 MM (12 1/4") - EQ. ATE 300 M</v>
          </cell>
          <cell r="D2674" t="str">
            <v>M</v>
          </cell>
          <cell r="E2674">
            <v>149.81</v>
          </cell>
        </row>
        <row r="2675">
          <cell r="B2675" t="str">
            <v>200402</v>
          </cell>
          <cell r="C2675" t="str">
            <v>DIAMETRO 311 MM (12 1/4") - EQ. DE 301 A 1000 M</v>
          </cell>
          <cell r="D2675" t="str">
            <v>M</v>
          </cell>
          <cell r="E2675">
            <v>230.36</v>
          </cell>
        </row>
        <row r="2676">
          <cell r="B2676" t="str">
            <v>200403</v>
          </cell>
          <cell r="C2676" t="str">
            <v>DIAMETRO 311 MM (12 1/4 POL.) - EQ. ACIMA DE 1001 M</v>
          </cell>
          <cell r="D2676" t="str">
            <v>M</v>
          </cell>
          <cell r="E2676">
            <v>299.54000000000002</v>
          </cell>
        </row>
        <row r="2677">
          <cell r="B2677" t="str">
            <v>200404</v>
          </cell>
          <cell r="C2677" t="str">
            <v>DIAMETRO 251 MM ( 9 7/8 POL.)</v>
          </cell>
          <cell r="D2677" t="str">
            <v>M</v>
          </cell>
          <cell r="E2677">
            <v>134.66</v>
          </cell>
        </row>
        <row r="2678">
          <cell r="B2678" t="str">
            <v>200405</v>
          </cell>
          <cell r="C2678" t="str">
            <v>DIAMETRO 216 MM ( 8 1/2 POL.)</v>
          </cell>
          <cell r="D2678" t="str">
            <v>M</v>
          </cell>
          <cell r="E2678">
            <v>119.52</v>
          </cell>
        </row>
        <row r="2680">
          <cell r="B2680" t="str">
            <v>200500</v>
          </cell>
          <cell r="C2680" t="str">
            <v>PERFURACAO PARA TUBO DE BOCA</v>
          </cell>
        </row>
        <row r="2681">
          <cell r="B2681" t="str">
            <v>200501</v>
          </cell>
          <cell r="C2681" t="str">
            <v>DIAMETRO 914 MM (36 POL.)/864 MM(34") - EQ. DE 301 A 1.000 M</v>
          </cell>
          <cell r="D2681" t="str">
            <v>M</v>
          </cell>
          <cell r="E2681">
            <v>361.93</v>
          </cell>
        </row>
        <row r="2682">
          <cell r="B2682" t="str">
            <v>200502</v>
          </cell>
          <cell r="C2682" t="str">
            <v>DIAMETRO 914 MM (36 POL.)/864 MM(34") - EQ. ACIMA DE 1.001 M</v>
          </cell>
          <cell r="D2682" t="str">
            <v>M</v>
          </cell>
          <cell r="E2682">
            <v>470.2</v>
          </cell>
        </row>
        <row r="2683">
          <cell r="B2683" t="str">
            <v>200503</v>
          </cell>
          <cell r="C2683" t="str">
            <v>DIAMETRO 813 MM (32 POL.)/762 MM(30") - EQ. DE 301 A 1.000 M</v>
          </cell>
          <cell r="D2683" t="str">
            <v>M</v>
          </cell>
          <cell r="E2683">
            <v>353.92</v>
          </cell>
        </row>
        <row r="2684">
          <cell r="B2684" t="str">
            <v>200504</v>
          </cell>
          <cell r="C2684" t="str">
            <v>DIAMETRO 813 MM (32 POL.)/762 MM(30") - EQ. ACIMA DE 1.001 M</v>
          </cell>
          <cell r="D2684" t="str">
            <v>M</v>
          </cell>
          <cell r="E2684">
            <v>451.64</v>
          </cell>
        </row>
        <row r="2685">
          <cell r="B2685" t="str">
            <v>200505</v>
          </cell>
          <cell r="C2685" t="str">
            <v>DIAMETRO 711 MM (28 POL.)/660 MM(26") - EQ. DE 301 A 1.000 M</v>
          </cell>
          <cell r="D2685" t="str">
            <v>M</v>
          </cell>
          <cell r="E2685">
            <v>342.24</v>
          </cell>
        </row>
        <row r="2686">
          <cell r="B2686" t="str">
            <v>200506</v>
          </cell>
          <cell r="C2686" t="str">
            <v>DIAMETRO 711 MM (28 POL.)/660 MM(26") - EQ. ACIMA DE 1001 M</v>
          </cell>
          <cell r="D2686" t="str">
            <v>M</v>
          </cell>
          <cell r="E2686">
            <v>441.5</v>
          </cell>
        </row>
        <row r="2687">
          <cell r="B2687" t="str">
            <v>200507</v>
          </cell>
          <cell r="C2687" t="str">
            <v>DIAMETRO 610 MM (24 POL.)/560 MM (22") - EQ. DE 301 A 1000 M</v>
          </cell>
          <cell r="D2687" t="str">
            <v>M</v>
          </cell>
          <cell r="E2687">
            <v>334.29</v>
          </cell>
        </row>
        <row r="2688">
          <cell r="B2688" t="str">
            <v>200508</v>
          </cell>
          <cell r="C2688" t="str">
            <v>DIAMETRO 610 MM (24 POL.)/560 MM(22") - EQ. ACIMA DE 1001 M</v>
          </cell>
          <cell r="D2688" t="str">
            <v>M</v>
          </cell>
          <cell r="E2688">
            <v>431.38</v>
          </cell>
        </row>
        <row r="2689">
          <cell r="B2689" t="str">
            <v>200509</v>
          </cell>
          <cell r="C2689" t="str">
            <v>DIAMETRO 508 MM (20 POL.)</v>
          </cell>
          <cell r="D2689" t="str">
            <v>M</v>
          </cell>
          <cell r="E2689">
            <v>207.69</v>
          </cell>
        </row>
        <row r="2690">
          <cell r="B2690" t="str">
            <v>200510</v>
          </cell>
          <cell r="C2690" t="str">
            <v>DIAMETRO 444 MM (17 1/2 POL.)</v>
          </cell>
          <cell r="D2690" t="str">
            <v>M</v>
          </cell>
          <cell r="E2690">
            <v>205.07</v>
          </cell>
        </row>
        <row r="2691">
          <cell r="B2691" t="str">
            <v>200511</v>
          </cell>
          <cell r="C2691" t="str">
            <v>DIAMETRO 406 MM (16 POL.)</v>
          </cell>
          <cell r="D2691" t="str">
            <v>M</v>
          </cell>
          <cell r="E2691">
            <v>199.97</v>
          </cell>
        </row>
        <row r="2692">
          <cell r="B2692" t="str">
            <v>200512</v>
          </cell>
          <cell r="C2692" t="str">
            <v>DIAMETRO 356 MM (14 POL.)</v>
          </cell>
          <cell r="D2692" t="str">
            <v>M</v>
          </cell>
          <cell r="E2692">
            <v>173.84</v>
          </cell>
        </row>
        <row r="2694">
          <cell r="B2694" t="str">
            <v>200600</v>
          </cell>
          <cell r="C2694" t="str">
            <v>PERFURACAO EM ROCHA FRIAVEL</v>
          </cell>
        </row>
        <row r="2695">
          <cell r="B2695" t="str">
            <v>200601</v>
          </cell>
          <cell r="C2695" t="str">
            <v>DIAMETRO 660 MM (26 POL.)/610 MM(24")/560 MM(22") - EQ. DE 301 A 1000 M</v>
          </cell>
          <cell r="D2695" t="str">
            <v>M</v>
          </cell>
          <cell r="E2695">
            <v>556.36</v>
          </cell>
        </row>
        <row r="2696">
          <cell r="B2696" t="str">
            <v>200602</v>
          </cell>
          <cell r="C2696" t="str">
            <v>DIAMETRO 660 MM (26 POL.)/610 MM (24")/560 MM(22") - EQ. ACIMA DE 1001 M</v>
          </cell>
          <cell r="D2696" t="str">
            <v>M</v>
          </cell>
          <cell r="E2696">
            <v>721.6</v>
          </cell>
        </row>
        <row r="2697">
          <cell r="B2697" t="str">
            <v>200603</v>
          </cell>
          <cell r="C2697" t="str">
            <v>DIAMETRO 508 MM (20 POL.)/444 MM (17 1/2") - EQ. ATE 300 M</v>
          </cell>
          <cell r="D2697" t="str">
            <v>M</v>
          </cell>
          <cell r="E2697">
            <v>217.64</v>
          </cell>
        </row>
        <row r="2698">
          <cell r="B2698" t="str">
            <v>200604</v>
          </cell>
          <cell r="C2698" t="str">
            <v>DIAMETRO 508 MM (20 POL.)/444 MM (17 1/2") - EQ. DE 301 A 1000 M</v>
          </cell>
          <cell r="D2698" t="str">
            <v>M</v>
          </cell>
          <cell r="E2698">
            <v>341.47</v>
          </cell>
        </row>
        <row r="2699">
          <cell r="B2699" t="str">
            <v>200605</v>
          </cell>
          <cell r="C2699" t="str">
            <v>DIAMETRO 508 MM (20 POL.)/444 MM (17 1/2") - EQ. ACIMA DE 1001 M</v>
          </cell>
          <cell r="D2699" t="str">
            <v>M</v>
          </cell>
          <cell r="E2699">
            <v>440.73</v>
          </cell>
        </row>
        <row r="2700">
          <cell r="B2700" t="str">
            <v>200606</v>
          </cell>
          <cell r="C2700" t="str">
            <v>DIAMETRO 375 MM (14 3/4 POL.) - EQ. ATE 300 M</v>
          </cell>
          <cell r="D2700" t="str">
            <v>M</v>
          </cell>
          <cell r="E2700">
            <v>181.23</v>
          </cell>
        </row>
        <row r="2701">
          <cell r="B2701" t="str">
            <v>200607</v>
          </cell>
          <cell r="C2701" t="str">
            <v>DIAMETRO 375 MM (14 3/4 POL.) - EQ. DE 301 A 1000 M</v>
          </cell>
          <cell r="D2701" t="str">
            <v>M</v>
          </cell>
          <cell r="E2701">
            <v>276.58</v>
          </cell>
        </row>
        <row r="2702">
          <cell r="B2702" t="str">
            <v>200608</v>
          </cell>
          <cell r="C2702" t="str">
            <v>DIAMETRO 375 MM (14 3/4 POL.) - EQ. ACIMA DE 1001 M</v>
          </cell>
          <cell r="D2702" t="str">
            <v>M</v>
          </cell>
          <cell r="E2702">
            <v>357.59</v>
          </cell>
        </row>
        <row r="2703">
          <cell r="B2703" t="str">
            <v>200609</v>
          </cell>
          <cell r="C2703" t="str">
            <v>DIAMETRO 311 MM (12 1/4 POL.) - EQ. ATE 300 M</v>
          </cell>
          <cell r="D2703" t="str">
            <v>M</v>
          </cell>
          <cell r="E2703">
            <v>152.21</v>
          </cell>
        </row>
        <row r="2704">
          <cell r="B2704" t="str">
            <v>200610</v>
          </cell>
          <cell r="C2704" t="str">
            <v>DIAMETRO 311 MM (12 1/4 POL.) - EQ. DE 301 A 1000 M</v>
          </cell>
          <cell r="D2704" t="str">
            <v>M</v>
          </cell>
          <cell r="E2704">
            <v>237.13</v>
          </cell>
        </row>
        <row r="2705">
          <cell r="B2705" t="str">
            <v>200611</v>
          </cell>
          <cell r="C2705" t="str">
            <v>DIAMETRO 311 MM (12 1/4 POL.) - EQ. ACIMA DE 1001 M</v>
          </cell>
          <cell r="D2705" t="str">
            <v>M</v>
          </cell>
          <cell r="E2705">
            <v>307.38</v>
          </cell>
        </row>
        <row r="2706">
          <cell r="B2706" t="str">
            <v>200612</v>
          </cell>
          <cell r="C2706" t="str">
            <v>DIAMETRO 251 MM (9 7/8 POL.) - EQ. ATE 300 M</v>
          </cell>
          <cell r="D2706" t="str">
            <v>M</v>
          </cell>
          <cell r="E2706">
            <v>137.09</v>
          </cell>
        </row>
        <row r="2707">
          <cell r="B2707" t="str">
            <v>200613</v>
          </cell>
          <cell r="C2707" t="str">
            <v>DIAMETRO 251 MM (9 7/8 POL.) - EQ. DE 301 A 1000 M</v>
          </cell>
          <cell r="D2707" t="str">
            <v>M</v>
          </cell>
          <cell r="E2707">
            <v>212.3</v>
          </cell>
        </row>
        <row r="2708">
          <cell r="B2708" t="str">
            <v>200614</v>
          </cell>
          <cell r="C2708" t="str">
            <v>DIAMETRO 251 MM ( 9 7/8 POL.) - EQ. ACIMA DE 1001 M</v>
          </cell>
          <cell r="D2708" t="str">
            <v>M</v>
          </cell>
          <cell r="E2708">
            <v>270.66000000000003</v>
          </cell>
        </row>
        <row r="2709">
          <cell r="B2709" t="str">
            <v>200615</v>
          </cell>
          <cell r="C2709" t="str">
            <v>DIAMETRO 216 MM ( 8 1/2 POL.)</v>
          </cell>
          <cell r="D2709" t="str">
            <v>M</v>
          </cell>
          <cell r="E2709">
            <v>121.89</v>
          </cell>
        </row>
        <row r="2710">
          <cell r="B2710" t="str">
            <v>200616</v>
          </cell>
          <cell r="C2710" t="str">
            <v>UNDERREAMER: DIAMETRO 508 MM (20 POL.) - EQ. DE 301 A 1.000 M</v>
          </cell>
          <cell r="D2710" t="str">
            <v>M</v>
          </cell>
          <cell r="E2710">
            <v>401.47</v>
          </cell>
        </row>
        <row r="2711">
          <cell r="B2711" t="str">
            <v>200617</v>
          </cell>
          <cell r="C2711" t="str">
            <v>UNDERREAMER: DIAMETRO 508 MM (20 POL.) - EQ. ACIMA DE 1.001 M</v>
          </cell>
          <cell r="D2711" t="str">
            <v>M</v>
          </cell>
          <cell r="E2711">
            <v>517.86</v>
          </cell>
        </row>
        <row r="2712">
          <cell r="B2712" t="str">
            <v>200618</v>
          </cell>
          <cell r="C2712" t="str">
            <v>UNDERREAMER: DIAMETRO 444 mm (17 1/2 POL.) - EQ. DE 301 A 1.000 M</v>
          </cell>
          <cell r="D2712" t="str">
            <v>M</v>
          </cell>
          <cell r="E2712">
            <v>341.47</v>
          </cell>
        </row>
        <row r="2713">
          <cell r="B2713" t="str">
            <v>200619</v>
          </cell>
          <cell r="C2713" t="str">
            <v>UNDERREAMER: DIAMETRO 444 MM (17 1/2 POL.) - EQ. ACIMA DE 1.001 M</v>
          </cell>
          <cell r="D2713" t="str">
            <v>M</v>
          </cell>
          <cell r="E2713">
            <v>440.73</v>
          </cell>
        </row>
        <row r="2714">
          <cell r="B2714" t="str">
            <v>200620</v>
          </cell>
          <cell r="C2714" t="str">
            <v>UNDERREAMER: DIAMETRO 375 MM (14 3/4 POL.) - EQ. DE 301 A 1000 M</v>
          </cell>
          <cell r="D2714" t="str">
            <v>M</v>
          </cell>
          <cell r="E2714">
            <v>276.97000000000003</v>
          </cell>
        </row>
        <row r="2715">
          <cell r="B2715" t="str">
            <v>200621</v>
          </cell>
          <cell r="C2715" t="str">
            <v>UNDERREAMER: DIAMETRO 375 MM (14 3/4 POL.) - EQ. ACIMA DE 1001 M</v>
          </cell>
          <cell r="D2715" t="str">
            <v>M</v>
          </cell>
          <cell r="E2715">
            <v>357.98</v>
          </cell>
        </row>
        <row r="2717">
          <cell r="B2717" t="str">
            <v>200700</v>
          </cell>
          <cell r="C2717" t="str">
            <v>PERFURACAO ROCHA CRISTALINA</v>
          </cell>
        </row>
        <row r="2718">
          <cell r="B2718" t="str">
            <v>200701</v>
          </cell>
          <cell r="C2718" t="str">
            <v>DIAMETRO 762 MM (30 POL.)/711 MM (28") - EQ. DE 301 A 1000 M</v>
          </cell>
          <cell r="D2718" t="str">
            <v>M</v>
          </cell>
          <cell r="E2718">
            <v>1141.55</v>
          </cell>
        </row>
        <row r="2719">
          <cell r="B2719" t="str">
            <v>200702</v>
          </cell>
          <cell r="C2719" t="str">
            <v>DIAMETRO 762 MM (30 POL.)/711 MM (28") - EQ. ACIMA DE 1001 M</v>
          </cell>
          <cell r="D2719" t="str">
            <v>M</v>
          </cell>
          <cell r="E2719">
            <v>1458.29</v>
          </cell>
        </row>
        <row r="2720">
          <cell r="B2720" t="str">
            <v>200703</v>
          </cell>
          <cell r="C2720" t="str">
            <v>DIAMETRO 660 MM (26 POL.)/610 MM (24") - EQ. DE 301 A 1000 M</v>
          </cell>
          <cell r="D2720" t="str">
            <v>M</v>
          </cell>
          <cell r="E2720">
            <v>1052.81</v>
          </cell>
        </row>
        <row r="2721">
          <cell r="B2721" t="str">
            <v>200704</v>
          </cell>
          <cell r="C2721" t="str">
            <v>DIAMETRO 660 MM (26 POL.)/610 MM (24") - EQ. ACIMA DE 1001 M</v>
          </cell>
          <cell r="D2721" t="str">
            <v>M</v>
          </cell>
          <cell r="E2721">
            <v>1344.82</v>
          </cell>
        </row>
        <row r="2722">
          <cell r="B2722" t="str">
            <v>200705</v>
          </cell>
          <cell r="C2722" t="str">
            <v>DIAMETRO 559 MM (22 POL.)/508 MM(20") - EQ. DE 301 A 1000 M</v>
          </cell>
          <cell r="D2722" t="str">
            <v>M</v>
          </cell>
          <cell r="E2722">
            <v>1002.6</v>
          </cell>
        </row>
        <row r="2723">
          <cell r="B2723" t="str">
            <v>200706</v>
          </cell>
          <cell r="C2723" t="str">
            <v>DIAMETRO 559 MM (22 POL.)/508 MM (20") - EQ. ACIMA DE 1001 M</v>
          </cell>
          <cell r="D2723" t="str">
            <v>M</v>
          </cell>
          <cell r="E2723">
            <v>1280.6500000000001</v>
          </cell>
        </row>
        <row r="2724">
          <cell r="B2724" t="str">
            <v>200707</v>
          </cell>
          <cell r="C2724" t="str">
            <v>DIAMETRO 444 MM (17 1/2 POL.) - EQ. ATE 300 M</v>
          </cell>
          <cell r="D2724" t="str">
            <v>M</v>
          </cell>
          <cell r="E2724">
            <v>564.87</v>
          </cell>
        </row>
        <row r="2725">
          <cell r="B2725" t="str">
            <v>200708</v>
          </cell>
          <cell r="C2725" t="str">
            <v>DIAMETRO 444 MM (17 1/2 POL.) - EQ. DE 301 A 1.000 M</v>
          </cell>
          <cell r="D2725" t="str">
            <v>M</v>
          </cell>
          <cell r="E2725">
            <v>894.33</v>
          </cell>
        </row>
        <row r="2726">
          <cell r="B2726" t="str">
            <v>200709</v>
          </cell>
          <cell r="C2726" t="str">
            <v>DIAMETRO 444 MM (17 1/2 POL.) - EQ. ACIMA DE 1.001 M</v>
          </cell>
          <cell r="D2726" t="str">
            <v>M</v>
          </cell>
          <cell r="E2726">
            <v>1142.3499999999999</v>
          </cell>
        </row>
        <row r="2727">
          <cell r="B2727" t="str">
            <v>200710</v>
          </cell>
          <cell r="C2727" t="str">
            <v>DIAMETRO 375 MM (14 3/4 POL.) - EQ. ATE 300 M</v>
          </cell>
          <cell r="D2727" t="str">
            <v>M</v>
          </cell>
          <cell r="E2727">
            <v>489.12</v>
          </cell>
        </row>
        <row r="2728">
          <cell r="B2728" t="str">
            <v>200711</v>
          </cell>
          <cell r="C2728" t="str">
            <v>DIAMETRO 375 MM (14 3/4 POL.) - EQ. DE 301 A 1.000 M</v>
          </cell>
          <cell r="D2728" t="str">
            <v>M</v>
          </cell>
          <cell r="E2728">
            <v>774.39</v>
          </cell>
        </row>
        <row r="2729">
          <cell r="B2729" t="str">
            <v>200712</v>
          </cell>
          <cell r="C2729" t="str">
            <v>DIAMETRO 375 MM (14 3/4 POL.) - EQ. ACIMA DE 1.001 M</v>
          </cell>
          <cell r="D2729" t="str">
            <v>M</v>
          </cell>
          <cell r="E2729">
            <v>989.12</v>
          </cell>
        </row>
        <row r="2730">
          <cell r="B2730" t="str">
            <v>200713</v>
          </cell>
          <cell r="C2730" t="str">
            <v>DIAMETRO 311 MM (12 1/4 POL.) - EQ. ATE 300 M</v>
          </cell>
          <cell r="D2730" t="str">
            <v>M</v>
          </cell>
          <cell r="E2730">
            <v>463.55</v>
          </cell>
        </row>
        <row r="2731">
          <cell r="B2731" t="str">
            <v>200714</v>
          </cell>
          <cell r="C2731" t="str">
            <v>DIAMETRO 311 MM (12 1/4 POL.) - EQ. DE 301 A 1.000 M</v>
          </cell>
          <cell r="D2731" t="str">
            <v>M</v>
          </cell>
          <cell r="E2731">
            <v>731.42</v>
          </cell>
        </row>
        <row r="2732">
          <cell r="B2732" t="str">
            <v>200715</v>
          </cell>
          <cell r="C2732" t="str">
            <v>DIAMETRO 311 MM (12 1/4 POL.) - EQ. ACIMA DE 1.001 M</v>
          </cell>
          <cell r="D2732" t="str">
            <v>M</v>
          </cell>
          <cell r="E2732">
            <v>934.35</v>
          </cell>
        </row>
        <row r="2733">
          <cell r="B2733" t="str">
            <v>200716</v>
          </cell>
          <cell r="C2733" t="str">
            <v>DIAMETRO 305 MM (12 POL.)</v>
          </cell>
          <cell r="D2733" t="str">
            <v>M</v>
          </cell>
          <cell r="E2733">
            <v>524.77</v>
          </cell>
        </row>
        <row r="2734">
          <cell r="B2734" t="str">
            <v>200717</v>
          </cell>
          <cell r="C2734" t="str">
            <v>DIAMETRO 254 MM (10 POL. OU 9 7/8")</v>
          </cell>
          <cell r="D2734" t="str">
            <v>M</v>
          </cell>
          <cell r="E2734">
            <v>428.11</v>
          </cell>
        </row>
        <row r="2735">
          <cell r="B2735" t="str">
            <v>200718</v>
          </cell>
          <cell r="C2735" t="str">
            <v>DIAMETRO 203 MM ( 8 POL.)</v>
          </cell>
          <cell r="D2735" t="str">
            <v>M</v>
          </cell>
          <cell r="E2735">
            <v>362.54</v>
          </cell>
        </row>
        <row r="2736">
          <cell r="B2736" t="str">
            <v>200719</v>
          </cell>
          <cell r="C2736" t="str">
            <v>DIAMETRO 152 MM ( 6 POL.)</v>
          </cell>
          <cell r="D2736" t="str">
            <v>M</v>
          </cell>
          <cell r="E2736">
            <v>242.57</v>
          </cell>
        </row>
        <row r="2738">
          <cell r="B2738" t="str">
            <v>200800</v>
          </cell>
          <cell r="C2738" t="str">
            <v>PERFURACAO ROCHA CRISTALINA COMPACTA</v>
          </cell>
        </row>
        <row r="2739">
          <cell r="B2739" t="str">
            <v>200801</v>
          </cell>
          <cell r="C2739" t="str">
            <v>DIAMETRO 305 MM (12 POL.)</v>
          </cell>
          <cell r="D2739" t="str">
            <v>M</v>
          </cell>
          <cell r="E2739">
            <v>701.81</v>
          </cell>
        </row>
        <row r="2740">
          <cell r="B2740" t="str">
            <v>200802</v>
          </cell>
          <cell r="C2740" t="str">
            <v>DIAMETRO 254 MM (10 POL.)</v>
          </cell>
          <cell r="D2740" t="str">
            <v>M</v>
          </cell>
          <cell r="E2740">
            <v>584.45000000000005</v>
          </cell>
        </row>
        <row r="2741">
          <cell r="B2741" t="str">
            <v>200803</v>
          </cell>
          <cell r="C2741" t="str">
            <v>DIAMETRO 203 MM ( 8 POL.)</v>
          </cell>
          <cell r="D2741" t="str">
            <v>M</v>
          </cell>
          <cell r="E2741">
            <v>498.2</v>
          </cell>
        </row>
        <row r="2742">
          <cell r="B2742" t="str">
            <v>200804</v>
          </cell>
          <cell r="C2742" t="str">
            <v>DIAMETRO 152 MM ( 6 POL.)</v>
          </cell>
          <cell r="D2742" t="str">
            <v>M</v>
          </cell>
          <cell r="E2742">
            <v>362.54</v>
          </cell>
        </row>
        <row r="2744">
          <cell r="B2744" t="str">
            <v>200900</v>
          </cell>
          <cell r="C2744" t="str">
            <v>REVESTIMENTO - TUBO DE ACO LISO</v>
          </cell>
        </row>
        <row r="2745">
          <cell r="B2745" t="str">
            <v>200901</v>
          </cell>
          <cell r="C2745" t="str">
            <v>SCH.10, 147,36 KG/M:DIAM.762 MM(30 POL.) - EQ. DE 301 A 1000 M</v>
          </cell>
          <cell r="D2745" t="str">
            <v>M</v>
          </cell>
          <cell r="E2745">
            <v>0</v>
          </cell>
        </row>
        <row r="2746">
          <cell r="B2746" t="str">
            <v>200902</v>
          </cell>
          <cell r="C2746" t="str">
            <v>SCH.10, 147,36 KG/M:DIAM.762 MM (30 POL.) - EQ. ACIMA DE 1001 M</v>
          </cell>
          <cell r="D2746" t="str">
            <v>M</v>
          </cell>
          <cell r="E2746">
            <v>0</v>
          </cell>
        </row>
        <row r="2747">
          <cell r="B2747" t="str">
            <v>200903</v>
          </cell>
          <cell r="C2747" t="str">
            <v>SCH.10, 137,42 KG/M:DIAM.711 MM (28 POL.) - EQ. DE 301 A 1000 M</v>
          </cell>
          <cell r="D2747" t="str">
            <v>M</v>
          </cell>
          <cell r="E2747">
            <v>0</v>
          </cell>
        </row>
        <row r="2748">
          <cell r="B2748" t="str">
            <v>200904</v>
          </cell>
          <cell r="C2748" t="str">
            <v>SCH.10, 137,42 KG/M:DIAM. 711 MM (28 POL.) - EQ. ACIMA DE 1001 M</v>
          </cell>
          <cell r="D2748" t="str">
            <v>M</v>
          </cell>
          <cell r="E2748">
            <v>0</v>
          </cell>
        </row>
        <row r="2749">
          <cell r="B2749" t="str">
            <v>200905</v>
          </cell>
          <cell r="C2749" t="str">
            <v>SCH.10, 127,50 KG/M:DIAM. 660 MM (26 POL.) - EQ. DE 301 A 1000 M</v>
          </cell>
          <cell r="D2749" t="str">
            <v>M</v>
          </cell>
          <cell r="E2749">
            <v>0</v>
          </cell>
        </row>
        <row r="2750">
          <cell r="B2750" t="str">
            <v>200906</v>
          </cell>
          <cell r="C2750" t="str">
            <v>SCH.10, 127,50 KG/M:DIAM. 660 MM (26 POL.) - EQ. ACIMA DE 1001 M</v>
          </cell>
          <cell r="D2750" t="str">
            <v>M</v>
          </cell>
          <cell r="E2750">
            <v>0</v>
          </cell>
        </row>
        <row r="2751">
          <cell r="B2751" t="str">
            <v>200907</v>
          </cell>
          <cell r="C2751" t="str">
            <v>SCH.10, 94,45 KG/M:DIAM. 609 MM (24 POL.) - EQ. DE 301 A 1000 M</v>
          </cell>
          <cell r="D2751" t="str">
            <v>M</v>
          </cell>
          <cell r="E2751">
            <v>0</v>
          </cell>
        </row>
        <row r="2752">
          <cell r="B2752" t="str">
            <v>200908</v>
          </cell>
          <cell r="C2752" t="str">
            <v>SCH.10, 94,45 KG/M:DIAM.609 MM (24 POL.) - EQ. ACIMA DE 1001 M</v>
          </cell>
          <cell r="D2752" t="str">
            <v>M</v>
          </cell>
          <cell r="E2752">
            <v>0</v>
          </cell>
        </row>
        <row r="2753">
          <cell r="B2753" t="str">
            <v>200909</v>
          </cell>
          <cell r="C2753" t="str">
            <v>SCH.10, 86,50 KG/M:DIAM.560 MM (22 POL.) - EQ. DE 301 A 1000 M</v>
          </cell>
          <cell r="D2753" t="str">
            <v>M</v>
          </cell>
          <cell r="E2753">
            <v>0</v>
          </cell>
        </row>
        <row r="2754">
          <cell r="B2754" t="str">
            <v>200910</v>
          </cell>
          <cell r="C2754" t="str">
            <v>SCH.10, 86,50 KG/M:DIAM. 560 MM (22 POL.) - EQ. ACIMA DE 1001 M</v>
          </cell>
          <cell r="D2754" t="str">
            <v>M</v>
          </cell>
          <cell r="E2754">
            <v>0</v>
          </cell>
        </row>
        <row r="2755">
          <cell r="B2755" t="str">
            <v>200911</v>
          </cell>
          <cell r="C2755" t="str">
            <v>SCH.10, 78,54 KG/M:DIAM.508 MM (20 POL.) - EQ. ATE 300 M</v>
          </cell>
          <cell r="D2755" t="str">
            <v>M</v>
          </cell>
          <cell r="E2755">
            <v>0</v>
          </cell>
        </row>
        <row r="2756">
          <cell r="B2756" t="str">
            <v>200912</v>
          </cell>
          <cell r="C2756" t="str">
            <v>SCH.10, 78,54 KG/M:DIAM. 508 MM (20 POL.) - EQ. DE 301 A 1000 M</v>
          </cell>
          <cell r="D2756" t="str">
            <v>M</v>
          </cell>
          <cell r="E2756">
            <v>0</v>
          </cell>
        </row>
        <row r="2757">
          <cell r="B2757" t="str">
            <v>200913</v>
          </cell>
          <cell r="C2757" t="str">
            <v>SCH.10, 78,54 KG/M:DIAM. 508 MM (20 POL.) - EQ. ACIMA DE 1001 M</v>
          </cell>
          <cell r="D2757" t="str">
            <v>M</v>
          </cell>
          <cell r="E2757">
            <v>0</v>
          </cell>
        </row>
        <row r="2758">
          <cell r="B2758" t="str">
            <v>200914</v>
          </cell>
          <cell r="C2758" t="str">
            <v>SCH.20, 117,07 KG/M:DIAM. 508 MM (20 POL.) - EQ. ATE 300 M</v>
          </cell>
          <cell r="D2758" t="str">
            <v>M</v>
          </cell>
          <cell r="E2758">
            <v>0</v>
          </cell>
        </row>
        <row r="2759">
          <cell r="B2759" t="str">
            <v>200915</v>
          </cell>
          <cell r="C2759" t="str">
            <v>SCH.20, 117,07 KG/M:DIAM. 508 MM (20 POL.) - EQ. DE 301 A 1000 M</v>
          </cell>
          <cell r="D2759" t="str">
            <v>M</v>
          </cell>
          <cell r="E2759">
            <v>0</v>
          </cell>
        </row>
        <row r="2760">
          <cell r="B2760" t="str">
            <v>200916</v>
          </cell>
          <cell r="C2760" t="str">
            <v>SCH.20, 117,07 KG/M:DIAM. 508 MM (20 POL.) - EQ. ACIMA DE 1001 M</v>
          </cell>
          <cell r="D2760" t="str">
            <v>M</v>
          </cell>
          <cell r="E2760">
            <v>0</v>
          </cell>
        </row>
        <row r="2761">
          <cell r="B2761" t="str">
            <v>200917</v>
          </cell>
          <cell r="C2761" t="str">
            <v>SCH.10, 70,59 KG/M:DIAM. 457 MM (18 POL.) - EQ. ATE 300 M</v>
          </cell>
          <cell r="D2761" t="str">
            <v>M</v>
          </cell>
          <cell r="E2761">
            <v>0</v>
          </cell>
        </row>
        <row r="2762">
          <cell r="B2762" t="str">
            <v>200918</v>
          </cell>
          <cell r="C2762" t="str">
            <v>SCH.10, 70,59 KG/M:DIAM. 457 MM (18 POL.) - EQ. DE 301 A 1000 M</v>
          </cell>
          <cell r="D2762" t="str">
            <v>M</v>
          </cell>
          <cell r="E2762">
            <v>0</v>
          </cell>
        </row>
        <row r="2763">
          <cell r="B2763" t="str">
            <v>200919</v>
          </cell>
          <cell r="C2763" t="str">
            <v>SCH.10, 70,59 KG/M:DIAM. 457 MM (18 POL.) - EQ. ACIMA DE 1001 M</v>
          </cell>
          <cell r="D2763" t="str">
            <v>M</v>
          </cell>
          <cell r="E2763">
            <v>0</v>
          </cell>
        </row>
        <row r="2764">
          <cell r="B2764" t="str">
            <v>200920</v>
          </cell>
          <cell r="C2764" t="str">
            <v>SCH.20, 87,79 KG/M:DIAM. 457 MM (18 POL.) - EQ. ATE 300 M</v>
          </cell>
          <cell r="D2764" t="str">
            <v>M</v>
          </cell>
          <cell r="E2764">
            <v>0</v>
          </cell>
        </row>
        <row r="2765">
          <cell r="B2765" t="str">
            <v>200921</v>
          </cell>
          <cell r="C2765" t="str">
            <v>SCH.20, 87,79 KG/M:DIAM. 457 MM (18 POL.) - EQ. DE 301 A 1000 M</v>
          </cell>
          <cell r="D2765" t="str">
            <v>M</v>
          </cell>
          <cell r="E2765">
            <v>0</v>
          </cell>
        </row>
        <row r="2766">
          <cell r="B2766" t="str">
            <v>200922</v>
          </cell>
          <cell r="C2766" t="str">
            <v>SCH.20, 87,79 KG/M:DIAM. 457 MM (18 POL.) - EQ. ACIMA DE 1001 M</v>
          </cell>
          <cell r="D2766" t="str">
            <v>M</v>
          </cell>
          <cell r="E2766">
            <v>0</v>
          </cell>
        </row>
        <row r="2767">
          <cell r="B2767" t="str">
            <v>200923</v>
          </cell>
          <cell r="C2767" t="str">
            <v>SCH.10, 62,63 KG/M:DIAM. 406 MM (16 POL.)</v>
          </cell>
          <cell r="D2767" t="str">
            <v>M</v>
          </cell>
          <cell r="E2767">
            <v>0</v>
          </cell>
        </row>
        <row r="2768">
          <cell r="B2768" t="str">
            <v>200924</v>
          </cell>
          <cell r="C2768" t="str">
            <v>SCH.20, 77,86 KG/M:DIAM. 406 MM (16 POL.)</v>
          </cell>
          <cell r="D2768" t="str">
            <v>M</v>
          </cell>
          <cell r="E2768">
            <v>0</v>
          </cell>
        </row>
        <row r="2769">
          <cell r="B2769" t="str">
            <v>200925</v>
          </cell>
          <cell r="C2769" t="str">
            <v>SCH.10, 54,68 KG/M:DIAM. 356 MM (14 POL.)</v>
          </cell>
          <cell r="D2769" t="str">
            <v>M</v>
          </cell>
          <cell r="E2769">
            <v>0</v>
          </cell>
        </row>
        <row r="2770">
          <cell r="B2770" t="str">
            <v>200926</v>
          </cell>
          <cell r="C2770" t="str">
            <v>SCH.20, 67,94 KG/M:DIAM. 356 MM (14 POL.)</v>
          </cell>
          <cell r="D2770" t="str">
            <v>M</v>
          </cell>
          <cell r="E2770">
            <v>0</v>
          </cell>
        </row>
        <row r="2771">
          <cell r="B2771" t="str">
            <v>200927</v>
          </cell>
          <cell r="C2771" t="str">
            <v>SCH.30, 81,28 KG/M:DIAM. 356 MM (14 POL.) - EQ. ATE 300 M</v>
          </cell>
          <cell r="D2771" t="str">
            <v>M</v>
          </cell>
          <cell r="E2771">
            <v>0</v>
          </cell>
        </row>
        <row r="2772">
          <cell r="B2772" t="str">
            <v>200928</v>
          </cell>
          <cell r="C2772" t="str">
            <v>SCH.30, 81,28 KG/M:DIAM. 356 MM (14 POL.) - EQ. DE 301 A 1000 M</v>
          </cell>
          <cell r="D2772" t="str">
            <v>M</v>
          </cell>
          <cell r="E2772">
            <v>0</v>
          </cell>
        </row>
        <row r="2773">
          <cell r="B2773" t="str">
            <v>200929</v>
          </cell>
          <cell r="C2773" t="str">
            <v>SCH.30, 81,28 KG/M:DIAM. 356 MM (14 POL.) - EQ. ACIMA DE 1001 M</v>
          </cell>
          <cell r="D2773" t="str">
            <v>M</v>
          </cell>
          <cell r="E2773">
            <v>0</v>
          </cell>
        </row>
        <row r="2774">
          <cell r="B2774" t="str">
            <v>200930</v>
          </cell>
          <cell r="C2774" t="str">
            <v>SCH.20, 49,72 KG/M:DIAM. 323 MM (12 3/4 POL.)</v>
          </cell>
          <cell r="D2774" t="str">
            <v>M</v>
          </cell>
          <cell r="E2774">
            <v>0</v>
          </cell>
        </row>
        <row r="2775">
          <cell r="B2775" t="str">
            <v>200931</v>
          </cell>
          <cell r="C2775" t="str">
            <v>SCH.30, 65,20 KG/M:DIAM. 323 MM (12 3/4 POL.)</v>
          </cell>
          <cell r="D2775" t="str">
            <v>M</v>
          </cell>
          <cell r="E2775">
            <v>0</v>
          </cell>
        </row>
        <row r="2776">
          <cell r="B2776" t="str">
            <v>200932</v>
          </cell>
          <cell r="C2776" t="str">
            <v>SCH.40, 79,74 KG/M:DIAM. 323 MM (12 3/4 POL.)</v>
          </cell>
          <cell r="D2776" t="str">
            <v>M</v>
          </cell>
          <cell r="E2776">
            <v>0</v>
          </cell>
        </row>
        <row r="2777">
          <cell r="B2777" t="str">
            <v>200933</v>
          </cell>
          <cell r="C2777" t="str">
            <v>37,57 KG/M: DIAM. 305 MM (12 POL.)</v>
          </cell>
          <cell r="D2777" t="str">
            <v>M</v>
          </cell>
          <cell r="E2777">
            <v>0</v>
          </cell>
        </row>
        <row r="2778">
          <cell r="B2778" t="str">
            <v>200934</v>
          </cell>
          <cell r="C2778" t="str">
            <v>31,59 KG/M:DIAM. 273 MM (10 3/4 POL.)</v>
          </cell>
          <cell r="D2778" t="str">
            <v>M</v>
          </cell>
          <cell r="E2778">
            <v>0</v>
          </cell>
        </row>
        <row r="2779">
          <cell r="B2779" t="str">
            <v>200935</v>
          </cell>
          <cell r="C2779" t="str">
            <v>SCH.20, 41,77 KG/M:DIAM. 273 MM (10 3/4 POL.)</v>
          </cell>
          <cell r="D2779" t="str">
            <v>M</v>
          </cell>
          <cell r="E2779">
            <v>0</v>
          </cell>
        </row>
        <row r="2780">
          <cell r="B2780" t="str">
            <v>200936</v>
          </cell>
          <cell r="C2780" t="str">
            <v>SCH.30, 51,00 KG/M:DIAM. 273 MM (10 3/4 POL.)</v>
          </cell>
          <cell r="D2780" t="str">
            <v>M</v>
          </cell>
          <cell r="E2780">
            <v>0</v>
          </cell>
        </row>
        <row r="2781">
          <cell r="B2781" t="str">
            <v>200937</v>
          </cell>
          <cell r="C2781" t="str">
            <v>SCH.40, 60,29 KG/M:DIAM. 273 MM (10 3/4 POL.)</v>
          </cell>
          <cell r="D2781" t="str">
            <v>M</v>
          </cell>
          <cell r="E2781">
            <v>0</v>
          </cell>
        </row>
        <row r="2782">
          <cell r="B2782" t="str">
            <v>200938</v>
          </cell>
          <cell r="C2782" t="str">
            <v>SCH.20, 33,31 KG/M, GALVANIZADO: DIAM. 203 MM (8 POL.)</v>
          </cell>
          <cell r="D2782" t="str">
            <v>M</v>
          </cell>
          <cell r="E2782">
            <v>0</v>
          </cell>
        </row>
        <row r="2783">
          <cell r="B2783" t="str">
            <v>200939</v>
          </cell>
          <cell r="C2783" t="str">
            <v>DIN 2440, 19,24 KG/M, GALVANIZADO : DIAM. 152 MM (6 POL.)</v>
          </cell>
          <cell r="D2783" t="str">
            <v>M</v>
          </cell>
          <cell r="E2783">
            <v>0</v>
          </cell>
        </row>
        <row r="2784">
          <cell r="B2784" t="str">
            <v>200940</v>
          </cell>
          <cell r="C2784" t="str">
            <v>DIN 2440, GALVANIZADO : DIAM. 38 MM (1 1/2 POL.)</v>
          </cell>
          <cell r="D2784" t="str">
            <v>M</v>
          </cell>
          <cell r="E2784">
            <v>0</v>
          </cell>
        </row>
        <row r="2785">
          <cell r="B2785" t="str">
            <v>200941</v>
          </cell>
          <cell r="C2785" t="str">
            <v>SCH.20, 49,72 KG/M, PRETO : DIAM. 305 MM (12 POL.)</v>
          </cell>
          <cell r="D2785" t="str">
            <v>M</v>
          </cell>
          <cell r="E2785">
            <v>0</v>
          </cell>
        </row>
        <row r="2786">
          <cell r="B2786" t="str">
            <v>200942</v>
          </cell>
          <cell r="C2786" t="str">
            <v>SCH.20, 41,77 KG/M, PRETO : DIAM. 254 MM (10 POL.)</v>
          </cell>
          <cell r="D2786" t="str">
            <v>M</v>
          </cell>
          <cell r="E2786">
            <v>0</v>
          </cell>
        </row>
        <row r="2787">
          <cell r="B2787" t="str">
            <v>200943</v>
          </cell>
          <cell r="C2787" t="str">
            <v>SCH.20, 33,31 KG/M, PRETO : DIAM. 203 MM (8 POL.)</v>
          </cell>
          <cell r="D2787" t="str">
            <v>M</v>
          </cell>
          <cell r="E2787">
            <v>0</v>
          </cell>
        </row>
        <row r="2788">
          <cell r="B2788" t="str">
            <v>200944</v>
          </cell>
          <cell r="C2788" t="str">
            <v>DIN 2440, 19,24 KG/M, PRETO : DIAM. 152 MM (6 POL.)</v>
          </cell>
          <cell r="D2788" t="str">
            <v>M</v>
          </cell>
          <cell r="E2788">
            <v>0</v>
          </cell>
        </row>
        <row r="2789">
          <cell r="B2789" t="str">
            <v>200945</v>
          </cell>
          <cell r="C2789" t="str">
            <v>DIN 2440, 1,69 KG/M, GALV.: DIAM. 19 MM (3/4 POL.)</v>
          </cell>
          <cell r="D2789" t="str">
            <v>M</v>
          </cell>
          <cell r="E2789">
            <v>0</v>
          </cell>
        </row>
        <row r="2791">
          <cell r="B2791" t="str">
            <v>201000</v>
          </cell>
          <cell r="C2791" t="str">
            <v>REVESTIMENTO - TUBOS DE ACO LISO API 5 A</v>
          </cell>
        </row>
        <row r="2792">
          <cell r="B2792" t="str">
            <v>201001</v>
          </cell>
          <cell r="C2792" t="str">
            <v>140,00 KG/M : DIAM. 508 MM (20") J OU K 55 - EQ. ATE 300 M</v>
          </cell>
          <cell r="D2792" t="str">
            <v>M</v>
          </cell>
          <cell r="E2792">
            <v>0</v>
          </cell>
        </row>
        <row r="2793">
          <cell r="B2793" t="str">
            <v>201002</v>
          </cell>
          <cell r="C2793" t="str">
            <v>140,00 KG/M: DIAM. 508 MM (20") J OU K 55 - EQ. DE 301 A 1000 M</v>
          </cell>
          <cell r="D2793" t="str">
            <v>M</v>
          </cell>
          <cell r="E2793">
            <v>0</v>
          </cell>
        </row>
        <row r="2794">
          <cell r="B2794" t="str">
            <v>201003</v>
          </cell>
          <cell r="C2794" t="str">
            <v>140,00 KG/M : DIAM. 508 MM (20") J OU K 55 - EQ. ACIMA DE 1001 M</v>
          </cell>
          <cell r="D2794" t="str">
            <v>M</v>
          </cell>
          <cell r="E2794">
            <v>0</v>
          </cell>
        </row>
        <row r="2795">
          <cell r="B2795" t="str">
            <v>201004</v>
          </cell>
          <cell r="C2795" t="str">
            <v>158,64 KG/M : DIAM. 508 MM (20") J OU K 55 - EQ. ATE 300 M</v>
          </cell>
          <cell r="D2795" t="str">
            <v>M</v>
          </cell>
          <cell r="E2795">
            <v>0</v>
          </cell>
        </row>
        <row r="2796">
          <cell r="B2796" t="str">
            <v>201005</v>
          </cell>
          <cell r="C2796" t="str">
            <v>158,64 KG/M : DIAM. 508 MM (20") J OU K 55 - EQ. DE 301 A 1000 M</v>
          </cell>
          <cell r="D2796" t="str">
            <v>M</v>
          </cell>
          <cell r="E2796">
            <v>0</v>
          </cell>
        </row>
        <row r="2797">
          <cell r="B2797" t="str">
            <v>201006</v>
          </cell>
          <cell r="C2797" t="str">
            <v>158,64 KG/M : DIAM. 508 MM (20") J OU K 55 - EQ. ACIMA DE 1001 M</v>
          </cell>
          <cell r="D2797" t="str">
            <v>M</v>
          </cell>
          <cell r="E2797">
            <v>0</v>
          </cell>
        </row>
        <row r="2798">
          <cell r="B2798" t="str">
            <v>201007</v>
          </cell>
          <cell r="C2798" t="str">
            <v>130,34 KG/M : DIAM. 473 MM (18 5/8") J OU K 55 - EQ. ATE 300 M</v>
          </cell>
          <cell r="D2798" t="str">
            <v>M</v>
          </cell>
          <cell r="E2798">
            <v>0</v>
          </cell>
        </row>
        <row r="2799">
          <cell r="B2799" t="str">
            <v>201008</v>
          </cell>
          <cell r="C2799" t="str">
            <v>130,34 KG/M : DIAM. 473 MM (18 5/8") J OU K 55 - EQ. DE 301 A 1000 M</v>
          </cell>
          <cell r="D2799" t="str">
            <v>M</v>
          </cell>
          <cell r="E2799">
            <v>0</v>
          </cell>
        </row>
        <row r="2800">
          <cell r="B2800" t="str">
            <v>201009</v>
          </cell>
          <cell r="C2800" t="str">
            <v>130,34 KG/M : DIAM. 473 MM (18 5/8") J OU K 55 - EQ. ACIMA DE 1001 M</v>
          </cell>
          <cell r="D2800" t="str">
            <v>M</v>
          </cell>
          <cell r="E2800">
            <v>0</v>
          </cell>
        </row>
        <row r="2801">
          <cell r="B2801" t="str">
            <v>201010</v>
          </cell>
          <cell r="C2801" t="str">
            <v>96,82 KG/M : DIAM. 406 MM (16") H 40 - EQ. ATE 300 M</v>
          </cell>
          <cell r="D2801" t="str">
            <v>M</v>
          </cell>
          <cell r="E2801">
            <v>0</v>
          </cell>
        </row>
        <row r="2802">
          <cell r="B2802" t="str">
            <v>201011</v>
          </cell>
          <cell r="C2802" t="str">
            <v>96,82 KG/M : DIAM. 406 MM (16") H 40 - EQ. DE 301 A 1000 M</v>
          </cell>
          <cell r="D2802" t="str">
            <v>M</v>
          </cell>
          <cell r="E2802">
            <v>0</v>
          </cell>
        </row>
        <row r="2803">
          <cell r="B2803" t="str">
            <v>201012</v>
          </cell>
          <cell r="C2803" t="str">
            <v>96,82 KG/M : DIAM. 406 MM (16") H 40 - EQ. ACIMA DE 1001 M</v>
          </cell>
          <cell r="D2803" t="str">
            <v>M</v>
          </cell>
          <cell r="E2803">
            <v>0</v>
          </cell>
        </row>
        <row r="2804">
          <cell r="B2804" t="str">
            <v>201013</v>
          </cell>
          <cell r="C2804" t="str">
            <v>111,71 KG/M : DIAM. 406 MM (16") J OU K 55 - EQ. ATE 300 M</v>
          </cell>
          <cell r="D2804" t="str">
            <v>M</v>
          </cell>
          <cell r="E2804">
            <v>0</v>
          </cell>
        </row>
        <row r="2805">
          <cell r="B2805" t="str">
            <v>201014</v>
          </cell>
          <cell r="C2805" t="str">
            <v>111,71 KG/M: DIAM. 406 MM (16") J OU K 55 - EQ. DE 301 A 1000 M</v>
          </cell>
          <cell r="D2805" t="str">
            <v>M</v>
          </cell>
          <cell r="E2805">
            <v>0</v>
          </cell>
        </row>
        <row r="2806">
          <cell r="B2806" t="str">
            <v>201015</v>
          </cell>
          <cell r="C2806" t="str">
            <v>111,71 KG/M : DIAM. 406 MM (16") J OU K 55 - EQ. ACIMA DE 1001 M</v>
          </cell>
          <cell r="D2806" t="str">
            <v>M</v>
          </cell>
          <cell r="E2806">
            <v>0</v>
          </cell>
        </row>
        <row r="2807">
          <cell r="B2807" t="str">
            <v>201016</v>
          </cell>
          <cell r="C2807" t="str">
            <v>125,12 KG/M : DIAM. 406 MM (16") J OU K 55 - EQ. ATE 300 M</v>
          </cell>
          <cell r="D2807" t="str">
            <v>M</v>
          </cell>
          <cell r="E2807">
            <v>0</v>
          </cell>
        </row>
        <row r="2808">
          <cell r="B2808" t="str">
            <v>201017</v>
          </cell>
          <cell r="C2808" t="str">
            <v>125,12 KG/M : DIAM. 406 MM (16") J OU K 55 - EQ. DE 301 A 1000 M</v>
          </cell>
          <cell r="D2808" t="str">
            <v>M</v>
          </cell>
          <cell r="E2808">
            <v>0</v>
          </cell>
        </row>
        <row r="2809">
          <cell r="B2809" t="str">
            <v>201018</v>
          </cell>
          <cell r="C2809" t="str">
            <v>125,12 KG/M : DIAM. 406 MM (16") J OU K 55 - EQ. ACIMA DE 1001 M</v>
          </cell>
          <cell r="D2809" t="str">
            <v>M</v>
          </cell>
          <cell r="E2809">
            <v>0</v>
          </cell>
        </row>
        <row r="2810">
          <cell r="B2810" t="str">
            <v>201019</v>
          </cell>
          <cell r="C2810" t="str">
            <v>81,18 KG/M : DIAM. 340 MM (13 3/8") J OU K 55 - EQ. ATE 300 M</v>
          </cell>
          <cell r="D2810" t="str">
            <v>M</v>
          </cell>
          <cell r="E2810">
            <v>0</v>
          </cell>
        </row>
        <row r="2811">
          <cell r="B2811" t="str">
            <v>201020</v>
          </cell>
          <cell r="C2811" t="str">
            <v>81,18 KG/M : DIAM. 340 MM (13 3/8") J OU K 55 - EQ. DE 301 A 1000 M</v>
          </cell>
          <cell r="D2811" t="str">
            <v>M</v>
          </cell>
          <cell r="E2811">
            <v>0</v>
          </cell>
        </row>
        <row r="2812">
          <cell r="B2812" t="str">
            <v>201021</v>
          </cell>
          <cell r="C2812" t="str">
            <v>81,18 KG/M : DIAM. 340 MM (13 3/8") J OU K 55 - EQ. ACIMA DE 1001 M</v>
          </cell>
          <cell r="D2812" t="str">
            <v>M</v>
          </cell>
          <cell r="E2812">
            <v>0</v>
          </cell>
        </row>
        <row r="2813">
          <cell r="B2813" t="str">
            <v>201022</v>
          </cell>
          <cell r="C2813" t="str">
            <v>90,86 KG/M : DIAM. 340 MM (13 3/8") J OU K 55 - EQ. ATE 300 M</v>
          </cell>
          <cell r="D2813" t="str">
            <v>M</v>
          </cell>
          <cell r="E2813">
            <v>0</v>
          </cell>
        </row>
        <row r="2814">
          <cell r="B2814" t="str">
            <v>201023</v>
          </cell>
          <cell r="C2814" t="str">
            <v>90,86 KG/M : DIAM. 340 MM (13 3/8") J OU K 55 - EQ. DE 301 A 1000 M</v>
          </cell>
          <cell r="D2814" t="str">
            <v>M</v>
          </cell>
          <cell r="E2814">
            <v>0</v>
          </cell>
        </row>
        <row r="2815">
          <cell r="B2815" t="str">
            <v>201024</v>
          </cell>
          <cell r="C2815" t="str">
            <v>90,86 KG/M : DIAM. 340 MM (13 3/8") J OU K 55 - EQ. ACIMA DE 1001 M</v>
          </cell>
          <cell r="D2815" t="str">
            <v>M</v>
          </cell>
          <cell r="E2815">
            <v>0</v>
          </cell>
        </row>
        <row r="2816">
          <cell r="B2816" t="str">
            <v>201025</v>
          </cell>
          <cell r="C2816" t="str">
            <v>101,29 KG/M : DIAM. 340 MM (13 3/8") J OU K 55 - EQ. ATE 300 M</v>
          </cell>
          <cell r="D2816" t="str">
            <v>M</v>
          </cell>
          <cell r="E2816">
            <v>0</v>
          </cell>
        </row>
        <row r="2817">
          <cell r="B2817" t="str">
            <v>201026</v>
          </cell>
          <cell r="C2817" t="str">
            <v>101,29 KG/M : DIAM. 340 MM (13 3/8") J OU K 55 - EQ. DE 301 A 1000 M</v>
          </cell>
          <cell r="D2817" t="str">
            <v>M</v>
          </cell>
          <cell r="E2817">
            <v>0</v>
          </cell>
        </row>
        <row r="2818">
          <cell r="B2818" t="str">
            <v>201027</v>
          </cell>
          <cell r="C2818" t="str">
            <v>101,29 KG/M : DIAM. 340 MM (13 3/8") J OU K 55 - EQ. ACIMA DE 1001 M</v>
          </cell>
          <cell r="D2818" t="str">
            <v>M</v>
          </cell>
          <cell r="E2818">
            <v>0</v>
          </cell>
        </row>
        <row r="2819">
          <cell r="B2819" t="str">
            <v>201028</v>
          </cell>
          <cell r="C2819" t="str">
            <v>60,32 KG/M : DIAM. 273 MM (10 3/4") J OU K 55 - EQ. ATE 300 M</v>
          </cell>
          <cell r="D2819" t="str">
            <v>M</v>
          </cell>
          <cell r="E2819">
            <v>0</v>
          </cell>
        </row>
        <row r="2820">
          <cell r="B2820" t="str">
            <v>201029</v>
          </cell>
          <cell r="C2820" t="str">
            <v>60,32 KG/M : DIAM. 273 MM (10 3/4") J OU K 55 - EQ. DE 301 A 1000 M</v>
          </cell>
          <cell r="D2820" t="str">
            <v>M</v>
          </cell>
          <cell r="E2820">
            <v>0</v>
          </cell>
        </row>
        <row r="2821">
          <cell r="B2821" t="str">
            <v>201030</v>
          </cell>
          <cell r="C2821" t="str">
            <v>60,32 KG/M : DIAM. 273 MM (10 3/4") J OU K 55 - EQ. ACIMA DE 1001 M</v>
          </cell>
          <cell r="D2821" t="str">
            <v>M</v>
          </cell>
          <cell r="E2821">
            <v>0</v>
          </cell>
        </row>
        <row r="2822">
          <cell r="B2822" t="str">
            <v>201031</v>
          </cell>
          <cell r="C2822" t="str">
            <v>67,66 KG/M : DIAM. 273 MM (10 3/4") J OU K 55 - EQ. ATE 300 M</v>
          </cell>
          <cell r="D2822" t="str">
            <v>M</v>
          </cell>
          <cell r="E2822">
            <v>0</v>
          </cell>
        </row>
        <row r="2823">
          <cell r="B2823" t="str">
            <v>201032</v>
          </cell>
          <cell r="C2823" t="str">
            <v>67,66 KG/M : DIAM. 273 MM (10 3/4") J OU K 55 - EQ. DE 301 A 1000 M</v>
          </cell>
          <cell r="D2823" t="str">
            <v>M</v>
          </cell>
          <cell r="E2823">
            <v>0</v>
          </cell>
        </row>
        <row r="2824">
          <cell r="B2824" t="str">
            <v>201033</v>
          </cell>
          <cell r="C2824" t="str">
            <v>67,66 KG/M : DIAM. 273 MM (10 3/4") J OU K 55 - EQ. ACIMA DE 1001 M</v>
          </cell>
          <cell r="D2824" t="str">
            <v>M</v>
          </cell>
          <cell r="E2824">
            <v>0</v>
          </cell>
        </row>
        <row r="2825">
          <cell r="B2825" t="str">
            <v>201034</v>
          </cell>
          <cell r="C2825" t="str">
            <v>75,96 KG/M : DIAM. 273 MM (10 3/4") J OU K 55 - EQ. ATE 300 M</v>
          </cell>
          <cell r="D2825" t="str">
            <v>M</v>
          </cell>
          <cell r="E2825">
            <v>0</v>
          </cell>
        </row>
        <row r="2826">
          <cell r="B2826" t="str">
            <v>201035</v>
          </cell>
          <cell r="C2826" t="str">
            <v>75,96 KG/M : DIAM. 273 MM (10 3/4") J OU K 55 - EQ. DE 301 A 1000 M</v>
          </cell>
          <cell r="D2826" t="str">
            <v>M</v>
          </cell>
          <cell r="E2826">
            <v>0</v>
          </cell>
        </row>
        <row r="2827">
          <cell r="B2827" t="str">
            <v>201036</v>
          </cell>
          <cell r="C2827" t="str">
            <v>75,96 KG/M : DIAM. 273 MM (10 3/4") J OU K 55 - EQ. ACIMA DE 1001 M</v>
          </cell>
          <cell r="D2827" t="str">
            <v>M</v>
          </cell>
          <cell r="E2827">
            <v>0</v>
          </cell>
        </row>
        <row r="2828">
          <cell r="B2828" t="str">
            <v>201037</v>
          </cell>
          <cell r="C2828" t="str">
            <v>48,11 KG/M : DIAM. 244 MM (9 5/8") H 40 - EQ. ATE 300 M</v>
          </cell>
          <cell r="D2828" t="str">
            <v>M</v>
          </cell>
          <cell r="E2828">
            <v>0</v>
          </cell>
        </row>
        <row r="2829">
          <cell r="B2829" t="str">
            <v>201038</v>
          </cell>
          <cell r="C2829" t="str">
            <v>48,11 KG/M : DIAM. 244 MM (9 5/8") H 40 - EQ. DE 301 A 1000 M</v>
          </cell>
          <cell r="D2829" t="str">
            <v>M</v>
          </cell>
          <cell r="E2829">
            <v>0</v>
          </cell>
        </row>
        <row r="2830">
          <cell r="B2830" t="str">
            <v>201039</v>
          </cell>
          <cell r="C2830" t="str">
            <v>48,11 KG/M : DIAM. 244 MM (9 5/8") H 40 - EQ. ACIMA DE 1001 M</v>
          </cell>
          <cell r="D2830" t="str">
            <v>M</v>
          </cell>
          <cell r="E2830">
            <v>0</v>
          </cell>
        </row>
        <row r="2831">
          <cell r="B2831" t="str">
            <v>201040</v>
          </cell>
          <cell r="C2831" t="str">
            <v>53,62 KG/M : DIAM. 244 MM (9 5/8") J OU K 55 - EQ. ATE 300 M</v>
          </cell>
          <cell r="D2831" t="str">
            <v>M</v>
          </cell>
          <cell r="E2831">
            <v>0</v>
          </cell>
        </row>
        <row r="2832">
          <cell r="B2832" t="str">
            <v>201041</v>
          </cell>
          <cell r="C2832" t="str">
            <v>53,62 KG/M : DIAM. 244 MM (9 5/8") J OU K 55 - EQ. DE 301 A 1000 M</v>
          </cell>
          <cell r="D2832" t="str">
            <v>M</v>
          </cell>
          <cell r="E2832">
            <v>0</v>
          </cell>
        </row>
        <row r="2833">
          <cell r="B2833" t="str">
            <v>201042</v>
          </cell>
          <cell r="C2833" t="str">
            <v>53,62 KG/M : DIAM. 244 MM (9 5/8") J OU K 55 - EQ. ACIMA DE 1001 M</v>
          </cell>
          <cell r="D2833" t="str">
            <v>M</v>
          </cell>
          <cell r="E2833">
            <v>0</v>
          </cell>
        </row>
        <row r="2834">
          <cell r="B2834" t="str">
            <v>201043</v>
          </cell>
          <cell r="C2834" t="str">
            <v>59,68 KG/M : DIAM. 244 MM (9 5/8") J OU K 55 - EQ. ATE 300 M</v>
          </cell>
          <cell r="D2834" t="str">
            <v>M</v>
          </cell>
          <cell r="E2834">
            <v>0</v>
          </cell>
        </row>
        <row r="2835">
          <cell r="B2835" t="str">
            <v>201044</v>
          </cell>
          <cell r="C2835" t="str">
            <v>59,68 KG/M : DIAM. 244 MM (9 5/8") J OU K 55 - EQ. DE 301 A 1000 M</v>
          </cell>
          <cell r="D2835" t="str">
            <v>M</v>
          </cell>
          <cell r="E2835">
            <v>0</v>
          </cell>
        </row>
        <row r="2836">
          <cell r="B2836" t="str">
            <v>201045</v>
          </cell>
          <cell r="C2836" t="str">
            <v>59,68 KG/M : DIAM. 244 MM (9 5/8") J OU K 55 - EQ. ACIMA DE 1001 M</v>
          </cell>
          <cell r="D2836" t="str">
            <v>M</v>
          </cell>
          <cell r="E2836">
            <v>0</v>
          </cell>
        </row>
        <row r="2837">
          <cell r="B2837" t="str">
            <v>201046</v>
          </cell>
          <cell r="C2837" t="str">
            <v>35,75 KG/M : DIAM. 219 MM (8 5/8") J OU K 55</v>
          </cell>
          <cell r="D2837" t="str">
            <v>M</v>
          </cell>
          <cell r="E2837">
            <v>0</v>
          </cell>
        </row>
        <row r="2838">
          <cell r="B2838" t="str">
            <v>201047</v>
          </cell>
          <cell r="C2838" t="str">
            <v>47,66 KG/M : DIAM. 219 MM (8 5/8") J OU K 55 - EQ. DE 301 A 1000 M</v>
          </cell>
          <cell r="D2838" t="str">
            <v>M</v>
          </cell>
          <cell r="E2838">
            <v>0</v>
          </cell>
        </row>
        <row r="2839">
          <cell r="B2839" t="str">
            <v>201048</v>
          </cell>
          <cell r="C2839" t="str">
            <v>47,66 KG/M : DIAM. 219 MM (8 5/8") J OU K 55 - EQ. ACIMA DE 1001 M</v>
          </cell>
          <cell r="D2839" t="str">
            <v>M</v>
          </cell>
          <cell r="E2839">
            <v>0</v>
          </cell>
        </row>
        <row r="2840">
          <cell r="B2840" t="str">
            <v>201049</v>
          </cell>
          <cell r="C2840" t="str">
            <v>53,62 KG/M : DIAM. 219 MM (8 5/8") J OU K 55 - EQ.DE 301 A 1000 M</v>
          </cell>
          <cell r="D2840" t="str">
            <v>M</v>
          </cell>
          <cell r="E2840">
            <v>0</v>
          </cell>
        </row>
        <row r="2841">
          <cell r="B2841" t="str">
            <v>201050</v>
          </cell>
          <cell r="C2841" t="str">
            <v>53,62 KG/M : DIAM. 219 MM (8 5/8") J OU K 55 - EQ. ACIMA DE 1001 M</v>
          </cell>
          <cell r="D2841" t="str">
            <v>M</v>
          </cell>
          <cell r="E2841">
            <v>0</v>
          </cell>
        </row>
        <row r="2842">
          <cell r="B2842" t="str">
            <v>201051</v>
          </cell>
          <cell r="C2842" t="str">
            <v>29,79 KG/M : DIAM. 168 MM (6 5/8") J OU K 55</v>
          </cell>
          <cell r="D2842" t="str">
            <v>M</v>
          </cell>
          <cell r="E2842">
            <v>0</v>
          </cell>
        </row>
        <row r="2843">
          <cell r="B2843" t="str">
            <v>201052</v>
          </cell>
          <cell r="C2843" t="str">
            <v>35,75 KG/M : DIAM. 168 MM (6 5/8") J OU K 55 - EQ. DE 301 A 1000 M</v>
          </cell>
          <cell r="D2843" t="str">
            <v>M</v>
          </cell>
          <cell r="E2843">
            <v>0</v>
          </cell>
        </row>
        <row r="2844">
          <cell r="B2844" t="str">
            <v>201053</v>
          </cell>
          <cell r="C2844" t="str">
            <v>35,75 KG/M : DIAM. 168 MM (6 5/8") J OU K 55 - EQ. ACIMA DE 1001 M</v>
          </cell>
          <cell r="D2844" t="str">
            <v>M</v>
          </cell>
          <cell r="E2844">
            <v>0</v>
          </cell>
        </row>
        <row r="2846">
          <cell r="B2846" t="str">
            <v>201100</v>
          </cell>
          <cell r="C2846" t="str">
            <v>REVESTIMENTO - TUBOS EM PVC RIGIDO, NERVURADO, DIN 4925</v>
          </cell>
        </row>
        <row r="2847">
          <cell r="B2847" t="str">
            <v>201101</v>
          </cell>
          <cell r="C2847" t="str">
            <v>DIAMETRO 250 MM (10 POL.) - STANDARD</v>
          </cell>
          <cell r="D2847" t="str">
            <v>M</v>
          </cell>
          <cell r="E2847">
            <v>338.64</v>
          </cell>
        </row>
        <row r="2848">
          <cell r="B2848" t="str">
            <v>201102</v>
          </cell>
          <cell r="C2848" t="str">
            <v>DIAMETRO 206 MM ( 8 POL.) - STANDARD</v>
          </cell>
          <cell r="D2848" t="str">
            <v>M</v>
          </cell>
          <cell r="E2848">
            <v>198.2</v>
          </cell>
        </row>
        <row r="2849">
          <cell r="B2849" t="str">
            <v>201103</v>
          </cell>
          <cell r="C2849" t="str">
            <v>DIAMETRO 154 MM ( 6 POL.) - STANDARD</v>
          </cell>
          <cell r="D2849" t="str">
            <v>M</v>
          </cell>
          <cell r="E2849">
            <v>121.17</v>
          </cell>
        </row>
        <row r="2850">
          <cell r="B2850" t="str">
            <v>201104</v>
          </cell>
          <cell r="C2850" t="str">
            <v>DIAMETRO 250 MM (10 POL.) - REFORCADO</v>
          </cell>
          <cell r="D2850" t="str">
            <v>M</v>
          </cell>
          <cell r="E2850">
            <v>360.13</v>
          </cell>
        </row>
        <row r="2851">
          <cell r="B2851" t="str">
            <v>201105</v>
          </cell>
          <cell r="C2851" t="str">
            <v>DIAMETRO 206 MM ( 8 POL.) - REFORCADO</v>
          </cell>
          <cell r="D2851" t="str">
            <v>M</v>
          </cell>
          <cell r="E2851">
            <v>250.53</v>
          </cell>
        </row>
        <row r="2852">
          <cell r="B2852" t="str">
            <v>201106</v>
          </cell>
          <cell r="C2852" t="str">
            <v>DIAMETRO 150 MM ( 6 POL.) - REFORCADO</v>
          </cell>
          <cell r="D2852" t="str">
            <v>M</v>
          </cell>
          <cell r="E2852">
            <v>145.96</v>
          </cell>
        </row>
        <row r="2854">
          <cell r="B2854" t="str">
            <v>201200</v>
          </cell>
          <cell r="C2854" t="str">
            <v>CIMENTACAO</v>
          </cell>
        </row>
        <row r="2855">
          <cell r="B2855" t="str">
            <v>201201</v>
          </cell>
          <cell r="C2855" t="str">
            <v>APLICACAO DE PASTA DE CIMENTO: POR GRAVIDADE</v>
          </cell>
          <cell r="D2855" t="str">
            <v>M3</v>
          </cell>
          <cell r="E2855">
            <v>504.2</v>
          </cell>
        </row>
        <row r="2857">
          <cell r="B2857" t="str">
            <v>201300</v>
          </cell>
          <cell r="C2857" t="str">
            <v>CIMENTACAO ESPECIAL</v>
          </cell>
        </row>
        <row r="2858">
          <cell r="B2858" t="str">
            <v>201301</v>
          </cell>
          <cell r="C2858" t="str">
            <v>APLICACAO DE PASTA COM UNIDADE DE CIMENTACAO AUTO-TRANSPORTAVEL - EQ. DE 301 A 1000 M</v>
          </cell>
          <cell r="D2858" t="str">
            <v>M3</v>
          </cell>
          <cell r="E2858">
            <v>624.58000000000004</v>
          </cell>
        </row>
        <row r="2859">
          <cell r="B2859" t="str">
            <v>201302</v>
          </cell>
          <cell r="C2859" t="str">
            <v>APLICACAO DE PASTA COM UNIDADE DE CIMENTACAO AUTO-TRANSPORTAVEL - EQ. ACIMA DE 1001 M</v>
          </cell>
          <cell r="D2859" t="str">
            <v>M3</v>
          </cell>
          <cell r="E2859">
            <v>731.93</v>
          </cell>
        </row>
        <row r="2861">
          <cell r="B2861" t="str">
            <v>201800</v>
          </cell>
          <cell r="C2861" t="str">
            <v>FILTROS ESPIRALADOS, PERFIL V, GALVANIZADOS</v>
          </cell>
        </row>
        <row r="2862">
          <cell r="B2862" t="str">
            <v>201801</v>
          </cell>
          <cell r="C2862" t="str">
            <v>DIAMETRO 356 MM (14 POL.)</v>
          </cell>
          <cell r="D2862" t="str">
            <v>M</v>
          </cell>
          <cell r="E2862">
            <v>657.36</v>
          </cell>
        </row>
        <row r="2863">
          <cell r="B2863" t="str">
            <v>201802</v>
          </cell>
          <cell r="C2863" t="str">
            <v>DIAMETRO 305 MM (12 POL.)</v>
          </cell>
          <cell r="D2863" t="str">
            <v>M</v>
          </cell>
          <cell r="E2863">
            <v>701.02</v>
          </cell>
        </row>
        <row r="2864">
          <cell r="B2864" t="str">
            <v>201803</v>
          </cell>
          <cell r="C2864" t="str">
            <v>DIAMETRO 254 MM (10 POL.)</v>
          </cell>
          <cell r="D2864" t="str">
            <v>M</v>
          </cell>
          <cell r="E2864">
            <v>570.83000000000004</v>
          </cell>
        </row>
        <row r="2865">
          <cell r="B2865" t="str">
            <v>201804</v>
          </cell>
          <cell r="C2865" t="str">
            <v>DIAMETRO 203 MM ( 8 POL.)</v>
          </cell>
          <cell r="D2865" t="str">
            <v>M</v>
          </cell>
          <cell r="E2865">
            <v>380.63</v>
          </cell>
        </row>
        <row r="2866">
          <cell r="B2866" t="str">
            <v>201805</v>
          </cell>
          <cell r="C2866" t="str">
            <v>DIAMETRO 152 MM ( 6 POL.)</v>
          </cell>
          <cell r="D2866" t="str">
            <v>M</v>
          </cell>
          <cell r="E2866">
            <v>286.2</v>
          </cell>
        </row>
        <row r="2868">
          <cell r="B2868" t="str">
            <v>201900</v>
          </cell>
          <cell r="C2868" t="str">
            <v>FILTROS ESPIRALADOS, PERFIL V, GALVANIZADOS - REFORCADOS</v>
          </cell>
        </row>
        <row r="2869">
          <cell r="B2869" t="str">
            <v>201901</v>
          </cell>
          <cell r="C2869" t="str">
            <v>DIAMETRO 356 MM (14 POL.)</v>
          </cell>
          <cell r="D2869" t="str">
            <v>M</v>
          </cell>
          <cell r="E2869">
            <v>731.24</v>
          </cell>
        </row>
        <row r="2870">
          <cell r="B2870" t="str">
            <v>201902</v>
          </cell>
          <cell r="C2870" t="str">
            <v>DIAMETRO 305 MM (12 POL.)</v>
          </cell>
          <cell r="D2870" t="str">
            <v>M</v>
          </cell>
          <cell r="E2870">
            <v>662.51</v>
          </cell>
        </row>
        <row r="2871">
          <cell r="B2871" t="str">
            <v>201903</v>
          </cell>
          <cell r="C2871" t="str">
            <v>DIAMETRO 254 MM (10 POL.)</v>
          </cell>
          <cell r="D2871" t="str">
            <v>M</v>
          </cell>
          <cell r="E2871">
            <v>498.96</v>
          </cell>
        </row>
        <row r="2872">
          <cell r="B2872" t="str">
            <v>201904</v>
          </cell>
          <cell r="C2872" t="str">
            <v>DIAMETRO 203 MM ( 8 POL.)</v>
          </cell>
          <cell r="D2872" t="str">
            <v>M</v>
          </cell>
          <cell r="E2872">
            <v>357.34</v>
          </cell>
        </row>
        <row r="2873">
          <cell r="B2873" t="str">
            <v>201905</v>
          </cell>
          <cell r="C2873" t="str">
            <v>DIAMETRO 152 MM ( 6 POL.)</v>
          </cell>
          <cell r="D2873" t="str">
            <v>M</v>
          </cell>
          <cell r="E2873">
            <v>333.21</v>
          </cell>
        </row>
        <row r="2875">
          <cell r="B2875" t="str">
            <v>202000</v>
          </cell>
          <cell r="C2875" t="str">
            <v>FILTROS ESPIRALADOS, PERFIL V, GALVANIZADOS - SUPER-REFORCADOS</v>
          </cell>
        </row>
        <row r="2876">
          <cell r="B2876" t="str">
            <v>202001</v>
          </cell>
          <cell r="C2876" t="str">
            <v>DIAMETRO 356 MM (14 POL.)</v>
          </cell>
          <cell r="D2876" t="str">
            <v>M</v>
          </cell>
          <cell r="E2876">
            <v>762.14</v>
          </cell>
        </row>
        <row r="2877">
          <cell r="B2877" t="str">
            <v>202002</v>
          </cell>
          <cell r="C2877" t="str">
            <v>DIAMETRO 305 MM (12 POL.)</v>
          </cell>
          <cell r="D2877" t="str">
            <v>M</v>
          </cell>
          <cell r="E2877">
            <v>727.89</v>
          </cell>
        </row>
        <row r="2878">
          <cell r="B2878" t="str">
            <v>202003</v>
          </cell>
          <cell r="C2878" t="str">
            <v>DIAMETRO 254 MM (10 POL.)</v>
          </cell>
          <cell r="D2878" t="str">
            <v>M</v>
          </cell>
          <cell r="E2878">
            <v>699.79</v>
          </cell>
        </row>
        <row r="2879">
          <cell r="B2879" t="str">
            <v>202004</v>
          </cell>
          <cell r="C2879" t="str">
            <v>DIAMETRO 203 MM ( 8 POL.)</v>
          </cell>
          <cell r="D2879" t="str">
            <v>M</v>
          </cell>
          <cell r="E2879">
            <v>462.56</v>
          </cell>
        </row>
        <row r="2880">
          <cell r="B2880" t="str">
            <v>202005</v>
          </cell>
          <cell r="C2880" t="str">
            <v>DIAMETRO 152 MM ( 6 POL.)</v>
          </cell>
          <cell r="D2880" t="str">
            <v>M</v>
          </cell>
          <cell r="E2880">
            <v>372.17</v>
          </cell>
        </row>
        <row r="2882">
          <cell r="B2882" t="str">
            <v>202100</v>
          </cell>
          <cell r="C2882" t="str">
            <v>FILTROS ESPIRALADOS, PERFIL V, GALVANIZADOS - HIPER-REFORCADOS</v>
          </cell>
        </row>
        <row r="2883">
          <cell r="B2883" t="str">
            <v>202101</v>
          </cell>
          <cell r="C2883" t="str">
            <v>DIAMETRO 356 MM (14 POL.)</v>
          </cell>
          <cell r="D2883" t="str">
            <v>M</v>
          </cell>
          <cell r="E2883">
            <v>943.48</v>
          </cell>
        </row>
        <row r="2884">
          <cell r="B2884" t="str">
            <v>202102</v>
          </cell>
          <cell r="C2884" t="str">
            <v>DIAMETRO 305 MM (12 POL.)</v>
          </cell>
          <cell r="D2884" t="str">
            <v>M</v>
          </cell>
          <cell r="E2884">
            <v>856.85</v>
          </cell>
        </row>
        <row r="2885">
          <cell r="B2885" t="str">
            <v>202103</v>
          </cell>
          <cell r="C2885" t="str">
            <v>DIAMETRO 254 MM (10 POL.)</v>
          </cell>
          <cell r="D2885" t="str">
            <v>M</v>
          </cell>
          <cell r="E2885">
            <v>730.68</v>
          </cell>
        </row>
        <row r="2886">
          <cell r="B2886" t="str">
            <v>202104</v>
          </cell>
          <cell r="C2886" t="str">
            <v>DIAMETRO 203 MM ( 8 POL.)</v>
          </cell>
          <cell r="D2886" t="str">
            <v>M</v>
          </cell>
          <cell r="E2886">
            <v>590.17999999999995</v>
          </cell>
        </row>
        <row r="2887">
          <cell r="B2887" t="str">
            <v>202105</v>
          </cell>
          <cell r="C2887" t="str">
            <v>DIAMETRO 152 MM ( 6 POL.)</v>
          </cell>
          <cell r="D2887" t="str">
            <v>M</v>
          </cell>
          <cell r="E2887">
            <v>425.89</v>
          </cell>
        </row>
        <row r="2889">
          <cell r="B2889" t="str">
            <v>202200</v>
          </cell>
          <cell r="C2889" t="str">
            <v>FILTROS ESPIRALADOS, PERFIL V, GALVANIZADOS - JAQUETADOS - SOBRE TUBOS API 5A</v>
          </cell>
        </row>
        <row r="2890">
          <cell r="B2890" t="str">
            <v>202201</v>
          </cell>
          <cell r="C2890" t="str">
            <v>720 FUROS/METROS: DIAMETRO 8 5/8 POL.</v>
          </cell>
          <cell r="D2890" t="str">
            <v>M</v>
          </cell>
          <cell r="E2890">
            <v>1129.6400000000001</v>
          </cell>
        </row>
        <row r="2891">
          <cell r="B2891" t="str">
            <v>202202</v>
          </cell>
          <cell r="C2891" t="str">
            <v>600 FUROS/METROS: DIAMETRO 6 5/8 POL.</v>
          </cell>
          <cell r="D2891" t="str">
            <v>M</v>
          </cell>
          <cell r="E2891">
            <v>826.06</v>
          </cell>
        </row>
        <row r="2892">
          <cell r="B2892" t="str">
            <v>202203</v>
          </cell>
          <cell r="C2892" t="str">
            <v>840 FUROS/METROS: DIAMETRO 10 3/4 POL.</v>
          </cell>
          <cell r="D2892" t="str">
            <v>M</v>
          </cell>
          <cell r="E2892">
            <v>1559.5</v>
          </cell>
        </row>
        <row r="2894">
          <cell r="B2894" t="str">
            <v>202300</v>
          </cell>
          <cell r="C2894" t="str">
            <v>FILTROS EM PVC RIGIDO, NERVURADO, DIN 4925</v>
          </cell>
        </row>
        <row r="2895">
          <cell r="B2895" t="str">
            <v>202301</v>
          </cell>
          <cell r="C2895" t="str">
            <v>DIAMETRO 250 MM (10 POL.) - STANDARD</v>
          </cell>
          <cell r="D2895" t="str">
            <v>M</v>
          </cell>
          <cell r="E2895">
            <v>431.39</v>
          </cell>
        </row>
        <row r="2896">
          <cell r="B2896" t="str">
            <v>202302</v>
          </cell>
          <cell r="C2896" t="str">
            <v>DIAMETRO 206 MM ( 8 POL.) - STANDARD</v>
          </cell>
          <cell r="D2896" t="str">
            <v>M</v>
          </cell>
          <cell r="E2896">
            <v>216.45</v>
          </cell>
        </row>
        <row r="2897">
          <cell r="B2897" t="str">
            <v>202303</v>
          </cell>
          <cell r="C2897" t="str">
            <v>DIAMETRO 154 MM ( 6 POL.) - STANDARD</v>
          </cell>
          <cell r="D2897" t="str">
            <v>M</v>
          </cell>
          <cell r="E2897">
            <v>133.57</v>
          </cell>
        </row>
        <row r="2898">
          <cell r="B2898" t="str">
            <v>202304</v>
          </cell>
          <cell r="C2898" t="str">
            <v>DIAMETRO 250 MM (10 POL.) - REFORCADO</v>
          </cell>
          <cell r="D2898" t="str">
            <v>M</v>
          </cell>
          <cell r="E2898">
            <v>334.3</v>
          </cell>
        </row>
        <row r="2899">
          <cell r="B2899" t="str">
            <v>202305</v>
          </cell>
          <cell r="C2899" t="str">
            <v>DIAMETRO 200 MM ( 8 POL.) - REFORCADO</v>
          </cell>
          <cell r="D2899" t="str">
            <v>M</v>
          </cell>
          <cell r="E2899">
            <v>251.03</v>
          </cell>
        </row>
        <row r="2900">
          <cell r="B2900" t="str">
            <v>202306</v>
          </cell>
          <cell r="C2900" t="str">
            <v>DIAMETRO 150 MM ( 6 POL.) - REFORCADO</v>
          </cell>
          <cell r="D2900" t="str">
            <v>M</v>
          </cell>
          <cell r="E2900">
            <v>157.51</v>
          </cell>
        </row>
        <row r="2902">
          <cell r="B2902" t="str">
            <v>202400</v>
          </cell>
          <cell r="C2902" t="str">
            <v>FILTROS ESTAMPADOS, TIPO NOLD, PRETOS</v>
          </cell>
        </row>
        <row r="2903">
          <cell r="B2903" t="str">
            <v>202401</v>
          </cell>
          <cell r="C2903" t="str">
            <v>DIAMETRO 203 MM (8 POL.)</v>
          </cell>
          <cell r="D2903" t="str">
            <v>M</v>
          </cell>
          <cell r="E2903">
            <v>197.37</v>
          </cell>
        </row>
        <row r="2904">
          <cell r="B2904" t="str">
            <v>202402</v>
          </cell>
          <cell r="C2904" t="str">
            <v>DIAMETRO 152 MM (6 POL.)</v>
          </cell>
          <cell r="D2904" t="str">
            <v>M</v>
          </cell>
          <cell r="E2904">
            <v>158.69999999999999</v>
          </cell>
        </row>
        <row r="2906">
          <cell r="B2906" t="str">
            <v>202500</v>
          </cell>
          <cell r="C2906" t="str">
            <v>PRE-FILTROS</v>
          </cell>
        </row>
        <row r="2907">
          <cell r="B2907" t="str">
            <v>202501</v>
          </cell>
          <cell r="C2907" t="str">
            <v>TIPO JACAREI - SUB-ARREDONDADO - (CIRCULACAO D'AGUA) - (1,5 T/M3)</v>
          </cell>
          <cell r="D2907" t="str">
            <v>M3</v>
          </cell>
          <cell r="E2907">
            <v>462.97</v>
          </cell>
        </row>
        <row r="2908">
          <cell r="B2908" t="str">
            <v>202502</v>
          </cell>
          <cell r="C2908" t="str">
            <v>TIPO PEROLA - ARREDONDADO - (CIRCULACAO D'AGUA NO CONTRA-FLUXO) - (1,5 T/M3)</v>
          </cell>
          <cell r="D2908" t="str">
            <v>M3</v>
          </cell>
          <cell r="E2908">
            <v>1079.82</v>
          </cell>
        </row>
        <row r="2909">
          <cell r="B2909" t="str">
            <v>202503</v>
          </cell>
          <cell r="C2909" t="str">
            <v>TIPO PEROLA - ARREDONDADO - (CIRCULACAO REVERSA) - EQ. DE 301 A 1000 M (1,5 T/M3)</v>
          </cell>
          <cell r="D2909" t="str">
            <v>M3</v>
          </cell>
          <cell r="E2909">
            <v>1257.47</v>
          </cell>
        </row>
        <row r="2910">
          <cell r="B2910" t="str">
            <v>202504</v>
          </cell>
          <cell r="C2910" t="str">
            <v>TIPO PEROLA - ARREDONDADO - (CIRCULACAO REVERSA) - EQ. ACIMA DE 1001 M(1,5 T/M3)</v>
          </cell>
          <cell r="D2910" t="str">
            <v>M3</v>
          </cell>
          <cell r="E2910">
            <v>1364.83</v>
          </cell>
        </row>
        <row r="2912">
          <cell r="B2912" t="str">
            <v>202600</v>
          </cell>
          <cell r="C2912" t="str">
            <v>DESENVOLVIMENTO</v>
          </cell>
        </row>
        <row r="2913">
          <cell r="B2913" t="str">
            <v>202601</v>
          </cell>
          <cell r="C2913" t="str">
            <v>COM COMPRESSOR 175 LB/POL.2</v>
          </cell>
          <cell r="D2913" t="str">
            <v>H</v>
          </cell>
          <cell r="E2913">
            <v>95.79</v>
          </cell>
        </row>
        <row r="2914">
          <cell r="B2914" t="str">
            <v>202602</v>
          </cell>
          <cell r="C2914" t="str">
            <v>COM COMPRESSOR 250 LB/POL.2</v>
          </cell>
          <cell r="D2914" t="str">
            <v>H</v>
          </cell>
          <cell r="E2914">
            <v>101.59</v>
          </cell>
        </row>
        <row r="2915">
          <cell r="B2915" t="str">
            <v>202603</v>
          </cell>
          <cell r="C2915" t="str">
            <v>COM PLUNGE OU PISTAO COM VALVULA</v>
          </cell>
          <cell r="D2915" t="str">
            <v>H</v>
          </cell>
          <cell r="E2915">
            <v>85.91</v>
          </cell>
        </row>
        <row r="2916">
          <cell r="B2916" t="str">
            <v>202604</v>
          </cell>
          <cell r="C2916" t="str">
            <v>COM BOMBA SUBMERSA ATE 20 HP</v>
          </cell>
          <cell r="D2916" t="str">
            <v>H</v>
          </cell>
          <cell r="E2916">
            <v>109.47</v>
          </cell>
        </row>
        <row r="2917">
          <cell r="B2917" t="str">
            <v>202605</v>
          </cell>
          <cell r="C2917" t="str">
            <v>COM BOMBA SUBMERSA DE  20,1 A  35 HP</v>
          </cell>
          <cell r="D2917" t="str">
            <v>H</v>
          </cell>
          <cell r="E2917">
            <v>145.75</v>
          </cell>
        </row>
        <row r="2918">
          <cell r="B2918" t="str">
            <v>202606</v>
          </cell>
          <cell r="C2918" t="str">
            <v>COM BOMBA SUBMERSA DE  35,1 A  60 HP</v>
          </cell>
          <cell r="D2918" t="str">
            <v>H</v>
          </cell>
          <cell r="E2918">
            <v>184.05</v>
          </cell>
        </row>
        <row r="2919">
          <cell r="B2919" t="str">
            <v>202607</v>
          </cell>
          <cell r="C2919" t="str">
            <v>COM BOMBA SUBMERSA DE  60,1 A  90 HP</v>
          </cell>
          <cell r="D2919" t="str">
            <v>H</v>
          </cell>
          <cell r="E2919">
            <v>214.15</v>
          </cell>
        </row>
        <row r="2920">
          <cell r="B2920" t="str">
            <v>202608</v>
          </cell>
          <cell r="C2920" t="str">
            <v>COM BOMBA SUBMERSA DE  90,1 A 120 HP</v>
          </cell>
          <cell r="D2920" t="str">
            <v>H</v>
          </cell>
          <cell r="E2920">
            <v>217.06</v>
          </cell>
        </row>
        <row r="2921">
          <cell r="B2921" t="str">
            <v>202609</v>
          </cell>
          <cell r="C2921" t="str">
            <v>COM BOMBA SUBMERSA DE 120,1 A 150 HP</v>
          </cell>
          <cell r="D2921" t="str">
            <v>H</v>
          </cell>
          <cell r="E2921">
            <v>222.96</v>
          </cell>
        </row>
        <row r="2922">
          <cell r="B2922" t="str">
            <v>202610</v>
          </cell>
          <cell r="C2922" t="str">
            <v>COM BOMBA SUBMERSA DE 150,1 A 180 HP</v>
          </cell>
          <cell r="D2922" t="str">
            <v>H</v>
          </cell>
          <cell r="E2922">
            <v>228.02</v>
          </cell>
        </row>
        <row r="2923">
          <cell r="B2923" t="str">
            <v>202611</v>
          </cell>
          <cell r="C2923" t="str">
            <v>COM BOMBA SUBMERSA DE 180,1 A 210 HP</v>
          </cell>
          <cell r="D2923" t="str">
            <v>H</v>
          </cell>
          <cell r="E2923">
            <v>234.3</v>
          </cell>
        </row>
        <row r="2924">
          <cell r="B2924" t="str">
            <v>202612</v>
          </cell>
          <cell r="C2924" t="str">
            <v>COM BOMBA SUBMERSA DE 210,1 A 250 HP</v>
          </cell>
          <cell r="D2924" t="str">
            <v>H</v>
          </cell>
          <cell r="E2924">
            <v>259.25</v>
          </cell>
        </row>
        <row r="2925">
          <cell r="B2925" t="str">
            <v>202613</v>
          </cell>
          <cell r="C2925" t="str">
            <v>COM BOMBA EIXO PROLONGADO ATE 500 HP - EQ. DE 301 A 1000 M</v>
          </cell>
          <cell r="D2925" t="str">
            <v>H</v>
          </cell>
          <cell r="E2925">
            <v>596.14</v>
          </cell>
        </row>
        <row r="2926">
          <cell r="B2926" t="str">
            <v>202614</v>
          </cell>
          <cell r="C2926" t="str">
            <v>COM BOMBA EIXO PROLONGADO ATE 500 HP - EQ. ACIMA DE 1001 M</v>
          </cell>
          <cell r="D2926" t="str">
            <v>H</v>
          </cell>
          <cell r="E2926">
            <v>679.35</v>
          </cell>
        </row>
        <row r="2928">
          <cell r="B2928" t="str">
            <v>202700</v>
          </cell>
          <cell r="C2928" t="str">
            <v>ENSAIOS DE VAZAO COM BOMBA</v>
          </cell>
        </row>
        <row r="2929">
          <cell r="B2929" t="str">
            <v>202701</v>
          </cell>
          <cell r="C2929" t="str">
            <v>SUBMERSA ATE 20 HP</v>
          </cell>
          <cell r="D2929" t="str">
            <v>H</v>
          </cell>
          <cell r="E2929">
            <v>109.47</v>
          </cell>
        </row>
        <row r="2930">
          <cell r="B2930" t="str">
            <v>202702</v>
          </cell>
          <cell r="C2930" t="str">
            <v>SUBMERSA DE  20,1 A  35 HP</v>
          </cell>
          <cell r="D2930" t="str">
            <v>H</v>
          </cell>
          <cell r="E2930">
            <v>145.75</v>
          </cell>
        </row>
        <row r="2931">
          <cell r="B2931" t="str">
            <v>202703</v>
          </cell>
          <cell r="C2931" t="str">
            <v>SUBMERSA DE  35,1 A  60 HP</v>
          </cell>
          <cell r="D2931" t="str">
            <v>H</v>
          </cell>
          <cell r="E2931">
            <v>184.05</v>
          </cell>
        </row>
        <row r="2932">
          <cell r="B2932" t="str">
            <v>202704</v>
          </cell>
          <cell r="C2932" t="str">
            <v>SUBMERSA DE  60,1 A  90 HP</v>
          </cell>
          <cell r="D2932" t="str">
            <v>H</v>
          </cell>
          <cell r="E2932">
            <v>214.15</v>
          </cell>
        </row>
        <row r="2933">
          <cell r="B2933" t="str">
            <v>202705</v>
          </cell>
          <cell r="C2933" t="str">
            <v>SUBMERSA DE  90,1 A 120 HP</v>
          </cell>
          <cell r="D2933" t="str">
            <v>H</v>
          </cell>
          <cell r="E2933">
            <v>217.06</v>
          </cell>
        </row>
        <row r="2934">
          <cell r="B2934" t="str">
            <v>202706</v>
          </cell>
          <cell r="C2934" t="str">
            <v>SUBMERSA DE 120,1 A 150 HP</v>
          </cell>
          <cell r="D2934" t="str">
            <v>H</v>
          </cell>
          <cell r="E2934">
            <v>222.96</v>
          </cell>
        </row>
        <row r="2935">
          <cell r="B2935" t="str">
            <v>202707</v>
          </cell>
          <cell r="C2935" t="str">
            <v>SUBMERSA DE 150,1 A 180 HP</v>
          </cell>
          <cell r="D2935" t="str">
            <v>H</v>
          </cell>
          <cell r="E2935">
            <v>228.02</v>
          </cell>
        </row>
        <row r="2936">
          <cell r="B2936" t="str">
            <v>202708</v>
          </cell>
          <cell r="C2936" t="str">
            <v>SUBMERSA DE 180,1 A 210 HP</v>
          </cell>
          <cell r="D2936" t="str">
            <v>H</v>
          </cell>
          <cell r="E2936">
            <v>234.3</v>
          </cell>
        </row>
        <row r="2937">
          <cell r="B2937" t="str">
            <v>202709</v>
          </cell>
          <cell r="C2937" t="str">
            <v>SUBMERSA DE 210,1 A 250 HP</v>
          </cell>
          <cell r="D2937" t="str">
            <v>H</v>
          </cell>
          <cell r="E2937">
            <v>259.25</v>
          </cell>
        </row>
        <row r="2938">
          <cell r="B2938" t="str">
            <v>202710</v>
          </cell>
          <cell r="C2938" t="str">
            <v>EIXO PROLONGADO ATE 500 HP - EQ. DE 301 A 1000 M</v>
          </cell>
          <cell r="D2938" t="str">
            <v>H</v>
          </cell>
          <cell r="E2938">
            <v>596.14</v>
          </cell>
        </row>
        <row r="2939">
          <cell r="B2939" t="str">
            <v>202711</v>
          </cell>
          <cell r="C2939" t="str">
            <v>EIXO PROLONGADO ATE 500 HP - EQ. ACIMA DE 1001 M</v>
          </cell>
          <cell r="D2939" t="str">
            <v>H</v>
          </cell>
          <cell r="E2939">
            <v>679.35</v>
          </cell>
        </row>
        <row r="2941">
          <cell r="B2941" t="str">
            <v>202800</v>
          </cell>
          <cell r="C2941" t="str">
            <v>PRODUTOS QUIMICOS</v>
          </cell>
        </row>
        <row r="2942">
          <cell r="B2942" t="str">
            <v>202801</v>
          </cell>
          <cell r="C2942" t="str">
            <v>DISPERSANTE (HEXAMETAFOSFATO DE SODIO, DISPERGEL OU SIMILAR)</v>
          </cell>
          <cell r="D2942" t="str">
            <v>KG</v>
          </cell>
          <cell r="E2942">
            <v>11.27</v>
          </cell>
        </row>
        <row r="2944">
          <cell r="B2944" t="str">
            <v>202900</v>
          </cell>
          <cell r="C2944" t="str">
            <v>FLUIDO</v>
          </cell>
        </row>
        <row r="2945">
          <cell r="B2945" t="str">
            <v>202901</v>
          </cell>
          <cell r="C2945" t="str">
            <v>PARA PERFURACAO (DMP 2000, S 1500 OU SIMILAR)</v>
          </cell>
          <cell r="D2945" t="str">
            <v>KG</v>
          </cell>
          <cell r="E2945">
            <v>29.26</v>
          </cell>
        </row>
        <row r="2947">
          <cell r="B2947" t="str">
            <v>203000</v>
          </cell>
          <cell r="C2947" t="str">
            <v>ENDOSCOPIA (PERFILAGEM OPTICA)</v>
          </cell>
        </row>
        <row r="2948">
          <cell r="B2948" t="str">
            <v>203001</v>
          </cell>
          <cell r="C2948" t="str">
            <v>PERFILAGEM OPTICA ATE 200 M DE PROFUNDIDADE</v>
          </cell>
          <cell r="D2948" t="str">
            <v>M</v>
          </cell>
          <cell r="E2948">
            <v>40.56</v>
          </cell>
        </row>
        <row r="2949">
          <cell r="B2949" t="str">
            <v>203002</v>
          </cell>
          <cell r="C2949" t="str">
            <v>PERFILAGEM OPTICA DE 201 A   400 M DE PROFUNDIDADE</v>
          </cell>
          <cell r="D2949" t="str">
            <v>M</v>
          </cell>
          <cell r="E2949">
            <v>27.59</v>
          </cell>
        </row>
        <row r="2950">
          <cell r="B2950" t="str">
            <v>203003</v>
          </cell>
          <cell r="C2950" t="str">
            <v>PERFILAGEM OPTICA DE 401 A   600 M DE PROFUNDIDADE</v>
          </cell>
          <cell r="D2950" t="str">
            <v>M</v>
          </cell>
          <cell r="E2950">
            <v>23.27</v>
          </cell>
        </row>
        <row r="2951">
          <cell r="B2951" t="str">
            <v>203004</v>
          </cell>
          <cell r="C2951" t="str">
            <v>PERFILAGEM OPTICA DE 601 A   800 M DE PROFUNDIDADE</v>
          </cell>
          <cell r="D2951" t="str">
            <v>M</v>
          </cell>
          <cell r="E2951">
            <v>21.12</v>
          </cell>
        </row>
        <row r="2952">
          <cell r="B2952" t="str">
            <v>203005</v>
          </cell>
          <cell r="C2952" t="str">
            <v>PERFILAGEM OPTICA DE 801 A 1.000 M DE PROFUNDIDADE</v>
          </cell>
          <cell r="D2952" t="str">
            <v>M</v>
          </cell>
          <cell r="E2952">
            <v>19.809999999999999</v>
          </cell>
        </row>
        <row r="2953">
          <cell r="B2953" t="str">
            <v>203006</v>
          </cell>
          <cell r="C2953" t="str">
            <v>PERFILAGEM OPTICA ACIMA DE 1.001 M DE PROFUNDIDADE</v>
          </cell>
          <cell r="D2953" t="str">
            <v>M</v>
          </cell>
          <cell r="E2953">
            <v>19.809999999999999</v>
          </cell>
        </row>
        <row r="2954">
          <cell r="B2954" t="str">
            <v>203007</v>
          </cell>
          <cell r="C2954" t="str">
            <v>TAXA DE TRANSPORTE</v>
          </cell>
          <cell r="D2954" t="str">
            <v>KM</v>
          </cell>
          <cell r="E2954">
            <v>3.04</v>
          </cell>
        </row>
        <row r="2956">
          <cell r="B2956" t="str">
            <v>204000</v>
          </cell>
          <cell r="C2956" t="str">
            <v>REVESTIMENTO - TUBO DE ACO LISO</v>
          </cell>
        </row>
        <row r="2957">
          <cell r="B2957" t="str">
            <v>204001</v>
          </cell>
          <cell r="C2957" t="str">
            <v>SCH.10, 147,36 KG/M:DIAM.762 MM(30 POL.) - EQ. DE 301 A 1000 M</v>
          </cell>
          <cell r="D2957" t="str">
            <v>M</v>
          </cell>
          <cell r="E2957">
            <v>1298.6199999999999</v>
          </cell>
        </row>
        <row r="2958">
          <cell r="B2958" t="str">
            <v>204002</v>
          </cell>
          <cell r="C2958" t="str">
            <v>SCH.10, 147,36 KG/M:DIAM.762 MM (30 POL.) - EQ. ACIMA DE 1001 M</v>
          </cell>
          <cell r="D2958" t="str">
            <v>M</v>
          </cell>
          <cell r="E2958">
            <v>1326.54</v>
          </cell>
        </row>
        <row r="2959">
          <cell r="B2959" t="str">
            <v>204003</v>
          </cell>
          <cell r="C2959" t="str">
            <v>SCH.10, 137,42 KG/M:DIAM.711 MM (28 POL.) - EQ. DE 301 A 1000 M</v>
          </cell>
          <cell r="D2959" t="str">
            <v>M</v>
          </cell>
          <cell r="E2959">
            <v>1217.04</v>
          </cell>
        </row>
        <row r="2960">
          <cell r="B2960" t="str">
            <v>204004</v>
          </cell>
          <cell r="C2960" t="str">
            <v>SCH.10, 137,42 KG/M:DIAM. 711 MM (28 POL.) - EQ. ACIMA DE 1001 M</v>
          </cell>
          <cell r="D2960" t="str">
            <v>M</v>
          </cell>
          <cell r="E2960">
            <v>1244.6500000000001</v>
          </cell>
        </row>
        <row r="2961">
          <cell r="B2961" t="str">
            <v>204005</v>
          </cell>
          <cell r="C2961" t="str">
            <v>SCH.10, 127,50 KG/M:DIAM. 660 MM (26 POL.) - EQ. DE 301 A 1000 M</v>
          </cell>
          <cell r="D2961" t="str">
            <v>M</v>
          </cell>
          <cell r="E2961">
            <v>1136.45</v>
          </cell>
        </row>
        <row r="2962">
          <cell r="B2962" t="str">
            <v>204006</v>
          </cell>
          <cell r="C2962" t="str">
            <v>SCH.10, 127,50 KG/M:DIAM. 660 MM (26 POL.) - EQ. ACIMA DE 1001 M</v>
          </cell>
          <cell r="D2962" t="str">
            <v>M</v>
          </cell>
          <cell r="E2962">
            <v>1163.6099999999999</v>
          </cell>
        </row>
        <row r="2963">
          <cell r="B2963" t="str">
            <v>204007</v>
          </cell>
          <cell r="C2963" t="str">
            <v>SCH.10, 94,45 KG/M:DIAM. 609 MM (24 POL.) - EQ. DE 301 A 1000 M</v>
          </cell>
          <cell r="D2963" t="str">
            <v>M</v>
          </cell>
          <cell r="E2963">
            <v>869.5</v>
          </cell>
        </row>
        <row r="2964">
          <cell r="B2964" t="str">
            <v>204008</v>
          </cell>
          <cell r="C2964" t="str">
            <v>SCH.10, 94,45 KG/M:DIAM.609 MM (24 POL.) - EQ. ACIMA DE 1001 M</v>
          </cell>
          <cell r="D2964" t="str">
            <v>M</v>
          </cell>
          <cell r="E2964">
            <v>896.31</v>
          </cell>
        </row>
        <row r="2965">
          <cell r="B2965" t="str">
            <v>204009</v>
          </cell>
          <cell r="C2965" t="str">
            <v>SCH.10, 86,50 KG/M:DIAM.560 MM (22 POL.) - EQ. DE 301 A 1000 M</v>
          </cell>
          <cell r="D2965" t="str">
            <v>M</v>
          </cell>
          <cell r="E2965">
            <v>803.5</v>
          </cell>
        </row>
        <row r="2966">
          <cell r="B2966" t="str">
            <v>204010</v>
          </cell>
          <cell r="C2966" t="str">
            <v>SCH.10, 86,50 KG/M:DIAM. 560 MM (22 POL.) - EQ. ACIMA DE 1001 M</v>
          </cell>
          <cell r="D2966" t="str">
            <v>M</v>
          </cell>
          <cell r="E2966">
            <v>829.9</v>
          </cell>
        </row>
        <row r="2967">
          <cell r="B2967" t="str">
            <v>204011</v>
          </cell>
          <cell r="C2967" t="str">
            <v>SCH.10, 78,54 KG/M:DIAM.508 MM (20 POL.) - EQ. ATE 300 M</v>
          </cell>
          <cell r="D2967" t="str">
            <v>M</v>
          </cell>
          <cell r="E2967">
            <v>665.41</v>
          </cell>
        </row>
        <row r="2968">
          <cell r="B2968" t="str">
            <v>204012</v>
          </cell>
          <cell r="C2968" t="str">
            <v>SCH.10, 78,54 KG/M:DIAM. 508 MM (20 POL.) - EQ. DE 301 A 1000 M</v>
          </cell>
          <cell r="D2968" t="str">
            <v>M</v>
          </cell>
          <cell r="E2968">
            <v>699.24</v>
          </cell>
        </row>
        <row r="2969">
          <cell r="B2969" t="str">
            <v>204013</v>
          </cell>
          <cell r="C2969" t="str">
            <v>SCH.10, 78,54 KG/M:DIAM. 508 MM (20 POL.) - EQ. ACIMA DE 1001 M</v>
          </cell>
          <cell r="D2969" t="str">
            <v>M</v>
          </cell>
          <cell r="E2969">
            <v>725.32</v>
          </cell>
        </row>
        <row r="2970">
          <cell r="B2970" t="str">
            <v>204014</v>
          </cell>
          <cell r="C2970" t="str">
            <v>SCH.20, 117,07 KG/M:DIAM. 508 MM (20 POL.) - EQ. ATE 300 M</v>
          </cell>
          <cell r="D2970" t="str">
            <v>M</v>
          </cell>
          <cell r="E2970">
            <v>1011.9</v>
          </cell>
        </row>
        <row r="2971">
          <cell r="B2971" t="str">
            <v>204015</v>
          </cell>
          <cell r="C2971" t="str">
            <v>SCH.20, 117,07 KG/M:DIAM. 508 MM (20 POL.) - EQ. DE 301 A 1000 M</v>
          </cell>
          <cell r="D2971" t="str">
            <v>M</v>
          </cell>
          <cell r="E2971">
            <v>1045.73</v>
          </cell>
        </row>
        <row r="2972">
          <cell r="B2972" t="str">
            <v>204016</v>
          </cell>
          <cell r="C2972" t="str">
            <v>SCH.20, 117,07 KG/M:DIAM. 508 MM (20 POL.) - EQ. ACIMA DE 1001 M</v>
          </cell>
          <cell r="D2972" t="str">
            <v>M</v>
          </cell>
          <cell r="E2972">
            <v>1071.82</v>
          </cell>
        </row>
        <row r="2973">
          <cell r="B2973" t="str">
            <v>204017</v>
          </cell>
          <cell r="C2973" t="str">
            <v>SCH.10, 70,59 KG/M:DIAM. 457 MM (18 POL.) - EQ. ATE 300 M</v>
          </cell>
          <cell r="D2973" t="str">
            <v>M</v>
          </cell>
          <cell r="E2973">
            <v>604.07000000000005</v>
          </cell>
        </row>
        <row r="2974">
          <cell r="B2974" t="str">
            <v>204018</v>
          </cell>
          <cell r="C2974" t="str">
            <v>SCH.10, 70,59 KG/M:DIAM. 457 MM (18 POL.) - EQ. DE 301 A 1000 M</v>
          </cell>
          <cell r="D2974" t="str">
            <v>M</v>
          </cell>
          <cell r="E2974">
            <v>637.45000000000005</v>
          </cell>
        </row>
        <row r="2975">
          <cell r="B2975" t="str">
            <v>204019</v>
          </cell>
          <cell r="C2975" t="str">
            <v>SCH.10, 70,59 KG/M:DIAM. 457 MM (18 POL.) - EQ. ACIMA DE 1001 M</v>
          </cell>
          <cell r="D2975" t="str">
            <v>M</v>
          </cell>
          <cell r="E2975">
            <v>663.21</v>
          </cell>
        </row>
        <row r="2976">
          <cell r="B2976" t="str">
            <v>204020</v>
          </cell>
          <cell r="C2976" t="str">
            <v>SCH.20, 87,79 KG/M:DIAM. 457 MM (18 POL.) - EQ. ATE 300 M</v>
          </cell>
          <cell r="D2976" t="str">
            <v>M</v>
          </cell>
          <cell r="E2976">
            <v>773.26</v>
          </cell>
        </row>
        <row r="2977">
          <cell r="B2977" t="str">
            <v>204021</v>
          </cell>
          <cell r="C2977" t="str">
            <v>SCH.20, 87,79 KG/M:DIAM. 457 MM (18 POL.) - EQ. DE 301 A 1000 M</v>
          </cell>
          <cell r="D2977" t="str">
            <v>M</v>
          </cell>
          <cell r="E2977">
            <v>806.64</v>
          </cell>
        </row>
        <row r="2978">
          <cell r="B2978" t="str">
            <v>204022</v>
          </cell>
          <cell r="C2978" t="str">
            <v>SCH.20, 87,79 KG/M:DIAM. 457 MM (18 POL.) - EQ. ACIMA DE 1001 M</v>
          </cell>
          <cell r="D2978" t="str">
            <v>M</v>
          </cell>
          <cell r="E2978">
            <v>832.4</v>
          </cell>
        </row>
        <row r="2979">
          <cell r="B2979" t="str">
            <v>204023</v>
          </cell>
          <cell r="C2979" t="str">
            <v>SCH.10, 62,63 KG/M:DIAM. 406 MM (16 POL.)</v>
          </cell>
          <cell r="D2979" t="str">
            <v>M</v>
          </cell>
          <cell r="E2979">
            <v>541.54</v>
          </cell>
        </row>
        <row r="2980">
          <cell r="B2980" t="str">
            <v>204024</v>
          </cell>
          <cell r="C2980" t="str">
            <v>SCH.20, 77,86 KG/M:DIAM. 406 MM (16 POL.)</v>
          </cell>
          <cell r="D2980" t="str">
            <v>M</v>
          </cell>
          <cell r="E2980">
            <v>691</v>
          </cell>
        </row>
        <row r="2981">
          <cell r="B2981" t="str">
            <v>204025</v>
          </cell>
          <cell r="C2981" t="str">
            <v>SCH.10, 54,68 KG/M:DIAM. 356 MM (14 POL.)</v>
          </cell>
          <cell r="D2981" t="str">
            <v>M</v>
          </cell>
          <cell r="E2981">
            <v>470.87</v>
          </cell>
        </row>
        <row r="2982">
          <cell r="B2982" t="str">
            <v>204026</v>
          </cell>
          <cell r="C2982" t="str">
            <v>SCH.20, 67,94 KG/M:DIAM. 356 MM (14 POL.)</v>
          </cell>
          <cell r="D2982" t="str">
            <v>M</v>
          </cell>
          <cell r="E2982">
            <v>600.92999999999995</v>
          </cell>
        </row>
        <row r="2983">
          <cell r="B2983" t="str">
            <v>204027</v>
          </cell>
          <cell r="C2983" t="str">
            <v>SCH.30, 81,28 KG/M:DIAM. 356 MM (14 POL.) - EQ. ATE 300 M</v>
          </cell>
          <cell r="D2983" t="str">
            <v>M</v>
          </cell>
          <cell r="E2983">
            <v>709.59</v>
          </cell>
        </row>
        <row r="2984">
          <cell r="B2984" t="str">
            <v>204028</v>
          </cell>
          <cell r="C2984" t="str">
            <v>SCH.30, 81,28 KG/M:DIAM. 356 MM (14 POL.) - EQ. DE 301 A 1000 M</v>
          </cell>
          <cell r="D2984" t="str">
            <v>M</v>
          </cell>
          <cell r="E2984">
            <v>736.84</v>
          </cell>
        </row>
        <row r="2985">
          <cell r="B2985" t="str">
            <v>204029</v>
          </cell>
          <cell r="C2985" t="str">
            <v>SCH.30, 81,28 KG/M:DIAM. 356 MM (14 POL.) - EQ. ACIMA DE 1001 M</v>
          </cell>
          <cell r="D2985" t="str">
            <v>M</v>
          </cell>
          <cell r="E2985">
            <v>757.88</v>
          </cell>
        </row>
        <row r="2986">
          <cell r="B2986" t="str">
            <v>204030</v>
          </cell>
          <cell r="C2986" t="str">
            <v>SCH.20, 49,72 KG/M:DIAM. 323 MM (12 3/4 POL.)</v>
          </cell>
          <cell r="D2986" t="str">
            <v>M</v>
          </cell>
          <cell r="E2986">
            <v>422.48</v>
          </cell>
        </row>
        <row r="2987">
          <cell r="B2987" t="str">
            <v>204031</v>
          </cell>
          <cell r="C2987" t="str">
            <v>SCH.30, 65,20 KG/M:DIAM. 323 MM (12 3/4 POL.)</v>
          </cell>
          <cell r="D2987" t="str">
            <v>M</v>
          </cell>
          <cell r="E2987">
            <v>561.26</v>
          </cell>
        </row>
        <row r="2988">
          <cell r="B2988" t="str">
            <v>204032</v>
          </cell>
          <cell r="C2988" t="str">
            <v>SCH.40, 79,74 KG/M:DIAM. 323 MM (12 3/4 POL.)</v>
          </cell>
          <cell r="D2988" t="str">
            <v>M</v>
          </cell>
          <cell r="E2988">
            <v>687.75</v>
          </cell>
        </row>
        <row r="2989">
          <cell r="B2989" t="str">
            <v>204033</v>
          </cell>
          <cell r="C2989" t="str">
            <v>37,57 KG/M: DIAM. 305 MM (12 POL.)</v>
          </cell>
          <cell r="D2989" t="str">
            <v>M</v>
          </cell>
          <cell r="E2989">
            <v>330.06</v>
          </cell>
        </row>
        <row r="2990">
          <cell r="B2990" t="str">
            <v>204034</v>
          </cell>
          <cell r="C2990" t="str">
            <v>31,59 KG/M:DIAM. 273 MM (10 3/4 POL.)</v>
          </cell>
          <cell r="D2990" t="str">
            <v>M</v>
          </cell>
          <cell r="E2990">
            <v>283.3</v>
          </cell>
        </row>
        <row r="2991">
          <cell r="B2991" t="str">
            <v>204035</v>
          </cell>
          <cell r="C2991" t="str">
            <v>SCH.20, 41,77 KG/M:DIAM. 273 MM (10 3/4 POL.)</v>
          </cell>
          <cell r="D2991" t="str">
            <v>M</v>
          </cell>
          <cell r="E2991">
            <v>363.43</v>
          </cell>
        </row>
        <row r="2992">
          <cell r="B2992" t="str">
            <v>204036</v>
          </cell>
          <cell r="C2992" t="str">
            <v>SCH.30, 51,00 KG/M:DIAM. 273 MM (10 3/4 POL.)</v>
          </cell>
          <cell r="D2992" t="str">
            <v>M</v>
          </cell>
          <cell r="E2992">
            <v>464.75</v>
          </cell>
        </row>
        <row r="2993">
          <cell r="B2993" t="str">
            <v>204037</v>
          </cell>
          <cell r="C2993" t="str">
            <v>SCH.40, 60,29 KG/M:DIAM. 273 MM (10 3/4 POL.)</v>
          </cell>
          <cell r="D2993" t="str">
            <v>M</v>
          </cell>
          <cell r="E2993">
            <v>541.76</v>
          </cell>
        </row>
        <row r="2994">
          <cell r="B2994" t="str">
            <v>204038</v>
          </cell>
          <cell r="C2994" t="str">
            <v>SCH.20, 33,31 KG/M, GALVANIZADO: DIAM. 203 MM (8 POL.)</v>
          </cell>
          <cell r="D2994" t="str">
            <v>M</v>
          </cell>
          <cell r="E2994">
            <v>350.92</v>
          </cell>
        </row>
        <row r="2995">
          <cell r="B2995" t="str">
            <v>204039</v>
          </cell>
          <cell r="C2995" t="str">
            <v>DIN 2440, 19,24 KG/M, GALVANIZADO : DIAM. 152 MM (6 POL.)</v>
          </cell>
          <cell r="D2995" t="str">
            <v>M</v>
          </cell>
          <cell r="E2995">
            <v>196.5</v>
          </cell>
        </row>
        <row r="2996">
          <cell r="B2996" t="str">
            <v>204040</v>
          </cell>
          <cell r="C2996" t="str">
            <v>DIN 2440, GALVANIZADO : DIAM. 38 MM (1 1/2 POL.)</v>
          </cell>
          <cell r="D2996" t="str">
            <v>M</v>
          </cell>
          <cell r="E2996">
            <v>29.72</v>
          </cell>
        </row>
        <row r="2997">
          <cell r="B2997" t="str">
            <v>204041</v>
          </cell>
          <cell r="C2997" t="str">
            <v>SCH.20, 49,72 KG/M, PRETO : DIAM. 305 MM (12 POL.)</v>
          </cell>
          <cell r="D2997" t="str">
            <v>M</v>
          </cell>
          <cell r="E2997">
            <v>421.51</v>
          </cell>
        </row>
        <row r="2998">
          <cell r="B2998" t="str">
            <v>204042</v>
          </cell>
          <cell r="C2998" t="str">
            <v>SCH.20, 41,77 KG/M, PRETO : DIAM. 254 MM (10 POL.)</v>
          </cell>
          <cell r="D2998" t="str">
            <v>M</v>
          </cell>
          <cell r="E2998">
            <v>362.46</v>
          </cell>
        </row>
        <row r="2999">
          <cell r="B2999" t="str">
            <v>204043</v>
          </cell>
          <cell r="C2999" t="str">
            <v>SCH.20, 33,31 KG/M, PRETO : DIAM. 203 MM (8 POL.)</v>
          </cell>
          <cell r="D2999" t="str">
            <v>M</v>
          </cell>
          <cell r="E2999">
            <v>299.88</v>
          </cell>
        </row>
        <row r="3000">
          <cell r="B3000" t="str">
            <v>204044</v>
          </cell>
          <cell r="C3000" t="str">
            <v>DIN 2440, 19,24 KG/M, PRETO : DIAM. 152 MM (6 POL.)</v>
          </cell>
          <cell r="D3000" t="str">
            <v>M</v>
          </cell>
          <cell r="E3000">
            <v>155.97999999999999</v>
          </cell>
        </row>
        <row r="3001">
          <cell r="B3001" t="str">
            <v>204045</v>
          </cell>
          <cell r="C3001" t="str">
            <v>DIN 2440, 1,69 KG/M, GALV.: DIAM. 19 MM (3/4 POL.)</v>
          </cell>
          <cell r="D3001" t="str">
            <v>M</v>
          </cell>
          <cell r="E3001">
            <v>19.149999999999999</v>
          </cell>
        </row>
        <row r="3003">
          <cell r="B3003" t="str">
            <v>204100</v>
          </cell>
          <cell r="C3003" t="str">
            <v>REVESTIMENTO - TUBOS DE ACO LISO API 5 A</v>
          </cell>
        </row>
        <row r="3004">
          <cell r="B3004" t="str">
            <v>204101</v>
          </cell>
          <cell r="C3004" t="str">
            <v>140,00 KG/M : DIAM. 508 MM (20") J OU K 55 - EQ. ATE 300 M</v>
          </cell>
          <cell r="D3004" t="str">
            <v>M</v>
          </cell>
          <cell r="E3004">
            <v>1710.64</v>
          </cell>
        </row>
        <row r="3005">
          <cell r="B3005" t="str">
            <v>204102</v>
          </cell>
          <cell r="C3005" t="str">
            <v>140,00 KG/M: DIAM. 508 MM (20") J OU K 55 - EQ. DE 301 A 1000 M</v>
          </cell>
          <cell r="D3005" t="str">
            <v>M</v>
          </cell>
          <cell r="E3005">
            <v>1744.48</v>
          </cell>
        </row>
        <row r="3006">
          <cell r="B3006" t="str">
            <v>204103</v>
          </cell>
          <cell r="C3006" t="str">
            <v>140,00 KG/M : DIAM. 508 MM (20") J OU K 55 - EQ. ACIMA DE 1001 M</v>
          </cell>
          <cell r="D3006" t="str">
            <v>M</v>
          </cell>
          <cell r="E3006">
            <v>1770.56</v>
          </cell>
        </row>
        <row r="3007">
          <cell r="B3007" t="str">
            <v>204104</v>
          </cell>
          <cell r="C3007" t="str">
            <v>158,64 KG/M : DIAM. 508 MM (20") J OU K 55 - EQ. ATE 300 M</v>
          </cell>
          <cell r="D3007" t="str">
            <v>M</v>
          </cell>
          <cell r="E3007">
            <v>1783.83</v>
          </cell>
        </row>
        <row r="3008">
          <cell r="B3008" t="str">
            <v>204105</v>
          </cell>
          <cell r="C3008" t="str">
            <v>158,64 KG/M : DIAM. 508 MM (20") J OU K 55 - EQ. DE 301 A 1000 M</v>
          </cell>
          <cell r="D3008" t="str">
            <v>M</v>
          </cell>
          <cell r="E3008">
            <v>1817.67</v>
          </cell>
        </row>
        <row r="3009">
          <cell r="B3009" t="str">
            <v>204106</v>
          </cell>
          <cell r="C3009" t="str">
            <v>158,64 KG/M : DIAM. 508 MM (20") J OU K 55 - EQ. ACIMA DE 1001 M</v>
          </cell>
          <cell r="D3009" t="str">
            <v>M</v>
          </cell>
          <cell r="E3009">
            <v>1843.75</v>
          </cell>
        </row>
        <row r="3010">
          <cell r="B3010" t="str">
            <v>204107</v>
          </cell>
          <cell r="C3010" t="str">
            <v>130,34 KG/M : DIAM. 473 MM (18 5/8") J OU K 55 - EQ. ATE 300 M</v>
          </cell>
          <cell r="D3010" t="str">
            <v>M</v>
          </cell>
          <cell r="E3010">
            <v>1477.03</v>
          </cell>
        </row>
        <row r="3011">
          <cell r="B3011" t="str">
            <v>204108</v>
          </cell>
          <cell r="C3011" t="str">
            <v>130,34 KG/M : DIAM. 473 MM (18 5/8") J OU K 55 - EQ. DE 301 A 1000 M</v>
          </cell>
          <cell r="D3011" t="str">
            <v>M</v>
          </cell>
          <cell r="E3011">
            <v>1510.85</v>
          </cell>
        </row>
        <row r="3012">
          <cell r="B3012" t="str">
            <v>204109</v>
          </cell>
          <cell r="C3012" t="str">
            <v>130,34 KG/M : DIAM. 473 MM (18 5/8") J OU K 55 - EQ. ACIMA DE 1001 M</v>
          </cell>
          <cell r="D3012" t="str">
            <v>M</v>
          </cell>
          <cell r="E3012">
            <v>1536.93</v>
          </cell>
        </row>
        <row r="3013">
          <cell r="B3013" t="str">
            <v>204110</v>
          </cell>
          <cell r="C3013" t="str">
            <v>96,82 KG/M : DIAM. 406 MM (16") H 40 - EQ. ATE 300 M</v>
          </cell>
          <cell r="D3013" t="str">
            <v>M</v>
          </cell>
          <cell r="E3013">
            <v>1050.44</v>
          </cell>
        </row>
        <row r="3014">
          <cell r="B3014" t="str">
            <v>204111</v>
          </cell>
          <cell r="C3014" t="str">
            <v>96,82 KG/M : DIAM. 406 MM (16") H 40 - EQ. DE 301 A 1000 M</v>
          </cell>
          <cell r="D3014" t="str">
            <v>M</v>
          </cell>
          <cell r="E3014">
            <v>1084.26</v>
          </cell>
        </row>
        <row r="3015">
          <cell r="B3015" t="str">
            <v>204112</v>
          </cell>
          <cell r="C3015" t="str">
            <v>96,82 KG/M : DIAM. 406 MM (16") H 40 - EQ. ACIMA DE 1001 M</v>
          </cell>
          <cell r="D3015" t="str">
            <v>M</v>
          </cell>
          <cell r="E3015">
            <v>1110.3499999999999</v>
          </cell>
        </row>
        <row r="3016">
          <cell r="B3016" t="str">
            <v>204113</v>
          </cell>
          <cell r="C3016" t="str">
            <v>111,71 KG/M : DIAM. 406 MM (16") J OU K 55 - EQ. ATE 300 M</v>
          </cell>
          <cell r="D3016" t="str">
            <v>M</v>
          </cell>
          <cell r="E3016">
            <v>1207.24</v>
          </cell>
        </row>
        <row r="3017">
          <cell r="B3017" t="str">
            <v>204114</v>
          </cell>
          <cell r="C3017" t="str">
            <v>111,71 KG/M: DIAM. 406 MM (16") J OU K 55 - EQ. DE 301 A 1000 M</v>
          </cell>
          <cell r="D3017" t="str">
            <v>M</v>
          </cell>
          <cell r="E3017">
            <v>1241.06</v>
          </cell>
        </row>
        <row r="3018">
          <cell r="B3018" t="str">
            <v>204115</v>
          </cell>
          <cell r="C3018" t="str">
            <v>111,71 KG/M : DIAM. 406 MM (16") J OU K 55 - EQ. ACIMA DE 1001 M</v>
          </cell>
          <cell r="D3018" t="str">
            <v>M</v>
          </cell>
          <cell r="E3018">
            <v>1267.1400000000001</v>
          </cell>
        </row>
        <row r="3019">
          <cell r="B3019" t="str">
            <v>204116</v>
          </cell>
          <cell r="C3019" t="str">
            <v>125,12 KG/M : DIAM. 406 MM (16") J OU K 55 - EQ. ATE 300 M</v>
          </cell>
          <cell r="D3019" t="str">
            <v>M</v>
          </cell>
          <cell r="E3019">
            <v>1341.01</v>
          </cell>
        </row>
        <row r="3020">
          <cell r="B3020" t="str">
            <v>204117</v>
          </cell>
          <cell r="C3020" t="str">
            <v>125,12 KG/M : DIAM. 406 MM (16") J OU K 55 - EQ. DE 301 A 1000 M</v>
          </cell>
          <cell r="D3020" t="str">
            <v>M</v>
          </cell>
          <cell r="E3020">
            <v>1374.83</v>
          </cell>
        </row>
        <row r="3021">
          <cell r="B3021" t="str">
            <v>204118</v>
          </cell>
          <cell r="C3021" t="str">
            <v>125,12 KG/M : DIAM. 406 MM (16") J OU K 55 - EQ. ACIMA DE 1001 M</v>
          </cell>
          <cell r="D3021" t="str">
            <v>M</v>
          </cell>
          <cell r="E3021">
            <v>1400.91</v>
          </cell>
        </row>
        <row r="3022">
          <cell r="B3022" t="str">
            <v>204119</v>
          </cell>
          <cell r="C3022" t="str">
            <v>81,18 KG/M : DIAM. 340 MM (13 3/8") J OU K 55 - EQ. ATE 300 M</v>
          </cell>
          <cell r="D3022" t="str">
            <v>M</v>
          </cell>
          <cell r="E3022">
            <v>820.37</v>
          </cell>
        </row>
        <row r="3023">
          <cell r="B3023" t="str">
            <v>204120</v>
          </cell>
          <cell r="C3023" t="str">
            <v>81,18 KG/M : DIAM. 340 MM (13 3/8") J OU K 55 - EQ. DE 301 A 1000 M</v>
          </cell>
          <cell r="D3023" t="str">
            <v>M</v>
          </cell>
          <cell r="E3023">
            <v>847.62</v>
          </cell>
        </row>
        <row r="3024">
          <cell r="B3024" t="str">
            <v>204121</v>
          </cell>
          <cell r="C3024" t="str">
            <v>81,18 KG/M : DIAM. 340 MM (13 3/8") J OU K 55 - EQ. ACIMA DE 1001 M</v>
          </cell>
          <cell r="D3024" t="str">
            <v>M</v>
          </cell>
          <cell r="E3024">
            <v>868.66</v>
          </cell>
        </row>
        <row r="3025">
          <cell r="B3025" t="str">
            <v>204122</v>
          </cell>
          <cell r="C3025" t="str">
            <v>90,86 KG/M : DIAM. 340 MM (13 3/8") J OU K 55 - EQ. ATE 300 M</v>
          </cell>
          <cell r="D3025" t="str">
            <v>M</v>
          </cell>
          <cell r="E3025">
            <v>909.62</v>
          </cell>
        </row>
        <row r="3026">
          <cell r="B3026" t="str">
            <v>204123</v>
          </cell>
          <cell r="C3026" t="str">
            <v>90,86 KG/M : DIAM. 340 MM (13 3/8") J OU K 55 - EQ. DE 301 A 1000 M</v>
          </cell>
          <cell r="D3026" t="str">
            <v>M</v>
          </cell>
          <cell r="E3026">
            <v>936.87</v>
          </cell>
        </row>
        <row r="3027">
          <cell r="B3027" t="str">
            <v>204124</v>
          </cell>
          <cell r="C3027" t="str">
            <v>90,86 KG/M : DIAM. 340 MM (13 3/8") J OU K 55 - EQ. ACIMA DE 1001 M</v>
          </cell>
          <cell r="D3027" t="str">
            <v>M</v>
          </cell>
          <cell r="E3027">
            <v>957.91</v>
          </cell>
        </row>
        <row r="3028">
          <cell r="B3028" t="str">
            <v>204125</v>
          </cell>
          <cell r="C3028" t="str">
            <v>101,29 KG/M : DIAM. 340 MM (13 3/8") J OU K 55 - EQ. ATE 300 M</v>
          </cell>
          <cell r="D3028" t="str">
            <v>M</v>
          </cell>
          <cell r="E3028">
            <v>1005.81</v>
          </cell>
        </row>
        <row r="3029">
          <cell r="B3029" t="str">
            <v>204126</v>
          </cell>
          <cell r="C3029" t="str">
            <v>101,29 KG/M : DIAM. 340 MM (13 3/8") J OU K 55 - EQ. DE 301 A 1000 M</v>
          </cell>
          <cell r="D3029" t="str">
            <v>M</v>
          </cell>
          <cell r="E3029">
            <v>1033.06</v>
          </cell>
        </row>
        <row r="3030">
          <cell r="B3030" t="str">
            <v>204127</v>
          </cell>
          <cell r="C3030" t="str">
            <v>101,29 KG/M : DIAM. 340 MM (13 3/8") J OU K 55 - EQ. ACIMA DE 1001 M</v>
          </cell>
          <cell r="D3030" t="str">
            <v>M</v>
          </cell>
          <cell r="E3030">
            <v>1054.0999999999999</v>
          </cell>
        </row>
        <row r="3031">
          <cell r="B3031" t="str">
            <v>204128</v>
          </cell>
          <cell r="C3031" t="str">
            <v>60,32 KG/M : DIAM. 273 MM (10 3/4") J OU K 55 - EQ. ATE 300 M</v>
          </cell>
          <cell r="D3031" t="str">
            <v>M</v>
          </cell>
          <cell r="E3031">
            <v>588.32000000000005</v>
          </cell>
        </row>
        <row r="3032">
          <cell r="B3032" t="str">
            <v>204129</v>
          </cell>
          <cell r="C3032" t="str">
            <v>60,32 KG/M : DIAM. 273 MM (10 3/4") J OU K 55 - EQ. DE 301 A 1000 M</v>
          </cell>
          <cell r="D3032" t="str">
            <v>M</v>
          </cell>
          <cell r="E3032">
            <v>611.85</v>
          </cell>
        </row>
        <row r="3033">
          <cell r="B3033" t="str">
            <v>204130</v>
          </cell>
          <cell r="C3033" t="str">
            <v>60,32 KG/M : DIAM. 273 MM (10 3/4") J OU K 55 - EQ. ACIMA DE 1001 M</v>
          </cell>
          <cell r="D3033" t="str">
            <v>M</v>
          </cell>
          <cell r="E3033">
            <v>629.96</v>
          </cell>
        </row>
        <row r="3034">
          <cell r="B3034" t="str">
            <v>204131</v>
          </cell>
          <cell r="C3034" t="str">
            <v>67,66 KG/M : DIAM. 273 MM (10 3/4") J OU K 55 - EQ. ATE 300 M</v>
          </cell>
          <cell r="D3034" t="str">
            <v>M</v>
          </cell>
          <cell r="E3034">
            <v>652.52</v>
          </cell>
        </row>
        <row r="3035">
          <cell r="B3035" t="str">
            <v>204132</v>
          </cell>
          <cell r="C3035" t="str">
            <v>67,66 KG/M : DIAM. 273 MM (10 3/4") J OU K 55 - EQ. DE 301 A 1000 M</v>
          </cell>
          <cell r="D3035" t="str">
            <v>M</v>
          </cell>
          <cell r="E3035">
            <v>676.05</v>
          </cell>
        </row>
        <row r="3036">
          <cell r="B3036" t="str">
            <v>204133</v>
          </cell>
          <cell r="C3036" t="str">
            <v>67,66 KG/M : DIAM. 273 MM (10 3/4") J OU K 55 - EQ. ACIMA DE 1001 M</v>
          </cell>
          <cell r="D3036" t="str">
            <v>M</v>
          </cell>
          <cell r="E3036">
            <v>694.16</v>
          </cell>
        </row>
        <row r="3037">
          <cell r="B3037" t="str">
            <v>204134</v>
          </cell>
          <cell r="C3037" t="str">
            <v>75,96 KG/M : DIAM. 273 MM (10 3/4") J OU K 55 - EQ. ATE 300 M</v>
          </cell>
          <cell r="D3037" t="str">
            <v>M</v>
          </cell>
          <cell r="E3037">
            <v>725.1</v>
          </cell>
        </row>
        <row r="3038">
          <cell r="B3038" t="str">
            <v>204135</v>
          </cell>
          <cell r="C3038" t="str">
            <v>75,96 KG/M : DIAM. 273 MM (10 3/4") J OU K 55 - EQ. DE 301 A 1000 M</v>
          </cell>
          <cell r="D3038" t="str">
            <v>M</v>
          </cell>
          <cell r="E3038">
            <v>748.63</v>
          </cell>
        </row>
        <row r="3039">
          <cell r="B3039" t="str">
            <v>204136</v>
          </cell>
          <cell r="C3039" t="str">
            <v>75,96 KG/M : DIAM. 273 MM (10 3/4") J OU K 55 - EQ. ACIMA DE 1001 M</v>
          </cell>
          <cell r="D3039" t="str">
            <v>M</v>
          </cell>
          <cell r="E3039">
            <v>766.74</v>
          </cell>
        </row>
        <row r="3040">
          <cell r="B3040" t="str">
            <v>204137</v>
          </cell>
          <cell r="C3040" t="str">
            <v>48,11 KG/M : DIAM. 244 MM (9 5/8") H 40 - EQ. ATE 300 M</v>
          </cell>
          <cell r="D3040" t="str">
            <v>M</v>
          </cell>
          <cell r="E3040">
            <v>473.98</v>
          </cell>
        </row>
        <row r="3041">
          <cell r="B3041" t="str">
            <v>204138</v>
          </cell>
          <cell r="C3041" t="str">
            <v>48,11 KG/M : DIAM. 244 MM (9 5/8") H 40 - EQ. DE 301 A 1000 M</v>
          </cell>
          <cell r="D3041" t="str">
            <v>M</v>
          </cell>
          <cell r="E3041">
            <v>494.44</v>
          </cell>
        </row>
        <row r="3042">
          <cell r="B3042" t="str">
            <v>204139</v>
          </cell>
          <cell r="C3042" t="str">
            <v>48,11 KG/M : DIAM. 244 MM (9 5/8") H 40 - EQ. ACIMA DE 1001 M</v>
          </cell>
          <cell r="D3042" t="str">
            <v>M</v>
          </cell>
          <cell r="E3042">
            <v>510.2</v>
          </cell>
        </row>
        <row r="3043">
          <cell r="B3043" t="str">
            <v>204140</v>
          </cell>
          <cell r="C3043" t="str">
            <v>53,62 KG/M : DIAM. 244 MM (9 5/8") J OU K 55 - EQ. ATE 300 M</v>
          </cell>
          <cell r="D3043" t="str">
            <v>M</v>
          </cell>
          <cell r="E3043">
            <v>522.16999999999996</v>
          </cell>
        </row>
        <row r="3044">
          <cell r="B3044" t="str">
            <v>204141</v>
          </cell>
          <cell r="C3044" t="str">
            <v>53,62 KG/M : DIAM. 244 MM (9 5/8") J OU K 55 - EQ. DE 301 A 1000 M</v>
          </cell>
          <cell r="D3044" t="str">
            <v>M</v>
          </cell>
          <cell r="E3044">
            <v>542.62</v>
          </cell>
        </row>
        <row r="3045">
          <cell r="B3045" t="str">
            <v>204142</v>
          </cell>
          <cell r="C3045" t="str">
            <v>53,62 KG/M : DIAM. 244 MM (9 5/8") J OU K 55 - EQ. ACIMA DE 1001 M</v>
          </cell>
          <cell r="D3045" t="str">
            <v>M</v>
          </cell>
          <cell r="E3045">
            <v>558.38</v>
          </cell>
        </row>
        <row r="3046">
          <cell r="B3046" t="str">
            <v>204143</v>
          </cell>
          <cell r="C3046" t="str">
            <v>59,68 KG/M : DIAM. 244 MM (9 5/8") J OU K 55 - EQ. ATE 300 M</v>
          </cell>
          <cell r="D3046" t="str">
            <v>M</v>
          </cell>
          <cell r="E3046">
            <v>575.15</v>
          </cell>
        </row>
        <row r="3047">
          <cell r="B3047" t="str">
            <v>204144</v>
          </cell>
          <cell r="C3047" t="str">
            <v>59,68 KG/M : DIAM. 244 MM (9 5/8") J OU K 55 - EQ. DE 301 A 1000 M</v>
          </cell>
          <cell r="D3047" t="str">
            <v>M</v>
          </cell>
          <cell r="E3047">
            <v>595.61</v>
          </cell>
        </row>
        <row r="3048">
          <cell r="B3048" t="str">
            <v>204145</v>
          </cell>
          <cell r="C3048" t="str">
            <v>59,68 KG/M : DIAM. 244 MM (9 5/8") J OU K 55 - EQ. ACIMA DE 1001 M</v>
          </cell>
          <cell r="D3048" t="str">
            <v>M</v>
          </cell>
          <cell r="E3048">
            <v>611.37</v>
          </cell>
        </row>
        <row r="3049">
          <cell r="B3049" t="str">
            <v>204146</v>
          </cell>
          <cell r="C3049" t="str">
            <v>35,75 KG/M : DIAM. 219 MM (8 5/8") J OU K 55</v>
          </cell>
          <cell r="D3049" t="str">
            <v>M</v>
          </cell>
          <cell r="E3049">
            <v>364.61</v>
          </cell>
        </row>
        <row r="3050">
          <cell r="B3050" t="str">
            <v>204147</v>
          </cell>
          <cell r="C3050" t="str">
            <v>47,66 KG/M : DIAM. 219 MM (8 5/8") J OU K 55 - EQ. DE 301 A 1000 M</v>
          </cell>
          <cell r="D3050" t="str">
            <v>M</v>
          </cell>
          <cell r="E3050">
            <v>489.24</v>
          </cell>
        </row>
        <row r="3051">
          <cell r="B3051" t="str">
            <v>204148</v>
          </cell>
          <cell r="C3051" t="str">
            <v>47,66 KG/M : DIAM. 219 MM (8 5/8") J OU K 55 - EQ. ACIMA DE 1001 M</v>
          </cell>
          <cell r="D3051" t="str">
            <v>M</v>
          </cell>
          <cell r="E3051">
            <v>505</v>
          </cell>
        </row>
        <row r="3052">
          <cell r="B3052" t="str">
            <v>204149</v>
          </cell>
          <cell r="C3052" t="str">
            <v>53,62 KG/M : DIAM. 219 MM (8 5/8") J OU K 55 - EQ.DE 301 A 1000 M</v>
          </cell>
          <cell r="D3052" t="str">
            <v>M</v>
          </cell>
          <cell r="E3052">
            <v>541.36</v>
          </cell>
        </row>
        <row r="3053">
          <cell r="B3053" t="str">
            <v>204150</v>
          </cell>
          <cell r="C3053" t="str">
            <v>53,62 KG/M : DIAM. 219 MM (8 5/8") J OU K 55 - EQ. ACIMA DE 1001 M</v>
          </cell>
          <cell r="D3053" t="str">
            <v>M</v>
          </cell>
          <cell r="E3053">
            <v>557.12</v>
          </cell>
        </row>
        <row r="3054">
          <cell r="B3054" t="str">
            <v>204151</v>
          </cell>
          <cell r="C3054" t="str">
            <v>29,79 KG/M : DIAM. 168 MM (6 5/8") J OU K 55</v>
          </cell>
          <cell r="D3054" t="str">
            <v>M</v>
          </cell>
          <cell r="E3054">
            <v>307.33999999999997</v>
          </cell>
        </row>
        <row r="3055">
          <cell r="B3055" t="str">
            <v>204152</v>
          </cell>
          <cell r="C3055" t="str">
            <v>35,75 KG/M : DIAM. 168 MM (6 5/8") J OU K 55 - EQ. DE 301 A 1000 M</v>
          </cell>
          <cell r="D3055" t="str">
            <v>M</v>
          </cell>
          <cell r="E3055">
            <v>379.92</v>
          </cell>
        </row>
        <row r="3056">
          <cell r="B3056" t="str">
            <v>204153</v>
          </cell>
          <cell r="C3056" t="str">
            <v>35,75 KG/M : DIAM. 168 MM (6 5/8") J OU K 55 - EQ. ACIMA DE 1001 M</v>
          </cell>
          <cell r="D3056" t="str">
            <v>M</v>
          </cell>
          <cell r="E3056">
            <v>395.7</v>
          </cell>
        </row>
        <row r="3058">
          <cell r="B3058" t="str">
            <v>210000</v>
          </cell>
          <cell r="C3058" t="str">
            <v>SERVICOS ESPECIAIS</v>
          </cell>
        </row>
        <row r="3059">
          <cell r="B3059" t="str">
            <v>210100</v>
          </cell>
          <cell r="C3059" t="str">
            <v>PESQUISA E DETECCAO</v>
          </cell>
        </row>
        <row r="3060">
          <cell r="B3060" t="str">
            <v>210101</v>
          </cell>
          <cell r="C3060" t="str">
            <v>PESQUISA DE INTERFERENCIAS</v>
          </cell>
          <cell r="D3060" t="str">
            <v>M3</v>
          </cell>
          <cell r="E3060">
            <v>26.69</v>
          </cell>
        </row>
        <row r="3061">
          <cell r="B3061" t="str">
            <v>210102</v>
          </cell>
          <cell r="C3061" t="str">
            <v>PESQUISA DE VAZAMENTOS INVISIVEIS DE REDE DE AGUA E RAMAL</v>
          </cell>
          <cell r="D3061" t="str">
            <v>KM</v>
          </cell>
          <cell r="E3061">
            <v>426.73</v>
          </cell>
        </row>
        <row r="3062">
          <cell r="B3062" t="str">
            <v>210103</v>
          </cell>
          <cell r="C3062" t="str">
            <v>DETECCAO ELETROMAGNETICA DE REDE DE AGUA</v>
          </cell>
          <cell r="D3062" t="str">
            <v>M</v>
          </cell>
          <cell r="E3062">
            <v>1.52</v>
          </cell>
        </row>
        <row r="3063">
          <cell r="B3063" t="str">
            <v>210104</v>
          </cell>
          <cell r="C3063" t="str">
            <v>DETECCAO ELETROMAGNETICA DE PECAS DE AGUA</v>
          </cell>
          <cell r="D3063" t="str">
            <v>UN</v>
          </cell>
          <cell r="E3063">
            <v>57.52</v>
          </cell>
        </row>
        <row r="3064">
          <cell r="B3064" t="str">
            <v>210105</v>
          </cell>
          <cell r="C3064" t="str">
            <v>DETECCAO PELO METODO DE SONDAGEM COM VARAS METALICAS EM REDES DE AGUA</v>
          </cell>
          <cell r="D3064" t="str">
            <v>M</v>
          </cell>
          <cell r="E3064">
            <v>1.52</v>
          </cell>
        </row>
        <row r="3065">
          <cell r="B3065" t="str">
            <v>210106</v>
          </cell>
          <cell r="C3065" t="str">
            <v>SONDAGEM DE REDES E PECAS LOCALIZADAS (CAVAS) COM PAVIMENTACAO</v>
          </cell>
          <cell r="D3065" t="str">
            <v>UN</v>
          </cell>
          <cell r="E3065">
            <v>199.19</v>
          </cell>
        </row>
        <row r="3066">
          <cell r="B3066" t="str">
            <v>210107</v>
          </cell>
          <cell r="C3066" t="str">
            <v>SONDAGEM DE REDES E PECAS LOCALIZADAS (CAVAS) SEM PAVIMENTACAO</v>
          </cell>
          <cell r="D3066" t="str">
            <v>UN</v>
          </cell>
          <cell r="E3066">
            <v>168.11</v>
          </cell>
        </row>
        <row r="3067">
          <cell r="B3067" t="str">
            <v>210110</v>
          </cell>
          <cell r="C3067" t="str">
            <v>DESCOBRIMENTO E NIVELAMENTO DE PV,PI,TL</v>
          </cell>
          <cell r="D3067" t="str">
            <v>UN</v>
          </cell>
          <cell r="E3067">
            <v>173.84</v>
          </cell>
        </row>
        <row r="3069">
          <cell r="B3069" t="str">
            <v>210600</v>
          </cell>
          <cell r="C3069" t="str">
            <v>LEVANTAMENTO E RECOMPOSICAO DE SUPERFICIE</v>
          </cell>
        </row>
        <row r="3070">
          <cell r="B3070" t="str">
            <v>210601</v>
          </cell>
          <cell r="C3070" t="str">
            <v>REMOCAO DE ENTULHO RETIRADO DE VALA, QUALQUER DISTANCIA</v>
          </cell>
          <cell r="D3070" t="str">
            <v>M2</v>
          </cell>
          <cell r="E3070">
            <v>23.14</v>
          </cell>
        </row>
        <row r="3071">
          <cell r="B3071" t="str">
            <v>210602</v>
          </cell>
          <cell r="C3071" t="str">
            <v>MOBILIZACAO DE EQUIPE PARA LEVANTAMENTO E REPOSICAO DE PAVIMENTO</v>
          </cell>
          <cell r="D3071" t="str">
            <v>M2</v>
          </cell>
          <cell r="E3071">
            <v>9.0500000000000007</v>
          </cell>
        </row>
        <row r="3073">
          <cell r="B3073" t="str">
            <v>210700</v>
          </cell>
          <cell r="C3073" t="str">
            <v>SERVICOS DE CONSERVACAO DE AREAS</v>
          </cell>
        </row>
        <row r="3074">
          <cell r="B3074" t="str">
            <v>210701</v>
          </cell>
          <cell r="C3074" t="str">
            <v>CONSERV. DE AREAS VERDES(CAPINA C/REMOCAO VEGET. DIVERSA EXTERMINIO PRAGAS EM CAMINHOS E/OU FAIXA)</v>
          </cell>
          <cell r="D3074" t="str">
            <v>M2</v>
          </cell>
          <cell r="E3074">
            <v>0.19</v>
          </cell>
        </row>
        <row r="3075">
          <cell r="B3075" t="str">
            <v>210703</v>
          </cell>
          <cell r="C3075" t="str">
            <v>LIMPEZA DE CANALETAS DE DRENAGEM SUPERFICIAL</v>
          </cell>
          <cell r="D3075" t="str">
            <v>M</v>
          </cell>
          <cell r="E3075">
            <v>0.34</v>
          </cell>
        </row>
        <row r="3076">
          <cell r="B3076" t="str">
            <v>210704</v>
          </cell>
          <cell r="C3076" t="str">
            <v>IRRIGACAO DE AREA GRAMADA COM CAMINHAO IRRIGADEIRA</v>
          </cell>
          <cell r="D3076" t="str">
            <v>M2</v>
          </cell>
          <cell r="E3076">
            <v>0.06</v>
          </cell>
        </row>
        <row r="3077">
          <cell r="B3077" t="str">
            <v>210705</v>
          </cell>
          <cell r="C3077" t="str">
            <v>LIMPEZA DE CAIXA DE PASSAGEM OU BUEIRO</v>
          </cell>
          <cell r="D3077" t="str">
            <v>UN</v>
          </cell>
          <cell r="E3077">
            <v>11.73</v>
          </cell>
        </row>
        <row r="3078">
          <cell r="B3078" t="str">
            <v>210706</v>
          </cell>
          <cell r="C3078" t="str">
            <v>ALTEAMENTO DO FECHAMENTO DE DIVISA COM 3 FIOS DE  ARAME FARPADO</v>
          </cell>
          <cell r="D3078" t="str">
            <v>M</v>
          </cell>
          <cell r="E3078">
            <v>8.0399999999999991</v>
          </cell>
        </row>
        <row r="3079">
          <cell r="B3079" t="str">
            <v>210707</v>
          </cell>
          <cell r="C3079" t="str">
            <v>CONSERVACAO DE FAIXAS DE CIRCULACAO DE 1,00 M JUNTO  AS DIVISAS - ROCAGEM COM REMOCAO DA VEGETACAO</v>
          </cell>
          <cell r="D3079" t="str">
            <v>M</v>
          </cell>
          <cell r="E3079">
            <v>0.14000000000000001</v>
          </cell>
        </row>
        <row r="3080">
          <cell r="B3080" t="str">
            <v>210708</v>
          </cell>
          <cell r="C3080" t="str">
            <v>CONSERVACAO DE FAIXAS DE CIRCULACAO - PINTURA DOS MARCOS COM LATEX E NUMERACAO COM TINTA A OLEO</v>
          </cell>
          <cell r="D3080" t="str">
            <v>UN</v>
          </cell>
          <cell r="E3080">
            <v>8.33</v>
          </cell>
        </row>
        <row r="3081">
          <cell r="B3081" t="str">
            <v>210709</v>
          </cell>
          <cell r="C3081" t="str">
            <v>CONSERVACAO DE FAIXAS DE CIRCULACAO-PINTURA DOS MARCOS E NUMERACAO COM TINTA A OLEO</v>
          </cell>
          <cell r="D3081" t="str">
            <v>UN</v>
          </cell>
          <cell r="E3081">
            <v>12.28</v>
          </cell>
        </row>
        <row r="3082">
          <cell r="B3082" t="str">
            <v>210710</v>
          </cell>
          <cell r="C3082" t="str">
            <v>CONSERVACAO DE FAIXAS DE CIRCULACAO-REPOSICAO DE MARCOS</v>
          </cell>
          <cell r="D3082" t="str">
            <v>UN</v>
          </cell>
          <cell r="E3082">
            <v>14.12</v>
          </cell>
        </row>
        <row r="3083">
          <cell r="B3083" t="str">
            <v>210711</v>
          </cell>
          <cell r="C3083" t="str">
            <v>CONSERVACAO DE FAIXAS DE CIRCULACAO-REPOSICAO DE  FIOS ARREBENTADOS OU ARRANCADOS</v>
          </cell>
          <cell r="D3083" t="str">
            <v>M</v>
          </cell>
          <cell r="E3083">
            <v>0.79</v>
          </cell>
        </row>
        <row r="3084">
          <cell r="B3084" t="str">
            <v>210712</v>
          </cell>
          <cell r="C3084" t="str">
            <v>CONSERVACAO DE FAIXAS DE CIRCULACAO-REPOSICAO DE MOUROES DE CONCRETO</v>
          </cell>
          <cell r="D3084" t="str">
            <v>UN</v>
          </cell>
          <cell r="E3084">
            <v>67.55</v>
          </cell>
        </row>
        <row r="3085">
          <cell r="B3085" t="str">
            <v>210715</v>
          </cell>
          <cell r="C3085" t="str">
            <v>CONSERVACAO DE AREAS VERDES - CORTES E MANUTENCAO DO GRAMADO EM AREAS PLANAS</v>
          </cell>
          <cell r="D3085" t="str">
            <v>M2</v>
          </cell>
          <cell r="E3085">
            <v>0.25</v>
          </cell>
        </row>
        <row r="3086">
          <cell r="B3086" t="str">
            <v>210716</v>
          </cell>
          <cell r="C3086" t="str">
            <v>CONSERVACAO DE AREAS VERDES - CORTE E MANUTENCAO DO GRAMADO EM TALUDES</v>
          </cell>
          <cell r="D3086" t="str">
            <v>M2</v>
          </cell>
          <cell r="E3086">
            <v>0.3</v>
          </cell>
        </row>
        <row r="3087">
          <cell r="B3087" t="str">
            <v>210717</v>
          </cell>
          <cell r="C3087" t="str">
            <v>CONSERVACAO DE AREAS VERDES-ROCAGEM SEM REMOCAO VEGET.DIVERSAS EXTERM. PRAGAS EM FAIXAS DE ADUTORAS</v>
          </cell>
          <cell r="D3087" t="str">
            <v>M2</v>
          </cell>
          <cell r="E3087">
            <v>0.13</v>
          </cell>
        </row>
        <row r="3088">
          <cell r="B3088" t="str">
            <v>210718</v>
          </cell>
          <cell r="C3088" t="str">
            <v>CONSERVACAO DE AREAS VERDES-ROCAGEM COM REMOCAO VEGET.DIVER.EXTERM.PRAGAS FAIXAS ESTR.MARGEM/CANAIS</v>
          </cell>
          <cell r="D3088" t="str">
            <v>M</v>
          </cell>
          <cell r="E3088">
            <v>0.63</v>
          </cell>
        </row>
        <row r="3089">
          <cell r="B3089" t="str">
            <v>210719</v>
          </cell>
          <cell r="C3089" t="str">
            <v>CONSERVACAO DE AREAS VERDES-ROCAGEM E APLICACAO DE HERBICIDA NA VEGETACAO DE PATIOS EMPEDRADOS</v>
          </cell>
          <cell r="D3089" t="str">
            <v>M2</v>
          </cell>
          <cell r="E3089">
            <v>1.47</v>
          </cell>
        </row>
        <row r="3090">
          <cell r="B3090" t="str">
            <v>210720</v>
          </cell>
          <cell r="C3090" t="str">
            <v>CONSERVACAO DE AREAS VERDES-LIMPEZA DE TALUDES PROTEGIDOS COM ENROCAMENTO</v>
          </cell>
          <cell r="D3090" t="str">
            <v>M2</v>
          </cell>
          <cell r="E3090">
            <v>0.43</v>
          </cell>
        </row>
        <row r="3091">
          <cell r="B3091" t="str">
            <v>210721</v>
          </cell>
          <cell r="C3091" t="str">
            <v>CONSERVACAO DE AREAS VERDES-RECOBRIMENTO DE AREA  GRAMADA COM TERRA VEGETAL E ADUBACAO</v>
          </cell>
          <cell r="D3091" t="str">
            <v>M2</v>
          </cell>
          <cell r="E3091">
            <v>1.96</v>
          </cell>
        </row>
        <row r="3092">
          <cell r="B3092" t="str">
            <v>210723</v>
          </cell>
          <cell r="C3092" t="str">
            <v>COLOCACAO ARAME FARPADO EM MOUROES EXISTENTES - 11 FIOS</v>
          </cell>
          <cell r="D3092" t="str">
            <v>M</v>
          </cell>
          <cell r="E3092">
            <v>7.26</v>
          </cell>
        </row>
        <row r="3093">
          <cell r="B3093" t="str">
            <v>210724</v>
          </cell>
          <cell r="C3093" t="str">
            <v>COLOCACAO ARAME FARPADO EM MOUROES EXIXTENTES - 5 FIOS</v>
          </cell>
          <cell r="D3093" t="str">
            <v>M</v>
          </cell>
          <cell r="E3093">
            <v>3.44</v>
          </cell>
        </row>
        <row r="3094">
          <cell r="B3094" t="str">
            <v>210725</v>
          </cell>
          <cell r="C3094" t="str">
            <v>COLOCACAO TELA DE ALAMBRADO EM MOUROES EXISTENTES</v>
          </cell>
          <cell r="D3094" t="str">
            <v>M</v>
          </cell>
          <cell r="E3094">
            <v>31.46</v>
          </cell>
        </row>
        <row r="3096">
          <cell r="B3096" t="str">
            <v>210800</v>
          </cell>
          <cell r="C3096" t="str">
            <v>DEMOLICOES E REMOCOES</v>
          </cell>
        </row>
        <row r="3097">
          <cell r="B3097" t="str">
            <v>210801</v>
          </cell>
          <cell r="C3097" t="str">
            <v>DEMOLICAO DE ALVENARIA</v>
          </cell>
          <cell r="D3097" t="str">
            <v>M3</v>
          </cell>
          <cell r="E3097">
            <v>77.63</v>
          </cell>
        </row>
        <row r="3098">
          <cell r="B3098" t="str">
            <v>210802</v>
          </cell>
          <cell r="C3098" t="str">
            <v>DEMOLICAO DE CONCRETO ARMADO</v>
          </cell>
          <cell r="D3098" t="str">
            <v>M3</v>
          </cell>
          <cell r="E3098">
            <v>170.14</v>
          </cell>
        </row>
        <row r="3099">
          <cell r="B3099" t="str">
            <v>210803</v>
          </cell>
          <cell r="C3099" t="str">
            <v>DEMOLICAO DE CONCRETO SIMPLES</v>
          </cell>
          <cell r="D3099" t="str">
            <v>M3</v>
          </cell>
          <cell r="E3099">
            <v>89.44</v>
          </cell>
        </row>
        <row r="3100">
          <cell r="B3100" t="str">
            <v>210804</v>
          </cell>
          <cell r="C3100" t="str">
            <v>REMOCAO DE PISO</v>
          </cell>
          <cell r="D3100" t="str">
            <v>M2</v>
          </cell>
          <cell r="E3100">
            <v>16.03</v>
          </cell>
        </row>
        <row r="3101">
          <cell r="B3101" t="str">
            <v>210805</v>
          </cell>
          <cell r="C3101" t="str">
            <v>REMOCAO DE TELHAS DE BARRO</v>
          </cell>
          <cell r="D3101" t="str">
            <v>M2</v>
          </cell>
          <cell r="E3101">
            <v>5.54</v>
          </cell>
        </row>
        <row r="3102">
          <cell r="B3102" t="str">
            <v>210806</v>
          </cell>
          <cell r="C3102" t="str">
            <v>REMOCAO DE TELHAS ONDULADAS</v>
          </cell>
          <cell r="D3102" t="str">
            <v>M2</v>
          </cell>
          <cell r="E3102">
            <v>2.2999999999999998</v>
          </cell>
        </row>
        <row r="3103">
          <cell r="B3103" t="str">
            <v>210807</v>
          </cell>
          <cell r="C3103" t="str">
            <v>REMOCAO DE TELHAS DE FIBROCIMENTO L = 49 CM</v>
          </cell>
          <cell r="D3103" t="str">
            <v>M2</v>
          </cell>
          <cell r="E3103">
            <v>2.42</v>
          </cell>
        </row>
        <row r="3104">
          <cell r="B3104" t="str">
            <v>210808</v>
          </cell>
          <cell r="C3104" t="str">
            <v>REMOCAO DE TELHAS DE FIBROCIMENTO L = 90 CM</v>
          </cell>
          <cell r="D3104" t="str">
            <v>M2</v>
          </cell>
          <cell r="E3104">
            <v>2.52</v>
          </cell>
        </row>
        <row r="3105">
          <cell r="B3105" t="str">
            <v>210809</v>
          </cell>
          <cell r="C3105" t="str">
            <v>REMOCAO DE ESTRUTURA DE MADEIRA EM TESOURA PONTALETADA OU MISTA PARA TELHAS DE BARRO</v>
          </cell>
          <cell r="D3105" t="str">
            <v>M2</v>
          </cell>
          <cell r="E3105">
            <v>10.85</v>
          </cell>
        </row>
        <row r="3106">
          <cell r="B3106" t="str">
            <v>210810</v>
          </cell>
          <cell r="C3106" t="str">
            <v>REMOCAO DE ESTRUTURA DE MADEIRA EM TESOURA PONTALETADA OU MISTA PARA TELHAS DE FIBROCIMENTO</v>
          </cell>
          <cell r="D3106" t="str">
            <v>M2</v>
          </cell>
          <cell r="E3106">
            <v>7.22</v>
          </cell>
        </row>
        <row r="3107">
          <cell r="B3107" t="str">
            <v>210811</v>
          </cell>
          <cell r="C3107" t="str">
            <v>REMOCAO DE CAIBROS DE ESTRUTURA DE MADEIRA DA COBERTURA</v>
          </cell>
          <cell r="D3107" t="str">
            <v>M</v>
          </cell>
          <cell r="E3107">
            <v>1.02</v>
          </cell>
        </row>
        <row r="3108">
          <cell r="B3108" t="str">
            <v>210812</v>
          </cell>
          <cell r="C3108" t="str">
            <v>REMOCAO DE RIPAS DE ESTRUTURA DE MADEIRA DA COBERTURA</v>
          </cell>
          <cell r="D3108" t="str">
            <v>M</v>
          </cell>
          <cell r="E3108">
            <v>0.14000000000000001</v>
          </cell>
        </row>
        <row r="3109">
          <cell r="B3109" t="str">
            <v>210813</v>
          </cell>
          <cell r="C3109" t="str">
            <v>REMOCAO DE CALHAS E RUFOS</v>
          </cell>
          <cell r="D3109" t="str">
            <v>M</v>
          </cell>
          <cell r="E3109">
            <v>1.91</v>
          </cell>
        </row>
        <row r="3110">
          <cell r="B3110" t="str">
            <v>210814</v>
          </cell>
          <cell r="C3110" t="str">
            <v>REMOCAO DE FORROS DE MADEIRA PREGADAS</v>
          </cell>
          <cell r="D3110" t="str">
            <v>M2</v>
          </cell>
          <cell r="E3110">
            <v>5.04</v>
          </cell>
        </row>
        <row r="3111">
          <cell r="B3111" t="str">
            <v>210815</v>
          </cell>
          <cell r="C3111" t="str">
            <v>REMOCAO DE FORRO DE ESTUQUE</v>
          </cell>
          <cell r="D3111" t="str">
            <v>M2</v>
          </cell>
          <cell r="E3111">
            <v>4.33</v>
          </cell>
        </row>
        <row r="3112">
          <cell r="B3112" t="str">
            <v>210816</v>
          </cell>
          <cell r="C3112" t="str">
            <v>REMOCAO DE REVESTIMENTO COM ARGAMASSA</v>
          </cell>
          <cell r="D3112" t="str">
            <v>M2</v>
          </cell>
          <cell r="E3112">
            <v>1.64</v>
          </cell>
        </row>
        <row r="3113">
          <cell r="B3113" t="str">
            <v>210817</v>
          </cell>
          <cell r="C3113" t="str">
            <v>REMOCAO DE REVESTIMENTO DE AZULEJO, INCLUSIVE ARGAMASSA</v>
          </cell>
          <cell r="D3113" t="str">
            <v>M2</v>
          </cell>
          <cell r="E3113">
            <v>3.32</v>
          </cell>
        </row>
        <row r="3114">
          <cell r="B3114" t="str">
            <v>210818</v>
          </cell>
          <cell r="C3114" t="str">
            <v>REMOCAO DE CAIACAO OU TINTA MINERAL IMPERMEAVEL</v>
          </cell>
          <cell r="D3114" t="str">
            <v>M2</v>
          </cell>
          <cell r="E3114">
            <v>0.99</v>
          </cell>
        </row>
        <row r="3115">
          <cell r="B3115" t="str">
            <v>210819</v>
          </cell>
          <cell r="C3115" t="str">
            <v>REMOCAO DE PINTURA OLEO, ESMALTE, LATEX ACRILICO EM PAREDES</v>
          </cell>
          <cell r="D3115" t="str">
            <v>M2</v>
          </cell>
          <cell r="E3115">
            <v>2.2200000000000002</v>
          </cell>
        </row>
        <row r="3116">
          <cell r="B3116" t="str">
            <v>210820</v>
          </cell>
          <cell r="C3116" t="str">
            <v>REMOCAO DE PINTURA A OLEO, ESMALTE OU VERNIZ EM ESQUADRIAS DE MADEIRA</v>
          </cell>
          <cell r="D3116" t="str">
            <v>M2</v>
          </cell>
          <cell r="E3116">
            <v>3.23</v>
          </cell>
        </row>
        <row r="3117">
          <cell r="B3117" t="str">
            <v>210821</v>
          </cell>
          <cell r="C3117" t="str">
            <v>REMOCAO DE PINTURA A OLEO, ESMALTE, ALUMINIO, GRAFITE EM ESQUADRIAS DE FERRO</v>
          </cell>
          <cell r="D3117" t="str">
            <v>M2</v>
          </cell>
          <cell r="E3117">
            <v>3.49</v>
          </cell>
        </row>
        <row r="3118">
          <cell r="B3118" t="str">
            <v>210822</v>
          </cell>
          <cell r="C3118" t="str">
            <v>REMOCAO DE FOLHAS DE PORTAS OU JANELAS DE MADEIRA</v>
          </cell>
          <cell r="D3118" t="str">
            <v>UN</v>
          </cell>
          <cell r="E3118">
            <v>4.8899999999999997</v>
          </cell>
        </row>
        <row r="3119">
          <cell r="B3119" t="str">
            <v>210823</v>
          </cell>
          <cell r="C3119" t="str">
            <v>REMOCAO DE BATENTES DE MADEIRA</v>
          </cell>
          <cell r="D3119" t="str">
            <v>UN</v>
          </cell>
          <cell r="E3119">
            <v>21.75</v>
          </cell>
        </row>
        <row r="3120">
          <cell r="B3120" t="str">
            <v>210824</v>
          </cell>
          <cell r="C3120" t="str">
            <v>REMOCAO DE FECHADURAS DE EMBUTIR</v>
          </cell>
          <cell r="D3120" t="str">
            <v>UN</v>
          </cell>
          <cell r="E3120">
            <v>4.8899999999999997</v>
          </cell>
        </row>
        <row r="3121">
          <cell r="B3121" t="str">
            <v>210825</v>
          </cell>
          <cell r="C3121" t="str">
            <v>REMOCAO DE ESQUADRIAS METALICAS</v>
          </cell>
          <cell r="D3121" t="str">
            <v>M2</v>
          </cell>
          <cell r="E3121">
            <v>12.68</v>
          </cell>
        </row>
        <row r="3122">
          <cell r="B3122" t="str">
            <v>210826</v>
          </cell>
          <cell r="C3122" t="str">
            <v>REMOCAO DE VIDROS, INCLUSIVE RASPAGEM DE MASSA OU RETIRADA DE BAGUETES</v>
          </cell>
          <cell r="D3122" t="str">
            <v>M2</v>
          </cell>
          <cell r="E3122">
            <v>6.07</v>
          </cell>
        </row>
        <row r="3123">
          <cell r="B3123" t="str">
            <v>210827</v>
          </cell>
          <cell r="C3123" t="str">
            <v>REMOCAO DE TUBULACOES EM GERAL</v>
          </cell>
          <cell r="D3123" t="str">
            <v>M</v>
          </cell>
          <cell r="E3123">
            <v>3.32</v>
          </cell>
        </row>
        <row r="3124">
          <cell r="B3124" t="str">
            <v>210828</v>
          </cell>
          <cell r="C3124" t="str">
            <v>REMOCAO DE REGISTRO E VALVULAS DE DESCARGA</v>
          </cell>
          <cell r="D3124" t="str">
            <v>UN</v>
          </cell>
          <cell r="E3124">
            <v>44.46</v>
          </cell>
        </row>
        <row r="3125">
          <cell r="B3125" t="str">
            <v>210829</v>
          </cell>
          <cell r="C3125" t="str">
            <v>REMOCAO APARELHOS SANITARIOS, INCLUSIVE OS ACESSORIOS</v>
          </cell>
          <cell r="D3125" t="str">
            <v>UN</v>
          </cell>
          <cell r="E3125">
            <v>16.940000000000001</v>
          </cell>
        </row>
        <row r="3126">
          <cell r="B3126" t="str">
            <v>210830</v>
          </cell>
          <cell r="C3126" t="str">
            <v>REMOCAO DE CAIXAS ESTAMPADAS</v>
          </cell>
          <cell r="D3126" t="str">
            <v>UN</v>
          </cell>
          <cell r="E3126">
            <v>0.99</v>
          </cell>
        </row>
        <row r="3127">
          <cell r="B3127" t="str">
            <v>210831</v>
          </cell>
          <cell r="C3127" t="str">
            <v>REMOCAO DE INTERRUPTORES E TOMADAS</v>
          </cell>
          <cell r="D3127" t="str">
            <v>UN</v>
          </cell>
          <cell r="E3127">
            <v>8.16</v>
          </cell>
        </row>
        <row r="3128">
          <cell r="B3128" t="str">
            <v>210832</v>
          </cell>
          <cell r="C3128" t="str">
            <v>REMOCAO DE APARELHOS DE ILUMINACAO PARA LAMPADAS   INCANDESCENTES</v>
          </cell>
          <cell r="D3128" t="str">
            <v>UN</v>
          </cell>
          <cell r="E3128">
            <v>8.16</v>
          </cell>
        </row>
        <row r="3129">
          <cell r="B3129" t="str">
            <v>210833</v>
          </cell>
          <cell r="C3129" t="str">
            <v>REMOCAO DE APARELHOS DE ILUMINACAO PARA LAMPADAS FLUORESCENTE</v>
          </cell>
          <cell r="D3129" t="str">
            <v>UN</v>
          </cell>
          <cell r="E3129">
            <v>15.34</v>
          </cell>
        </row>
        <row r="3130">
          <cell r="B3130" t="str">
            <v>210834</v>
          </cell>
          <cell r="C3130" t="str">
            <v>REMOCAO DE FIOS ELETRICOS</v>
          </cell>
          <cell r="D3130" t="str">
            <v>M</v>
          </cell>
          <cell r="E3130">
            <v>0.99</v>
          </cell>
        </row>
        <row r="3131">
          <cell r="B3131" t="str">
            <v>210835</v>
          </cell>
          <cell r="C3131" t="str">
            <v>REMOCAO DE CERCA DE ARAME FARPADO 5 FIOS</v>
          </cell>
          <cell r="D3131" t="str">
            <v>M</v>
          </cell>
          <cell r="E3131">
            <v>6.49</v>
          </cell>
        </row>
        <row r="3132">
          <cell r="B3132" t="str">
            <v>210836</v>
          </cell>
          <cell r="C3132" t="str">
            <v>REMOCAO DE CERCA DE ARAME FARPADO 11 FIOS</v>
          </cell>
          <cell r="D3132" t="str">
            <v>M</v>
          </cell>
          <cell r="E3132">
            <v>10.65</v>
          </cell>
        </row>
        <row r="3133">
          <cell r="B3133" t="str">
            <v>210837</v>
          </cell>
          <cell r="C3133" t="str">
            <v>REMOCAO DE ARAME FARPADO DE CERCA DE ARAME FARPADO</v>
          </cell>
          <cell r="D3133" t="str">
            <v>M</v>
          </cell>
          <cell r="E3133">
            <v>4.16</v>
          </cell>
        </row>
        <row r="3134">
          <cell r="B3134" t="str">
            <v>210838</v>
          </cell>
          <cell r="C3134" t="str">
            <v>REMOCAO DE CERCA EM ALAMBRADO</v>
          </cell>
          <cell r="D3134" t="str">
            <v>M</v>
          </cell>
          <cell r="E3134">
            <v>18.670000000000002</v>
          </cell>
        </row>
        <row r="3135">
          <cell r="B3135" t="str">
            <v>210839</v>
          </cell>
          <cell r="C3135" t="str">
            <v>REMOCAO DE TELA DE ALAMBRADO DE CERCA EM ALAMBRADO</v>
          </cell>
          <cell r="D3135" t="str">
            <v>M</v>
          </cell>
          <cell r="E3135">
            <v>4.26</v>
          </cell>
        </row>
        <row r="3136">
          <cell r="B3136" t="str">
            <v>210840</v>
          </cell>
          <cell r="C3136" t="str">
            <v>REMOCAO DE PORTAO DE TELA</v>
          </cell>
          <cell r="D3136" t="str">
            <v>M2</v>
          </cell>
          <cell r="E3136">
            <v>2.89</v>
          </cell>
        </row>
        <row r="3138">
          <cell r="B3138" t="str">
            <v>210900</v>
          </cell>
          <cell r="C3138" t="str">
            <v>RECOLOCACAO, REFORMAS E LIMPEZA</v>
          </cell>
        </row>
        <row r="3139">
          <cell r="B3139" t="str">
            <v>210901</v>
          </cell>
          <cell r="C3139" t="str">
            <v>FORRO DE ESTUQUE DE TETOS E BEIRAIS</v>
          </cell>
          <cell r="D3139" t="str">
            <v>M2</v>
          </cell>
          <cell r="E3139">
            <v>80.510000000000005</v>
          </cell>
        </row>
        <row r="3140">
          <cell r="B3140" t="str">
            <v>210902</v>
          </cell>
          <cell r="C3140" t="str">
            <v>FORRO DE TABUAS APARELHADAS MACHO E FEMEA DE PINHO</v>
          </cell>
          <cell r="D3140" t="str">
            <v>M2</v>
          </cell>
          <cell r="E3140">
            <v>22.31</v>
          </cell>
        </row>
        <row r="3141">
          <cell r="B3141" t="str">
            <v>210903</v>
          </cell>
          <cell r="C3141" t="str">
            <v>FORRO DE TABUAS APARELHADAS MACHO E FEMEA DE PEROBA</v>
          </cell>
          <cell r="D3141" t="str">
            <v>M2</v>
          </cell>
          <cell r="E3141">
            <v>69.510000000000005</v>
          </cell>
        </row>
        <row r="3142">
          <cell r="B3142" t="str">
            <v>210904</v>
          </cell>
          <cell r="C3142" t="str">
            <v>REPREGAMENTO DE FORROS DE MADEIRA</v>
          </cell>
          <cell r="D3142" t="str">
            <v>M2</v>
          </cell>
          <cell r="E3142">
            <v>2.1800000000000002</v>
          </cell>
        </row>
        <row r="3143">
          <cell r="B3143" t="str">
            <v>210905</v>
          </cell>
          <cell r="C3143" t="str">
            <v>ESTRUTURA DE COBERTURA EM MADEIRA DE LEI EM TESOURA P/TELHAS CERAMICAS - VAOS ATE 7,00 M</v>
          </cell>
          <cell r="D3143" t="str">
            <v>M2</v>
          </cell>
          <cell r="E3143">
            <v>61.2</v>
          </cell>
        </row>
        <row r="3144">
          <cell r="B3144" t="str">
            <v>210906</v>
          </cell>
          <cell r="C3144" t="str">
            <v>ESTRUTURA DE COBERTURA EM MADEIRA DE LEI EM TESOURA P/TELHAS CERAMICAS - VAOS 7,01 A 10,0 M</v>
          </cell>
          <cell r="D3144" t="str">
            <v>M2</v>
          </cell>
          <cell r="E3144">
            <v>68.819999999999993</v>
          </cell>
        </row>
        <row r="3145">
          <cell r="B3145" t="str">
            <v>210907</v>
          </cell>
          <cell r="C3145" t="str">
            <v>ESTRUTURA DE COBERTURA EM MADEIRA DE LEI EM TESOURA PONTALETADAS (MISTA) P/TELHAS CERAMICAS</v>
          </cell>
          <cell r="D3145" t="str">
            <v>M2</v>
          </cell>
          <cell r="E3145">
            <v>53.65</v>
          </cell>
        </row>
        <row r="3146">
          <cell r="B3146" t="str">
            <v>210909</v>
          </cell>
          <cell r="C3146" t="str">
            <v>ESTRUTURA COBERTURA EM MADEIRA EM TESOURA PARA TELHAS ONDULADAS - VAOS ATE 7,00 M</v>
          </cell>
          <cell r="D3146" t="str">
            <v>M2</v>
          </cell>
          <cell r="E3146">
            <v>46.61</v>
          </cell>
        </row>
        <row r="3147">
          <cell r="B3147" t="str">
            <v>210912</v>
          </cell>
          <cell r="C3147" t="str">
            <v>RECOLOCACAO DE RIPAS</v>
          </cell>
          <cell r="D3147" t="str">
            <v>M</v>
          </cell>
          <cell r="E3147">
            <v>0.31</v>
          </cell>
        </row>
        <row r="3148">
          <cell r="B3148" t="str">
            <v>210913</v>
          </cell>
          <cell r="C3148" t="str">
            <v>RECOLOCACAO DE CAIBROS</v>
          </cell>
          <cell r="D3148" t="str">
            <v>M</v>
          </cell>
          <cell r="E3148">
            <v>2.5499999999999998</v>
          </cell>
        </row>
        <row r="3149">
          <cell r="B3149" t="str">
            <v>210914</v>
          </cell>
          <cell r="C3149" t="str">
            <v>RECOLOCACAO DE TELHAS TIPO FRANCESA</v>
          </cell>
          <cell r="D3149" t="str">
            <v>M2</v>
          </cell>
          <cell r="E3149">
            <v>11.57</v>
          </cell>
        </row>
        <row r="3150">
          <cell r="B3150" t="str">
            <v>210915</v>
          </cell>
          <cell r="C3150" t="str">
            <v>RECOLOCACAO DE TELHAS TIPO PAULISTA</v>
          </cell>
          <cell r="D3150" t="str">
            <v>M2</v>
          </cell>
          <cell r="E3150">
            <v>25.08</v>
          </cell>
        </row>
        <row r="3151">
          <cell r="B3151" t="str">
            <v>210916</v>
          </cell>
          <cell r="C3151" t="str">
            <v>RECOLOCACAO DE TELHAS ONDULADAS DE FIBROCIMENTO, ALUMINIO, PLASTICO</v>
          </cell>
          <cell r="D3151" t="str">
            <v>M2</v>
          </cell>
          <cell r="E3151">
            <v>7.22</v>
          </cell>
        </row>
        <row r="3152">
          <cell r="B3152" t="str">
            <v>210917</v>
          </cell>
          <cell r="C3152" t="str">
            <v>LIMPEZA DE PISOS CIMENTADO, CERAMICO, AZULEJOS,PEDRAS, PISO VINILICO, LADRILHO HIDRAULICO</v>
          </cell>
          <cell r="D3152" t="str">
            <v>M2</v>
          </cell>
          <cell r="E3152">
            <v>4.9800000000000004</v>
          </cell>
        </row>
        <row r="3153">
          <cell r="B3153" t="str">
            <v>210918</v>
          </cell>
          <cell r="C3153" t="str">
            <v>LIMPEZA DE VIDROS</v>
          </cell>
          <cell r="D3153" t="str">
            <v>M2</v>
          </cell>
          <cell r="E3153">
            <v>6.25</v>
          </cell>
        </row>
        <row r="3154">
          <cell r="B3154" t="str">
            <v>210919</v>
          </cell>
          <cell r="C3154" t="str">
            <v>LIMPEZA DE APARELHOS SANITARIOS, INCLUSIVE METAIS</v>
          </cell>
          <cell r="D3154" t="str">
            <v>UN</v>
          </cell>
          <cell r="E3154">
            <v>6.66</v>
          </cell>
        </row>
        <row r="3156">
          <cell r="B3156" t="str">
            <v>480000</v>
          </cell>
          <cell r="C3156" t="str">
            <v>RECUPERACAO DE ESTRUTURAS DE CONCRETO</v>
          </cell>
        </row>
        <row r="3157">
          <cell r="B3157" t="str">
            <v>480100</v>
          </cell>
          <cell r="C3157" t="str">
            <v>SERVICOS PRELIMINARES</v>
          </cell>
        </row>
        <row r="3158">
          <cell r="B3158" t="str">
            <v>480101</v>
          </cell>
          <cell r="C3158" t="str">
            <v>ANDAIMES TUBULARES</v>
          </cell>
          <cell r="D3158" t="str">
            <v>M3XME</v>
          </cell>
          <cell r="E3158">
            <v>9.0399999999999991</v>
          </cell>
        </row>
        <row r="3159">
          <cell r="B3159" t="str">
            <v>480102</v>
          </cell>
          <cell r="C3159" t="str">
            <v>PROTECAO COM TELA DE NAILON</v>
          </cell>
          <cell r="D3159" t="str">
            <v>M2</v>
          </cell>
          <cell r="E3159">
            <v>5.34</v>
          </cell>
        </row>
        <row r="3160">
          <cell r="B3160" t="str">
            <v>480103</v>
          </cell>
          <cell r="C3160" t="str">
            <v>CIMBRAMENTO DE MADEIRA</v>
          </cell>
          <cell r="D3160" t="str">
            <v>M3</v>
          </cell>
          <cell r="E3160">
            <v>25.29</v>
          </cell>
        </row>
        <row r="3161">
          <cell r="B3161" t="str">
            <v>480104</v>
          </cell>
          <cell r="C3161" t="str">
            <v>CIMBRAMENTO TUBULAR</v>
          </cell>
          <cell r="D3161" t="str">
            <v>M3XME</v>
          </cell>
          <cell r="E3161">
            <v>9.58</v>
          </cell>
        </row>
        <row r="3163">
          <cell r="B3163" t="str">
            <v>480200</v>
          </cell>
          <cell r="C3163" t="str">
            <v>PREPARO E LIMPEZA DO SUBSTRATO</v>
          </cell>
        </row>
        <row r="3164">
          <cell r="B3164" t="str">
            <v>480201</v>
          </cell>
          <cell r="C3164" t="str">
            <v>DEMARCACAO DAS AREAS DE REPAROS C/DISCO DE CORTE</v>
          </cell>
          <cell r="D3164" t="str">
            <v>M</v>
          </cell>
          <cell r="E3164">
            <v>2.5499999999999998</v>
          </cell>
        </row>
        <row r="3165">
          <cell r="B3165" t="str">
            <v>480202</v>
          </cell>
          <cell r="C3165" t="str">
            <v>HIDROJATEAMENTO DE ALTA PRESSAO C/AGUA QUENTE OU FRIA E SOLUCAO LIMPADORA (ATE 170 KGF/CM2)</v>
          </cell>
          <cell r="D3165" t="str">
            <v>M2</v>
          </cell>
          <cell r="E3165">
            <v>5.78</v>
          </cell>
        </row>
        <row r="3166">
          <cell r="B3166" t="str">
            <v>480203</v>
          </cell>
          <cell r="C3166" t="str">
            <v>HIDROJATEAMENTO DE ALTISSIMA PRESSAO C/AGUA QUENTE OU FRIA E SOLUCAO LIMPADORA (ACIMA DE 17 MPA)</v>
          </cell>
          <cell r="D3166" t="str">
            <v>M2</v>
          </cell>
          <cell r="E3166">
            <v>5.78</v>
          </cell>
        </row>
        <row r="3167">
          <cell r="B3167" t="str">
            <v>480204</v>
          </cell>
          <cell r="C3167" t="str">
            <v>UMEDECIMENTO DO SUBSTRATO</v>
          </cell>
          <cell r="D3167" t="str">
            <v>M2</v>
          </cell>
          <cell r="E3167">
            <v>2.58</v>
          </cell>
        </row>
        <row r="3168">
          <cell r="B3168" t="str">
            <v>480205</v>
          </cell>
          <cell r="C3168" t="str">
            <v>LIXAMENTO DO SUBSTRATO</v>
          </cell>
          <cell r="D3168" t="str">
            <v>M2</v>
          </cell>
          <cell r="E3168">
            <v>7.07</v>
          </cell>
        </row>
        <row r="3169">
          <cell r="B3169" t="str">
            <v>480206</v>
          </cell>
          <cell r="C3169" t="str">
            <v>ESCOVAMENTO MANUAL</v>
          </cell>
          <cell r="D3169" t="str">
            <v>M2</v>
          </cell>
          <cell r="E3169">
            <v>2.73</v>
          </cell>
        </row>
        <row r="3170">
          <cell r="B3170" t="str">
            <v>480207</v>
          </cell>
          <cell r="C3170" t="str">
            <v>APICOAMENTO MANUAL DE CONCRETO</v>
          </cell>
          <cell r="D3170" t="str">
            <v>M2</v>
          </cell>
          <cell r="E3170">
            <v>20.86</v>
          </cell>
        </row>
        <row r="3171">
          <cell r="B3171" t="str">
            <v>480208</v>
          </cell>
          <cell r="C3171" t="str">
            <v>ESCARIFICACAO DE CONCRETO ATE A PROFUNDIDADE DE 4 CM</v>
          </cell>
          <cell r="D3171" t="str">
            <v>M2</v>
          </cell>
          <cell r="E3171">
            <v>33.9</v>
          </cell>
        </row>
        <row r="3172">
          <cell r="B3172" t="str">
            <v>480211</v>
          </cell>
          <cell r="C3172" t="str">
            <v>DEMOLICAO DE CONCRETO ATE A PROFUNDIDADE DE 5 CM</v>
          </cell>
          <cell r="D3172" t="str">
            <v>M2</v>
          </cell>
          <cell r="E3172">
            <v>4.53</v>
          </cell>
        </row>
        <row r="3173">
          <cell r="B3173" t="str">
            <v>480212</v>
          </cell>
          <cell r="C3173" t="str">
            <v>DEMOLICAO DE CONCRETO ATE A PROFUNDIDADE DE 10 CM</v>
          </cell>
          <cell r="D3173" t="str">
            <v>M2</v>
          </cell>
          <cell r="E3173">
            <v>9.15</v>
          </cell>
        </row>
        <row r="3174">
          <cell r="B3174" t="str">
            <v>480213</v>
          </cell>
          <cell r="C3174" t="str">
            <v>JATEAMENTO COM AR COMPRIMIDO</v>
          </cell>
          <cell r="D3174" t="str">
            <v>M2</v>
          </cell>
          <cell r="E3174">
            <v>10.74</v>
          </cell>
        </row>
        <row r="3176">
          <cell r="B3176" t="str">
            <v>480300</v>
          </cell>
          <cell r="C3176" t="str">
            <v>TRATAMENTO DAS ARMADURAS</v>
          </cell>
        </row>
        <row r="3177">
          <cell r="B3177" t="str">
            <v>480301</v>
          </cell>
          <cell r="C3177" t="str">
            <v>LIXAMENTO DAS ARMADURAS</v>
          </cell>
          <cell r="D3177" t="str">
            <v>M</v>
          </cell>
          <cell r="E3177">
            <v>3.47</v>
          </cell>
        </row>
        <row r="3178">
          <cell r="B3178" t="str">
            <v>480302</v>
          </cell>
          <cell r="C3178" t="str">
            <v>EMENDAS POR TRANSPASSE</v>
          </cell>
          <cell r="D3178" t="str">
            <v>KG</v>
          </cell>
          <cell r="E3178">
            <v>3.13</v>
          </cell>
        </row>
        <row r="3179">
          <cell r="B3179" t="str">
            <v>480303</v>
          </cell>
          <cell r="C3179" t="str">
            <v>APLICACAO DE TINTA DE ALTO TEOR DE ZINCO</v>
          </cell>
          <cell r="D3179" t="str">
            <v>M</v>
          </cell>
          <cell r="E3179">
            <v>2.36</v>
          </cell>
        </row>
        <row r="3180">
          <cell r="B3180" t="str">
            <v>480304</v>
          </cell>
          <cell r="C3180" t="str">
            <v>APLICACAO DE REVESTIM.DE RESINA ACRILICA/CIMENTO,C/ALTA ALCALIN.E ADIT.INIBIDOR CORROSAO P/ARMADURAS</v>
          </cell>
          <cell r="D3180" t="str">
            <v>M2</v>
          </cell>
          <cell r="E3180">
            <v>7.23</v>
          </cell>
        </row>
        <row r="3181">
          <cell r="B3181" t="str">
            <v>480305</v>
          </cell>
          <cell r="C3181" t="str">
            <v>SUBSTITUICAO DE BARRAS DE ACO</v>
          </cell>
          <cell r="D3181" t="str">
            <v>KG</v>
          </cell>
          <cell r="E3181">
            <v>7.51</v>
          </cell>
        </row>
        <row r="3182">
          <cell r="B3182" t="str">
            <v>480306</v>
          </cell>
          <cell r="C3182" t="str">
            <v>COMPLEMENTACAO DE BARRAS DE ACO</v>
          </cell>
          <cell r="D3182" t="str">
            <v>KG</v>
          </cell>
          <cell r="E3182">
            <v>7.34</v>
          </cell>
        </row>
        <row r="3183">
          <cell r="B3183" t="str">
            <v>480307</v>
          </cell>
          <cell r="C3183" t="str">
            <v>JATEAMENTO COM MINERIO TIPO ESFERICO, GRANULOMETRIA 12/20, ALFA ALUMINA - 80%</v>
          </cell>
          <cell r="D3183" t="str">
            <v>M2</v>
          </cell>
          <cell r="E3183">
            <v>40.119999999999997</v>
          </cell>
        </row>
        <row r="3184">
          <cell r="B3184" t="str">
            <v>480308</v>
          </cell>
          <cell r="C3184" t="str">
            <v>JATEAMENTO COM ESCORIA DE COBRE</v>
          </cell>
          <cell r="D3184" t="str">
            <v>M2</v>
          </cell>
          <cell r="E3184">
            <v>49.34</v>
          </cell>
        </row>
        <row r="3185">
          <cell r="B3185" t="str">
            <v>480309</v>
          </cell>
          <cell r="C3185" t="str">
            <v>LIMPEZA DE SUPERFICIE ATRAVES DE JATO DE AREIA UMIDO</v>
          </cell>
          <cell r="D3185" t="str">
            <v>M2</v>
          </cell>
          <cell r="E3185">
            <v>28.58</v>
          </cell>
        </row>
        <row r="3187">
          <cell r="B3187" t="str">
            <v>480400</v>
          </cell>
          <cell r="C3187" t="str">
            <v>REPARO LOCALIZADO</v>
          </cell>
        </row>
        <row r="3188">
          <cell r="B3188" t="str">
            <v>480401</v>
          </cell>
          <cell r="C3188" t="str">
            <v>ARGAMASSA BASE CIMENTO MODIFICADA COM POLIMEROS ESPESSURA ATE 3 CM</v>
          </cell>
          <cell r="D3188" t="str">
            <v>M2</v>
          </cell>
          <cell r="E3188">
            <v>187.15</v>
          </cell>
        </row>
        <row r="3189">
          <cell r="B3189" t="str">
            <v>480402</v>
          </cell>
          <cell r="C3189" t="str">
            <v>ARGAMASSA BASE CIMENTO MODIFICADA COM POLIMEROS ESPESSURA ATE 5 CM</v>
          </cell>
          <cell r="D3189" t="str">
            <v>M2</v>
          </cell>
          <cell r="E3189">
            <v>311.95999999999998</v>
          </cell>
        </row>
        <row r="3190">
          <cell r="B3190" t="str">
            <v>480403</v>
          </cell>
          <cell r="C3190" t="str">
            <v>ARGAMASSA BASE CIMENTO MODIFICADA COM POLIMEROS</v>
          </cell>
          <cell r="D3190" t="str">
            <v>M3</v>
          </cell>
          <cell r="E3190">
            <v>6240.33</v>
          </cell>
        </row>
        <row r="3191">
          <cell r="B3191" t="str">
            <v>480404</v>
          </cell>
          <cell r="C3191" t="str">
            <v>ARGAMASSA BASE EPOXI ESPESSURA ATE 3 CM</v>
          </cell>
          <cell r="D3191" t="str">
            <v>M2</v>
          </cell>
          <cell r="E3191">
            <v>1299.83</v>
          </cell>
        </row>
        <row r="3192">
          <cell r="B3192" t="str">
            <v>480405</v>
          </cell>
          <cell r="C3192" t="str">
            <v>ESTANCAMENTO DE INFILTRACAO COM CIMENTO DE PEGA ULTRA RAPIDA</v>
          </cell>
          <cell r="D3192" t="str">
            <v>M2</v>
          </cell>
          <cell r="E3192">
            <v>242.23</v>
          </cell>
        </row>
        <row r="3193">
          <cell r="B3193" t="str">
            <v>480406</v>
          </cell>
          <cell r="C3193" t="str">
            <v>APLICACAO DE ARGAMASSA TIPO DRY PACK PARA REPAROS</v>
          </cell>
          <cell r="D3193" t="str">
            <v>M3</v>
          </cell>
          <cell r="E3193">
            <v>4542.26</v>
          </cell>
        </row>
        <row r="3194">
          <cell r="B3194" t="str">
            <v>480407</v>
          </cell>
          <cell r="C3194" t="str">
            <v>APLICACAO DE ARGAMASSA TIPO DRY PACK PARA TIRANTES</v>
          </cell>
          <cell r="D3194" t="str">
            <v>UN</v>
          </cell>
          <cell r="E3194">
            <v>9.2899999999999991</v>
          </cell>
        </row>
        <row r="3195">
          <cell r="B3195" t="str">
            <v>480408</v>
          </cell>
          <cell r="C3195" t="str">
            <v>GRAUTE MINERAL</v>
          </cell>
          <cell r="D3195" t="str">
            <v>M3</v>
          </cell>
          <cell r="E3195">
            <v>1234.4100000000001</v>
          </cell>
        </row>
        <row r="3196">
          <cell r="B3196" t="str">
            <v>480409</v>
          </cell>
          <cell r="C3196" t="str">
            <v>GRAUTE MINERAL E PEDRISCOS</v>
          </cell>
          <cell r="D3196" t="str">
            <v>M3</v>
          </cell>
          <cell r="E3196">
            <v>924.92</v>
          </cell>
        </row>
        <row r="3197">
          <cell r="B3197" t="str">
            <v>480410</v>
          </cell>
          <cell r="C3197" t="str">
            <v>FORMA PARA REPAROS PROFUNDOS</v>
          </cell>
          <cell r="D3197" t="str">
            <v>M2</v>
          </cell>
          <cell r="E3197">
            <v>90.37</v>
          </cell>
        </row>
        <row r="3198">
          <cell r="B3198" t="str">
            <v>480411</v>
          </cell>
          <cell r="C3198" t="str">
            <v>MICRO CONCRETO MODIFICADO COM POLIMEROS</v>
          </cell>
          <cell r="D3198" t="str">
            <v>M3</v>
          </cell>
          <cell r="E3198">
            <v>2857.26</v>
          </cell>
        </row>
        <row r="3199">
          <cell r="B3199" t="str">
            <v>480412</v>
          </cell>
          <cell r="C3199" t="str">
            <v>APLICACAO DE MEMBRANA DE CURA QUIMICA</v>
          </cell>
          <cell r="D3199" t="str">
            <v>M2</v>
          </cell>
          <cell r="E3199">
            <v>4.1399999999999997</v>
          </cell>
        </row>
        <row r="3200">
          <cell r="B3200" t="str">
            <v>480413</v>
          </cell>
          <cell r="C3200" t="str">
            <v>CONCRETO PROJETADO EM PAREDES</v>
          </cell>
          <cell r="D3200" t="str">
            <v>M3</v>
          </cell>
          <cell r="E3200">
            <v>850.18</v>
          </cell>
        </row>
        <row r="3201">
          <cell r="B3201" t="str">
            <v>480414</v>
          </cell>
          <cell r="C3201" t="str">
            <v>CONCRETO PROJETADO EM TETOS</v>
          </cell>
          <cell r="D3201" t="str">
            <v>M3</v>
          </cell>
          <cell r="E3201">
            <v>937.62</v>
          </cell>
        </row>
        <row r="3202">
          <cell r="B3202" t="str">
            <v>480415</v>
          </cell>
          <cell r="C3202" t="str">
            <v>ARGAMASSA PROJETADA EM PAREDES</v>
          </cell>
          <cell r="D3202" t="str">
            <v>M3</v>
          </cell>
          <cell r="E3202">
            <v>849.19</v>
          </cell>
        </row>
        <row r="3203">
          <cell r="B3203" t="str">
            <v>480416</v>
          </cell>
          <cell r="C3203" t="str">
            <v>ARGAMASSA PROJETADA EM TETOS</v>
          </cell>
          <cell r="D3203" t="str">
            <v>M3</v>
          </cell>
          <cell r="E3203">
            <v>937.23</v>
          </cell>
        </row>
        <row r="3204">
          <cell r="B3204" t="str">
            <v>480417</v>
          </cell>
          <cell r="C3204" t="str">
            <v>ARGAMASSA A BASE DE CIMENTO MODIFICADA COM POLIMEROS, ESPESSURA ATE 2 CM</v>
          </cell>
          <cell r="D3204" t="str">
            <v>M2</v>
          </cell>
          <cell r="E3204">
            <v>124.79</v>
          </cell>
        </row>
        <row r="3205">
          <cell r="B3205" t="str">
            <v>480418</v>
          </cell>
          <cell r="C3205" t="str">
            <v>MICRO CONRETO MODIFICADO COM POLIMEROS, COM TRACO REALIZADO IN LOCO</v>
          </cell>
          <cell r="D3205" t="str">
            <v>M3</v>
          </cell>
          <cell r="E3205">
            <v>806.21</v>
          </cell>
        </row>
        <row r="3207">
          <cell r="B3207" t="str">
            <v>480500</v>
          </cell>
          <cell r="C3207" t="str">
            <v>REPARO EM JUNTAS</v>
          </cell>
        </row>
        <row r="3208">
          <cell r="B3208" t="str">
            <v>480501</v>
          </cell>
          <cell r="C3208" t="str">
            <v>RETIRADA DA JUNTA DE PERFIL VULCANIZADO</v>
          </cell>
          <cell r="D3208" t="str">
            <v>M</v>
          </cell>
          <cell r="E3208">
            <v>13.1</v>
          </cell>
        </row>
        <row r="3209">
          <cell r="B3209" t="str">
            <v>480502</v>
          </cell>
          <cell r="C3209" t="str">
            <v>DESOBSTRUCAO DA JUNTA</v>
          </cell>
          <cell r="D3209" t="str">
            <v>M</v>
          </cell>
          <cell r="E3209">
            <v>8.69</v>
          </cell>
        </row>
        <row r="3210">
          <cell r="B3210" t="str">
            <v>480503</v>
          </cell>
          <cell r="C3210" t="str">
            <v>PERFIL VULCANIZADO A BASE DE POLICLOROPRENO L=10 MM</v>
          </cell>
          <cell r="D3210" t="str">
            <v>M</v>
          </cell>
          <cell r="E3210">
            <v>45.63</v>
          </cell>
        </row>
        <row r="3211">
          <cell r="B3211" t="str">
            <v>480504</v>
          </cell>
          <cell r="C3211" t="str">
            <v>PERFIL VULCANIZADO A BASE DE POLICLOROPRENO L=20 MM</v>
          </cell>
          <cell r="D3211" t="str">
            <v>M</v>
          </cell>
          <cell r="E3211">
            <v>65.84</v>
          </cell>
        </row>
        <row r="3212">
          <cell r="B3212" t="str">
            <v>480505</v>
          </cell>
          <cell r="C3212" t="str">
            <v>PERFIL VULCANIZADO A BASE DE POLICLOROPRENO L=25 MM</v>
          </cell>
          <cell r="D3212" t="str">
            <v>M</v>
          </cell>
          <cell r="E3212">
            <v>92.38</v>
          </cell>
        </row>
        <row r="3213">
          <cell r="B3213" t="str">
            <v>480506</v>
          </cell>
          <cell r="C3213" t="str">
            <v>PERFIL VULCANIZADO A BASE DE POLICLOROPRENO L=30 MM</v>
          </cell>
          <cell r="D3213" t="str">
            <v>M</v>
          </cell>
          <cell r="E3213">
            <v>110.05</v>
          </cell>
        </row>
        <row r="3214">
          <cell r="B3214" t="str">
            <v>480507</v>
          </cell>
          <cell r="C3214" t="str">
            <v>PERFIL VULCANIZADO A BASE DE POLICLOROPRENO L=35 MM</v>
          </cell>
          <cell r="D3214" t="str">
            <v>M</v>
          </cell>
          <cell r="E3214">
            <v>169.45</v>
          </cell>
        </row>
        <row r="3215">
          <cell r="B3215" t="str">
            <v>480508</v>
          </cell>
          <cell r="C3215" t="str">
            <v>PERFIL VULCANIZADO A BASE DE POLICLOROPRENO L=40 MM</v>
          </cell>
          <cell r="D3215" t="str">
            <v>M</v>
          </cell>
          <cell r="E3215">
            <v>227.57</v>
          </cell>
        </row>
        <row r="3216">
          <cell r="B3216" t="str">
            <v>480509</v>
          </cell>
          <cell r="C3216" t="str">
            <v>PERFIL VULCANIZADO A BASE DE POLICLOROPRENO L=50 MM</v>
          </cell>
          <cell r="D3216" t="str">
            <v>M</v>
          </cell>
          <cell r="E3216">
            <v>310.95999999999998</v>
          </cell>
        </row>
        <row r="3217">
          <cell r="B3217" t="str">
            <v>480510</v>
          </cell>
          <cell r="C3217" t="str">
            <v>RECOMPOSICAO DE BORDA DE CONCRETO COM ARGAMASSA EPOXIDICA</v>
          </cell>
          <cell r="D3217" t="str">
            <v>M</v>
          </cell>
          <cell r="E3217">
            <v>52.29</v>
          </cell>
        </row>
        <row r="3218">
          <cell r="B3218" t="str">
            <v>480511</v>
          </cell>
          <cell r="C3218" t="str">
            <v>RECOMPOSICAO DE BORDA DE CONCRETO COM ARGAMASSA POLIMERICA</v>
          </cell>
          <cell r="D3218" t="str">
            <v>M</v>
          </cell>
          <cell r="E3218">
            <v>19.37</v>
          </cell>
        </row>
        <row r="3219">
          <cell r="B3219" t="str">
            <v>480512</v>
          </cell>
          <cell r="C3219" t="str">
            <v>VEDACAO DE JUNTAS COM MASTIQUE ELASTICO DE POLIURETANO</v>
          </cell>
          <cell r="D3219" t="str">
            <v>M</v>
          </cell>
          <cell r="E3219">
            <v>27.25</v>
          </cell>
        </row>
        <row r="3220">
          <cell r="B3220" t="str">
            <v>480513</v>
          </cell>
          <cell r="C3220" t="str">
            <v>VEDACAO DE JUNTAS COM MASTIQUE ELASTICO DE SILICONE</v>
          </cell>
          <cell r="D3220" t="str">
            <v>M</v>
          </cell>
          <cell r="E3220">
            <v>18.260000000000002</v>
          </cell>
        </row>
        <row r="3221">
          <cell r="B3221" t="str">
            <v>480514</v>
          </cell>
          <cell r="C3221" t="str">
            <v>VEDACAO DE JUNTAS COM SELANTE ELASTICO TIXOTROPICO A BASE DE POLISSULFETO ORGANICO</v>
          </cell>
          <cell r="D3221" t="str">
            <v>M</v>
          </cell>
          <cell r="E3221">
            <v>20.05</v>
          </cell>
        </row>
        <row r="3223">
          <cell r="B3223" t="str">
            <v>480600</v>
          </cell>
          <cell r="C3223" t="str">
            <v>REPAROS E TRATAMENTO DE TRINCAS E FISSURAS</v>
          </cell>
        </row>
        <row r="3224">
          <cell r="B3224" t="str">
            <v>480601</v>
          </cell>
          <cell r="C3224" t="str">
            <v>TRATAMENTO FLEXIVEL COM MASTIQUE ELASTICO BASE POLIURETANO</v>
          </cell>
          <cell r="D3224" t="str">
            <v>M</v>
          </cell>
          <cell r="E3224">
            <v>41.54</v>
          </cell>
        </row>
        <row r="3225">
          <cell r="B3225" t="str">
            <v>480602</v>
          </cell>
          <cell r="C3225" t="str">
            <v>TRATAMENTO FLEXIVEL COM MASTIQUE ELASTICO BASE SILICONE</v>
          </cell>
          <cell r="D3225" t="str">
            <v>M</v>
          </cell>
          <cell r="E3225">
            <v>36.04</v>
          </cell>
        </row>
        <row r="3226">
          <cell r="B3226" t="str">
            <v>480603</v>
          </cell>
          <cell r="C3226" t="str">
            <v>TRATAMENTO FLEXIVEL COM SELANTE ELASTICO TIXOTROPICO A BASE DE POLISSULFETO ORGANICO</v>
          </cell>
          <cell r="D3226" t="str">
            <v>M</v>
          </cell>
          <cell r="E3226">
            <v>36.799999999999997</v>
          </cell>
        </row>
        <row r="3227">
          <cell r="B3227" t="str">
            <v>480604</v>
          </cell>
          <cell r="C3227" t="str">
            <v>TRATAMENTO FLEXIVEL COM INJECAO DE SELANTE A BASE DE POLIURETANO HIDROATIVADO</v>
          </cell>
          <cell r="D3227" t="str">
            <v>M</v>
          </cell>
          <cell r="E3227">
            <v>291.19</v>
          </cell>
        </row>
        <row r="3228">
          <cell r="B3228" t="str">
            <v>480605</v>
          </cell>
          <cell r="C3228" t="str">
            <v>TRATAMENTO FLEXIVEL COM PERFIL PRE MOLDADO DE NEOPRENE DE ATE 50 MM DE LARGURA</v>
          </cell>
          <cell r="D3228" t="str">
            <v>M</v>
          </cell>
          <cell r="E3228">
            <v>318.49</v>
          </cell>
        </row>
        <row r="3229">
          <cell r="B3229" t="str">
            <v>480606</v>
          </cell>
          <cell r="C3229" t="str">
            <v>TRATAMENTO FLEXIVEL COM PERFIL PRE MOLDADO DE NEOPRENE DE ATE 25 MM DE LARGURA</v>
          </cell>
          <cell r="D3229" t="str">
            <v>M</v>
          </cell>
          <cell r="E3229">
            <v>98.81</v>
          </cell>
        </row>
        <row r="3230">
          <cell r="B3230" t="str">
            <v>480607</v>
          </cell>
          <cell r="C3230" t="str">
            <v>TRATAMENTO FLEXIVEL COM PERFIL PRE MOLDADO DE NEOPRENE DE ATE 10 MM DE LARGURA</v>
          </cell>
          <cell r="D3230" t="str">
            <v>M</v>
          </cell>
          <cell r="E3230">
            <v>51.84</v>
          </cell>
        </row>
        <row r="3231">
          <cell r="B3231" t="str">
            <v>480608</v>
          </cell>
          <cell r="C3231" t="str">
            <v>TRATAMENTO FLEXIVEL COM INJECAO DE ESPUMA A BASE DE POLIURETANO HIDROATIVO</v>
          </cell>
          <cell r="D3231" t="str">
            <v>M</v>
          </cell>
          <cell r="E3231">
            <v>145.52000000000001</v>
          </cell>
        </row>
        <row r="3232">
          <cell r="B3232" t="str">
            <v>480609</v>
          </cell>
          <cell r="C3232" t="str">
            <v>TRATAMENTO FLEXIVEL COM INJECAO DE GEL A BASE DE POLIURETANO HIDROATIVADO</v>
          </cell>
          <cell r="D3232" t="str">
            <v>M</v>
          </cell>
          <cell r="E3232">
            <v>145.52000000000001</v>
          </cell>
        </row>
        <row r="3233">
          <cell r="B3233" t="str">
            <v>480610</v>
          </cell>
          <cell r="C3233" t="str">
            <v>TRATAMENTO RIGIDO POR TAMPONAMENTO COM INJECAO DE RESINA EPOXI</v>
          </cell>
          <cell r="D3233" t="str">
            <v>M</v>
          </cell>
          <cell r="E3233">
            <v>232.69</v>
          </cell>
        </row>
        <row r="3234">
          <cell r="B3234" t="str">
            <v>480611</v>
          </cell>
          <cell r="C3234" t="str">
            <v>TRATAMENTO RIGIDO POR TAMPONAMENTO COM INJECAO DE RESINA EPOXI</v>
          </cell>
          <cell r="D3234" t="str">
            <v>KG</v>
          </cell>
          <cell r="E3234">
            <v>111.66</v>
          </cell>
        </row>
        <row r="3235">
          <cell r="B3235" t="str">
            <v>480612</v>
          </cell>
          <cell r="C3235" t="str">
            <v>REPARO ESTRUTURAL DE VIGAS, LAJES E PILARES COM APLICACAO DE GRAUTE, VAOS DE 35,0 A 70,0 MM</v>
          </cell>
          <cell r="D3235" t="str">
            <v>M</v>
          </cell>
          <cell r="E3235">
            <v>19</v>
          </cell>
        </row>
        <row r="3236">
          <cell r="B3236" t="str">
            <v>480613</v>
          </cell>
          <cell r="C3236" t="str">
            <v>TRATAMENTO DE MICRO FISSURAS POR SILICATACAO OU FLUORSILICATACAO</v>
          </cell>
          <cell r="D3236" t="str">
            <v>M</v>
          </cell>
          <cell r="E3236">
            <v>6.68</v>
          </cell>
        </row>
        <row r="3238">
          <cell r="B3238" t="str">
            <v>480700</v>
          </cell>
          <cell r="C3238" t="str">
            <v>ANCORAGEM DE BARRAS DE ACO</v>
          </cell>
        </row>
        <row r="3239">
          <cell r="B3239" t="str">
            <v>480701</v>
          </cell>
          <cell r="C3239" t="str">
            <v>ANCORAGEM DE BARRAS DE ACO, DIAM.=6,3 MM, COM RESINA DE POLIESTER</v>
          </cell>
          <cell r="D3239" t="str">
            <v>UN</v>
          </cell>
          <cell r="E3239">
            <v>3.93</v>
          </cell>
        </row>
        <row r="3240">
          <cell r="B3240" t="str">
            <v>480702</v>
          </cell>
          <cell r="C3240" t="str">
            <v>ANCORAGEM DE BARRAS DE ACO, DIAM.=10,0 MM, COM RESINA DE POLIESTER</v>
          </cell>
          <cell r="D3240" t="str">
            <v>UN</v>
          </cell>
          <cell r="E3240">
            <v>4.41</v>
          </cell>
        </row>
        <row r="3241">
          <cell r="B3241" t="str">
            <v>480703</v>
          </cell>
          <cell r="C3241" t="str">
            <v>ANCORAGEM DE BARRAS DE ACO, DIAM.=12,5 MM, COM RESINA DE POLIESTER</v>
          </cell>
          <cell r="D3241" t="str">
            <v>UN</v>
          </cell>
          <cell r="E3241">
            <v>5.61</v>
          </cell>
        </row>
        <row r="3242">
          <cell r="B3242" t="str">
            <v>480704</v>
          </cell>
          <cell r="C3242" t="str">
            <v>ANCORAGEM DE BARRAS DE ACO, DIAM.=16,0 MM, COM RESINA DE POLIESTER</v>
          </cell>
          <cell r="D3242" t="str">
            <v>UN</v>
          </cell>
          <cell r="E3242">
            <v>6.63</v>
          </cell>
        </row>
        <row r="3243">
          <cell r="B3243" t="str">
            <v>480705</v>
          </cell>
          <cell r="C3243" t="str">
            <v>ANCORAGEM DE BARRAS DE ACO, DIAM.=20,0 MM, COM RESINA DE POLIESTER</v>
          </cell>
          <cell r="D3243" t="str">
            <v>UN</v>
          </cell>
          <cell r="E3243">
            <v>8.07</v>
          </cell>
        </row>
        <row r="3244">
          <cell r="B3244" t="str">
            <v>480706</v>
          </cell>
          <cell r="C3244" t="str">
            <v>ANCORAGEM DE BARRAS DE ACO, DIAM.=6,3 MM, COM RESINA EPOXI</v>
          </cell>
          <cell r="D3244" t="str">
            <v>UN</v>
          </cell>
          <cell r="E3244">
            <v>2.3199999999999998</v>
          </cell>
        </row>
        <row r="3245">
          <cell r="B3245" t="str">
            <v>480707</v>
          </cell>
          <cell r="C3245" t="str">
            <v>ANCORAGEM DE BARRAS DE ACO, DIAM.=10,0 MM, COM RESINA EPOXI</v>
          </cell>
          <cell r="D3245" t="str">
            <v>UN</v>
          </cell>
          <cell r="E3245">
            <v>2.76</v>
          </cell>
        </row>
        <row r="3246">
          <cell r="B3246" t="str">
            <v>480708</v>
          </cell>
          <cell r="C3246" t="str">
            <v>ANCORAGEM DE BARRAS DE ACO, DIAM.=12,5 MM, COM RESINA EPOXI</v>
          </cell>
          <cell r="D3246" t="str">
            <v>UN</v>
          </cell>
          <cell r="E3246">
            <v>3.07</v>
          </cell>
        </row>
        <row r="3247">
          <cell r="B3247" t="str">
            <v>480709</v>
          </cell>
          <cell r="C3247" t="str">
            <v>ANCORAGEM DE BARRAS DE ACO, DIAM.=16,0 MM, COM RESINA EPOXI</v>
          </cell>
          <cell r="D3247" t="str">
            <v>UN</v>
          </cell>
          <cell r="E3247">
            <v>3.67</v>
          </cell>
        </row>
        <row r="3248">
          <cell r="B3248" t="str">
            <v>480710</v>
          </cell>
          <cell r="C3248" t="str">
            <v>ANCORAGEM DE BARRAS DE ACO, DIAM.=20,0 MM, COM RESINA EPOXI</v>
          </cell>
          <cell r="D3248" t="str">
            <v>UN</v>
          </cell>
          <cell r="E3248">
            <v>4.3600000000000003</v>
          </cell>
        </row>
        <row r="3250">
          <cell r="B3250" t="str">
            <v>480800</v>
          </cell>
          <cell r="C3250" t="str">
            <v>CHUMBADORES</v>
          </cell>
        </row>
        <row r="3251">
          <cell r="B3251" t="str">
            <v>480801</v>
          </cell>
          <cell r="C3251" t="str">
            <v>FORNECIMENTO E COLOCACAO DE CHUMBADORES QUIMICOS DIAM.=3/4"</v>
          </cell>
          <cell r="D3251" t="str">
            <v>UN</v>
          </cell>
          <cell r="E3251">
            <v>35.96</v>
          </cell>
        </row>
        <row r="3252">
          <cell r="B3252" t="str">
            <v>480802</v>
          </cell>
          <cell r="C3252" t="str">
            <v>FORNECIMENTO E COLOCACAO DE CHUMBADORES QUIMICOS DIAM.=1/2"</v>
          </cell>
          <cell r="D3252" t="str">
            <v>UN</v>
          </cell>
          <cell r="E3252">
            <v>12.44</v>
          </cell>
        </row>
        <row r="3253">
          <cell r="B3253" t="str">
            <v>480803</v>
          </cell>
          <cell r="C3253" t="str">
            <v>FORNECIMENTO E COLOCACAO DE CHUMBADORES QUIMICOS DIAM.=3/8"</v>
          </cell>
          <cell r="D3253" t="str">
            <v>UN</v>
          </cell>
          <cell r="E3253">
            <v>8.09</v>
          </cell>
        </row>
        <row r="3254">
          <cell r="B3254" t="str">
            <v>480804</v>
          </cell>
          <cell r="C3254" t="str">
            <v>FORNECIMENTO E COLOCACAO DE CHUMBADORES EXPANSIVEIS DIAM.=3/4"</v>
          </cell>
          <cell r="D3254" t="str">
            <v>UN</v>
          </cell>
          <cell r="E3254">
            <v>9.69</v>
          </cell>
        </row>
        <row r="3255">
          <cell r="B3255" t="str">
            <v>480805</v>
          </cell>
          <cell r="C3255" t="str">
            <v>FORNECIMENTO E COLOCACAO DE CHUMBADORES EXPANSIVEIS DIAM.=1/2"</v>
          </cell>
          <cell r="D3255" t="str">
            <v>UN</v>
          </cell>
          <cell r="E3255">
            <v>4.88</v>
          </cell>
        </row>
        <row r="3256">
          <cell r="B3256" t="str">
            <v>480806</v>
          </cell>
          <cell r="C3256" t="str">
            <v>FORNECIMENTO E COLOCACAO DE CHUMBADORES EXPANSIVEIS DIAM.=3/8"</v>
          </cell>
          <cell r="D3256" t="str">
            <v>UN</v>
          </cell>
          <cell r="E3256">
            <v>3.07</v>
          </cell>
        </row>
        <row r="3258">
          <cell r="B3258" t="str">
            <v>480900</v>
          </cell>
          <cell r="C3258" t="str">
            <v>FUROS EM CONCRETO</v>
          </cell>
        </row>
        <row r="3259">
          <cell r="B3259" t="str">
            <v>480901</v>
          </cell>
          <cell r="C3259" t="str">
            <v>FUROS EM CONCRETO COM DIAM.=3/8" E PROFUNDIDADE 10 CM</v>
          </cell>
          <cell r="D3259" t="str">
            <v>UN</v>
          </cell>
          <cell r="E3259">
            <v>3.23</v>
          </cell>
        </row>
        <row r="3260">
          <cell r="B3260" t="str">
            <v>480902</v>
          </cell>
          <cell r="C3260" t="str">
            <v>FUROS EM CONCRETO COM DIAM.=3/8" E PROFUNDIDADE 20 CM</v>
          </cell>
          <cell r="D3260" t="str">
            <v>UN</v>
          </cell>
          <cell r="E3260">
            <v>7.99</v>
          </cell>
        </row>
        <row r="3261">
          <cell r="B3261" t="str">
            <v>480903</v>
          </cell>
          <cell r="C3261" t="str">
            <v>FUROS EM CONCRETO COM DIAM.=3/8" E PROFUNDIDADE 30 CM</v>
          </cell>
          <cell r="D3261" t="str">
            <v>UN</v>
          </cell>
          <cell r="E3261">
            <v>50.89</v>
          </cell>
        </row>
        <row r="3262">
          <cell r="B3262" t="str">
            <v>480904</v>
          </cell>
          <cell r="C3262" t="str">
            <v>FUROS EM CONCRETO COM DIAM.=1/2" E PROFUNDIDADE 10 CM</v>
          </cell>
          <cell r="D3262" t="str">
            <v>UN</v>
          </cell>
          <cell r="E3262">
            <v>3.99</v>
          </cell>
        </row>
        <row r="3263">
          <cell r="B3263" t="str">
            <v>480905</v>
          </cell>
          <cell r="C3263" t="str">
            <v>FUROS EM CONCRETO COM DIAM.=1/2" E PROFUNDIDADE 20 CM</v>
          </cell>
          <cell r="D3263" t="str">
            <v>UN</v>
          </cell>
          <cell r="E3263">
            <v>11.43</v>
          </cell>
        </row>
        <row r="3264">
          <cell r="B3264" t="str">
            <v>480906</v>
          </cell>
          <cell r="C3264" t="str">
            <v>FUROS EM CONCRETO COM DIAM.=1/2" E PROFUNDIDADE 30 CM</v>
          </cell>
          <cell r="D3264" t="str">
            <v>UN</v>
          </cell>
          <cell r="E3264">
            <v>65.709999999999994</v>
          </cell>
        </row>
        <row r="3265">
          <cell r="B3265" t="str">
            <v>480907</v>
          </cell>
          <cell r="C3265" t="str">
            <v>FUROS EM CONCRETO COM DIAM.=3/4" E PROFUNDIDADE 10 CM</v>
          </cell>
          <cell r="D3265" t="str">
            <v>UN</v>
          </cell>
          <cell r="E3265">
            <v>7.48</v>
          </cell>
        </row>
        <row r="3266">
          <cell r="B3266" t="str">
            <v>480908</v>
          </cell>
          <cell r="C3266" t="str">
            <v>FUROS EM CONCRETO COM DIAM.=3/4" E PROFUNDIDADE 20 CM</v>
          </cell>
          <cell r="D3266" t="str">
            <v>UN</v>
          </cell>
          <cell r="E3266">
            <v>19.59</v>
          </cell>
        </row>
        <row r="3267">
          <cell r="B3267" t="str">
            <v>480909</v>
          </cell>
          <cell r="C3267" t="str">
            <v>FUROS EM CONCRETO COM DIAM.=3/4" E PROFUNDIDADE 30 CM</v>
          </cell>
          <cell r="D3267" t="str">
            <v>UN</v>
          </cell>
          <cell r="E3267">
            <v>72.290000000000006</v>
          </cell>
        </row>
        <row r="3268">
          <cell r="B3268" t="str">
            <v>480910</v>
          </cell>
          <cell r="C3268" t="str">
            <v>FUROS EM CONCRETO COM DIAM.=1" E PROFUNDIDADE 10 CM</v>
          </cell>
          <cell r="D3268" t="str">
            <v>UN</v>
          </cell>
          <cell r="E3268">
            <v>12.27</v>
          </cell>
        </row>
        <row r="3269">
          <cell r="B3269" t="str">
            <v>480911</v>
          </cell>
          <cell r="C3269" t="str">
            <v>FUROS EM CONCRETO COM DIAM.=1" E PROFUNDIDADE 20 CM</v>
          </cell>
          <cell r="D3269" t="str">
            <v>UN</v>
          </cell>
          <cell r="E3269">
            <v>26.01</v>
          </cell>
        </row>
        <row r="3270">
          <cell r="B3270" t="str">
            <v>480912</v>
          </cell>
          <cell r="C3270" t="str">
            <v>FUROS EM CONCRETO COM DIAM.=1" E PROFUNDIDADE 30 CM</v>
          </cell>
          <cell r="D3270" t="str">
            <v>UN</v>
          </cell>
          <cell r="E3270">
            <v>75.88</v>
          </cell>
        </row>
        <row r="3272">
          <cell r="B3272" t="str">
            <v>481000</v>
          </cell>
          <cell r="C3272" t="str">
            <v>PONTES DE ADERENCIA</v>
          </cell>
        </row>
        <row r="3273">
          <cell r="B3273" t="str">
            <v>481001</v>
          </cell>
          <cell r="C3273" t="str">
            <v>PREPARACAO E APLICACAO DE PONTE DE ADERENCIA COM ADESIVO BASE ACRILICA</v>
          </cell>
          <cell r="D3273" t="str">
            <v>M2</v>
          </cell>
          <cell r="E3273">
            <v>7.59</v>
          </cell>
        </row>
        <row r="3274">
          <cell r="B3274" t="str">
            <v>481002</v>
          </cell>
          <cell r="C3274" t="str">
            <v>PREPARACAO E APLICACAO DE PONTE DE ADERENCIA COM ADESIVO BASE EPOXI</v>
          </cell>
          <cell r="D3274" t="str">
            <v>M2</v>
          </cell>
          <cell r="E3274">
            <v>24.49</v>
          </cell>
        </row>
        <row r="3276">
          <cell r="B3276" t="str">
            <v>481100</v>
          </cell>
          <cell r="C3276" t="str">
            <v>PROTECAO E CONSERVACAO DA SUPERFICIE DE CONCRETO</v>
          </cell>
        </row>
        <row r="3277">
          <cell r="B3277" t="str">
            <v>481101</v>
          </cell>
          <cell r="C3277" t="str">
            <v>ARGAMASSA DE CIMENTO E AREIA - TRACO 1:3</v>
          </cell>
          <cell r="D3277" t="str">
            <v>M3</v>
          </cell>
          <cell r="E3277">
            <v>249.29</v>
          </cell>
        </row>
        <row r="3278">
          <cell r="B3278" t="str">
            <v>481102</v>
          </cell>
          <cell r="C3278" t="str">
            <v>ARGAMASSA DE CIMENTO E AREIA - TRACO 1:3, COM ADESIVO DE RESINA ACRILICA</v>
          </cell>
          <cell r="D3278" t="str">
            <v>M3</v>
          </cell>
          <cell r="E3278">
            <v>451.72</v>
          </cell>
        </row>
        <row r="3279">
          <cell r="B3279" t="str">
            <v>481103</v>
          </cell>
          <cell r="C3279" t="str">
            <v>ARGAMASSA DE CIMENTO E AREIA - TRACO 1:3, COM ADESIVO DE RESINA ACRILICA DE ESPESSURA DE 2,0 CM</v>
          </cell>
          <cell r="D3279" t="str">
            <v>M2</v>
          </cell>
          <cell r="E3279">
            <v>16.100000000000001</v>
          </cell>
        </row>
        <row r="3280">
          <cell r="B3280" t="str">
            <v>481104</v>
          </cell>
          <cell r="C3280" t="str">
            <v>ARGAMASSA DE CIMENTO E AREIA - TRACO 1:3, COM ADESIVO DE RESINA ACRILICA DE ESPESSURA DE 1,0 CM</v>
          </cell>
          <cell r="D3280" t="str">
            <v>M2</v>
          </cell>
          <cell r="E3280">
            <v>6.62</v>
          </cell>
        </row>
        <row r="3281">
          <cell r="B3281" t="str">
            <v>481105</v>
          </cell>
          <cell r="C3281" t="str">
            <v>CHAPISCO COM ADESIVO ACRILICO</v>
          </cell>
          <cell r="D3281" t="str">
            <v>M2</v>
          </cell>
          <cell r="E3281">
            <v>5.87</v>
          </cell>
        </row>
        <row r="3282">
          <cell r="B3282" t="str">
            <v>481106</v>
          </cell>
          <cell r="C3282" t="str">
            <v>PINTURA IMPERMEABILIZANTE VERNIZ EPOXI BICOMPONENTE</v>
          </cell>
          <cell r="D3282" t="str">
            <v>M2</v>
          </cell>
          <cell r="E3282">
            <v>7.1</v>
          </cell>
        </row>
        <row r="3283">
          <cell r="B3283" t="str">
            <v>481107</v>
          </cell>
          <cell r="C3283" t="str">
            <v>PINTURA IMPERMEABILIZANTE VERNIZ POLIURETANO ALIFATICO BICOMPONENTE</v>
          </cell>
          <cell r="D3283" t="str">
            <v>M2</v>
          </cell>
          <cell r="E3283">
            <v>30.93</v>
          </cell>
        </row>
        <row r="3284">
          <cell r="B3284" t="str">
            <v>481109</v>
          </cell>
          <cell r="C3284" t="str">
            <v>IMPERMEABILIZACAO COM RESINA TERMOPLASTICA</v>
          </cell>
          <cell r="D3284" t="str">
            <v>M2</v>
          </cell>
          <cell r="E3284">
            <v>5.3</v>
          </cell>
        </row>
        <row r="3285">
          <cell r="B3285" t="str">
            <v>481110</v>
          </cell>
          <cell r="C3285" t="str">
            <v>IMPERMEABILIZACAO COM RESINA TERMOPLASTICA REFORCADA COM DUPLA TELA DE POLIESTER, PARA FISSURAS</v>
          </cell>
          <cell r="D3285" t="str">
            <v>M</v>
          </cell>
          <cell r="E3285">
            <v>0</v>
          </cell>
        </row>
        <row r="3286">
          <cell r="B3286" t="str">
            <v>481111</v>
          </cell>
          <cell r="C3286" t="str">
            <v>IMPERMEABILIZACAO COM RESINA A BASE DE POLIMERO ACRILICO COM TELA DE POLIESTER</v>
          </cell>
          <cell r="D3286" t="str">
            <v>M2</v>
          </cell>
          <cell r="E3286">
            <v>0</v>
          </cell>
        </row>
        <row r="3287">
          <cell r="B3287" t="str">
            <v>481112</v>
          </cell>
          <cell r="C3287" t="str">
            <v>IMPERMEABILIZACAO SEMIFLEXIVEL DE BASE ACRILICA</v>
          </cell>
          <cell r="D3287" t="str">
            <v>M2</v>
          </cell>
          <cell r="E3287">
            <v>0</v>
          </cell>
        </row>
        <row r="3288">
          <cell r="B3288" t="str">
            <v>481113</v>
          </cell>
          <cell r="C3288" t="str">
            <v>ESTRUCAMENTO COM ADESIVO DE RESINA ACRILICA</v>
          </cell>
          <cell r="D3288" t="str">
            <v>M2</v>
          </cell>
          <cell r="E3288">
            <v>0</v>
          </cell>
        </row>
        <row r="3289">
          <cell r="B3289" t="str">
            <v>481114</v>
          </cell>
          <cell r="C3289" t="str">
            <v>IMPERMEAB.A BASE DE CIMENTOS ESPECIAIS/ADITIVOS QUIMICOS E MINERAIS C/ADICAO EMULSAO ADES.BASE ACRIL</v>
          </cell>
          <cell r="D3289" t="str">
            <v>M2</v>
          </cell>
          <cell r="E3289">
            <v>0</v>
          </cell>
        </row>
        <row r="3291">
          <cell r="B3291" t="str">
            <v>481200</v>
          </cell>
          <cell r="C3291" t="str">
            <v>REMOCAO E EXECUCAO DE IMPERMEABILIZACAO</v>
          </cell>
        </row>
        <row r="3292">
          <cell r="B3292" t="str">
            <v>481201</v>
          </cell>
          <cell r="C3292" t="str">
            <v>EXECUCAO DE IMPERMEABILIZACAO COM MANTA ASFALTICA ESTRUTURADA COM VEU DE FIBRA DE VIDRO 4,0 MM</v>
          </cell>
          <cell r="D3292" t="str">
            <v>M2</v>
          </cell>
          <cell r="E3292">
            <v>33.340000000000003</v>
          </cell>
        </row>
        <row r="3293">
          <cell r="B3293" t="str">
            <v>481202</v>
          </cell>
          <cell r="C3293" t="str">
            <v>EXECUCAO DE IMPERVEABILIZ.C/MANTA DE ASFALTO MODIFICADO C/POLIMEROS E ESTRUTUR.C/POLIESTER E=4,0 MM</v>
          </cell>
          <cell r="D3293" t="str">
            <v>M2</v>
          </cell>
          <cell r="E3293">
            <v>34.909999999999997</v>
          </cell>
        </row>
        <row r="3294">
          <cell r="B3294" t="str">
            <v>481203</v>
          </cell>
          <cell r="C3294" t="str">
            <v>PROTECAO TERMICA COM AGREGADO LEVE, DE ESPESSURA 12 CM</v>
          </cell>
          <cell r="D3294" t="str">
            <v>M2</v>
          </cell>
          <cell r="E3294">
            <v>22.46</v>
          </cell>
        </row>
        <row r="3295">
          <cell r="B3295" t="str">
            <v>481204</v>
          </cell>
          <cell r="C3295" t="str">
            <v>PROTECAO TERMICA EM LAJES PLANAS DE COBERTURA COM POLIESTIRENO EXPANDIDO, COM ESPESSURA 2,5 CM</v>
          </cell>
          <cell r="D3295" t="str">
            <v>M2</v>
          </cell>
          <cell r="E3295">
            <v>68.72</v>
          </cell>
        </row>
        <row r="3296">
          <cell r="B3296" t="str">
            <v>481205</v>
          </cell>
          <cell r="C3296" t="str">
            <v>REMOCAO DA IMPERMEABILIZACAO E DA REGULARIZACAO EXISTENTE</v>
          </cell>
          <cell r="D3296" t="str">
            <v>M2</v>
          </cell>
          <cell r="E3296">
            <v>8.35</v>
          </cell>
        </row>
        <row r="3297">
          <cell r="B3297" t="str">
            <v>481206</v>
          </cell>
          <cell r="C3297" t="str">
            <v>REMOCAO DA PROTECAO TERMICA</v>
          </cell>
          <cell r="D3297" t="str">
            <v>M2</v>
          </cell>
          <cell r="E3297">
            <v>16.7</v>
          </cell>
        </row>
        <row r="3298">
          <cell r="B3298" t="str">
            <v>481207</v>
          </cell>
          <cell r="C3298" t="str">
            <v>REMOCAO DA PROTECAO MECANICA</v>
          </cell>
          <cell r="D3298" t="str">
            <v>M2</v>
          </cell>
          <cell r="E3298">
            <v>13.33</v>
          </cell>
        </row>
        <row r="3299">
          <cell r="B3299" t="str">
            <v>481208</v>
          </cell>
          <cell r="C3299" t="str">
            <v>IMPERMEABILIZACAO COM RESINA TERMOPLASTICA REFORCADA COM TELA DE POLIESTER</v>
          </cell>
          <cell r="D3299" t="str">
            <v>M2</v>
          </cell>
          <cell r="E3299">
            <v>43.47</v>
          </cell>
        </row>
        <row r="3300">
          <cell r="B3300" t="str">
            <v>481209</v>
          </cell>
          <cell r="C3300" t="str">
            <v>IMPERMEABILIZACAO COM RESINA TERMOPLASTICA</v>
          </cell>
          <cell r="D3300" t="str">
            <v>M2</v>
          </cell>
          <cell r="E3300">
            <v>40.57</v>
          </cell>
        </row>
        <row r="3301">
          <cell r="B3301" t="str">
            <v>481210</v>
          </cell>
          <cell r="C3301" t="str">
            <v>IMPERMEABILIZACAO COM RESINA TERMOPLASTICA REFORCADA COM DUPLA TELA DE POLIESTER, PARA FISSURAS</v>
          </cell>
          <cell r="D3301" t="str">
            <v>M</v>
          </cell>
          <cell r="E3301">
            <v>13.22</v>
          </cell>
        </row>
        <row r="3302">
          <cell r="B3302" t="str">
            <v>481211</v>
          </cell>
          <cell r="C3302" t="str">
            <v>IMPERBEABILIZACAO COM RESINA A BASE DE POLIMERO ACRILICO, REFORCADA COM TELA DE POLIESTER</v>
          </cell>
          <cell r="D3302" t="str">
            <v>M2</v>
          </cell>
          <cell r="E3302">
            <v>45.87</v>
          </cell>
        </row>
        <row r="3303">
          <cell r="B3303" t="str">
            <v>481212</v>
          </cell>
          <cell r="C3303" t="str">
            <v>IMPERMEABILIZACAO SEMIFLEXIVEL DE BASE RESINA ACRILICA</v>
          </cell>
          <cell r="D3303" t="str">
            <v>M2</v>
          </cell>
          <cell r="E3303">
            <v>21.06</v>
          </cell>
        </row>
        <row r="3304">
          <cell r="B3304" t="str">
            <v>481213</v>
          </cell>
          <cell r="C3304" t="str">
            <v>IMPERMEABIL.A BASE CIMENTOS ESPECIAIS/ADITIVOS QUIMICOS/MINERIAS C/ADICAO EMULSAO ADESIVA BASE ACRIL</v>
          </cell>
          <cell r="D3304" t="str">
            <v>M2</v>
          </cell>
          <cell r="E3304">
            <v>21.41</v>
          </cell>
        </row>
        <row r="3306">
          <cell r="B3306" t="str">
            <v>481300</v>
          </cell>
          <cell r="C3306" t="str">
            <v>SERVICOS COMPLEMENTARES</v>
          </cell>
        </row>
        <row r="3307">
          <cell r="B3307" t="str">
            <v>481301</v>
          </cell>
          <cell r="C3307" t="str">
            <v>LIMPEZA DA OBRA</v>
          </cell>
          <cell r="D3307" t="str">
            <v>M2</v>
          </cell>
          <cell r="E3307">
            <v>3.32</v>
          </cell>
        </row>
        <row r="3308">
          <cell r="B3308" t="str">
            <v>481302</v>
          </cell>
          <cell r="C3308" t="str">
            <v>REMOCAO DE ENTULHO, INCLUSIVE AS CARGAS, TRANSPORTES E DESCARGAS, EM BOTA FORA, A QUALQUER DISTANCIA</v>
          </cell>
          <cell r="D3308" t="str">
            <v>M3</v>
          </cell>
          <cell r="E3308">
            <v>41.69</v>
          </cell>
        </row>
        <row r="3310">
          <cell r="B3310" t="str">
            <v>501000</v>
          </cell>
          <cell r="C3310" t="str">
            <v>CANTEIRO DE OBRAS</v>
          </cell>
        </row>
        <row r="3311">
          <cell r="B3311" t="str">
            <v>501100</v>
          </cell>
          <cell r="C3311" t="str">
            <v>PLACAS, VEICULOS E DESPESAS</v>
          </cell>
        </row>
        <row r="3312">
          <cell r="B3312" t="str">
            <v>501101</v>
          </cell>
          <cell r="C3312" t="str">
            <v>PLACA DE OBRA: FINANCEIRA (4,00 X 2,00)M (REFERENCIA P/CALCULO DO CANTEIRO-NAO UTILIZAR NA PLANILHA)</v>
          </cell>
          <cell r="D3312" t="str">
            <v>UN</v>
          </cell>
          <cell r="E3312">
            <v>1153.82</v>
          </cell>
        </row>
        <row r="3313">
          <cell r="B3313" t="str">
            <v>501102</v>
          </cell>
          <cell r="C3313" t="str">
            <v>PLACA DE OBRA : (4,30 X 2,20) M (REFERENCIA P/CALCULO DO CANTEIRO - NAO UTILIZAR NA PLANILHA)</v>
          </cell>
          <cell r="D3313" t="str">
            <v>UN</v>
          </cell>
          <cell r="E3313">
            <v>1364.42</v>
          </cell>
        </row>
        <row r="3314">
          <cell r="B3314" t="str">
            <v>501103</v>
          </cell>
          <cell r="C3314" t="str">
            <v>PLACA DE OBRA : (2,00 X 1,00) M (REFERENCIA P/CALCULO DO CANTEIRO - NAO UTILIZAR NA PLANILHA)</v>
          </cell>
          <cell r="D3314" t="str">
            <v>UN</v>
          </cell>
          <cell r="E3314">
            <v>280.23</v>
          </cell>
        </row>
        <row r="3315">
          <cell r="B3315" t="str">
            <v>501104</v>
          </cell>
          <cell r="C3315" t="str">
            <v>VEICULO PARA FISCALIZACAO (REFERENCIA P/CALCULO DO CANTEIRO - NAO UTILIZAR NA PLANILHA)</v>
          </cell>
          <cell r="D3315" t="str">
            <v>MES</v>
          </cell>
          <cell r="E3315">
            <v>1679.52</v>
          </cell>
        </row>
        <row r="3316">
          <cell r="B3316" t="str">
            <v>501105</v>
          </cell>
          <cell r="C3316" t="str">
            <v>DESPESAS (REFERENCIA P/CALCULO DO CANTEIRO - NAO UTILIZAR NA PLANILHA)</v>
          </cell>
          <cell r="D3316" t="str">
            <v>MES</v>
          </cell>
          <cell r="E3316">
            <v>1296.75</v>
          </cell>
        </row>
        <row r="3318">
          <cell r="C3318" t="str">
            <v>RESERVADO PARA CANTEIRO DE OBRAS (501201 A 501299)</v>
          </cell>
        </row>
        <row r="3320">
          <cell r="B3320" t="str">
            <v>502000</v>
          </cell>
          <cell r="C3320" t="str">
            <v>SERVICOS TECNICOS</v>
          </cell>
        </row>
        <row r="3321">
          <cell r="B3321" t="str">
            <v>502100</v>
          </cell>
          <cell r="C3321" t="str">
            <v>LOCACAO E CADASTRO</v>
          </cell>
        </row>
        <row r="3322">
          <cell r="B3322" t="str">
            <v>502101</v>
          </cell>
          <cell r="C3322" t="str">
            <v>LOCACAO DE OBRAS LOCALIZADAS</v>
          </cell>
          <cell r="D3322" t="str">
            <v>EQXDI</v>
          </cell>
          <cell r="E3322">
            <v>357.37</v>
          </cell>
        </row>
        <row r="3323">
          <cell r="B3323" t="str">
            <v>502102</v>
          </cell>
          <cell r="C3323" t="str">
            <v>CADASTRO DE OBRAS LOCALIZADAS</v>
          </cell>
          <cell r="D3323" t="str">
            <v>EQXDI</v>
          </cell>
          <cell r="E3323">
            <v>455.44</v>
          </cell>
        </row>
        <row r="3325">
          <cell r="C3325" t="str">
            <v>RESERVADO PARA SERVICOS TECNICOS (502201 A 502299)</v>
          </cell>
        </row>
        <row r="3327">
          <cell r="B3327" t="str">
            <v>503000</v>
          </cell>
          <cell r="C3327" t="str">
            <v>SERVICOS PRELIMINARES</v>
          </cell>
        </row>
        <row r="3328">
          <cell r="B3328" t="str">
            <v>503100</v>
          </cell>
          <cell r="C3328" t="str">
            <v>DESMATAMENTO E LIMPEZA</v>
          </cell>
        </row>
        <row r="3329">
          <cell r="B3329" t="str">
            <v>503200</v>
          </cell>
          <cell r="C3329" t="str">
            <v>ACESSOS E SINALIZACAO</v>
          </cell>
        </row>
        <row r="3331">
          <cell r="C3331" t="str">
            <v>RESERVADO PARA SERVICOS PRELIMINARES (503301 A 503399)</v>
          </cell>
        </row>
        <row r="3333">
          <cell r="B3333" t="str">
            <v>504000</v>
          </cell>
          <cell r="C3333" t="str">
            <v>MOVIMENTO DE TERRA</v>
          </cell>
        </row>
        <row r="3334">
          <cell r="B3334" t="str">
            <v>504100</v>
          </cell>
          <cell r="C3334" t="str">
            <v>ESCAVACAO</v>
          </cell>
        </row>
        <row r="3336">
          <cell r="C3336" t="str">
            <v>RESERVADO PARA MOVIMENTO DE TERRA (504201 A 504299)</v>
          </cell>
        </row>
        <row r="3338">
          <cell r="B3338" t="str">
            <v>505000</v>
          </cell>
          <cell r="C3338" t="str">
            <v>ESCORAMENTOS</v>
          </cell>
        </row>
        <row r="3340">
          <cell r="C3340" t="str">
            <v>RESERVADO PARA ESCORAMENTOS (505101 A 505199)</v>
          </cell>
        </row>
        <row r="3342">
          <cell r="B3342" t="str">
            <v>506000</v>
          </cell>
          <cell r="C3342" t="str">
            <v>ESGOTAMENTOS</v>
          </cell>
        </row>
        <row r="3343">
          <cell r="B3343" t="str">
            <v>506100</v>
          </cell>
          <cell r="C3343" t="str">
            <v>REBAIXAMENTO DE LENCOL FREATICO</v>
          </cell>
        </row>
        <row r="3344">
          <cell r="B3344" t="str">
            <v>506101</v>
          </cell>
          <cell r="C3344" t="str">
            <v>MOBILIZACAO, DESMOBILIZACAO E TRANSP. DE EQUIPAMENTOS</v>
          </cell>
          <cell r="D3344" t="str">
            <v>CJXKM</v>
          </cell>
          <cell r="E3344">
            <v>11.37</v>
          </cell>
        </row>
        <row r="3345">
          <cell r="B3345" t="str">
            <v>506102</v>
          </cell>
          <cell r="C3345" t="str">
            <v>INSTALACAO DO SISTEMA DE REBAIXAMENTO</v>
          </cell>
          <cell r="D3345" t="str">
            <v>UN</v>
          </cell>
          <cell r="E3345">
            <v>127.5</v>
          </cell>
        </row>
        <row r="3346">
          <cell r="B3346" t="str">
            <v>506103</v>
          </cell>
          <cell r="C3346" t="str">
            <v>OPERACAO DO SISTEMA DE REBAIXAMENTO</v>
          </cell>
          <cell r="D3346" t="str">
            <v>CJXDI</v>
          </cell>
          <cell r="E3346">
            <v>187.49</v>
          </cell>
        </row>
        <row r="3347">
          <cell r="B3347" t="str">
            <v>506104</v>
          </cell>
          <cell r="C3347" t="str">
            <v>REBAIXAMENTO DE LENCOL FREATICO - OBRAS LINEARES</v>
          </cell>
          <cell r="D3347" t="str">
            <v>M</v>
          </cell>
          <cell r="E3347">
            <v>0</v>
          </cell>
        </row>
        <row r="3349">
          <cell r="B3349" t="str">
            <v>506200</v>
          </cell>
          <cell r="C3349" t="str">
            <v>DRENAGEM SUBTERRANEA</v>
          </cell>
        </row>
        <row r="3350">
          <cell r="B3350" t="str">
            <v>506201</v>
          </cell>
          <cell r="C3350" t="str">
            <v>DRENO HORIZONTAL DE AREIA MEDIA</v>
          </cell>
          <cell r="D3350" t="str">
            <v>M2</v>
          </cell>
          <cell r="E3350">
            <v>19.8</v>
          </cell>
        </row>
        <row r="3351">
          <cell r="B3351" t="str">
            <v>506202</v>
          </cell>
          <cell r="C3351" t="str">
            <v>CORTINA FILTRANTE E DRENAGEM</v>
          </cell>
          <cell r="D3351" t="str">
            <v>M</v>
          </cell>
          <cell r="E3351">
            <v>250.57</v>
          </cell>
        </row>
        <row r="3352">
          <cell r="B3352" t="str">
            <v>506203</v>
          </cell>
          <cell r="C3352" t="str">
            <v>DRENAGEM COM TUBO CERAMICO REVESTIDO COM MANTA GEOTEXTIL</v>
          </cell>
          <cell r="D3352" t="str">
            <v>M</v>
          </cell>
          <cell r="E3352">
            <v>182.21</v>
          </cell>
        </row>
        <row r="3354">
          <cell r="C3354" t="str">
            <v>RESERVADO PARA ESGOTAMENTOS (506301 A 506399)</v>
          </cell>
        </row>
        <row r="3356">
          <cell r="B3356" t="str">
            <v>507000</v>
          </cell>
          <cell r="C3356" t="str">
            <v>OBRAS DE CONTENCAO</v>
          </cell>
        </row>
        <row r="3357">
          <cell r="B3357" t="str">
            <v>507100</v>
          </cell>
          <cell r="C3357" t="str">
            <v>PROTECAO</v>
          </cell>
        </row>
        <row r="3358">
          <cell r="B3358" t="str">
            <v>507102</v>
          </cell>
          <cell r="C3358" t="str">
            <v>SUPORTE DE ATERRO COM MANTA GEOTEXTIL</v>
          </cell>
          <cell r="D3358" t="str">
            <v>M2</v>
          </cell>
          <cell r="E3358">
            <v>66.790000000000006</v>
          </cell>
        </row>
        <row r="3360">
          <cell r="C3360" t="str">
            <v>RESERVADO PARA OBRAS DE CONTENCAO (507201 A 507299)</v>
          </cell>
        </row>
        <row r="3362">
          <cell r="B3362" t="str">
            <v>508000</v>
          </cell>
          <cell r="C3362" t="str">
            <v>FUNDACOES E ESTRUTURAS</v>
          </cell>
        </row>
        <row r="3363">
          <cell r="B3363" t="str">
            <v>508100</v>
          </cell>
          <cell r="C3363" t="str">
            <v>BROCA DE CONCRETO/ESTACA</v>
          </cell>
        </row>
        <row r="3364">
          <cell r="B3364" t="str">
            <v>508101</v>
          </cell>
          <cell r="C3364" t="str">
            <v>BROCA DE CONCRETO, DIAMETRO 30 CM</v>
          </cell>
          <cell r="D3364" t="str">
            <v>M</v>
          </cell>
          <cell r="E3364">
            <v>61.1</v>
          </cell>
        </row>
        <row r="3365">
          <cell r="B3365" t="str">
            <v>508103</v>
          </cell>
          <cell r="C3365" t="str">
            <v>MOBILIZACAO DE EQUIPE PARA EXECUCAO DE ESTACA MOLDADA "IN LOCO" - TIPO STRAUSS - ATE 50 KM</v>
          </cell>
          <cell r="D3365" t="str">
            <v>GB</v>
          </cell>
          <cell r="E3365">
            <v>931</v>
          </cell>
        </row>
        <row r="3366">
          <cell r="B3366" t="str">
            <v>508104</v>
          </cell>
          <cell r="C3366" t="str">
            <v>TRANSPORTE ALEM DE 50 KM DE EQUIPE PARA EXECUCAO DE ESTACA MOLDADA "IN LOCO" - TIPO STRAUSS</v>
          </cell>
          <cell r="D3366" t="str">
            <v>KM</v>
          </cell>
          <cell r="E3366">
            <v>5.32</v>
          </cell>
        </row>
        <row r="3367">
          <cell r="B3367" t="str">
            <v>508105</v>
          </cell>
          <cell r="C3367" t="str">
            <v>ESTACA MOLDADA "IN LOCO" - TIPO STRAUSS - CAPACIDADE 20 T.</v>
          </cell>
          <cell r="D3367" t="str">
            <v>M</v>
          </cell>
          <cell r="E3367">
            <v>29.81</v>
          </cell>
        </row>
        <row r="3368">
          <cell r="B3368" t="str">
            <v>508106</v>
          </cell>
          <cell r="C3368" t="str">
            <v>ESTACA MOLDADA "IN LOCO" - TIPO STRAUSS - CAPACIDADE 30 T.</v>
          </cell>
          <cell r="D3368" t="str">
            <v>M</v>
          </cell>
          <cell r="E3368">
            <v>38.75</v>
          </cell>
        </row>
        <row r="3369">
          <cell r="B3369" t="str">
            <v>508107</v>
          </cell>
          <cell r="C3369" t="str">
            <v>ESTACA MOLDADA "IN LOCO" - TIPO STRAUSS - CAPACIDADE 40 T.</v>
          </cell>
          <cell r="D3369" t="str">
            <v>M</v>
          </cell>
          <cell r="E3369">
            <v>55.19</v>
          </cell>
        </row>
        <row r="3371">
          <cell r="B3371" t="str">
            <v>508200</v>
          </cell>
          <cell r="C3371" t="str">
            <v>LASTRO PARA ASSENTAMENTO DE TUBOS E PECAS</v>
          </cell>
        </row>
        <row r="3372">
          <cell r="B3372" t="str">
            <v>508201</v>
          </cell>
          <cell r="C3372" t="str">
            <v>PARA TUBOS E PECAS, DIAM. 75 MM (A)</v>
          </cell>
          <cell r="D3372" t="str">
            <v>M</v>
          </cell>
          <cell r="E3372">
            <v>15.57</v>
          </cell>
        </row>
        <row r="3373">
          <cell r="B3373" t="str">
            <v>508202</v>
          </cell>
          <cell r="C3373" t="str">
            <v>PARA TUBOS E PECAS, DIAMETRO 500 MM (A)</v>
          </cell>
          <cell r="D3373" t="str">
            <v>M</v>
          </cell>
          <cell r="E3373">
            <v>22.47</v>
          </cell>
        </row>
        <row r="3374">
          <cell r="B3374" t="str">
            <v>508231</v>
          </cell>
          <cell r="C3374" t="str">
            <v>PARA TUBOS E PECAS, DIAMETRO 75 MM (B)</v>
          </cell>
          <cell r="D3374" t="str">
            <v>M</v>
          </cell>
          <cell r="E3374">
            <v>14.97</v>
          </cell>
        </row>
        <row r="3375">
          <cell r="B3375" t="str">
            <v>508232</v>
          </cell>
          <cell r="C3375" t="str">
            <v>PARA TUBOS E PECAS, DIAMETRO 500 MM (B)</v>
          </cell>
          <cell r="D3375" t="str">
            <v>M</v>
          </cell>
          <cell r="E3375">
            <v>21.18</v>
          </cell>
        </row>
        <row r="3376">
          <cell r="B3376" t="str">
            <v>508251</v>
          </cell>
          <cell r="C3376" t="str">
            <v>PARA TUBOS E PECAS, DIAMETRO 75 MM (C)</v>
          </cell>
          <cell r="D3376" t="str">
            <v>M</v>
          </cell>
          <cell r="E3376">
            <v>14.12</v>
          </cell>
        </row>
        <row r="3377">
          <cell r="B3377" t="str">
            <v>508252</v>
          </cell>
          <cell r="C3377" t="str">
            <v>PARA TUBOS E PECAS, DIAMETRO 500 MM (C)</v>
          </cell>
          <cell r="D3377" t="str">
            <v>M</v>
          </cell>
          <cell r="E3377">
            <v>19.32</v>
          </cell>
        </row>
        <row r="3379">
          <cell r="B3379" t="str">
            <v>508300</v>
          </cell>
          <cell r="C3379" t="str">
            <v>LASTRO, LAJE E BERCO PARA ASSENTAMENTO DE TUBOS E PECAS</v>
          </cell>
        </row>
        <row r="3380">
          <cell r="B3380" t="str">
            <v>508301</v>
          </cell>
          <cell r="C3380" t="str">
            <v>PARA TUBOS E PECAS, DIAMETRO 500 MM (A)</v>
          </cell>
          <cell r="D3380" t="str">
            <v>M</v>
          </cell>
          <cell r="E3380">
            <v>105.93</v>
          </cell>
        </row>
        <row r="3381">
          <cell r="B3381" t="str">
            <v>508302</v>
          </cell>
          <cell r="C3381" t="str">
            <v>PARA TUBOS E PECAS, DIAM. 600 MM (A)</v>
          </cell>
          <cell r="D3381" t="str">
            <v>M</v>
          </cell>
          <cell r="E3381">
            <v>156.82</v>
          </cell>
        </row>
        <row r="3382">
          <cell r="B3382" t="str">
            <v>508303</v>
          </cell>
          <cell r="C3382" t="str">
            <v>PARA TUBOS E PECAS, DIAM. 700 MM (A)</v>
          </cell>
          <cell r="D3382" t="str">
            <v>M</v>
          </cell>
          <cell r="E3382">
            <v>174</v>
          </cell>
        </row>
        <row r="3383">
          <cell r="B3383" t="str">
            <v>508331</v>
          </cell>
          <cell r="C3383" t="str">
            <v>PARA TUBOS E PECAS, DIAMETRO 500 MM (B)</v>
          </cell>
          <cell r="D3383" t="str">
            <v>M</v>
          </cell>
          <cell r="E3383">
            <v>104.64</v>
          </cell>
        </row>
        <row r="3384">
          <cell r="B3384" t="str">
            <v>508332</v>
          </cell>
          <cell r="C3384" t="str">
            <v>PARA TUBOS E PECAS DIAMETRO 600 MM (B)</v>
          </cell>
          <cell r="D3384" t="str">
            <v>M</v>
          </cell>
          <cell r="E3384">
            <v>155.1</v>
          </cell>
        </row>
        <row r="3385">
          <cell r="B3385" t="str">
            <v>508333</v>
          </cell>
          <cell r="C3385" t="str">
            <v>PARA TUBOS E PECAS, DIAMETRO 700 MM (B)</v>
          </cell>
          <cell r="D3385" t="str">
            <v>M</v>
          </cell>
          <cell r="E3385">
            <v>172.14</v>
          </cell>
        </row>
        <row r="3386">
          <cell r="B3386" t="str">
            <v>508351</v>
          </cell>
          <cell r="C3386" t="str">
            <v>PARA TUBOS E PECAS, DIAMETRO 500 MM (C)</v>
          </cell>
          <cell r="D3386" t="str">
            <v>M</v>
          </cell>
          <cell r="E3386">
            <v>102.78</v>
          </cell>
        </row>
        <row r="3387">
          <cell r="B3387" t="str">
            <v>508352</v>
          </cell>
          <cell r="C3387" t="str">
            <v>PARA TUBOS E PECAS, DIAMETRO 600 MM (C)</v>
          </cell>
          <cell r="D3387" t="str">
            <v>M</v>
          </cell>
          <cell r="E3387">
            <v>152.61000000000001</v>
          </cell>
        </row>
        <row r="3388">
          <cell r="B3388" t="str">
            <v>508353</v>
          </cell>
          <cell r="C3388" t="str">
            <v>PARA TUBOS E PECAS, DIAMETRO 700 MM (C)</v>
          </cell>
          <cell r="D3388" t="str">
            <v>M</v>
          </cell>
          <cell r="E3388">
            <v>169.46</v>
          </cell>
        </row>
        <row r="3390">
          <cell r="B3390" t="str">
            <v>508400</v>
          </cell>
          <cell r="C3390" t="str">
            <v>ANCORAGEM EM CONCRETO PARA PECAS</v>
          </cell>
        </row>
        <row r="3391">
          <cell r="B3391" t="str">
            <v>508401</v>
          </cell>
          <cell r="C3391" t="str">
            <v>ANCORAGEM EM CONCRETO - CURVA 90 GRAUS E TE, DIAM. 500 MM</v>
          </cell>
          <cell r="D3391" t="str">
            <v>UN</v>
          </cell>
          <cell r="E3391">
            <v>242.8</v>
          </cell>
        </row>
        <row r="3392">
          <cell r="B3392" t="str">
            <v>508402</v>
          </cell>
          <cell r="C3392" t="str">
            <v>BRACADEIRA P/FIXACAO DE TUBULACAO DE 350 MM</v>
          </cell>
          <cell r="D3392" t="str">
            <v>UN</v>
          </cell>
          <cell r="E3392">
            <v>23.46</v>
          </cell>
        </row>
        <row r="3394">
          <cell r="B3394" t="str">
            <v>508500</v>
          </cell>
          <cell r="C3394" t="str">
            <v>CONCRETO/FORMA/ACO/LAJE PRE-FABRICADA</v>
          </cell>
        </row>
        <row r="3396">
          <cell r="B3396" t="str">
            <v>508600</v>
          </cell>
          <cell r="C3396" t="str">
            <v>POCO DE VISITA EM ALVENARIA TIPO GARRAFAO</v>
          </cell>
        </row>
        <row r="3397">
          <cell r="B3397" t="str">
            <v>508601</v>
          </cell>
          <cell r="C3397" t="str">
            <v>POCO DE VISITA EM ALVENARIA TIPO GARRAFAO - PROF. ATE 2,00 M</v>
          </cell>
          <cell r="D3397" t="str">
            <v>UN</v>
          </cell>
          <cell r="E3397">
            <v>847.15</v>
          </cell>
        </row>
        <row r="3398">
          <cell r="B3398" t="str">
            <v>508602</v>
          </cell>
          <cell r="C3398" t="str">
            <v>POCO DE VISITA EM ALVENARIA TIPO GARRAFAO - PROF. ATE 3,00 M</v>
          </cell>
          <cell r="D3398" t="str">
            <v>UN</v>
          </cell>
          <cell r="E3398">
            <v>1258.0999999999999</v>
          </cell>
        </row>
        <row r="3399">
          <cell r="B3399" t="str">
            <v>508603</v>
          </cell>
          <cell r="C3399" t="str">
            <v>POCO DE VISITA EM ALVENARIA TIPO GARRAFAO - PROF. ATE 4,00 M</v>
          </cell>
          <cell r="D3399" t="str">
            <v>UN</v>
          </cell>
          <cell r="E3399">
            <v>1561.59</v>
          </cell>
        </row>
        <row r="3400">
          <cell r="B3400" t="str">
            <v>508604</v>
          </cell>
          <cell r="C3400" t="str">
            <v>POCO DE VISITA EM ALVENARIA TIPO GARRAFAO - PROF. ATE 5,00 M</v>
          </cell>
          <cell r="D3400" t="str">
            <v>UN</v>
          </cell>
          <cell r="E3400">
            <v>1937.78</v>
          </cell>
        </row>
        <row r="3401">
          <cell r="B3401" t="str">
            <v>508605</v>
          </cell>
          <cell r="C3401" t="str">
            <v>POCO DE VISITA EM ALVENARIA TIPO GARRAFAO - PROF. ATE 6,00 M</v>
          </cell>
          <cell r="D3401" t="str">
            <v>UN</v>
          </cell>
          <cell r="E3401">
            <v>2428.69</v>
          </cell>
        </row>
        <row r="3402">
          <cell r="B3402" t="str">
            <v>508606</v>
          </cell>
          <cell r="C3402" t="str">
            <v>POCO DE VISITA EM ALVENARIA TIPO GARRAFAO - PROF. ATE 7,00 M</v>
          </cell>
          <cell r="D3402" t="str">
            <v>UN</v>
          </cell>
          <cell r="E3402">
            <v>3067.24</v>
          </cell>
        </row>
        <row r="3404">
          <cell r="B3404" t="str">
            <v>508700</v>
          </cell>
          <cell r="C3404" t="str">
            <v>DISPOSITIVOS PARA LAGOA</v>
          </cell>
        </row>
        <row r="3405">
          <cell r="B3405" t="str">
            <v>508701</v>
          </cell>
          <cell r="C3405" t="str">
            <v>DISPOSITIVO DE ENTRADA B</v>
          </cell>
          <cell r="D3405" t="str">
            <v>UN</v>
          </cell>
          <cell r="E3405">
            <v>801.88</v>
          </cell>
        </row>
        <row r="3406">
          <cell r="B3406" t="str">
            <v>508702</v>
          </cell>
          <cell r="C3406" t="str">
            <v>DISPOSITIVO DE ENTRADA D</v>
          </cell>
          <cell r="D3406" t="str">
            <v>UN</v>
          </cell>
          <cell r="E3406">
            <v>1081.83</v>
          </cell>
        </row>
        <row r="3407">
          <cell r="B3407" t="str">
            <v>508703</v>
          </cell>
          <cell r="C3407" t="str">
            <v>DISPOSITIVO DE SAIDA B</v>
          </cell>
          <cell r="D3407" t="str">
            <v>UN</v>
          </cell>
          <cell r="E3407">
            <v>1482.05</v>
          </cell>
        </row>
        <row r="3408">
          <cell r="B3408" t="str">
            <v>508704</v>
          </cell>
          <cell r="C3408" t="str">
            <v>DISPOSITIVO DE SAIDA F</v>
          </cell>
          <cell r="D3408" t="str">
            <v>UN</v>
          </cell>
          <cell r="E3408">
            <v>10782.53</v>
          </cell>
        </row>
        <row r="3409">
          <cell r="B3409" t="str">
            <v>508705</v>
          </cell>
          <cell r="C3409" t="str">
            <v>DISPOSITIVO DE INTERLIGACAO B</v>
          </cell>
          <cell r="D3409" t="str">
            <v>UN</v>
          </cell>
          <cell r="E3409">
            <v>1633.34</v>
          </cell>
        </row>
        <row r="3410">
          <cell r="B3410" t="str">
            <v>508708</v>
          </cell>
          <cell r="C3410" t="str">
            <v>CAIXA DE AREIA, GRADEAMENTO E MEDICAO DE VAZAO (SUTRO)</v>
          </cell>
          <cell r="D3410" t="str">
            <v>UN</v>
          </cell>
          <cell r="E3410">
            <v>6506.21</v>
          </cell>
        </row>
        <row r="3411">
          <cell r="B3411" t="str">
            <v>508709</v>
          </cell>
          <cell r="C3411" t="str">
            <v>CAIXA DIVISORA DE VAZAO - DUAS SAIDAS</v>
          </cell>
          <cell r="D3411" t="str">
            <v>UN</v>
          </cell>
          <cell r="E3411">
            <v>1294.3</v>
          </cell>
        </row>
        <row r="3412">
          <cell r="B3412" t="str">
            <v>508711</v>
          </cell>
          <cell r="C3412" t="str">
            <v>DISPOSITIVO DE ENTRADA C</v>
          </cell>
          <cell r="D3412" t="str">
            <v>UN</v>
          </cell>
          <cell r="E3412">
            <v>1588.4</v>
          </cell>
        </row>
        <row r="3413">
          <cell r="B3413" t="str">
            <v>508712</v>
          </cell>
          <cell r="C3413" t="str">
            <v>PLACA DE CONCRETO - PADRAO I</v>
          </cell>
          <cell r="D3413" t="str">
            <v>M2</v>
          </cell>
          <cell r="E3413">
            <v>61.19</v>
          </cell>
        </row>
        <row r="3414">
          <cell r="B3414" t="str">
            <v>508713</v>
          </cell>
          <cell r="C3414" t="str">
            <v>DISPOSITIVO DE SAIDA A - COMPLETO</v>
          </cell>
          <cell r="D3414" t="str">
            <v>UN</v>
          </cell>
          <cell r="E3414">
            <v>6622.62</v>
          </cell>
        </row>
        <row r="3416">
          <cell r="C3416" t="str">
            <v>RESERVADO PARA FUNDACOES E ESTRUTURAS (508801 A 508899)</v>
          </cell>
        </row>
        <row r="3418">
          <cell r="B3418" t="str">
            <v>509000</v>
          </cell>
          <cell r="C3418" t="str">
            <v>ASSENTAMENTO</v>
          </cell>
        </row>
        <row r="3419">
          <cell r="B3419" t="str">
            <v>509100</v>
          </cell>
          <cell r="C3419" t="str">
            <v>ASSENTAMENTO DE TUBOS E PECAS PARA REDES DE DISTR. DE AGUA</v>
          </cell>
        </row>
        <row r="3420">
          <cell r="B3420" t="str">
            <v>509101</v>
          </cell>
          <cell r="C3420" t="str">
            <v>TUBOS E PECAS DE FERRO FUNDIDO, DIAM. 350 MM (A)</v>
          </cell>
          <cell r="D3420" t="str">
            <v>M</v>
          </cell>
          <cell r="E3420">
            <v>19.84</v>
          </cell>
        </row>
        <row r="3421">
          <cell r="B3421" t="str">
            <v>509102</v>
          </cell>
          <cell r="C3421" t="str">
            <v>TUBOS E PECAS PEAD, DIAM. 32 MM (A)</v>
          </cell>
          <cell r="D3421" t="str">
            <v>M</v>
          </cell>
          <cell r="E3421">
            <v>5.47</v>
          </cell>
        </row>
        <row r="3422">
          <cell r="B3422" t="str">
            <v>509131</v>
          </cell>
          <cell r="C3422" t="str">
            <v>TUBOS E PECAS DE FERRO FUNDIDO, DIAM. 350 MM (B)</v>
          </cell>
          <cell r="D3422" t="str">
            <v>M</v>
          </cell>
          <cell r="E3422">
            <v>17.600000000000001</v>
          </cell>
        </row>
        <row r="3423">
          <cell r="B3423" t="str">
            <v>509132</v>
          </cell>
          <cell r="C3423" t="str">
            <v>TUBOS E PECAS PEAD, DIAM. 32 MM (B)</v>
          </cell>
          <cell r="D3423" t="str">
            <v>M</v>
          </cell>
          <cell r="E3423">
            <v>4.46</v>
          </cell>
        </row>
        <row r="3424">
          <cell r="B3424" t="str">
            <v>509151</v>
          </cell>
          <cell r="C3424" t="str">
            <v>TUBOS E PECAS DE FERRO FUNDIDO, DIAM. 350 MM (C)</v>
          </cell>
          <cell r="D3424" t="str">
            <v>M</v>
          </cell>
          <cell r="E3424">
            <v>14.27</v>
          </cell>
        </row>
        <row r="3425">
          <cell r="B3425" t="str">
            <v>509152</v>
          </cell>
          <cell r="C3425" t="str">
            <v>TUBOS E PECAS PEAD, DIAM. 32 MM (C)</v>
          </cell>
          <cell r="D3425" t="str">
            <v>M</v>
          </cell>
          <cell r="E3425">
            <v>2.93</v>
          </cell>
        </row>
        <row r="3427">
          <cell r="B3427" t="str">
            <v>509200</v>
          </cell>
          <cell r="C3427" t="str">
            <v>ASSENTAMENTO SIMPLES DE TUBOS E PECAS DE PVC RIGIDO E PVC RIGIDO DEFOFO</v>
          </cell>
        </row>
        <row r="3428">
          <cell r="B3428" t="str">
            <v>509201</v>
          </cell>
          <cell r="C3428" t="str">
            <v>TUBOS E PECAS, DIAM. 250 MM (A)</v>
          </cell>
          <cell r="D3428" t="str">
            <v>M</v>
          </cell>
          <cell r="E3428">
            <v>2.5</v>
          </cell>
        </row>
        <row r="3429">
          <cell r="B3429" t="str">
            <v>509202</v>
          </cell>
          <cell r="C3429" t="str">
            <v>TUBOS E PECAS, DIAM. 350 MM (A)</v>
          </cell>
          <cell r="D3429" t="str">
            <v>M</v>
          </cell>
          <cell r="E3429">
            <v>3.47</v>
          </cell>
        </row>
        <row r="3430">
          <cell r="B3430" t="str">
            <v>509203</v>
          </cell>
          <cell r="C3430" t="str">
            <v>TUBOS E PECAS, DIAM. 450 MM (A)</v>
          </cell>
          <cell r="D3430" t="str">
            <v>M</v>
          </cell>
          <cell r="E3430">
            <v>4.3</v>
          </cell>
        </row>
        <row r="3431">
          <cell r="B3431" t="str">
            <v>509231</v>
          </cell>
          <cell r="C3431" t="str">
            <v>TUBOS E PECAS, DIAM. 250 MM (B)</v>
          </cell>
          <cell r="D3431" t="str">
            <v>M</v>
          </cell>
          <cell r="E3431">
            <v>1.99</v>
          </cell>
        </row>
        <row r="3432">
          <cell r="B3432" t="str">
            <v>509232</v>
          </cell>
          <cell r="C3432" t="str">
            <v>TUBOS E PECAS, DIAM. 350 MM (B)</v>
          </cell>
          <cell r="D3432" t="str">
            <v>M</v>
          </cell>
          <cell r="E3432">
            <v>2.79</v>
          </cell>
        </row>
        <row r="3433">
          <cell r="B3433" t="str">
            <v>509233</v>
          </cell>
          <cell r="C3433" t="str">
            <v>TUBOS E PECAS, DIAM. 450 MM (B)</v>
          </cell>
          <cell r="D3433" t="str">
            <v>M</v>
          </cell>
          <cell r="E3433">
            <v>3.41</v>
          </cell>
        </row>
        <row r="3434">
          <cell r="B3434" t="str">
            <v>509251</v>
          </cell>
          <cell r="C3434" t="str">
            <v>TUBOS E PECAS DIAM. 250 MM (C)</v>
          </cell>
          <cell r="D3434" t="str">
            <v>M</v>
          </cell>
          <cell r="E3434">
            <v>1.23</v>
          </cell>
        </row>
        <row r="3435">
          <cell r="B3435" t="str">
            <v>509252</v>
          </cell>
          <cell r="C3435" t="str">
            <v>TUBOS E PECAS, DIAM. 350 MM (C)</v>
          </cell>
          <cell r="D3435" t="str">
            <v>M</v>
          </cell>
          <cell r="E3435">
            <v>1.72</v>
          </cell>
        </row>
        <row r="3436">
          <cell r="B3436" t="str">
            <v>509253</v>
          </cell>
          <cell r="C3436" t="str">
            <v>TUBOS E PECAS, DIAM. 450 MM (C)</v>
          </cell>
          <cell r="D3436" t="str">
            <v>M</v>
          </cell>
          <cell r="E3436">
            <v>2.15</v>
          </cell>
        </row>
        <row r="3438">
          <cell r="B3438" t="str">
            <v>509300</v>
          </cell>
          <cell r="C3438" t="str">
            <v>ASSENTAMENTO SIMPLES DE TUBOS E PECAS DE CIMENTO AMIANTO</v>
          </cell>
        </row>
        <row r="3440">
          <cell r="B3440" t="str">
            <v>509400</v>
          </cell>
          <cell r="C3440" t="str">
            <v>ASSENTAMENTO SIMPLES DE TUBOS E PECAS DE FERRO FUNDIDO</v>
          </cell>
        </row>
        <row r="3441">
          <cell r="B3441" t="str">
            <v>509401</v>
          </cell>
          <cell r="C3441" t="str">
            <v>TUBOS E PECAS, DIAM. 350 MM (A)</v>
          </cell>
          <cell r="D3441" t="str">
            <v>M</v>
          </cell>
          <cell r="E3441">
            <v>11.1</v>
          </cell>
        </row>
        <row r="3442">
          <cell r="B3442" t="str">
            <v>509431</v>
          </cell>
          <cell r="C3442" t="str">
            <v>TUBOS E PECAS, DIAM. 350 MM (B)</v>
          </cell>
          <cell r="D3442" t="str">
            <v>M</v>
          </cell>
          <cell r="E3442">
            <v>8.8699999999999992</v>
          </cell>
        </row>
        <row r="3443">
          <cell r="B3443" t="str">
            <v>509451</v>
          </cell>
          <cell r="C3443" t="str">
            <v>TUBOS E PECAS, DIAM. 350 MM (C)</v>
          </cell>
          <cell r="D3443" t="str">
            <v>M</v>
          </cell>
          <cell r="E3443">
            <v>5.53</v>
          </cell>
        </row>
        <row r="3445">
          <cell r="B3445" t="str">
            <v>509500</v>
          </cell>
          <cell r="C3445" t="str">
            <v>ASSENTAMENTO SIMPLES DE TUBOS DE CONCRETO PARA AGUAS PLUVIAIS</v>
          </cell>
        </row>
        <row r="3446">
          <cell r="B3446" t="str">
            <v>509501</v>
          </cell>
          <cell r="C3446" t="str">
            <v>TUBOS, DIAMETRO 200 MM (A)</v>
          </cell>
          <cell r="D3446" t="str">
            <v>M</v>
          </cell>
          <cell r="E3446">
            <v>3.11</v>
          </cell>
        </row>
        <row r="3447">
          <cell r="B3447" t="str">
            <v>509531</v>
          </cell>
          <cell r="C3447" t="str">
            <v>TUBOS, DIAMETRO 200 MM (B)</v>
          </cell>
          <cell r="D3447" t="str">
            <v>M</v>
          </cell>
          <cell r="E3447">
            <v>2.52</v>
          </cell>
        </row>
        <row r="3448">
          <cell r="B3448" t="str">
            <v>509551</v>
          </cell>
          <cell r="C3448" t="str">
            <v>TUBOS, DIAMETRO 200 MM (C)</v>
          </cell>
          <cell r="D3448" t="str">
            <v>M</v>
          </cell>
          <cell r="E3448">
            <v>1.63</v>
          </cell>
        </row>
        <row r="3450">
          <cell r="B3450" t="str">
            <v>509600</v>
          </cell>
          <cell r="C3450" t="str">
            <v>MONTAGEM DE PECAS ESPECIAIS</v>
          </cell>
        </row>
        <row r="3451">
          <cell r="B3451" t="str">
            <v>509601</v>
          </cell>
          <cell r="C3451" t="str">
            <v>PECAS ESPECIAIS E TUBULACOES AEREAS</v>
          </cell>
          <cell r="D3451" t="str">
            <v>KG</v>
          </cell>
          <cell r="E3451">
            <v>1.51</v>
          </cell>
        </row>
        <row r="3453">
          <cell r="B3453" t="str">
            <v>509700</v>
          </cell>
          <cell r="C3453" t="str">
            <v>CARGA, TRANSPORTE ATE 10 KM E DESCARGA DE TUBOS E PECAS DE PVC RIGIDO E PVC RIGIDO DEFOFO</v>
          </cell>
        </row>
        <row r="3454">
          <cell r="B3454" t="str">
            <v>509701</v>
          </cell>
          <cell r="C3454" t="str">
            <v>TUBOS E PECAS, DIAM. 450 MM</v>
          </cell>
          <cell r="D3454" t="str">
            <v>KM</v>
          </cell>
          <cell r="E3454">
            <v>1377.33</v>
          </cell>
        </row>
        <row r="3456">
          <cell r="B3456" t="str">
            <v>509800</v>
          </cell>
          <cell r="C3456" t="str">
            <v>TRANSPORTE EXCEDENTE A 10 KM DE TUBOS E PECAS DE PVC RIGIDO E PVC RIGIDO DE FOFO</v>
          </cell>
        </row>
        <row r="3457">
          <cell r="B3457" t="str">
            <v>509810</v>
          </cell>
          <cell r="C3457" t="str">
            <v>TUBOS E PECAS, DIAM. 450 MM</v>
          </cell>
          <cell r="D3457" t="str">
            <v>KMXKM</v>
          </cell>
          <cell r="E3457">
            <v>13.45</v>
          </cell>
        </row>
        <row r="3459">
          <cell r="C3459" t="str">
            <v>RESERVADO PARA ASSENTAMENTO (510302 A 510399)</v>
          </cell>
        </row>
        <row r="3460">
          <cell r="B3460" t="str">
            <v>510301</v>
          </cell>
          <cell r="C3460" t="str">
            <v>TUBOS E PECAS PVC, DIAM. 25 MM (3/4")</v>
          </cell>
          <cell r="D3460" t="str">
            <v>M</v>
          </cell>
          <cell r="E3460">
            <v>5.47</v>
          </cell>
        </row>
        <row r="3462">
          <cell r="B3462" t="str">
            <v>511000</v>
          </cell>
          <cell r="C3462" t="str">
            <v>PAVIMENTACAO</v>
          </cell>
        </row>
        <row r="3463">
          <cell r="B3463" t="str">
            <v>511100</v>
          </cell>
          <cell r="C3463" t="str">
            <v>LEVANTAMENTO DE PAVIMENTACAO</v>
          </cell>
        </row>
        <row r="3464">
          <cell r="B3464" t="str">
            <v>511101</v>
          </cell>
          <cell r="C3464" t="str">
            <v>LEVANTAMENTO DE PASSEIO EM CACO CERAMICO (A)</v>
          </cell>
          <cell r="D3464" t="str">
            <v>M2</v>
          </cell>
          <cell r="E3464">
            <v>8.44</v>
          </cell>
        </row>
        <row r="3465">
          <cell r="B3465" t="str">
            <v>511102</v>
          </cell>
          <cell r="C3465" t="str">
            <v>LEVANTAMENTO DE PASSEIO EM ARDOSIA, ARENITO OU PEDRA LUMINARIA (A)</v>
          </cell>
          <cell r="D3465" t="str">
            <v>M2</v>
          </cell>
          <cell r="E3465">
            <v>9.2799999999999994</v>
          </cell>
        </row>
        <row r="3466">
          <cell r="B3466" t="str">
            <v>511103</v>
          </cell>
          <cell r="C3466" t="str">
            <v>LEVANTAMENTO DE PASSEIO EM GRANITO TIPO PARALELEPIPEDO (A)</v>
          </cell>
          <cell r="D3466" t="str">
            <v>M2</v>
          </cell>
          <cell r="E3466">
            <v>9.2799999999999994</v>
          </cell>
        </row>
        <row r="3467">
          <cell r="B3467" t="str">
            <v>511104</v>
          </cell>
          <cell r="C3467" t="str">
            <v>LEVANTAMENTO DE PASSEIO EM LAJOTAO COLONIAL CERAMICO (A)</v>
          </cell>
          <cell r="D3467" t="str">
            <v>M2</v>
          </cell>
          <cell r="E3467">
            <v>9.2799999999999994</v>
          </cell>
        </row>
        <row r="3468">
          <cell r="B3468" t="str">
            <v>511105</v>
          </cell>
          <cell r="C3468" t="str">
            <v>LEVANTAMENTO DE PAVIMENTACAO DE CONCRETO NAO ESTRUTURAL (A)</v>
          </cell>
          <cell r="D3468" t="str">
            <v>M2</v>
          </cell>
          <cell r="E3468">
            <v>12.82</v>
          </cell>
        </row>
        <row r="3469">
          <cell r="B3469" t="str">
            <v>511106</v>
          </cell>
          <cell r="C3469" t="str">
            <v>LEVANTAMENTO DE PARALELEPIPEDO COM CAPA ASFALTICA (A)</v>
          </cell>
          <cell r="D3469" t="str">
            <v>M2</v>
          </cell>
          <cell r="E3469">
            <v>11.09</v>
          </cell>
        </row>
        <row r="3470">
          <cell r="B3470" t="str">
            <v>511131</v>
          </cell>
          <cell r="C3470" t="str">
            <v>LEVANTAMENTO DE PASSEIO EM CACO CERAMICO (B)</v>
          </cell>
          <cell r="D3470" t="str">
            <v>M2</v>
          </cell>
          <cell r="E3470">
            <v>6.51</v>
          </cell>
        </row>
        <row r="3471">
          <cell r="B3471" t="str">
            <v>511132</v>
          </cell>
          <cell r="C3471" t="str">
            <v>LEVANTAMENTO DE PASSEIO EM ARDOSIA, ARENITO OU PEDRA LUMINARIA (B)</v>
          </cell>
          <cell r="D3471" t="str">
            <v>M2</v>
          </cell>
          <cell r="E3471">
            <v>7.42</v>
          </cell>
        </row>
        <row r="3472">
          <cell r="B3472" t="str">
            <v>511133</v>
          </cell>
          <cell r="C3472" t="str">
            <v>LEVANTAMENTO DE PASSEIO EM GRANITO TIPO PARALELEPIPEDO (B)</v>
          </cell>
          <cell r="D3472" t="str">
            <v>M2</v>
          </cell>
          <cell r="E3472">
            <v>7.42</v>
          </cell>
        </row>
        <row r="3473">
          <cell r="B3473" t="str">
            <v>511134</v>
          </cell>
          <cell r="C3473" t="str">
            <v>LEVANTAMENTO DE PASSEIO EM LAJOTAO COLONIAL CERAMICO (B)</v>
          </cell>
          <cell r="D3473" t="str">
            <v>M2</v>
          </cell>
          <cell r="E3473">
            <v>7.42</v>
          </cell>
        </row>
        <row r="3474">
          <cell r="B3474" t="str">
            <v>511135</v>
          </cell>
          <cell r="C3474" t="str">
            <v>LEVANTAMENTO DE PAVIMENTACAO DE CONCRETO NAO ESTRUTURAL (B)</v>
          </cell>
          <cell r="D3474" t="str">
            <v>M2</v>
          </cell>
          <cell r="E3474">
            <v>10.25</v>
          </cell>
        </row>
        <row r="3475">
          <cell r="B3475" t="str">
            <v>511136</v>
          </cell>
          <cell r="C3475" t="str">
            <v>LEVANTAMENTO DE PARALELEPIPEDO COM CAPA ASFALTICA (B)</v>
          </cell>
          <cell r="D3475" t="str">
            <v>M2</v>
          </cell>
          <cell r="E3475">
            <v>8.85</v>
          </cell>
        </row>
        <row r="3476">
          <cell r="B3476" t="str">
            <v>511151</v>
          </cell>
          <cell r="C3476" t="str">
            <v>LEVANTAMENTO DE PASSEIO EM CACO CERAMICO (C)</v>
          </cell>
          <cell r="D3476" t="str">
            <v>M2</v>
          </cell>
          <cell r="E3476">
            <v>4.0999999999999996</v>
          </cell>
        </row>
        <row r="3477">
          <cell r="B3477" t="str">
            <v>511152</v>
          </cell>
          <cell r="C3477" t="str">
            <v>LEVANTAMENTO DE PASSEIO EM ARDOSIA, ARENITO OU PEDRA LUMINARIA (C)</v>
          </cell>
          <cell r="D3477" t="str">
            <v>M2</v>
          </cell>
          <cell r="E3477">
            <v>4.9800000000000004</v>
          </cell>
        </row>
        <row r="3478">
          <cell r="B3478" t="str">
            <v>511153</v>
          </cell>
          <cell r="C3478" t="str">
            <v>LEVANTAMENTO DE PASSEIO EM GRANITO TIPO PARALELEPIPEDO (C)</v>
          </cell>
          <cell r="D3478" t="str">
            <v>M2</v>
          </cell>
          <cell r="E3478">
            <v>4.6100000000000003</v>
          </cell>
        </row>
        <row r="3479">
          <cell r="B3479" t="str">
            <v>511154</v>
          </cell>
          <cell r="C3479" t="str">
            <v>LEVANTAMENTO DE PASSEIO EM LAJOTAO COLONIAL CERAMICO (C)</v>
          </cell>
          <cell r="D3479" t="str">
            <v>M2</v>
          </cell>
          <cell r="E3479">
            <v>4.6100000000000003</v>
          </cell>
        </row>
        <row r="3480">
          <cell r="B3480" t="str">
            <v>511155</v>
          </cell>
          <cell r="C3480" t="str">
            <v>LEVANTAMENTO DE PAVIMENTACAO DE CONCRETO NAO ESTRUTURAL (C)</v>
          </cell>
          <cell r="D3480" t="str">
            <v>M2</v>
          </cell>
          <cell r="E3480">
            <v>6.3</v>
          </cell>
        </row>
        <row r="3481">
          <cell r="B3481" t="str">
            <v>511156</v>
          </cell>
          <cell r="C3481" t="str">
            <v>LEVANTAMENTO DE PARALELEPIPEDO COM CAPA ASFALTICA (C)</v>
          </cell>
          <cell r="D3481" t="str">
            <v>M2</v>
          </cell>
          <cell r="E3481">
            <v>5.5</v>
          </cell>
        </row>
        <row r="3483">
          <cell r="B3483" t="str">
            <v>511200</v>
          </cell>
          <cell r="C3483" t="str">
            <v>EXECUCAO DE PAVIMENTACAO</v>
          </cell>
        </row>
        <row r="3484">
          <cell r="B3484" t="str">
            <v>511211</v>
          </cell>
          <cell r="C3484" t="str">
            <v>EXECUCAO DE ASFALTO (A)</v>
          </cell>
          <cell r="D3484" t="str">
            <v>M2</v>
          </cell>
          <cell r="E3484">
            <v>32.69</v>
          </cell>
        </row>
        <row r="3485">
          <cell r="B3485" t="str">
            <v>511212</v>
          </cell>
          <cell r="C3485" t="str">
            <v>EXECUCAO DE PAVIMENTACAO DE CONCRETO NAO ESTRUTURAL (A)</v>
          </cell>
          <cell r="D3485" t="str">
            <v>M2</v>
          </cell>
          <cell r="E3485">
            <v>30.76</v>
          </cell>
        </row>
        <row r="3486">
          <cell r="B3486" t="str">
            <v>511213</v>
          </cell>
          <cell r="C3486" t="str">
            <v>REPOSICAO DE PARALELEPIPEDO COM CAPA ASFALTICA (A)</v>
          </cell>
          <cell r="D3486" t="str">
            <v>M2</v>
          </cell>
          <cell r="E3486">
            <v>48.67</v>
          </cell>
        </row>
        <row r="3487">
          <cell r="B3487" t="str">
            <v>511231</v>
          </cell>
          <cell r="C3487" t="str">
            <v>EXECUCAO DE ASFALTO (B)</v>
          </cell>
          <cell r="D3487" t="str">
            <v>M2</v>
          </cell>
          <cell r="E3487">
            <v>31.02</v>
          </cell>
        </row>
        <row r="3488">
          <cell r="B3488">
            <v>511232</v>
          </cell>
          <cell r="C3488" t="str">
            <v>EXECUCAO DE PAVIMENTACAO DE CONCRETO NAO ESTRUTURAL (B)</v>
          </cell>
          <cell r="D3488" t="str">
            <v>M2</v>
          </cell>
          <cell r="E3488">
            <v>30.19</v>
          </cell>
        </row>
        <row r="3489">
          <cell r="B3489" t="str">
            <v>511233</v>
          </cell>
          <cell r="C3489" t="str">
            <v>REPOSICAO DE PARALELEPIPEDO COM CAPA ASFALTICA (B)</v>
          </cell>
          <cell r="D3489" t="str">
            <v>M2</v>
          </cell>
          <cell r="E3489">
            <v>43.87</v>
          </cell>
        </row>
        <row r="3490">
          <cell r="B3490" t="str">
            <v>511251</v>
          </cell>
          <cell r="C3490" t="str">
            <v>EXECUCAO DE ASFALTO (C)</v>
          </cell>
          <cell r="D3490" t="str">
            <v>M2</v>
          </cell>
          <cell r="E3490">
            <v>28.52</v>
          </cell>
        </row>
        <row r="3491">
          <cell r="B3491" t="str">
            <v>511252</v>
          </cell>
          <cell r="C3491" t="str">
            <v>EXECUCAO DE PAVIMENTACAO DE CONCRETO NAO ESTRUTURAL (C)</v>
          </cell>
          <cell r="D3491" t="str">
            <v>M2</v>
          </cell>
          <cell r="E3491">
            <v>29.31</v>
          </cell>
        </row>
        <row r="3492">
          <cell r="B3492" t="str">
            <v>511253</v>
          </cell>
          <cell r="C3492" t="str">
            <v>REPOSICAO DE PARALELEPIPEDO COM CAPA ASFALTICA (C)</v>
          </cell>
          <cell r="D3492" t="str">
            <v>M2</v>
          </cell>
          <cell r="E3492">
            <v>37.42</v>
          </cell>
        </row>
        <row r="3494">
          <cell r="C3494" t="str">
            <v>RESERVADO PARA PAVIMENTACAO (511301 A 511399)</v>
          </cell>
        </row>
        <row r="3496">
          <cell r="B3496" t="str">
            <v>512000</v>
          </cell>
          <cell r="C3496" t="str">
            <v>LIGACOES PREDIAIS</v>
          </cell>
        </row>
        <row r="3497">
          <cell r="C3497" t="str">
            <v>RESERVADO PARA LIGACOES PREDIAIS (512101 A 512199)</v>
          </cell>
        </row>
        <row r="3499">
          <cell r="B3499" t="str">
            <v>512200</v>
          </cell>
          <cell r="C3499" t="str">
            <v>LIGACOES</v>
          </cell>
        </row>
        <row r="3501">
          <cell r="B3501" t="str">
            <v>513000</v>
          </cell>
          <cell r="C3501" t="str">
            <v>FECHAMENTO</v>
          </cell>
        </row>
        <row r="3502">
          <cell r="B3502" t="str">
            <v>513100</v>
          </cell>
          <cell r="C3502" t="str">
            <v>ALVENARIA</v>
          </cell>
        </row>
        <row r="3503">
          <cell r="B3503" t="str">
            <v>513101</v>
          </cell>
          <cell r="C3503" t="str">
            <v>ALVENARIA DE ELEV., EM CUTELO TIJOLO A VISTA</v>
          </cell>
          <cell r="D3503" t="str">
            <v>M2</v>
          </cell>
          <cell r="E3503">
            <v>43.82</v>
          </cell>
        </row>
        <row r="3504">
          <cell r="B3504" t="str">
            <v>513102</v>
          </cell>
          <cell r="C3504" t="str">
            <v>COLOCACAO DE TIJOLO COMUM NO LEITO DE SECAGEM</v>
          </cell>
          <cell r="D3504" t="str">
            <v>M2</v>
          </cell>
          <cell r="E3504">
            <v>5.89</v>
          </cell>
        </row>
        <row r="3505">
          <cell r="B3505" t="str">
            <v>513103</v>
          </cell>
          <cell r="C3505" t="str">
            <v>BLOCO DE VIDRO, DIMENSAO 6 X 20 X 20 CM (ELEMENTO VAZADO)</v>
          </cell>
          <cell r="D3505" t="str">
            <v>M2</v>
          </cell>
          <cell r="E3505">
            <v>404.43</v>
          </cell>
        </row>
        <row r="3507">
          <cell r="B3507" t="str">
            <v>513200</v>
          </cell>
          <cell r="C3507" t="str">
            <v>COBERTURA, MADEIRAMENTO, CONDUTOR, CALHAS E RUFOS</v>
          </cell>
        </row>
        <row r="3508">
          <cell r="B3508" t="str">
            <v>513201</v>
          </cell>
          <cell r="C3508" t="str">
            <v>COBERTURA COM TELHA COLONIAL</v>
          </cell>
          <cell r="D3508" t="str">
            <v>M2</v>
          </cell>
          <cell r="E3508">
            <v>53.37</v>
          </cell>
        </row>
        <row r="3510">
          <cell r="B3510" t="str">
            <v>513300</v>
          </cell>
          <cell r="C3510" t="str">
            <v>ESQUADRIAS: MADEIRA/METALICAS E FERRAGENS</v>
          </cell>
        </row>
        <row r="3511">
          <cell r="B3511" t="str">
            <v>513301</v>
          </cell>
          <cell r="C3511" t="str">
            <v>PORTA EXTERNA DE CEDRO, EXCETO O BATENTE, 1 FOLHA</v>
          </cell>
          <cell r="D3511" t="str">
            <v>M2</v>
          </cell>
          <cell r="E3511">
            <v>174.64</v>
          </cell>
        </row>
        <row r="3512">
          <cell r="B3512" t="str">
            <v>513302</v>
          </cell>
          <cell r="C3512" t="str">
            <v>PORTA INTERNA DE CEDRO, EXCETO O BATENTE, 1 FOLHA</v>
          </cell>
          <cell r="D3512" t="str">
            <v>M2</v>
          </cell>
          <cell r="E3512">
            <v>265.26</v>
          </cell>
        </row>
        <row r="3513">
          <cell r="B3513" t="str">
            <v>513303</v>
          </cell>
          <cell r="C3513" t="str">
            <v>BATENTE PEROBA</v>
          </cell>
          <cell r="D3513" t="str">
            <v>M</v>
          </cell>
          <cell r="E3513">
            <v>30.28</v>
          </cell>
        </row>
        <row r="3514">
          <cell r="B3514" t="str">
            <v>513304</v>
          </cell>
          <cell r="C3514" t="str">
            <v>PORTA DE ALUMINIO TIPO VENEZIANA</v>
          </cell>
          <cell r="D3514" t="str">
            <v>M2</v>
          </cell>
          <cell r="E3514">
            <v>433.15</v>
          </cell>
        </row>
        <row r="3516">
          <cell r="B3516" t="str">
            <v>513400</v>
          </cell>
          <cell r="C3516" t="str">
            <v>VIDROS</v>
          </cell>
        </row>
        <row r="3517">
          <cell r="B3517" t="str">
            <v>513401</v>
          </cell>
          <cell r="C3517" t="str">
            <v>VIDRO PLANO COMUM TRANSPARENTE 6 MM</v>
          </cell>
          <cell r="D3517" t="str">
            <v>M2</v>
          </cell>
          <cell r="E3517">
            <v>97.71</v>
          </cell>
        </row>
        <row r="3519">
          <cell r="B3519" t="str">
            <v>513500</v>
          </cell>
          <cell r="C3519" t="str">
            <v>GRELHAS/GUARDA-CORPO/GRADE/ESCADA</v>
          </cell>
        </row>
        <row r="3520">
          <cell r="B3520" t="str">
            <v>513501</v>
          </cell>
          <cell r="C3520" t="str">
            <v>GUARDA CORPO DIAMETRO 2"</v>
          </cell>
          <cell r="D3520" t="str">
            <v>M</v>
          </cell>
          <cell r="E3520">
            <v>214.28</v>
          </cell>
        </row>
        <row r="3521">
          <cell r="B3521" t="str">
            <v>513502</v>
          </cell>
          <cell r="C3521" t="str">
            <v>GRADE METALICA BARRA 2 X 3/8 POL. - ESPACAMENTO 5 CM</v>
          </cell>
          <cell r="D3521" t="str">
            <v>UN</v>
          </cell>
          <cell r="E3521">
            <v>568.29999999999995</v>
          </cell>
        </row>
        <row r="3522">
          <cell r="B3522" t="str">
            <v>513503</v>
          </cell>
          <cell r="C3522" t="str">
            <v>GRADE DIAM. 1/2 POL. E= 20 MM</v>
          </cell>
          <cell r="D3522" t="str">
            <v>M2</v>
          </cell>
          <cell r="E3522">
            <v>810.39</v>
          </cell>
        </row>
        <row r="3523">
          <cell r="B3523" t="str">
            <v>513504</v>
          </cell>
          <cell r="C3523" t="str">
            <v>GRELHA DIAM. 1/2 POL. (50 X 50) MM</v>
          </cell>
          <cell r="D3523" t="str">
            <v>UN</v>
          </cell>
          <cell r="E3523">
            <v>188.39</v>
          </cell>
        </row>
        <row r="3524">
          <cell r="B3524" t="str">
            <v>513505</v>
          </cell>
          <cell r="C3524" t="str">
            <v>ESCADA EM DURALUMINIO COM GUARDA CORPO</v>
          </cell>
          <cell r="D3524" t="str">
            <v>M</v>
          </cell>
          <cell r="E3524">
            <v>190.84</v>
          </cell>
        </row>
        <row r="3525">
          <cell r="B3525" t="str">
            <v>513506</v>
          </cell>
          <cell r="C3525" t="str">
            <v>GUARDA CORPO DIAM. 1" C/ RODAPE EM CHAPA GALVANIZADA</v>
          </cell>
          <cell r="D3525" t="str">
            <v>M</v>
          </cell>
          <cell r="E3525">
            <v>94.93</v>
          </cell>
        </row>
        <row r="3526">
          <cell r="B3526" t="str">
            <v>513507</v>
          </cell>
          <cell r="C3526" t="str">
            <v>GUARDA CORPO - NORMA NR-8, CONF. PROJ.011/90-SAT</v>
          </cell>
          <cell r="D3526" t="str">
            <v>M</v>
          </cell>
          <cell r="E3526">
            <v>167.51</v>
          </cell>
        </row>
        <row r="3528">
          <cell r="B3528" t="str">
            <v>513600</v>
          </cell>
          <cell r="C3528" t="str">
            <v>TAMPA DE INSPECAO METALICA</v>
          </cell>
        </row>
        <row r="3529">
          <cell r="B3529" t="str">
            <v>513601</v>
          </cell>
          <cell r="C3529" t="str">
            <v>TAMPA DE INSPECAO METALICA</v>
          </cell>
          <cell r="D3529" t="str">
            <v>M2</v>
          </cell>
          <cell r="E3529">
            <v>517.98</v>
          </cell>
        </row>
        <row r="3531">
          <cell r="C3531" t="str">
            <v>RESERVADO PARA FECHAMENTO (513701 A 513799)</v>
          </cell>
        </row>
        <row r="3533">
          <cell r="B3533" t="str">
            <v>514000</v>
          </cell>
          <cell r="C3533" t="str">
            <v>REVESTIMENTO E TRATAMENTO DE SUPERFICIE</v>
          </cell>
        </row>
        <row r="3534">
          <cell r="B3534" t="str">
            <v>514100</v>
          </cell>
          <cell r="C3534" t="str">
            <v>PISO, TETOS E PAREDES</v>
          </cell>
        </row>
        <row r="3535">
          <cell r="B3535" t="str">
            <v>514101</v>
          </cell>
          <cell r="C3535" t="str">
            <v>PISO EM GRANILITE</v>
          </cell>
          <cell r="D3535" t="str">
            <v>M2</v>
          </cell>
          <cell r="E3535">
            <v>53.87</v>
          </cell>
        </row>
        <row r="3537">
          <cell r="B3537" t="str">
            <v>514200</v>
          </cell>
          <cell r="C3537" t="str">
            <v>PINTURAS/IMPERMEABILIZACAO</v>
          </cell>
        </row>
        <row r="3538">
          <cell r="B3538" t="str">
            <v>514201</v>
          </cell>
          <cell r="C3538" t="str">
            <v>PINTURA PISO COM GRAFITE</v>
          </cell>
          <cell r="D3538" t="str">
            <v>M2</v>
          </cell>
          <cell r="E3538">
            <v>18.62</v>
          </cell>
        </row>
        <row r="3539">
          <cell r="B3539" t="str">
            <v>514202</v>
          </cell>
          <cell r="C3539" t="str">
            <v>APLICACAO DE SODA CAUSTICA - SOLO</v>
          </cell>
          <cell r="D3539" t="str">
            <v>M2</v>
          </cell>
          <cell r="E3539">
            <v>0.11</v>
          </cell>
        </row>
        <row r="3541">
          <cell r="C3541" t="str">
            <v>RESERVADO PARA REVESTIMENTO E TRATAMENTO DE SUPERFICIE (514301 A 514399)</v>
          </cell>
        </row>
        <row r="3543">
          <cell r="B3543" t="str">
            <v>515000</v>
          </cell>
          <cell r="C3543" t="str">
            <v>INSTALACOES PREDIAIS</v>
          </cell>
        </row>
        <row r="3544">
          <cell r="B3544" t="str">
            <v>515100</v>
          </cell>
          <cell r="C3544" t="str">
            <v>PECAS E APARELHOS ELETRICOS</v>
          </cell>
        </row>
        <row r="3545">
          <cell r="B3545" t="str">
            <v>515101</v>
          </cell>
          <cell r="C3545" t="str">
            <v>CABO DE COBRE NU 6,0 MM2</v>
          </cell>
          <cell r="D3545" t="str">
            <v>M</v>
          </cell>
          <cell r="E3545">
            <v>4.33</v>
          </cell>
        </row>
        <row r="3546">
          <cell r="B3546" t="str">
            <v>515102</v>
          </cell>
          <cell r="C3546" t="str">
            <v>CABO DE COBRE NU 16 MM2</v>
          </cell>
          <cell r="D3546" t="str">
            <v>M</v>
          </cell>
          <cell r="E3546">
            <v>10.95</v>
          </cell>
        </row>
        <row r="3547">
          <cell r="B3547" t="str">
            <v>515103</v>
          </cell>
          <cell r="C3547" t="str">
            <v>CABO DE COBRE NU 25 MM2</v>
          </cell>
          <cell r="D3547" t="str">
            <v>M</v>
          </cell>
          <cell r="E3547">
            <v>15.29</v>
          </cell>
        </row>
        <row r="3548">
          <cell r="B3548" t="str">
            <v>515104</v>
          </cell>
          <cell r="C3548" t="str">
            <v>CONECTOR TIPO SPLIT BOLT PARA CABO 16 MM2</v>
          </cell>
          <cell r="D3548" t="str">
            <v>UN</v>
          </cell>
          <cell r="E3548">
            <v>4.46</v>
          </cell>
        </row>
        <row r="3549">
          <cell r="B3549" t="str">
            <v>515105</v>
          </cell>
          <cell r="C3549" t="str">
            <v>POSTE DE CONCRETO : H = 7,00 M  P = 300 KG</v>
          </cell>
          <cell r="D3549" t="str">
            <v>UN</v>
          </cell>
          <cell r="E3549">
            <v>679.9</v>
          </cell>
        </row>
        <row r="3551">
          <cell r="B3551" t="str">
            <v>515200</v>
          </cell>
          <cell r="C3551" t="str">
            <v>ENVELOPAMENTO DE ELETRODUTO</v>
          </cell>
        </row>
        <row r="3552">
          <cell r="B3552" t="str">
            <v>515201</v>
          </cell>
          <cell r="C3552" t="str">
            <v>ENVELOPAMENTO DE ELETRODUTO PVC 1 DIAM. 3/4"</v>
          </cell>
          <cell r="D3552" t="str">
            <v>M</v>
          </cell>
          <cell r="E3552">
            <v>20.88</v>
          </cell>
        </row>
        <row r="3553">
          <cell r="B3553" t="str">
            <v>515202</v>
          </cell>
          <cell r="C3553" t="str">
            <v>ENVELOPAMENTO DE ELETRODUTO PVC 1 DIAM. 1"</v>
          </cell>
          <cell r="D3553" t="str">
            <v>M</v>
          </cell>
          <cell r="E3553">
            <v>25.84</v>
          </cell>
        </row>
        <row r="3554">
          <cell r="B3554" t="str">
            <v>515203</v>
          </cell>
          <cell r="C3554" t="str">
            <v>ENVELOPAMENTO DE ELETRODUTO PVC 1 DIAM. 1 1/4"</v>
          </cell>
          <cell r="D3554" t="str">
            <v>M</v>
          </cell>
          <cell r="E3554">
            <v>29.03</v>
          </cell>
        </row>
        <row r="3555">
          <cell r="B3555" t="str">
            <v>515204</v>
          </cell>
          <cell r="C3555" t="str">
            <v>ENVELOPAMENTO DE ELETRODUTO PVC 1 DIAM. 1 1/2"</v>
          </cell>
          <cell r="D3555" t="str">
            <v>M</v>
          </cell>
          <cell r="E3555">
            <v>32.18</v>
          </cell>
        </row>
        <row r="3556">
          <cell r="B3556" t="str">
            <v>515205</v>
          </cell>
          <cell r="C3556" t="str">
            <v>ENVELOPAMENTO DE ELETRODUTO PVC 1 DIAM. 2"</v>
          </cell>
          <cell r="D3556" t="str">
            <v>M</v>
          </cell>
          <cell r="E3556">
            <v>38.57</v>
          </cell>
        </row>
        <row r="3557">
          <cell r="B3557" t="str">
            <v>515206</v>
          </cell>
          <cell r="C3557" t="str">
            <v>ENVELOPAMENTO DE ELETRODUTOS PVC 1 DIAM. 2 1/2"</v>
          </cell>
          <cell r="D3557" t="str">
            <v>M</v>
          </cell>
          <cell r="E3557">
            <v>52.98</v>
          </cell>
        </row>
        <row r="3558">
          <cell r="B3558" t="str">
            <v>515207</v>
          </cell>
          <cell r="C3558" t="str">
            <v>ENVELOPAMENTO DE ELETRODUTOS PVC 1 DIAM. 3"</v>
          </cell>
          <cell r="D3558" t="str">
            <v>M</v>
          </cell>
          <cell r="E3558">
            <v>61.03</v>
          </cell>
        </row>
        <row r="3559">
          <cell r="B3559" t="str">
            <v>515208</v>
          </cell>
          <cell r="C3559" t="str">
            <v>ENVELOPAMENTO DE ELETRODUTOS PVC 1 DIAM. 4"</v>
          </cell>
          <cell r="D3559" t="str">
            <v>M</v>
          </cell>
          <cell r="E3559">
            <v>81.55</v>
          </cell>
        </row>
        <row r="3560">
          <cell r="B3560" t="str">
            <v>515209</v>
          </cell>
          <cell r="C3560" t="str">
            <v>ENVELOPAMENTO DE ELETRODUTOS PVC 2 DIAM. 3/4"</v>
          </cell>
          <cell r="D3560" t="str">
            <v>M</v>
          </cell>
          <cell r="E3560">
            <v>34.549999999999997</v>
          </cell>
        </row>
        <row r="3561">
          <cell r="B3561" t="str">
            <v>515210</v>
          </cell>
          <cell r="C3561" t="str">
            <v>ENVELOPAMENTO DE ELETRODUTOS PVC 2 DIAM. 1"</v>
          </cell>
          <cell r="D3561" t="str">
            <v>M</v>
          </cell>
          <cell r="E3561">
            <v>44.27</v>
          </cell>
        </row>
        <row r="3562">
          <cell r="B3562" t="str">
            <v>515211</v>
          </cell>
          <cell r="C3562" t="str">
            <v>ENVELOPAMENTO DE ELETRODUTOS PVC 2 DIAM. 1 1/4"</v>
          </cell>
          <cell r="D3562" t="str">
            <v>M</v>
          </cell>
          <cell r="E3562">
            <v>50.54</v>
          </cell>
        </row>
        <row r="3563">
          <cell r="B3563" t="str">
            <v>515212</v>
          </cell>
          <cell r="C3563" t="str">
            <v>ENVELOPAMENTO DE ELETRODUTOS PVC 2, DIAM. 1 1/2"</v>
          </cell>
          <cell r="D3563" t="str">
            <v>M</v>
          </cell>
          <cell r="E3563">
            <v>59.38</v>
          </cell>
        </row>
        <row r="3564">
          <cell r="B3564" t="str">
            <v>515213</v>
          </cell>
          <cell r="C3564" t="str">
            <v>ENVELOPAMENTO DE ELETRODUTOS PVC 2 DIAM. 2"</v>
          </cell>
          <cell r="D3564" t="str">
            <v>M</v>
          </cell>
          <cell r="E3564">
            <v>68.78</v>
          </cell>
        </row>
        <row r="3565">
          <cell r="B3565" t="str">
            <v>515214</v>
          </cell>
          <cell r="C3565" t="str">
            <v>ENVELOPAMENTO DE ELETRODUTOS PVC 2 DIAM. 2 1/2"</v>
          </cell>
          <cell r="D3565" t="str">
            <v>M</v>
          </cell>
          <cell r="E3565">
            <v>98.76</v>
          </cell>
        </row>
        <row r="3566">
          <cell r="B3566" t="str">
            <v>515215</v>
          </cell>
          <cell r="C3566" t="str">
            <v>ENVELOPAMENTO DE ELETRODUTOS PVC 2 DIAM. 3"</v>
          </cell>
          <cell r="D3566" t="str">
            <v>M</v>
          </cell>
          <cell r="E3566">
            <v>113.36</v>
          </cell>
        </row>
        <row r="3567">
          <cell r="B3567" t="str">
            <v>515216</v>
          </cell>
          <cell r="C3567" t="str">
            <v>ENVELOPAMENTO DE ELETRODUTOS PVC 2 DIAM. 4"</v>
          </cell>
          <cell r="D3567" t="str">
            <v>M</v>
          </cell>
          <cell r="E3567">
            <v>153.77000000000001</v>
          </cell>
        </row>
        <row r="3568">
          <cell r="B3568" t="str">
            <v>515217</v>
          </cell>
          <cell r="C3568" t="str">
            <v>ENVELOPAMENTO DE ELETRODUTOS PVC 1 DIAM. 1 1/4" + 1 DIAM. 1"</v>
          </cell>
          <cell r="D3568" t="str">
            <v>M</v>
          </cell>
          <cell r="E3568">
            <v>47.68</v>
          </cell>
        </row>
        <row r="3569">
          <cell r="B3569" t="str">
            <v>515218</v>
          </cell>
          <cell r="C3569" t="str">
            <v>ENVELOPAMENTO DE ELETRODUTOS PVC 1 DIAM. 4" + 1 DIAM. 3/4"</v>
          </cell>
          <cell r="D3569" t="str">
            <v>M</v>
          </cell>
          <cell r="E3569">
            <v>96.82</v>
          </cell>
        </row>
        <row r="3570">
          <cell r="B3570" t="str">
            <v>515219</v>
          </cell>
          <cell r="C3570" t="str">
            <v>ENVELOPAMENTO DE ELETRODUTOS PVC 2 DIAM. 2" + 1 DIAM. 1"</v>
          </cell>
          <cell r="D3570" t="str">
            <v>M</v>
          </cell>
          <cell r="E3570">
            <v>88.15</v>
          </cell>
        </row>
        <row r="3571">
          <cell r="B3571" t="str">
            <v>515220</v>
          </cell>
          <cell r="C3571" t="str">
            <v>ENVELOPAMENTO DE ELETRODUTOS PVC 1 DIAM. 3/4 POL. + 1 DIAM. 1 POL.</v>
          </cell>
          <cell r="D3571" t="str">
            <v>M</v>
          </cell>
          <cell r="E3571">
            <v>38.49</v>
          </cell>
        </row>
        <row r="3572">
          <cell r="B3572" t="str">
            <v>515221</v>
          </cell>
          <cell r="C3572" t="str">
            <v>ENVELOPAMENTO DE ELETRODUTOS PVC 1 DIAM. 3/4 POL. + 1 DIAM. 1 1/2 POL.</v>
          </cell>
          <cell r="D3572" t="str">
            <v>M</v>
          </cell>
          <cell r="E3572">
            <v>45.83</v>
          </cell>
        </row>
        <row r="3573">
          <cell r="B3573" t="str">
            <v>515222</v>
          </cell>
          <cell r="C3573" t="str">
            <v>ENVELOPAMENTO DE ELETRODUTOS PVC 3 DIAM. 3/4 POL. + 1 DIAM. 1 1/2 POL. + 2 DIAM. 1 POL.</v>
          </cell>
          <cell r="D3573" t="str">
            <v>M</v>
          </cell>
          <cell r="E3573">
            <v>99.35</v>
          </cell>
        </row>
        <row r="3574">
          <cell r="B3574" t="str">
            <v>515223</v>
          </cell>
          <cell r="C3574" t="str">
            <v>ENVELOPAMENTO DE ELETRODUTOS PVC 2 DIAM. 3/4 POL. + 1 DIAM. 1 POL.</v>
          </cell>
          <cell r="D3574" t="str">
            <v>M</v>
          </cell>
          <cell r="E3574">
            <v>51.71</v>
          </cell>
        </row>
        <row r="3575">
          <cell r="B3575" t="str">
            <v>515224</v>
          </cell>
          <cell r="C3575" t="str">
            <v>ENVELOPAMENTO DE ELETRODUTOS PVC 2 DIAM. 3/4 POL. + 1 DIAM. 1 1/2 POL.</v>
          </cell>
          <cell r="D3575" t="str">
            <v>M</v>
          </cell>
          <cell r="E3575">
            <v>59.22</v>
          </cell>
        </row>
        <row r="3576">
          <cell r="B3576" t="str">
            <v>515225</v>
          </cell>
          <cell r="C3576" t="str">
            <v>ENVELOPAMENTO DE ELETRODUTOS PVC 2 DIAM. 3/4 POL. + 1 DIAM. 1 1/2 POL. + 1 DIAM. 1 POL.</v>
          </cell>
          <cell r="D3576" t="str">
            <v>M</v>
          </cell>
          <cell r="E3576">
            <v>71.58</v>
          </cell>
        </row>
        <row r="3577">
          <cell r="B3577" t="str">
            <v>515226</v>
          </cell>
          <cell r="C3577" t="str">
            <v>ENVELOPAMENTO DE ELETRODUTOS PVC 2 DIAM. 1 POL. + 2 DIAM. 1 1/2 POL.</v>
          </cell>
          <cell r="D3577" t="str">
            <v>M</v>
          </cell>
          <cell r="E3577">
            <v>87.08</v>
          </cell>
        </row>
        <row r="3579">
          <cell r="C3579" t="str">
            <v>RESERVADO PARA INSTALACOES PREDIAIS (515301 A 515399)</v>
          </cell>
        </row>
        <row r="3581">
          <cell r="B3581" t="str">
            <v>516000</v>
          </cell>
          <cell r="C3581" t="str">
            <v>INSTALACOES</v>
          </cell>
        </row>
        <row r="3582">
          <cell r="C3582" t="str">
            <v>RESERVADO PARA INSTALACOES HIDRAULICAS/ELETRICAS (516101 A 516199)</v>
          </cell>
        </row>
        <row r="3583">
          <cell r="B3583" t="str">
            <v>516200</v>
          </cell>
          <cell r="C3583" t="str">
            <v>ENTRADA DE ENERGIA ELETRICA</v>
          </cell>
        </row>
        <row r="3585">
          <cell r="B3585" t="str">
            <v>517000</v>
          </cell>
          <cell r="C3585" t="str">
            <v>INSTALACOES DE PRODUCAO</v>
          </cell>
        </row>
        <row r="3586">
          <cell r="B3586" t="str">
            <v>517100</v>
          </cell>
          <cell r="C3586" t="str">
            <v>MONTAGEM EM GERAL</v>
          </cell>
        </row>
        <row r="3588">
          <cell r="C3588" t="str">
            <v>RESERVADO PARA INSTALACOES DE PRODUCAO (517201 A 517299)</v>
          </cell>
        </row>
        <row r="3590">
          <cell r="B3590" t="str">
            <v>518000</v>
          </cell>
          <cell r="C3590" t="str">
            <v>URBANIZACAO</v>
          </cell>
        </row>
        <row r="3592">
          <cell r="C3592" t="str">
            <v>RESERVADO PARA URBANIZACAO (518101 A 518199)</v>
          </cell>
        </row>
        <row r="3594">
          <cell r="B3594" t="str">
            <v>519000</v>
          </cell>
          <cell r="C3594" t="str">
            <v>SERVICOS DIVERSOS</v>
          </cell>
        </row>
        <row r="3595">
          <cell r="B3595" t="str">
            <v>519200</v>
          </cell>
          <cell r="C3595" t="str">
            <v>SECCIONAMENTO DE REDE EXISTENTE</v>
          </cell>
        </row>
        <row r="3596">
          <cell r="B3596" t="str">
            <v>519201</v>
          </cell>
          <cell r="C3596" t="str">
            <v>DIAMETRO 50 MM, FERRO GALVANIZADO</v>
          </cell>
          <cell r="D3596" t="str">
            <v>UN</v>
          </cell>
          <cell r="E3596">
            <v>120.69</v>
          </cell>
        </row>
        <row r="3597">
          <cell r="B3597" t="str">
            <v>519202</v>
          </cell>
          <cell r="C3597" t="str">
            <v>DIAMETRO 75 MM FERRO GALVANIZADO</v>
          </cell>
          <cell r="D3597" t="str">
            <v>UN</v>
          </cell>
          <cell r="E3597">
            <v>125.15</v>
          </cell>
        </row>
        <row r="3598">
          <cell r="B3598" t="str">
            <v>519203</v>
          </cell>
          <cell r="C3598" t="str">
            <v>DIAMETRO 100 MM, FERRO GALVANIZADO</v>
          </cell>
          <cell r="D3598" t="str">
            <v>UN</v>
          </cell>
          <cell r="E3598">
            <v>129.06</v>
          </cell>
        </row>
        <row r="3599">
          <cell r="B3599" t="str">
            <v>519204</v>
          </cell>
          <cell r="C3599" t="str">
            <v>DIAMETRO 50 MM, FERRO FUNDIDO</v>
          </cell>
          <cell r="D3599" t="str">
            <v>UN</v>
          </cell>
          <cell r="E3599">
            <v>139.44999999999999</v>
          </cell>
        </row>
        <row r="3600">
          <cell r="B3600" t="str">
            <v>519205</v>
          </cell>
          <cell r="C3600" t="str">
            <v>DIAMETRO 75 MM, FERRO FUNDIDO</v>
          </cell>
          <cell r="D3600" t="str">
            <v>UN</v>
          </cell>
          <cell r="E3600">
            <v>143.91</v>
          </cell>
        </row>
        <row r="3601">
          <cell r="B3601" t="str">
            <v>519206</v>
          </cell>
          <cell r="C3601" t="str">
            <v>DIAMETRO 100 MM, FERRO FUNDIDO</v>
          </cell>
          <cell r="D3601" t="str">
            <v>UN</v>
          </cell>
          <cell r="E3601">
            <v>147.82</v>
          </cell>
        </row>
        <row r="3602">
          <cell r="B3602" t="str">
            <v>519207</v>
          </cell>
          <cell r="C3602" t="str">
            <v>DIAMETRO 50 MM, PVC</v>
          </cell>
          <cell r="D3602" t="str">
            <v>UN</v>
          </cell>
          <cell r="E3602">
            <v>118.92</v>
          </cell>
        </row>
        <row r="3603">
          <cell r="B3603" t="str">
            <v>519208</v>
          </cell>
          <cell r="C3603" t="str">
            <v>DIAMETRO 75 MM, PVC</v>
          </cell>
          <cell r="D3603" t="str">
            <v>UN</v>
          </cell>
          <cell r="E3603">
            <v>123.39</v>
          </cell>
        </row>
        <row r="3604">
          <cell r="B3604" t="str">
            <v>519209</v>
          </cell>
          <cell r="C3604" t="str">
            <v>DIAMETRO 100 MM, PVC</v>
          </cell>
          <cell r="D3604" t="str">
            <v>UN</v>
          </cell>
          <cell r="E3604">
            <v>127.29</v>
          </cell>
        </row>
        <row r="3605">
          <cell r="B3605" t="str">
            <v>519210</v>
          </cell>
          <cell r="C3605" t="str">
            <v>DIAMETRO 50 MM, FIBRO-CIMENTO</v>
          </cell>
          <cell r="D3605" t="str">
            <v>UN</v>
          </cell>
          <cell r="E3605">
            <v>122.36</v>
          </cell>
        </row>
        <row r="3606">
          <cell r="B3606" t="str">
            <v>519211</v>
          </cell>
          <cell r="C3606" t="str">
            <v>DIAMETRO 100 MM, FIBRO-CIMENTO</v>
          </cell>
          <cell r="D3606" t="str">
            <v>UN</v>
          </cell>
          <cell r="E3606">
            <v>130.72999999999999</v>
          </cell>
        </row>
        <row r="3607">
          <cell r="B3607" t="str">
            <v>519212</v>
          </cell>
          <cell r="C3607" t="str">
            <v>DIAMETRO 150 MM, FIBRO-CIMENTO</v>
          </cell>
          <cell r="D3607" t="str">
            <v>UN</v>
          </cell>
          <cell r="E3607">
            <v>153.16999999999999</v>
          </cell>
        </row>
        <row r="3608">
          <cell r="B3608" t="str">
            <v>519213</v>
          </cell>
          <cell r="C3608" t="str">
            <v>DIAMETRO 200 MM, FIBRO-CIMENTO</v>
          </cell>
          <cell r="D3608" t="str">
            <v>UN</v>
          </cell>
          <cell r="E3608">
            <v>164.25</v>
          </cell>
        </row>
        <row r="3609">
          <cell r="B3609" t="str">
            <v>519214</v>
          </cell>
          <cell r="C3609" t="str">
            <v>DIAMETRO 150 MM, FERRO FUNDIDO</v>
          </cell>
          <cell r="D3609" t="str">
            <v>UN</v>
          </cell>
          <cell r="E3609">
            <v>173.95</v>
          </cell>
        </row>
        <row r="3610">
          <cell r="B3610" t="str">
            <v>519215</v>
          </cell>
          <cell r="C3610" t="str">
            <v>DIAMETRO 200 MM, FERRO FUNDIDO</v>
          </cell>
          <cell r="D3610" t="str">
            <v>UN</v>
          </cell>
          <cell r="E3610">
            <v>185.14</v>
          </cell>
        </row>
        <row r="3611">
          <cell r="B3611" t="str">
            <v>519216</v>
          </cell>
          <cell r="C3611" t="str">
            <v>DIAMETRO 250 MM, FERRO FUNDIDO</v>
          </cell>
          <cell r="D3611" t="str">
            <v>UN</v>
          </cell>
          <cell r="E3611">
            <v>223.89</v>
          </cell>
        </row>
        <row r="3612">
          <cell r="B3612" t="str">
            <v>519217</v>
          </cell>
          <cell r="C3612" t="str">
            <v>DIAMETRO 150 MM, PVC</v>
          </cell>
          <cell r="D3612" t="str">
            <v>UN</v>
          </cell>
          <cell r="E3612">
            <v>132.61000000000001</v>
          </cell>
        </row>
        <row r="3614">
          <cell r="C3614" t="str">
            <v>RESERVADO PARA SERVICOS DIVERSOS (519301 A 519399)</v>
          </cell>
        </row>
        <row r="3616">
          <cell r="B3616" t="str">
            <v>521000</v>
          </cell>
          <cell r="C3616" t="str">
            <v>SERVICOS REFERENTES A POCOS TUBULARES PROFUNDOS</v>
          </cell>
        </row>
        <row r="3618">
          <cell r="C3618" t="str">
            <v>RESERVADO PARA SERVICOS REFERENTES A POCOS TUBULARES PROFUNDOS (521101 A 521999)</v>
          </cell>
        </row>
        <row r="3620">
          <cell r="C3620" t="str">
            <v>TRAVESSIA - RESERVADO PARA TRAVESSIA (522501 A 522599)</v>
          </cell>
        </row>
        <row r="3622">
          <cell r="B3622" t="str">
            <v>522000</v>
          </cell>
          <cell r="C3622" t="str">
            <v>SERVICOS ESPECIAIS</v>
          </cell>
        </row>
        <row r="3623">
          <cell r="B3623" t="str">
            <v>522600</v>
          </cell>
          <cell r="C3623" t="str">
            <v>MAO DE OBRA</v>
          </cell>
        </row>
        <row r="3624">
          <cell r="B3624" t="str">
            <v>522601</v>
          </cell>
          <cell r="C3624" t="str">
            <v>MAO DE OBRA - BROCA DE CONCRETO, DIAM. 15 CM</v>
          </cell>
          <cell r="D3624" t="str">
            <v>M</v>
          </cell>
          <cell r="E3624">
            <v>19.27</v>
          </cell>
        </row>
        <row r="3625">
          <cell r="B3625" t="str">
            <v>522602</v>
          </cell>
          <cell r="C3625" t="str">
            <v>MAO DE OBRA - BROCA DE CONCRETO, DIAMETRO 20 CM</v>
          </cell>
          <cell r="D3625" t="str">
            <v>M</v>
          </cell>
          <cell r="E3625">
            <v>21.13</v>
          </cell>
        </row>
        <row r="3626">
          <cell r="B3626" t="str">
            <v>522603</v>
          </cell>
          <cell r="C3626" t="str">
            <v>MAO DE OBRA - BROCA DE CONCRETO, DIAM. 25 CM</v>
          </cell>
          <cell r="D3626" t="str">
            <v>M</v>
          </cell>
          <cell r="E3626">
            <v>23.31</v>
          </cell>
        </row>
        <row r="3627">
          <cell r="B3627" t="str">
            <v>522604</v>
          </cell>
          <cell r="C3627" t="str">
            <v>MAO DE OBRA - FORMA DE MADEIRA COMUM</v>
          </cell>
          <cell r="D3627" t="str">
            <v>M2</v>
          </cell>
          <cell r="E3627">
            <v>23.55</v>
          </cell>
        </row>
        <row r="3628">
          <cell r="B3628" t="str">
            <v>522605</v>
          </cell>
          <cell r="C3628" t="str">
            <v>MAO DE OBRA - FORMA PLANA DE MADEIRA ESTRUTURA</v>
          </cell>
          <cell r="D3628" t="str">
            <v>M2</v>
          </cell>
          <cell r="E3628">
            <v>20.28</v>
          </cell>
        </row>
        <row r="3629">
          <cell r="B3629" t="str">
            <v>522606</v>
          </cell>
          <cell r="C3629" t="str">
            <v>MAO DE OBRA - FORMA PLANA DE MADEIRA APARENTE</v>
          </cell>
          <cell r="D3629" t="str">
            <v>M2</v>
          </cell>
          <cell r="E3629">
            <v>20.28</v>
          </cell>
        </row>
        <row r="3630">
          <cell r="B3630" t="str">
            <v>522607</v>
          </cell>
          <cell r="C3630" t="str">
            <v>MAO DE OBRA - ARMACAO ACO CA-50/CA-60</v>
          </cell>
          <cell r="D3630" t="str">
            <v>KG</v>
          </cell>
          <cell r="E3630">
            <v>1.79</v>
          </cell>
        </row>
        <row r="3631">
          <cell r="B3631" t="str">
            <v>522608</v>
          </cell>
          <cell r="C3631" t="str">
            <v>MAO DE OBRA - CONCRETO ESTRUTURAL</v>
          </cell>
          <cell r="D3631" t="str">
            <v>M3</v>
          </cell>
          <cell r="E3631">
            <v>22.29</v>
          </cell>
        </row>
        <row r="3632">
          <cell r="B3632" t="str">
            <v>522609</v>
          </cell>
          <cell r="C3632" t="str">
            <v>MAO DE OBRA - ALVENARIA ELEV., 1/2 TIJOLO COMUM</v>
          </cell>
          <cell r="D3632" t="str">
            <v>M2</v>
          </cell>
          <cell r="E3632">
            <v>29.31</v>
          </cell>
        </row>
        <row r="3633">
          <cell r="B3633" t="str">
            <v>522610</v>
          </cell>
          <cell r="C3633" t="str">
            <v>MAO DE OBRA - ALVENARIA ELEV., 1 TIJOLO COMUM</v>
          </cell>
          <cell r="D3633" t="str">
            <v>M2</v>
          </cell>
          <cell r="E3633">
            <v>48.7</v>
          </cell>
        </row>
        <row r="3634">
          <cell r="B3634" t="str">
            <v>522611</v>
          </cell>
          <cell r="C3634" t="str">
            <v>MAO DE OBRA - ALVENARIA ELEV, 1/2 TIJOLO A VISTA</v>
          </cell>
          <cell r="D3634" t="str">
            <v>M2</v>
          </cell>
          <cell r="E3634">
            <v>39.11</v>
          </cell>
        </row>
        <row r="3635">
          <cell r="B3635" t="str">
            <v>522612</v>
          </cell>
          <cell r="C3635" t="str">
            <v>MAO DE OBRA - ALVENARIA ELEV., 1 TIJOLO A VISTA</v>
          </cell>
          <cell r="D3635" t="str">
            <v>M2</v>
          </cell>
          <cell r="E3635">
            <v>58.52</v>
          </cell>
        </row>
        <row r="3636">
          <cell r="B3636" t="str">
            <v>522613</v>
          </cell>
          <cell r="C3636" t="str">
            <v>MAO DE OBRA - ALVENARIA DE ELEVACAO,TIJOLO CERAMICA,8 FUROS,ESPELHO</v>
          </cell>
          <cell r="D3636" t="str">
            <v>M2</v>
          </cell>
          <cell r="E3636">
            <v>18.88</v>
          </cell>
        </row>
        <row r="3637">
          <cell r="B3637" t="str">
            <v>522614</v>
          </cell>
          <cell r="C3637" t="str">
            <v>MAO DE OBRA - ALVENARIA DE ELEVACAO,TIJOLO CERAMICA,8 FUROS,CHATO</v>
          </cell>
          <cell r="D3637" t="str">
            <v>M2</v>
          </cell>
          <cell r="E3637">
            <v>31.52</v>
          </cell>
        </row>
        <row r="3638">
          <cell r="B3638" t="str">
            <v>522615</v>
          </cell>
          <cell r="C3638" t="str">
            <v>MAO DE OBRA - COBERTURA COM TELHA FRANCESA</v>
          </cell>
          <cell r="D3638" t="str">
            <v>M2</v>
          </cell>
          <cell r="E3638">
            <v>36.93</v>
          </cell>
        </row>
        <row r="3639">
          <cell r="B3639" t="str">
            <v>522616</v>
          </cell>
          <cell r="C3639" t="str">
            <v>MAO DE OBRA - COBERTURA COM TELHA FIBRO CIMENTO ONDULADO</v>
          </cell>
          <cell r="D3639" t="str">
            <v>M2</v>
          </cell>
          <cell r="E3639">
            <v>29.02</v>
          </cell>
        </row>
        <row r="3640">
          <cell r="B3640" t="str">
            <v>522617</v>
          </cell>
          <cell r="C3640" t="str">
            <v>MAO DE OBRA - COBERTURA COM TELHA FIBRO CIMENTO ESTR. L = 49 CM</v>
          </cell>
          <cell r="D3640" t="str">
            <v>M2</v>
          </cell>
          <cell r="E3640">
            <v>12.75</v>
          </cell>
        </row>
        <row r="3641">
          <cell r="B3641" t="str">
            <v>522618</v>
          </cell>
          <cell r="C3641" t="str">
            <v>MAO DE OBRA - COBERTURA COM TELHA FIBRO CIMENTO ESTR. L = 90 CM</v>
          </cell>
          <cell r="D3641" t="str">
            <v>M2</v>
          </cell>
          <cell r="E3641">
            <v>14.07</v>
          </cell>
        </row>
        <row r="3642">
          <cell r="B3642" t="str">
            <v>522619</v>
          </cell>
          <cell r="C3642" t="str">
            <v>MAO DE OBRA - LAJE PRE FABRICADA H-8 PARA FORRO COM CAPA DE 3 CM</v>
          </cell>
          <cell r="D3642" t="str">
            <v>M2</v>
          </cell>
          <cell r="E3642">
            <v>23.52</v>
          </cell>
        </row>
        <row r="3643">
          <cell r="B3643" t="str">
            <v>522620</v>
          </cell>
          <cell r="C3643" t="str">
            <v>MAO DE OBRA - PORTA EXTERNA DE CEDRO, 1 FOLHA</v>
          </cell>
          <cell r="D3643" t="str">
            <v>M2</v>
          </cell>
          <cell r="E3643">
            <v>49.32</v>
          </cell>
        </row>
        <row r="3644">
          <cell r="B3644" t="str">
            <v>522621</v>
          </cell>
          <cell r="C3644" t="str">
            <v>MAO DE OBRA - PORTA INTERNA DE CEDRO, 1 FOLHA</v>
          </cell>
          <cell r="D3644" t="str">
            <v>M2</v>
          </cell>
          <cell r="E3644">
            <v>74.22</v>
          </cell>
        </row>
        <row r="3645">
          <cell r="B3645" t="str">
            <v>522622</v>
          </cell>
          <cell r="C3645" t="str">
            <v>MAO DE OBRA - JANELA BASCULANTE DE FERRO</v>
          </cell>
          <cell r="D3645" t="str">
            <v>M2</v>
          </cell>
          <cell r="E3645">
            <v>30.2</v>
          </cell>
        </row>
        <row r="3646">
          <cell r="B3646" t="str">
            <v>522623</v>
          </cell>
          <cell r="C3646" t="str">
            <v>MAO DE OBRA - JANELA CORRER OU MAXIM AIR DE FERRO</v>
          </cell>
          <cell r="D3646" t="str">
            <v>M2</v>
          </cell>
          <cell r="E3646">
            <v>37.42</v>
          </cell>
        </row>
        <row r="3647">
          <cell r="B3647" t="str">
            <v>522624</v>
          </cell>
          <cell r="C3647" t="str">
            <v>MAO DE OBRA - JANELA BASCULANTE DE ALUMINIO</v>
          </cell>
          <cell r="D3647" t="str">
            <v>M2</v>
          </cell>
          <cell r="E3647">
            <v>40.47</v>
          </cell>
        </row>
        <row r="3648">
          <cell r="B3648" t="str">
            <v>522625</v>
          </cell>
          <cell r="C3648" t="str">
            <v>MAO DE OBRA - JANELA DE CORRER OU MAXIM AIR DE ALUMINIO</v>
          </cell>
          <cell r="D3648" t="str">
            <v>M2</v>
          </cell>
          <cell r="E3648">
            <v>46.76</v>
          </cell>
        </row>
        <row r="3649">
          <cell r="B3649" t="str">
            <v>522626</v>
          </cell>
          <cell r="C3649" t="str">
            <v>MAO DE OBRA - PORTA DE ENTRADA DE ALUMINIO COM 1 FOLHA ABRIR</v>
          </cell>
          <cell r="D3649" t="str">
            <v>M2</v>
          </cell>
          <cell r="E3649">
            <v>41.7</v>
          </cell>
        </row>
        <row r="3650">
          <cell r="B3650" t="str">
            <v>522627</v>
          </cell>
          <cell r="C3650" t="str">
            <v>MAO DE OBRA - FECHADURA PARA PORTA</v>
          </cell>
          <cell r="D3650" t="str">
            <v>UN</v>
          </cell>
          <cell r="E3650">
            <v>2.64</v>
          </cell>
        </row>
        <row r="3651">
          <cell r="B3651" t="str">
            <v>522628</v>
          </cell>
          <cell r="C3651" t="str">
            <v>MAO DE OBRA - VIDRO PLANO DUPLO/TRIPLO</v>
          </cell>
          <cell r="D3651" t="str">
            <v>M2</v>
          </cell>
          <cell r="E3651">
            <v>24.4</v>
          </cell>
        </row>
        <row r="3652">
          <cell r="B3652" t="str">
            <v>522629</v>
          </cell>
          <cell r="C3652" t="str">
            <v>MAO DE OBRA - CHAPISCO</v>
          </cell>
          <cell r="D3652" t="str">
            <v>M2</v>
          </cell>
          <cell r="E3652">
            <v>4.09</v>
          </cell>
        </row>
        <row r="3653">
          <cell r="B3653" t="str">
            <v>522630</v>
          </cell>
          <cell r="C3653" t="str">
            <v>MAO DE OBRA - EMBOCO</v>
          </cell>
          <cell r="D3653" t="str">
            <v>M2</v>
          </cell>
          <cell r="E3653">
            <v>15.32</v>
          </cell>
        </row>
        <row r="3654">
          <cell r="B3654" t="str">
            <v>522631</v>
          </cell>
          <cell r="C3654" t="str">
            <v>MAO DE OBRA - REBOCO</v>
          </cell>
          <cell r="D3654" t="str">
            <v>M2</v>
          </cell>
          <cell r="E3654">
            <v>10.24</v>
          </cell>
        </row>
        <row r="3655">
          <cell r="B3655" t="str">
            <v>522632</v>
          </cell>
          <cell r="C3655" t="str">
            <v>MAO DE OBRA - REVESTIMENTO COM AZULEJO</v>
          </cell>
          <cell r="D3655" t="str">
            <v>M2</v>
          </cell>
          <cell r="E3655">
            <v>40.76</v>
          </cell>
        </row>
        <row r="3656">
          <cell r="B3656" t="str">
            <v>522633</v>
          </cell>
          <cell r="C3656" t="str">
            <v>MAO DE OBRA - EXECUCAO PASSEIO CIMENTADO</v>
          </cell>
          <cell r="D3656" t="str">
            <v>M2</v>
          </cell>
          <cell r="E3656">
            <v>6.37</v>
          </cell>
        </row>
        <row r="3657">
          <cell r="B3657" t="str">
            <v>522634</v>
          </cell>
          <cell r="C3657" t="str">
            <v>MAO DE OBRA - CONTRAPISO DE CONCRETO NAO ESTRUTURAL</v>
          </cell>
          <cell r="D3657" t="str">
            <v>M3</v>
          </cell>
          <cell r="E3657">
            <v>22.29</v>
          </cell>
        </row>
        <row r="3658">
          <cell r="B3658" t="str">
            <v>522635</v>
          </cell>
          <cell r="C3658" t="str">
            <v>MAO DE OBRA - PISO EXTERNO DE CONCRETO NAO ESTRUTURAL</v>
          </cell>
          <cell r="D3658" t="str">
            <v>M3</v>
          </cell>
          <cell r="E3658">
            <v>34.85</v>
          </cell>
        </row>
        <row r="3659">
          <cell r="B3659" t="str">
            <v>522636</v>
          </cell>
          <cell r="C3659" t="str">
            <v>MAO DE OBRA - PISO CIMENTADO LISO</v>
          </cell>
          <cell r="D3659" t="str">
            <v>M2</v>
          </cell>
          <cell r="E3659">
            <v>16.309999999999999</v>
          </cell>
        </row>
        <row r="3660">
          <cell r="B3660" t="str">
            <v>522637</v>
          </cell>
          <cell r="C3660" t="str">
            <v>MAO DE OBRA - PISO CERAMICO</v>
          </cell>
          <cell r="D3660" t="str">
            <v>M2</v>
          </cell>
          <cell r="E3660">
            <v>26.14</v>
          </cell>
        </row>
        <row r="3661">
          <cell r="B3661" t="str">
            <v>522638</v>
          </cell>
          <cell r="C3661" t="str">
            <v>MAO DE OBRA - PISO VINILICO</v>
          </cell>
          <cell r="D3661" t="str">
            <v>M2</v>
          </cell>
          <cell r="E3661">
            <v>15.99</v>
          </cell>
        </row>
        <row r="3662">
          <cell r="B3662" t="str">
            <v>522639</v>
          </cell>
          <cell r="C3662" t="str">
            <v>MAO DE OBRA - PISO DE BORRACHA</v>
          </cell>
          <cell r="D3662" t="str">
            <v>M2</v>
          </cell>
          <cell r="E3662">
            <v>26.91</v>
          </cell>
        </row>
        <row r="3663">
          <cell r="B3663" t="str">
            <v>522640</v>
          </cell>
          <cell r="C3663" t="str">
            <v>MAO DE OBRA - IMPERMEABILIZACAO RIGIDA COM ARGAMASSA</v>
          </cell>
          <cell r="D3663" t="str">
            <v>M2</v>
          </cell>
          <cell r="E3663">
            <v>30.66</v>
          </cell>
        </row>
        <row r="3664">
          <cell r="B3664" t="str">
            <v>522641</v>
          </cell>
          <cell r="C3664" t="str">
            <v>MAO DE OBRA - IMPERMEABILIZACAO BETUMINOSA</v>
          </cell>
          <cell r="D3664" t="str">
            <v>M2</v>
          </cell>
          <cell r="E3664">
            <v>2.4700000000000002</v>
          </cell>
        </row>
        <row r="3665">
          <cell r="B3665" t="str">
            <v>522642</v>
          </cell>
          <cell r="C3665" t="str">
            <v>MAO DE OBRA - PINTURA A CAL</v>
          </cell>
          <cell r="D3665" t="str">
            <v>M2</v>
          </cell>
          <cell r="E3665">
            <v>3.95</v>
          </cell>
        </row>
        <row r="3666">
          <cell r="B3666" t="str">
            <v>522643</v>
          </cell>
          <cell r="C3666" t="str">
            <v>MAO DE OBRA - PINTURA LATEX, SEM MASSA CORRIDA</v>
          </cell>
          <cell r="D3666" t="str">
            <v>M2</v>
          </cell>
          <cell r="E3666">
            <v>8.35</v>
          </cell>
        </row>
        <row r="3667">
          <cell r="B3667" t="str">
            <v>522644</v>
          </cell>
          <cell r="C3667" t="str">
            <v>MAO DE OBRA - PINTURA LATEX, COM MASSA CORRIDA</v>
          </cell>
          <cell r="D3667" t="str">
            <v>M2</v>
          </cell>
          <cell r="E3667">
            <v>11.59</v>
          </cell>
        </row>
        <row r="3668">
          <cell r="B3668" t="str">
            <v>522645</v>
          </cell>
          <cell r="C3668" t="str">
            <v>MAO DE OBRA - PINTURA A OLEO, SEM MASSA CORRIDA</v>
          </cell>
          <cell r="D3668" t="str">
            <v>M2</v>
          </cell>
          <cell r="E3668">
            <v>6.92</v>
          </cell>
        </row>
        <row r="3669">
          <cell r="B3669" t="str">
            <v>522646</v>
          </cell>
          <cell r="C3669" t="str">
            <v>MAO DE OBRA - PINTURA A OLEO, COM MASSA CORRIDA</v>
          </cell>
          <cell r="D3669" t="str">
            <v>M2</v>
          </cell>
          <cell r="E3669">
            <v>12.51</v>
          </cell>
        </row>
        <row r="3670">
          <cell r="B3670" t="str">
            <v>522647</v>
          </cell>
          <cell r="C3670" t="str">
            <v>MAO DE OBRA - PINTURA ESMALTE, SEM MASSA CORRIDA</v>
          </cell>
          <cell r="D3670" t="str">
            <v>M2</v>
          </cell>
          <cell r="E3670">
            <v>6.92</v>
          </cell>
        </row>
        <row r="3671">
          <cell r="B3671" t="str">
            <v>522648</v>
          </cell>
          <cell r="C3671" t="str">
            <v>MAO DE OBRA - PINTURA ESMALTE, COM MASSA CORRIDA</v>
          </cell>
          <cell r="D3671" t="str">
            <v>M2</v>
          </cell>
          <cell r="E3671">
            <v>12.92</v>
          </cell>
        </row>
        <row r="3672">
          <cell r="B3672" t="str">
            <v>522649</v>
          </cell>
          <cell r="C3672" t="str">
            <v>MAO DE OBRA - PINTURA EM METAL</v>
          </cell>
          <cell r="D3672" t="str">
            <v>M2</v>
          </cell>
          <cell r="E3672">
            <v>14.69</v>
          </cell>
        </row>
        <row r="3674">
          <cell r="B3674" t="str">
            <v>522700</v>
          </cell>
          <cell r="C3674" t="str">
            <v>DIVERSOS</v>
          </cell>
        </row>
        <row r="3676">
          <cell r="B3676" t="str">
            <v>522800</v>
          </cell>
          <cell r="C3676" t="str">
            <v>OBRAS PADRAO</v>
          </cell>
        </row>
        <row r="3677">
          <cell r="B3677" t="str">
            <v>522801</v>
          </cell>
          <cell r="C3677" t="str">
            <v>CONSTRUCAO DO RESERVATORIO APOIADO DE ALVENARIA 09 M3 - CORPO PADRAO</v>
          </cell>
          <cell r="D3677" t="str">
            <v>GB</v>
          </cell>
          <cell r="E3677">
            <v>13133.86</v>
          </cell>
        </row>
        <row r="3678">
          <cell r="B3678" t="str">
            <v>522802</v>
          </cell>
          <cell r="C3678" t="str">
            <v>CONSTRUCAO DO RESERVATORIO APOIADO DE ALVENARIA 16 M3 - CORPO PADRAO</v>
          </cell>
          <cell r="D3678" t="str">
            <v>GB</v>
          </cell>
          <cell r="E3678">
            <v>15139.16</v>
          </cell>
        </row>
        <row r="3679">
          <cell r="B3679" t="str">
            <v>522803</v>
          </cell>
          <cell r="C3679" t="str">
            <v>CONSTRUCAO DO RESERVATORIO APOIADO DE ALVENARIA 30 M3 - CORPO PADRAO</v>
          </cell>
          <cell r="D3679" t="str">
            <v>GB</v>
          </cell>
          <cell r="E3679">
            <v>36486.720000000001</v>
          </cell>
        </row>
        <row r="3680">
          <cell r="B3680" t="str">
            <v>522804</v>
          </cell>
          <cell r="C3680" t="str">
            <v>CONSTRUCAO DO RESERVATORIO APOIADO DE ALVENARIA 50 M3 - CORPO PADRAO</v>
          </cell>
          <cell r="D3680" t="str">
            <v>GB</v>
          </cell>
          <cell r="E3680">
            <v>49946.54</v>
          </cell>
        </row>
        <row r="3681">
          <cell r="B3681" t="str">
            <v>522805</v>
          </cell>
          <cell r="C3681" t="str">
            <v>CONSTRUCAO DO RESERVATORIO APOIADO DE CONCRETO 50 M3 - CORPO PADRAO</v>
          </cell>
          <cell r="D3681" t="str">
            <v>GB</v>
          </cell>
          <cell r="E3681">
            <v>38789.050000000003</v>
          </cell>
        </row>
        <row r="3682">
          <cell r="B3682" t="str">
            <v>522806</v>
          </cell>
          <cell r="C3682" t="str">
            <v>CONSTRUCAO DO RESERVATORIO APOIADO DE CONCRETO 75 M3 - CORPO PADRAO</v>
          </cell>
          <cell r="D3682" t="str">
            <v>GB</v>
          </cell>
          <cell r="E3682">
            <v>46369.26</v>
          </cell>
        </row>
        <row r="3683">
          <cell r="B3683" t="str">
            <v>522807</v>
          </cell>
          <cell r="C3683" t="str">
            <v>CONSTRUCAO DO RESERVATORIO APOIADO DE CONCRETO 100 M3 - CORPO PADRAO</v>
          </cell>
          <cell r="D3683" t="str">
            <v>GB</v>
          </cell>
          <cell r="E3683">
            <v>54886.33</v>
          </cell>
        </row>
        <row r="3684">
          <cell r="B3684" t="str">
            <v>522808</v>
          </cell>
          <cell r="C3684" t="str">
            <v>CONSTRUCAO DO RESERVATORIO APOIADO DE CONCRETO 150 M3 - CORPO PADRAO</v>
          </cell>
          <cell r="D3684" t="str">
            <v>GB</v>
          </cell>
          <cell r="E3684">
            <v>69293.02</v>
          </cell>
        </row>
        <row r="3685">
          <cell r="B3685" t="str">
            <v>522809</v>
          </cell>
          <cell r="C3685" t="str">
            <v>CONSTRUCAO DO RESERVATORIO APOIADO DE CONCRETO 200 M3 - CORPO PADRAO</v>
          </cell>
          <cell r="D3685" t="str">
            <v>GB</v>
          </cell>
          <cell r="E3685">
            <v>83035.75</v>
          </cell>
        </row>
        <row r="3686">
          <cell r="B3686" t="str">
            <v>522810</v>
          </cell>
          <cell r="C3686" t="str">
            <v>CONSTRUCAO DO RESERVATORIO APOIADO DE CONCRETO 250 M3 - CORPO PADRAO</v>
          </cell>
          <cell r="D3686" t="str">
            <v>GB</v>
          </cell>
          <cell r="E3686">
            <v>100705.59</v>
          </cell>
        </row>
        <row r="3687">
          <cell r="B3687" t="str">
            <v>522811</v>
          </cell>
          <cell r="C3687" t="str">
            <v>CONSTRUCAO DO RESERVATORIO APOIADO DE CONCRETO 300 M3 - CORPO PADRAO</v>
          </cell>
          <cell r="D3687" t="str">
            <v>GB</v>
          </cell>
          <cell r="E3687">
            <v>109992.11</v>
          </cell>
        </row>
        <row r="3688">
          <cell r="B3688" t="str">
            <v>522812</v>
          </cell>
          <cell r="C3688" t="str">
            <v>CONSTRUCAO DO RESERVATORIO APOIADO DE CONCRETO 350 M3 - CORPO PADRAO</v>
          </cell>
          <cell r="D3688" t="str">
            <v>GB</v>
          </cell>
          <cell r="E3688">
            <v>119857.4</v>
          </cell>
        </row>
        <row r="3689">
          <cell r="B3689" t="str">
            <v>522813</v>
          </cell>
          <cell r="C3689" t="str">
            <v>CONSTRUCAO DO RESERVATORIO APOIADO DE CONCRETO 400 M3 - CORPO PADRAO</v>
          </cell>
          <cell r="D3689" t="str">
            <v>GB</v>
          </cell>
          <cell r="E3689">
            <v>133039.19</v>
          </cell>
        </row>
        <row r="3690">
          <cell r="B3690" t="str">
            <v>522814</v>
          </cell>
          <cell r="C3690" t="str">
            <v>CONSTRUCAO DO RESERVATORIO APOIADO DE CONCRETO 450 M3 - CORPO PADRAO</v>
          </cell>
          <cell r="D3690" t="str">
            <v>GB</v>
          </cell>
          <cell r="E3690">
            <v>143767.99</v>
          </cell>
        </row>
        <row r="3691">
          <cell r="B3691" t="str">
            <v>522815</v>
          </cell>
          <cell r="C3691" t="str">
            <v>CONSTRUCAO DO RESERVATORIO APOIADO DE CONCRETO 500 M3 - CORPO PADRAO</v>
          </cell>
          <cell r="D3691" t="str">
            <v>GB</v>
          </cell>
          <cell r="E3691">
            <v>158305.28</v>
          </cell>
        </row>
        <row r="3692">
          <cell r="B3692" t="str">
            <v>522816</v>
          </cell>
          <cell r="C3692" t="str">
            <v>CONSTRUCAO DO RESERVATORIO APOIADO DE CONCRETO 600 M3 - CORPO PADRAO</v>
          </cell>
          <cell r="D3692" t="str">
            <v>GB</v>
          </cell>
          <cell r="E3692">
            <v>177519.55</v>
          </cell>
        </row>
        <row r="3693">
          <cell r="B3693" t="str">
            <v>522817</v>
          </cell>
          <cell r="C3693" t="str">
            <v>CONSTRUCAO DO RESERVATORIO APOIADO DE CONCRETO 700 M3 - CORPO PADRAO</v>
          </cell>
          <cell r="D3693" t="str">
            <v>GB</v>
          </cell>
          <cell r="E3693">
            <v>199622.82</v>
          </cell>
        </row>
        <row r="3694">
          <cell r="B3694" t="str">
            <v>522818</v>
          </cell>
          <cell r="C3694" t="str">
            <v>CONSTRUCAO DO RESERVATORIO APOIADO DE CONCRETO 750 M3 - CORPO PADRAO</v>
          </cell>
          <cell r="D3694" t="str">
            <v>GB</v>
          </cell>
          <cell r="E3694">
            <v>212249.27</v>
          </cell>
        </row>
        <row r="3695">
          <cell r="B3695" t="str">
            <v>522819</v>
          </cell>
          <cell r="C3695" t="str">
            <v>CONSTRUCAO DO RESERVATORIO APOIADO DE CONCRETO 1.000 M3 - CORPO PADRAO</v>
          </cell>
          <cell r="D3695" t="str">
            <v>GB</v>
          </cell>
          <cell r="E3695">
            <v>270838.40000000002</v>
          </cell>
        </row>
        <row r="3696">
          <cell r="B3696" t="str">
            <v>522820</v>
          </cell>
          <cell r="C3696" t="str">
            <v>CONSTRUCAO DO RESERVATORIO APOIADO DE CONCRETO 1.500 M3 - CORPO PADRAO</v>
          </cell>
          <cell r="D3696" t="str">
            <v>GB</v>
          </cell>
          <cell r="E3696">
            <v>365413.88</v>
          </cell>
        </row>
        <row r="3697">
          <cell r="B3697" t="str">
            <v>522821</v>
          </cell>
          <cell r="C3697" t="str">
            <v>CONSTRUCAO DO RESERVATORIO APOIADO DE CONCRETO 2.000 M3 - CORPO PADRAO</v>
          </cell>
          <cell r="D3697" t="str">
            <v>GB</v>
          </cell>
          <cell r="E3697">
            <v>435840.86</v>
          </cell>
        </row>
        <row r="3698">
          <cell r="B3698" t="str">
            <v>522822</v>
          </cell>
          <cell r="C3698" t="str">
            <v>CONSTRUCAO DA ETA 12 L/S - 1 MODULO - CORPO PADRAO</v>
          </cell>
          <cell r="D3698" t="str">
            <v>GB</v>
          </cell>
          <cell r="E3698">
            <v>142779.54999999999</v>
          </cell>
        </row>
        <row r="3699">
          <cell r="B3699" t="str">
            <v>522823</v>
          </cell>
          <cell r="C3699" t="str">
            <v>CONSTRUCAO DA ETA 16 L/S - 1 MODULO - CORPO PADRAO</v>
          </cell>
          <cell r="D3699" t="str">
            <v>GB</v>
          </cell>
          <cell r="E3699">
            <v>166504.79999999999</v>
          </cell>
        </row>
        <row r="3700">
          <cell r="B3700" t="str">
            <v>522824</v>
          </cell>
          <cell r="C3700" t="str">
            <v>CONSTRUCAO DA ETA 20 L/S - 1 MODULO - CORPO PADRAO</v>
          </cell>
          <cell r="D3700" t="str">
            <v>GB</v>
          </cell>
          <cell r="E3700">
            <v>190155.53</v>
          </cell>
        </row>
        <row r="3701">
          <cell r="B3701" t="str">
            <v>522825</v>
          </cell>
          <cell r="C3701" t="str">
            <v>CONSTRUCAO DA ETA 25 L/S - 1 MODULO - CORPO PADRAO</v>
          </cell>
          <cell r="D3701" t="str">
            <v>GB</v>
          </cell>
          <cell r="E3701">
            <v>222905.16</v>
          </cell>
        </row>
        <row r="3702">
          <cell r="B3702" t="str">
            <v>522826</v>
          </cell>
          <cell r="C3702" t="str">
            <v>CONSTRUCAO DA CASA QUIMICA TIPO A - CORPO PADRAO</v>
          </cell>
          <cell r="D3702" t="str">
            <v>GB</v>
          </cell>
          <cell r="E3702">
            <v>114192.77</v>
          </cell>
        </row>
        <row r="3703">
          <cell r="B3703" t="str">
            <v>522827</v>
          </cell>
          <cell r="C3703" t="str">
            <v>CONSTRUCAO DA CASA DE QUIMICA TIPO "B" - CORPO PADRAO</v>
          </cell>
          <cell r="D3703" t="str">
            <v>GB</v>
          </cell>
          <cell r="E3703">
            <v>123895.05</v>
          </cell>
        </row>
        <row r="3704">
          <cell r="B3704" t="str">
            <v>522828</v>
          </cell>
          <cell r="C3704" t="str">
            <v>CONSTRUCAO DO ESCRITORIO TIPO "B" - CORPO PADRAO</v>
          </cell>
          <cell r="D3704" t="str">
            <v>GB</v>
          </cell>
          <cell r="E3704">
            <v>75261.240000000005</v>
          </cell>
        </row>
        <row r="3705">
          <cell r="B3705" t="str">
            <v>522829</v>
          </cell>
          <cell r="C3705" t="str">
            <v>CONSTRUCAO DO ESCRITORIO TIPO "C" - CORPO PADRAO</v>
          </cell>
          <cell r="D3705" t="str">
            <v>GB</v>
          </cell>
          <cell r="E3705">
            <v>70757.350000000006</v>
          </cell>
        </row>
        <row r="3706">
          <cell r="B3706" t="str">
            <v>522830</v>
          </cell>
          <cell r="C3706" t="str">
            <v>CONSTRUCAO DO ESCRITORIO TIPO "J" - CORPO PADRAO</v>
          </cell>
          <cell r="D3706" t="str">
            <v>GB</v>
          </cell>
          <cell r="E3706">
            <v>94030.3</v>
          </cell>
        </row>
        <row r="3707">
          <cell r="B3707" t="str">
            <v>522831</v>
          </cell>
          <cell r="C3707" t="str">
            <v>CONSTRUCAO DA EEA TIPO "A" COM SALA DE HIPOCLORACAO E FLUORETACAO - CORPO PADRAO</v>
          </cell>
          <cell r="D3707" t="str">
            <v>GB</v>
          </cell>
          <cell r="E3707">
            <v>44884.57</v>
          </cell>
        </row>
        <row r="3708">
          <cell r="B3708" t="str">
            <v>522832</v>
          </cell>
          <cell r="C3708" t="str">
            <v>CONSTRUCAO DA EEA TIPO "Q1" - PROF. 2,95 M - CORPO PADRAO</v>
          </cell>
          <cell r="D3708" t="str">
            <v>GB</v>
          </cell>
          <cell r="E3708">
            <v>15668.14</v>
          </cell>
        </row>
        <row r="3709">
          <cell r="B3709" t="str">
            <v>522833</v>
          </cell>
          <cell r="C3709" t="str">
            <v>CONSTRUCAO DA EEE TIPO "AO", PROF. 4,00 M - CORPO PADRAO</v>
          </cell>
          <cell r="D3709" t="str">
            <v>GB</v>
          </cell>
          <cell r="E3709">
            <v>17949.78</v>
          </cell>
        </row>
        <row r="3710">
          <cell r="B3710" t="str">
            <v>522834</v>
          </cell>
          <cell r="C3710" t="str">
            <v>CONSTRUCAO DA EEE TIPO "A1" PROF. 4,50 M - CORPO PADRAO</v>
          </cell>
          <cell r="D3710" t="str">
            <v>GB</v>
          </cell>
          <cell r="E3710">
            <v>24369.66</v>
          </cell>
        </row>
        <row r="3711">
          <cell r="B3711" t="str">
            <v>522835</v>
          </cell>
          <cell r="C3711" t="str">
            <v>CONSTRUCAO DA EEE TIPO "A2" PROF. 5,00 M - CORPO PADRAO</v>
          </cell>
          <cell r="D3711" t="str">
            <v>GB</v>
          </cell>
          <cell r="E3711">
            <v>32429.94</v>
          </cell>
        </row>
        <row r="3712">
          <cell r="B3712" t="str">
            <v>522836</v>
          </cell>
          <cell r="C3712" t="str">
            <v>CONSTRUCAO DA EEE TIPO "A3" PROF. 5,50 M - CORPO PADRAO</v>
          </cell>
          <cell r="D3712" t="str">
            <v>GB</v>
          </cell>
          <cell r="E3712">
            <v>41755.129999999997</v>
          </cell>
        </row>
        <row r="3713">
          <cell r="B3713" t="str">
            <v>522837</v>
          </cell>
          <cell r="C3713" t="str">
            <v>CONSTRUCAO DA EEE TIPO "A4" PROF. 7,50 M - CORPO PADRAO</v>
          </cell>
          <cell r="D3713" t="str">
            <v>GB</v>
          </cell>
          <cell r="E3713">
            <v>69990.929999999993</v>
          </cell>
        </row>
        <row r="3714">
          <cell r="B3714" t="str">
            <v>522838</v>
          </cell>
          <cell r="C3714" t="str">
            <v>CONSTRUCAO DA ETE - FOSSA FILTRO 100 LIGACOES - CORPO PADRAO</v>
          </cell>
          <cell r="D3714" t="str">
            <v>GB</v>
          </cell>
          <cell r="E3714">
            <v>0</v>
          </cell>
        </row>
        <row r="3715">
          <cell r="B3715" t="str">
            <v>522839</v>
          </cell>
          <cell r="C3715" t="str">
            <v>CONSTRUCAO DA ETE - FOSSA FILTRO 150 LIGACOES - CORPO PADRAO</v>
          </cell>
          <cell r="D3715" t="str">
            <v>GB</v>
          </cell>
          <cell r="E3715">
            <v>0</v>
          </cell>
        </row>
        <row r="3716">
          <cell r="B3716" t="str">
            <v>522840</v>
          </cell>
          <cell r="C3716" t="str">
            <v>CONSTRUCAO DA ETE - FOSSA FILTRO 200 LIGACOES - CORPO PADRAO</v>
          </cell>
          <cell r="D3716" t="str">
            <v>GB</v>
          </cell>
          <cell r="E3716">
            <v>0</v>
          </cell>
        </row>
        <row r="3718">
          <cell r="C3718" t="str">
            <v>RESERVADO PARA SERVICOS ESPECIAIS (522901 A 522999)</v>
          </cell>
        </row>
        <row r="3720">
          <cell r="B3720" t="str">
            <v>523000</v>
          </cell>
          <cell r="C3720" t="str">
            <v>FORNECIMENTO DE MATERIAIS</v>
          </cell>
        </row>
        <row r="3721">
          <cell r="B3721" t="str">
            <v>523200</v>
          </cell>
          <cell r="C3721" t="str">
            <v>ADUFAS EM FOFO (C31 - METALURGICA 100%)</v>
          </cell>
        </row>
        <row r="3722">
          <cell r="B3722" t="str">
            <v>523201</v>
          </cell>
          <cell r="C3722" t="str">
            <v>ADUFA DE PAREDE, D= 75MM ( 12KG)</v>
          </cell>
          <cell r="D3722" t="str">
            <v>UN</v>
          </cell>
          <cell r="E3722">
            <v>0</v>
          </cell>
        </row>
        <row r="3723">
          <cell r="B3723" t="str">
            <v>523202</v>
          </cell>
          <cell r="C3723" t="str">
            <v>ADUFA DE PAREDE, D=100MM ( 15KG)</v>
          </cell>
          <cell r="D3723" t="str">
            <v>UN</v>
          </cell>
          <cell r="E3723">
            <v>0</v>
          </cell>
        </row>
        <row r="3724">
          <cell r="B3724" t="str">
            <v>523203</v>
          </cell>
          <cell r="C3724" t="str">
            <v>ADUFA DE PAREDE, D=150MM ( 22KG)</v>
          </cell>
          <cell r="D3724" t="str">
            <v>UN</v>
          </cell>
          <cell r="E3724">
            <v>0</v>
          </cell>
        </row>
        <row r="3725">
          <cell r="B3725" t="str">
            <v>523204</v>
          </cell>
          <cell r="C3725" t="str">
            <v>ADUFA DE PAREDE, D=200MM ( 39KG)</v>
          </cell>
          <cell r="D3725" t="str">
            <v>UN</v>
          </cell>
          <cell r="E3725">
            <v>0</v>
          </cell>
        </row>
        <row r="3726">
          <cell r="B3726" t="str">
            <v>523205</v>
          </cell>
          <cell r="C3726" t="str">
            <v>ADUFA DE PAREDE, D=250MM (103KG)</v>
          </cell>
          <cell r="D3726" t="str">
            <v>UN</v>
          </cell>
          <cell r="E3726">
            <v>0</v>
          </cell>
        </row>
        <row r="3727">
          <cell r="B3727" t="str">
            <v>523206</v>
          </cell>
          <cell r="C3727" t="str">
            <v>ADUFA DE PAREDE, D=300MM (133KG)</v>
          </cell>
          <cell r="D3727" t="str">
            <v>UN</v>
          </cell>
          <cell r="E3727">
            <v>0</v>
          </cell>
        </row>
        <row r="3728">
          <cell r="B3728" t="str">
            <v>523207</v>
          </cell>
          <cell r="C3728" t="str">
            <v>ADUFA DE PAREDE, D=400MM (183KG)</v>
          </cell>
          <cell r="D3728" t="str">
            <v>UN</v>
          </cell>
          <cell r="E3728">
            <v>0</v>
          </cell>
        </row>
        <row r="3729">
          <cell r="B3729" t="str">
            <v>523208</v>
          </cell>
          <cell r="C3729" t="str">
            <v>ADUFA DE PAREDE, D=500MM (334KG)</v>
          </cell>
          <cell r="D3729" t="str">
            <v>UN</v>
          </cell>
          <cell r="E3729">
            <v>0</v>
          </cell>
        </row>
        <row r="3730">
          <cell r="B3730" t="str">
            <v>523209</v>
          </cell>
          <cell r="C3730" t="str">
            <v>ADUFA DE PAREDE, D=600MM (462KG)</v>
          </cell>
          <cell r="D3730" t="str">
            <v>UN</v>
          </cell>
          <cell r="E3730">
            <v>0</v>
          </cell>
        </row>
        <row r="3732">
          <cell r="B3732" t="str">
            <v>523300</v>
          </cell>
          <cell r="C3732" t="str">
            <v>ANEIS DE BORRACHA (C51 - BORRACHA)</v>
          </cell>
        </row>
        <row r="3733">
          <cell r="B3733" t="str">
            <v>523301</v>
          </cell>
          <cell r="C3733" t="str">
            <v>ANEL JUNTA ELASTICA, D=  50MM</v>
          </cell>
          <cell r="D3733" t="str">
            <v>UN</v>
          </cell>
          <cell r="E3733">
            <v>0</v>
          </cell>
        </row>
        <row r="3734">
          <cell r="B3734" t="str">
            <v>523302</v>
          </cell>
          <cell r="C3734" t="str">
            <v>ANEL JUNTA ELASTICA, D=  75MM</v>
          </cell>
          <cell r="D3734" t="str">
            <v>UN</v>
          </cell>
          <cell r="E3734">
            <v>0</v>
          </cell>
        </row>
        <row r="3735">
          <cell r="B3735" t="str">
            <v>523303</v>
          </cell>
          <cell r="C3735" t="str">
            <v>ANEL JUNTA ELASTICA, D= 100MM</v>
          </cell>
          <cell r="D3735" t="str">
            <v>UN</v>
          </cell>
          <cell r="E3735">
            <v>0</v>
          </cell>
        </row>
        <row r="3736">
          <cell r="B3736" t="str">
            <v>523304</v>
          </cell>
          <cell r="C3736" t="str">
            <v>ANEL JUNTA ELASTICA, D= 150MM</v>
          </cell>
          <cell r="D3736" t="str">
            <v>UN</v>
          </cell>
          <cell r="E3736">
            <v>0</v>
          </cell>
        </row>
        <row r="3737">
          <cell r="B3737" t="str">
            <v>523305</v>
          </cell>
          <cell r="C3737" t="str">
            <v>ANEL JUNTA ELASTICA, D= 200MM</v>
          </cell>
          <cell r="D3737" t="str">
            <v>UN</v>
          </cell>
          <cell r="E3737">
            <v>0</v>
          </cell>
        </row>
        <row r="3738">
          <cell r="B3738" t="str">
            <v>523306</v>
          </cell>
          <cell r="C3738" t="str">
            <v>ANEL JUNTA ELASTICA, D= 250MM</v>
          </cell>
          <cell r="D3738" t="str">
            <v>UN</v>
          </cell>
          <cell r="E3738">
            <v>0</v>
          </cell>
        </row>
        <row r="3739">
          <cell r="B3739" t="str">
            <v>523307</v>
          </cell>
          <cell r="C3739" t="str">
            <v>ANEL JUNTA ELASTICA, D= 300MM</v>
          </cell>
          <cell r="D3739" t="str">
            <v>UN</v>
          </cell>
          <cell r="E3739">
            <v>0</v>
          </cell>
        </row>
        <row r="3740">
          <cell r="B3740" t="str">
            <v>523308</v>
          </cell>
          <cell r="C3740" t="str">
            <v>ANEL JUNTA ELASTICA, D= 350MM</v>
          </cell>
          <cell r="D3740" t="str">
            <v>UN</v>
          </cell>
          <cell r="E3740">
            <v>0</v>
          </cell>
        </row>
        <row r="3741">
          <cell r="B3741" t="str">
            <v>523309</v>
          </cell>
          <cell r="C3741" t="str">
            <v>ANEL JUNTA ELASTICA, D= 400MM</v>
          </cell>
          <cell r="D3741" t="str">
            <v>UN</v>
          </cell>
          <cell r="E3741">
            <v>0</v>
          </cell>
        </row>
        <row r="3742">
          <cell r="B3742" t="str">
            <v>523310</v>
          </cell>
          <cell r="C3742" t="str">
            <v>ANEL JUNTA ELASTICA, D= 450MM</v>
          </cell>
          <cell r="D3742" t="str">
            <v>UN</v>
          </cell>
          <cell r="E3742">
            <v>0</v>
          </cell>
        </row>
        <row r="3743">
          <cell r="B3743" t="str">
            <v>523311</v>
          </cell>
          <cell r="C3743" t="str">
            <v>ANEL JUNTA ELASTICA, D= 500MM</v>
          </cell>
          <cell r="D3743" t="str">
            <v>UN</v>
          </cell>
          <cell r="E3743">
            <v>0</v>
          </cell>
        </row>
        <row r="3744">
          <cell r="B3744" t="str">
            <v>523312</v>
          </cell>
          <cell r="C3744" t="str">
            <v>ANEL JUNTA ELASTICA, D= 600MM</v>
          </cell>
          <cell r="D3744" t="str">
            <v>UN</v>
          </cell>
          <cell r="E3744">
            <v>0</v>
          </cell>
        </row>
        <row r="3745">
          <cell r="B3745" t="str">
            <v>523313</v>
          </cell>
          <cell r="C3745" t="str">
            <v>ANEL JUNTA ELASTICA, D= 700MM</v>
          </cell>
          <cell r="D3745" t="str">
            <v>UN</v>
          </cell>
          <cell r="E3745">
            <v>0</v>
          </cell>
        </row>
        <row r="3746">
          <cell r="B3746" t="str">
            <v>523314</v>
          </cell>
          <cell r="C3746" t="str">
            <v>ANEL JUNTA ELASTICA, D= 800MM</v>
          </cell>
          <cell r="D3746" t="str">
            <v>UN</v>
          </cell>
          <cell r="E3746">
            <v>0</v>
          </cell>
        </row>
        <row r="3747">
          <cell r="B3747" t="str">
            <v>523315</v>
          </cell>
          <cell r="C3747" t="str">
            <v>ANEL JUNTA ELASTICA, D= 900MM</v>
          </cell>
          <cell r="D3747" t="str">
            <v>UN</v>
          </cell>
          <cell r="E3747">
            <v>0</v>
          </cell>
        </row>
        <row r="3748">
          <cell r="B3748" t="str">
            <v>523316</v>
          </cell>
          <cell r="C3748" t="str">
            <v>ANEL JUNTA ELASTICA, D=1000MM</v>
          </cell>
          <cell r="D3748" t="str">
            <v>UN</v>
          </cell>
          <cell r="E3748">
            <v>0</v>
          </cell>
        </row>
        <row r="3749">
          <cell r="B3749" t="str">
            <v>523317</v>
          </cell>
          <cell r="C3749" t="str">
            <v>ANEL JUNTA ELASTICA, D=1200MM</v>
          </cell>
          <cell r="D3749" t="str">
            <v>UN</v>
          </cell>
          <cell r="E3749">
            <v>0</v>
          </cell>
        </row>
        <row r="3750">
          <cell r="B3750" t="str">
            <v>523318</v>
          </cell>
          <cell r="C3750" t="str">
            <v>ANEL JUNTA ELASTICA NITRILICA, D=  50MM</v>
          </cell>
          <cell r="D3750" t="str">
            <v>UN</v>
          </cell>
          <cell r="E3750">
            <v>0</v>
          </cell>
        </row>
        <row r="3751">
          <cell r="B3751" t="str">
            <v>523319</v>
          </cell>
          <cell r="C3751" t="str">
            <v>ANEL JUNTA ELASTICA NITRILICA, D=  75MM</v>
          </cell>
          <cell r="D3751" t="str">
            <v>UN</v>
          </cell>
          <cell r="E3751">
            <v>0</v>
          </cell>
        </row>
        <row r="3752">
          <cell r="B3752" t="str">
            <v>523320</v>
          </cell>
          <cell r="C3752" t="str">
            <v>ANEL JUNTA ELASTICA NITRILICA, D= 100MM</v>
          </cell>
          <cell r="D3752" t="str">
            <v>UN</v>
          </cell>
          <cell r="E3752">
            <v>0</v>
          </cell>
        </row>
        <row r="3753">
          <cell r="B3753" t="str">
            <v>523321</v>
          </cell>
          <cell r="C3753" t="str">
            <v>ANEL JUNTA ELASTICA NITRILICA, D= 150MM</v>
          </cell>
          <cell r="D3753" t="str">
            <v>UN</v>
          </cell>
          <cell r="E3753">
            <v>0</v>
          </cell>
        </row>
        <row r="3754">
          <cell r="B3754" t="str">
            <v>523322</v>
          </cell>
          <cell r="C3754" t="str">
            <v>ANEL JUNTA ELASTICA NITRILICA, D= 200MM</v>
          </cell>
          <cell r="D3754" t="str">
            <v>UN</v>
          </cell>
          <cell r="E3754">
            <v>0</v>
          </cell>
        </row>
        <row r="3755">
          <cell r="B3755" t="str">
            <v>523323</v>
          </cell>
          <cell r="C3755" t="str">
            <v>ANEL JUNTA ELASTICA NITRILICA, D= 250MM</v>
          </cell>
          <cell r="D3755" t="str">
            <v>UN</v>
          </cell>
          <cell r="E3755">
            <v>0</v>
          </cell>
        </row>
        <row r="3756">
          <cell r="B3756" t="str">
            <v>523324</v>
          </cell>
          <cell r="C3756" t="str">
            <v>ANEL JUNTA ELASTICA NITRILICA, D= 300MM</v>
          </cell>
          <cell r="D3756" t="str">
            <v>UN</v>
          </cell>
          <cell r="E3756">
            <v>0</v>
          </cell>
        </row>
        <row r="3757">
          <cell r="B3757" t="str">
            <v>523325</v>
          </cell>
          <cell r="C3757" t="str">
            <v>ANEL JUNTA ELASTICA NITRILICA, D= 350MM</v>
          </cell>
          <cell r="D3757" t="str">
            <v>UN</v>
          </cell>
          <cell r="E3757">
            <v>0</v>
          </cell>
        </row>
        <row r="3758">
          <cell r="B3758" t="str">
            <v>523326</v>
          </cell>
          <cell r="C3758" t="str">
            <v>ANEL JUNTA ELASTICA NITRILICA, D= 400MM</v>
          </cell>
          <cell r="D3758" t="str">
            <v>UN</v>
          </cell>
          <cell r="E3758">
            <v>0</v>
          </cell>
        </row>
        <row r="3759">
          <cell r="B3759" t="str">
            <v>523327</v>
          </cell>
          <cell r="C3759" t="str">
            <v>ANEL JUNTA ELASTICA NITRILICA, D= 450MM</v>
          </cell>
          <cell r="D3759" t="str">
            <v>UN</v>
          </cell>
          <cell r="E3759">
            <v>0</v>
          </cell>
        </row>
        <row r="3760">
          <cell r="B3760" t="str">
            <v>523328</v>
          </cell>
          <cell r="C3760" t="str">
            <v>ANEL JUNTA ELASTICA NITRILICA, D= 500MM</v>
          </cell>
          <cell r="D3760" t="str">
            <v>UN</v>
          </cell>
          <cell r="E3760">
            <v>0</v>
          </cell>
        </row>
        <row r="3761">
          <cell r="B3761" t="str">
            <v>523329</v>
          </cell>
          <cell r="C3761" t="str">
            <v>ANEL JUNTA ELASTICA NITRILICA, D= 600MM</v>
          </cell>
          <cell r="D3761" t="str">
            <v>UN</v>
          </cell>
          <cell r="E3761">
            <v>0</v>
          </cell>
        </row>
        <row r="3762">
          <cell r="B3762" t="str">
            <v>523330</v>
          </cell>
          <cell r="C3762" t="str">
            <v>ANEL JUNTA ELASTICA NITRILICA, D= 700MM</v>
          </cell>
          <cell r="D3762" t="str">
            <v>UN</v>
          </cell>
          <cell r="E3762">
            <v>0</v>
          </cell>
        </row>
        <row r="3763">
          <cell r="B3763" t="str">
            <v>523331</v>
          </cell>
          <cell r="C3763" t="str">
            <v>ANEL JUNTA ELASTICA NITRILICA, D= 800MM</v>
          </cell>
          <cell r="D3763" t="str">
            <v>UN</v>
          </cell>
          <cell r="E3763">
            <v>0</v>
          </cell>
        </row>
        <row r="3764">
          <cell r="B3764" t="str">
            <v>523332</v>
          </cell>
          <cell r="C3764" t="str">
            <v>ANEL JUNTA ELASTICA NITRILICA, D= 900MM</v>
          </cell>
          <cell r="D3764" t="str">
            <v>UN</v>
          </cell>
          <cell r="E3764">
            <v>0</v>
          </cell>
        </row>
        <row r="3765">
          <cell r="B3765" t="str">
            <v>523333</v>
          </cell>
          <cell r="C3765" t="str">
            <v>ANEL JUNTA ELASTICA NITRILICA, D=1000MM</v>
          </cell>
          <cell r="D3765" t="str">
            <v>UN</v>
          </cell>
          <cell r="E3765">
            <v>0</v>
          </cell>
        </row>
        <row r="3766">
          <cell r="B3766" t="str">
            <v>523334</v>
          </cell>
          <cell r="C3766" t="str">
            <v>ANEL JUNTA ELASTICA NITRILICA, D=1200MM</v>
          </cell>
          <cell r="D3766" t="str">
            <v>UN</v>
          </cell>
          <cell r="E3766">
            <v>0</v>
          </cell>
        </row>
        <row r="3767">
          <cell r="B3767" t="str">
            <v>523335</v>
          </cell>
          <cell r="C3767" t="str">
            <v>ANEL JUNTA ELASTICA 2GS, D= 80MM</v>
          </cell>
          <cell r="D3767" t="str">
            <v>UN</v>
          </cell>
          <cell r="E3767">
            <v>0</v>
          </cell>
        </row>
        <row r="3768">
          <cell r="B3768" t="str">
            <v>523336</v>
          </cell>
          <cell r="C3768" t="str">
            <v>ANEL JUNTA ELASTICA 2GS, D= 100MM</v>
          </cell>
          <cell r="D3768" t="str">
            <v>UN</v>
          </cell>
          <cell r="E3768">
            <v>0</v>
          </cell>
        </row>
        <row r="3769">
          <cell r="B3769" t="str">
            <v>523337</v>
          </cell>
          <cell r="C3769" t="str">
            <v>ANEL JUNTA ELASTICA 2GS, D= 150MM</v>
          </cell>
          <cell r="D3769" t="str">
            <v>UN</v>
          </cell>
          <cell r="E3769">
            <v>0</v>
          </cell>
        </row>
        <row r="3770">
          <cell r="B3770" t="str">
            <v>523338</v>
          </cell>
          <cell r="C3770" t="str">
            <v>ANEL JUNTA ELASTICA 2GS, D= 200MM</v>
          </cell>
          <cell r="D3770" t="str">
            <v>UN</v>
          </cell>
          <cell r="E3770">
            <v>0</v>
          </cell>
        </row>
        <row r="3771">
          <cell r="B3771" t="str">
            <v>523339</v>
          </cell>
          <cell r="C3771" t="str">
            <v>ANEL JUNTA ELASTICA 2GS, D= 250MM</v>
          </cell>
          <cell r="D3771" t="str">
            <v>UN</v>
          </cell>
          <cell r="E3771">
            <v>0</v>
          </cell>
        </row>
        <row r="3772">
          <cell r="B3772" t="str">
            <v>523340</v>
          </cell>
          <cell r="C3772" t="str">
            <v>ANEL JUNTA ELASTICA 2GS, D= 300MM</v>
          </cell>
          <cell r="D3772" t="str">
            <v>UN</v>
          </cell>
          <cell r="E3772">
            <v>0</v>
          </cell>
        </row>
        <row r="3773">
          <cell r="B3773" t="str">
            <v>523341</v>
          </cell>
          <cell r="C3773" t="str">
            <v>ANEL JUNTA ELASTICA 2GS, D= 350MM</v>
          </cell>
          <cell r="D3773" t="str">
            <v>UN</v>
          </cell>
          <cell r="E3773">
            <v>0</v>
          </cell>
        </row>
        <row r="3774">
          <cell r="B3774" t="str">
            <v>523342</v>
          </cell>
          <cell r="C3774" t="str">
            <v>ANEL JUNTA ELASTICA 2GS, D= 400MM</v>
          </cell>
          <cell r="D3774" t="str">
            <v>UN</v>
          </cell>
          <cell r="E3774">
            <v>0</v>
          </cell>
        </row>
        <row r="3775">
          <cell r="B3775" t="str">
            <v>523343</v>
          </cell>
          <cell r="C3775" t="str">
            <v>ANEL JUNTA ELASTICA 2GS, D= 450MM</v>
          </cell>
          <cell r="D3775" t="str">
            <v>UN</v>
          </cell>
          <cell r="E3775">
            <v>0</v>
          </cell>
        </row>
        <row r="3776">
          <cell r="B3776" t="str">
            <v>523344</v>
          </cell>
          <cell r="C3776" t="str">
            <v>ANEL JUNTA ELASTICA 2GS, D= 500MM</v>
          </cell>
          <cell r="D3776" t="str">
            <v>UN</v>
          </cell>
          <cell r="E3776">
            <v>0</v>
          </cell>
        </row>
        <row r="3777">
          <cell r="B3777" t="str">
            <v>523345</v>
          </cell>
          <cell r="C3777" t="str">
            <v>ANEL JUNTA ELASTICA 2GS, D= 600MM</v>
          </cell>
          <cell r="D3777" t="str">
            <v>UN</v>
          </cell>
          <cell r="E3777">
            <v>0</v>
          </cell>
        </row>
        <row r="3778">
          <cell r="B3778" t="str">
            <v>523346</v>
          </cell>
          <cell r="C3778" t="str">
            <v>ANEL JUNTA ELASTICA 2GS, D= 700MM</v>
          </cell>
          <cell r="D3778" t="str">
            <v>UN</v>
          </cell>
          <cell r="E3778">
            <v>0</v>
          </cell>
        </row>
        <row r="3779">
          <cell r="B3779" t="str">
            <v>523347</v>
          </cell>
          <cell r="C3779" t="str">
            <v>ANEL JUNTA ELASTICA 2GS, D= 800MM</v>
          </cell>
          <cell r="D3779" t="str">
            <v>UN</v>
          </cell>
          <cell r="E3779">
            <v>0</v>
          </cell>
        </row>
        <row r="3780">
          <cell r="B3780" t="str">
            <v>523348</v>
          </cell>
          <cell r="C3780" t="str">
            <v>ANEL JUNTA ELASTICA 2GS, D= 900MM</v>
          </cell>
          <cell r="D3780" t="str">
            <v>UN</v>
          </cell>
          <cell r="E3780">
            <v>0</v>
          </cell>
        </row>
        <row r="3781">
          <cell r="B3781" t="str">
            <v>523349</v>
          </cell>
          <cell r="C3781" t="str">
            <v>ANEL JUNTA ELASTICA 2GS, D=1000MM</v>
          </cell>
          <cell r="D3781" t="str">
            <v>UN</v>
          </cell>
          <cell r="E3781">
            <v>0</v>
          </cell>
        </row>
        <row r="3782">
          <cell r="B3782" t="str">
            <v>523350</v>
          </cell>
          <cell r="C3782" t="str">
            <v>ANEL JUNTA ELASTICA 2GS, D=1200MM</v>
          </cell>
          <cell r="D3782" t="str">
            <v>UN</v>
          </cell>
          <cell r="E3782">
            <v>0</v>
          </cell>
        </row>
        <row r="3783">
          <cell r="B3783" t="str">
            <v>523351</v>
          </cell>
          <cell r="C3783" t="str">
            <v>ANEL JUNTA ELASTICA 2GS NITRILICO, D= 80MM</v>
          </cell>
          <cell r="D3783" t="str">
            <v>UN</v>
          </cell>
          <cell r="E3783">
            <v>0</v>
          </cell>
        </row>
        <row r="3784">
          <cell r="B3784" t="str">
            <v>523352</v>
          </cell>
          <cell r="C3784" t="str">
            <v>ANEL JUNTA ELASTICA 2GS NITRILICO, D= 100MM</v>
          </cell>
          <cell r="D3784" t="str">
            <v>UN</v>
          </cell>
          <cell r="E3784">
            <v>0</v>
          </cell>
        </row>
        <row r="3785">
          <cell r="B3785" t="str">
            <v>523353</v>
          </cell>
          <cell r="C3785" t="str">
            <v>ANEL JUNTA ELASTICA 2GS NITRILICO, D= 150MM</v>
          </cell>
          <cell r="D3785" t="str">
            <v>UN</v>
          </cell>
          <cell r="E3785">
            <v>0</v>
          </cell>
        </row>
        <row r="3786">
          <cell r="B3786" t="str">
            <v>523354</v>
          </cell>
          <cell r="C3786" t="str">
            <v>ANEL JUNTA ELASTICA 2GS NITRILICO, D= 200MM</v>
          </cell>
          <cell r="D3786" t="str">
            <v>UN</v>
          </cell>
          <cell r="E3786">
            <v>0</v>
          </cell>
        </row>
        <row r="3787">
          <cell r="B3787" t="str">
            <v>523355</v>
          </cell>
          <cell r="C3787" t="str">
            <v>ANEL JUNTA ELASTICA 2GS NITRILICO, D= 250MM</v>
          </cell>
          <cell r="D3787" t="str">
            <v>UN</v>
          </cell>
          <cell r="E3787">
            <v>0</v>
          </cell>
        </row>
        <row r="3788">
          <cell r="B3788" t="str">
            <v>523356</v>
          </cell>
          <cell r="C3788" t="str">
            <v>ANEL JUNTA ELASTICA 2GS NITRILICO, D= 300MM</v>
          </cell>
          <cell r="D3788" t="str">
            <v>UN</v>
          </cell>
          <cell r="E3788">
            <v>0</v>
          </cell>
        </row>
        <row r="3789">
          <cell r="B3789" t="str">
            <v>523357</v>
          </cell>
          <cell r="C3789" t="str">
            <v>ANEL JUNTA ELASTICA 2GS NITRILICO, D= 350MM</v>
          </cell>
          <cell r="D3789" t="str">
            <v>UN</v>
          </cell>
          <cell r="E3789">
            <v>0</v>
          </cell>
        </row>
        <row r="3790">
          <cell r="B3790" t="str">
            <v>523358</v>
          </cell>
          <cell r="C3790" t="str">
            <v>ANEL JUNTA ELASTICA 2GS NITRILICO, D= 400MM</v>
          </cell>
          <cell r="D3790" t="str">
            <v>UN</v>
          </cell>
          <cell r="E3790">
            <v>0</v>
          </cell>
        </row>
        <row r="3791">
          <cell r="B3791" t="str">
            <v>523359</v>
          </cell>
          <cell r="C3791" t="str">
            <v>ANEL JUNTA ELASTICA 2GS NITRILICO, D= 450MM</v>
          </cell>
          <cell r="D3791" t="str">
            <v>UN</v>
          </cell>
          <cell r="E3791">
            <v>0</v>
          </cell>
        </row>
        <row r="3792">
          <cell r="B3792" t="str">
            <v>523360</v>
          </cell>
          <cell r="C3792" t="str">
            <v>ANEL JUNTA ELASTICA 2GS NITRILICO, D= 500MM</v>
          </cell>
          <cell r="D3792" t="str">
            <v>UN</v>
          </cell>
          <cell r="E3792">
            <v>0</v>
          </cell>
        </row>
        <row r="3793">
          <cell r="B3793" t="str">
            <v>523361</v>
          </cell>
          <cell r="C3793" t="str">
            <v>ANEL JUNTA ELASTICA 2GS NITRILICO, D= 600MM</v>
          </cell>
          <cell r="D3793" t="str">
            <v>UN</v>
          </cell>
          <cell r="E3793">
            <v>0</v>
          </cell>
        </row>
        <row r="3794">
          <cell r="B3794" t="str">
            <v>523362</v>
          </cell>
          <cell r="C3794" t="str">
            <v>ANEL JUNTA ELASTICA 2GS NITRILICO, D= 700MM</v>
          </cell>
          <cell r="D3794" t="str">
            <v>UN</v>
          </cell>
          <cell r="E3794">
            <v>0</v>
          </cell>
        </row>
        <row r="3795">
          <cell r="B3795" t="str">
            <v>523363</v>
          </cell>
          <cell r="C3795" t="str">
            <v>ANEL JUNTA ELASTICA 2GS NITRILICO, D= 800MM</v>
          </cell>
          <cell r="D3795" t="str">
            <v>UN</v>
          </cell>
          <cell r="E3795">
            <v>0</v>
          </cell>
        </row>
        <row r="3796">
          <cell r="B3796" t="str">
            <v>523364</v>
          </cell>
          <cell r="C3796" t="str">
            <v>ANEL JUNTA ELASTICA 2GS NITRILICO, D= 900MM</v>
          </cell>
          <cell r="D3796" t="str">
            <v>UN</v>
          </cell>
          <cell r="E3796">
            <v>0</v>
          </cell>
        </row>
        <row r="3797">
          <cell r="B3797" t="str">
            <v>523365</v>
          </cell>
          <cell r="C3797" t="str">
            <v>ANEL JUNTA ELASTICA 2GS NITRILICO, D=1000MM</v>
          </cell>
          <cell r="D3797" t="str">
            <v>UN</v>
          </cell>
          <cell r="E3797">
            <v>0</v>
          </cell>
        </row>
        <row r="3798">
          <cell r="B3798" t="str">
            <v>523366</v>
          </cell>
          <cell r="C3798" t="str">
            <v>ANEL JUNTA ELASTICA 2GS NITRILICO, D=1200MM</v>
          </cell>
          <cell r="D3798" t="str">
            <v>UN</v>
          </cell>
          <cell r="E3798">
            <v>0</v>
          </cell>
        </row>
        <row r="3799">
          <cell r="B3799" t="str">
            <v>523367</v>
          </cell>
          <cell r="C3799" t="str">
            <v>ANEL JUNTA GIBAUT, D= 50MM</v>
          </cell>
          <cell r="D3799" t="str">
            <v>UN</v>
          </cell>
          <cell r="E3799">
            <v>0</v>
          </cell>
        </row>
        <row r="3800">
          <cell r="B3800" t="str">
            <v>523368</v>
          </cell>
          <cell r="C3800" t="str">
            <v>ANEL JUNTA GIBAUT, D= 80MM</v>
          </cell>
          <cell r="D3800" t="str">
            <v>UN</v>
          </cell>
          <cell r="E3800">
            <v>0</v>
          </cell>
        </row>
        <row r="3801">
          <cell r="B3801" t="str">
            <v>523369</v>
          </cell>
          <cell r="C3801" t="str">
            <v>ANEL JUNTA GIBAUT, D=100MM</v>
          </cell>
          <cell r="D3801" t="str">
            <v>UN</v>
          </cell>
          <cell r="E3801">
            <v>0</v>
          </cell>
        </row>
        <row r="3802">
          <cell r="B3802" t="str">
            <v>523370</v>
          </cell>
          <cell r="C3802" t="str">
            <v>ANEL JUNTA GIBAUT, D=150MM</v>
          </cell>
          <cell r="D3802" t="str">
            <v>UN</v>
          </cell>
          <cell r="E3802">
            <v>0</v>
          </cell>
        </row>
        <row r="3803">
          <cell r="B3803" t="str">
            <v>523371</v>
          </cell>
          <cell r="C3803" t="str">
            <v>ANEL JUNTA GIBAUT, D=200MM</v>
          </cell>
          <cell r="D3803" t="str">
            <v>UN</v>
          </cell>
          <cell r="E3803">
            <v>0</v>
          </cell>
        </row>
        <row r="3804">
          <cell r="B3804" t="str">
            <v>523372</v>
          </cell>
          <cell r="C3804" t="str">
            <v>ANEL JUNTA GIBAUT, D=250MM</v>
          </cell>
          <cell r="D3804" t="str">
            <v>UN</v>
          </cell>
          <cell r="E3804">
            <v>0</v>
          </cell>
        </row>
        <row r="3805">
          <cell r="B3805" t="str">
            <v>523373</v>
          </cell>
          <cell r="C3805" t="str">
            <v>ANEL JUNTA GIBAUT, D=300MM</v>
          </cell>
          <cell r="D3805" t="str">
            <v>UN</v>
          </cell>
          <cell r="E3805">
            <v>0</v>
          </cell>
        </row>
        <row r="3806">
          <cell r="B3806" t="str">
            <v>523374</v>
          </cell>
          <cell r="C3806" t="str">
            <v>ANEL JUNTA GIBAUT, D=350MM</v>
          </cell>
          <cell r="D3806" t="str">
            <v>UN</v>
          </cell>
          <cell r="E3806">
            <v>0</v>
          </cell>
        </row>
        <row r="3807">
          <cell r="B3807" t="str">
            <v>523375</v>
          </cell>
          <cell r="C3807" t="str">
            <v>ANEL JUNTA GIBAUT, D=400MM</v>
          </cell>
          <cell r="D3807" t="str">
            <v>UN</v>
          </cell>
          <cell r="E3807">
            <v>0</v>
          </cell>
        </row>
        <row r="3808">
          <cell r="B3808" t="str">
            <v>523376</v>
          </cell>
          <cell r="C3808" t="str">
            <v>ANEL JUNTA GIBAUT, D=450MM</v>
          </cell>
          <cell r="D3808" t="str">
            <v>UN</v>
          </cell>
          <cell r="E3808">
            <v>0</v>
          </cell>
        </row>
        <row r="3809">
          <cell r="B3809" t="str">
            <v>523377</v>
          </cell>
          <cell r="C3809" t="str">
            <v>ANEL JUNTA GIBAUT, D=500MM</v>
          </cell>
          <cell r="D3809" t="str">
            <v>UN</v>
          </cell>
          <cell r="E3809">
            <v>0</v>
          </cell>
        </row>
        <row r="3810">
          <cell r="B3810" t="str">
            <v>523378</v>
          </cell>
          <cell r="C3810" t="str">
            <v>ANEL JUNTA GIBAUT, D=600MM</v>
          </cell>
          <cell r="D3810" t="str">
            <v>UN</v>
          </cell>
          <cell r="E3810">
            <v>0</v>
          </cell>
        </row>
        <row r="3811">
          <cell r="B3811" t="str">
            <v>523379</v>
          </cell>
          <cell r="C3811" t="str">
            <v>ANEL JUNTA GIBAUT NITRILICO, D= 50MM</v>
          </cell>
          <cell r="D3811" t="str">
            <v>UN</v>
          </cell>
          <cell r="E3811">
            <v>0</v>
          </cell>
        </row>
        <row r="3812">
          <cell r="B3812" t="str">
            <v>523380</v>
          </cell>
          <cell r="C3812" t="str">
            <v>ANEL JUNTA GIBAUT NITRILICO, D= 80MM</v>
          </cell>
          <cell r="D3812" t="str">
            <v>UN</v>
          </cell>
          <cell r="E3812">
            <v>0</v>
          </cell>
        </row>
        <row r="3813">
          <cell r="B3813" t="str">
            <v>523381</v>
          </cell>
          <cell r="C3813" t="str">
            <v>ANEL JUNTA GIBAUT NITRILICO, D=100MM</v>
          </cell>
          <cell r="D3813" t="str">
            <v>UN</v>
          </cell>
          <cell r="E3813">
            <v>0</v>
          </cell>
        </row>
        <row r="3814">
          <cell r="B3814" t="str">
            <v>523382</v>
          </cell>
          <cell r="C3814" t="str">
            <v>ANEL JUNTA GIBAUT NITRILICO, D=150MM</v>
          </cell>
          <cell r="D3814" t="str">
            <v>UN</v>
          </cell>
          <cell r="E3814">
            <v>0</v>
          </cell>
        </row>
        <row r="3815">
          <cell r="B3815" t="str">
            <v>523383</v>
          </cell>
          <cell r="C3815" t="str">
            <v>ANEL JUNTA GIBAUT NITRILICO, D=200MM</v>
          </cell>
          <cell r="D3815" t="str">
            <v>UN</v>
          </cell>
          <cell r="E3815">
            <v>0</v>
          </cell>
        </row>
        <row r="3816">
          <cell r="B3816" t="str">
            <v>523384</v>
          </cell>
          <cell r="C3816" t="str">
            <v>ANEL JUNTA GIBAUT NITRILICO, D=250MM</v>
          </cell>
          <cell r="D3816" t="str">
            <v>UN</v>
          </cell>
          <cell r="E3816">
            <v>0</v>
          </cell>
        </row>
        <row r="3817">
          <cell r="B3817" t="str">
            <v>523385</v>
          </cell>
          <cell r="C3817" t="str">
            <v>ANEL JUNTA GIBAUT NITRILICO, D=300MM</v>
          </cell>
          <cell r="D3817" t="str">
            <v>UN</v>
          </cell>
          <cell r="E3817">
            <v>0</v>
          </cell>
        </row>
        <row r="3818">
          <cell r="B3818" t="str">
            <v>523386</v>
          </cell>
          <cell r="C3818" t="str">
            <v>ANEL JUNTA GIBAUT NITRILICO, D=350MM</v>
          </cell>
          <cell r="D3818" t="str">
            <v>UN</v>
          </cell>
          <cell r="E3818">
            <v>0</v>
          </cell>
        </row>
        <row r="3819">
          <cell r="B3819" t="str">
            <v>523387</v>
          </cell>
          <cell r="C3819" t="str">
            <v>ANEL JUNTA GIBAUT NITRILICO, D=400MM</v>
          </cell>
          <cell r="D3819" t="str">
            <v>UN</v>
          </cell>
          <cell r="E3819">
            <v>0</v>
          </cell>
        </row>
        <row r="3820">
          <cell r="B3820" t="str">
            <v>523388</v>
          </cell>
          <cell r="C3820" t="str">
            <v>ANEL JUNTA GIBAUT NITRILICO, D=450MM</v>
          </cell>
          <cell r="D3820" t="str">
            <v>UN</v>
          </cell>
          <cell r="E3820">
            <v>0</v>
          </cell>
        </row>
        <row r="3821">
          <cell r="B3821" t="str">
            <v>523389</v>
          </cell>
          <cell r="C3821" t="str">
            <v>ANEL JUNTA GIBAUT NITRILICO, D=500MM</v>
          </cell>
          <cell r="D3821" t="str">
            <v>UN</v>
          </cell>
          <cell r="E3821">
            <v>0</v>
          </cell>
        </row>
        <row r="3822">
          <cell r="B3822" t="str">
            <v>523390</v>
          </cell>
          <cell r="C3822" t="str">
            <v>ANEL JUNTA GIBAUT NITRILICO, D=600MM</v>
          </cell>
          <cell r="D3822" t="str">
            <v>UN</v>
          </cell>
          <cell r="E3822">
            <v>0</v>
          </cell>
        </row>
        <row r="3823">
          <cell r="B3823" t="str">
            <v>523391</v>
          </cell>
          <cell r="C3823" t="str">
            <v>ARRUELA DE BORRACHA P/ FLANGE PN-10, D=  50MM</v>
          </cell>
          <cell r="D3823" t="str">
            <v>UN</v>
          </cell>
          <cell r="E3823">
            <v>1.07</v>
          </cell>
        </row>
        <row r="3824">
          <cell r="B3824" t="str">
            <v>523392</v>
          </cell>
          <cell r="C3824" t="str">
            <v>ARRUELA DE BORRACHA P/ FLANGE PN-10, D=  75MM</v>
          </cell>
          <cell r="D3824" t="str">
            <v>UN</v>
          </cell>
          <cell r="E3824">
            <v>0</v>
          </cell>
        </row>
        <row r="3825">
          <cell r="B3825" t="str">
            <v>523393</v>
          </cell>
          <cell r="C3825" t="str">
            <v>ARRUELA DE BORRACHA P/ FLANGE PN-10, D= 100MM</v>
          </cell>
          <cell r="D3825" t="str">
            <v>UN</v>
          </cell>
          <cell r="E3825">
            <v>0</v>
          </cell>
        </row>
        <row r="3826">
          <cell r="B3826" t="str">
            <v>523394</v>
          </cell>
          <cell r="C3826" t="str">
            <v>ARRUELA DE BORRACHA P/ FLANGE PN-10, D= 150MM</v>
          </cell>
          <cell r="D3826" t="str">
            <v>UN</v>
          </cell>
          <cell r="E3826">
            <v>3.72</v>
          </cell>
        </row>
        <row r="3827">
          <cell r="B3827" t="str">
            <v>523395</v>
          </cell>
          <cell r="C3827" t="str">
            <v>ARRUELA DE BORRACHA P/ FLANGE PN-10, D= 200MM</v>
          </cell>
          <cell r="D3827" t="str">
            <v>UN</v>
          </cell>
          <cell r="E3827">
            <v>0</v>
          </cell>
        </row>
        <row r="3828">
          <cell r="B3828" t="str">
            <v>523396</v>
          </cell>
          <cell r="C3828" t="str">
            <v>ARRUELA DE BORRACHA P/ FLANGE PN-10, D= 250MM</v>
          </cell>
          <cell r="D3828" t="str">
            <v>UN</v>
          </cell>
          <cell r="E3828">
            <v>0</v>
          </cell>
        </row>
        <row r="3829">
          <cell r="B3829" t="str">
            <v>523397</v>
          </cell>
          <cell r="C3829" t="str">
            <v>ARRUELA DE BORRACHA P/ FLANGE PN-10, D= 300MM</v>
          </cell>
          <cell r="D3829" t="str">
            <v>UN</v>
          </cell>
          <cell r="E3829">
            <v>0</v>
          </cell>
        </row>
        <row r="3830">
          <cell r="B3830" t="str">
            <v>523398</v>
          </cell>
          <cell r="C3830" t="str">
            <v>ARRUELA DE BORRACHA P/ FLANGE PN-10, D= 350MM</v>
          </cell>
          <cell r="D3830" t="str">
            <v>UN</v>
          </cell>
          <cell r="E3830">
            <v>0</v>
          </cell>
        </row>
        <row r="3831">
          <cell r="B3831" t="str">
            <v>523399</v>
          </cell>
          <cell r="C3831" t="str">
            <v>ARRUELA DE BORRACHA P/ FLANGE PN-10, D= 400MM</v>
          </cell>
          <cell r="D3831" t="str">
            <v>UN</v>
          </cell>
          <cell r="E3831">
            <v>0</v>
          </cell>
        </row>
        <row r="3832">
          <cell r="B3832" t="str">
            <v>523401</v>
          </cell>
          <cell r="C3832" t="str">
            <v>ARRUELA DE BORRACHA P/ FLANGE PN-10, D= 450MM</v>
          </cell>
          <cell r="D3832" t="str">
            <v>UN</v>
          </cell>
          <cell r="E3832">
            <v>0</v>
          </cell>
        </row>
        <row r="3833">
          <cell r="B3833" t="str">
            <v>523402</v>
          </cell>
          <cell r="C3833" t="str">
            <v>ARRUELA DE BORRACHA P/ FLANGE PN-10, D= 500MM</v>
          </cell>
          <cell r="D3833" t="str">
            <v>UN</v>
          </cell>
          <cell r="E3833">
            <v>0</v>
          </cell>
        </row>
        <row r="3834">
          <cell r="B3834" t="str">
            <v>523403</v>
          </cell>
          <cell r="C3834" t="str">
            <v>ARRUELA DE BORRACHA P/ FLANGE PN-10, D= 600MM</v>
          </cell>
          <cell r="D3834" t="str">
            <v>UN</v>
          </cell>
          <cell r="E3834">
            <v>0</v>
          </cell>
        </row>
        <row r="3835">
          <cell r="B3835" t="str">
            <v>523404</v>
          </cell>
          <cell r="C3835" t="str">
            <v>ARRUELA DE BORRACHA P/ FLANGE PN-10, D= 700MM</v>
          </cell>
          <cell r="D3835" t="str">
            <v>UN</v>
          </cell>
          <cell r="E3835">
            <v>0</v>
          </cell>
        </row>
        <row r="3836">
          <cell r="B3836" t="str">
            <v>523405</v>
          </cell>
          <cell r="C3836" t="str">
            <v>ARRUELA DE BORRACHA P/ FLANGE PN-10, D= 800MM</v>
          </cell>
          <cell r="D3836" t="str">
            <v>UN</v>
          </cell>
          <cell r="E3836">
            <v>0</v>
          </cell>
        </row>
        <row r="3837">
          <cell r="B3837" t="str">
            <v>523406</v>
          </cell>
          <cell r="C3837" t="str">
            <v>ARRUELA DE BORRACHA P/ FLANGE PN-10, D= 900MM</v>
          </cell>
          <cell r="D3837" t="str">
            <v>UN</v>
          </cell>
          <cell r="E3837">
            <v>0</v>
          </cell>
        </row>
        <row r="3838">
          <cell r="B3838" t="str">
            <v>523407</v>
          </cell>
          <cell r="C3838" t="str">
            <v>ARRUELA DE BORRACHA P/ FLANGE PN-10, D=1000MM</v>
          </cell>
          <cell r="D3838" t="str">
            <v>UN</v>
          </cell>
          <cell r="E3838">
            <v>0</v>
          </cell>
        </row>
        <row r="3839">
          <cell r="B3839" t="str">
            <v>523408</v>
          </cell>
          <cell r="C3839" t="str">
            <v>ARRUELA DE BORRACHA P/ FLANGE PN-10, D=1200MM</v>
          </cell>
          <cell r="D3839" t="str">
            <v>UN</v>
          </cell>
          <cell r="E3839">
            <v>0</v>
          </cell>
        </row>
        <row r="3840">
          <cell r="B3840" t="str">
            <v>523409</v>
          </cell>
          <cell r="C3840" t="str">
            <v>ARRUELA DE BORRACHA P/ FLANGE PN-10 NITR. D=  50MM</v>
          </cell>
          <cell r="D3840" t="str">
            <v>UN</v>
          </cell>
          <cell r="E3840">
            <v>0</v>
          </cell>
        </row>
        <row r="3841">
          <cell r="B3841" t="str">
            <v>523410</v>
          </cell>
          <cell r="C3841" t="str">
            <v>ARRUELA DE BORRACHA P/ FLANGE PN-10 NITR. D=  75MM</v>
          </cell>
          <cell r="D3841" t="str">
            <v>UN</v>
          </cell>
          <cell r="E3841">
            <v>0</v>
          </cell>
        </row>
        <row r="3842">
          <cell r="B3842" t="str">
            <v>523411</v>
          </cell>
          <cell r="C3842" t="str">
            <v>ARRUELA DE BORRACHA P/ FLANGE PN-10 NITR. D= 100MM</v>
          </cell>
          <cell r="D3842" t="str">
            <v>UN</v>
          </cell>
          <cell r="E3842">
            <v>0</v>
          </cell>
        </row>
        <row r="3843">
          <cell r="B3843" t="str">
            <v>523412</v>
          </cell>
          <cell r="C3843" t="str">
            <v>ARRUELA DE BORRACHA P/ FLANGE PN-10 NITR. D= 150MM</v>
          </cell>
          <cell r="D3843" t="str">
            <v>UN</v>
          </cell>
          <cell r="E3843">
            <v>0</v>
          </cell>
        </row>
        <row r="3844">
          <cell r="B3844" t="str">
            <v>523413</v>
          </cell>
          <cell r="C3844" t="str">
            <v>ARRUELA DE BORRACHA P/ FLANGE PN-10 NITR. D= 200MM</v>
          </cell>
          <cell r="D3844" t="str">
            <v>UN</v>
          </cell>
          <cell r="E3844">
            <v>0</v>
          </cell>
        </row>
        <row r="3845">
          <cell r="B3845" t="str">
            <v>523414</v>
          </cell>
          <cell r="C3845" t="str">
            <v>ARRUELA DE BORRACHA P/ FLANGE PN-10 NITR. D= 250MM</v>
          </cell>
          <cell r="D3845" t="str">
            <v>UN</v>
          </cell>
          <cell r="E3845">
            <v>0</v>
          </cell>
        </row>
        <row r="3846">
          <cell r="B3846" t="str">
            <v>523415</v>
          </cell>
          <cell r="C3846" t="str">
            <v>ARRUELA DE BORRACHA P/ FLANGE PN-10 NITR. D= 300MM</v>
          </cell>
          <cell r="D3846" t="str">
            <v>UN</v>
          </cell>
          <cell r="E3846">
            <v>0</v>
          </cell>
        </row>
        <row r="3847">
          <cell r="B3847" t="str">
            <v>523416</v>
          </cell>
          <cell r="C3847" t="str">
            <v>ARRUELA DE BORRACHA P/ FLANGE PN-10 NITR. D= 350MM</v>
          </cell>
          <cell r="D3847" t="str">
            <v>UN</v>
          </cell>
          <cell r="E3847">
            <v>0</v>
          </cell>
        </row>
        <row r="3848">
          <cell r="B3848" t="str">
            <v>523417</v>
          </cell>
          <cell r="C3848" t="str">
            <v>ARRUELA DE BORRACHA P/ FLANGE PN-10 NITR. D= 400MM</v>
          </cell>
          <cell r="D3848" t="str">
            <v>UN</v>
          </cell>
          <cell r="E3848">
            <v>0</v>
          </cell>
        </row>
        <row r="3849">
          <cell r="B3849" t="str">
            <v>523418</v>
          </cell>
          <cell r="C3849" t="str">
            <v>ARRUELA DE BORRACHA P/ FLANGE PN-10 NITR. D= 450MM</v>
          </cell>
          <cell r="D3849" t="str">
            <v>UN</v>
          </cell>
          <cell r="E3849">
            <v>0</v>
          </cell>
        </row>
        <row r="3850">
          <cell r="B3850" t="str">
            <v>523419</v>
          </cell>
          <cell r="C3850" t="str">
            <v>ARRUELA DE BORRACHA P/ FLANGE PN-10 NITR. D= 500MM</v>
          </cell>
          <cell r="D3850" t="str">
            <v>UN</v>
          </cell>
          <cell r="E3850">
            <v>0</v>
          </cell>
        </row>
        <row r="3851">
          <cell r="B3851" t="str">
            <v>523420</v>
          </cell>
          <cell r="C3851" t="str">
            <v>ARRUELA DE BORRACHA P/ FLANGE PN-10 NITR. D= 600MM</v>
          </cell>
          <cell r="D3851" t="str">
            <v>UN</v>
          </cell>
          <cell r="E3851">
            <v>0</v>
          </cell>
        </row>
        <row r="3852">
          <cell r="B3852" t="str">
            <v>523421</v>
          </cell>
          <cell r="C3852" t="str">
            <v>ARRUELA DE BORRACHA P/ FLANGE PN-10 NITR. D= 700MM</v>
          </cell>
          <cell r="D3852" t="str">
            <v>UN</v>
          </cell>
          <cell r="E3852">
            <v>0</v>
          </cell>
        </row>
        <row r="3853">
          <cell r="B3853" t="str">
            <v>523422</v>
          </cell>
          <cell r="C3853" t="str">
            <v>ARRUELA DE BORRACHA P/ FLANGE PN-10 NITR. D= 800MM</v>
          </cell>
          <cell r="D3853" t="str">
            <v>UN</v>
          </cell>
          <cell r="E3853">
            <v>0</v>
          </cell>
        </row>
        <row r="3854">
          <cell r="B3854" t="str">
            <v>523423</v>
          </cell>
          <cell r="C3854" t="str">
            <v>ARRUELA DE BORRACHA P/ FLANGE PN-10 NITR. D= 900MM</v>
          </cell>
          <cell r="D3854" t="str">
            <v>UN</v>
          </cell>
          <cell r="E3854">
            <v>0</v>
          </cell>
        </row>
        <row r="3855">
          <cell r="B3855" t="str">
            <v>523424</v>
          </cell>
          <cell r="C3855" t="str">
            <v>ARRUELA DE BORRACHA P/ FLANGE PN-10 NITR. D=1000MM</v>
          </cell>
          <cell r="D3855" t="str">
            <v>UN</v>
          </cell>
          <cell r="E3855">
            <v>0</v>
          </cell>
        </row>
        <row r="3856">
          <cell r="B3856" t="str">
            <v>523425</v>
          </cell>
          <cell r="C3856" t="str">
            <v>ARRUELA DE BORRACHA P/ FLANGE PN-10 NITR. D=1200MM</v>
          </cell>
          <cell r="D3856" t="str">
            <v>UN</v>
          </cell>
          <cell r="E3856">
            <v>0</v>
          </cell>
        </row>
        <row r="3857">
          <cell r="B3857" t="str">
            <v>523426</v>
          </cell>
          <cell r="C3857" t="str">
            <v>ARRUELA DE AMIANTO GRAFITADO PN-16, D=  50MM</v>
          </cell>
          <cell r="D3857" t="str">
            <v>UN</v>
          </cell>
          <cell r="E3857">
            <v>0</v>
          </cell>
        </row>
        <row r="3858">
          <cell r="B3858" t="str">
            <v>523427</v>
          </cell>
          <cell r="C3858" t="str">
            <v>ARRUELA DE AMIANTO GRAFITADO PN-16, D= 80MM</v>
          </cell>
          <cell r="D3858" t="str">
            <v>UN</v>
          </cell>
          <cell r="E3858">
            <v>0</v>
          </cell>
        </row>
        <row r="3859">
          <cell r="B3859" t="str">
            <v>523428</v>
          </cell>
          <cell r="C3859" t="str">
            <v>ARRUELA DE AMIANTO GRAFITADO PN-16, D= 100MM</v>
          </cell>
          <cell r="D3859" t="str">
            <v>UN</v>
          </cell>
          <cell r="E3859">
            <v>0</v>
          </cell>
        </row>
        <row r="3860">
          <cell r="B3860" t="str">
            <v>523429</v>
          </cell>
          <cell r="C3860" t="str">
            <v>ARRUELA DE AMIANTO GRAFITADO PN-16, D= 150MM</v>
          </cell>
          <cell r="D3860" t="str">
            <v>UN</v>
          </cell>
          <cell r="E3860">
            <v>0</v>
          </cell>
        </row>
        <row r="3861">
          <cell r="B3861" t="str">
            <v>523430</v>
          </cell>
          <cell r="C3861" t="str">
            <v>ARRUELA DE AMIANTO GRAFITADO PN-16, D= 200MM</v>
          </cell>
          <cell r="D3861" t="str">
            <v>UN</v>
          </cell>
          <cell r="E3861">
            <v>0</v>
          </cell>
        </row>
        <row r="3862">
          <cell r="B3862" t="str">
            <v>523431</v>
          </cell>
          <cell r="C3862" t="str">
            <v>ARRUELA DE AMIANTO GRAFITADO PN-16, D= 250MM</v>
          </cell>
          <cell r="D3862" t="str">
            <v>UN</v>
          </cell>
          <cell r="E3862">
            <v>0</v>
          </cell>
        </row>
        <row r="3863">
          <cell r="B3863" t="str">
            <v>523432</v>
          </cell>
          <cell r="C3863" t="str">
            <v>ARRUELA DE AMIANTO GRAFITADO PN-16, D= 300MM</v>
          </cell>
          <cell r="D3863" t="str">
            <v>UN</v>
          </cell>
          <cell r="E3863">
            <v>0</v>
          </cell>
        </row>
        <row r="3864">
          <cell r="B3864" t="str">
            <v>523433</v>
          </cell>
          <cell r="C3864" t="str">
            <v>ARRUELA DE AMIANTO GRAFITADO PN-16, D= 350MM</v>
          </cell>
          <cell r="D3864" t="str">
            <v>UN</v>
          </cell>
          <cell r="E3864">
            <v>0</v>
          </cell>
        </row>
        <row r="3865">
          <cell r="B3865" t="str">
            <v>523434</v>
          </cell>
          <cell r="C3865" t="str">
            <v>ARRUELA DE AMIANTO GRAFITADO PN-16, D= 400MM</v>
          </cell>
          <cell r="D3865" t="str">
            <v>UN</v>
          </cell>
          <cell r="E3865">
            <v>0</v>
          </cell>
        </row>
        <row r="3866">
          <cell r="B3866" t="str">
            <v>523435</v>
          </cell>
          <cell r="C3866" t="str">
            <v>ARRUELA DE AMIANTO GRAFITADO PN-16, D= 450MM</v>
          </cell>
          <cell r="D3866" t="str">
            <v>UN</v>
          </cell>
          <cell r="E3866">
            <v>0</v>
          </cell>
        </row>
        <row r="3867">
          <cell r="B3867" t="str">
            <v>523436</v>
          </cell>
          <cell r="C3867" t="str">
            <v>ARRUELA DE AMIANTO GRAFITADO PN-16, D= 500MM</v>
          </cell>
          <cell r="D3867" t="str">
            <v>UN</v>
          </cell>
          <cell r="E3867">
            <v>0</v>
          </cell>
        </row>
        <row r="3868">
          <cell r="B3868" t="str">
            <v>523437</v>
          </cell>
          <cell r="C3868" t="str">
            <v>ARRUELA DE AMIANTO GRAFITADO PN-16, D= 600MM</v>
          </cell>
          <cell r="D3868" t="str">
            <v>UN</v>
          </cell>
          <cell r="E3868">
            <v>0</v>
          </cell>
        </row>
        <row r="3869">
          <cell r="B3869" t="str">
            <v>523438</v>
          </cell>
          <cell r="C3869" t="str">
            <v>ARRUELA DE AMIANTO GRAFITADO PN-16, D= 700MM</v>
          </cell>
          <cell r="D3869" t="str">
            <v>UN</v>
          </cell>
          <cell r="E3869">
            <v>0</v>
          </cell>
        </row>
        <row r="3870">
          <cell r="B3870" t="str">
            <v>523439</v>
          </cell>
          <cell r="C3870" t="str">
            <v>ARRUELA DE AMIANTO GRAFITADO PN-16, D= 800MM</v>
          </cell>
          <cell r="D3870" t="str">
            <v>UN</v>
          </cell>
          <cell r="E3870">
            <v>0</v>
          </cell>
        </row>
        <row r="3871">
          <cell r="B3871" t="str">
            <v>523440</v>
          </cell>
          <cell r="C3871" t="str">
            <v>ARRUELA DE AMIANTO GRAFITADO PN-16, D= 900MM</v>
          </cell>
          <cell r="D3871" t="str">
            <v>UN</v>
          </cell>
          <cell r="E3871">
            <v>0</v>
          </cell>
        </row>
        <row r="3872">
          <cell r="B3872" t="str">
            <v>523441</v>
          </cell>
          <cell r="C3872" t="str">
            <v>ARRUELA DE AMIANTO GRAFITADO PN-16, D=1000MM</v>
          </cell>
          <cell r="D3872" t="str">
            <v>UN</v>
          </cell>
          <cell r="E3872">
            <v>0</v>
          </cell>
        </row>
        <row r="3873">
          <cell r="B3873" t="str">
            <v>523442</v>
          </cell>
          <cell r="C3873" t="str">
            <v>ARRUELA DE AMIANTO GRAFITADO PN-16, D=1200MM</v>
          </cell>
          <cell r="D3873" t="str">
            <v>UN</v>
          </cell>
          <cell r="E3873">
            <v>0</v>
          </cell>
        </row>
        <row r="3874">
          <cell r="B3874" t="str">
            <v>523443</v>
          </cell>
          <cell r="C3874" t="str">
            <v>ARRUELA DE AMIANTO GRAFITADO PN-25, D= 100MM</v>
          </cell>
          <cell r="D3874" t="str">
            <v>UN</v>
          </cell>
          <cell r="E3874">
            <v>0</v>
          </cell>
        </row>
        <row r="3875">
          <cell r="B3875" t="str">
            <v>523444</v>
          </cell>
          <cell r="C3875" t="str">
            <v>ARRUELA DE AMIANTO GRAFITADO PN-25, D= 150MM</v>
          </cell>
          <cell r="D3875" t="str">
            <v>UN</v>
          </cell>
          <cell r="E3875">
            <v>0</v>
          </cell>
        </row>
        <row r="3876">
          <cell r="B3876" t="str">
            <v>523445</v>
          </cell>
          <cell r="C3876" t="str">
            <v>ARRUELA DE AMIANTO GRAFITADO PN-25, D= 200MM</v>
          </cell>
          <cell r="D3876" t="str">
            <v>UN</v>
          </cell>
          <cell r="E3876">
            <v>0</v>
          </cell>
        </row>
        <row r="3877">
          <cell r="B3877" t="str">
            <v>523446</v>
          </cell>
          <cell r="C3877" t="str">
            <v>ARRUELA DE AMIANTO GRAFITADO PN-25, D= 250MM</v>
          </cell>
          <cell r="D3877" t="str">
            <v>UN</v>
          </cell>
          <cell r="E3877">
            <v>0</v>
          </cell>
        </row>
        <row r="3878">
          <cell r="B3878" t="str">
            <v>523447</v>
          </cell>
          <cell r="C3878" t="str">
            <v>ARRUELA DE AMIANTO GRAFITADO PN-25, D= 300MM</v>
          </cell>
          <cell r="D3878" t="str">
            <v>UN</v>
          </cell>
          <cell r="E3878">
            <v>0</v>
          </cell>
        </row>
        <row r="3879">
          <cell r="B3879" t="str">
            <v>523448</v>
          </cell>
          <cell r="C3879" t="str">
            <v>ARRUELA DE AMIANTO GRAFITADO PN-25, D= 350MM</v>
          </cell>
          <cell r="D3879" t="str">
            <v>UN</v>
          </cell>
          <cell r="E3879">
            <v>0</v>
          </cell>
        </row>
        <row r="3880">
          <cell r="B3880" t="str">
            <v>523449</v>
          </cell>
          <cell r="C3880" t="str">
            <v>ARRUELA DE AMIANTO GRAFITADO PN-25, D= 400MM</v>
          </cell>
          <cell r="D3880" t="str">
            <v>UN</v>
          </cell>
          <cell r="E3880">
            <v>0</v>
          </cell>
        </row>
        <row r="3881">
          <cell r="B3881" t="str">
            <v>523450</v>
          </cell>
          <cell r="C3881" t="str">
            <v>ARRUELA DE AMIANTO GRAFITADO PN-25, D= 450MM</v>
          </cell>
          <cell r="D3881" t="str">
            <v>UN</v>
          </cell>
          <cell r="E3881">
            <v>0</v>
          </cell>
        </row>
        <row r="3882">
          <cell r="B3882" t="str">
            <v>523451</v>
          </cell>
          <cell r="C3882" t="str">
            <v>ARRUELA DE AMIANTO GRAFITADO PN-25, D= 500MM</v>
          </cell>
          <cell r="D3882" t="str">
            <v>UN</v>
          </cell>
          <cell r="E3882">
            <v>0</v>
          </cell>
        </row>
        <row r="3883">
          <cell r="B3883" t="str">
            <v>523452</v>
          </cell>
          <cell r="C3883" t="str">
            <v>ARRUELA DE AMIANTO GRAFITADO PN-25, D= 600MM</v>
          </cell>
          <cell r="D3883" t="str">
            <v>UN</v>
          </cell>
          <cell r="E3883">
            <v>0</v>
          </cell>
        </row>
        <row r="3884">
          <cell r="B3884" t="str">
            <v>523453</v>
          </cell>
          <cell r="C3884" t="str">
            <v>ARRUELA DE AMIANTO GRAFITADO PN-25, D= 700MM</v>
          </cell>
          <cell r="D3884" t="str">
            <v>UN</v>
          </cell>
          <cell r="E3884">
            <v>0</v>
          </cell>
        </row>
        <row r="3885">
          <cell r="B3885" t="str">
            <v>523454</v>
          </cell>
          <cell r="C3885" t="str">
            <v>ARRUELA DE AMIANTO GRAFITADO PN-25, D= 800MM</v>
          </cell>
          <cell r="D3885" t="str">
            <v>UN</v>
          </cell>
          <cell r="E3885">
            <v>0</v>
          </cell>
        </row>
        <row r="3886">
          <cell r="B3886" t="str">
            <v>523455</v>
          </cell>
          <cell r="C3886" t="str">
            <v>ARRUELA DE AMIANTO GRAFITADO PN-25, D= 900MM</v>
          </cell>
          <cell r="D3886" t="str">
            <v>UN</v>
          </cell>
          <cell r="E3886">
            <v>0</v>
          </cell>
        </row>
        <row r="3887">
          <cell r="B3887" t="str">
            <v>523456</v>
          </cell>
          <cell r="C3887" t="str">
            <v>ARRUELA DE AMIANTO GRAFITADO PN-25, D=1000MM</v>
          </cell>
          <cell r="D3887" t="str">
            <v>UN</v>
          </cell>
          <cell r="E3887">
            <v>0</v>
          </cell>
        </row>
        <row r="3888">
          <cell r="B3888" t="str">
            <v>523457</v>
          </cell>
          <cell r="C3888" t="str">
            <v>ARRUELA DE AMIANTO GRAFITADO PN-25, D=1200MM</v>
          </cell>
          <cell r="D3888" t="str">
            <v>UN</v>
          </cell>
          <cell r="E3888">
            <v>0</v>
          </cell>
        </row>
        <row r="3889">
          <cell r="B3889" t="str">
            <v>523458</v>
          </cell>
          <cell r="C3889" t="str">
            <v>CONJ.PARAFUSO COMPLETO P/FLANGES PN10 DN 100 MM</v>
          </cell>
          <cell r="D3889" t="str">
            <v>UN</v>
          </cell>
          <cell r="E3889">
            <v>32.44</v>
          </cell>
        </row>
        <row r="3890">
          <cell r="B3890" t="str">
            <v>523459</v>
          </cell>
          <cell r="C3890" t="str">
            <v>CONJ.PARAFUSO COMPLETO P/FLANGES PN10 DN 150 MM</v>
          </cell>
          <cell r="D3890" t="str">
            <v>UN</v>
          </cell>
          <cell r="E3890">
            <v>51</v>
          </cell>
        </row>
        <row r="3891">
          <cell r="B3891" t="str">
            <v>523460</v>
          </cell>
          <cell r="C3891" t="str">
            <v>CONJ.PARAFUSO COMPLETO P/FLANGES PN10 DN 200 MM</v>
          </cell>
          <cell r="D3891" t="str">
            <v>UN</v>
          </cell>
          <cell r="E3891">
            <v>51</v>
          </cell>
        </row>
        <row r="3892">
          <cell r="B3892" t="str">
            <v>523461</v>
          </cell>
          <cell r="C3892" t="str">
            <v>CONJ.PARAFUSO COMPLETO P/FLANGES PN10 DN 250 MM</v>
          </cell>
          <cell r="D3892" t="str">
            <v>UN</v>
          </cell>
          <cell r="E3892">
            <v>76.510000000000005</v>
          </cell>
        </row>
        <row r="3893">
          <cell r="B3893" t="str">
            <v>523462</v>
          </cell>
          <cell r="C3893" t="str">
            <v>CONJ.PARAFUSO COMPLETO P/FLANGES PN10 DN 300 MM</v>
          </cell>
          <cell r="D3893" t="str">
            <v>UN</v>
          </cell>
          <cell r="E3893">
            <v>76.510000000000005</v>
          </cell>
        </row>
        <row r="3894">
          <cell r="B3894" t="str">
            <v>523463</v>
          </cell>
          <cell r="C3894" t="str">
            <v>CONJ.PARAFUSO COMPLETO P/FLANGES PN10 DN 350 MM</v>
          </cell>
          <cell r="D3894" t="str">
            <v>UN</v>
          </cell>
          <cell r="E3894">
            <v>102.01</v>
          </cell>
        </row>
        <row r="3895">
          <cell r="B3895" t="str">
            <v>523464</v>
          </cell>
          <cell r="C3895" t="str">
            <v>CONJ.PARAFUSO COMPLETO P/FLANGES PN10 DN 400 MM</v>
          </cell>
          <cell r="D3895" t="str">
            <v>UN</v>
          </cell>
          <cell r="E3895">
            <v>164.1</v>
          </cell>
        </row>
        <row r="3896">
          <cell r="B3896" t="str">
            <v>523465</v>
          </cell>
          <cell r="C3896" t="str">
            <v>CONJ.PARAFUSO COMPLETO P/FLANGES PN10 DN 50 MM</v>
          </cell>
          <cell r="D3896" t="str">
            <v>UN</v>
          </cell>
          <cell r="E3896">
            <v>16.22</v>
          </cell>
        </row>
        <row r="3897">
          <cell r="B3897" t="str">
            <v>523466</v>
          </cell>
          <cell r="C3897" t="str">
            <v>CONJ.PARAFUSO COMPLETO P/FLANGES PN10 DN 80 MM</v>
          </cell>
          <cell r="D3897" t="str">
            <v>UN</v>
          </cell>
          <cell r="E3897">
            <v>32.44</v>
          </cell>
        </row>
        <row r="3899">
          <cell r="B3899" t="str">
            <v>523500</v>
          </cell>
          <cell r="C3899" t="str">
            <v>CAP EM FOFO (C31 - METALURGICA 100%)</v>
          </cell>
        </row>
        <row r="3900">
          <cell r="B3900" t="str">
            <v>523501</v>
          </cell>
          <cell r="C3900" t="str">
            <v>CAP FOFO JE2GS D=80MM (4,5KG)</v>
          </cell>
          <cell r="D3900" t="str">
            <v>UN</v>
          </cell>
          <cell r="E3900">
            <v>56.27</v>
          </cell>
        </row>
        <row r="3901">
          <cell r="B3901" t="str">
            <v>523502</v>
          </cell>
          <cell r="C3901" t="str">
            <v>CAP FOFO JE2GS D=100MM (4,7KG)</v>
          </cell>
          <cell r="D3901" t="str">
            <v>UN</v>
          </cell>
          <cell r="E3901">
            <v>62.81</v>
          </cell>
        </row>
        <row r="3902">
          <cell r="B3902" t="str">
            <v>523503</v>
          </cell>
          <cell r="C3902" t="str">
            <v>CAP FOFO JE2GS D=150MM (8,7KG)</v>
          </cell>
          <cell r="D3902" t="str">
            <v>UN</v>
          </cell>
          <cell r="E3902">
            <v>111.36</v>
          </cell>
        </row>
        <row r="3903">
          <cell r="B3903" t="str">
            <v>523504</v>
          </cell>
          <cell r="C3903" t="str">
            <v>CAP FOFO JE2GS D=2000MM (15KG)</v>
          </cell>
          <cell r="D3903" t="str">
            <v>UN</v>
          </cell>
          <cell r="E3903">
            <v>0</v>
          </cell>
        </row>
        <row r="3904">
          <cell r="B3904" t="str">
            <v>523505</v>
          </cell>
          <cell r="C3904" t="str">
            <v>CAP FOFO-JE D=250MM ( 18KG)</v>
          </cell>
          <cell r="D3904" t="str">
            <v>UN</v>
          </cell>
          <cell r="E3904">
            <v>0</v>
          </cell>
        </row>
        <row r="3905">
          <cell r="B3905" t="str">
            <v>523506</v>
          </cell>
          <cell r="C3905" t="str">
            <v>CAP FOFO-JE D=300MM ( 31KG)</v>
          </cell>
          <cell r="D3905" t="str">
            <v>UN</v>
          </cell>
          <cell r="E3905">
            <v>0</v>
          </cell>
        </row>
        <row r="3906">
          <cell r="B3906" t="str">
            <v>523507</v>
          </cell>
          <cell r="C3906" t="str">
            <v>CAP FOFO-JE D=350MM ( 39KG)</v>
          </cell>
          <cell r="D3906" t="str">
            <v>UN</v>
          </cell>
          <cell r="E3906">
            <v>0</v>
          </cell>
        </row>
        <row r="3907">
          <cell r="B3907" t="str">
            <v>523508</v>
          </cell>
          <cell r="C3907" t="str">
            <v>CAP FOFO-JE D=400MM ( 50KG)</v>
          </cell>
          <cell r="D3907" t="str">
            <v>UN</v>
          </cell>
          <cell r="E3907">
            <v>0</v>
          </cell>
        </row>
        <row r="3908">
          <cell r="B3908" t="str">
            <v>523509</v>
          </cell>
          <cell r="C3908" t="str">
            <v>CAP FOFO-JE D=450MM ( 50KG)</v>
          </cell>
          <cell r="D3908" t="str">
            <v>UN</v>
          </cell>
          <cell r="E3908">
            <v>0</v>
          </cell>
        </row>
        <row r="3909">
          <cell r="B3909" t="str">
            <v>523510</v>
          </cell>
          <cell r="C3909" t="str">
            <v>CAP FOFO-JE D=500MM ( 77KG)</v>
          </cell>
          <cell r="D3909" t="str">
            <v>UN</v>
          </cell>
          <cell r="E3909">
            <v>0</v>
          </cell>
        </row>
        <row r="3910">
          <cell r="B3910" t="str">
            <v>523511</v>
          </cell>
          <cell r="C3910" t="str">
            <v>CAP FOFO-JE D=600MM ( 112KG)</v>
          </cell>
          <cell r="D3910" t="str">
            <v>UN</v>
          </cell>
          <cell r="E3910">
            <v>0</v>
          </cell>
        </row>
        <row r="3912">
          <cell r="B3912" t="str">
            <v>523600</v>
          </cell>
          <cell r="C3912" t="str">
            <v>CARRETEL EM FOFO (C31 - METALURGICA 100%)</v>
          </cell>
        </row>
        <row r="3913">
          <cell r="B3913" t="str">
            <v>523601</v>
          </cell>
          <cell r="C3913" t="str">
            <v>CARRETEL SIMPLES PN10 D=  80MM (15,5KG)</v>
          </cell>
          <cell r="D3913" t="str">
            <v>UN</v>
          </cell>
          <cell r="E3913">
            <v>0</v>
          </cell>
        </row>
        <row r="3914">
          <cell r="B3914" t="str">
            <v>523602</v>
          </cell>
          <cell r="C3914" t="str">
            <v>CARRETEL SIMPLES PN10 D= 100MM( 19KG)</v>
          </cell>
          <cell r="D3914" t="str">
            <v>UN</v>
          </cell>
          <cell r="E3914">
            <v>0</v>
          </cell>
        </row>
        <row r="3915">
          <cell r="B3915" t="str">
            <v>523603</v>
          </cell>
          <cell r="C3915" t="str">
            <v>CARRETEL SIMPLES PN10 D= 150MM( 30KG)</v>
          </cell>
          <cell r="D3915" t="str">
            <v>UN</v>
          </cell>
          <cell r="E3915">
            <v>0</v>
          </cell>
        </row>
        <row r="3916">
          <cell r="B3916" t="str">
            <v>523604</v>
          </cell>
          <cell r="C3916" t="str">
            <v>CARRETEL SIMPLES PN10 D= 200MM( 42KG)</v>
          </cell>
          <cell r="D3916" t="str">
            <v>UN</v>
          </cell>
          <cell r="E3916">
            <v>0</v>
          </cell>
        </row>
        <row r="3917">
          <cell r="B3917" t="str">
            <v>523605</v>
          </cell>
          <cell r="C3917" t="str">
            <v>CARRETEL SIMPLES PN10 D= 250MM( 55KG)</v>
          </cell>
          <cell r="D3917" t="str">
            <v>UN</v>
          </cell>
          <cell r="E3917">
            <v>0</v>
          </cell>
        </row>
        <row r="3918">
          <cell r="B3918" t="str">
            <v>523606</v>
          </cell>
          <cell r="C3918" t="str">
            <v>CARRETEL SIMPLES PN10 D= 300MM( 62KG)</v>
          </cell>
          <cell r="D3918" t="str">
            <v>UN</v>
          </cell>
          <cell r="E3918">
            <v>0</v>
          </cell>
        </row>
        <row r="3919">
          <cell r="B3919" t="str">
            <v>523607</v>
          </cell>
          <cell r="C3919" t="str">
            <v>CARRETEL SIMPLES PN10 D= 350MM (84KG)</v>
          </cell>
          <cell r="D3919" t="str">
            <v>UN</v>
          </cell>
          <cell r="E3919">
            <v>0</v>
          </cell>
        </row>
        <row r="3920">
          <cell r="B3920" t="str">
            <v>523608</v>
          </cell>
          <cell r="C3920" t="str">
            <v>CARRETEL SIMPLES PN10 D= 400MM( 95KG)</v>
          </cell>
          <cell r="D3920" t="str">
            <v>UN</v>
          </cell>
          <cell r="E3920">
            <v>0</v>
          </cell>
        </row>
        <row r="3921">
          <cell r="B3921" t="str">
            <v>523609</v>
          </cell>
          <cell r="C3921" t="str">
            <v>CARRETEL SIMPLES PN10 D= 450MM(110KG)</v>
          </cell>
          <cell r="D3921" t="str">
            <v>UN</v>
          </cell>
          <cell r="E3921">
            <v>0</v>
          </cell>
        </row>
        <row r="3922">
          <cell r="B3922" t="str">
            <v>523610</v>
          </cell>
          <cell r="C3922" t="str">
            <v>CARRETEL SIMPLES PN10 D= 500MM(125KG)</v>
          </cell>
          <cell r="D3922" t="str">
            <v>UN</v>
          </cell>
          <cell r="E3922">
            <v>0</v>
          </cell>
        </row>
        <row r="3923">
          <cell r="B3923" t="str">
            <v>523611</v>
          </cell>
          <cell r="C3923" t="str">
            <v>CARRETEL SIMPLES PN10 D= 600MM(148KG)</v>
          </cell>
          <cell r="D3923" t="str">
            <v>UN</v>
          </cell>
          <cell r="E3923">
            <v>0</v>
          </cell>
        </row>
        <row r="3924">
          <cell r="B3924" t="str">
            <v>523612</v>
          </cell>
          <cell r="C3924" t="str">
            <v>CARRETEL SIMPLES PN10 D= 700MM(204KG)</v>
          </cell>
          <cell r="D3924" t="str">
            <v>UN</v>
          </cell>
          <cell r="E3924">
            <v>0</v>
          </cell>
        </row>
        <row r="3925">
          <cell r="B3925" t="str">
            <v>523613</v>
          </cell>
          <cell r="C3925" t="str">
            <v>CARRETEL SIMPLES PN10 D= 800MM(249KG)</v>
          </cell>
          <cell r="D3925" t="str">
            <v>UN</v>
          </cell>
          <cell r="E3925">
            <v>0</v>
          </cell>
        </row>
        <row r="3926">
          <cell r="B3926" t="str">
            <v>523614</v>
          </cell>
          <cell r="C3926" t="str">
            <v>CARRETEL SIMPLES PN10 D= 900MM(278KG)</v>
          </cell>
          <cell r="D3926" t="str">
            <v>UN</v>
          </cell>
          <cell r="E3926">
            <v>0</v>
          </cell>
        </row>
        <row r="3927">
          <cell r="B3927" t="str">
            <v>523615</v>
          </cell>
          <cell r="C3927" t="str">
            <v>CARRETEL SIMPLES PN10 D=1000MM(329KG)</v>
          </cell>
          <cell r="D3927" t="str">
            <v>UN</v>
          </cell>
          <cell r="E3927">
            <v>0</v>
          </cell>
        </row>
        <row r="3928">
          <cell r="B3928" t="str">
            <v>523616</v>
          </cell>
          <cell r="C3928" t="str">
            <v>CARRETEL SIMPLES PN10 D=1200MM(424KG)</v>
          </cell>
          <cell r="D3928" t="str">
            <v>UN</v>
          </cell>
          <cell r="E3928">
            <v>0</v>
          </cell>
        </row>
        <row r="3930">
          <cell r="B3930" t="str">
            <v>523700</v>
          </cell>
          <cell r="C3930" t="str">
            <v>COMPORTAS EM FOFO (SETOR ABDIB GLOBAL 40%; C32 - FERRO/ACO/DERIV. 60%)</v>
          </cell>
        </row>
        <row r="3931">
          <cell r="B3931" t="str">
            <v>523701</v>
          </cell>
          <cell r="C3931" t="str">
            <v>COMPORTA CIRCULAR SENTIDO DUPLO D= 200MM( 110KG)</v>
          </cell>
          <cell r="D3931" t="str">
            <v>UN</v>
          </cell>
          <cell r="E3931">
            <v>0</v>
          </cell>
        </row>
        <row r="3932">
          <cell r="B3932" t="str">
            <v>523702</v>
          </cell>
          <cell r="C3932" t="str">
            <v>COMPORTA CIRCULAR SENTIDO DUPLO D= 300MM( 170KG)</v>
          </cell>
          <cell r="D3932" t="str">
            <v>UN</v>
          </cell>
          <cell r="E3932">
            <v>0</v>
          </cell>
        </row>
        <row r="3933">
          <cell r="B3933" t="str">
            <v>523703</v>
          </cell>
          <cell r="C3933" t="str">
            <v>COMPORTA CIRCULAR SENTIDO DUPLO D= 400MM( 225KG)</v>
          </cell>
          <cell r="D3933" t="str">
            <v>UN</v>
          </cell>
          <cell r="E3933">
            <v>0</v>
          </cell>
        </row>
        <row r="3934">
          <cell r="B3934" t="str">
            <v>523704</v>
          </cell>
          <cell r="C3934" t="str">
            <v>COMPORTA CIRCULAR SENTIDO DUPLO D= 500MM( 310KG)</v>
          </cell>
          <cell r="D3934" t="str">
            <v>UN</v>
          </cell>
          <cell r="E3934">
            <v>0</v>
          </cell>
        </row>
        <row r="3935">
          <cell r="B3935" t="str">
            <v>523705</v>
          </cell>
          <cell r="C3935" t="str">
            <v>COMPORTA CIRCULAR SENTIDO DUPLO D= 600MM( 460KG)</v>
          </cell>
          <cell r="D3935" t="str">
            <v>UN</v>
          </cell>
          <cell r="E3935">
            <v>0</v>
          </cell>
        </row>
        <row r="3936">
          <cell r="B3936" t="str">
            <v>523706</v>
          </cell>
          <cell r="C3936" t="str">
            <v>COMPORTA CIRCULAR SENTIDO DUPLO D=700MM (630KG)</v>
          </cell>
          <cell r="D3936" t="str">
            <v>UN</v>
          </cell>
          <cell r="E3936">
            <v>0</v>
          </cell>
        </row>
        <row r="3937">
          <cell r="B3937" t="str">
            <v>523707</v>
          </cell>
          <cell r="C3937" t="str">
            <v>COMPORTA CIRCULAR SENTIDO DUPLO D=800MM (970KG)</v>
          </cell>
          <cell r="D3937" t="str">
            <v>UN</v>
          </cell>
          <cell r="E3937">
            <v>0</v>
          </cell>
        </row>
        <row r="3938">
          <cell r="B3938" t="str">
            <v>523708</v>
          </cell>
          <cell r="C3938" t="str">
            <v>COMPORTA CIRCULAR SENTIDO DUPLO D=900MM (1300KG)</v>
          </cell>
          <cell r="D3938" t="str">
            <v>UN</v>
          </cell>
          <cell r="E3938">
            <v>0</v>
          </cell>
        </row>
        <row r="3939">
          <cell r="B3939" t="str">
            <v>523709</v>
          </cell>
          <cell r="C3939" t="str">
            <v>COMPORTA CIRCULAR SENTIDO DUPLO D=1000MM (1385 KG)</v>
          </cell>
          <cell r="D3939" t="str">
            <v>UN</v>
          </cell>
          <cell r="E3939">
            <v>0</v>
          </cell>
        </row>
        <row r="3940">
          <cell r="B3940" t="str">
            <v>523710</v>
          </cell>
          <cell r="C3940" t="str">
            <v>COMPORTA CIRCULAR SENTIDO DUPLO D=1200MM (1810KG)</v>
          </cell>
          <cell r="D3940" t="str">
            <v>UN</v>
          </cell>
          <cell r="E3940">
            <v>0</v>
          </cell>
        </row>
        <row r="3941">
          <cell r="B3941" t="str">
            <v>523711</v>
          </cell>
          <cell r="C3941" t="str">
            <v>COMPORTA CIRCULAR SENTIDO DUPLO D=1400MM (2500KG)</v>
          </cell>
          <cell r="D3941" t="str">
            <v>UN</v>
          </cell>
          <cell r="E3941">
            <v>0</v>
          </cell>
        </row>
        <row r="3942">
          <cell r="B3942" t="str">
            <v>523712</v>
          </cell>
          <cell r="C3942" t="str">
            <v>COMPORTA CIRCULAR SENTIDO DUPLO D=1500MM (3035KG)</v>
          </cell>
          <cell r="D3942" t="str">
            <v>UN</v>
          </cell>
          <cell r="E3942">
            <v>0</v>
          </cell>
        </row>
        <row r="3943">
          <cell r="B3943" t="str">
            <v>523713</v>
          </cell>
          <cell r="C3943" t="str">
            <v>COMPORTA QUADRADA SENTIDO DUPLO D= 200MM( 100KG)</v>
          </cell>
          <cell r="D3943" t="str">
            <v>UN</v>
          </cell>
          <cell r="E3943">
            <v>0</v>
          </cell>
        </row>
        <row r="3944">
          <cell r="B3944" t="str">
            <v>523714</v>
          </cell>
          <cell r="C3944" t="str">
            <v>COMPORTA QUADRADA SENTIDO DUPLO D= 300MM( 150KG)</v>
          </cell>
          <cell r="D3944" t="str">
            <v>UN</v>
          </cell>
          <cell r="E3944">
            <v>0</v>
          </cell>
        </row>
        <row r="3945">
          <cell r="B3945" t="str">
            <v>523715</v>
          </cell>
          <cell r="C3945" t="str">
            <v>COMPORTA QUADRADA SENTIDO DUPLO D= 400MM( 195KG)</v>
          </cell>
          <cell r="D3945" t="str">
            <v>UN</v>
          </cell>
          <cell r="E3945">
            <v>0</v>
          </cell>
        </row>
        <row r="3946">
          <cell r="B3946" t="str">
            <v>523716</v>
          </cell>
          <cell r="C3946" t="str">
            <v>COMPORTA QUADRADA SENTIDO DUPLO D= 500MM( 280KG)</v>
          </cell>
          <cell r="D3946" t="str">
            <v>UN</v>
          </cell>
          <cell r="E3946">
            <v>0</v>
          </cell>
        </row>
        <row r="3947">
          <cell r="B3947" t="str">
            <v>523717</v>
          </cell>
          <cell r="C3947" t="str">
            <v>COMPORTA QUADRADA SENTIDO DUPLO D= 600MM( 350KG)</v>
          </cell>
          <cell r="D3947" t="str">
            <v>UN</v>
          </cell>
          <cell r="E3947">
            <v>0</v>
          </cell>
        </row>
        <row r="3948">
          <cell r="B3948" t="str">
            <v>523718</v>
          </cell>
          <cell r="C3948" t="str">
            <v>COMPORTA QUADRADA SENTIDO DUPLO D=700MM (550 KG)</v>
          </cell>
          <cell r="D3948" t="str">
            <v>UN</v>
          </cell>
          <cell r="E3948">
            <v>0</v>
          </cell>
        </row>
        <row r="3949">
          <cell r="B3949" t="str">
            <v>523719</v>
          </cell>
          <cell r="C3949" t="str">
            <v>COMPORTA QUADRADA SENTIDO DUPLO D=800MM (810 KG)</v>
          </cell>
          <cell r="D3949" t="str">
            <v>UN</v>
          </cell>
          <cell r="E3949">
            <v>0</v>
          </cell>
        </row>
        <row r="3950">
          <cell r="B3950" t="str">
            <v>523720</v>
          </cell>
          <cell r="C3950" t="str">
            <v>COMPORTA QUADRADA SENTIDO DUPLO D=900MM (1050 KG)</v>
          </cell>
          <cell r="D3950" t="str">
            <v>UN</v>
          </cell>
          <cell r="E3950">
            <v>0</v>
          </cell>
        </row>
        <row r="3951">
          <cell r="B3951" t="str">
            <v>523721</v>
          </cell>
          <cell r="C3951" t="str">
            <v>COMPORTA QUADRADA SENTIDO DUPLO D=1000MM (1154 KG)</v>
          </cell>
          <cell r="D3951" t="str">
            <v>UN</v>
          </cell>
          <cell r="E3951">
            <v>0</v>
          </cell>
        </row>
        <row r="3952">
          <cell r="B3952" t="str">
            <v>523722</v>
          </cell>
          <cell r="C3952" t="str">
            <v>COMPORTA QUADRADA SENTIDO DUPLO D=1200MM (1535 KG)</v>
          </cell>
          <cell r="D3952" t="str">
            <v>UN</v>
          </cell>
          <cell r="E3952">
            <v>0</v>
          </cell>
        </row>
        <row r="3953">
          <cell r="B3953" t="str">
            <v>523723</v>
          </cell>
          <cell r="C3953" t="str">
            <v>COMPORTA QUADRADA SENTIDO DUPLO D=1400MM (2150 KG)</v>
          </cell>
          <cell r="D3953" t="str">
            <v>UN</v>
          </cell>
          <cell r="E3953">
            <v>0</v>
          </cell>
        </row>
        <row r="3954">
          <cell r="B3954" t="str">
            <v>523724</v>
          </cell>
          <cell r="C3954" t="str">
            <v>COMPORTA QUADRADA SENTIDO DUPLO D=1500MM (2530 KG)</v>
          </cell>
          <cell r="D3954" t="str">
            <v>UN</v>
          </cell>
          <cell r="E3954">
            <v>0</v>
          </cell>
        </row>
        <row r="3956">
          <cell r="B3956" t="str">
            <v>523800</v>
          </cell>
          <cell r="C3956" t="str">
            <v>CURVAS EM FOFO (C31 - METALURGICA 100%)</v>
          </cell>
        </row>
        <row r="3957">
          <cell r="B3957" t="str">
            <v>523801</v>
          </cell>
          <cell r="C3957" t="str">
            <v>CURVA FOFO JE2GS 11º15 D=  80MM(  8,7KG)</v>
          </cell>
          <cell r="D3957" t="str">
            <v>UN</v>
          </cell>
          <cell r="E3957">
            <v>110.04</v>
          </cell>
        </row>
        <row r="3958">
          <cell r="B3958" t="str">
            <v>523802</v>
          </cell>
          <cell r="C3958" t="str">
            <v>CURVA FOFO JE 11º15 D= 100MM (  9KG)</v>
          </cell>
          <cell r="D3958" t="str">
            <v>UN</v>
          </cell>
          <cell r="E3958">
            <v>127.46</v>
          </cell>
        </row>
        <row r="3959">
          <cell r="B3959" t="str">
            <v>523803</v>
          </cell>
          <cell r="C3959" t="str">
            <v>CURVA FOFO JE 11º15 D= 150MM ( 15KG)</v>
          </cell>
          <cell r="D3959" t="str">
            <v>UN</v>
          </cell>
          <cell r="E3959">
            <v>236</v>
          </cell>
        </row>
        <row r="3960">
          <cell r="B3960" t="str">
            <v>523804</v>
          </cell>
          <cell r="C3960" t="str">
            <v>CURVA FOFO JE 11º15 D= 200MM ( 22KG)</v>
          </cell>
          <cell r="D3960" t="str">
            <v>UN</v>
          </cell>
          <cell r="E3960">
            <v>463.6</v>
          </cell>
        </row>
        <row r="3961">
          <cell r="B3961" t="str">
            <v>523805</v>
          </cell>
          <cell r="C3961" t="str">
            <v>CURVA FOFO JE 11º15 D= 250MM ( 30KG)</v>
          </cell>
          <cell r="D3961" t="str">
            <v>UN</v>
          </cell>
          <cell r="E3961">
            <v>525.85</v>
          </cell>
        </row>
        <row r="3962">
          <cell r="B3962" t="str">
            <v>523806</v>
          </cell>
          <cell r="C3962" t="str">
            <v>CURVA FOFO JE 11º15 D= 300MM ( 38KG)</v>
          </cell>
          <cell r="D3962" t="str">
            <v>UN</v>
          </cell>
          <cell r="E3962">
            <v>604.55999999999995</v>
          </cell>
        </row>
        <row r="3963">
          <cell r="B3963" t="str">
            <v>523807</v>
          </cell>
          <cell r="C3963" t="str">
            <v>CURVA FOFO JE 11º15 D= 350MM ( 48KG)</v>
          </cell>
          <cell r="D3963" t="str">
            <v>UN</v>
          </cell>
          <cell r="E3963">
            <v>740.66</v>
          </cell>
        </row>
        <row r="3964">
          <cell r="B3964" t="str">
            <v>523808</v>
          </cell>
          <cell r="C3964" t="str">
            <v>CURVA FOFO JE 11º15 D= 400MM ( 60KG)</v>
          </cell>
          <cell r="D3964" t="str">
            <v>UN</v>
          </cell>
          <cell r="E3964">
            <v>922.24</v>
          </cell>
        </row>
        <row r="3965">
          <cell r="B3965" t="str">
            <v>523809</v>
          </cell>
          <cell r="C3965" t="str">
            <v>CURVA FOFO JE 11º15 D= 450MM (71KG)</v>
          </cell>
          <cell r="D3965" t="str">
            <v>UN</v>
          </cell>
          <cell r="E3965">
            <v>1130.78</v>
          </cell>
        </row>
        <row r="3966">
          <cell r="B3966" t="str">
            <v>523810</v>
          </cell>
          <cell r="C3966" t="str">
            <v>CURVA FOFO JE 11º15 D= 500MM ( 89KG)</v>
          </cell>
          <cell r="D3966" t="str">
            <v>UN</v>
          </cell>
          <cell r="E3966">
            <v>1249.8499999999999</v>
          </cell>
        </row>
        <row r="3967">
          <cell r="B3967" t="str">
            <v>523811</v>
          </cell>
          <cell r="C3967" t="str">
            <v>CURVA FOFO JE 11º15 D= 600MM (125KG)</v>
          </cell>
          <cell r="D3967" t="str">
            <v>UN</v>
          </cell>
          <cell r="E3967">
            <v>0</v>
          </cell>
        </row>
        <row r="3968">
          <cell r="B3968" t="str">
            <v>523812</v>
          </cell>
          <cell r="C3968" t="str">
            <v>CURVA FOFO JE 11º15 D= 700MM (181,8KG)</v>
          </cell>
          <cell r="D3968" t="str">
            <v>UN</v>
          </cell>
          <cell r="E3968">
            <v>0</v>
          </cell>
        </row>
        <row r="3969">
          <cell r="B3969" t="str">
            <v>523813</v>
          </cell>
          <cell r="C3969" t="str">
            <v>CURVA FOFO JE 11º15 D= 800MM (238,8KG)</v>
          </cell>
          <cell r="D3969" t="str">
            <v>UN</v>
          </cell>
          <cell r="E3969">
            <v>0</v>
          </cell>
        </row>
        <row r="3970">
          <cell r="B3970" t="str">
            <v>523814</v>
          </cell>
          <cell r="C3970" t="str">
            <v>CURVA FOFO JE 11º15 D= 900MM (366,4KG)</v>
          </cell>
          <cell r="D3970" t="str">
            <v>UN</v>
          </cell>
          <cell r="E3970">
            <v>0</v>
          </cell>
        </row>
        <row r="3971">
          <cell r="B3971" t="str">
            <v>523815</v>
          </cell>
          <cell r="C3971" t="str">
            <v>CURVA FOFO JE 11º15 D=1000MM (349,8KG)</v>
          </cell>
          <cell r="D3971" t="str">
            <v>UN</v>
          </cell>
          <cell r="E3971">
            <v>0</v>
          </cell>
        </row>
        <row r="3972">
          <cell r="B3972" t="str">
            <v>523816</v>
          </cell>
          <cell r="C3972" t="str">
            <v>CURVA FOFO JE 11º15 D=1200MM (607,4KG)</v>
          </cell>
          <cell r="D3972" t="str">
            <v>UN</v>
          </cell>
          <cell r="E3972">
            <v>0</v>
          </cell>
        </row>
        <row r="3973">
          <cell r="B3973" t="str">
            <v>523817</v>
          </cell>
          <cell r="C3973" t="str">
            <v>CURVA FOFO JE 22º30 D= 80MM (8,6KG)</v>
          </cell>
          <cell r="D3973" t="str">
            <v>UN</v>
          </cell>
          <cell r="E3973">
            <v>104.64</v>
          </cell>
        </row>
        <row r="3974">
          <cell r="B3974" t="str">
            <v>523818</v>
          </cell>
          <cell r="C3974" t="str">
            <v>CURVA FOFO JE 22º30 D= 100MM (9KG)</v>
          </cell>
          <cell r="D3974" t="str">
            <v>UN</v>
          </cell>
          <cell r="E3974">
            <v>116.22</v>
          </cell>
        </row>
        <row r="3975">
          <cell r="B3975" t="str">
            <v>523819</v>
          </cell>
          <cell r="C3975" t="str">
            <v>CURVA FOFO JE 22º30 D= 150MM (16KG)</v>
          </cell>
          <cell r="D3975" t="str">
            <v>UN</v>
          </cell>
          <cell r="E3975">
            <v>248.36</v>
          </cell>
        </row>
        <row r="3976">
          <cell r="B3976" t="str">
            <v>523820</v>
          </cell>
          <cell r="C3976" t="str">
            <v>CURVA FOFO JE 22º30 D= 200MM (22KG)</v>
          </cell>
          <cell r="D3976" t="str">
            <v>UN</v>
          </cell>
          <cell r="E3976">
            <v>281.45</v>
          </cell>
        </row>
        <row r="3977">
          <cell r="B3977" t="str">
            <v>523821</v>
          </cell>
          <cell r="C3977" t="str">
            <v>CURVA FOFO JE 22º30 D= 250MM (31KG)</v>
          </cell>
          <cell r="D3977" t="str">
            <v>UN</v>
          </cell>
          <cell r="E3977">
            <v>412.81</v>
          </cell>
        </row>
        <row r="3978">
          <cell r="B3978" t="str">
            <v>523822</v>
          </cell>
          <cell r="C3978" t="str">
            <v>CURVA FOFO JE 22º30 D= 300MM (42KG)</v>
          </cell>
          <cell r="D3978" t="str">
            <v>UN</v>
          </cell>
          <cell r="E3978">
            <v>550.42999999999995</v>
          </cell>
        </row>
        <row r="3979">
          <cell r="B3979" t="str">
            <v>523823</v>
          </cell>
          <cell r="C3979" t="str">
            <v>CURVA FOFO JE 22º30 D= 350MM (54KG)</v>
          </cell>
          <cell r="D3979" t="str">
            <v>UN</v>
          </cell>
          <cell r="E3979">
            <v>761.32</v>
          </cell>
        </row>
        <row r="3980">
          <cell r="B3980" t="str">
            <v>523824</v>
          </cell>
          <cell r="C3980" t="str">
            <v>CURVA FOFO JE 22º30 D= 400MM (69KG)</v>
          </cell>
          <cell r="D3980" t="str">
            <v>UN</v>
          </cell>
          <cell r="E3980">
            <v>992.84</v>
          </cell>
        </row>
        <row r="3981">
          <cell r="B3981" t="str">
            <v>523825</v>
          </cell>
          <cell r="C3981" t="str">
            <v>CURVA FOFO JE 22º30 D= 450MM (81KG)</v>
          </cell>
          <cell r="D3981" t="str">
            <v>UN</v>
          </cell>
          <cell r="E3981">
            <v>1248.8</v>
          </cell>
        </row>
        <row r="3982">
          <cell r="B3982" t="str">
            <v>523826</v>
          </cell>
          <cell r="C3982" t="str">
            <v>CURVA FOFO JE 22º30 D= 500MM (103KG)</v>
          </cell>
          <cell r="D3982" t="str">
            <v>UN</v>
          </cell>
          <cell r="E3982">
            <v>1322.42</v>
          </cell>
        </row>
        <row r="3983">
          <cell r="B3983" t="str">
            <v>523827</v>
          </cell>
          <cell r="C3983" t="str">
            <v>CURVA FOFO JE 22º30 D= 600MM (145KG)</v>
          </cell>
          <cell r="D3983" t="str">
            <v>UN</v>
          </cell>
          <cell r="E3983">
            <v>0</v>
          </cell>
        </row>
        <row r="3984">
          <cell r="B3984" t="str">
            <v>523828</v>
          </cell>
          <cell r="C3984" t="str">
            <v>CURVA FOFO JE 22º30 D= 700MM (217,8KG)</v>
          </cell>
          <cell r="D3984" t="str">
            <v>UN</v>
          </cell>
          <cell r="E3984">
            <v>0</v>
          </cell>
        </row>
        <row r="3985">
          <cell r="B3985" t="str">
            <v>523829</v>
          </cell>
          <cell r="C3985" t="str">
            <v>CURVA FOFO JE2GS 22º30 D= 800MM (310,6KG)</v>
          </cell>
          <cell r="D3985" t="str">
            <v>UN</v>
          </cell>
          <cell r="E3985">
            <v>0</v>
          </cell>
        </row>
        <row r="3986">
          <cell r="B3986" t="str">
            <v>523830</v>
          </cell>
          <cell r="C3986" t="str">
            <v>CURVA FOFO JE2GS 22º30 D= 900MM (372KG)</v>
          </cell>
          <cell r="D3986" t="str">
            <v>UN</v>
          </cell>
          <cell r="E3986">
            <v>0</v>
          </cell>
        </row>
        <row r="3987">
          <cell r="B3987" t="str">
            <v>523831</v>
          </cell>
          <cell r="C3987" t="str">
            <v>CURVA FOFO JE 22º30 D=1000MM (470KG)</v>
          </cell>
          <cell r="D3987" t="str">
            <v>UN</v>
          </cell>
          <cell r="E3987">
            <v>0</v>
          </cell>
        </row>
        <row r="3988">
          <cell r="B3988" t="str">
            <v>523832</v>
          </cell>
          <cell r="C3988" t="str">
            <v>CURVA FOFO JE 22º30 D=1200MM (849,9KG)</v>
          </cell>
          <cell r="D3988" t="str">
            <v>UN</v>
          </cell>
          <cell r="E3988">
            <v>0</v>
          </cell>
        </row>
        <row r="3989">
          <cell r="B3989" t="str">
            <v>523833</v>
          </cell>
          <cell r="C3989" t="str">
            <v>CURVA FOFO JE2GS 45º D=  80MM (  8,5KG)</v>
          </cell>
          <cell r="D3989" t="str">
            <v>UN</v>
          </cell>
          <cell r="E3989">
            <v>109.78</v>
          </cell>
        </row>
        <row r="3990">
          <cell r="B3990" t="str">
            <v>523834</v>
          </cell>
          <cell r="C3990" t="str">
            <v>CURVA FOFO JE   45º D= 100MM ( 10KG)</v>
          </cell>
          <cell r="D3990" t="str">
            <v>UN</v>
          </cell>
          <cell r="E3990">
            <v>137.47999999999999</v>
          </cell>
        </row>
        <row r="3991">
          <cell r="B3991" t="str">
            <v>523835</v>
          </cell>
          <cell r="C3991" t="str">
            <v>CURVA FOFO JE   45º D= 150MM ( 17KG)</v>
          </cell>
          <cell r="D3991" t="str">
            <v>UN</v>
          </cell>
          <cell r="E3991">
            <v>227.06</v>
          </cell>
        </row>
        <row r="3992">
          <cell r="B3992" t="str">
            <v>523836</v>
          </cell>
          <cell r="C3992" t="str">
            <v>CURVA FOFO JE   45º D= 200MM ( 26KG)</v>
          </cell>
          <cell r="D3992" t="str">
            <v>UN</v>
          </cell>
          <cell r="E3992">
            <v>312.18</v>
          </cell>
        </row>
        <row r="3993">
          <cell r="B3993" t="str">
            <v>523837</v>
          </cell>
          <cell r="C3993" t="str">
            <v>CURVA FOFO JE   45º D= 250MM ( 37KG)</v>
          </cell>
          <cell r="D3993" t="str">
            <v>UN</v>
          </cell>
          <cell r="E3993">
            <v>441.62</v>
          </cell>
        </row>
        <row r="3994">
          <cell r="B3994" t="str">
            <v>523838</v>
          </cell>
          <cell r="C3994" t="str">
            <v>CURVA FOFO JE   45º D= 300MM ( 51KG)</v>
          </cell>
          <cell r="D3994" t="str">
            <v>UN</v>
          </cell>
          <cell r="E3994">
            <v>568.19000000000005</v>
          </cell>
        </row>
        <row r="3995">
          <cell r="B3995" t="str">
            <v>523839</v>
          </cell>
          <cell r="C3995" t="str">
            <v>CURVA FOFO JE   45º D= 350MM ( 67KG)</v>
          </cell>
          <cell r="D3995" t="str">
            <v>UN</v>
          </cell>
          <cell r="E3995">
            <v>872.46</v>
          </cell>
        </row>
        <row r="3996">
          <cell r="B3996" t="str">
            <v>523840</v>
          </cell>
          <cell r="C3996" t="str">
            <v>CURVA FOFO JE   45º D= 400MM ( 85KG)</v>
          </cell>
          <cell r="D3996" t="str">
            <v>UN</v>
          </cell>
          <cell r="E3996">
            <v>1187.6400000000001</v>
          </cell>
        </row>
        <row r="3997">
          <cell r="B3997" t="str">
            <v>523841</v>
          </cell>
          <cell r="C3997" t="str">
            <v>CURVA FOFO JE   45º D= 450MM (105,5KG)</v>
          </cell>
          <cell r="D3997" t="str">
            <v>UN</v>
          </cell>
          <cell r="E3997">
            <v>2973.64</v>
          </cell>
        </row>
        <row r="3998">
          <cell r="B3998" t="str">
            <v>523842</v>
          </cell>
          <cell r="C3998" t="str">
            <v>CURVA FOFO JE   45º D= 500MM (135KG)</v>
          </cell>
          <cell r="D3998" t="str">
            <v>UN</v>
          </cell>
          <cell r="E3998">
            <v>3188.76</v>
          </cell>
        </row>
        <row r="3999">
          <cell r="B3999" t="str">
            <v>523843</v>
          </cell>
          <cell r="C3999" t="str">
            <v>CURVA FOFO JE2GS 45º D= 600MM (196,7KG)</v>
          </cell>
          <cell r="D3999" t="str">
            <v>UN</v>
          </cell>
          <cell r="E3999">
            <v>0</v>
          </cell>
        </row>
        <row r="4000">
          <cell r="B4000" t="str">
            <v>523844</v>
          </cell>
          <cell r="C4000" t="str">
            <v>CURVA FOFO JE   45º D= 700MM (282KG)</v>
          </cell>
          <cell r="D4000" t="str">
            <v>UN</v>
          </cell>
          <cell r="E4000">
            <v>0</v>
          </cell>
        </row>
        <row r="4001">
          <cell r="B4001" t="str">
            <v>523845</v>
          </cell>
          <cell r="C4001" t="str">
            <v>CURVA FOFO JE   45º D= 800MM (378KG)</v>
          </cell>
          <cell r="D4001" t="str">
            <v>UN</v>
          </cell>
          <cell r="E4001">
            <v>0</v>
          </cell>
        </row>
        <row r="4002">
          <cell r="B4002" t="str">
            <v>523846</v>
          </cell>
          <cell r="C4002" t="str">
            <v>CURVA FOFO JE   45º D= 900MM (496KG)</v>
          </cell>
          <cell r="D4002" t="str">
            <v>UN</v>
          </cell>
          <cell r="E4002">
            <v>0</v>
          </cell>
        </row>
        <row r="4003">
          <cell r="B4003" t="str">
            <v>523847</v>
          </cell>
          <cell r="C4003" t="str">
            <v>CURVA FOFO JE   45º D=1000MM (635KG)</v>
          </cell>
          <cell r="D4003" t="str">
            <v>UN</v>
          </cell>
          <cell r="E4003">
            <v>0</v>
          </cell>
        </row>
        <row r="4004">
          <cell r="B4004" t="str">
            <v>523848</v>
          </cell>
          <cell r="C4004" t="str">
            <v>CURVA FOFO JE   45º D=1200MM (986KG)</v>
          </cell>
          <cell r="D4004" t="str">
            <v>UN</v>
          </cell>
          <cell r="E4004">
            <v>0</v>
          </cell>
        </row>
        <row r="4005">
          <cell r="B4005" t="str">
            <v>523849</v>
          </cell>
          <cell r="C4005" t="str">
            <v>CURVA FOFO JE2GS 90º D=  80MM ( 10,2KG)</v>
          </cell>
          <cell r="D4005" t="str">
            <v>UN</v>
          </cell>
          <cell r="E4005">
            <v>151.54</v>
          </cell>
        </row>
        <row r="4006">
          <cell r="B4006" t="str">
            <v>523850</v>
          </cell>
          <cell r="C4006" t="str">
            <v>CURVA FOFO JE   90º D= 100MM ( 11KG)</v>
          </cell>
          <cell r="D4006" t="str">
            <v>UN</v>
          </cell>
          <cell r="E4006">
            <v>165.01</v>
          </cell>
        </row>
        <row r="4007">
          <cell r="B4007" t="str">
            <v>523851</v>
          </cell>
          <cell r="C4007" t="str">
            <v>CURVA FOFO JE   90º D= 150MM ( 20KG)</v>
          </cell>
          <cell r="D4007" t="str">
            <v>UN</v>
          </cell>
          <cell r="E4007">
            <v>257.48</v>
          </cell>
        </row>
        <row r="4008">
          <cell r="B4008" t="str">
            <v>523852</v>
          </cell>
          <cell r="C4008" t="str">
            <v>CURVA FOFO JE   90º D= 200MM ( 32KG)</v>
          </cell>
          <cell r="D4008" t="str">
            <v>UN</v>
          </cell>
          <cell r="E4008">
            <v>392.21</v>
          </cell>
        </row>
        <row r="4009">
          <cell r="B4009" t="str">
            <v>523853</v>
          </cell>
          <cell r="C4009" t="str">
            <v>CURVA FOFO JE   90º D= 250MM ( 47KG)</v>
          </cell>
          <cell r="D4009" t="str">
            <v>UN</v>
          </cell>
          <cell r="E4009">
            <v>577.12</v>
          </cell>
        </row>
        <row r="4010">
          <cell r="B4010" t="str">
            <v>523854</v>
          </cell>
          <cell r="C4010" t="str">
            <v>CURVA FOFO JE   90º D= 300MM ( 68KG)</v>
          </cell>
          <cell r="D4010" t="str">
            <v>UN</v>
          </cell>
          <cell r="E4010">
            <v>891.29</v>
          </cell>
        </row>
        <row r="4011">
          <cell r="B4011" t="str">
            <v>523855</v>
          </cell>
          <cell r="C4011" t="str">
            <v>CURVA FOFO JE   90º D= 350MM ( 87KG)</v>
          </cell>
          <cell r="D4011" t="str">
            <v>UN</v>
          </cell>
          <cell r="E4011">
            <v>2683.04</v>
          </cell>
        </row>
        <row r="4012">
          <cell r="B4012" t="str">
            <v>523856</v>
          </cell>
          <cell r="C4012" t="str">
            <v>CURVA FOFO JE   90º D= 400MM (116KG)</v>
          </cell>
          <cell r="D4012" t="str">
            <v>UN</v>
          </cell>
          <cell r="E4012">
            <v>2905.27</v>
          </cell>
        </row>
        <row r="4013">
          <cell r="B4013" t="str">
            <v>523857</v>
          </cell>
          <cell r="C4013" t="str">
            <v>CURVA FOFO JE   90º D= 450MM (162,6KG)</v>
          </cell>
          <cell r="D4013" t="str">
            <v>UN</v>
          </cell>
          <cell r="E4013">
            <v>3297.94</v>
          </cell>
        </row>
        <row r="4014">
          <cell r="B4014" t="str">
            <v>523858</v>
          </cell>
          <cell r="C4014" t="str">
            <v>CURVA FOFO JE   90º D= 500MM (184KG)</v>
          </cell>
          <cell r="D4014" t="str">
            <v>UN</v>
          </cell>
          <cell r="E4014">
            <v>3326.05</v>
          </cell>
        </row>
        <row r="4015">
          <cell r="B4015" t="str">
            <v>523859</v>
          </cell>
          <cell r="C4015" t="str">
            <v>CURVA FOFO JE   90º D= 600MM (269KG)</v>
          </cell>
          <cell r="D4015" t="str">
            <v>UN</v>
          </cell>
          <cell r="E4015">
            <v>0</v>
          </cell>
        </row>
        <row r="4016">
          <cell r="B4016" t="str">
            <v>523860</v>
          </cell>
          <cell r="C4016" t="str">
            <v>CURVA FOFO FG PN-10/16/25, 11°15 D=  80MM ( 8,8KG)</v>
          </cell>
          <cell r="D4016" t="str">
            <v>UN</v>
          </cell>
          <cell r="E4016">
            <v>107.52</v>
          </cell>
        </row>
        <row r="4017">
          <cell r="B4017" t="str">
            <v>523861</v>
          </cell>
          <cell r="C4017" t="str">
            <v>CURVA FOFO FG PN-10, 11°15 D= 100MM ( 16KG)</v>
          </cell>
          <cell r="D4017" t="str">
            <v>UN</v>
          </cell>
          <cell r="E4017">
            <v>117.91</v>
          </cell>
        </row>
        <row r="4018">
          <cell r="B4018" t="str">
            <v>523862</v>
          </cell>
          <cell r="C4018" t="str">
            <v>CURVA FOFO FG PN-10, 11°15 D= 150MM ( 25KG)</v>
          </cell>
          <cell r="D4018" t="str">
            <v>UN</v>
          </cell>
          <cell r="E4018">
            <v>312.41000000000003</v>
          </cell>
        </row>
        <row r="4019">
          <cell r="B4019" t="str">
            <v>523863</v>
          </cell>
          <cell r="C4019" t="str">
            <v>CURVA FOFO FG PN-10, 11°15 D= 200MM ( 36KG)</v>
          </cell>
          <cell r="D4019" t="str">
            <v>UN</v>
          </cell>
          <cell r="E4019">
            <v>570.71</v>
          </cell>
        </row>
        <row r="4020">
          <cell r="B4020" t="str">
            <v>523864</v>
          </cell>
          <cell r="C4020" t="str">
            <v>CURVA FOFO FG PN-10, 11°15 D= 250MM ( 49KG)</v>
          </cell>
          <cell r="D4020" t="str">
            <v>UN</v>
          </cell>
          <cell r="E4020">
            <v>615.96</v>
          </cell>
        </row>
        <row r="4021">
          <cell r="B4021" t="str">
            <v>523865</v>
          </cell>
          <cell r="C4021" t="str">
            <v>CURVA FOFO FG PN-10, 11°15 D= 300MM ( 62KG)</v>
          </cell>
          <cell r="D4021" t="str">
            <v>UN</v>
          </cell>
          <cell r="E4021">
            <v>742.92</v>
          </cell>
        </row>
        <row r="4022">
          <cell r="B4022" t="str">
            <v>523866</v>
          </cell>
          <cell r="C4022" t="str">
            <v>CURVA FOFO FG PN-10, 11°15 D= 350MM ( 83KG)</v>
          </cell>
          <cell r="D4022" t="str">
            <v>UN</v>
          </cell>
          <cell r="E4022">
            <v>0</v>
          </cell>
        </row>
        <row r="4023">
          <cell r="B4023" t="str">
            <v>523867</v>
          </cell>
          <cell r="C4023" t="str">
            <v>CURVA FOFO FG PN-10, 11°15 D= 400MM (104KG)</v>
          </cell>
          <cell r="D4023" t="str">
            <v>UN</v>
          </cell>
          <cell r="E4023">
            <v>1731.8</v>
          </cell>
        </row>
        <row r="4024">
          <cell r="B4024" t="str">
            <v>523868</v>
          </cell>
          <cell r="C4024" t="str">
            <v>CURVA FOFO FG PN-10, 11°15 D= 450MM (132KG)</v>
          </cell>
          <cell r="D4024" t="str">
            <v>UN</v>
          </cell>
          <cell r="E4024">
            <v>0</v>
          </cell>
        </row>
        <row r="4025">
          <cell r="B4025" t="str">
            <v>523869</v>
          </cell>
          <cell r="C4025" t="str">
            <v>CURVA FOFO FG PN-10, 11°15 D= 500MM (149KG)</v>
          </cell>
          <cell r="D4025" t="str">
            <v>UN</v>
          </cell>
          <cell r="E4025">
            <v>1769.46</v>
          </cell>
        </row>
        <row r="4026">
          <cell r="B4026" t="str">
            <v>523870</v>
          </cell>
          <cell r="C4026" t="str">
            <v>CURVA FOFO FG PN-10, 11°15 D= 600MM (207KG)</v>
          </cell>
          <cell r="D4026" t="str">
            <v>UN</v>
          </cell>
          <cell r="E4026">
            <v>0</v>
          </cell>
        </row>
        <row r="4027">
          <cell r="B4027" t="str">
            <v>523871</v>
          </cell>
          <cell r="C4027" t="str">
            <v>CURVA FOFO FG PN-10, 11°15 D= 700MM (274KG)</v>
          </cell>
          <cell r="D4027" t="str">
            <v>UN</v>
          </cell>
          <cell r="E4027">
            <v>0</v>
          </cell>
        </row>
        <row r="4028">
          <cell r="B4028" t="str">
            <v>523872</v>
          </cell>
          <cell r="C4028" t="str">
            <v>CURVA FOFO FG PN-10, 11°15 D= 800MM (374KG)</v>
          </cell>
          <cell r="D4028" t="str">
            <v>UN</v>
          </cell>
          <cell r="E4028">
            <v>0</v>
          </cell>
        </row>
        <row r="4029">
          <cell r="B4029" t="str">
            <v>523873</v>
          </cell>
          <cell r="C4029" t="str">
            <v>CURVA FOFO FG PN-10, 11°15 D= 900MM (473KG)</v>
          </cell>
          <cell r="D4029" t="str">
            <v>UN</v>
          </cell>
          <cell r="E4029">
            <v>0</v>
          </cell>
        </row>
        <row r="4030">
          <cell r="B4030" t="str">
            <v>523874</v>
          </cell>
          <cell r="C4030" t="str">
            <v>CURVA FOFO FG PN-10, 11°15 D=1000MM (609KG)</v>
          </cell>
          <cell r="D4030" t="str">
            <v>UN</v>
          </cell>
          <cell r="E4030">
            <v>0</v>
          </cell>
        </row>
        <row r="4031">
          <cell r="B4031" t="str">
            <v>523875</v>
          </cell>
          <cell r="C4031" t="str">
            <v>CURVA FOFO FG PN-10, 11°15 D=1200MM (927KG)</v>
          </cell>
          <cell r="D4031" t="str">
            <v>UN</v>
          </cell>
          <cell r="E4031">
            <v>0</v>
          </cell>
        </row>
        <row r="4032">
          <cell r="B4032" t="str">
            <v>523876</v>
          </cell>
          <cell r="C4032" t="str">
            <v>CURVA FOFO FG PN-10, 22°30 D=  80MM ( 11KG)</v>
          </cell>
          <cell r="D4032" t="str">
            <v>UN</v>
          </cell>
          <cell r="E4032">
            <v>116.23</v>
          </cell>
        </row>
        <row r="4033">
          <cell r="B4033" t="str">
            <v>523877</v>
          </cell>
          <cell r="C4033" t="str">
            <v>CURVA FOFO FG PN-10, 22°30 D= 100MM ( 17KG)</v>
          </cell>
          <cell r="D4033" t="str">
            <v>UN</v>
          </cell>
          <cell r="E4033">
            <v>268.08999999999997</v>
          </cell>
        </row>
        <row r="4034">
          <cell r="B4034" t="str">
            <v>523878</v>
          </cell>
          <cell r="C4034" t="str">
            <v>CURVA FOFO FG PN-10, 22°30 D= 150MM ( 28KG)</v>
          </cell>
          <cell r="D4034" t="str">
            <v>UN</v>
          </cell>
          <cell r="E4034">
            <v>411.4</v>
          </cell>
        </row>
        <row r="4035">
          <cell r="B4035" t="str">
            <v>523879</v>
          </cell>
          <cell r="C4035" t="str">
            <v>CURVA FOFO FG PN-10, 22°30 D= 200MM ( 41KG)</v>
          </cell>
          <cell r="D4035" t="str">
            <v>UN</v>
          </cell>
          <cell r="E4035">
            <v>597.86</v>
          </cell>
        </row>
        <row r="4036">
          <cell r="B4036" t="str">
            <v>523880</v>
          </cell>
          <cell r="C4036" t="str">
            <v>CURVA FOFO FG PN-10, 22°30 D= 250MM ( 56KG)</v>
          </cell>
          <cell r="D4036" t="str">
            <v>UN</v>
          </cell>
          <cell r="E4036">
            <v>627.6</v>
          </cell>
        </row>
        <row r="4037">
          <cell r="B4037" t="str">
            <v>523881</v>
          </cell>
          <cell r="C4037" t="str">
            <v>CURVA FOFO FG PN-10, 22°30 D= 300MM ( 73KG)</v>
          </cell>
          <cell r="D4037" t="str">
            <v>UN</v>
          </cell>
          <cell r="E4037">
            <v>1025.6300000000001</v>
          </cell>
        </row>
        <row r="4038">
          <cell r="B4038" t="str">
            <v>523882</v>
          </cell>
          <cell r="C4038" t="str">
            <v>CURVA FOFO FG PN-10, 22°30 D= 350MM ( 99KG)</v>
          </cell>
          <cell r="D4038" t="str">
            <v>UN</v>
          </cell>
          <cell r="E4038">
            <v>1116.67</v>
          </cell>
        </row>
        <row r="4039">
          <cell r="B4039" t="str">
            <v>523883</v>
          </cell>
          <cell r="C4039" t="str">
            <v>CURVA FOFO FG PN-10, 22°30 D= 400MM (124KG)</v>
          </cell>
          <cell r="D4039" t="str">
            <v>UN</v>
          </cell>
          <cell r="E4039">
            <v>2995.26</v>
          </cell>
        </row>
        <row r="4040">
          <cell r="B4040" t="str">
            <v>523884</v>
          </cell>
          <cell r="C4040" t="str">
            <v>CURVA FOFO FG PN-10, 22°30 D= 450MM (156KG)</v>
          </cell>
          <cell r="D4040" t="str">
            <v>UN</v>
          </cell>
          <cell r="E4040">
            <v>3137.57</v>
          </cell>
        </row>
        <row r="4041">
          <cell r="B4041" t="str">
            <v>523885</v>
          </cell>
          <cell r="C4041" t="str">
            <v>CURVA FOFO FG PN-10, 22°30 D= 500MM (180KG)</v>
          </cell>
          <cell r="D4041" t="str">
            <v>UN</v>
          </cell>
          <cell r="E4041">
            <v>3669.65</v>
          </cell>
        </row>
        <row r="4042">
          <cell r="B4042" t="str">
            <v>523886</v>
          </cell>
          <cell r="C4042" t="str">
            <v>CURVA FOFO FG PN-10, 22°30 D= 600MM (258KG)</v>
          </cell>
          <cell r="D4042" t="str">
            <v>UN</v>
          </cell>
          <cell r="E4042">
            <v>0</v>
          </cell>
        </row>
        <row r="4043">
          <cell r="B4043" t="str">
            <v>523887</v>
          </cell>
          <cell r="C4043" t="str">
            <v>CURVA FOFO FG PN-10, 22°30 D= 700MM (344KG)</v>
          </cell>
          <cell r="D4043" t="str">
            <v>UN</v>
          </cell>
          <cell r="E4043">
            <v>0</v>
          </cell>
        </row>
        <row r="4044">
          <cell r="B4044" t="str">
            <v>523888</v>
          </cell>
          <cell r="C4044" t="str">
            <v>CURVA FOFO FG PN-10, 22°30 D= 800MM (472KG)</v>
          </cell>
          <cell r="D4044" t="str">
            <v>UN</v>
          </cell>
          <cell r="E4044">
            <v>0</v>
          </cell>
        </row>
        <row r="4045">
          <cell r="B4045" t="str">
            <v>523889</v>
          </cell>
          <cell r="C4045" t="str">
            <v>CURVA FOFO FG PN-10, 22°30 D= 900MM (605KG)</v>
          </cell>
          <cell r="D4045" t="str">
            <v>UN</v>
          </cell>
          <cell r="E4045">
            <v>0</v>
          </cell>
        </row>
        <row r="4046">
          <cell r="B4046" t="str">
            <v>523890</v>
          </cell>
          <cell r="C4046" t="str">
            <v>CURVA FOFO FG PN-10, 22°30 D=1000MM (781KG)</v>
          </cell>
          <cell r="D4046" t="str">
            <v>UN</v>
          </cell>
          <cell r="E4046">
            <v>0</v>
          </cell>
        </row>
        <row r="4047">
          <cell r="B4047" t="str">
            <v>523891</v>
          </cell>
          <cell r="C4047" t="str">
            <v>CURVA FOFO FG PN-10, 22°30 D=1200MM (1110KG)</v>
          </cell>
          <cell r="D4047" t="str">
            <v>UN</v>
          </cell>
          <cell r="E4047">
            <v>0</v>
          </cell>
        </row>
        <row r="4048">
          <cell r="B4048" t="str">
            <v>523892</v>
          </cell>
          <cell r="C4048" t="str">
            <v>CURVA FOFO FG PN-10/16/25, 45° D= 80MM (10,8KG)</v>
          </cell>
          <cell r="D4048" t="str">
            <v>UN</v>
          </cell>
          <cell r="E4048">
            <v>149.26</v>
          </cell>
        </row>
        <row r="4049">
          <cell r="B4049" t="str">
            <v>523893</v>
          </cell>
          <cell r="C4049" t="str">
            <v>CURVA FOFO FG PN-10, 45° D= 100MM (10,5KG)</v>
          </cell>
          <cell r="D4049" t="str">
            <v>UN</v>
          </cell>
          <cell r="E4049">
            <v>152.26</v>
          </cell>
        </row>
        <row r="4050">
          <cell r="B4050" t="str">
            <v>523894</v>
          </cell>
          <cell r="C4050" t="str">
            <v>CURVA FOFO FG PN-10, 45° D= 150MM (  17KG)</v>
          </cell>
          <cell r="D4050" t="str">
            <v>UN</v>
          </cell>
          <cell r="E4050">
            <v>246.38</v>
          </cell>
        </row>
        <row r="4051">
          <cell r="B4051" t="str">
            <v>523895</v>
          </cell>
          <cell r="C4051" t="str">
            <v>CURVA FOFO FG PN-10, 45° D= 200MM (  26KG)</v>
          </cell>
          <cell r="D4051" t="str">
            <v>UN</v>
          </cell>
          <cell r="E4051">
            <v>331.57</v>
          </cell>
        </row>
        <row r="4052">
          <cell r="B4052" t="str">
            <v>523896</v>
          </cell>
          <cell r="C4052" t="str">
            <v>CURVA FOFO FG PN-10, 45° D= 250MM (  52KG)</v>
          </cell>
          <cell r="D4052" t="str">
            <v>UN</v>
          </cell>
          <cell r="E4052">
            <v>827.53</v>
          </cell>
        </row>
        <row r="4053">
          <cell r="B4053" t="str">
            <v>523897</v>
          </cell>
          <cell r="C4053" t="str">
            <v>CURVA FOFO FG PN-10, 45° D= 300MM (  74KG)</v>
          </cell>
          <cell r="D4053" t="str">
            <v>UN</v>
          </cell>
          <cell r="E4053">
            <v>1252.1199999999999</v>
          </cell>
        </row>
        <row r="4054">
          <cell r="B4054" t="str">
            <v>523898</v>
          </cell>
          <cell r="C4054" t="str">
            <v>CURVA FOFO FG PN-10, 45° D= 350MM (  74KG)</v>
          </cell>
          <cell r="D4054" t="str">
            <v>UN</v>
          </cell>
          <cell r="E4054">
            <v>1390.87</v>
          </cell>
        </row>
        <row r="4055">
          <cell r="B4055" t="str">
            <v>523899</v>
          </cell>
          <cell r="C4055" t="str">
            <v>CURVA FOFO FG PN-10, 45° D= 400MM (  91KG)</v>
          </cell>
          <cell r="D4055" t="str">
            <v>UN</v>
          </cell>
          <cell r="E4055">
            <v>1469.86</v>
          </cell>
        </row>
        <row r="4056">
          <cell r="B4056" t="str">
            <v>523901</v>
          </cell>
          <cell r="C4056" t="str">
            <v>CURVA FOFO FG PN-10, 45° D= 450MM ( 158KG)</v>
          </cell>
          <cell r="D4056" t="str">
            <v>UN</v>
          </cell>
          <cell r="E4056">
            <v>1719.46</v>
          </cell>
        </row>
        <row r="4057">
          <cell r="B4057" t="str">
            <v>523902</v>
          </cell>
          <cell r="C4057" t="str">
            <v>CURVA FOFO FG PN-10, 45° D= 500MM ( 138KG)</v>
          </cell>
          <cell r="D4057" t="str">
            <v>UN</v>
          </cell>
          <cell r="E4057">
            <v>4058.81</v>
          </cell>
        </row>
        <row r="4058">
          <cell r="B4058" t="str">
            <v>523903</v>
          </cell>
          <cell r="C4058" t="str">
            <v>CURVA FOFO FG PN-10, 45° D= 600MM ( 204KG)</v>
          </cell>
          <cell r="D4058" t="str">
            <v>UN</v>
          </cell>
          <cell r="E4058">
            <v>0</v>
          </cell>
        </row>
        <row r="4059">
          <cell r="B4059" t="str">
            <v>523904</v>
          </cell>
          <cell r="C4059" t="str">
            <v>CURVA FOFO FG PN-10, 45° D= 700MM ( 295KG)</v>
          </cell>
          <cell r="D4059" t="str">
            <v>UN</v>
          </cell>
          <cell r="E4059">
            <v>0</v>
          </cell>
        </row>
        <row r="4060">
          <cell r="B4060" t="str">
            <v>523905</v>
          </cell>
          <cell r="C4060" t="str">
            <v>CURVA FOFO FG PN-10, 45° D= 800MM ( 400KG)</v>
          </cell>
          <cell r="D4060" t="str">
            <v>UN</v>
          </cell>
          <cell r="E4060">
            <v>0</v>
          </cell>
        </row>
        <row r="4061">
          <cell r="B4061" t="str">
            <v>523906</v>
          </cell>
          <cell r="C4061" t="str">
            <v>CURVA FOFO FG PN-10, 45° D= 900MM ( 516KG)</v>
          </cell>
          <cell r="D4061" t="str">
            <v>UN</v>
          </cell>
          <cell r="E4061">
            <v>0</v>
          </cell>
        </row>
        <row r="4062">
          <cell r="B4062" t="str">
            <v>523907</v>
          </cell>
          <cell r="C4062" t="str">
            <v>CURVA FOFO FG PN-10, 45° D=1000MM ( 664KG)</v>
          </cell>
          <cell r="D4062" t="str">
            <v>UN</v>
          </cell>
          <cell r="E4062">
            <v>0</v>
          </cell>
        </row>
        <row r="4063">
          <cell r="B4063" t="str">
            <v>523908</v>
          </cell>
          <cell r="C4063" t="str">
            <v>CURVA FOFO FG PN-10, 45° D=1200MM (1043KG)</v>
          </cell>
          <cell r="D4063" t="str">
            <v>UN</v>
          </cell>
          <cell r="E4063">
            <v>0</v>
          </cell>
        </row>
        <row r="4064">
          <cell r="B4064" t="str">
            <v>523909</v>
          </cell>
          <cell r="C4064" t="str">
            <v>CURVA FOFO FG PN-10/16/25, 90° D= 80MM (10,8KG)</v>
          </cell>
          <cell r="D4064" t="str">
            <v>UN</v>
          </cell>
          <cell r="E4064">
            <v>120.28</v>
          </cell>
        </row>
        <row r="4065">
          <cell r="B4065" t="str">
            <v>523910</v>
          </cell>
          <cell r="C4065" t="str">
            <v>CURVA FOFO FG PN-10, 90° D= 100MM (  11KG)</v>
          </cell>
          <cell r="D4065" t="str">
            <v>UN</v>
          </cell>
          <cell r="E4065">
            <v>146.4</v>
          </cell>
        </row>
        <row r="4066">
          <cell r="B4066" t="str">
            <v>523911</v>
          </cell>
          <cell r="C4066" t="str">
            <v>CURVA FOFO FG PN-10, 90° D= 150MM (  18KG)</v>
          </cell>
          <cell r="D4066" t="str">
            <v>UN</v>
          </cell>
          <cell r="E4066">
            <v>271.60000000000002</v>
          </cell>
        </row>
        <row r="4067">
          <cell r="B4067" t="str">
            <v>523912</v>
          </cell>
          <cell r="C4067" t="str">
            <v>CURVA FOFO FG PN-10, 90° D= 200MM (  28KG)</v>
          </cell>
          <cell r="D4067" t="str">
            <v>UN</v>
          </cell>
          <cell r="E4067">
            <v>386.3</v>
          </cell>
        </row>
        <row r="4068">
          <cell r="B4068" t="str">
            <v>523913</v>
          </cell>
          <cell r="C4068" t="str">
            <v>CURVA FOFO FG PN-10, 90° D= 250MM (  46KG)</v>
          </cell>
          <cell r="D4068" t="str">
            <v>UN</v>
          </cell>
          <cell r="E4068">
            <v>726.38</v>
          </cell>
        </row>
        <row r="4069">
          <cell r="B4069" t="str">
            <v>523914</v>
          </cell>
          <cell r="C4069" t="str">
            <v>CURVA FOFO FG PN-10, 90° D= 300MM (  66KG)</v>
          </cell>
          <cell r="D4069" t="str">
            <v>UN</v>
          </cell>
          <cell r="E4069">
            <v>900.41</v>
          </cell>
        </row>
        <row r="4070">
          <cell r="B4070" t="str">
            <v>523915</v>
          </cell>
          <cell r="C4070" t="str">
            <v>CURVA FOFO FG PN-10, 90° D= 350MM (  87KG)</v>
          </cell>
          <cell r="D4070" t="str">
            <v>UN</v>
          </cell>
          <cell r="E4070">
            <v>1200.24</v>
          </cell>
        </row>
        <row r="4071">
          <cell r="B4071" t="str">
            <v>523916</v>
          </cell>
          <cell r="C4071" t="str">
            <v>CURVA FOFO FG PN-10, 90° D= 400MM ( 110KG)</v>
          </cell>
          <cell r="D4071" t="str">
            <v>UN</v>
          </cell>
          <cell r="E4071">
            <v>2950.75</v>
          </cell>
        </row>
        <row r="4072">
          <cell r="B4072" t="str">
            <v>523917</v>
          </cell>
          <cell r="C4072" t="str">
            <v>CURVA FOFO FG PN-10, 90° D= 450MM ( 174KG)</v>
          </cell>
          <cell r="D4072" t="str">
            <v>UN</v>
          </cell>
          <cell r="E4072">
            <v>3454.12</v>
          </cell>
        </row>
        <row r="4073">
          <cell r="B4073" t="str">
            <v>523918</v>
          </cell>
          <cell r="C4073" t="str">
            <v>CURVA FOFO FG PN-10, 90° D= 500MM ( 195KG)</v>
          </cell>
          <cell r="D4073" t="str">
            <v>UN</v>
          </cell>
          <cell r="E4073">
            <v>3882.77</v>
          </cell>
        </row>
        <row r="4074">
          <cell r="B4074" t="str">
            <v>523919</v>
          </cell>
          <cell r="C4074" t="str">
            <v>CURVA FOFO FG PN-10, 90° D= 600MM ( 267KG)</v>
          </cell>
          <cell r="D4074" t="str">
            <v>UN</v>
          </cell>
          <cell r="E4074">
            <v>0</v>
          </cell>
        </row>
        <row r="4075">
          <cell r="B4075" t="str">
            <v>523920</v>
          </cell>
          <cell r="C4075" t="str">
            <v>CURVA FOFO FG PN-10, 90° D= 700MM ( 380KG)</v>
          </cell>
          <cell r="D4075" t="str">
            <v>UN</v>
          </cell>
          <cell r="E4075">
            <v>0</v>
          </cell>
        </row>
        <row r="4076">
          <cell r="B4076" t="str">
            <v>523921</v>
          </cell>
          <cell r="C4076" t="str">
            <v>CURVA FOFO FG PN-10, 90° D= 800MM ( 525KG)</v>
          </cell>
          <cell r="D4076" t="str">
            <v>UN</v>
          </cell>
          <cell r="E4076">
            <v>0</v>
          </cell>
        </row>
        <row r="4077">
          <cell r="B4077" t="str">
            <v>523922</v>
          </cell>
          <cell r="C4077" t="str">
            <v>CURVA FOFO FG PN-10, 90° D= 900MM ( 690KG)</v>
          </cell>
          <cell r="D4077" t="str">
            <v>UN</v>
          </cell>
          <cell r="E4077">
            <v>0</v>
          </cell>
        </row>
        <row r="4078">
          <cell r="B4078" t="str">
            <v>523923</v>
          </cell>
          <cell r="C4078" t="str">
            <v>CURVA FOFO FG PN-10, 90° D=1000MM ( 892KG)</v>
          </cell>
          <cell r="D4078" t="str">
            <v>UN</v>
          </cell>
          <cell r="E4078">
            <v>0</v>
          </cell>
        </row>
        <row r="4079">
          <cell r="B4079" t="str">
            <v>523924</v>
          </cell>
          <cell r="C4079" t="str">
            <v>CURVA FOFO FG PN-10, 90° D=1200MM (1421KG)</v>
          </cell>
          <cell r="D4079" t="str">
            <v>UN</v>
          </cell>
          <cell r="E4079">
            <v>0</v>
          </cell>
        </row>
        <row r="4080">
          <cell r="B4080" t="str">
            <v>523925</v>
          </cell>
          <cell r="C4080" t="str">
            <v>CURVA FOFO JM 11°15 D= 300MM (  77,3KG)</v>
          </cell>
          <cell r="D4080" t="str">
            <v>UN</v>
          </cell>
          <cell r="E4080">
            <v>0</v>
          </cell>
        </row>
        <row r="4081">
          <cell r="B4081" t="str">
            <v>523926</v>
          </cell>
          <cell r="C4081" t="str">
            <v>CURVA FOFO JM 11°15 D= 400MM (119,5KG)</v>
          </cell>
          <cell r="D4081" t="str">
            <v>UN</v>
          </cell>
          <cell r="E4081">
            <v>0</v>
          </cell>
        </row>
        <row r="4082">
          <cell r="B4082" t="str">
            <v>523927</v>
          </cell>
          <cell r="C4082" t="str">
            <v>CURVA FOFO JM 11°15 D= 450MM (175,2KG)</v>
          </cell>
          <cell r="D4082" t="str">
            <v>UN</v>
          </cell>
          <cell r="E4082">
            <v>0</v>
          </cell>
        </row>
        <row r="4083">
          <cell r="B4083" t="str">
            <v>523928</v>
          </cell>
          <cell r="C4083" t="str">
            <v>CURVA FOFO JM 11°15 D= 500MM (202,6KG)</v>
          </cell>
          <cell r="D4083" t="str">
            <v>UN</v>
          </cell>
          <cell r="E4083">
            <v>0</v>
          </cell>
        </row>
        <row r="4084">
          <cell r="B4084" t="str">
            <v>523929</v>
          </cell>
          <cell r="C4084" t="str">
            <v>CURVA FOFO JM 11°15 D= 600MM (232,4KG)</v>
          </cell>
          <cell r="D4084" t="str">
            <v>UN</v>
          </cell>
          <cell r="E4084">
            <v>0</v>
          </cell>
        </row>
        <row r="4085">
          <cell r="B4085" t="str">
            <v>523930</v>
          </cell>
          <cell r="C4085" t="str">
            <v>CURVA FOFO JM 11°15 D= 700MM (320,1KG)</v>
          </cell>
          <cell r="D4085" t="str">
            <v>UN</v>
          </cell>
          <cell r="E4085">
            <v>0</v>
          </cell>
        </row>
        <row r="4086">
          <cell r="B4086" t="str">
            <v>523931</v>
          </cell>
          <cell r="C4086" t="str">
            <v>CURVA FOFO JM 11°15 D= 800MM (456,6KG)</v>
          </cell>
          <cell r="D4086" t="str">
            <v>UN</v>
          </cell>
          <cell r="E4086">
            <v>0</v>
          </cell>
        </row>
        <row r="4087">
          <cell r="B4087" t="str">
            <v>523932</v>
          </cell>
          <cell r="C4087" t="str">
            <v>CURVA FOFO JM 11°15 D= 900MM (660,8KG)</v>
          </cell>
          <cell r="D4087" t="str">
            <v>UN</v>
          </cell>
          <cell r="E4087">
            <v>0</v>
          </cell>
        </row>
        <row r="4088">
          <cell r="B4088" t="str">
            <v>523933</v>
          </cell>
          <cell r="C4088" t="str">
            <v>CURVA FOFO JM 11°15 D=1000MM (750KG)</v>
          </cell>
          <cell r="D4088" t="str">
            <v>UN</v>
          </cell>
          <cell r="E4088">
            <v>0</v>
          </cell>
        </row>
        <row r="4089">
          <cell r="B4089" t="str">
            <v>523934</v>
          </cell>
          <cell r="C4089" t="str">
            <v>CURVA FOFO JM 11°15 D=1200MM (1004KG)</v>
          </cell>
          <cell r="D4089" t="str">
            <v>UN</v>
          </cell>
          <cell r="E4089">
            <v>0</v>
          </cell>
        </row>
        <row r="4090">
          <cell r="B4090" t="str">
            <v>523935</v>
          </cell>
          <cell r="C4090" t="str">
            <v>CURVA FOFO JM 22°30 D= 300MM ( 80,2KG)</v>
          </cell>
          <cell r="D4090" t="str">
            <v>UN</v>
          </cell>
          <cell r="E4090">
            <v>0</v>
          </cell>
        </row>
        <row r="4091">
          <cell r="B4091" t="str">
            <v>523936</v>
          </cell>
          <cell r="C4091" t="str">
            <v>CURVA FOFO JM 22°30 D= 400MM (128,5KG)</v>
          </cell>
          <cell r="D4091" t="str">
            <v>UN</v>
          </cell>
          <cell r="E4091">
            <v>0</v>
          </cell>
        </row>
        <row r="4092">
          <cell r="B4092" t="str">
            <v>523937</v>
          </cell>
          <cell r="C4092" t="str">
            <v>CURVA FOFO JM 22°30 D= 450MM (187,2KG)</v>
          </cell>
          <cell r="D4092" t="str">
            <v>UN</v>
          </cell>
          <cell r="E4092">
            <v>0</v>
          </cell>
        </row>
        <row r="4093">
          <cell r="B4093" t="str">
            <v>523938</v>
          </cell>
          <cell r="C4093" t="str">
            <v>CURVA FOFO JM 22°30 D= 500MM (245,6KG)</v>
          </cell>
          <cell r="D4093" t="str">
            <v>UN</v>
          </cell>
          <cell r="E4093">
            <v>0</v>
          </cell>
        </row>
        <row r="4094">
          <cell r="B4094" t="str">
            <v>523939</v>
          </cell>
          <cell r="C4094" t="str">
            <v>CURVA FOFO JM 22°30 D= 600MM (270,4KG)</v>
          </cell>
          <cell r="D4094" t="str">
            <v>UN</v>
          </cell>
          <cell r="E4094">
            <v>0</v>
          </cell>
        </row>
        <row r="4095">
          <cell r="B4095" t="str">
            <v>523940</v>
          </cell>
          <cell r="C4095" t="str">
            <v>CURVA FOFO JM 22°30 D= 700MM (360,1KG)</v>
          </cell>
          <cell r="D4095" t="str">
            <v>UN</v>
          </cell>
          <cell r="E4095">
            <v>0</v>
          </cell>
        </row>
        <row r="4096">
          <cell r="B4096" t="str">
            <v>523941</v>
          </cell>
          <cell r="C4096" t="str">
            <v>CURVA FOFO JM 22°30 D= 800MM (490,6KG)</v>
          </cell>
          <cell r="D4096" t="str">
            <v>UN</v>
          </cell>
          <cell r="E4096">
            <v>0</v>
          </cell>
        </row>
        <row r="4097">
          <cell r="B4097" t="str">
            <v>523942</v>
          </cell>
          <cell r="C4097" t="str">
            <v>CURVA FOFO JM 22°30 D= 900MM (676,4KG)</v>
          </cell>
          <cell r="D4097" t="str">
            <v>UN</v>
          </cell>
          <cell r="E4097">
            <v>0</v>
          </cell>
        </row>
        <row r="4098">
          <cell r="B4098" t="str">
            <v>523943</v>
          </cell>
          <cell r="C4098" t="str">
            <v>CURVA FOFO JM 22°30 D=1000MM (816KG)</v>
          </cell>
          <cell r="D4098" t="str">
            <v>UN</v>
          </cell>
          <cell r="E4098">
            <v>0</v>
          </cell>
        </row>
        <row r="4099">
          <cell r="B4099" t="str">
            <v>523944</v>
          </cell>
          <cell r="C4099" t="str">
            <v>CURVA FOFO JM 22°30 D=1200MM (1246KG)</v>
          </cell>
          <cell r="D4099" t="str">
            <v>UN</v>
          </cell>
          <cell r="E4099">
            <v>0</v>
          </cell>
        </row>
        <row r="4100">
          <cell r="B4100" t="str">
            <v>523945</v>
          </cell>
          <cell r="C4100" t="str">
            <v>CURVA FOFO JM 45° D= 300MM (  90,2KG)</v>
          </cell>
          <cell r="D4100" t="str">
            <v>UN</v>
          </cell>
          <cell r="E4100">
            <v>0</v>
          </cell>
        </row>
        <row r="4101">
          <cell r="B4101" t="str">
            <v>523946</v>
          </cell>
          <cell r="C4101" t="str">
            <v>CURVA FOFO JM 45° D= 400MM (147,5KG)</v>
          </cell>
          <cell r="D4101" t="str">
            <v>UN</v>
          </cell>
          <cell r="E4101">
            <v>0</v>
          </cell>
        </row>
        <row r="4102">
          <cell r="B4102" t="str">
            <v>523947</v>
          </cell>
          <cell r="C4102" t="str">
            <v>CURVA FOFO JM 45° D= 450MM (223,2KG)</v>
          </cell>
          <cell r="D4102" t="str">
            <v>UN</v>
          </cell>
          <cell r="E4102">
            <v>0</v>
          </cell>
        </row>
        <row r="4103">
          <cell r="B4103" t="str">
            <v>523948</v>
          </cell>
          <cell r="C4103" t="str">
            <v>CURVA FOFO JM 45° D= 500MM (278,6KG)</v>
          </cell>
          <cell r="D4103" t="str">
            <v>UN</v>
          </cell>
          <cell r="E4103">
            <v>0</v>
          </cell>
        </row>
        <row r="4104">
          <cell r="B4104" t="str">
            <v>523949</v>
          </cell>
          <cell r="C4104" t="str">
            <v>CURVA FOFO JM 45° D= 600MM (318,4KG)</v>
          </cell>
          <cell r="D4104" t="str">
            <v>UN</v>
          </cell>
          <cell r="E4104">
            <v>0</v>
          </cell>
        </row>
        <row r="4105">
          <cell r="B4105" t="str">
            <v>523950</v>
          </cell>
          <cell r="C4105" t="str">
            <v>CURVA FOFO JM 45° D= 700MM (423,2KG)</v>
          </cell>
          <cell r="D4105" t="str">
            <v>UN</v>
          </cell>
          <cell r="E4105">
            <v>0</v>
          </cell>
        </row>
        <row r="4106">
          <cell r="B4106" t="str">
            <v>523951</v>
          </cell>
          <cell r="C4106" t="str">
            <v>CURVA FOFO JM 45° D= 800MM (576,6KG)</v>
          </cell>
          <cell r="D4106" t="str">
            <v>UN</v>
          </cell>
          <cell r="E4106">
            <v>0</v>
          </cell>
        </row>
        <row r="4107">
          <cell r="B4107" t="str">
            <v>523952</v>
          </cell>
          <cell r="C4107" t="str">
            <v>CURVA FOFO JM 45° D= 900MM (780,8KG)</v>
          </cell>
          <cell r="D4107" t="str">
            <v>UN</v>
          </cell>
          <cell r="E4107">
            <v>0</v>
          </cell>
        </row>
        <row r="4108">
          <cell r="B4108" t="str">
            <v>523953</v>
          </cell>
          <cell r="C4108" t="str">
            <v>CURVA FOFO JM 45° D=1000MM (1040KG)</v>
          </cell>
          <cell r="D4108" t="str">
            <v>UN</v>
          </cell>
          <cell r="E4108">
            <v>0</v>
          </cell>
        </row>
        <row r="4109">
          <cell r="B4109" t="str">
            <v>523954</v>
          </cell>
          <cell r="C4109" t="str">
            <v>CURVA FOFO JM 45° D=1200MM (1411KG)</v>
          </cell>
          <cell r="D4109" t="str">
            <v>UN</v>
          </cell>
          <cell r="E4109">
            <v>0</v>
          </cell>
        </row>
        <row r="4110">
          <cell r="B4110" t="str">
            <v>523955</v>
          </cell>
          <cell r="C4110" t="str">
            <v>CURVA FOFO DE PE 90° C/ FG PN-10/16/25 D=80MM (14,</v>
          </cell>
          <cell r="D4110" t="str">
            <v>UN</v>
          </cell>
          <cell r="E4110">
            <v>0</v>
          </cell>
        </row>
        <row r="4111">
          <cell r="B4111" t="str">
            <v>523956</v>
          </cell>
          <cell r="C4111" t="str">
            <v>CURVA FOFO DE PE 90° C/ FG PN-10 D=100MM ( 17KG)</v>
          </cell>
          <cell r="D4111" t="str">
            <v>UN</v>
          </cell>
          <cell r="E4111">
            <v>0</v>
          </cell>
        </row>
        <row r="4112">
          <cell r="B4112" t="str">
            <v>523957</v>
          </cell>
          <cell r="C4112" t="str">
            <v>CURVA FOFO DE PE 90° C/ FG PN-10 D=150MM ( 28KG)</v>
          </cell>
          <cell r="D4112" t="str">
            <v>UN</v>
          </cell>
          <cell r="E4112">
            <v>0</v>
          </cell>
        </row>
        <row r="4113">
          <cell r="B4113" t="str">
            <v>523958</v>
          </cell>
          <cell r="C4113" t="str">
            <v>CURVA FOFO DE PE 90° C/ FG PN-10 D=200MM ( 43,5KG)</v>
          </cell>
          <cell r="D4113" t="str">
            <v>UN</v>
          </cell>
          <cell r="E4113">
            <v>0</v>
          </cell>
        </row>
        <row r="4114">
          <cell r="B4114" t="str">
            <v>523959</v>
          </cell>
          <cell r="C4114" t="str">
            <v>CURVA FOFO DE PE 90° C/ FG PN-10 D=250MM ( 71KG)</v>
          </cell>
          <cell r="D4114" t="str">
            <v>UN</v>
          </cell>
          <cell r="E4114">
            <v>0</v>
          </cell>
        </row>
        <row r="4115">
          <cell r="B4115" t="str">
            <v>523960</v>
          </cell>
          <cell r="C4115" t="str">
            <v>CURVA FOFO DE PE 90° C/ FG PN-10 D=300MM (102KG)</v>
          </cell>
          <cell r="D4115" t="str">
            <v>UN</v>
          </cell>
          <cell r="E4115">
            <v>0</v>
          </cell>
        </row>
        <row r="4116">
          <cell r="B4116" t="str">
            <v>523961</v>
          </cell>
          <cell r="C4116" t="str">
            <v>CURVA FOFO DE PE 90° C/ FG PN-10 D=350MM (136KG)</v>
          </cell>
          <cell r="D4116" t="str">
            <v>UN</v>
          </cell>
          <cell r="E4116">
            <v>0</v>
          </cell>
        </row>
        <row r="4117">
          <cell r="B4117" t="str">
            <v>523962</v>
          </cell>
          <cell r="C4117" t="str">
            <v>CURVA FOFO DE PE 90° C/ FG PN-10 D=400MM (172KG)</v>
          </cell>
          <cell r="D4117" t="str">
            <v>UN</v>
          </cell>
          <cell r="E4117">
            <v>0</v>
          </cell>
        </row>
        <row r="4118">
          <cell r="B4118" t="str">
            <v>523963</v>
          </cell>
          <cell r="C4118" t="str">
            <v>CURVA FOFO DE PE 90° C/ FG PN-10 D=450MM (231KG)</v>
          </cell>
          <cell r="D4118" t="str">
            <v>UN</v>
          </cell>
          <cell r="E4118">
            <v>0</v>
          </cell>
        </row>
        <row r="4119">
          <cell r="B4119" t="str">
            <v>523964</v>
          </cell>
          <cell r="C4119" t="str">
            <v>CURVA FOFO DE PE 90° C/ FG PN-10 D=500MM (276KG)</v>
          </cell>
          <cell r="D4119" t="str">
            <v>UN</v>
          </cell>
          <cell r="E4119">
            <v>0</v>
          </cell>
        </row>
        <row r="4120">
          <cell r="B4120" t="str">
            <v>523965</v>
          </cell>
          <cell r="C4120" t="str">
            <v>CURVA FOFO DE PE 90° C/ FG PN-10 D=600MM (423KG)</v>
          </cell>
          <cell r="D4120" t="str">
            <v>UN</v>
          </cell>
          <cell r="E4120">
            <v>0</v>
          </cell>
        </row>
        <row r="4121">
          <cell r="B4121" t="str">
            <v>523966</v>
          </cell>
          <cell r="C4121" t="str">
            <v>CURVA FOFO FG PN-16, 11°15 D= 100MM (16KG)</v>
          </cell>
          <cell r="D4121" t="str">
            <v>UN</v>
          </cell>
          <cell r="E4121">
            <v>0</v>
          </cell>
        </row>
        <row r="4122">
          <cell r="B4122" t="str">
            <v>523967</v>
          </cell>
          <cell r="C4122" t="str">
            <v>CURVA FOFO FG PN-16, 11°15 D= 150MM (25KG)</v>
          </cell>
          <cell r="D4122" t="str">
            <v>UN</v>
          </cell>
          <cell r="E4122">
            <v>0</v>
          </cell>
        </row>
        <row r="4123">
          <cell r="B4123" t="str">
            <v>523968</v>
          </cell>
          <cell r="C4123" t="str">
            <v>CURVA FOFO FG PN-16, 11°15 D= 200MM (36KG)</v>
          </cell>
          <cell r="D4123" t="str">
            <v>UN</v>
          </cell>
          <cell r="E4123">
            <v>0</v>
          </cell>
        </row>
        <row r="4124">
          <cell r="B4124" t="str">
            <v>523969</v>
          </cell>
          <cell r="C4124" t="str">
            <v>CURVA FOFO FG PN-16, 11°15 D= 250MM (49KG)</v>
          </cell>
          <cell r="D4124" t="str">
            <v>UN</v>
          </cell>
          <cell r="E4124">
            <v>0</v>
          </cell>
        </row>
        <row r="4125">
          <cell r="B4125" t="str">
            <v>523970</v>
          </cell>
          <cell r="C4125" t="str">
            <v>CURVA FOFO FG PN-16, 11°15 D= 300MM (62KG)</v>
          </cell>
          <cell r="D4125" t="str">
            <v>UN</v>
          </cell>
          <cell r="E4125">
            <v>0</v>
          </cell>
        </row>
        <row r="4126">
          <cell r="B4126" t="str">
            <v>523971</v>
          </cell>
          <cell r="C4126" t="str">
            <v>CURVA FOFO FG PN-16, 11°15 D= 350MM (88KG)</v>
          </cell>
          <cell r="D4126" t="str">
            <v>UN</v>
          </cell>
          <cell r="E4126">
            <v>0</v>
          </cell>
        </row>
        <row r="4127">
          <cell r="B4127" t="str">
            <v>523972</v>
          </cell>
          <cell r="C4127" t="str">
            <v>CURVA FOFO FG PN-16, 11°15 D= 400MM (116KG)</v>
          </cell>
          <cell r="D4127" t="str">
            <v>UN</v>
          </cell>
          <cell r="E4127">
            <v>0</v>
          </cell>
        </row>
        <row r="4128">
          <cell r="B4128" t="str">
            <v>523973</v>
          </cell>
          <cell r="C4128" t="str">
            <v>CURVA FOFO FG PN-16, 11°15 D= 450MM (147KG)</v>
          </cell>
          <cell r="D4128" t="str">
            <v>UN</v>
          </cell>
          <cell r="E4128">
            <v>0</v>
          </cell>
        </row>
        <row r="4129">
          <cell r="B4129" t="str">
            <v>523974</v>
          </cell>
          <cell r="C4129" t="str">
            <v>CURVA FOFO FG PN-16, 11°15 D= 500MM (179KG)</v>
          </cell>
          <cell r="D4129" t="str">
            <v>UN</v>
          </cell>
          <cell r="E4129">
            <v>0</v>
          </cell>
        </row>
        <row r="4130">
          <cell r="B4130" t="str">
            <v>523975</v>
          </cell>
          <cell r="C4130" t="str">
            <v>CURVA FOFO FG PN-16, 11°15 D= 600MM (259KG)</v>
          </cell>
          <cell r="D4130" t="str">
            <v>UN</v>
          </cell>
          <cell r="E4130">
            <v>0</v>
          </cell>
        </row>
        <row r="4131">
          <cell r="B4131" t="str">
            <v>523976</v>
          </cell>
          <cell r="C4131" t="str">
            <v>CURVA FOFO FG PN-16, 11°15 D= 700MM (304KG)</v>
          </cell>
          <cell r="D4131" t="str">
            <v>UN</v>
          </cell>
          <cell r="E4131">
            <v>0</v>
          </cell>
        </row>
        <row r="4132">
          <cell r="B4132" t="str">
            <v>523977</v>
          </cell>
          <cell r="C4132" t="str">
            <v>CURVA FOFO FG PN-16, 11°15 D= 800MM (412KG)</v>
          </cell>
          <cell r="D4132" t="str">
            <v>UN</v>
          </cell>
          <cell r="E4132">
            <v>0</v>
          </cell>
        </row>
        <row r="4133">
          <cell r="B4133" t="str">
            <v>523978</v>
          </cell>
          <cell r="C4133" t="str">
            <v>CURVA FOFO FG PN-16, 11°15 D= 900MM (521KG)</v>
          </cell>
          <cell r="D4133" t="str">
            <v>UN</v>
          </cell>
          <cell r="E4133">
            <v>0</v>
          </cell>
        </row>
        <row r="4134">
          <cell r="B4134" t="str">
            <v>523979</v>
          </cell>
          <cell r="C4134" t="str">
            <v>CURVA FOFO FG PN-16, 11°15 D=1000MM (693KG)</v>
          </cell>
          <cell r="D4134" t="str">
            <v>UN</v>
          </cell>
          <cell r="E4134">
            <v>0</v>
          </cell>
        </row>
        <row r="4135">
          <cell r="B4135" t="str">
            <v>523980</v>
          </cell>
          <cell r="C4135" t="str">
            <v>CURVA FOFO FG PN-16, 11°15 D=1200MM (1055KG)</v>
          </cell>
          <cell r="D4135" t="str">
            <v>UN</v>
          </cell>
          <cell r="E4135">
            <v>0</v>
          </cell>
        </row>
        <row r="4136">
          <cell r="B4136" t="str">
            <v>523981</v>
          </cell>
          <cell r="C4136" t="str">
            <v>CURVA FOFO FG PN-16, 22°30 D= 100MM ( 17KG)</v>
          </cell>
          <cell r="D4136" t="str">
            <v>UN</v>
          </cell>
          <cell r="E4136">
            <v>0</v>
          </cell>
        </row>
        <row r="4137">
          <cell r="B4137" t="str">
            <v>523982</v>
          </cell>
          <cell r="C4137" t="str">
            <v>CURVA FOFO FG PN-16, 22°30 D= 150MM ( 28KG)</v>
          </cell>
          <cell r="D4137" t="str">
            <v>UN</v>
          </cell>
          <cell r="E4137">
            <v>0</v>
          </cell>
        </row>
        <row r="4138">
          <cell r="B4138" t="str">
            <v>523983</v>
          </cell>
          <cell r="C4138" t="str">
            <v>CURVA FOFO FG PN-16, 22°30 D= 200MM ( 41KG)</v>
          </cell>
          <cell r="D4138" t="str">
            <v>UN</v>
          </cell>
          <cell r="E4138">
            <v>0</v>
          </cell>
        </row>
        <row r="4139">
          <cell r="B4139" t="str">
            <v>523984</v>
          </cell>
          <cell r="C4139" t="str">
            <v>CURVA FOFO FG PN-16, 22°30 D= 250MM ( 56KG)</v>
          </cell>
          <cell r="D4139" t="str">
            <v>UN</v>
          </cell>
          <cell r="E4139">
            <v>0</v>
          </cell>
        </row>
        <row r="4140">
          <cell r="B4140" t="str">
            <v>523985</v>
          </cell>
          <cell r="C4140" t="str">
            <v>CURVA FOFO FG PN-16, 22°30 D= 300MM ( 73KG)</v>
          </cell>
          <cell r="D4140" t="str">
            <v>UN</v>
          </cell>
          <cell r="E4140">
            <v>0</v>
          </cell>
        </row>
        <row r="4141">
          <cell r="B4141" t="str">
            <v>523986</v>
          </cell>
          <cell r="C4141" t="str">
            <v>CURVA FOFO FG PN-16, 22°30 D= 350MM (105KG)</v>
          </cell>
          <cell r="D4141" t="str">
            <v>UN</v>
          </cell>
          <cell r="E4141">
            <v>0</v>
          </cell>
        </row>
        <row r="4142">
          <cell r="B4142" t="str">
            <v>523987</v>
          </cell>
          <cell r="C4142" t="str">
            <v>CURVA FOFO FG PN-16, 22°30 D= 400MM (136KG)</v>
          </cell>
          <cell r="D4142" t="str">
            <v>UN</v>
          </cell>
          <cell r="E4142">
            <v>0</v>
          </cell>
        </row>
        <row r="4143">
          <cell r="B4143" t="str">
            <v>523988</v>
          </cell>
          <cell r="C4143" t="str">
            <v>CURVA FOFO FG PN-16, 22°30 D= 450MM (171KG)</v>
          </cell>
          <cell r="D4143" t="str">
            <v>UN</v>
          </cell>
          <cell r="E4143">
            <v>0</v>
          </cell>
        </row>
        <row r="4144">
          <cell r="B4144" t="str">
            <v>523989</v>
          </cell>
          <cell r="C4144" t="str">
            <v>CURVA FOFO FG PN-16, 22°30 D= 500MM (210KG)</v>
          </cell>
          <cell r="D4144" t="str">
            <v>UN</v>
          </cell>
          <cell r="E4144">
            <v>0</v>
          </cell>
        </row>
        <row r="4145">
          <cell r="B4145" t="str">
            <v>523990</v>
          </cell>
          <cell r="C4145" t="str">
            <v>CURVA FOFO FG PN-16, 22°30 D= 600MM (305KG)</v>
          </cell>
          <cell r="D4145" t="str">
            <v>UN</v>
          </cell>
          <cell r="E4145">
            <v>0</v>
          </cell>
        </row>
        <row r="4146">
          <cell r="B4146" t="str">
            <v>523991</v>
          </cell>
          <cell r="C4146" t="str">
            <v>CURVA FOFO FG PN-16, 22°30 D= 700MM (374KG)</v>
          </cell>
          <cell r="D4146" t="str">
            <v>UN</v>
          </cell>
          <cell r="E4146">
            <v>0</v>
          </cell>
        </row>
        <row r="4147">
          <cell r="B4147" t="str">
            <v>523992</v>
          </cell>
          <cell r="C4147" t="str">
            <v>CURVA FOFO FG PN-16, 22°30 D= 800MM (510KG)</v>
          </cell>
          <cell r="D4147" t="str">
            <v>UN</v>
          </cell>
          <cell r="E4147">
            <v>0</v>
          </cell>
        </row>
        <row r="4148">
          <cell r="B4148" t="str">
            <v>523993</v>
          </cell>
          <cell r="C4148" t="str">
            <v>CURVA FOFO FG PN-16, 22°30 D= 900MM (653KG)</v>
          </cell>
          <cell r="D4148" t="str">
            <v>UN</v>
          </cell>
          <cell r="E4148">
            <v>0</v>
          </cell>
        </row>
        <row r="4149">
          <cell r="B4149" t="str">
            <v>523994</v>
          </cell>
          <cell r="C4149" t="str">
            <v>CURVA FOFO FG PN-16, 22°30 D=1000MM (865KG)</v>
          </cell>
          <cell r="D4149" t="str">
            <v>UN</v>
          </cell>
          <cell r="E4149">
            <v>0</v>
          </cell>
        </row>
        <row r="4150">
          <cell r="B4150" t="str">
            <v>523995</v>
          </cell>
          <cell r="C4150" t="str">
            <v>CURVA FOFO FG PN-16, 22°30 D=1200MM (1238KG)</v>
          </cell>
          <cell r="D4150" t="str">
            <v>UN</v>
          </cell>
          <cell r="E4150">
            <v>0</v>
          </cell>
        </row>
        <row r="4151">
          <cell r="B4151" t="str">
            <v>523996</v>
          </cell>
          <cell r="C4151" t="str">
            <v>CURVA FOFO FG PN-16, 45° D= 100MM ( 10,5KG)</v>
          </cell>
          <cell r="D4151" t="str">
            <v>UN</v>
          </cell>
          <cell r="E4151">
            <v>0</v>
          </cell>
        </row>
        <row r="4152">
          <cell r="B4152" t="str">
            <v>523997</v>
          </cell>
          <cell r="C4152" t="str">
            <v>CURVA FOFO FG PN-16, 45° D= 150MM ( 17KG)</v>
          </cell>
          <cell r="D4152" t="str">
            <v>UN</v>
          </cell>
          <cell r="E4152">
            <v>0</v>
          </cell>
        </row>
        <row r="4153">
          <cell r="B4153" t="str">
            <v>523998</v>
          </cell>
          <cell r="C4153" t="str">
            <v>CURVA FOFO FG PN-16, 45° D= 200MM ( 26KG)</v>
          </cell>
          <cell r="D4153" t="str">
            <v>UN</v>
          </cell>
          <cell r="E4153">
            <v>0</v>
          </cell>
        </row>
        <row r="4154">
          <cell r="B4154" t="str">
            <v>523999</v>
          </cell>
          <cell r="C4154" t="str">
            <v>CURVA FOFO FG PN-16, 45° D= 250MM ( 52KG)</v>
          </cell>
          <cell r="D4154" t="str">
            <v>UN</v>
          </cell>
          <cell r="E4154">
            <v>0</v>
          </cell>
        </row>
        <row r="4155">
          <cell r="B4155" t="str">
            <v>524001</v>
          </cell>
          <cell r="C4155" t="str">
            <v>CURVA FOFO FG PN-16, 45° D= 300MM ( 74KG)</v>
          </cell>
          <cell r="D4155" t="str">
            <v>UN</v>
          </cell>
          <cell r="E4155">
            <v>0</v>
          </cell>
        </row>
        <row r="4156">
          <cell r="B4156" t="str">
            <v>524002</v>
          </cell>
          <cell r="C4156" t="str">
            <v>CURVA FOFO FG PN-16, 45° D= 350MM ( 80KG)</v>
          </cell>
          <cell r="D4156" t="str">
            <v>UN</v>
          </cell>
          <cell r="E4156">
            <v>0</v>
          </cell>
        </row>
        <row r="4157">
          <cell r="B4157" t="str">
            <v>524003</v>
          </cell>
          <cell r="C4157" t="str">
            <v>CURVA FOFO FG PN-16, 45° D= 400MM (102KG)</v>
          </cell>
          <cell r="D4157" t="str">
            <v>UN</v>
          </cell>
          <cell r="E4157">
            <v>0</v>
          </cell>
        </row>
        <row r="4158">
          <cell r="B4158" t="str">
            <v>524004</v>
          </cell>
          <cell r="C4158" t="str">
            <v>CURVA FOFO FG PN-16, 45° D= 450MM (168KG)</v>
          </cell>
          <cell r="D4158" t="str">
            <v>UN</v>
          </cell>
          <cell r="E4158">
            <v>0</v>
          </cell>
        </row>
        <row r="4159">
          <cell r="B4159" t="str">
            <v>524005</v>
          </cell>
          <cell r="C4159" t="str">
            <v>CURVA FOFO FG PN-16, 45° D= 500MM (173KG)</v>
          </cell>
          <cell r="D4159" t="str">
            <v>UN</v>
          </cell>
          <cell r="E4159">
            <v>0</v>
          </cell>
        </row>
        <row r="4160">
          <cell r="B4160" t="str">
            <v>524006</v>
          </cell>
          <cell r="C4160" t="str">
            <v>CURVA FOFO FG PN-16, 45° D= 600MM (257KG)</v>
          </cell>
          <cell r="D4160" t="str">
            <v>UN</v>
          </cell>
          <cell r="E4160">
            <v>0</v>
          </cell>
        </row>
        <row r="4161">
          <cell r="B4161" t="str">
            <v>524007</v>
          </cell>
          <cell r="C4161" t="str">
            <v>CURVA FOFO FG PN-16, 45° D= 700MM (325KG)</v>
          </cell>
          <cell r="D4161" t="str">
            <v>UN</v>
          </cell>
          <cell r="E4161">
            <v>0</v>
          </cell>
        </row>
        <row r="4162">
          <cell r="B4162" t="str">
            <v>524008</v>
          </cell>
          <cell r="C4162" t="str">
            <v>CURVA FOFO FG PN-16, 45° D= 800MM (438KG)</v>
          </cell>
          <cell r="D4162" t="str">
            <v>UN</v>
          </cell>
          <cell r="E4162">
            <v>0</v>
          </cell>
        </row>
        <row r="4163">
          <cell r="B4163" t="str">
            <v>524009</v>
          </cell>
          <cell r="C4163" t="str">
            <v>CURVA FOFO FG PN-16, 45° D= 900MM (564KG)</v>
          </cell>
          <cell r="D4163" t="str">
            <v>UN</v>
          </cell>
          <cell r="E4163">
            <v>0</v>
          </cell>
        </row>
        <row r="4164">
          <cell r="B4164" t="str">
            <v>524010</v>
          </cell>
          <cell r="C4164" t="str">
            <v>CURVA FOFO FG PN-16, 45° D=1000MM (747KG)</v>
          </cell>
          <cell r="D4164" t="str">
            <v>UN</v>
          </cell>
          <cell r="E4164">
            <v>0</v>
          </cell>
        </row>
        <row r="4165">
          <cell r="B4165" t="str">
            <v>524011</v>
          </cell>
          <cell r="C4165" t="str">
            <v>CURVA FOFO FG PN-16, 45° D=1200MM (1171KG)</v>
          </cell>
          <cell r="D4165" t="str">
            <v>UN</v>
          </cell>
          <cell r="E4165">
            <v>0</v>
          </cell>
        </row>
        <row r="4166">
          <cell r="B4166" t="str">
            <v>524012</v>
          </cell>
          <cell r="C4166" t="str">
            <v>CURVA FOFO FG PN-16, 90° D= 100MM ( 11KG)</v>
          </cell>
          <cell r="D4166" t="str">
            <v>UN</v>
          </cell>
          <cell r="E4166">
            <v>0</v>
          </cell>
        </row>
        <row r="4167">
          <cell r="B4167" t="str">
            <v>524013</v>
          </cell>
          <cell r="C4167" t="str">
            <v>CURVA FOFO FG PN-16, 90° D= 150MM ( 18KG)</v>
          </cell>
          <cell r="D4167" t="str">
            <v>UN</v>
          </cell>
          <cell r="E4167">
            <v>0</v>
          </cell>
        </row>
        <row r="4168">
          <cell r="B4168" t="str">
            <v>524014</v>
          </cell>
          <cell r="C4168" t="str">
            <v>CURVA FOFO FG PN-16, 90° D= 200MM ( 28KG)</v>
          </cell>
          <cell r="D4168" t="str">
            <v>UN</v>
          </cell>
          <cell r="E4168">
            <v>0</v>
          </cell>
        </row>
        <row r="4169">
          <cell r="B4169" t="str">
            <v>524015</v>
          </cell>
          <cell r="C4169" t="str">
            <v>CURVA FOFO FG PN-16, 90° D= 250MM ( 46KG)</v>
          </cell>
          <cell r="D4169" t="str">
            <v>UN</v>
          </cell>
          <cell r="E4169">
            <v>0</v>
          </cell>
        </row>
        <row r="4170">
          <cell r="B4170" t="str">
            <v>524016</v>
          </cell>
          <cell r="C4170" t="str">
            <v>CURVA FOFO FG PN-16, 90° D= 300MM ( 66KG)</v>
          </cell>
          <cell r="D4170" t="str">
            <v>UN</v>
          </cell>
          <cell r="E4170">
            <v>0</v>
          </cell>
        </row>
        <row r="4171">
          <cell r="B4171" t="str">
            <v>524017</v>
          </cell>
          <cell r="C4171" t="str">
            <v>CURVA FOFO FG PN-16, 90° D= 350MM ( 93KG)</v>
          </cell>
          <cell r="D4171" t="str">
            <v>UN</v>
          </cell>
          <cell r="E4171">
            <v>0</v>
          </cell>
        </row>
        <row r="4172">
          <cell r="B4172" t="str">
            <v>524018</v>
          </cell>
          <cell r="C4172" t="str">
            <v>CURVA FOFO FG PN-16, 90° D= 400MM (121KG)</v>
          </cell>
          <cell r="D4172" t="str">
            <v>UN</v>
          </cell>
          <cell r="E4172">
            <v>0</v>
          </cell>
        </row>
        <row r="4173">
          <cell r="B4173" t="str">
            <v>524019</v>
          </cell>
          <cell r="C4173" t="str">
            <v>CURVA FOFO FG PN-16, 90° D= 450MM (204KG)</v>
          </cell>
          <cell r="D4173" t="str">
            <v>UN</v>
          </cell>
          <cell r="E4173">
            <v>0</v>
          </cell>
        </row>
        <row r="4174">
          <cell r="B4174" t="str">
            <v>524020</v>
          </cell>
          <cell r="C4174" t="str">
            <v>CURVA FOFO FG PN-16, 90° D= 500MM (210KG)</v>
          </cell>
          <cell r="D4174" t="str">
            <v>UN</v>
          </cell>
          <cell r="E4174">
            <v>0</v>
          </cell>
        </row>
        <row r="4175">
          <cell r="B4175" t="str">
            <v>524021</v>
          </cell>
          <cell r="C4175" t="str">
            <v>CURVA FOFO FG PN-16, 90° D= 600MM (320KG)</v>
          </cell>
          <cell r="D4175" t="str">
            <v>UN</v>
          </cell>
          <cell r="E4175">
            <v>0</v>
          </cell>
        </row>
        <row r="4176">
          <cell r="B4176" t="str">
            <v>524022</v>
          </cell>
          <cell r="C4176" t="str">
            <v>CURVA FOFO FG PN-16, 90° D= 700MM (410KG)</v>
          </cell>
          <cell r="D4176" t="str">
            <v>UN</v>
          </cell>
          <cell r="E4176">
            <v>0</v>
          </cell>
        </row>
        <row r="4177">
          <cell r="B4177" t="str">
            <v>524023</v>
          </cell>
          <cell r="C4177" t="str">
            <v>CURVA FOFO FG PN-16, 90° D= 800MM (563KG)</v>
          </cell>
          <cell r="D4177" t="str">
            <v>UN</v>
          </cell>
          <cell r="E4177">
            <v>0</v>
          </cell>
        </row>
        <row r="4178">
          <cell r="B4178" t="str">
            <v>524024</v>
          </cell>
          <cell r="C4178" t="str">
            <v>CURVA FOFO FG PN-16, 90° D= 900MM (738KG)</v>
          </cell>
          <cell r="D4178" t="str">
            <v>UN</v>
          </cell>
          <cell r="E4178">
            <v>0</v>
          </cell>
        </row>
        <row r="4179">
          <cell r="B4179" t="str">
            <v>524025</v>
          </cell>
          <cell r="C4179" t="str">
            <v>CURVA FOFO FG PN-16, 90° D=1000MM (975KG)</v>
          </cell>
          <cell r="D4179" t="str">
            <v>UN</v>
          </cell>
          <cell r="E4179">
            <v>0</v>
          </cell>
        </row>
        <row r="4180">
          <cell r="B4180" t="str">
            <v>524026</v>
          </cell>
          <cell r="C4180" t="str">
            <v>CURVA FOFO FG PN-16, 90° D=1200MM (1549KG)</v>
          </cell>
          <cell r="D4180" t="str">
            <v>UN</v>
          </cell>
          <cell r="E4180">
            <v>0</v>
          </cell>
        </row>
        <row r="4181">
          <cell r="B4181" t="str">
            <v>524027</v>
          </cell>
          <cell r="C4181" t="str">
            <v>CURVA FOFO FG PN-16 DE PE, 90° D= 100MM ( 17KG)</v>
          </cell>
          <cell r="D4181" t="str">
            <v>UN</v>
          </cell>
          <cell r="E4181">
            <v>0</v>
          </cell>
        </row>
        <row r="4182">
          <cell r="B4182" t="str">
            <v>524028</v>
          </cell>
          <cell r="C4182" t="str">
            <v>CURVA FOFO FG PN-16 DE PE, 90° D= 150MM ( 28KG)</v>
          </cell>
          <cell r="D4182" t="str">
            <v>UN</v>
          </cell>
          <cell r="E4182">
            <v>0</v>
          </cell>
        </row>
        <row r="4183">
          <cell r="B4183" t="str">
            <v>524029</v>
          </cell>
          <cell r="C4183" t="str">
            <v>CURVA FOFO FG PN-16 DE PE, 90° D= 200MM (43,5KG)</v>
          </cell>
          <cell r="D4183" t="str">
            <v>UN</v>
          </cell>
          <cell r="E4183">
            <v>0</v>
          </cell>
        </row>
        <row r="4184">
          <cell r="B4184" t="str">
            <v>524030</v>
          </cell>
          <cell r="C4184" t="str">
            <v>CURVA FOFO FG PN-16 DE PE, 90° D= 250MM ( 71KG)</v>
          </cell>
          <cell r="D4184" t="str">
            <v>UN</v>
          </cell>
          <cell r="E4184">
            <v>0</v>
          </cell>
        </row>
        <row r="4185">
          <cell r="B4185" t="str">
            <v>524031</v>
          </cell>
          <cell r="C4185" t="str">
            <v>CURVA FOFO FG PN-16 DE PE, 90° D= 300MM ( 102KG)</v>
          </cell>
          <cell r="D4185" t="str">
            <v>UN</v>
          </cell>
          <cell r="E4185">
            <v>0</v>
          </cell>
        </row>
        <row r="4186">
          <cell r="B4186" t="str">
            <v>524032</v>
          </cell>
          <cell r="C4186" t="str">
            <v>CURVA FOFO FG PN-16 DE PE, 90° D= 350MM ( 141KG)</v>
          </cell>
          <cell r="D4186" t="str">
            <v>UN</v>
          </cell>
          <cell r="E4186">
            <v>0</v>
          </cell>
        </row>
        <row r="4187">
          <cell r="B4187" t="str">
            <v>524033</v>
          </cell>
          <cell r="C4187" t="str">
            <v>CURVA FOFO FG PN-16 DE PE, 90° D= 400MM ( 183KG)</v>
          </cell>
          <cell r="D4187" t="str">
            <v>UN</v>
          </cell>
          <cell r="E4187">
            <v>0</v>
          </cell>
        </row>
        <row r="4188">
          <cell r="B4188" t="str">
            <v>524034</v>
          </cell>
          <cell r="C4188" t="str">
            <v>CURVA FOFO FG PN-16 DE PE, 90° D= 450MM ( 246KG)</v>
          </cell>
          <cell r="D4188" t="str">
            <v>UN</v>
          </cell>
          <cell r="E4188">
            <v>0</v>
          </cell>
        </row>
        <row r="4189">
          <cell r="B4189" t="str">
            <v>524035</v>
          </cell>
          <cell r="C4189" t="str">
            <v>CURVA FOFO FG PN-16 DE PE, 90° D= 500MM (306KG)</v>
          </cell>
          <cell r="D4189" t="str">
            <v>UN</v>
          </cell>
          <cell r="E4189">
            <v>0</v>
          </cell>
        </row>
        <row r="4190">
          <cell r="B4190" t="str">
            <v>524036</v>
          </cell>
          <cell r="C4190" t="str">
            <v>CURVA FOFO FG PN-16 DE PE, 90° D= 600MM (476KG)</v>
          </cell>
          <cell r="D4190" t="str">
            <v>UN</v>
          </cell>
          <cell r="E4190">
            <v>0</v>
          </cell>
        </row>
        <row r="4191">
          <cell r="B4191" t="str">
            <v>524037</v>
          </cell>
          <cell r="C4191" t="str">
            <v>CURVA FOFO FG PN-25, 11°15 D= 100MM ( 17KG)</v>
          </cell>
          <cell r="D4191" t="str">
            <v>UN</v>
          </cell>
          <cell r="E4191">
            <v>0</v>
          </cell>
        </row>
        <row r="4192">
          <cell r="B4192" t="str">
            <v>524038</v>
          </cell>
          <cell r="C4192" t="str">
            <v>CURVA FOFO FG PN-25, 11°15 D= 150MM ( 27KG)</v>
          </cell>
          <cell r="D4192" t="str">
            <v>UN</v>
          </cell>
          <cell r="E4192">
            <v>0</v>
          </cell>
        </row>
        <row r="4193">
          <cell r="B4193" t="str">
            <v>524039</v>
          </cell>
          <cell r="C4193" t="str">
            <v>CURVA FOFO FG PN-25, 11°15 D= 200MM ( 40KG)</v>
          </cell>
          <cell r="D4193" t="str">
            <v>UN</v>
          </cell>
          <cell r="E4193">
            <v>0</v>
          </cell>
        </row>
        <row r="4194">
          <cell r="B4194" t="str">
            <v>524040</v>
          </cell>
          <cell r="C4194" t="str">
            <v>CURVA FOFO FG PN-25, 11°15 D= 250MM ( 55KG)</v>
          </cell>
          <cell r="D4194" t="str">
            <v>UN</v>
          </cell>
          <cell r="E4194">
            <v>0</v>
          </cell>
        </row>
        <row r="4195">
          <cell r="B4195" t="str">
            <v>524041</v>
          </cell>
          <cell r="C4195" t="str">
            <v>CURVA FOFO FG PN-25, 11°15 D= 300MM ( 72KG)</v>
          </cell>
          <cell r="D4195" t="str">
            <v>UN</v>
          </cell>
          <cell r="E4195">
            <v>0</v>
          </cell>
        </row>
        <row r="4196">
          <cell r="B4196" t="str">
            <v>524042</v>
          </cell>
          <cell r="C4196" t="str">
            <v>CURVA FOFO FG PN-25, 11°15 D= 350MM (105KG)</v>
          </cell>
          <cell r="D4196" t="str">
            <v>UN</v>
          </cell>
          <cell r="E4196">
            <v>0</v>
          </cell>
        </row>
        <row r="4197">
          <cell r="B4197" t="str">
            <v>524043</v>
          </cell>
          <cell r="C4197" t="str">
            <v>CURVA FOFO FG PN-25, 11°15 D= 400MM (138KG)</v>
          </cell>
          <cell r="D4197" t="str">
            <v>UN</v>
          </cell>
          <cell r="E4197">
            <v>0</v>
          </cell>
        </row>
        <row r="4198">
          <cell r="B4198" t="str">
            <v>524044</v>
          </cell>
          <cell r="C4198" t="str">
            <v>CURVA FOFO FG PN-25, 11°15 D= 450MM (170KG)</v>
          </cell>
          <cell r="D4198" t="str">
            <v>UN</v>
          </cell>
          <cell r="E4198">
            <v>0</v>
          </cell>
        </row>
        <row r="4199">
          <cell r="B4199" t="str">
            <v>524045</v>
          </cell>
          <cell r="C4199" t="str">
            <v>CURVA FOFO FG PN-25, 11°15 D= 500MM (203KG)</v>
          </cell>
          <cell r="D4199" t="str">
            <v>UN</v>
          </cell>
          <cell r="E4199">
            <v>0</v>
          </cell>
        </row>
        <row r="4200">
          <cell r="B4200" t="str">
            <v>524046</v>
          </cell>
          <cell r="C4200" t="str">
            <v>CURVA FOFO FG PN-25, 11°15 D= 600MM (287KG)</v>
          </cell>
          <cell r="D4200" t="str">
            <v>UN</v>
          </cell>
          <cell r="E4200">
            <v>0</v>
          </cell>
        </row>
        <row r="4201">
          <cell r="B4201" t="str">
            <v>524047</v>
          </cell>
          <cell r="C4201" t="str">
            <v>CURVA FOFO FG PN-25, 11°15 D= 700MM (374KG)</v>
          </cell>
          <cell r="D4201" t="str">
            <v>UN</v>
          </cell>
          <cell r="E4201">
            <v>0</v>
          </cell>
        </row>
        <row r="4202">
          <cell r="B4202" t="str">
            <v>524048</v>
          </cell>
          <cell r="C4202" t="str">
            <v>CURVA FOFO FG PN-25, 11°15 D= 800MM (510KG)</v>
          </cell>
          <cell r="D4202" t="str">
            <v>UN</v>
          </cell>
          <cell r="E4202">
            <v>0</v>
          </cell>
        </row>
        <row r="4203">
          <cell r="B4203" t="str">
            <v>524049</v>
          </cell>
          <cell r="C4203" t="str">
            <v>CURVA FOFO FG PN-25, 11°15 D= 900MM (641KG)</v>
          </cell>
          <cell r="D4203" t="str">
            <v>UN</v>
          </cell>
          <cell r="E4203">
            <v>0</v>
          </cell>
        </row>
        <row r="4204">
          <cell r="B4204" t="str">
            <v>524050</v>
          </cell>
          <cell r="C4204" t="str">
            <v>CURVA FOFO FG PN-25, 11°15 D=1000MM (849KG)</v>
          </cell>
          <cell r="D4204" t="str">
            <v>UN</v>
          </cell>
          <cell r="E4204">
            <v>0</v>
          </cell>
        </row>
        <row r="4205">
          <cell r="B4205" t="str">
            <v>524051</v>
          </cell>
          <cell r="C4205" t="str">
            <v>CURVA FOFO FG PN-25, 11°15 D=1200MM (1255KG)</v>
          </cell>
          <cell r="D4205" t="str">
            <v>UN</v>
          </cell>
          <cell r="E4205">
            <v>0</v>
          </cell>
        </row>
        <row r="4206">
          <cell r="B4206" t="str">
            <v>524052</v>
          </cell>
          <cell r="C4206" t="str">
            <v>CURVA FOFO FG PN-25, 22°30 D= 100MM ( 18KG)</v>
          </cell>
          <cell r="D4206" t="str">
            <v>UN</v>
          </cell>
          <cell r="E4206">
            <v>0</v>
          </cell>
        </row>
        <row r="4207">
          <cell r="B4207" t="str">
            <v>524053</v>
          </cell>
          <cell r="C4207" t="str">
            <v>CURVA FOFO FG PN-25, 22°30 D= 150MM ( 30KG)</v>
          </cell>
          <cell r="D4207" t="str">
            <v>UN</v>
          </cell>
          <cell r="E4207">
            <v>0</v>
          </cell>
        </row>
        <row r="4208">
          <cell r="B4208" t="str">
            <v>524054</v>
          </cell>
          <cell r="C4208" t="str">
            <v>CURVA FOFO FG PN-25, 22°30 D= 200MM ( 45KG)</v>
          </cell>
          <cell r="D4208" t="str">
            <v>UN</v>
          </cell>
          <cell r="E4208">
            <v>0</v>
          </cell>
        </row>
        <row r="4209">
          <cell r="B4209" t="str">
            <v>524055</v>
          </cell>
          <cell r="C4209" t="str">
            <v>CURVA FOFO FG PN-25, 22°30 D= 250MM ( 62KG)</v>
          </cell>
          <cell r="D4209" t="str">
            <v>UN</v>
          </cell>
          <cell r="E4209">
            <v>0</v>
          </cell>
        </row>
        <row r="4210">
          <cell r="B4210" t="str">
            <v>524056</v>
          </cell>
          <cell r="C4210" t="str">
            <v>CURVA FOFO FG PN-25, 22°30 D= 300MM ( 83KG)</v>
          </cell>
          <cell r="D4210" t="str">
            <v>UN</v>
          </cell>
          <cell r="E4210">
            <v>0</v>
          </cell>
        </row>
        <row r="4211">
          <cell r="B4211" t="str">
            <v>524057</v>
          </cell>
          <cell r="C4211" t="str">
            <v>CURVA FOFO FG PN-25, 22°30 D= 350MM (121KG)</v>
          </cell>
          <cell r="D4211" t="str">
            <v>UN</v>
          </cell>
          <cell r="E4211">
            <v>0</v>
          </cell>
        </row>
        <row r="4212">
          <cell r="B4212" t="str">
            <v>524058</v>
          </cell>
          <cell r="C4212" t="str">
            <v>CURVA FOFO FG PN-25, 22°30 D= 400MM (158KG)</v>
          </cell>
          <cell r="D4212" t="str">
            <v>UN</v>
          </cell>
          <cell r="E4212">
            <v>0</v>
          </cell>
        </row>
        <row r="4213">
          <cell r="B4213" t="str">
            <v>524059</v>
          </cell>
          <cell r="C4213" t="str">
            <v>CURVA FOFO FG PN-25, 22°30 D= 450MM (194KG)</v>
          </cell>
          <cell r="D4213" t="str">
            <v>UN</v>
          </cell>
          <cell r="E4213">
            <v>0</v>
          </cell>
        </row>
        <row r="4214">
          <cell r="B4214" t="str">
            <v>524060</v>
          </cell>
          <cell r="C4214" t="str">
            <v>CURVA FOFO FG PN-25, 22°30 D= 500MM (234KG)</v>
          </cell>
          <cell r="D4214" t="str">
            <v>UN</v>
          </cell>
          <cell r="E4214">
            <v>0</v>
          </cell>
        </row>
        <row r="4215">
          <cell r="B4215" t="str">
            <v>524061</v>
          </cell>
          <cell r="C4215" t="str">
            <v>CURVA FOFO FG PN-25, 22°30 D= 600MM (333KG)</v>
          </cell>
          <cell r="D4215" t="str">
            <v>UN</v>
          </cell>
          <cell r="E4215">
            <v>0</v>
          </cell>
        </row>
        <row r="4216">
          <cell r="B4216" t="str">
            <v>524062</v>
          </cell>
          <cell r="C4216" t="str">
            <v>CURVA FOFO FG PN-25, 22°30 D= 700MM (444KG)</v>
          </cell>
          <cell r="D4216" t="str">
            <v>UN</v>
          </cell>
          <cell r="E4216">
            <v>0</v>
          </cell>
        </row>
        <row r="4217">
          <cell r="B4217" t="str">
            <v>524063</v>
          </cell>
          <cell r="C4217" t="str">
            <v>CURVA FOFO FG PN-25, 22°30 D= 800MM (608KG)</v>
          </cell>
          <cell r="D4217" t="str">
            <v>UN</v>
          </cell>
          <cell r="E4217">
            <v>0</v>
          </cell>
        </row>
        <row r="4218">
          <cell r="B4218" t="str">
            <v>524064</v>
          </cell>
          <cell r="C4218" t="str">
            <v>CURVA FOFO FG PN-25, 22°30 D= 900MM (773KG)</v>
          </cell>
          <cell r="D4218" t="str">
            <v>UN</v>
          </cell>
          <cell r="E4218">
            <v>0</v>
          </cell>
        </row>
        <row r="4219">
          <cell r="B4219" t="str">
            <v>524065</v>
          </cell>
          <cell r="C4219" t="str">
            <v>CURVA FOFO FG PN-25, 22°30 D=1000MM (1021KG)</v>
          </cell>
          <cell r="D4219" t="str">
            <v>UN</v>
          </cell>
          <cell r="E4219">
            <v>0</v>
          </cell>
        </row>
        <row r="4220">
          <cell r="B4220" t="str">
            <v>524066</v>
          </cell>
          <cell r="C4220" t="str">
            <v>CURVA FOFO FG PN-25, 22°30 D=1200MM (1438KG)</v>
          </cell>
          <cell r="D4220" t="str">
            <v>UN</v>
          </cell>
          <cell r="E4220">
            <v>0</v>
          </cell>
        </row>
        <row r="4221">
          <cell r="B4221" t="str">
            <v>524067</v>
          </cell>
          <cell r="C4221" t="str">
            <v>CURVA FOFO FG PN-25, 45° D= 100MM ( 12KG)</v>
          </cell>
          <cell r="D4221" t="str">
            <v>UN</v>
          </cell>
          <cell r="E4221">
            <v>0</v>
          </cell>
        </row>
        <row r="4222">
          <cell r="B4222" t="str">
            <v>524068</v>
          </cell>
          <cell r="C4222" t="str">
            <v>CURVA FOFO FG PN-25, 45° D= 150MM ( 19KG)</v>
          </cell>
          <cell r="D4222" t="str">
            <v>UN</v>
          </cell>
          <cell r="E4222">
            <v>0</v>
          </cell>
        </row>
        <row r="4223">
          <cell r="B4223" t="str">
            <v>524069</v>
          </cell>
          <cell r="C4223" t="str">
            <v>CURVA FOFO FG PN-25, 45° D= 200MM ( 30KG)</v>
          </cell>
          <cell r="D4223" t="str">
            <v>UN</v>
          </cell>
          <cell r="E4223">
            <v>0</v>
          </cell>
        </row>
        <row r="4224">
          <cell r="B4224" t="str">
            <v>524070</v>
          </cell>
          <cell r="C4224" t="str">
            <v>CURVA FOFO FG PN-25, 45° D= 250MM ( 59KG)</v>
          </cell>
          <cell r="D4224" t="str">
            <v>UN</v>
          </cell>
          <cell r="E4224">
            <v>0</v>
          </cell>
        </row>
        <row r="4225">
          <cell r="B4225" t="str">
            <v>524071</v>
          </cell>
          <cell r="C4225" t="str">
            <v>CURVA FOFO FG PN-25, 45° D= 300MM (  4KG)</v>
          </cell>
          <cell r="D4225" t="str">
            <v>UN</v>
          </cell>
          <cell r="E4225">
            <v>0</v>
          </cell>
        </row>
        <row r="4226">
          <cell r="B4226" t="str">
            <v>524072</v>
          </cell>
          <cell r="C4226" t="str">
            <v>CURVA FOFO FG PN-25, 45° D= 350MM ( 97KG)</v>
          </cell>
          <cell r="D4226" t="str">
            <v>UN</v>
          </cell>
          <cell r="E4226">
            <v>0</v>
          </cell>
        </row>
        <row r="4227">
          <cell r="B4227" t="str">
            <v>524073</v>
          </cell>
          <cell r="C4227" t="str">
            <v>CURVA FOFO FG PN-25, 45° D= 400MM (125KG)</v>
          </cell>
          <cell r="D4227" t="str">
            <v>UN</v>
          </cell>
          <cell r="E4227">
            <v>0</v>
          </cell>
        </row>
        <row r="4228">
          <cell r="B4228" t="str">
            <v>524074</v>
          </cell>
          <cell r="C4228" t="str">
            <v>CURVA FOFO FG PN-25, 45° D= 450MM (192KG)</v>
          </cell>
          <cell r="D4228" t="str">
            <v>UN</v>
          </cell>
          <cell r="E4228">
            <v>0</v>
          </cell>
        </row>
        <row r="4229">
          <cell r="B4229" t="str">
            <v>524075</v>
          </cell>
          <cell r="C4229" t="str">
            <v>CURVA FOFO FG PN-25, 45° D= 500MM (196KG)</v>
          </cell>
          <cell r="D4229" t="str">
            <v>UN</v>
          </cell>
          <cell r="E4229">
            <v>0</v>
          </cell>
        </row>
        <row r="4230">
          <cell r="B4230" t="str">
            <v>524076</v>
          </cell>
          <cell r="C4230" t="str">
            <v>CURVA FOFO FG PN-25, 45° D= 600MM (285KG)</v>
          </cell>
          <cell r="D4230" t="str">
            <v>UN</v>
          </cell>
          <cell r="E4230">
            <v>0</v>
          </cell>
        </row>
        <row r="4231">
          <cell r="B4231" t="str">
            <v>524077</v>
          </cell>
          <cell r="C4231" t="str">
            <v>CURVA FOFO FG PN-25, 45° D= 700MM (395KG)</v>
          </cell>
          <cell r="D4231" t="str">
            <v>UN</v>
          </cell>
          <cell r="E4231">
            <v>0</v>
          </cell>
        </row>
        <row r="4232">
          <cell r="B4232" t="str">
            <v>524078</v>
          </cell>
          <cell r="C4232" t="str">
            <v>CURVA FOFO FG PN-25, 45° D= 800MM (536KG)</v>
          </cell>
          <cell r="D4232" t="str">
            <v>UN</v>
          </cell>
          <cell r="E4232">
            <v>0</v>
          </cell>
        </row>
        <row r="4233">
          <cell r="B4233" t="str">
            <v>524079</v>
          </cell>
          <cell r="C4233" t="str">
            <v>CURVA FOFO FG PN-25, 45° D= 900MM (685KG)</v>
          </cell>
          <cell r="D4233" t="str">
            <v>UN</v>
          </cell>
          <cell r="E4233">
            <v>0</v>
          </cell>
        </row>
        <row r="4234">
          <cell r="B4234" t="str">
            <v>524080</v>
          </cell>
          <cell r="C4234" t="str">
            <v>CURVA FOFO FG PN-25, 45° D=1000MM (903KG)</v>
          </cell>
          <cell r="D4234" t="str">
            <v>UN</v>
          </cell>
          <cell r="E4234">
            <v>0</v>
          </cell>
        </row>
        <row r="4235">
          <cell r="B4235" t="str">
            <v>524081</v>
          </cell>
          <cell r="C4235" t="str">
            <v>CURVA FOFO FG PN-25, 45° D=1200MM (1371KG)</v>
          </cell>
          <cell r="D4235" t="str">
            <v>UN</v>
          </cell>
          <cell r="E4235">
            <v>0</v>
          </cell>
        </row>
        <row r="4236">
          <cell r="B4236" t="str">
            <v>524082</v>
          </cell>
          <cell r="C4236" t="str">
            <v>CURVA FOFO FG PN-25, 90° D= 100MM ( 12KG)</v>
          </cell>
          <cell r="D4236" t="str">
            <v>UN</v>
          </cell>
          <cell r="E4236">
            <v>0</v>
          </cell>
        </row>
        <row r="4237">
          <cell r="B4237" t="str">
            <v>524083</v>
          </cell>
          <cell r="C4237" t="str">
            <v>CURVA FOFO FG PN-25, 90° D= 150MM ( 20KG)</v>
          </cell>
          <cell r="D4237" t="str">
            <v>UN</v>
          </cell>
          <cell r="E4237">
            <v>0</v>
          </cell>
        </row>
        <row r="4238">
          <cell r="B4238" t="str">
            <v>524084</v>
          </cell>
          <cell r="C4238" t="str">
            <v>CURVA FOFO FG PN-25, 90° D= 200MM ( 32KG)</v>
          </cell>
          <cell r="D4238" t="str">
            <v>UN</v>
          </cell>
          <cell r="E4238">
            <v>0</v>
          </cell>
        </row>
        <row r="4239">
          <cell r="B4239" t="str">
            <v>524085</v>
          </cell>
          <cell r="C4239" t="str">
            <v>CURVA FOFO FG PN-25, 90° D= 250MM ( 53KG)</v>
          </cell>
          <cell r="D4239" t="str">
            <v>UN</v>
          </cell>
          <cell r="E4239">
            <v>0</v>
          </cell>
        </row>
        <row r="4240">
          <cell r="B4240" t="str">
            <v>524086</v>
          </cell>
          <cell r="C4240" t="str">
            <v>CURVA FOFO FG PN-25, 90° D= 300MM ( 76KG)</v>
          </cell>
          <cell r="D4240" t="str">
            <v>UN</v>
          </cell>
          <cell r="E4240">
            <v>0</v>
          </cell>
        </row>
        <row r="4241">
          <cell r="B4241" t="str">
            <v>524087</v>
          </cell>
          <cell r="C4241" t="str">
            <v>CURVA FOFO FG PN-25, 90° D= 350MM (110KG)</v>
          </cell>
          <cell r="D4241" t="str">
            <v>UN</v>
          </cell>
          <cell r="E4241">
            <v>0</v>
          </cell>
        </row>
        <row r="4242">
          <cell r="B4242" t="str">
            <v>524088</v>
          </cell>
          <cell r="C4242" t="str">
            <v>CURVA FOFO FG PN-25, 90° D= 400MM (144KG)</v>
          </cell>
          <cell r="D4242" t="str">
            <v>UN</v>
          </cell>
          <cell r="E4242">
            <v>0</v>
          </cell>
        </row>
        <row r="4243">
          <cell r="B4243" t="str">
            <v>524089</v>
          </cell>
          <cell r="C4243" t="str">
            <v>CURVA FOFO FG PN-25, 90° D= 450MM (228KG)</v>
          </cell>
          <cell r="D4243" t="str">
            <v>UN</v>
          </cell>
          <cell r="E4243">
            <v>0</v>
          </cell>
        </row>
        <row r="4244">
          <cell r="B4244" t="str">
            <v>524090</v>
          </cell>
          <cell r="C4244" t="str">
            <v>CURVA FOFO FG PN-25, 90° D= 500MM (233KG)</v>
          </cell>
          <cell r="D4244" t="str">
            <v>UN</v>
          </cell>
          <cell r="E4244">
            <v>0</v>
          </cell>
        </row>
        <row r="4245">
          <cell r="B4245" t="str">
            <v>524091</v>
          </cell>
          <cell r="C4245" t="str">
            <v>CURVA FOFO FG PN-25, 90° D= 600MM (348KG)</v>
          </cell>
          <cell r="D4245" t="str">
            <v>UN</v>
          </cell>
          <cell r="E4245">
            <v>0</v>
          </cell>
        </row>
        <row r="4246">
          <cell r="B4246" t="str">
            <v>524092</v>
          </cell>
          <cell r="C4246" t="str">
            <v>CURVA FOFO FG PN-25, 90° D= 700MM (480KG)</v>
          </cell>
          <cell r="D4246" t="str">
            <v>UN</v>
          </cell>
          <cell r="E4246">
            <v>0</v>
          </cell>
        </row>
        <row r="4247">
          <cell r="B4247" t="str">
            <v>524093</v>
          </cell>
          <cell r="C4247" t="str">
            <v>CURVA FOFO FG PN-25, 90° D= 800MM (662KG)</v>
          </cell>
          <cell r="D4247" t="str">
            <v>UN</v>
          </cell>
          <cell r="E4247">
            <v>0</v>
          </cell>
        </row>
        <row r="4248">
          <cell r="B4248" t="str">
            <v>524094</v>
          </cell>
          <cell r="C4248" t="str">
            <v>CURVA FOFO FG PN-25, 90° D= 900MM (858KG)</v>
          </cell>
          <cell r="D4248" t="str">
            <v>UN</v>
          </cell>
          <cell r="E4248">
            <v>0</v>
          </cell>
        </row>
        <row r="4249">
          <cell r="B4249" t="str">
            <v>524095</v>
          </cell>
          <cell r="C4249" t="str">
            <v>CURVA FOFO FG PN-25, 90° D=1000MM (1132KG)</v>
          </cell>
          <cell r="D4249" t="str">
            <v>UN</v>
          </cell>
          <cell r="E4249">
            <v>0</v>
          </cell>
        </row>
        <row r="4250">
          <cell r="B4250" t="str">
            <v>524096</v>
          </cell>
          <cell r="C4250" t="str">
            <v>CURVA FOFO FG PN-25, 90° D=1200MM (1749KG)</v>
          </cell>
          <cell r="D4250" t="str">
            <v>UN</v>
          </cell>
          <cell r="E4250">
            <v>0</v>
          </cell>
        </row>
        <row r="4251">
          <cell r="B4251" t="str">
            <v>524097</v>
          </cell>
          <cell r="C4251" t="str">
            <v>CURVA FOFO FG PN-25, DE PE 90° D=100MM ( 18KG)</v>
          </cell>
          <cell r="D4251" t="str">
            <v>UN</v>
          </cell>
          <cell r="E4251">
            <v>0</v>
          </cell>
        </row>
        <row r="4252">
          <cell r="B4252" t="str">
            <v>524098</v>
          </cell>
          <cell r="C4252" t="str">
            <v>CURVA FOFO FG PN-25, DE PE 90° D=150MM ( 30KG)</v>
          </cell>
          <cell r="D4252" t="str">
            <v>UN</v>
          </cell>
          <cell r="E4252">
            <v>0</v>
          </cell>
        </row>
        <row r="4253">
          <cell r="B4253" t="str">
            <v>524099</v>
          </cell>
          <cell r="C4253" t="str">
            <v>CURVA FOFO FG PN-25, DE PE 90° D=200MM ( 47KG)</v>
          </cell>
          <cell r="D4253" t="str">
            <v>UN</v>
          </cell>
          <cell r="E4253">
            <v>0</v>
          </cell>
        </row>
        <row r="4254">
          <cell r="B4254" t="str">
            <v>524101</v>
          </cell>
          <cell r="C4254" t="str">
            <v>CURVA FOFO FG PN-25, DE PE 90° D=250MM ( 78KG)</v>
          </cell>
          <cell r="D4254" t="str">
            <v>UN</v>
          </cell>
          <cell r="E4254">
            <v>0</v>
          </cell>
        </row>
        <row r="4255">
          <cell r="B4255" t="str">
            <v>524102</v>
          </cell>
          <cell r="C4255" t="str">
            <v>CURVA FOFO FG PN-25, DE PE 90° D=300MM (112KG)</v>
          </cell>
          <cell r="D4255" t="str">
            <v>UN</v>
          </cell>
          <cell r="E4255">
            <v>0</v>
          </cell>
        </row>
        <row r="4256">
          <cell r="B4256" t="str">
            <v>524103</v>
          </cell>
          <cell r="C4256" t="str">
            <v>CURVA FOFO FG PN-25, DE PE 90° D=350MM (159KG)</v>
          </cell>
          <cell r="D4256" t="str">
            <v>UN</v>
          </cell>
          <cell r="E4256">
            <v>0</v>
          </cell>
        </row>
        <row r="4257">
          <cell r="B4257" t="str">
            <v>524104</v>
          </cell>
          <cell r="C4257" t="str">
            <v>CURVA FOFO FG PN-25, DE PE 90° D=400MM (206KG)</v>
          </cell>
          <cell r="D4257" t="str">
            <v>UN</v>
          </cell>
          <cell r="E4257">
            <v>0</v>
          </cell>
        </row>
        <row r="4258">
          <cell r="B4258" t="str">
            <v>524105</v>
          </cell>
          <cell r="C4258" t="str">
            <v>CURVA FOFO FG PN-25, DE PE 90° D=450MM (269KG)</v>
          </cell>
          <cell r="D4258" t="str">
            <v>UN</v>
          </cell>
          <cell r="E4258">
            <v>0</v>
          </cell>
        </row>
        <row r="4259">
          <cell r="B4259" t="str">
            <v>524106</v>
          </cell>
          <cell r="C4259" t="str">
            <v>CURVA FOFO FG PN-25, DE PE 90° D=500MM (330KG)</v>
          </cell>
          <cell r="D4259" t="str">
            <v>UN</v>
          </cell>
          <cell r="E4259">
            <v>0</v>
          </cell>
        </row>
        <row r="4260">
          <cell r="B4260" t="str">
            <v>524107</v>
          </cell>
          <cell r="C4260" t="str">
            <v>CURVA FOFO FG PN-25, DE PE 90° D=600MM (504KG)</v>
          </cell>
          <cell r="D4260" t="str">
            <v>UN</v>
          </cell>
          <cell r="E4260">
            <v>0</v>
          </cell>
        </row>
        <row r="4262">
          <cell r="B4262" t="str">
            <v>524200</v>
          </cell>
          <cell r="C4262" t="str">
            <v>CRUZETAS EM FOFO (C31 - METALURGICA 100%)</v>
          </cell>
        </row>
        <row r="4263">
          <cell r="B4263" t="str">
            <v>524201</v>
          </cell>
          <cell r="C4263" t="str">
            <v>CRUZETA FOFO JE 2GS D=80 X 80MM (16KG)</v>
          </cell>
          <cell r="D4263" t="str">
            <v>UN</v>
          </cell>
          <cell r="E4263">
            <v>343.57</v>
          </cell>
        </row>
        <row r="4264">
          <cell r="B4264" t="str">
            <v>524202</v>
          </cell>
          <cell r="C4264" t="str">
            <v>CRUZETA FOFO JE D=100 X 50MM (13KG) P/  PVC</v>
          </cell>
          <cell r="D4264" t="str">
            <v>UN</v>
          </cell>
          <cell r="E4264">
            <v>0</v>
          </cell>
        </row>
        <row r="4265">
          <cell r="B4265" t="str">
            <v>524203</v>
          </cell>
          <cell r="C4265" t="str">
            <v>CRUZETA FOFO JE D=100 X 75MM ( 16KG)  P/ PVC</v>
          </cell>
          <cell r="D4265" t="str">
            <v>UN</v>
          </cell>
          <cell r="E4265">
            <v>0</v>
          </cell>
        </row>
        <row r="4266">
          <cell r="B4266" t="str">
            <v>524204</v>
          </cell>
          <cell r="C4266" t="str">
            <v>CRUZETA FOFO JE 2GS D=100 X 100MM (25,1KG)</v>
          </cell>
          <cell r="D4266" t="str">
            <v>UN</v>
          </cell>
          <cell r="E4266">
            <v>447.55</v>
          </cell>
        </row>
        <row r="4267">
          <cell r="B4267" t="str">
            <v>524205</v>
          </cell>
          <cell r="C4267" t="str">
            <v>CRUZETA FOFO JE D=100 X 100MM (19KG)  P/  PVC</v>
          </cell>
          <cell r="D4267" t="str">
            <v>UN</v>
          </cell>
          <cell r="E4267">
            <v>0</v>
          </cell>
        </row>
        <row r="4268">
          <cell r="B4268" t="str">
            <v>524206</v>
          </cell>
          <cell r="C4268" t="str">
            <v>CRUZETA FOFO JE D=150 X 75MM ( 21KG)   P/  PVC</v>
          </cell>
          <cell r="D4268" t="str">
            <v>UN</v>
          </cell>
          <cell r="E4268">
            <v>0</v>
          </cell>
        </row>
        <row r="4269">
          <cell r="B4269" t="str">
            <v>524207</v>
          </cell>
          <cell r="C4269" t="str">
            <v>CRUZETA FOFO JE D=150 X 100MM ( 24KG)   P/  PVC</v>
          </cell>
          <cell r="D4269" t="str">
            <v>UN</v>
          </cell>
          <cell r="E4269">
            <v>0</v>
          </cell>
        </row>
        <row r="4270">
          <cell r="B4270" t="str">
            <v>524208</v>
          </cell>
          <cell r="C4270" t="str">
            <v>CRUZETA FOFO JE 2GS D=150 X 150MM (38,9KG)</v>
          </cell>
          <cell r="D4270" t="str">
            <v>UN</v>
          </cell>
          <cell r="E4270">
            <v>504.96</v>
          </cell>
        </row>
        <row r="4271">
          <cell r="B4271" t="str">
            <v>524209</v>
          </cell>
          <cell r="C4271" t="str">
            <v>CRUZETA FOFO JE D=200 X 50MM (20KG) P/  PVC</v>
          </cell>
          <cell r="D4271" t="str">
            <v>UN</v>
          </cell>
          <cell r="E4271">
            <v>0</v>
          </cell>
        </row>
        <row r="4272">
          <cell r="B4272" t="str">
            <v>524210</v>
          </cell>
          <cell r="C4272" t="str">
            <v>CRUZETA FOFO JE D=200 X 75MM ( 29KG)   P/   PVC</v>
          </cell>
          <cell r="D4272" t="str">
            <v>UN</v>
          </cell>
          <cell r="E4272">
            <v>0</v>
          </cell>
        </row>
        <row r="4273">
          <cell r="B4273" t="str">
            <v>524211</v>
          </cell>
          <cell r="C4273" t="str">
            <v>CRUZETA FOFO JE D=200 X 100MM ( 31KG)  P/  PVC</v>
          </cell>
          <cell r="D4273" t="str">
            <v>UN</v>
          </cell>
          <cell r="E4273">
            <v>0</v>
          </cell>
        </row>
        <row r="4274">
          <cell r="B4274" t="str">
            <v>524212</v>
          </cell>
          <cell r="C4274" t="str">
            <v>CRUZETA FOFO JE 2GS D=200 X 200MM (55,6KG)</v>
          </cell>
          <cell r="D4274" t="str">
            <v>UN</v>
          </cell>
          <cell r="E4274">
            <v>0</v>
          </cell>
        </row>
        <row r="4275">
          <cell r="B4275" t="str">
            <v>524213</v>
          </cell>
          <cell r="C4275" t="str">
            <v>CRUZETA FOFO JE D=250 X 50MM (35KG) P/  PVC</v>
          </cell>
          <cell r="D4275" t="str">
            <v>UN</v>
          </cell>
          <cell r="E4275">
            <v>0</v>
          </cell>
        </row>
        <row r="4276">
          <cell r="B4276" t="str">
            <v>524214</v>
          </cell>
          <cell r="C4276" t="str">
            <v>CRUZETA FOFO JE D=250 X 75MM ( 38KG)  P/  PVC</v>
          </cell>
          <cell r="D4276" t="str">
            <v>UN</v>
          </cell>
          <cell r="E4276">
            <v>0</v>
          </cell>
        </row>
        <row r="4277">
          <cell r="B4277" t="str">
            <v>524215</v>
          </cell>
          <cell r="C4277" t="str">
            <v>CRUZETA FOFO JE D=250 X 100MM ( 42KG)   P/  PVC</v>
          </cell>
          <cell r="D4277" t="str">
            <v>UN</v>
          </cell>
          <cell r="E4277">
            <v>0</v>
          </cell>
        </row>
        <row r="4278">
          <cell r="B4278" t="str">
            <v>524216</v>
          </cell>
          <cell r="C4278" t="str">
            <v>CRUZETA FOFO JE 2GS D=250 X 250MM (75,2KG)</v>
          </cell>
          <cell r="D4278" t="str">
            <v>UN</v>
          </cell>
          <cell r="E4278">
            <v>0</v>
          </cell>
        </row>
        <row r="4279">
          <cell r="B4279" t="str">
            <v>524217</v>
          </cell>
          <cell r="C4279" t="str">
            <v>CRUZETA FOFO JE 2GS D=300 X 80MM (52,6KG)</v>
          </cell>
          <cell r="D4279" t="str">
            <v>UN</v>
          </cell>
          <cell r="E4279">
            <v>0</v>
          </cell>
        </row>
        <row r="4280">
          <cell r="B4280" t="str">
            <v>524218</v>
          </cell>
          <cell r="C4280" t="str">
            <v>CRUZETA FOFO JE 2GS D=300 X 100MM (56,6KG)</v>
          </cell>
          <cell r="D4280" t="str">
            <v>UN</v>
          </cell>
          <cell r="E4280">
            <v>0</v>
          </cell>
        </row>
        <row r="4281">
          <cell r="B4281" t="str">
            <v>524219</v>
          </cell>
          <cell r="C4281" t="str">
            <v>CRUZETA FOFO JE 2GS D=300 X 200MM (78KG)</v>
          </cell>
          <cell r="D4281" t="str">
            <v>UN</v>
          </cell>
          <cell r="E4281">
            <v>0</v>
          </cell>
        </row>
        <row r="4282">
          <cell r="B4282" t="str">
            <v>524220</v>
          </cell>
          <cell r="C4282" t="str">
            <v>CRUZETA FOFO JE 2GS D=300 X 300MM (104KG)</v>
          </cell>
          <cell r="D4282" t="str">
            <v>UN</v>
          </cell>
          <cell r="E4282">
            <v>0</v>
          </cell>
        </row>
        <row r="4283">
          <cell r="B4283" t="str">
            <v>524221</v>
          </cell>
          <cell r="C4283" t="str">
            <v>CRUZETA FOFO JE D=400  X  80MM (70KG)</v>
          </cell>
          <cell r="D4283" t="str">
            <v>UN</v>
          </cell>
          <cell r="E4283">
            <v>0</v>
          </cell>
        </row>
        <row r="4284">
          <cell r="B4284" t="str">
            <v>524222</v>
          </cell>
          <cell r="C4284" t="str">
            <v>CRUZETA FOFO JE D=400  X  100MM (76KG)</v>
          </cell>
          <cell r="D4284" t="str">
            <v>UN</v>
          </cell>
          <cell r="E4284">
            <v>0</v>
          </cell>
        </row>
        <row r="4285">
          <cell r="B4285" t="str">
            <v>524223</v>
          </cell>
          <cell r="C4285" t="str">
            <v>CRUZETA FOFO JE D=400  X  200MM (98KG)</v>
          </cell>
          <cell r="D4285" t="str">
            <v>UN</v>
          </cell>
          <cell r="E4285">
            <v>0</v>
          </cell>
        </row>
        <row r="4286">
          <cell r="B4286" t="str">
            <v>524224</v>
          </cell>
          <cell r="C4286" t="str">
            <v>CRUZETA FOFO JE D=400  X  300MM (120KG)</v>
          </cell>
          <cell r="D4286" t="str">
            <v>UN</v>
          </cell>
          <cell r="E4286">
            <v>0</v>
          </cell>
        </row>
        <row r="4287">
          <cell r="B4287" t="str">
            <v>524225</v>
          </cell>
          <cell r="C4287" t="str">
            <v>CRUZETA FOFO JE D=400  X  400MM (146KG)</v>
          </cell>
          <cell r="D4287" t="str">
            <v>UN</v>
          </cell>
          <cell r="E4287">
            <v>0</v>
          </cell>
        </row>
        <row r="4288">
          <cell r="B4288" t="str">
            <v>524226</v>
          </cell>
          <cell r="C4288" t="str">
            <v>CRUZETA FOFO JE D=500  X  100MM (107KG)</v>
          </cell>
          <cell r="D4288" t="str">
            <v>UN</v>
          </cell>
          <cell r="E4288">
            <v>0</v>
          </cell>
        </row>
        <row r="4289">
          <cell r="B4289" t="str">
            <v>524227</v>
          </cell>
          <cell r="C4289" t="str">
            <v>CRUZETA FOFO JE D=500  X  200MM (132KG)</v>
          </cell>
          <cell r="D4289" t="str">
            <v>UN</v>
          </cell>
          <cell r="E4289">
            <v>0</v>
          </cell>
        </row>
        <row r="4290">
          <cell r="B4290" t="str">
            <v>524228</v>
          </cell>
          <cell r="C4290" t="str">
            <v>CRUZETA FOFO JE D=500  X  300MM (160KG)</v>
          </cell>
          <cell r="D4290" t="str">
            <v>UN</v>
          </cell>
          <cell r="E4290">
            <v>0</v>
          </cell>
        </row>
        <row r="4291">
          <cell r="B4291" t="str">
            <v>524229</v>
          </cell>
          <cell r="C4291" t="str">
            <v>CRUZETA FOFO JE D=500  X  500MM (223KG)</v>
          </cell>
          <cell r="D4291" t="str">
            <v>UN</v>
          </cell>
          <cell r="E4291">
            <v>0</v>
          </cell>
        </row>
        <row r="4292">
          <cell r="B4292" t="str">
            <v>524230</v>
          </cell>
          <cell r="C4292" t="str">
            <v>CRUZETA FOFO JE D=600  X  100MM (143KG)</v>
          </cell>
          <cell r="D4292" t="str">
            <v>UN</v>
          </cell>
          <cell r="E4292">
            <v>0</v>
          </cell>
        </row>
        <row r="4293">
          <cell r="B4293" t="str">
            <v>524231</v>
          </cell>
          <cell r="C4293" t="str">
            <v>CRUZETA FOFO JE D=600  X  200MM (175KG)</v>
          </cell>
          <cell r="D4293" t="str">
            <v>UN</v>
          </cell>
          <cell r="E4293">
            <v>0</v>
          </cell>
        </row>
        <row r="4294">
          <cell r="B4294" t="str">
            <v>524232</v>
          </cell>
          <cell r="C4294" t="str">
            <v>CRUZETA FOFO JE D=600  X  300MM (207KG)</v>
          </cell>
          <cell r="D4294" t="str">
            <v>UN</v>
          </cell>
          <cell r="E4294">
            <v>0</v>
          </cell>
        </row>
        <row r="4295">
          <cell r="B4295" t="str">
            <v>524233</v>
          </cell>
          <cell r="C4295" t="str">
            <v>CRUZETA FOFO JE D=600  X  400MM (240KG)</v>
          </cell>
          <cell r="D4295" t="str">
            <v>UN</v>
          </cell>
          <cell r="E4295">
            <v>0</v>
          </cell>
        </row>
        <row r="4296">
          <cell r="B4296" t="str">
            <v>524234</v>
          </cell>
          <cell r="C4296" t="str">
            <v>CRUZETA FOFO JE D=600  X  600MM (330KG)</v>
          </cell>
          <cell r="D4296" t="str">
            <v>UN</v>
          </cell>
          <cell r="E4296">
            <v>0</v>
          </cell>
        </row>
        <row r="4297">
          <cell r="B4297" t="str">
            <v>524235</v>
          </cell>
          <cell r="C4297" t="str">
            <v>CRUZETA FOFO JE 2GS D=100  X  80MM (23,1KG)</v>
          </cell>
          <cell r="D4297" t="str">
            <v>UN</v>
          </cell>
          <cell r="E4297">
            <v>0</v>
          </cell>
        </row>
        <row r="4298">
          <cell r="B4298" t="str">
            <v>524236</v>
          </cell>
          <cell r="C4298" t="str">
            <v>CRUZETA FOFO JE 2GS D=150  X  80MM (25,2KG)</v>
          </cell>
          <cell r="D4298" t="str">
            <v>UN</v>
          </cell>
          <cell r="E4298">
            <v>0</v>
          </cell>
        </row>
        <row r="4299">
          <cell r="B4299" t="str">
            <v>524237</v>
          </cell>
          <cell r="C4299" t="str">
            <v>CRUZETA FOFO JE 2GS D=150  X  100MM (31,5KG)</v>
          </cell>
          <cell r="D4299" t="str">
            <v>UN</v>
          </cell>
          <cell r="E4299">
            <v>0</v>
          </cell>
        </row>
        <row r="4300">
          <cell r="B4300" t="str">
            <v>524238</v>
          </cell>
          <cell r="C4300" t="str">
            <v>CRUZETA FOFO JE 2GS D=200  X  80MM (36,6KG)</v>
          </cell>
          <cell r="D4300" t="str">
            <v>UN</v>
          </cell>
          <cell r="E4300">
            <v>0</v>
          </cell>
        </row>
        <row r="4301">
          <cell r="B4301" t="str">
            <v>524239</v>
          </cell>
          <cell r="C4301" t="str">
            <v>CRUZETA FOFO JE 2GS D=200  X  100MM (38,9KG)</v>
          </cell>
          <cell r="D4301" t="str">
            <v>UN</v>
          </cell>
          <cell r="E4301">
            <v>0</v>
          </cell>
        </row>
        <row r="4302">
          <cell r="B4302" t="str">
            <v>524240</v>
          </cell>
          <cell r="C4302" t="str">
            <v>CRUZETA FOFO JE 2GS D=250  X  80MM (44,8KG)</v>
          </cell>
          <cell r="D4302" t="str">
            <v>UN</v>
          </cell>
          <cell r="E4302">
            <v>0</v>
          </cell>
        </row>
        <row r="4303">
          <cell r="B4303" t="str">
            <v>524241</v>
          </cell>
          <cell r="C4303" t="str">
            <v>CRUZETA FOFO JE 2GS D=250  X  100MM (49,1KG)</v>
          </cell>
          <cell r="D4303" t="str">
            <v>UN</v>
          </cell>
          <cell r="E4303">
            <v>0</v>
          </cell>
        </row>
        <row r="4304">
          <cell r="B4304" t="str">
            <v>524242</v>
          </cell>
          <cell r="C4304" t="str">
            <v>CRUZETA FOFO JE 2GS D=200  X  150MM (46,8KG)</v>
          </cell>
          <cell r="D4304" t="str">
            <v>UN</v>
          </cell>
          <cell r="E4304">
            <v>0</v>
          </cell>
        </row>
        <row r="4306">
          <cell r="B4306" t="str">
            <v>524300</v>
          </cell>
          <cell r="C4306" t="str">
            <v>EXTREMIDADES EM FOFO (C31 - METALURGICA 100%)</v>
          </cell>
        </row>
        <row r="4307">
          <cell r="B4307" t="str">
            <v>524301</v>
          </cell>
          <cell r="C4307" t="str">
            <v>EXTREMIDADE FOFO PN-10/16/25 FG-JE2GS D=80MM(9,3KG</v>
          </cell>
          <cell r="D4307" t="str">
            <v>UN</v>
          </cell>
          <cell r="E4307">
            <v>126.26</v>
          </cell>
        </row>
        <row r="4308">
          <cell r="B4308" t="str">
            <v>524302</v>
          </cell>
          <cell r="C4308" t="str">
            <v>EXTREMIDADE FOFO PN-10 FG-JE D= 100MM(  9KG)</v>
          </cell>
          <cell r="D4308" t="str">
            <v>UN</v>
          </cell>
          <cell r="E4308">
            <v>128.80000000000001</v>
          </cell>
        </row>
        <row r="4309">
          <cell r="B4309" t="str">
            <v>524303</v>
          </cell>
          <cell r="C4309" t="str">
            <v>EXTREMIDADE FOFO PN-10 FG-JE D= 150MM( 14KG)</v>
          </cell>
          <cell r="D4309" t="str">
            <v>UN</v>
          </cell>
          <cell r="E4309">
            <v>182.96</v>
          </cell>
        </row>
        <row r="4310">
          <cell r="B4310" t="str">
            <v>524304</v>
          </cell>
          <cell r="C4310" t="str">
            <v>EXTREMIDADE FOFO PN-10 FG-JE D= 200MM( 20KG)</v>
          </cell>
          <cell r="D4310" t="str">
            <v>UN</v>
          </cell>
          <cell r="E4310">
            <v>280.54000000000002</v>
          </cell>
        </row>
        <row r="4311">
          <cell r="B4311" t="str">
            <v>524305</v>
          </cell>
          <cell r="C4311" t="str">
            <v>EXTREMIDADE FOFO PN-10 FG-JE D= 250MM( 28KG)</v>
          </cell>
          <cell r="D4311" t="str">
            <v>UN</v>
          </cell>
          <cell r="E4311">
            <v>338.66</v>
          </cell>
        </row>
        <row r="4312">
          <cell r="B4312" t="str">
            <v>524306</v>
          </cell>
          <cell r="C4312" t="str">
            <v>EXTREMIDADE FOFO PN-10 FG-JE D= 300MM( 36KG)</v>
          </cell>
          <cell r="D4312" t="str">
            <v>UN</v>
          </cell>
          <cell r="E4312">
            <v>504.05</v>
          </cell>
        </row>
        <row r="4313">
          <cell r="B4313" t="str">
            <v>524307</v>
          </cell>
          <cell r="C4313" t="str">
            <v>EXTREMIDADE FOFO PN-10 FG-JE D= 350MM( 44KG)</v>
          </cell>
          <cell r="D4313" t="str">
            <v>UN</v>
          </cell>
          <cell r="E4313">
            <v>761.81</v>
          </cell>
        </row>
        <row r="4314">
          <cell r="B4314" t="str">
            <v>524308</v>
          </cell>
          <cell r="C4314" t="str">
            <v>EXTREMIDADE FOFO PN-10 FG-JE D= 400MM( 54KG)</v>
          </cell>
          <cell r="D4314" t="str">
            <v>UN</v>
          </cell>
          <cell r="E4314">
            <v>981.67</v>
          </cell>
        </row>
        <row r="4315">
          <cell r="B4315" t="str">
            <v>524309</v>
          </cell>
          <cell r="C4315" t="str">
            <v>EXTREMIDADE FOFO PN-10 FG-JE D= 450MM( 68KG)</v>
          </cell>
          <cell r="D4315" t="str">
            <v>UN</v>
          </cell>
          <cell r="E4315">
            <v>0</v>
          </cell>
        </row>
        <row r="4316">
          <cell r="B4316" t="str">
            <v>524310</v>
          </cell>
          <cell r="C4316" t="str">
            <v>EXTREMIDADE FOFO PN-10 FG-JE D= 500MM( 77KG)</v>
          </cell>
          <cell r="D4316" t="str">
            <v>UN</v>
          </cell>
          <cell r="E4316">
            <v>0</v>
          </cell>
        </row>
        <row r="4317">
          <cell r="B4317" t="str">
            <v>524311</v>
          </cell>
          <cell r="C4317" t="str">
            <v>EXTREMIDADE FOFO PN-10 FG-JE D= 600MM(106KG)</v>
          </cell>
          <cell r="D4317" t="str">
            <v>UN</v>
          </cell>
          <cell r="E4317">
            <v>0</v>
          </cell>
        </row>
        <row r="4318">
          <cell r="B4318" t="str">
            <v>524312</v>
          </cell>
          <cell r="C4318" t="str">
            <v>EXTREMIDADE FOFO PN-10 FG-JE D= 700MM(221KG)</v>
          </cell>
          <cell r="D4318" t="str">
            <v>UN</v>
          </cell>
          <cell r="E4318">
            <v>0</v>
          </cell>
        </row>
        <row r="4319">
          <cell r="B4319" t="str">
            <v>524313</v>
          </cell>
          <cell r="C4319" t="str">
            <v>EXTREMIDADE FOFO PN-10 FG-JE D= 800MM(290KG)</v>
          </cell>
          <cell r="D4319" t="str">
            <v>UN</v>
          </cell>
          <cell r="E4319">
            <v>0</v>
          </cell>
        </row>
        <row r="4320">
          <cell r="B4320" t="str">
            <v>524314</v>
          </cell>
          <cell r="C4320" t="str">
            <v>EXTREMIDADE FOFO PN-10 FG-JE D= 900MM(366KG)</v>
          </cell>
          <cell r="D4320" t="str">
            <v>UN</v>
          </cell>
          <cell r="E4320">
            <v>0</v>
          </cell>
        </row>
        <row r="4321">
          <cell r="B4321" t="str">
            <v>524315</v>
          </cell>
          <cell r="C4321" t="str">
            <v>EXTREMIDADE FOFO PN-10 FG-JE D=1000MM(467KG)</v>
          </cell>
          <cell r="D4321" t="str">
            <v>UN</v>
          </cell>
          <cell r="E4321">
            <v>0</v>
          </cell>
        </row>
        <row r="4322">
          <cell r="B4322" t="str">
            <v>524316</v>
          </cell>
          <cell r="C4322" t="str">
            <v>EXTREMIDADE FOFO PN-10 FG-JE D=1200MM(620KG)</v>
          </cell>
          <cell r="D4322" t="str">
            <v>UN</v>
          </cell>
          <cell r="E4322">
            <v>0</v>
          </cell>
        </row>
        <row r="4323">
          <cell r="B4323" t="str">
            <v>524317</v>
          </cell>
          <cell r="C4323" t="str">
            <v>EXTREMIDADE FOFO PN-10/16/25 FG-PONTA D=80MM(7KG)</v>
          </cell>
          <cell r="D4323" t="str">
            <v>UN</v>
          </cell>
          <cell r="E4323">
            <v>0</v>
          </cell>
        </row>
        <row r="4324">
          <cell r="B4324" t="str">
            <v>524318</v>
          </cell>
          <cell r="C4324" t="str">
            <v>EXTREMIDADE FOFO PN-10 FG-PONTA D= 100MM( 10KG)</v>
          </cell>
          <cell r="D4324" t="str">
            <v>UN</v>
          </cell>
          <cell r="E4324">
            <v>154.26</v>
          </cell>
        </row>
        <row r="4325">
          <cell r="B4325" t="str">
            <v>524319</v>
          </cell>
          <cell r="C4325" t="str">
            <v>EXTREMIDADE FOFO PN-10 FG-PONTA D= 150MM( 16KG)</v>
          </cell>
          <cell r="D4325" t="str">
            <v>UN</v>
          </cell>
          <cell r="E4325">
            <v>225.18</v>
          </cell>
        </row>
        <row r="4326">
          <cell r="B4326" t="str">
            <v>524320</v>
          </cell>
          <cell r="C4326" t="str">
            <v>EXTREMIDADE FOFO PN-10 FG-PONTA D= 200MM( 23KG)</v>
          </cell>
          <cell r="D4326" t="str">
            <v>UN</v>
          </cell>
          <cell r="E4326">
            <v>435.8</v>
          </cell>
        </row>
        <row r="4327">
          <cell r="B4327" t="str">
            <v>524321</v>
          </cell>
          <cell r="C4327" t="str">
            <v>EXTREMIDADE FOFO PN-10 FG-PONTA D= 250MM( 32KG)</v>
          </cell>
          <cell r="D4327" t="str">
            <v>UN</v>
          </cell>
          <cell r="E4327">
            <v>563.15</v>
          </cell>
        </row>
        <row r="4328">
          <cell r="B4328" t="str">
            <v>524322</v>
          </cell>
          <cell r="C4328" t="str">
            <v>EXTREMIDADE FOFO PN-10 FG-PONTA D= 300MM( 42KG)</v>
          </cell>
          <cell r="D4328" t="str">
            <v>UN</v>
          </cell>
          <cell r="E4328">
            <v>790.3</v>
          </cell>
        </row>
        <row r="4329">
          <cell r="B4329" t="str">
            <v>524323</v>
          </cell>
          <cell r="C4329" t="str">
            <v>EXTREMIDADE FOFO PN-10 FG-PONTA D= 350MM( 52KG)</v>
          </cell>
          <cell r="D4329" t="str">
            <v>UN</v>
          </cell>
          <cell r="E4329">
            <v>887.98</v>
          </cell>
        </row>
        <row r="4330">
          <cell r="B4330" t="str">
            <v>524324</v>
          </cell>
          <cell r="C4330" t="str">
            <v>EXTREMIDADE FOFO PN-10 FG-PONTA D= 400MM( 64KG)</v>
          </cell>
          <cell r="D4330" t="str">
            <v>UN</v>
          </cell>
          <cell r="E4330">
            <v>1008</v>
          </cell>
        </row>
        <row r="4331">
          <cell r="B4331" t="str">
            <v>524325</v>
          </cell>
          <cell r="C4331" t="str">
            <v>EXTREMIDADE FOFO PN-10 FG-PONTA D= 450MM( 78KG)</v>
          </cell>
          <cell r="D4331" t="str">
            <v>UN</v>
          </cell>
          <cell r="E4331">
            <v>0</v>
          </cell>
        </row>
        <row r="4332">
          <cell r="B4332" t="str">
            <v>524326</v>
          </cell>
          <cell r="C4332" t="str">
            <v>EXTREMIDADE FOFO PN-10 FG-PONTA D= 500MM( 94KG)</v>
          </cell>
          <cell r="D4332" t="str">
            <v>UN</v>
          </cell>
          <cell r="E4332">
            <v>0</v>
          </cell>
        </row>
        <row r="4333">
          <cell r="B4333" t="str">
            <v>524327</v>
          </cell>
          <cell r="C4333" t="str">
            <v>EXTREMIDADE FOFO PN-10 FG-PONTA D= 600MM(133KG)</v>
          </cell>
          <cell r="D4333" t="str">
            <v>UN</v>
          </cell>
          <cell r="E4333">
            <v>0</v>
          </cell>
        </row>
        <row r="4334">
          <cell r="B4334" t="str">
            <v>524328</v>
          </cell>
          <cell r="C4334" t="str">
            <v>EXTREMIDADE FOFO PN-10 FG-PONTA D= 700MM(179KG)</v>
          </cell>
          <cell r="D4334" t="str">
            <v>UN</v>
          </cell>
          <cell r="E4334">
            <v>0</v>
          </cell>
        </row>
        <row r="4335">
          <cell r="B4335" t="str">
            <v>524329</v>
          </cell>
          <cell r="C4335" t="str">
            <v>EXTREMIDADE FOFO PN-10 FG-PONTA D= 800MM(226KG)</v>
          </cell>
          <cell r="D4335" t="str">
            <v>UN</v>
          </cell>
          <cell r="E4335">
            <v>0</v>
          </cell>
        </row>
        <row r="4336">
          <cell r="B4336" t="str">
            <v>524330</v>
          </cell>
          <cell r="C4336" t="str">
            <v>EXTREMIDADE FOFO PN-10 FG-PONTA D= 900MM(272KG)</v>
          </cell>
          <cell r="D4336" t="str">
            <v>UN</v>
          </cell>
          <cell r="E4336">
            <v>0</v>
          </cell>
        </row>
        <row r="4337">
          <cell r="B4337" t="str">
            <v>524331</v>
          </cell>
          <cell r="C4337" t="str">
            <v>EXTREMIDADE FOFO PN-10 FG-PONTA D=1000MM(328KG)</v>
          </cell>
          <cell r="D4337" t="str">
            <v>UN</v>
          </cell>
          <cell r="E4337">
            <v>0</v>
          </cell>
        </row>
        <row r="4338">
          <cell r="B4338" t="str">
            <v>524332</v>
          </cell>
          <cell r="C4338" t="str">
            <v>EXTREMIDADE FOFO PN-10 FG-PONTA D=1200MM(456KG)</v>
          </cell>
          <cell r="D4338" t="str">
            <v>UN</v>
          </cell>
          <cell r="E4338">
            <v>0</v>
          </cell>
        </row>
        <row r="4339">
          <cell r="B4339" t="str">
            <v>524333</v>
          </cell>
          <cell r="C4339" t="str">
            <v>EXTREMIDADE FOFO PN-10 FG-JM D= 300MM( 57KG)</v>
          </cell>
          <cell r="D4339" t="str">
            <v>UN</v>
          </cell>
          <cell r="E4339">
            <v>0</v>
          </cell>
        </row>
        <row r="4340">
          <cell r="B4340" t="str">
            <v>524334</v>
          </cell>
          <cell r="C4340" t="str">
            <v>EXTREMIDADE FOFO PN-10 FG-JM D= 350MM( 72KG)</v>
          </cell>
          <cell r="D4340" t="str">
            <v>UN</v>
          </cell>
          <cell r="E4340">
            <v>0</v>
          </cell>
        </row>
        <row r="4341">
          <cell r="B4341" t="str">
            <v>524335</v>
          </cell>
          <cell r="C4341" t="str">
            <v>EXTREMIDADE FOFO PN-10 FG-JM D= 400MM( 90KG)</v>
          </cell>
          <cell r="D4341" t="str">
            <v>UN</v>
          </cell>
          <cell r="E4341">
            <v>0</v>
          </cell>
        </row>
        <row r="4342">
          <cell r="B4342" t="str">
            <v>524336</v>
          </cell>
          <cell r="C4342" t="str">
            <v>EXTREMIDADE FOFO PN-10 FG-JM D= 450MM( 99KG)</v>
          </cell>
          <cell r="D4342" t="str">
            <v>UN</v>
          </cell>
          <cell r="E4342">
            <v>0</v>
          </cell>
        </row>
        <row r="4343">
          <cell r="B4343" t="str">
            <v>524337</v>
          </cell>
          <cell r="C4343" t="str">
            <v>EXTREMIDADE FOFO PN-10 FG-JM D= 500MM(141KG)</v>
          </cell>
          <cell r="D4343" t="str">
            <v>UN</v>
          </cell>
          <cell r="E4343">
            <v>0</v>
          </cell>
        </row>
        <row r="4344">
          <cell r="B4344" t="str">
            <v>524338</v>
          </cell>
          <cell r="C4344" t="str">
            <v>EXTREMIDADE FOFO PN-10 FG-JM D= 600MM(186KG)</v>
          </cell>
          <cell r="D4344" t="str">
            <v>UN</v>
          </cell>
          <cell r="E4344">
            <v>0</v>
          </cell>
        </row>
        <row r="4345">
          <cell r="B4345" t="str">
            <v>524339</v>
          </cell>
          <cell r="C4345" t="str">
            <v>EXTREMIDADE FOFO PN-10 FG-JM D= 700MM(242KG)</v>
          </cell>
          <cell r="D4345" t="str">
            <v>UN</v>
          </cell>
          <cell r="E4345">
            <v>0</v>
          </cell>
        </row>
        <row r="4346">
          <cell r="B4346" t="str">
            <v>524340</v>
          </cell>
          <cell r="C4346" t="str">
            <v>EXTREMIDADE FOFO PN-10 FG-JM D= 800MM(354KG)</v>
          </cell>
          <cell r="D4346" t="str">
            <v>UN</v>
          </cell>
          <cell r="E4346">
            <v>0</v>
          </cell>
        </row>
        <row r="4347">
          <cell r="B4347" t="str">
            <v>524341</v>
          </cell>
          <cell r="C4347" t="str">
            <v>EXTREMIDADE FOFO PN-10 FG-JM D= 900MM(423KG)</v>
          </cell>
          <cell r="D4347" t="str">
            <v>UN</v>
          </cell>
          <cell r="E4347">
            <v>0</v>
          </cell>
        </row>
        <row r="4348">
          <cell r="B4348" t="str">
            <v>524342</v>
          </cell>
          <cell r="C4348" t="str">
            <v>EXTREMIDADE FOFO PN-10 FG-JM D=1000MM(553KG)</v>
          </cell>
          <cell r="D4348" t="str">
            <v>UN</v>
          </cell>
          <cell r="E4348">
            <v>0</v>
          </cell>
        </row>
        <row r="4349">
          <cell r="B4349" t="str">
            <v>524343</v>
          </cell>
          <cell r="C4349" t="str">
            <v>EXTREMIDADE FOFO PN-10 FG-JM D=1200MM(728KG)</v>
          </cell>
          <cell r="D4349" t="str">
            <v>UN</v>
          </cell>
          <cell r="E4349">
            <v>0</v>
          </cell>
        </row>
        <row r="4350">
          <cell r="B4350" t="str">
            <v>524344</v>
          </cell>
          <cell r="C4350" t="str">
            <v>EXTREM FOFO PN10/16/25 PT-FG C/ABA D= 80MM(15,5KG)</v>
          </cell>
          <cell r="D4350" t="str">
            <v>UN</v>
          </cell>
          <cell r="E4350">
            <v>0</v>
          </cell>
        </row>
        <row r="4351">
          <cell r="B4351" t="str">
            <v>524345</v>
          </cell>
          <cell r="C4351" t="str">
            <v>EXTREMIDADE FOFO PN10 PT-FG C/ABA D= 100MM( 21KG)</v>
          </cell>
          <cell r="D4351" t="str">
            <v>UN</v>
          </cell>
          <cell r="E4351">
            <v>0</v>
          </cell>
        </row>
        <row r="4352">
          <cell r="B4352" t="str">
            <v>524346</v>
          </cell>
          <cell r="C4352" t="str">
            <v>EXTREMIDADE FOFO PN10 PT-FG C/ABA D= 150MM( 32KG)</v>
          </cell>
          <cell r="D4352" t="str">
            <v>UN</v>
          </cell>
          <cell r="E4352">
            <v>0</v>
          </cell>
        </row>
        <row r="4353">
          <cell r="B4353" t="str">
            <v>524347</v>
          </cell>
          <cell r="C4353" t="str">
            <v>EXTREMIDADE FOFO PN10 PT-FG C/ABA D= 200MM( 46KG)</v>
          </cell>
          <cell r="D4353" t="str">
            <v>UN</v>
          </cell>
          <cell r="E4353">
            <v>0</v>
          </cell>
        </row>
        <row r="4354">
          <cell r="B4354" t="str">
            <v>524348</v>
          </cell>
          <cell r="C4354" t="str">
            <v>EXTREMIDADE FOFO PN10 PT-FG C/ABA D= 250MM( 58KG)</v>
          </cell>
          <cell r="D4354" t="str">
            <v>UN</v>
          </cell>
          <cell r="E4354">
            <v>0</v>
          </cell>
        </row>
        <row r="4355">
          <cell r="B4355" t="str">
            <v>524349</v>
          </cell>
          <cell r="C4355" t="str">
            <v>EXTREMIDADE FOFO PN10 PT-FG C/ABA D= 300MM( 75KG)</v>
          </cell>
          <cell r="D4355" t="str">
            <v>UN</v>
          </cell>
          <cell r="E4355">
            <v>0</v>
          </cell>
        </row>
        <row r="4356">
          <cell r="B4356" t="str">
            <v>524350</v>
          </cell>
          <cell r="C4356" t="str">
            <v>EXTREMIDADE FOFO PN10 PT-FG C/ABA D= 350MM( 89KG)</v>
          </cell>
          <cell r="D4356" t="str">
            <v>UN</v>
          </cell>
          <cell r="E4356">
            <v>0</v>
          </cell>
        </row>
        <row r="4357">
          <cell r="B4357" t="str">
            <v>524351</v>
          </cell>
          <cell r="C4357" t="str">
            <v>EXTREMIDADE FOFO PN10 PT-FG C/ABA D= 400MM(108KG)</v>
          </cell>
          <cell r="D4357" t="str">
            <v>UN</v>
          </cell>
          <cell r="E4357">
            <v>0</v>
          </cell>
        </row>
        <row r="4358">
          <cell r="B4358" t="str">
            <v>524352</v>
          </cell>
          <cell r="C4358" t="str">
            <v>EXTREMIDADE FOFO PN10 PT-FG C/ABA D= 450MM(140KG)</v>
          </cell>
          <cell r="D4358" t="str">
            <v>UN</v>
          </cell>
          <cell r="E4358">
            <v>0</v>
          </cell>
        </row>
        <row r="4359">
          <cell r="B4359" t="str">
            <v>524353</v>
          </cell>
          <cell r="C4359" t="str">
            <v>EXTREMIDADE FOFO PN10 PT-FG C/ABA D= 500MM(147KG)</v>
          </cell>
          <cell r="D4359" t="str">
            <v>UN</v>
          </cell>
          <cell r="E4359">
            <v>0</v>
          </cell>
        </row>
        <row r="4360">
          <cell r="B4360" t="str">
            <v>524354</v>
          </cell>
          <cell r="C4360" t="str">
            <v>EXTREMIDADE FOFO PN10 PT-FG C/ABA D= 600MM(197KG)</v>
          </cell>
          <cell r="D4360" t="str">
            <v>UN</v>
          </cell>
          <cell r="E4360">
            <v>0</v>
          </cell>
        </row>
        <row r="4361">
          <cell r="B4361" t="str">
            <v>524355</v>
          </cell>
          <cell r="C4361" t="str">
            <v>EXTREMIDADE FOFO PN10 PT-FG C/ABA D= 700MM(244KG)</v>
          </cell>
          <cell r="D4361" t="str">
            <v>UN</v>
          </cell>
          <cell r="E4361">
            <v>0</v>
          </cell>
        </row>
        <row r="4362">
          <cell r="B4362" t="str">
            <v>524356</v>
          </cell>
          <cell r="C4362" t="str">
            <v>EXTREMIDADE FOFO PN10 PT-FG C/ABA D= 800MM(314KG)</v>
          </cell>
          <cell r="D4362" t="str">
            <v>UN</v>
          </cell>
          <cell r="E4362">
            <v>0</v>
          </cell>
        </row>
        <row r="4363">
          <cell r="B4363" t="str">
            <v>524357</v>
          </cell>
          <cell r="C4363" t="str">
            <v>EXTREMIDADE FOFO PN10 PT-FG C/ABA D= 900MM(345KG)</v>
          </cell>
          <cell r="D4363" t="str">
            <v>UN</v>
          </cell>
          <cell r="E4363">
            <v>0</v>
          </cell>
        </row>
        <row r="4364">
          <cell r="B4364" t="str">
            <v>524358</v>
          </cell>
          <cell r="C4364" t="str">
            <v>EXTREMIDADE FOFO PN10 PT-FG C/ABA D=1000MM(487KG)</v>
          </cell>
          <cell r="D4364" t="str">
            <v>UN</v>
          </cell>
          <cell r="E4364">
            <v>0</v>
          </cell>
        </row>
        <row r="4365">
          <cell r="B4365" t="str">
            <v>524359</v>
          </cell>
          <cell r="C4365" t="str">
            <v>EXTREMIDADE FOFO PN10 PT-FG C/ABA D=1200MM(687KG)</v>
          </cell>
          <cell r="D4365" t="str">
            <v>UN</v>
          </cell>
          <cell r="E4365">
            <v>0</v>
          </cell>
        </row>
        <row r="4366">
          <cell r="B4366" t="str">
            <v>524360</v>
          </cell>
          <cell r="C4366" t="str">
            <v>EXTREMIDADE FOFO PN-16 FG-BOLSA D= 100MM(  9KG)</v>
          </cell>
          <cell r="D4366" t="str">
            <v>UN</v>
          </cell>
          <cell r="E4366">
            <v>0</v>
          </cell>
        </row>
        <row r="4367">
          <cell r="B4367" t="str">
            <v>524361</v>
          </cell>
          <cell r="C4367" t="str">
            <v>EXTREMIDADE FOFO PN-16 FG-BOLSA D= 150MM( 14KG)</v>
          </cell>
          <cell r="D4367" t="str">
            <v>UN</v>
          </cell>
          <cell r="E4367">
            <v>0</v>
          </cell>
        </row>
        <row r="4368">
          <cell r="B4368" t="str">
            <v>524362</v>
          </cell>
          <cell r="C4368" t="str">
            <v>EXTREMIDADE FOFO PN-16 FG-BOLSA D= 200MM( 20KG)</v>
          </cell>
          <cell r="D4368" t="str">
            <v>UN</v>
          </cell>
          <cell r="E4368">
            <v>0</v>
          </cell>
        </row>
        <row r="4369">
          <cell r="B4369" t="str">
            <v>524363</v>
          </cell>
          <cell r="C4369" t="str">
            <v>EXTREMIDADE FOFO PN-16 FG-BOLSA D= 250MM( 28KG)</v>
          </cell>
          <cell r="D4369" t="str">
            <v>UN</v>
          </cell>
          <cell r="E4369">
            <v>0</v>
          </cell>
        </row>
        <row r="4370">
          <cell r="B4370" t="str">
            <v>524364</v>
          </cell>
          <cell r="C4370" t="str">
            <v>EXTREMIDADE FOFO PN-16 FG-BOLSA D= 300MM( 36KG)</v>
          </cell>
          <cell r="D4370" t="str">
            <v>UN</v>
          </cell>
          <cell r="E4370">
            <v>0</v>
          </cell>
        </row>
        <row r="4371">
          <cell r="B4371" t="str">
            <v>524365</v>
          </cell>
          <cell r="C4371" t="str">
            <v>EXTREMIDADE FOFO PN-16 FG-BOLSA D= 350MM( 47KG)</v>
          </cell>
          <cell r="D4371" t="str">
            <v>UN</v>
          </cell>
          <cell r="E4371">
            <v>0</v>
          </cell>
        </row>
        <row r="4372">
          <cell r="B4372" t="str">
            <v>524366</v>
          </cell>
          <cell r="C4372" t="str">
            <v>EXTREMIDADE FOFO PN-16 FG-BOLSA D= 400MM( 60KG)</v>
          </cell>
          <cell r="D4372" t="str">
            <v>UN</v>
          </cell>
          <cell r="E4372">
            <v>0</v>
          </cell>
        </row>
        <row r="4373">
          <cell r="B4373" t="str">
            <v>524367</v>
          </cell>
          <cell r="C4373" t="str">
            <v>EXTREMIDADE FOFO PN-16 FG-BOLSA D= 450MM( 74KG)</v>
          </cell>
          <cell r="D4373" t="str">
            <v>UN</v>
          </cell>
          <cell r="E4373">
            <v>0</v>
          </cell>
        </row>
        <row r="4374">
          <cell r="B4374" t="str">
            <v>524368</v>
          </cell>
          <cell r="C4374" t="str">
            <v>EXTREMIDADE FOFO PN-16 FG-BOLSA D= 500MM( 93KG)</v>
          </cell>
          <cell r="D4374" t="str">
            <v>UN</v>
          </cell>
          <cell r="E4374">
            <v>0</v>
          </cell>
        </row>
        <row r="4375">
          <cell r="B4375" t="str">
            <v>524369</v>
          </cell>
          <cell r="C4375" t="str">
            <v>EXTREMIDADE FOFO PN-16 FG-BOLSA D= 600MM(133KG)</v>
          </cell>
          <cell r="D4375" t="str">
            <v>UN</v>
          </cell>
          <cell r="E4375">
            <v>0</v>
          </cell>
        </row>
        <row r="4376">
          <cell r="B4376" t="str">
            <v>524370</v>
          </cell>
          <cell r="C4376" t="str">
            <v>EXTREMIDADE FOFO PN-16 FG-BOLSA D= 700MM(237KG)</v>
          </cell>
          <cell r="D4376" t="str">
            <v>UN</v>
          </cell>
          <cell r="E4376">
            <v>0</v>
          </cell>
        </row>
        <row r="4377">
          <cell r="B4377" t="str">
            <v>524371</v>
          </cell>
          <cell r="C4377" t="str">
            <v>EXTREMIDADE FOFO PN-16 FG-JE2GS D=800MM (219,5KG)</v>
          </cell>
          <cell r="D4377" t="str">
            <v>UN</v>
          </cell>
          <cell r="E4377">
            <v>0</v>
          </cell>
        </row>
        <row r="4378">
          <cell r="B4378" t="str">
            <v>524372</v>
          </cell>
          <cell r="C4378" t="str">
            <v>EXTREMIDADE FOFO PN-16 FG-JE2GS D=900MM (269,5KG)</v>
          </cell>
          <cell r="D4378" t="str">
            <v>UN</v>
          </cell>
          <cell r="E4378">
            <v>0</v>
          </cell>
        </row>
        <row r="4379">
          <cell r="B4379" t="str">
            <v>524373</v>
          </cell>
          <cell r="C4379" t="str">
            <v>EXTREMIDADE FOFO PN-16 FG-JE2GS D=1000MM (342KG)</v>
          </cell>
          <cell r="D4379" t="str">
            <v>UN</v>
          </cell>
          <cell r="E4379">
            <v>0</v>
          </cell>
        </row>
        <row r="4380">
          <cell r="B4380" t="str">
            <v>524374</v>
          </cell>
          <cell r="C4380" t="str">
            <v>EXTREMIDADE FOFO PN-16 FG-BOLSA D=1200MM(685KG)</v>
          </cell>
          <cell r="D4380" t="str">
            <v>UN</v>
          </cell>
          <cell r="E4380">
            <v>0</v>
          </cell>
        </row>
        <row r="4381">
          <cell r="B4381" t="str">
            <v>524375</v>
          </cell>
          <cell r="C4381" t="str">
            <v>EXTREMIDADE FOFO PN-16 FG-PONTA D= 100MM( 10KG)</v>
          </cell>
          <cell r="D4381" t="str">
            <v>UN</v>
          </cell>
          <cell r="E4381">
            <v>0</v>
          </cell>
        </row>
        <row r="4382">
          <cell r="B4382" t="str">
            <v>524376</v>
          </cell>
          <cell r="C4382" t="str">
            <v>EXTREMIDADE FOFO PN-16 FG-PONTA D= 150MM( 16KG)</v>
          </cell>
          <cell r="D4382" t="str">
            <v>UN</v>
          </cell>
          <cell r="E4382">
            <v>0</v>
          </cell>
        </row>
        <row r="4383">
          <cell r="B4383" t="str">
            <v>524377</v>
          </cell>
          <cell r="C4383" t="str">
            <v>EXTREMIDADE FOFO PN-16 FG-PONTA D= 200MM( 23KG)</v>
          </cell>
          <cell r="D4383" t="str">
            <v>UN</v>
          </cell>
          <cell r="E4383">
            <v>0</v>
          </cell>
        </row>
        <row r="4384">
          <cell r="B4384" t="str">
            <v>524378</v>
          </cell>
          <cell r="C4384" t="str">
            <v>EXTREMIDADE FOFO PN-16 FG-PONTA D= 250MM( 32KG)</v>
          </cell>
          <cell r="D4384" t="str">
            <v>UN</v>
          </cell>
          <cell r="E4384">
            <v>0</v>
          </cell>
        </row>
        <row r="4385">
          <cell r="B4385" t="str">
            <v>524379</v>
          </cell>
          <cell r="C4385" t="str">
            <v>EXTREMIDADE FOFO PN-16 FG-PONTA D= 300MM( 43KG)</v>
          </cell>
          <cell r="D4385" t="str">
            <v>UN</v>
          </cell>
          <cell r="E4385">
            <v>0</v>
          </cell>
        </row>
        <row r="4386">
          <cell r="B4386" t="str">
            <v>524380</v>
          </cell>
          <cell r="C4386" t="str">
            <v>EXTREMIDADE FOFO PN-16 FG-PONTA D= 350MM( 55KG)</v>
          </cell>
          <cell r="D4386" t="str">
            <v>UN</v>
          </cell>
          <cell r="E4386">
            <v>0</v>
          </cell>
        </row>
        <row r="4387">
          <cell r="B4387" t="str">
            <v>524381</v>
          </cell>
          <cell r="C4387" t="str">
            <v>EXTREMIDADE FOFO PN-16 FG-PONTA D= 400MM( 70KG)</v>
          </cell>
          <cell r="D4387" t="str">
            <v>UN</v>
          </cell>
          <cell r="E4387">
            <v>0</v>
          </cell>
        </row>
        <row r="4388">
          <cell r="B4388" t="str">
            <v>524382</v>
          </cell>
          <cell r="C4388" t="str">
            <v>EXTREMIDADE FOFO PN-16 FG-PONTA D= 450MM( 84KG)</v>
          </cell>
          <cell r="D4388" t="str">
            <v>UN</v>
          </cell>
          <cell r="E4388">
            <v>0</v>
          </cell>
        </row>
        <row r="4389">
          <cell r="B4389" t="str">
            <v>524383</v>
          </cell>
          <cell r="C4389" t="str">
            <v>EXTREMIDADE FOFO PN-16 FG-PONTA D= 500MM(109KG)</v>
          </cell>
          <cell r="D4389" t="str">
            <v>UN</v>
          </cell>
          <cell r="E4389">
            <v>0</v>
          </cell>
        </row>
        <row r="4390">
          <cell r="B4390" t="str">
            <v>524384</v>
          </cell>
          <cell r="C4390" t="str">
            <v>EXTREMIDADE FOFO PN-16 FG-PONTA D= 600MM(159KG)</v>
          </cell>
          <cell r="D4390" t="str">
            <v>UN</v>
          </cell>
          <cell r="E4390">
            <v>0</v>
          </cell>
        </row>
        <row r="4391">
          <cell r="B4391" t="str">
            <v>524385</v>
          </cell>
          <cell r="C4391" t="str">
            <v>EXTREMIDADE FOFO PN-16 FG-PONTA D= 700MM(194KG)</v>
          </cell>
          <cell r="D4391" t="str">
            <v>UN</v>
          </cell>
          <cell r="E4391">
            <v>0</v>
          </cell>
        </row>
        <row r="4392">
          <cell r="B4392" t="str">
            <v>524386</v>
          </cell>
          <cell r="C4392" t="str">
            <v>EXTREMIDADE FOFO PN-16 FG-PONTA D= 800MM(245KG)</v>
          </cell>
          <cell r="D4392" t="str">
            <v>UN</v>
          </cell>
          <cell r="E4392">
            <v>0</v>
          </cell>
        </row>
        <row r="4393">
          <cell r="B4393" t="str">
            <v>524387</v>
          </cell>
          <cell r="C4393" t="str">
            <v>EXTREMIDADE FOFO PN-16 FG-PONTA D= 900MM(295KG)</v>
          </cell>
          <cell r="D4393" t="str">
            <v>UN</v>
          </cell>
          <cell r="E4393">
            <v>0</v>
          </cell>
        </row>
        <row r="4394">
          <cell r="B4394" t="str">
            <v>524388</v>
          </cell>
          <cell r="C4394" t="str">
            <v>EXTREMIDADE FOFO PN-16 FG-PONTA D=1000MM(369KG)</v>
          </cell>
          <cell r="D4394" t="str">
            <v>UN</v>
          </cell>
          <cell r="E4394">
            <v>0</v>
          </cell>
        </row>
        <row r="4395">
          <cell r="B4395" t="str">
            <v>524389</v>
          </cell>
          <cell r="C4395" t="str">
            <v>EXTREMIDADE FOFO PN-16 FG-PONTA D=1200MM(520KG)</v>
          </cell>
          <cell r="D4395" t="str">
            <v>UN</v>
          </cell>
          <cell r="E4395">
            <v>0</v>
          </cell>
        </row>
        <row r="4396">
          <cell r="B4396" t="str">
            <v>524390</v>
          </cell>
          <cell r="C4396" t="str">
            <v>EXTREMIDADE FOFO PN-16 FG-JM D= 300MM( 57KG)</v>
          </cell>
          <cell r="D4396" t="str">
            <v>UN</v>
          </cell>
          <cell r="E4396">
            <v>0</v>
          </cell>
        </row>
        <row r="4397">
          <cell r="B4397" t="str">
            <v>524391</v>
          </cell>
          <cell r="C4397" t="str">
            <v>EXTREMIDADE FOFO PN-16 FG-JM D= 350MM( 75KG)</v>
          </cell>
          <cell r="D4397" t="str">
            <v>UN</v>
          </cell>
          <cell r="E4397">
            <v>0</v>
          </cell>
        </row>
        <row r="4398">
          <cell r="B4398" t="str">
            <v>524392</v>
          </cell>
          <cell r="C4398" t="str">
            <v>EXTREMIDADE FOFO PN-16 FG-JM D= 400MM( 96KG)</v>
          </cell>
          <cell r="D4398" t="str">
            <v>UN</v>
          </cell>
          <cell r="E4398">
            <v>0</v>
          </cell>
        </row>
        <row r="4399">
          <cell r="B4399" t="str">
            <v>524393</v>
          </cell>
          <cell r="C4399" t="str">
            <v>EXTREMIDADE FOFO PN-16 FG-JM D= 450MM(106KG)</v>
          </cell>
          <cell r="D4399" t="str">
            <v>UN</v>
          </cell>
          <cell r="E4399">
            <v>0</v>
          </cell>
        </row>
        <row r="4400">
          <cell r="B4400" t="str">
            <v>524394</v>
          </cell>
          <cell r="C4400" t="str">
            <v>EXTREMIDADE FOFO PN-16 FG-JM D= 500MM(156KG)</v>
          </cell>
          <cell r="D4400" t="str">
            <v>UN</v>
          </cell>
          <cell r="E4400">
            <v>0</v>
          </cell>
        </row>
        <row r="4401">
          <cell r="B4401" t="str">
            <v>524395</v>
          </cell>
          <cell r="C4401" t="str">
            <v>EXTREMIDADE FOFO PN-16 FG-JM D= 600MM(212KG)</v>
          </cell>
          <cell r="D4401" t="str">
            <v>UN</v>
          </cell>
          <cell r="E4401">
            <v>0</v>
          </cell>
        </row>
        <row r="4402">
          <cell r="B4402" t="str">
            <v>524396</v>
          </cell>
          <cell r="C4402" t="str">
            <v>EXTREMIDADE FOFO PN-16 FG-JM D= 700MM(258KG)</v>
          </cell>
          <cell r="D4402" t="str">
            <v>UN</v>
          </cell>
          <cell r="E4402">
            <v>0</v>
          </cell>
        </row>
        <row r="4403">
          <cell r="B4403" t="str">
            <v>524397</v>
          </cell>
          <cell r="C4403" t="str">
            <v>EXTREMIDADE FOFO PN-16 FG-JM D= 800MM(346KG)</v>
          </cell>
          <cell r="D4403" t="str">
            <v>UN</v>
          </cell>
          <cell r="E4403">
            <v>0</v>
          </cell>
        </row>
        <row r="4404">
          <cell r="B4404" t="str">
            <v>524398</v>
          </cell>
          <cell r="C4404" t="str">
            <v>EXTREMIDADE FOFO PN-16 FG-JM D= 900MM(446KG)</v>
          </cell>
          <cell r="D4404" t="str">
            <v>UN</v>
          </cell>
          <cell r="E4404">
            <v>0</v>
          </cell>
        </row>
        <row r="4405">
          <cell r="B4405" t="str">
            <v>524399</v>
          </cell>
          <cell r="C4405" t="str">
            <v>EXTREMIDADE FOFO PN-16 FG-JM D=1000MM(595KG)</v>
          </cell>
          <cell r="D4405" t="str">
            <v>UN</v>
          </cell>
          <cell r="E4405">
            <v>0</v>
          </cell>
        </row>
        <row r="4406">
          <cell r="B4406" t="str">
            <v>524401</v>
          </cell>
          <cell r="C4406" t="str">
            <v>EXTREMIDADE FOFO PN-16 FG-JM D=1200MM(793KG)</v>
          </cell>
          <cell r="D4406" t="str">
            <v>UN</v>
          </cell>
          <cell r="E4406">
            <v>0</v>
          </cell>
        </row>
        <row r="4407">
          <cell r="B4407" t="str">
            <v>524402</v>
          </cell>
          <cell r="C4407" t="str">
            <v>EXTREMIDADE PN16 PONTA-FG C/ABA V.D= 100MM( 21KG)</v>
          </cell>
          <cell r="D4407" t="str">
            <v>UN</v>
          </cell>
          <cell r="E4407">
            <v>0</v>
          </cell>
        </row>
        <row r="4408">
          <cell r="B4408" t="str">
            <v>524403</v>
          </cell>
          <cell r="C4408" t="str">
            <v>EXTREMIDADE PN16 PONTA-FG C/ABA V.D= 150MM( 32KG)</v>
          </cell>
          <cell r="D4408" t="str">
            <v>UN</v>
          </cell>
          <cell r="E4408">
            <v>0</v>
          </cell>
        </row>
        <row r="4409">
          <cell r="B4409" t="str">
            <v>524404</v>
          </cell>
          <cell r="C4409" t="str">
            <v>EXTREMIDADE PN16 PONTA-FG C/ABA V.D= 200MM( 46KG)</v>
          </cell>
          <cell r="D4409" t="str">
            <v>UN</v>
          </cell>
          <cell r="E4409">
            <v>0</v>
          </cell>
        </row>
        <row r="4410">
          <cell r="B4410" t="str">
            <v>524405</v>
          </cell>
          <cell r="C4410" t="str">
            <v>EXTREMIDADE PN16 PONTA-FG C/ABA V.D= 250MM( 58KG)</v>
          </cell>
          <cell r="D4410" t="str">
            <v>UN</v>
          </cell>
          <cell r="E4410">
            <v>0</v>
          </cell>
        </row>
        <row r="4411">
          <cell r="B4411" t="str">
            <v>524406</v>
          </cell>
          <cell r="C4411" t="str">
            <v>EXTREMIDADE PN16 PONTA-FG C/ABA V.D= 300MM( 75KG)</v>
          </cell>
          <cell r="D4411" t="str">
            <v>UN</v>
          </cell>
          <cell r="E4411">
            <v>0</v>
          </cell>
        </row>
        <row r="4412">
          <cell r="B4412" t="str">
            <v>524407</v>
          </cell>
          <cell r="C4412" t="str">
            <v>EXTREMIDADE PN16 PONTA-FG C/ABA V.D= 350MM( 93KG)</v>
          </cell>
          <cell r="D4412" t="str">
            <v>UN</v>
          </cell>
          <cell r="E4412">
            <v>0</v>
          </cell>
        </row>
        <row r="4413">
          <cell r="B4413" t="str">
            <v>524408</v>
          </cell>
          <cell r="C4413" t="str">
            <v>EXTREMIDADE PN16 PONTA-FG C/ABA V.D= 400MM(114KG)</v>
          </cell>
          <cell r="D4413" t="str">
            <v>UN</v>
          </cell>
          <cell r="E4413">
            <v>0</v>
          </cell>
        </row>
        <row r="4414">
          <cell r="B4414" t="str">
            <v>524409</v>
          </cell>
          <cell r="C4414" t="str">
            <v>EXTREMIDADE PN16 PONTA-FG C/ABA V.D= 450MM (140KG)</v>
          </cell>
          <cell r="D4414" t="str">
            <v>UN</v>
          </cell>
          <cell r="E4414">
            <v>0</v>
          </cell>
        </row>
        <row r="4415">
          <cell r="B4415" t="str">
            <v>524410</v>
          </cell>
          <cell r="C4415" t="str">
            <v>EXTREMIDADE PN16 PONTA-FG C/ABA V.D= 500MM(164KG)</v>
          </cell>
          <cell r="D4415" t="str">
            <v>UN</v>
          </cell>
          <cell r="E4415">
            <v>0</v>
          </cell>
        </row>
        <row r="4416">
          <cell r="B4416" t="str">
            <v>524411</v>
          </cell>
          <cell r="C4416" t="str">
            <v>EXTREMIDADE PN16 PONTA-FG C/ABA V.D= 600MM(226KG)</v>
          </cell>
          <cell r="D4416" t="str">
            <v>UN</v>
          </cell>
          <cell r="E4416">
            <v>0</v>
          </cell>
        </row>
        <row r="4417">
          <cell r="B4417" t="str">
            <v>524412</v>
          </cell>
          <cell r="C4417" t="str">
            <v>EXTREMIDADE PN16 PONTA-FG C/ABA V.D= 700MM(272KG)</v>
          </cell>
          <cell r="D4417" t="str">
            <v>UN</v>
          </cell>
          <cell r="E4417">
            <v>0</v>
          </cell>
        </row>
        <row r="4418">
          <cell r="B4418" t="str">
            <v>524413</v>
          </cell>
          <cell r="C4418" t="str">
            <v>EXTREMIDADE PN16 PONTA-FG C/ABA V.D= 800MM(335KG)</v>
          </cell>
          <cell r="D4418" t="str">
            <v>UN</v>
          </cell>
          <cell r="E4418">
            <v>0</v>
          </cell>
        </row>
        <row r="4419">
          <cell r="B4419" t="str">
            <v>524414</v>
          </cell>
          <cell r="C4419" t="str">
            <v>EXTREMIDADE PN16 PONTA-FG C/ABA V.D= 900MM(408KG)</v>
          </cell>
          <cell r="D4419" t="str">
            <v>UN</v>
          </cell>
          <cell r="E4419">
            <v>0</v>
          </cell>
        </row>
        <row r="4420">
          <cell r="B4420" t="str">
            <v>524415</v>
          </cell>
          <cell r="C4420" t="str">
            <v>EXTREMIDADE PN16 PONTA-FG C/ABA V.D=1000MM(533KG)</v>
          </cell>
          <cell r="D4420" t="str">
            <v>UN</v>
          </cell>
          <cell r="E4420">
            <v>0</v>
          </cell>
        </row>
        <row r="4421">
          <cell r="B4421" t="str">
            <v>524416</v>
          </cell>
          <cell r="C4421" t="str">
            <v>EXTREMIDADE PN16 PONTA-FG C/ABA V.D=1200MM(695KG)</v>
          </cell>
          <cell r="D4421" t="str">
            <v>UN</v>
          </cell>
          <cell r="E4421">
            <v>0</v>
          </cell>
        </row>
        <row r="4422">
          <cell r="B4422" t="str">
            <v>524417</v>
          </cell>
          <cell r="C4422" t="str">
            <v>EXTREMIDADE FOFO PN-25 FG-JE D= 100MM( 10KG)</v>
          </cell>
          <cell r="D4422" t="str">
            <v>UN</v>
          </cell>
          <cell r="E4422">
            <v>0</v>
          </cell>
        </row>
        <row r="4423">
          <cell r="B4423" t="str">
            <v>524418</v>
          </cell>
          <cell r="C4423" t="str">
            <v>EXTREMIDADE FOFO PN-25 FG-JE D= 150MM( 15KG)</v>
          </cell>
          <cell r="D4423" t="str">
            <v>UN</v>
          </cell>
          <cell r="E4423">
            <v>0</v>
          </cell>
        </row>
        <row r="4424">
          <cell r="B4424" t="str">
            <v>524419</v>
          </cell>
          <cell r="C4424" t="str">
            <v>EXTREMIDADE FOFO PN-25 FG-JE D= 200MM( 22KG)</v>
          </cell>
          <cell r="D4424" t="str">
            <v>UN</v>
          </cell>
          <cell r="E4424">
            <v>0</v>
          </cell>
        </row>
        <row r="4425">
          <cell r="B4425" t="str">
            <v>524420</v>
          </cell>
          <cell r="C4425" t="str">
            <v>EXTREMIDADE FOFO PN-25 FG-JE D= 250MM( 32KG)</v>
          </cell>
          <cell r="D4425" t="str">
            <v>UN</v>
          </cell>
          <cell r="E4425">
            <v>0</v>
          </cell>
        </row>
        <row r="4426">
          <cell r="B4426" t="str">
            <v>524421</v>
          </cell>
          <cell r="C4426" t="str">
            <v>EXTREMIDADE FOFO PN-25 FG-JE D= 300MM( 41KG)</v>
          </cell>
          <cell r="D4426" t="str">
            <v>UN</v>
          </cell>
          <cell r="E4426">
            <v>0</v>
          </cell>
        </row>
        <row r="4427">
          <cell r="B4427" t="str">
            <v>524422</v>
          </cell>
          <cell r="C4427" t="str">
            <v>EXTREMIDADE FOFO PN-25 FG-JE D= 350MM( 56KG)</v>
          </cell>
          <cell r="D4427" t="str">
            <v>UN</v>
          </cell>
          <cell r="E4427">
            <v>0</v>
          </cell>
        </row>
        <row r="4428">
          <cell r="B4428" t="str">
            <v>524423</v>
          </cell>
          <cell r="C4428" t="str">
            <v>EXTREMIDADE FOFO PN-25 FG-JE D= 400MM( 71KG)</v>
          </cell>
          <cell r="D4428" t="str">
            <v>UN</v>
          </cell>
          <cell r="E4428">
            <v>0</v>
          </cell>
        </row>
        <row r="4429">
          <cell r="B4429" t="str">
            <v>524424</v>
          </cell>
          <cell r="C4429" t="str">
            <v>EXTREMIDADE FOFO PN-25 FG-JE D= 450MM( 85KG)</v>
          </cell>
          <cell r="D4429" t="str">
            <v>UN</v>
          </cell>
          <cell r="E4429">
            <v>0</v>
          </cell>
        </row>
        <row r="4430">
          <cell r="B4430" t="str">
            <v>524425</v>
          </cell>
          <cell r="C4430" t="str">
            <v>EXTREMIDADE FOFO PN-25 FG-JE D= 500MM(104KG)</v>
          </cell>
          <cell r="D4430" t="str">
            <v>UN</v>
          </cell>
          <cell r="E4430">
            <v>0</v>
          </cell>
        </row>
        <row r="4431">
          <cell r="B4431" t="str">
            <v>524426</v>
          </cell>
          <cell r="C4431" t="str">
            <v>EXTREMIDADE FOFO PN-25 FG-JE D= 600MM(147KG)</v>
          </cell>
          <cell r="D4431" t="str">
            <v>UN</v>
          </cell>
          <cell r="E4431">
            <v>0</v>
          </cell>
        </row>
        <row r="4432">
          <cell r="B4432" t="str">
            <v>524427</v>
          </cell>
          <cell r="C4432" t="str">
            <v>EXTREMIDADE FOFO PN-25 FG-JE D= 700MM(270KG)</v>
          </cell>
          <cell r="D4432" t="str">
            <v>UN</v>
          </cell>
          <cell r="E4432">
            <v>0</v>
          </cell>
        </row>
        <row r="4433">
          <cell r="B4433" t="str">
            <v>524428</v>
          </cell>
          <cell r="C4433" t="str">
            <v>EXTREMIDADE FOFO PN-25 FG-JE2GS D=800MM(244KG)</v>
          </cell>
          <cell r="D4433" t="str">
            <v>UN</v>
          </cell>
          <cell r="E4433">
            <v>0</v>
          </cell>
        </row>
        <row r="4434">
          <cell r="B4434" t="str">
            <v>524429</v>
          </cell>
          <cell r="C4434" t="str">
            <v>EXTREMIDADE FOFO PN-25 FG-JE2GS D=900MM(300KG)</v>
          </cell>
          <cell r="D4434" t="str">
            <v>UN</v>
          </cell>
          <cell r="E4434">
            <v>0</v>
          </cell>
        </row>
        <row r="4435">
          <cell r="B4435" t="str">
            <v>524430</v>
          </cell>
          <cell r="C4435" t="str">
            <v>EXTREMIDADE FOFO PN-25 FG-JE2GS D=1000MM(380KG)</v>
          </cell>
          <cell r="D4435" t="str">
            <v>UN</v>
          </cell>
          <cell r="E4435">
            <v>0</v>
          </cell>
        </row>
        <row r="4436">
          <cell r="B4436" t="str">
            <v>524431</v>
          </cell>
          <cell r="C4436" t="str">
            <v>EXTREMIDADE FOFO PN-25 FG-JE2GS D=1200MM(487,5KG)</v>
          </cell>
          <cell r="D4436" t="str">
            <v>UN</v>
          </cell>
          <cell r="E4436">
            <v>0</v>
          </cell>
        </row>
        <row r="4437">
          <cell r="B4437" t="str">
            <v>524432</v>
          </cell>
          <cell r="C4437" t="str">
            <v>EXTREMIDADE FOFO PN-25 FG-PONTA D= 100MM( 10KG)</v>
          </cell>
          <cell r="D4437" t="str">
            <v>UN</v>
          </cell>
          <cell r="E4437">
            <v>0</v>
          </cell>
        </row>
        <row r="4438">
          <cell r="B4438" t="str">
            <v>524433</v>
          </cell>
          <cell r="C4438" t="str">
            <v>EXTREMIDADE FOFO PN-25 FG-PONTA D= 150MM( 17KG)</v>
          </cell>
          <cell r="D4438" t="str">
            <v>UN</v>
          </cell>
          <cell r="E4438">
            <v>0</v>
          </cell>
        </row>
        <row r="4439">
          <cell r="B4439" t="str">
            <v>524434</v>
          </cell>
          <cell r="C4439" t="str">
            <v>EXTREMIDADE FOFO PN-25 FG-PONTA D= 200MM( 25KG)</v>
          </cell>
          <cell r="D4439" t="str">
            <v>UN</v>
          </cell>
          <cell r="E4439">
            <v>0</v>
          </cell>
        </row>
        <row r="4440">
          <cell r="B4440" t="str">
            <v>524435</v>
          </cell>
          <cell r="C4440" t="str">
            <v>EXTREMIDADE FOFO PN-25 FG-PONTA D= 250MM( 36KG)</v>
          </cell>
          <cell r="D4440" t="str">
            <v>UN</v>
          </cell>
          <cell r="E4440">
            <v>0</v>
          </cell>
        </row>
        <row r="4441">
          <cell r="B4441" t="str">
            <v>524436</v>
          </cell>
          <cell r="C4441" t="str">
            <v>EXTREMIDADE FOFO PN-25 FG-PONTA D= 300MM( 48KG)</v>
          </cell>
          <cell r="D4441" t="str">
            <v>UN</v>
          </cell>
          <cell r="E4441">
            <v>0</v>
          </cell>
        </row>
        <row r="4442">
          <cell r="B4442" t="str">
            <v>524437</v>
          </cell>
          <cell r="C4442" t="str">
            <v>EXTREMIDADE FOFO PN-25 FG-PONTA D= 350MM( 64KG)</v>
          </cell>
          <cell r="D4442" t="str">
            <v>UN</v>
          </cell>
          <cell r="E4442">
            <v>0</v>
          </cell>
        </row>
        <row r="4443">
          <cell r="B4443" t="str">
            <v>524438</v>
          </cell>
          <cell r="C4443" t="str">
            <v>EXTREMIDADE FOFO PN-25 FG-PONTA D= 400MM( 81KG)</v>
          </cell>
          <cell r="D4443" t="str">
            <v>UN</v>
          </cell>
          <cell r="E4443">
            <v>0</v>
          </cell>
        </row>
        <row r="4444">
          <cell r="B4444" t="str">
            <v>524439</v>
          </cell>
          <cell r="C4444" t="str">
            <v>EXTREMIDADE FOFO PN-25 FG-PONTA D= 450MM( 96KG)</v>
          </cell>
          <cell r="D4444" t="str">
            <v>UN</v>
          </cell>
          <cell r="E4444">
            <v>0</v>
          </cell>
        </row>
        <row r="4445">
          <cell r="B4445" t="str">
            <v>524440</v>
          </cell>
          <cell r="C4445" t="str">
            <v>EXTREMIDADE FOFO PN-25 FG-PONTA D= 500MM(121KG)</v>
          </cell>
          <cell r="D4445" t="str">
            <v>UN</v>
          </cell>
          <cell r="E4445">
            <v>0</v>
          </cell>
        </row>
        <row r="4446">
          <cell r="B4446" t="str">
            <v>524441</v>
          </cell>
          <cell r="C4446" t="str">
            <v>EXTREMIDADE FOFO PN-25 FG-PONTA D= 600MM(173KG)</v>
          </cell>
          <cell r="D4446" t="str">
            <v>UN</v>
          </cell>
          <cell r="E4446">
            <v>0</v>
          </cell>
        </row>
        <row r="4447">
          <cell r="B4447" t="str">
            <v>524442</v>
          </cell>
          <cell r="C4447" t="str">
            <v>EXTREMIDADE FOFO PN-25 FG-PONTA D= 700MM(229KG)</v>
          </cell>
          <cell r="D4447" t="str">
            <v>UN</v>
          </cell>
          <cell r="E4447">
            <v>0</v>
          </cell>
        </row>
        <row r="4448">
          <cell r="B4448" t="str">
            <v>524443</v>
          </cell>
          <cell r="C4448" t="str">
            <v>EXTREMIDADE FOFO PN-25 FG-PONTA D= 800MM(294KG)</v>
          </cell>
          <cell r="D4448" t="str">
            <v>UN</v>
          </cell>
          <cell r="E4448">
            <v>0</v>
          </cell>
        </row>
        <row r="4449">
          <cell r="B4449" t="str">
            <v>524444</v>
          </cell>
          <cell r="C4449" t="str">
            <v>EXTREMIDADE FOFO PN-25 FG-PONTA D= 900MM(355KG)</v>
          </cell>
          <cell r="D4449" t="str">
            <v>UN</v>
          </cell>
          <cell r="E4449">
            <v>0</v>
          </cell>
        </row>
        <row r="4450">
          <cell r="B4450" t="str">
            <v>524445</v>
          </cell>
          <cell r="C4450" t="str">
            <v>EXTREMIDADE FOFO PN-25 FG-PONTA D=1000MM(447KG)</v>
          </cell>
          <cell r="D4450" t="str">
            <v>UN</v>
          </cell>
          <cell r="E4450">
            <v>0</v>
          </cell>
        </row>
        <row r="4451">
          <cell r="B4451" t="str">
            <v>524446</v>
          </cell>
          <cell r="C4451" t="str">
            <v>EXTREMIDADE FOFO PN-25 FG-PONTA D=1200MM(620KG)</v>
          </cell>
          <cell r="D4451" t="str">
            <v>UN</v>
          </cell>
          <cell r="E4451">
            <v>0</v>
          </cell>
        </row>
        <row r="4452">
          <cell r="B4452" t="str">
            <v>524447</v>
          </cell>
          <cell r="C4452" t="str">
            <v>EXTREMIDADE FOFO PN-25 FG-JM D= 300MM( 62KG)</v>
          </cell>
          <cell r="D4452" t="str">
            <v>UN</v>
          </cell>
          <cell r="E4452">
            <v>0</v>
          </cell>
        </row>
        <row r="4453">
          <cell r="B4453" t="str">
            <v>524448</v>
          </cell>
          <cell r="C4453" t="str">
            <v>EXTREMIDADE FOFO PN-25 FG-JM D= 350MM( 83KG)</v>
          </cell>
          <cell r="D4453" t="str">
            <v>UN</v>
          </cell>
          <cell r="E4453">
            <v>0</v>
          </cell>
        </row>
        <row r="4454">
          <cell r="B4454" t="str">
            <v>524449</v>
          </cell>
          <cell r="C4454" t="str">
            <v>EXTREMIDADE FOFO PN-25 FG-JM D= 400MM(107KG)</v>
          </cell>
          <cell r="D4454" t="str">
            <v>UN</v>
          </cell>
          <cell r="E4454">
            <v>0</v>
          </cell>
        </row>
        <row r="4455">
          <cell r="B4455" t="str">
            <v>524450</v>
          </cell>
          <cell r="C4455" t="str">
            <v>EXTREMIDADE FOFO PN-25 FG-JM D= 450MM(118KG)</v>
          </cell>
          <cell r="D4455" t="str">
            <v>UN</v>
          </cell>
          <cell r="E4455">
            <v>0</v>
          </cell>
        </row>
        <row r="4456">
          <cell r="B4456" t="str">
            <v>524451</v>
          </cell>
          <cell r="C4456" t="str">
            <v>EXTREMIDADE FOFO PN-25 FG-JM D= 500MM(168KG)</v>
          </cell>
          <cell r="D4456" t="str">
            <v>UN</v>
          </cell>
          <cell r="E4456">
            <v>0</v>
          </cell>
        </row>
        <row r="4457">
          <cell r="B4457" t="str">
            <v>524452</v>
          </cell>
          <cell r="C4457" t="str">
            <v>EXTREMIDADE FOFO PN-25 FG-JM D= 600MM(226KG)</v>
          </cell>
          <cell r="D4457" t="str">
            <v>UN</v>
          </cell>
          <cell r="E4457">
            <v>0</v>
          </cell>
        </row>
        <row r="4458">
          <cell r="B4458" t="str">
            <v>524453</v>
          </cell>
          <cell r="C4458" t="str">
            <v>EXTREMIDADE FOFO PN-25 FG-JM D= 700MM(291KG)</v>
          </cell>
          <cell r="D4458" t="str">
            <v>UN</v>
          </cell>
          <cell r="E4458">
            <v>0</v>
          </cell>
        </row>
        <row r="4459">
          <cell r="B4459" t="str">
            <v>524454</v>
          </cell>
          <cell r="C4459" t="str">
            <v>EXTREMIDADE FOFO PN-25 FG-JM D= 800MM(395KG)</v>
          </cell>
          <cell r="D4459" t="str">
            <v>UN</v>
          </cell>
          <cell r="E4459">
            <v>0</v>
          </cell>
        </row>
        <row r="4460">
          <cell r="B4460" t="str">
            <v>524455</v>
          </cell>
          <cell r="C4460" t="str">
            <v>EXTREMIDADE FOFO PN-25 FG-JM D= 900MM(507KG)</v>
          </cell>
          <cell r="D4460" t="str">
            <v>UN</v>
          </cell>
          <cell r="E4460">
            <v>0</v>
          </cell>
        </row>
        <row r="4461">
          <cell r="B4461" t="str">
            <v>524456</v>
          </cell>
          <cell r="C4461" t="str">
            <v>EXTREMIDADE FOFO PN-25 FG-JM D=1000MM(695KG)</v>
          </cell>
          <cell r="D4461" t="str">
            <v>UN</v>
          </cell>
          <cell r="E4461">
            <v>0</v>
          </cell>
        </row>
        <row r="4462">
          <cell r="B4462" t="str">
            <v>524457</v>
          </cell>
          <cell r="C4462" t="str">
            <v>EXTREMIDADE FOFO PN-25 FG-JM D=1200MM(893KG)</v>
          </cell>
          <cell r="D4462" t="str">
            <v>UN</v>
          </cell>
          <cell r="E4462">
            <v>0</v>
          </cell>
        </row>
        <row r="4463">
          <cell r="B4463" t="str">
            <v>524458</v>
          </cell>
          <cell r="C4463" t="str">
            <v>EXTREMIDADE FOFO PN25 PT-FG C/ABA D= 50MM( 12KG)</v>
          </cell>
          <cell r="D4463" t="str">
            <v>UN</v>
          </cell>
          <cell r="E4463">
            <v>0</v>
          </cell>
        </row>
        <row r="4464">
          <cell r="B4464" t="str">
            <v>524459</v>
          </cell>
          <cell r="C4464" t="str">
            <v>EXTREMIDADE FOFO PN25 PT-FG C/ABA D= 75MM(16,5KG)</v>
          </cell>
          <cell r="D4464" t="str">
            <v>UN</v>
          </cell>
          <cell r="E4464">
            <v>0</v>
          </cell>
        </row>
        <row r="4465">
          <cell r="B4465" t="str">
            <v>524460</v>
          </cell>
          <cell r="C4465" t="str">
            <v>EXTREMIDADE FOFO PN25 PT-FG C/ABA D=100MM( 21KG)</v>
          </cell>
          <cell r="D4465" t="str">
            <v>UN</v>
          </cell>
          <cell r="E4465">
            <v>0</v>
          </cell>
        </row>
        <row r="4466">
          <cell r="B4466" t="str">
            <v>524461</v>
          </cell>
          <cell r="C4466" t="str">
            <v>EXTREMIDADE FOFO PN25 PT-FG C/ABA D=150MM( 33KG)</v>
          </cell>
          <cell r="D4466" t="str">
            <v>UN</v>
          </cell>
          <cell r="E4466">
            <v>0</v>
          </cell>
        </row>
        <row r="4467">
          <cell r="B4467" t="str">
            <v>524462</v>
          </cell>
          <cell r="C4467" t="str">
            <v>EXTREMIDADE FOFO PN25 PT-FG C/ABA D=200MM( 48KG)</v>
          </cell>
          <cell r="D4467" t="str">
            <v>UN</v>
          </cell>
          <cell r="E4467">
            <v>0</v>
          </cell>
        </row>
        <row r="4468">
          <cell r="B4468" t="str">
            <v>524463</v>
          </cell>
          <cell r="C4468" t="str">
            <v>EXTREMIDADE FOFO PN25 PT-FG C/ABA D=50MM( 62KG)</v>
          </cell>
          <cell r="D4468" t="str">
            <v>UN</v>
          </cell>
          <cell r="E4468">
            <v>0</v>
          </cell>
        </row>
        <row r="4469">
          <cell r="B4469" t="str">
            <v>524464</v>
          </cell>
          <cell r="C4469" t="str">
            <v>EXTREMIDADE FOFO PN25 PT-FG C/ABA D=300MM( 81KG)</v>
          </cell>
          <cell r="D4469" t="str">
            <v>UN</v>
          </cell>
          <cell r="E4469">
            <v>0</v>
          </cell>
        </row>
        <row r="4470">
          <cell r="B4470" t="str">
            <v>524465</v>
          </cell>
          <cell r="C4470" t="str">
            <v>EXTREMIDADE FOFO PN25 PT-FG C/ABA D=350MM(101KG)</v>
          </cell>
          <cell r="D4470" t="str">
            <v>UN</v>
          </cell>
          <cell r="E4470">
            <v>0</v>
          </cell>
        </row>
        <row r="4471">
          <cell r="B4471" t="str">
            <v>524466</v>
          </cell>
          <cell r="C4471" t="str">
            <v>EXTREMIDADE FOFO PN25 PT-FG C/ABA D=400MM(127KG)</v>
          </cell>
          <cell r="D4471" t="str">
            <v>UN</v>
          </cell>
          <cell r="E4471">
            <v>0</v>
          </cell>
        </row>
        <row r="4472">
          <cell r="B4472" t="str">
            <v>524467</v>
          </cell>
          <cell r="C4472" t="str">
            <v>EXTREMIDADE FOFO PN25 PT-FG C/ABA D=450MM(140KG)</v>
          </cell>
          <cell r="D4472" t="str">
            <v>UN</v>
          </cell>
          <cell r="E4472">
            <v>0</v>
          </cell>
        </row>
        <row r="4473">
          <cell r="B4473" t="str">
            <v>524468</v>
          </cell>
          <cell r="C4473" t="str">
            <v>EXTREMIDADE FOFO PN25 PT-FG C/ABA D=500MM(177KG)</v>
          </cell>
          <cell r="D4473" t="str">
            <v>UN</v>
          </cell>
          <cell r="E4473">
            <v>0</v>
          </cell>
        </row>
        <row r="4474">
          <cell r="B4474" t="str">
            <v>524469</v>
          </cell>
          <cell r="C4474" t="str">
            <v>EXTREMIDADE FOFO PN25 PT-FG C/ABA D=600MM(241KG)</v>
          </cell>
          <cell r="D4474" t="str">
            <v>UN</v>
          </cell>
          <cell r="E4474">
            <v>0</v>
          </cell>
        </row>
        <row r="4475">
          <cell r="B4475" t="str">
            <v>524470</v>
          </cell>
          <cell r="C4475" t="str">
            <v>EXTREMIDADE FOFO PN25 PT-FG C/ABA D=700MM(299KG)</v>
          </cell>
          <cell r="D4475" t="str">
            <v>UN</v>
          </cell>
          <cell r="E4475">
            <v>0</v>
          </cell>
        </row>
        <row r="4476">
          <cell r="B4476" t="str">
            <v>524471</v>
          </cell>
          <cell r="C4476" t="str">
            <v>EXTREMIDADE FOFO PN25 PT-FG C/ABA D=800MM(389KG)</v>
          </cell>
          <cell r="D4476" t="str">
            <v>UN</v>
          </cell>
          <cell r="E4476">
            <v>0</v>
          </cell>
        </row>
        <row r="4477">
          <cell r="B4477" t="str">
            <v>524472</v>
          </cell>
          <cell r="C4477" t="str">
            <v>EXTREMIDADE FOFO PN25 PT-FG C/ABA D=900MM(474KG)</v>
          </cell>
          <cell r="D4477" t="str">
            <v>UN</v>
          </cell>
          <cell r="E4477">
            <v>0</v>
          </cell>
        </row>
        <row r="4478">
          <cell r="B4478" t="str">
            <v>524473</v>
          </cell>
          <cell r="C4478" t="str">
            <v>EXTREMIDADE FOFO PN25 PT-FG C/ABA D=1000MM(619KG)</v>
          </cell>
          <cell r="D4478" t="str">
            <v>UN</v>
          </cell>
          <cell r="E4478">
            <v>0</v>
          </cell>
        </row>
        <row r="4479">
          <cell r="B4479" t="str">
            <v>524474</v>
          </cell>
          <cell r="C4479" t="str">
            <v>EXTREMIDADE FOFO PN25 PT-FG C/ABA D=1200MM(817KG)</v>
          </cell>
          <cell r="D4479" t="str">
            <v>UN</v>
          </cell>
          <cell r="E4479">
            <v>0</v>
          </cell>
        </row>
        <row r="4481">
          <cell r="B4481" t="str">
            <v>524500</v>
          </cell>
          <cell r="C4481" t="str">
            <v>FLANGES EM FOFO (METALURGICA 100%)</v>
          </cell>
        </row>
        <row r="4482">
          <cell r="B4482" t="str">
            <v>524501</v>
          </cell>
          <cell r="C4482" t="str">
            <v>FLANGE CEGO PN-10/16/25 FOFO D=50MM (2,4KG)</v>
          </cell>
          <cell r="D4482" t="str">
            <v>UN</v>
          </cell>
          <cell r="E4482">
            <v>27.1</v>
          </cell>
        </row>
        <row r="4483">
          <cell r="B4483" t="str">
            <v>524502</v>
          </cell>
          <cell r="C4483" t="str">
            <v>FLANGE CEGO PN-10/16/25 FOFO   D=80MM (3,6KG)</v>
          </cell>
          <cell r="D4483" t="str">
            <v>UN</v>
          </cell>
          <cell r="E4483">
            <v>57.84</v>
          </cell>
        </row>
        <row r="4484">
          <cell r="B4484" t="str">
            <v>524503</v>
          </cell>
          <cell r="C4484" t="str">
            <v>FLANGE CEGO PN-10 FOFO D= 100MM(  4,3KG)</v>
          </cell>
          <cell r="D4484" t="str">
            <v>UN</v>
          </cell>
          <cell r="E4484">
            <v>65.290000000000006</v>
          </cell>
        </row>
        <row r="4485">
          <cell r="B4485" t="str">
            <v>524504</v>
          </cell>
          <cell r="C4485" t="str">
            <v>FLANGE CEGO PN-10 FOFO D= 150MM(  7,2KG)</v>
          </cell>
          <cell r="D4485" t="str">
            <v>UN</v>
          </cell>
          <cell r="E4485">
            <v>95.26</v>
          </cell>
        </row>
        <row r="4486">
          <cell r="B4486" t="str">
            <v>524505</v>
          </cell>
          <cell r="C4486" t="str">
            <v>FLANGE CEGO PN-10 FOFO D= 200MM( 11KG)</v>
          </cell>
          <cell r="D4486" t="str">
            <v>UN</v>
          </cell>
          <cell r="E4486">
            <v>119.5</v>
          </cell>
        </row>
        <row r="4487">
          <cell r="B4487" t="str">
            <v>524506</v>
          </cell>
          <cell r="C4487" t="str">
            <v>FLANGE CEGO PN-10 FOFO D= 250MM( 17KG)</v>
          </cell>
          <cell r="D4487" t="str">
            <v>UN</v>
          </cell>
          <cell r="E4487">
            <v>191.54</v>
          </cell>
        </row>
        <row r="4488">
          <cell r="B4488" t="str">
            <v>524507</v>
          </cell>
          <cell r="C4488" t="str">
            <v>FLANGE CEGO PN-10 FOFO D= 300MM( 24KG)</v>
          </cell>
          <cell r="D4488" t="str">
            <v>UN</v>
          </cell>
          <cell r="E4488">
            <v>392.64</v>
          </cell>
        </row>
        <row r="4489">
          <cell r="B4489" t="str">
            <v>524508</v>
          </cell>
          <cell r="C4489" t="str">
            <v>FLANGE CEGO PN-10 FOFO D= 350MM( 30KG)</v>
          </cell>
          <cell r="D4489" t="str">
            <v>UN</v>
          </cell>
          <cell r="E4489">
            <v>439.56</v>
          </cell>
        </row>
        <row r="4490">
          <cell r="B4490" t="str">
            <v>524509</v>
          </cell>
          <cell r="C4490" t="str">
            <v>FLANGE CEGO PN-10 FOFO D= 400MM( 36KG)</v>
          </cell>
          <cell r="D4490" t="str">
            <v>UN</v>
          </cell>
          <cell r="E4490">
            <v>492.55</v>
          </cell>
        </row>
        <row r="4491">
          <cell r="B4491" t="str">
            <v>524510</v>
          </cell>
          <cell r="C4491" t="str">
            <v>FLANGE CEGO PN-10 FOFO D= 450MM( 68KG)</v>
          </cell>
          <cell r="D4491" t="str">
            <v>UN</v>
          </cell>
          <cell r="E4491">
            <v>0</v>
          </cell>
        </row>
        <row r="4492">
          <cell r="B4492" t="str">
            <v>524511</v>
          </cell>
          <cell r="C4492" t="str">
            <v>FLANGE CEGO PN-10 FOFO D= 500MM( 56KG)</v>
          </cell>
          <cell r="D4492" t="str">
            <v>UN</v>
          </cell>
          <cell r="E4492">
            <v>0</v>
          </cell>
        </row>
        <row r="4493">
          <cell r="B4493" t="str">
            <v>524512</v>
          </cell>
          <cell r="C4493" t="str">
            <v>FLANGE CEGO PN-10 FOFO D= 600MM( 85KG)</v>
          </cell>
          <cell r="D4493" t="str">
            <v>UN</v>
          </cell>
          <cell r="E4493">
            <v>0</v>
          </cell>
        </row>
        <row r="4494">
          <cell r="B4494" t="str">
            <v>524513</v>
          </cell>
          <cell r="C4494" t="str">
            <v>FLANGE CEGO PN-10 FOFO D= 700MM(123KG)</v>
          </cell>
          <cell r="D4494" t="str">
            <v>UN</v>
          </cell>
          <cell r="E4494">
            <v>0</v>
          </cell>
        </row>
        <row r="4495">
          <cell r="B4495" t="str">
            <v>524514</v>
          </cell>
          <cell r="C4495" t="str">
            <v>FLANGE CEGO PN-10 FOFO D= 800MM(172KG)</v>
          </cell>
          <cell r="D4495" t="str">
            <v>UN</v>
          </cell>
          <cell r="E4495">
            <v>0</v>
          </cell>
        </row>
        <row r="4496">
          <cell r="B4496" t="str">
            <v>524515</v>
          </cell>
          <cell r="C4496" t="str">
            <v>FLANGE CEGO PN-10 FOFO D= 900MM(224KG)</v>
          </cell>
          <cell r="D4496" t="str">
            <v>UN</v>
          </cell>
          <cell r="E4496">
            <v>0</v>
          </cell>
        </row>
        <row r="4497">
          <cell r="B4497" t="str">
            <v>524516</v>
          </cell>
          <cell r="C4497" t="str">
            <v>FLANGE CEGO PN-10 FOFO D=1000MM(293KG)</v>
          </cell>
          <cell r="D4497" t="str">
            <v>UN</v>
          </cell>
          <cell r="E4497">
            <v>0</v>
          </cell>
        </row>
        <row r="4498">
          <cell r="B4498" t="str">
            <v>524517</v>
          </cell>
          <cell r="C4498" t="str">
            <v>FLANGE CEGO PN-10 FOFO D=1200MM(575KG)</v>
          </cell>
          <cell r="D4498" t="str">
            <v>UN</v>
          </cell>
          <cell r="E4498">
            <v>0</v>
          </cell>
        </row>
        <row r="4499">
          <cell r="B4499" t="str">
            <v>524518</v>
          </cell>
          <cell r="C4499" t="str">
            <v>FLANGE AVULSO PN-10/16/25 FOFO D=80MM (4,7KG)</v>
          </cell>
          <cell r="D4499" t="str">
            <v>UN</v>
          </cell>
          <cell r="E4499">
            <v>55.72</v>
          </cell>
        </row>
        <row r="4500">
          <cell r="B4500" t="str">
            <v>524519</v>
          </cell>
          <cell r="C4500" t="str">
            <v>FLANGE AVULSO PN-10 FOFO D= 100MM(  4,5KG)</v>
          </cell>
          <cell r="D4500" t="str">
            <v>UN</v>
          </cell>
          <cell r="E4500">
            <v>68.66</v>
          </cell>
        </row>
        <row r="4501">
          <cell r="B4501" t="str">
            <v>524520</v>
          </cell>
          <cell r="C4501" t="str">
            <v>FLANGE AVULSO PN-10 FOFO D= 150MM(  8KG)</v>
          </cell>
          <cell r="D4501" t="str">
            <v>UN</v>
          </cell>
          <cell r="E4501">
            <v>96.17</v>
          </cell>
        </row>
        <row r="4502">
          <cell r="B4502" t="str">
            <v>524521</v>
          </cell>
          <cell r="C4502" t="str">
            <v>FLANGE AVULSO PN-10 FOFO D= 200MM( 10KG)</v>
          </cell>
          <cell r="D4502" t="str">
            <v>UN</v>
          </cell>
          <cell r="E4502">
            <v>129.11000000000001</v>
          </cell>
        </row>
        <row r="4503">
          <cell r="B4503" t="str">
            <v>524522</v>
          </cell>
          <cell r="C4503" t="str">
            <v>FLANGE AVULSO PN-10 FOFO D= 250MM( 14,5KG)</v>
          </cell>
          <cell r="D4503" t="str">
            <v>UN</v>
          </cell>
          <cell r="E4503">
            <v>213.97</v>
          </cell>
        </row>
        <row r="4504">
          <cell r="B4504" t="str">
            <v>524523</v>
          </cell>
          <cell r="C4504" t="str">
            <v>FLANGE AVULSO PN-10 FOFO D= 300MM( 18KG)</v>
          </cell>
          <cell r="D4504" t="str">
            <v>UN</v>
          </cell>
          <cell r="E4504">
            <v>250.78</v>
          </cell>
        </row>
        <row r="4505">
          <cell r="B4505" t="str">
            <v>524524</v>
          </cell>
          <cell r="C4505" t="str">
            <v>FLANGE AVULSO PN-10 FOFO D= 350MM( 23KG)</v>
          </cell>
          <cell r="D4505" t="str">
            <v>UN</v>
          </cell>
          <cell r="E4505">
            <v>428.12</v>
          </cell>
        </row>
        <row r="4506">
          <cell r="B4506" t="str">
            <v>524525</v>
          </cell>
          <cell r="C4506" t="str">
            <v>FLANGE AVULSO PN-10 FOFO D= 400MM( 28KG)</v>
          </cell>
          <cell r="D4506" t="str">
            <v>UN</v>
          </cell>
          <cell r="E4506">
            <v>461.53</v>
          </cell>
        </row>
        <row r="4507">
          <cell r="B4507" t="str">
            <v>524526</v>
          </cell>
          <cell r="C4507" t="str">
            <v>FLANGE AVULSO PN-10 FOFO D= 450MM( 34,5KG)</v>
          </cell>
          <cell r="D4507" t="str">
            <v>UN</v>
          </cell>
          <cell r="E4507">
            <v>0</v>
          </cell>
        </row>
        <row r="4508">
          <cell r="B4508" t="str">
            <v>524527</v>
          </cell>
          <cell r="C4508" t="str">
            <v>FLANGE AVULSO PN-10 FOFO D= 500MM( 38KG)</v>
          </cell>
          <cell r="D4508" t="str">
            <v>UN</v>
          </cell>
          <cell r="E4508">
            <v>0</v>
          </cell>
        </row>
        <row r="4509">
          <cell r="B4509" t="str">
            <v>524528</v>
          </cell>
          <cell r="C4509" t="str">
            <v>FLANGE AVULSO PN-10 FOFO D= 600MM( 56KG)</v>
          </cell>
          <cell r="D4509" t="str">
            <v>UN</v>
          </cell>
          <cell r="E4509">
            <v>0</v>
          </cell>
        </row>
        <row r="4510">
          <cell r="B4510" t="str">
            <v>524529</v>
          </cell>
          <cell r="C4510" t="str">
            <v>FLANGE AVULSO PN-10 FOFO D= 700MM( 76KG)</v>
          </cell>
          <cell r="D4510" t="str">
            <v>UN</v>
          </cell>
          <cell r="E4510">
            <v>0</v>
          </cell>
        </row>
        <row r="4511">
          <cell r="B4511" t="str">
            <v>524530</v>
          </cell>
          <cell r="C4511" t="str">
            <v>FLANGE AVULSO PN-10 FOFO D= 800MM( 98KG)</v>
          </cell>
          <cell r="D4511" t="str">
            <v>UN</v>
          </cell>
          <cell r="E4511">
            <v>0</v>
          </cell>
        </row>
        <row r="4512">
          <cell r="B4512" t="str">
            <v>524531</v>
          </cell>
          <cell r="C4512" t="str">
            <v>FLANGE AVULSO PN-10 FOFO D= 900MM(125KG)</v>
          </cell>
          <cell r="D4512" t="str">
            <v>UN</v>
          </cell>
          <cell r="E4512">
            <v>0</v>
          </cell>
        </row>
        <row r="4513">
          <cell r="B4513" t="str">
            <v>524532</v>
          </cell>
          <cell r="C4513" t="str">
            <v>FLANGE AVULSO PN-10 FOFO D=1000MM(150KG)</v>
          </cell>
          <cell r="D4513" t="str">
            <v>UN</v>
          </cell>
          <cell r="E4513">
            <v>0</v>
          </cell>
        </row>
        <row r="4514">
          <cell r="B4514" t="str">
            <v>524533</v>
          </cell>
          <cell r="C4514" t="str">
            <v>FLANGE AVULSO PN-10 FOFO D=1200MM(220KG)</v>
          </cell>
          <cell r="D4514" t="str">
            <v>UN</v>
          </cell>
          <cell r="E4514">
            <v>0</v>
          </cell>
        </row>
        <row r="4515">
          <cell r="B4515" t="str">
            <v>524534</v>
          </cell>
          <cell r="C4515" t="str">
            <v>FLANGE CEGO FOFO PN-16 D=100MM(4,3KG)</v>
          </cell>
          <cell r="D4515" t="str">
            <v>UN</v>
          </cell>
          <cell r="E4515">
            <v>0</v>
          </cell>
        </row>
        <row r="4516">
          <cell r="B4516" t="str">
            <v>524535</v>
          </cell>
          <cell r="C4516" t="str">
            <v>FLANGE CEGO FOFO PN-16 D=150MM(7,2KG)</v>
          </cell>
          <cell r="D4516" t="str">
            <v>UN</v>
          </cell>
          <cell r="E4516">
            <v>0</v>
          </cell>
        </row>
        <row r="4517">
          <cell r="B4517" t="str">
            <v>524536</v>
          </cell>
          <cell r="C4517" t="str">
            <v>FLANGE CEGO FOFO PN-16 D=200MM(11KG)</v>
          </cell>
          <cell r="D4517" t="str">
            <v>UN</v>
          </cell>
          <cell r="E4517">
            <v>0</v>
          </cell>
        </row>
        <row r="4518">
          <cell r="B4518" t="str">
            <v>524537</v>
          </cell>
          <cell r="C4518" t="str">
            <v>FLANGE CEGO FOFO PN-16 D=250MM(17KG)</v>
          </cell>
          <cell r="D4518" t="str">
            <v>UN</v>
          </cell>
          <cell r="E4518">
            <v>0</v>
          </cell>
        </row>
        <row r="4519">
          <cell r="B4519" t="str">
            <v>524538</v>
          </cell>
          <cell r="C4519" t="str">
            <v>FLANGE CEGO FOFO PN-16 D=300MM(24KG)</v>
          </cell>
          <cell r="D4519" t="str">
            <v>UN</v>
          </cell>
          <cell r="E4519">
            <v>0</v>
          </cell>
        </row>
        <row r="4520">
          <cell r="B4520" t="str">
            <v>524539</v>
          </cell>
          <cell r="C4520" t="str">
            <v>FLANGE CEGO FOFO PN-16 D=350MM(33KG)</v>
          </cell>
          <cell r="D4520" t="str">
            <v>UN</v>
          </cell>
          <cell r="E4520">
            <v>0</v>
          </cell>
        </row>
        <row r="4521">
          <cell r="B4521" t="str">
            <v>524540</v>
          </cell>
          <cell r="C4521" t="str">
            <v>FLANGE CEGO FOFO PN-16 D=400MM(44KG)</v>
          </cell>
          <cell r="D4521" t="str">
            <v>UN</v>
          </cell>
          <cell r="E4521">
            <v>0</v>
          </cell>
        </row>
        <row r="4522">
          <cell r="B4522" t="str">
            <v>524541</v>
          </cell>
          <cell r="C4522" t="str">
            <v>FLANGE CEGO FOFO PN-16 D=450MM(75,5KG)</v>
          </cell>
          <cell r="D4522" t="str">
            <v>UN</v>
          </cell>
          <cell r="E4522">
            <v>0</v>
          </cell>
        </row>
        <row r="4523">
          <cell r="B4523" t="str">
            <v>524542</v>
          </cell>
          <cell r="C4523" t="str">
            <v>FLANGE CEGO FOFO PN-16 D=500MM( 77KG)</v>
          </cell>
          <cell r="D4523" t="str">
            <v>UN</v>
          </cell>
          <cell r="E4523">
            <v>0</v>
          </cell>
        </row>
        <row r="4524">
          <cell r="B4524" t="str">
            <v>524543</v>
          </cell>
          <cell r="C4524" t="str">
            <v>FLANGE CEGO FOFO PN-16 D=600MM(121KG)</v>
          </cell>
          <cell r="D4524" t="str">
            <v>UN</v>
          </cell>
          <cell r="E4524">
            <v>0</v>
          </cell>
        </row>
        <row r="4525">
          <cell r="B4525" t="str">
            <v>524544</v>
          </cell>
          <cell r="C4525" t="str">
            <v>FLANGE CEGO FOFO PN-16 D=700MM(156KG)</v>
          </cell>
          <cell r="D4525" t="str">
            <v>UN</v>
          </cell>
          <cell r="E4525">
            <v>0</v>
          </cell>
        </row>
        <row r="4526">
          <cell r="B4526" t="str">
            <v>524545</v>
          </cell>
          <cell r="C4526" t="str">
            <v>FLANGE CEGO FOFO PN-16 D=800MM(218KG)</v>
          </cell>
          <cell r="D4526" t="str">
            <v>UN</v>
          </cell>
          <cell r="E4526">
            <v>0</v>
          </cell>
        </row>
        <row r="4527">
          <cell r="B4527" t="str">
            <v>524546</v>
          </cell>
          <cell r="C4527" t="str">
            <v>FLANGE CEGO FOFO PN-16 D=900MM(286KG)</v>
          </cell>
          <cell r="D4527" t="str">
            <v>UN</v>
          </cell>
          <cell r="E4527">
            <v>0</v>
          </cell>
        </row>
        <row r="4528">
          <cell r="B4528" t="str">
            <v>524547</v>
          </cell>
          <cell r="C4528" t="str">
            <v>FLANGE CEGO FOFO PN-16 D=1000MM(387KG)</v>
          </cell>
          <cell r="D4528" t="str">
            <v>UN</v>
          </cell>
          <cell r="E4528">
            <v>0</v>
          </cell>
        </row>
        <row r="4529">
          <cell r="B4529" t="str">
            <v>524548</v>
          </cell>
          <cell r="C4529" t="str">
            <v>FLANGE CEGO FOFO PN-16 D=1200MM(662KG)</v>
          </cell>
          <cell r="D4529" t="str">
            <v>UN</v>
          </cell>
          <cell r="E4529">
            <v>0</v>
          </cell>
        </row>
        <row r="4530">
          <cell r="B4530" t="str">
            <v>524549</v>
          </cell>
          <cell r="C4530" t="str">
            <v>FLANGE AVULSO FOFO PN-16 D=100MM(4,5KG)</v>
          </cell>
          <cell r="D4530" t="str">
            <v>UN</v>
          </cell>
          <cell r="E4530">
            <v>0</v>
          </cell>
        </row>
        <row r="4531">
          <cell r="B4531" t="str">
            <v>524550</v>
          </cell>
          <cell r="C4531" t="str">
            <v>FLANGE AVULSO FOFO PN-16 D=150MM(   8KG)</v>
          </cell>
          <cell r="D4531" t="str">
            <v>UN</v>
          </cell>
          <cell r="E4531">
            <v>0</v>
          </cell>
        </row>
        <row r="4532">
          <cell r="B4532" t="str">
            <v>524551</v>
          </cell>
          <cell r="C4532" t="str">
            <v>FLANGE AVULSO FOFO PN-16 D=200MM( 10KG)</v>
          </cell>
          <cell r="D4532" t="str">
            <v>UN</v>
          </cell>
          <cell r="E4532">
            <v>0</v>
          </cell>
        </row>
        <row r="4533">
          <cell r="B4533" t="str">
            <v>524552</v>
          </cell>
          <cell r="C4533" t="str">
            <v>FLANGE AVULSO FOFO PN-16 D=250MM(14,5KG)</v>
          </cell>
          <cell r="D4533" t="str">
            <v>UN</v>
          </cell>
          <cell r="E4533">
            <v>0</v>
          </cell>
        </row>
        <row r="4534">
          <cell r="B4534" t="str">
            <v>524553</v>
          </cell>
          <cell r="C4534" t="str">
            <v>FLANGE AVULSO FOFO PN-16 D=300MM( 18KG)</v>
          </cell>
          <cell r="D4534" t="str">
            <v>UN</v>
          </cell>
          <cell r="E4534">
            <v>0</v>
          </cell>
        </row>
        <row r="4535">
          <cell r="B4535" t="str">
            <v>524554</v>
          </cell>
          <cell r="C4535" t="str">
            <v>FLANGE AVULSO FOFO PN-16 D=350MM( 26KG)</v>
          </cell>
          <cell r="D4535" t="str">
            <v>UN</v>
          </cell>
          <cell r="E4535">
            <v>0</v>
          </cell>
        </row>
        <row r="4536">
          <cell r="B4536" t="str">
            <v>524555</v>
          </cell>
          <cell r="C4536" t="str">
            <v>FLANGE AVULSO FOFO PN-16 D=400MM( 34KG)</v>
          </cell>
          <cell r="D4536" t="str">
            <v>UN</v>
          </cell>
          <cell r="E4536">
            <v>0</v>
          </cell>
        </row>
        <row r="4537">
          <cell r="B4537" t="str">
            <v>524556</v>
          </cell>
          <cell r="C4537" t="str">
            <v>FLANGE AVULSO FOFO PN-16 D=450MM( 42KG)</v>
          </cell>
          <cell r="D4537" t="str">
            <v>UN</v>
          </cell>
          <cell r="E4537">
            <v>0</v>
          </cell>
        </row>
        <row r="4538">
          <cell r="B4538" t="str">
            <v>524557</v>
          </cell>
          <cell r="C4538" t="str">
            <v>FLANGE AVULSO FOFO PN-16 D=500MM( 53KG)</v>
          </cell>
          <cell r="D4538" t="str">
            <v>UN</v>
          </cell>
          <cell r="E4538">
            <v>0</v>
          </cell>
        </row>
        <row r="4539">
          <cell r="B4539" t="str">
            <v>524558</v>
          </cell>
          <cell r="C4539" t="str">
            <v>FLANGE AVULSO FOFO PN-16 D=600MM( 82KG)</v>
          </cell>
          <cell r="D4539" t="str">
            <v>UN</v>
          </cell>
          <cell r="E4539">
            <v>0</v>
          </cell>
        </row>
        <row r="4540">
          <cell r="B4540" t="str">
            <v>524559</v>
          </cell>
          <cell r="C4540" t="str">
            <v>FLANGE AVULSO FOFO PN-16 D=700MM( 91KG)</v>
          </cell>
          <cell r="D4540" t="str">
            <v>UN</v>
          </cell>
          <cell r="E4540">
            <v>0</v>
          </cell>
        </row>
        <row r="4541">
          <cell r="B4541" t="str">
            <v>524560</v>
          </cell>
          <cell r="C4541" t="str">
            <v>FLANGE AVULSO FOFO PN-16 D=800MM(117KG)</v>
          </cell>
          <cell r="D4541" t="str">
            <v>UN</v>
          </cell>
          <cell r="E4541">
            <v>0</v>
          </cell>
        </row>
        <row r="4542">
          <cell r="B4542" t="str">
            <v>524561</v>
          </cell>
          <cell r="C4542" t="str">
            <v>FLANGE AVULSO FOFO PN-16 D=900MM(149KG)</v>
          </cell>
          <cell r="D4542" t="str">
            <v>UN</v>
          </cell>
          <cell r="E4542">
            <v>0</v>
          </cell>
        </row>
        <row r="4543">
          <cell r="B4543" t="str">
            <v>524562</v>
          </cell>
          <cell r="C4543" t="str">
            <v>FLANGE AVULSO FOFO PN-16 D=1000MM(192KG)</v>
          </cell>
          <cell r="D4543" t="str">
            <v>UN</v>
          </cell>
          <cell r="E4543">
            <v>0</v>
          </cell>
        </row>
        <row r="4544">
          <cell r="B4544" t="str">
            <v>524563</v>
          </cell>
          <cell r="C4544" t="str">
            <v>FLANGE AVULSO FOFO PN-16 D=1200MM(284KG)</v>
          </cell>
          <cell r="D4544" t="str">
            <v>UN</v>
          </cell>
          <cell r="E4544">
            <v>0</v>
          </cell>
        </row>
        <row r="4545">
          <cell r="B4545" t="str">
            <v>524564</v>
          </cell>
          <cell r="C4545" t="str">
            <v>FLANGE CEGO FOFO PN-25 D=50MM(2,4KG)</v>
          </cell>
          <cell r="D4545" t="str">
            <v>UN</v>
          </cell>
          <cell r="E4545">
            <v>0</v>
          </cell>
        </row>
        <row r="4546">
          <cell r="B4546" t="str">
            <v>524565</v>
          </cell>
          <cell r="C4546" t="str">
            <v>FLANGE CEGO FOFO PN-25 D=100MM(4,8KG)</v>
          </cell>
          <cell r="D4546" t="str">
            <v>UN</v>
          </cell>
          <cell r="E4546">
            <v>0</v>
          </cell>
        </row>
        <row r="4547">
          <cell r="B4547" t="str">
            <v>524566</v>
          </cell>
          <cell r="C4547" t="str">
            <v>FLANGE CEGO FOFO PN-25 D=150MM(7,2KG)</v>
          </cell>
          <cell r="D4547" t="str">
            <v>UN</v>
          </cell>
          <cell r="E4547">
            <v>0</v>
          </cell>
        </row>
        <row r="4548">
          <cell r="B4548" t="str">
            <v>524567</v>
          </cell>
          <cell r="C4548" t="str">
            <v>FLANGE CEGO FOFO PN-25 D=200MM(11KG)</v>
          </cell>
          <cell r="D4548" t="str">
            <v>UN</v>
          </cell>
          <cell r="E4548">
            <v>0</v>
          </cell>
        </row>
        <row r="4549">
          <cell r="B4549" t="str">
            <v>524568</v>
          </cell>
          <cell r="C4549" t="str">
            <v>FLANGE CEGO FOFO PN-25 D=250MM(17KG)</v>
          </cell>
          <cell r="D4549" t="str">
            <v>UN</v>
          </cell>
          <cell r="E4549">
            <v>0</v>
          </cell>
        </row>
        <row r="4550">
          <cell r="B4550" t="str">
            <v>524569</v>
          </cell>
          <cell r="C4550" t="str">
            <v>FLANGE CEGO FOFO PN-25 D=300MM(24KG)</v>
          </cell>
          <cell r="D4550" t="str">
            <v>UN</v>
          </cell>
          <cell r="E4550">
            <v>0</v>
          </cell>
        </row>
        <row r="4551">
          <cell r="B4551" t="str">
            <v>524570</v>
          </cell>
          <cell r="C4551" t="str">
            <v>FLANGE CEGO FOFO PN-25 D=350MM(33KG)</v>
          </cell>
          <cell r="D4551" t="str">
            <v>UN</v>
          </cell>
          <cell r="E4551">
            <v>0</v>
          </cell>
        </row>
        <row r="4552">
          <cell r="B4552" t="str">
            <v>524571</v>
          </cell>
          <cell r="C4552" t="str">
            <v>FLANGE CEGO FOFO PN-25 D=400MM(44KG)</v>
          </cell>
          <cell r="D4552" t="str">
            <v>UN</v>
          </cell>
          <cell r="E4552">
            <v>0</v>
          </cell>
        </row>
        <row r="4553">
          <cell r="B4553" t="str">
            <v>524572</v>
          </cell>
          <cell r="C4553" t="str">
            <v>FLANGE CEGO FOFO PN-25 D=450MM(75,5KG)</v>
          </cell>
          <cell r="D4553" t="str">
            <v>UN</v>
          </cell>
          <cell r="E4553">
            <v>0</v>
          </cell>
        </row>
        <row r="4554">
          <cell r="B4554" t="str">
            <v>524573</v>
          </cell>
          <cell r="C4554" t="str">
            <v>FLANGE CEGO FOFO PN-25 D=500MM( 77KG)</v>
          </cell>
          <cell r="D4554" t="str">
            <v>UN</v>
          </cell>
          <cell r="E4554">
            <v>0</v>
          </cell>
        </row>
        <row r="4555">
          <cell r="B4555" t="str">
            <v>524574</v>
          </cell>
          <cell r="C4555" t="str">
            <v>FLANGE CEGO FOFO PN-25 D=600MM(121KG)</v>
          </cell>
          <cell r="D4555" t="str">
            <v>UN</v>
          </cell>
          <cell r="E4555">
            <v>0</v>
          </cell>
        </row>
        <row r="4556">
          <cell r="B4556" t="str">
            <v>524575</v>
          </cell>
          <cell r="C4556" t="str">
            <v>FLANGE CEGO FOFO PN-25 D=700MM(156KG)</v>
          </cell>
          <cell r="D4556" t="str">
            <v>UN</v>
          </cell>
          <cell r="E4556">
            <v>0</v>
          </cell>
        </row>
        <row r="4557">
          <cell r="B4557" t="str">
            <v>524576</v>
          </cell>
          <cell r="C4557" t="str">
            <v>FLANGE CEGO FOFO PN-25 D=800MM(218KG)</v>
          </cell>
          <cell r="D4557" t="str">
            <v>UN</v>
          </cell>
          <cell r="E4557">
            <v>0</v>
          </cell>
        </row>
        <row r="4558">
          <cell r="B4558" t="str">
            <v>524577</v>
          </cell>
          <cell r="C4558" t="str">
            <v>FLANGE CEGO FOFO PN-25 D=900MM(286KG)</v>
          </cell>
          <cell r="D4558" t="str">
            <v>UN</v>
          </cell>
          <cell r="E4558">
            <v>0</v>
          </cell>
        </row>
        <row r="4559">
          <cell r="B4559" t="str">
            <v>524578</v>
          </cell>
          <cell r="C4559" t="str">
            <v>FLANGE CEGO FOFO PN-25 D=1000MM(387KG)</v>
          </cell>
          <cell r="D4559" t="str">
            <v>UN</v>
          </cell>
          <cell r="E4559">
            <v>0</v>
          </cell>
        </row>
        <row r="4560">
          <cell r="B4560" t="str">
            <v>524579</v>
          </cell>
          <cell r="C4560" t="str">
            <v>FLANGE CEGO FOFO PN-25 D=1200MM(662KG)</v>
          </cell>
          <cell r="D4560" t="str">
            <v>UN</v>
          </cell>
          <cell r="E4560">
            <v>0</v>
          </cell>
        </row>
        <row r="4561">
          <cell r="B4561" t="str">
            <v>524580</v>
          </cell>
          <cell r="C4561" t="str">
            <v>FLANGE AVULSO FOFO PN-25 D=100MM( 5KG)</v>
          </cell>
          <cell r="D4561" t="str">
            <v>UN</v>
          </cell>
          <cell r="E4561">
            <v>0</v>
          </cell>
        </row>
        <row r="4562">
          <cell r="B4562" t="str">
            <v>524581</v>
          </cell>
          <cell r="C4562" t="str">
            <v>FLANGE AVULSO FOFO PN-25 D=150MM( 9KG)</v>
          </cell>
          <cell r="D4562" t="str">
            <v>UN</v>
          </cell>
          <cell r="E4562">
            <v>0</v>
          </cell>
        </row>
        <row r="4563">
          <cell r="B4563" t="str">
            <v>524582</v>
          </cell>
          <cell r="C4563" t="str">
            <v>FLANGE AVULSO FOFO PN-25 D=200MM( 12KG)</v>
          </cell>
          <cell r="D4563" t="str">
            <v>UN</v>
          </cell>
          <cell r="E4563">
            <v>0</v>
          </cell>
        </row>
        <row r="4564">
          <cell r="B4564" t="str">
            <v>524583</v>
          </cell>
          <cell r="C4564" t="str">
            <v>FLANGE AVULSO FOFO PN-25 D=250MM(17,5KG)</v>
          </cell>
          <cell r="D4564" t="str">
            <v>UN</v>
          </cell>
          <cell r="E4564">
            <v>0</v>
          </cell>
        </row>
        <row r="4565">
          <cell r="B4565" t="str">
            <v>524584</v>
          </cell>
          <cell r="C4565" t="str">
            <v>FLANGE AVULSO FOFO PN-25 D=300MM( 23KG)</v>
          </cell>
          <cell r="D4565" t="str">
            <v>UN</v>
          </cell>
          <cell r="E4565">
            <v>0</v>
          </cell>
        </row>
        <row r="4566">
          <cell r="B4566" t="str">
            <v>524585</v>
          </cell>
          <cell r="C4566" t="str">
            <v>FLANGE AVULSO FOFO PN-25 D=350MM( 34KG)</v>
          </cell>
          <cell r="D4566" t="str">
            <v>UN</v>
          </cell>
          <cell r="E4566">
            <v>0</v>
          </cell>
        </row>
        <row r="4567">
          <cell r="B4567" t="str">
            <v>524586</v>
          </cell>
          <cell r="C4567" t="str">
            <v>FLANGE AVULSO FOFO PN-25 D=400MM( 45KG)</v>
          </cell>
          <cell r="D4567" t="str">
            <v>UN</v>
          </cell>
          <cell r="E4567">
            <v>0</v>
          </cell>
        </row>
        <row r="4568">
          <cell r="B4568" t="str">
            <v>524587</v>
          </cell>
          <cell r="C4568" t="str">
            <v>FLANGE AVULSO FOFO PN-25 D=450MM( 53,5KG)</v>
          </cell>
          <cell r="D4568" t="str">
            <v>UN</v>
          </cell>
          <cell r="E4568">
            <v>0</v>
          </cell>
        </row>
        <row r="4569">
          <cell r="B4569" t="str">
            <v>524588</v>
          </cell>
          <cell r="C4569" t="str">
            <v>FLANGE AVULSO FOFO PN-25 D=500MM( 65KG)</v>
          </cell>
          <cell r="D4569" t="str">
            <v>UN</v>
          </cell>
          <cell r="E4569">
            <v>0</v>
          </cell>
        </row>
        <row r="4570">
          <cell r="B4570" t="str">
            <v>524589</v>
          </cell>
          <cell r="C4570" t="str">
            <v>FLANGE AVULSO FOFO PN-25 D=600MM( 96KG)</v>
          </cell>
          <cell r="D4570" t="str">
            <v>UN</v>
          </cell>
          <cell r="E4570">
            <v>0</v>
          </cell>
        </row>
        <row r="4571">
          <cell r="B4571" t="str">
            <v>524590</v>
          </cell>
          <cell r="C4571" t="str">
            <v>FLANGE AVULSO FOFO PN-25 D=700MM(126KG)</v>
          </cell>
          <cell r="D4571" t="str">
            <v>UN</v>
          </cell>
          <cell r="E4571">
            <v>0</v>
          </cell>
        </row>
        <row r="4572">
          <cell r="B4572" t="str">
            <v>524591</v>
          </cell>
          <cell r="C4572" t="str">
            <v>FLANGE AVULSO FOFO PN-25 D=800MM(166KG)</v>
          </cell>
          <cell r="D4572" t="str">
            <v>UN</v>
          </cell>
          <cell r="E4572">
            <v>0</v>
          </cell>
        </row>
        <row r="4573">
          <cell r="B4573" t="str">
            <v>524592</v>
          </cell>
          <cell r="C4573" t="str">
            <v>FLANGE AVULSO FOFO PN-25 D=900MM(209KG)</v>
          </cell>
          <cell r="D4573" t="str">
            <v>UN</v>
          </cell>
          <cell r="E4573">
            <v>0</v>
          </cell>
        </row>
        <row r="4574">
          <cell r="B4574" t="str">
            <v>524593</v>
          </cell>
          <cell r="C4574" t="str">
            <v>FLANGE AVULSO FOFO PN-25 D=1000MM(270KG)</v>
          </cell>
          <cell r="D4574" t="str">
            <v>UN</v>
          </cell>
          <cell r="E4574">
            <v>0</v>
          </cell>
        </row>
        <row r="4575">
          <cell r="B4575" t="str">
            <v>524594</v>
          </cell>
          <cell r="C4575" t="str">
            <v>FLANGE AVULSO FOFO PN-25 D=1200MM(384KG)</v>
          </cell>
          <cell r="D4575" t="str">
            <v>UN</v>
          </cell>
          <cell r="E4575">
            <v>0</v>
          </cell>
        </row>
        <row r="4577">
          <cell r="B4577" t="str">
            <v>524600</v>
          </cell>
          <cell r="C4577" t="str">
            <v>HASTES, HIDRANTES, JUNTAS GIBAULT (C31 - METALURGICA 100%)</v>
          </cell>
        </row>
        <row r="4578">
          <cell r="B4578" t="str">
            <v>524601</v>
          </cell>
          <cell r="C4578" t="str">
            <v>HASTE C/QUADRADO E BOCA DE CHAVE 1.1/8 X 10 ( 5KG)</v>
          </cell>
          <cell r="D4578" t="str">
            <v>M</v>
          </cell>
          <cell r="E4578">
            <v>1011.14</v>
          </cell>
        </row>
        <row r="4579">
          <cell r="B4579" t="str">
            <v>524602</v>
          </cell>
          <cell r="C4579" t="str">
            <v>HASTE C/QUADRADO E BOCA DE CHAVE 1.3/4 X 10 (12KG)</v>
          </cell>
          <cell r="D4579" t="str">
            <v>M</v>
          </cell>
          <cell r="E4579">
            <v>1404.34</v>
          </cell>
        </row>
        <row r="4580">
          <cell r="B4580" t="str">
            <v>524603</v>
          </cell>
          <cell r="C4580" t="str">
            <v>HASTE C/QUADRADO E BOCA DE CHAVE 2 X 1 (16KG)</v>
          </cell>
          <cell r="D4580" t="str">
            <v>M</v>
          </cell>
          <cell r="E4580">
            <v>2021.98</v>
          </cell>
        </row>
        <row r="4581">
          <cell r="B4581" t="str">
            <v>524604</v>
          </cell>
          <cell r="C4581" t="str">
            <v>HASTE C/QUADRADO E BOCA DE CHAVE 2.1/2 X 10 (25KG)</v>
          </cell>
          <cell r="D4581" t="str">
            <v>M</v>
          </cell>
          <cell r="E4581">
            <v>2330.9899999999998</v>
          </cell>
        </row>
        <row r="4582">
          <cell r="B4582" t="str">
            <v>524605</v>
          </cell>
          <cell r="C4582" t="str">
            <v>HASTE C/ROSCA E BOCA DE CHAVE 1.1/8 X 10 ( 5KG)</v>
          </cell>
          <cell r="D4582" t="str">
            <v>M</v>
          </cell>
          <cell r="E4582">
            <v>1011.14</v>
          </cell>
        </row>
        <row r="4583">
          <cell r="B4583" t="str">
            <v>524606</v>
          </cell>
          <cell r="C4583" t="str">
            <v>HASTE C/ROSCA E BOCA DE CHAVE 1.3/4 X 10 (12KG)</v>
          </cell>
          <cell r="D4583" t="str">
            <v>M</v>
          </cell>
          <cell r="E4583">
            <v>1404.34</v>
          </cell>
        </row>
        <row r="4584">
          <cell r="B4584" t="str">
            <v>524607</v>
          </cell>
          <cell r="C4584" t="str">
            <v>HASTE C/ROSCA E BOCA DE CHAVE 2 X 1 (16KG)</v>
          </cell>
          <cell r="D4584" t="str">
            <v>M</v>
          </cell>
          <cell r="E4584">
            <v>2021.98</v>
          </cell>
        </row>
        <row r="4585">
          <cell r="B4585" t="str">
            <v>524608</v>
          </cell>
          <cell r="C4585" t="str">
            <v>HASTE C/ROSCA E BOCA DE CHAVE 2.1/2 X 10 (25KG)</v>
          </cell>
          <cell r="D4585" t="str">
            <v>M</v>
          </cell>
          <cell r="E4585">
            <v>2330.9899999999998</v>
          </cell>
        </row>
        <row r="4586">
          <cell r="B4586" t="str">
            <v>524609</v>
          </cell>
          <cell r="C4586" t="str">
            <v>HASTE C/ROSCA/ROSCA 1.1/8 X 10 ( 5KG)</v>
          </cell>
          <cell r="D4586" t="str">
            <v>M</v>
          </cell>
          <cell r="E4586">
            <v>1011.14</v>
          </cell>
        </row>
        <row r="4587">
          <cell r="B4587" t="str">
            <v>524610</v>
          </cell>
          <cell r="C4587" t="str">
            <v>HASTE C/ROSCA/ROSCA 1.3/4 X 10 (12KG)</v>
          </cell>
          <cell r="D4587" t="str">
            <v>M</v>
          </cell>
          <cell r="E4587">
            <v>1404.34</v>
          </cell>
        </row>
        <row r="4588">
          <cell r="B4588" t="str">
            <v>524611</v>
          </cell>
          <cell r="C4588" t="str">
            <v>HASTE C/ROSCA/ROSCA 2 X 1 (16KG)</v>
          </cell>
          <cell r="D4588" t="str">
            <v>M</v>
          </cell>
          <cell r="E4588">
            <v>2021.98</v>
          </cell>
        </row>
        <row r="4589">
          <cell r="B4589" t="str">
            <v>524612</v>
          </cell>
          <cell r="C4589" t="str">
            <v>HASTE C/ROSCA/ROSCA 2.1/2 X 10 (25KG)</v>
          </cell>
          <cell r="D4589" t="str">
            <v>M</v>
          </cell>
          <cell r="E4589">
            <v>2330.9899999999998</v>
          </cell>
        </row>
        <row r="4590">
          <cell r="B4590" t="str">
            <v>524613</v>
          </cell>
          <cell r="C4590" t="str">
            <v>HIDRANTE DE COLUNA C/CURVA D=75MM(101KG)</v>
          </cell>
          <cell r="D4590" t="str">
            <v>UN</v>
          </cell>
          <cell r="E4590">
            <v>1776</v>
          </cell>
        </row>
        <row r="4591">
          <cell r="B4591" t="str">
            <v>524614</v>
          </cell>
          <cell r="C4591" t="str">
            <v>HIDRANTE DE COLUNA C/CURVA D=100MM(101KG)</v>
          </cell>
          <cell r="D4591" t="str">
            <v>UN</v>
          </cell>
          <cell r="E4591">
            <v>1776</v>
          </cell>
        </row>
        <row r="4592">
          <cell r="B4592" t="str">
            <v>524615</v>
          </cell>
          <cell r="C4592" t="str">
            <v>HIDRANTE DE COL.COMP.C/CURVA DISSIM.D=75MM(153KG)</v>
          </cell>
          <cell r="D4592" t="str">
            <v>UN</v>
          </cell>
          <cell r="E4592">
            <v>3014.99</v>
          </cell>
        </row>
        <row r="4593">
          <cell r="B4593" t="str">
            <v>524616</v>
          </cell>
          <cell r="C4593" t="str">
            <v>HIDRANTE DE COL.COMP.C/CURVA DISSIMD=100MM(166KG)</v>
          </cell>
          <cell r="D4593" t="str">
            <v>UN</v>
          </cell>
          <cell r="E4593">
            <v>3262.06</v>
          </cell>
        </row>
        <row r="4594">
          <cell r="B4594" t="str">
            <v>524617</v>
          </cell>
          <cell r="C4594" t="str">
            <v>HIDRANTE DE COLUNA SIMPLES D=100MM(69KG)</v>
          </cell>
          <cell r="D4594" t="str">
            <v>UN</v>
          </cell>
          <cell r="E4594">
            <v>1354.8</v>
          </cell>
        </row>
        <row r="4595">
          <cell r="B4595" t="str">
            <v>524618</v>
          </cell>
          <cell r="C4595" t="str">
            <v>HIDRANTE SUBTER. C/CURVA CURTA 75 X 60 (42KG)</v>
          </cell>
          <cell r="D4595" t="str">
            <v>UN</v>
          </cell>
          <cell r="E4595">
            <v>0</v>
          </cell>
        </row>
        <row r="4596">
          <cell r="B4596" t="str">
            <v>524619</v>
          </cell>
          <cell r="C4596" t="str">
            <v>HIDRANTE SUBTER. C/CURVA LONGA 75 X 60 (54KG)</v>
          </cell>
          <cell r="D4596" t="str">
            <v>UN</v>
          </cell>
          <cell r="E4596">
            <v>0</v>
          </cell>
        </row>
        <row r="4597">
          <cell r="B4597" t="str">
            <v>524620</v>
          </cell>
          <cell r="C4597" t="str">
            <v>HIDRANTE SUB. C/CURVA CURTA E CAIXA 75 X 60 (85KG)</v>
          </cell>
          <cell r="D4597" t="str">
            <v>UN</v>
          </cell>
          <cell r="E4597">
            <v>0</v>
          </cell>
        </row>
        <row r="4598">
          <cell r="B4598" t="str">
            <v>524621</v>
          </cell>
          <cell r="C4598" t="str">
            <v>HIDRANTE SUB. C/CURVA LONGA E CAIXA 75 X 60 (97KG)</v>
          </cell>
          <cell r="D4598" t="str">
            <v>UN</v>
          </cell>
          <cell r="E4598">
            <v>0</v>
          </cell>
        </row>
        <row r="4599">
          <cell r="B4599" t="str">
            <v>524622</v>
          </cell>
          <cell r="C4599" t="str">
            <v>JUNTA GIBAULT D=50MM (6KG)</v>
          </cell>
          <cell r="D4599" t="str">
            <v>UN</v>
          </cell>
          <cell r="E4599">
            <v>89.83</v>
          </cell>
        </row>
        <row r="4600">
          <cell r="B4600" t="str">
            <v>524623</v>
          </cell>
          <cell r="C4600" t="str">
            <v>JUNTA GIBAULT D=80MM (8,51KG)</v>
          </cell>
          <cell r="D4600" t="str">
            <v>UN</v>
          </cell>
          <cell r="E4600">
            <v>110.8</v>
          </cell>
        </row>
        <row r="4601">
          <cell r="B4601" t="str">
            <v>524624</v>
          </cell>
          <cell r="C4601" t="str">
            <v>JUNTA GIBAULT D=100MM (9KG)</v>
          </cell>
          <cell r="D4601" t="str">
            <v>UN</v>
          </cell>
          <cell r="E4601">
            <v>128.81</v>
          </cell>
        </row>
        <row r="4602">
          <cell r="B4602" t="str">
            <v>524625</v>
          </cell>
          <cell r="C4602" t="str">
            <v>JUNTA GIBAULT D=150MM (14KG)</v>
          </cell>
          <cell r="D4602" t="str">
            <v>UN</v>
          </cell>
          <cell r="E4602">
            <v>218.3</v>
          </cell>
        </row>
        <row r="4603">
          <cell r="B4603" t="str">
            <v>524626</v>
          </cell>
          <cell r="C4603" t="str">
            <v>JUNTA GIBAULT D=200MM (17,5KG)</v>
          </cell>
          <cell r="D4603" t="str">
            <v>UN</v>
          </cell>
          <cell r="E4603">
            <v>258.10000000000002</v>
          </cell>
        </row>
        <row r="4604">
          <cell r="B4604" t="str">
            <v>524627</v>
          </cell>
          <cell r="C4604" t="str">
            <v>JUNTA GIBAULT D=250MM (29,4KG)</v>
          </cell>
          <cell r="D4604" t="str">
            <v>UN</v>
          </cell>
          <cell r="E4604">
            <v>343.42</v>
          </cell>
        </row>
        <row r="4605">
          <cell r="B4605" t="str">
            <v>524628</v>
          </cell>
          <cell r="C4605" t="str">
            <v>JUNTA GIBAULT D=300MM (34KG)</v>
          </cell>
          <cell r="D4605" t="str">
            <v>UN</v>
          </cell>
          <cell r="E4605">
            <v>440.99</v>
          </cell>
        </row>
        <row r="4606">
          <cell r="B4606" t="str">
            <v>524629</v>
          </cell>
          <cell r="C4606" t="str">
            <v>JUNTA GIBAULT D=350MM (46,3KG)</v>
          </cell>
          <cell r="D4606" t="str">
            <v>UN</v>
          </cell>
          <cell r="E4606">
            <v>687.73</v>
          </cell>
        </row>
        <row r="4607">
          <cell r="B4607" t="str">
            <v>524630</v>
          </cell>
          <cell r="C4607" t="str">
            <v>JUNTA GIBAULT D=400MM (51,3KG)</v>
          </cell>
          <cell r="D4607" t="str">
            <v>UN</v>
          </cell>
          <cell r="E4607">
            <v>763.67</v>
          </cell>
        </row>
        <row r="4608">
          <cell r="B4608" t="str">
            <v>524631</v>
          </cell>
          <cell r="C4608" t="str">
            <v>JUNTA GIBAULT D=450MM (56,9KG)</v>
          </cell>
          <cell r="D4608" t="str">
            <v>UN</v>
          </cell>
          <cell r="E4608">
            <v>0</v>
          </cell>
        </row>
        <row r="4609">
          <cell r="B4609" t="str">
            <v>524632</v>
          </cell>
          <cell r="C4609" t="str">
            <v>JUNTA GIBAULT D=500MM (68,5KG)</v>
          </cell>
          <cell r="D4609" t="str">
            <v>UN</v>
          </cell>
          <cell r="E4609">
            <v>0</v>
          </cell>
        </row>
        <row r="4610">
          <cell r="B4610" t="str">
            <v>524633</v>
          </cell>
          <cell r="C4610" t="str">
            <v>JUNTA GIBAULT D=600MM (101KG)</v>
          </cell>
          <cell r="D4610" t="str">
            <v>UN</v>
          </cell>
          <cell r="E4610">
            <v>1743.44</v>
          </cell>
        </row>
        <row r="4612">
          <cell r="B4612" t="str">
            <v>524700</v>
          </cell>
          <cell r="C4612" t="str">
            <v>JUNCOES EM FOFO (C31 - METALURGICA 100%)</v>
          </cell>
        </row>
        <row r="4613">
          <cell r="B4613" t="str">
            <v>524701</v>
          </cell>
          <cell r="C4613" t="str">
            <v>JUNCAO 45º  FG PN-10/16/25  D=80 X 80MM (17KG)</v>
          </cell>
          <cell r="D4613" t="str">
            <v>UN</v>
          </cell>
          <cell r="E4613">
            <v>332.5</v>
          </cell>
        </row>
        <row r="4614">
          <cell r="B4614" t="str">
            <v>524702</v>
          </cell>
          <cell r="C4614" t="str">
            <v>JUNCAO 45º  FG PN-10/16/25  D=100 X 80MM (20,8KG)</v>
          </cell>
          <cell r="D4614" t="str">
            <v>UN</v>
          </cell>
          <cell r="E4614">
            <v>263.35000000000002</v>
          </cell>
        </row>
        <row r="4615">
          <cell r="B4615" t="str">
            <v>524703</v>
          </cell>
          <cell r="C4615" t="str">
            <v>JUNCAO 45º  FG PN-10 100 X 100MM (21KG)</v>
          </cell>
          <cell r="D4615" t="str">
            <v>UN</v>
          </cell>
          <cell r="E4615">
            <v>270.5</v>
          </cell>
        </row>
        <row r="4616">
          <cell r="B4616" t="str">
            <v>524704</v>
          </cell>
          <cell r="C4616" t="str">
            <v>JUNCAO 45º  FG PN-10 150 X 100MM (33KG)</v>
          </cell>
          <cell r="D4616" t="str">
            <v>UN</v>
          </cell>
          <cell r="E4616">
            <v>465.92</v>
          </cell>
        </row>
        <row r="4617">
          <cell r="B4617" t="str">
            <v>524705</v>
          </cell>
          <cell r="C4617" t="str">
            <v>JUNCAO 45º  FG PN-10 150 X 150MM (36KG)</v>
          </cell>
          <cell r="D4617" t="str">
            <v>UN</v>
          </cell>
          <cell r="E4617">
            <v>755.89</v>
          </cell>
        </row>
        <row r="4618">
          <cell r="B4618" t="str">
            <v>524706</v>
          </cell>
          <cell r="C4618" t="str">
            <v>JUNCAO 45º  FG PN-10 200 X 100MM (47KG)</v>
          </cell>
          <cell r="D4618" t="str">
            <v>UN</v>
          </cell>
          <cell r="E4618">
            <v>701.09</v>
          </cell>
        </row>
        <row r="4619">
          <cell r="B4619" t="str">
            <v>524707</v>
          </cell>
          <cell r="C4619" t="str">
            <v>JUNCAO 45º  FG PN-10 200 X 150MM (51KG)</v>
          </cell>
          <cell r="D4619" t="str">
            <v>UN</v>
          </cell>
          <cell r="E4619">
            <v>787.48</v>
          </cell>
        </row>
        <row r="4620">
          <cell r="B4620" t="str">
            <v>524708</v>
          </cell>
          <cell r="C4620" t="str">
            <v>JUNCAO 45º  FG PN-10 200 X 200MM (55KG)</v>
          </cell>
          <cell r="D4620" t="str">
            <v>UN</v>
          </cell>
          <cell r="E4620">
            <v>847.54</v>
          </cell>
        </row>
        <row r="4621">
          <cell r="B4621" t="str">
            <v>524709</v>
          </cell>
          <cell r="C4621" t="str">
            <v>JUNCAO 45º  FG PN-10 250 X 150MM (72KG)</v>
          </cell>
          <cell r="D4621" t="str">
            <v>UN</v>
          </cell>
          <cell r="E4621">
            <v>1012.92</v>
          </cell>
        </row>
        <row r="4622">
          <cell r="B4622" t="str">
            <v>524710</v>
          </cell>
          <cell r="C4622" t="str">
            <v>JUNCAO 45º  FG PN-10 250 X 200MM (76KG)</v>
          </cell>
          <cell r="D4622" t="str">
            <v>UN</v>
          </cell>
          <cell r="E4622">
            <v>1061.18</v>
          </cell>
        </row>
        <row r="4623">
          <cell r="B4623" t="str">
            <v>524711</v>
          </cell>
          <cell r="C4623" t="str">
            <v>JUNCAO 45º  FG PN-10 250 X 250MM (80KG)</v>
          </cell>
          <cell r="D4623" t="str">
            <v>UN</v>
          </cell>
          <cell r="E4623">
            <v>1409.44</v>
          </cell>
        </row>
        <row r="4624">
          <cell r="B4624" t="str">
            <v>524712</v>
          </cell>
          <cell r="C4624" t="str">
            <v>JUNCAO 45º  FG PN-10 300 X 200MM (103KG)</v>
          </cell>
          <cell r="D4624" t="str">
            <v>UN</v>
          </cell>
          <cell r="E4624">
            <v>1468.62</v>
          </cell>
        </row>
        <row r="4625">
          <cell r="B4625" t="str">
            <v>524713</v>
          </cell>
          <cell r="C4625" t="str">
            <v>JUNCAO 45º  FG PN-10 300 X 250MM (151KG)</v>
          </cell>
          <cell r="D4625" t="str">
            <v>UN</v>
          </cell>
          <cell r="E4625">
            <v>1809.54</v>
          </cell>
        </row>
        <row r="4626">
          <cell r="B4626" t="str">
            <v>524714</v>
          </cell>
          <cell r="C4626" t="str">
            <v>JUNCAO 45º  FG PN-10 300 X 300MM (111KG)</v>
          </cell>
          <cell r="D4626" t="str">
            <v>UN</v>
          </cell>
          <cell r="E4626">
            <v>1821.1</v>
          </cell>
        </row>
        <row r="4627">
          <cell r="B4627" t="str">
            <v>524715</v>
          </cell>
          <cell r="C4627" t="str">
            <v>JUNCAO 45º  FG PN-10 400 X 300MM (168KG)</v>
          </cell>
          <cell r="D4627" t="str">
            <v>UN</v>
          </cell>
          <cell r="E4627">
            <v>3705.88</v>
          </cell>
        </row>
        <row r="4628">
          <cell r="B4628" t="str">
            <v>524716</v>
          </cell>
          <cell r="C4628" t="str">
            <v>JUNCAO 45º  FG PN-10 400 X 350MM (243KG)</v>
          </cell>
          <cell r="D4628" t="str">
            <v>UN</v>
          </cell>
          <cell r="E4628">
            <v>0</v>
          </cell>
        </row>
        <row r="4629">
          <cell r="B4629" t="str">
            <v>524717</v>
          </cell>
          <cell r="C4629" t="str">
            <v>JUNCAO 45º  FG PN-10 400 X 400 MM(173KG)</v>
          </cell>
          <cell r="D4629" t="str">
            <v>UN</v>
          </cell>
          <cell r="E4629">
            <v>4295.3999999999996</v>
          </cell>
        </row>
        <row r="4630">
          <cell r="B4630" t="str">
            <v>524718</v>
          </cell>
          <cell r="C4630" t="str">
            <v>JUNCAO 45º  FG PN-16 100 X 100MM (21KG)</v>
          </cell>
          <cell r="D4630" t="str">
            <v>UN</v>
          </cell>
          <cell r="E4630">
            <v>0</v>
          </cell>
        </row>
        <row r="4631">
          <cell r="B4631" t="str">
            <v>524719</v>
          </cell>
          <cell r="C4631" t="str">
            <v>JUNCAO 45º  FG PN-16 150 X 100MM (33KG)</v>
          </cell>
          <cell r="D4631" t="str">
            <v>UN</v>
          </cell>
          <cell r="E4631">
            <v>0</v>
          </cell>
        </row>
        <row r="4632">
          <cell r="B4632" t="str">
            <v>524720</v>
          </cell>
          <cell r="C4632" t="str">
            <v>JUNCAO 45º  FG PN-16 150 X 150MM (36KG)</v>
          </cell>
          <cell r="D4632" t="str">
            <v>UN</v>
          </cell>
          <cell r="E4632">
            <v>0</v>
          </cell>
        </row>
        <row r="4633">
          <cell r="B4633" t="str">
            <v>524721</v>
          </cell>
          <cell r="C4633" t="str">
            <v>JUNCAO 45º  FG PN-16 200 X 100MM (47KG)</v>
          </cell>
          <cell r="D4633" t="str">
            <v>UN</v>
          </cell>
          <cell r="E4633">
            <v>0</v>
          </cell>
        </row>
        <row r="4634">
          <cell r="B4634" t="str">
            <v>524722</v>
          </cell>
          <cell r="C4634" t="str">
            <v>JUNCAO 45º  FG PN-16 200 X 150MM (51KG)</v>
          </cell>
          <cell r="D4634" t="str">
            <v>UN</v>
          </cell>
          <cell r="E4634">
            <v>0</v>
          </cell>
        </row>
        <row r="4635">
          <cell r="B4635" t="str">
            <v>524723</v>
          </cell>
          <cell r="C4635" t="str">
            <v>JUNCAO 45º  FG PN-16 200 X 200MM (55KG)</v>
          </cell>
          <cell r="D4635" t="str">
            <v>UN</v>
          </cell>
          <cell r="E4635">
            <v>0</v>
          </cell>
        </row>
        <row r="4636">
          <cell r="B4636" t="str">
            <v>524724</v>
          </cell>
          <cell r="C4636" t="str">
            <v>JUNCAO 45º  FG PN-16 250 X 150MM (72KG)</v>
          </cell>
          <cell r="D4636" t="str">
            <v>UN</v>
          </cell>
          <cell r="E4636">
            <v>0</v>
          </cell>
        </row>
        <row r="4637">
          <cell r="B4637" t="str">
            <v>524725</v>
          </cell>
          <cell r="C4637" t="str">
            <v>JUNCAO 45º  FG PN-16 250 X 200MM (76KG)</v>
          </cell>
          <cell r="D4637" t="str">
            <v>UN</v>
          </cell>
          <cell r="E4637">
            <v>0</v>
          </cell>
        </row>
        <row r="4638">
          <cell r="B4638" t="str">
            <v>524726</v>
          </cell>
          <cell r="C4638" t="str">
            <v>JUNCAO 45º  FG PN-16 250 X 250MM (80KG)</v>
          </cell>
          <cell r="D4638" t="str">
            <v>UN</v>
          </cell>
          <cell r="E4638">
            <v>0</v>
          </cell>
        </row>
        <row r="4639">
          <cell r="B4639" t="str">
            <v>524727</v>
          </cell>
          <cell r="C4639" t="str">
            <v>JUNCAO 45º  FG PN-16 300 X 200MM (103KG)</v>
          </cell>
          <cell r="D4639" t="str">
            <v>UN</v>
          </cell>
          <cell r="E4639">
            <v>0</v>
          </cell>
        </row>
        <row r="4640">
          <cell r="B4640" t="str">
            <v>524728</v>
          </cell>
          <cell r="C4640" t="str">
            <v>JUNCAO 45º  FG PN-16 300 X 250MM (151KG)</v>
          </cell>
          <cell r="D4640" t="str">
            <v>UN</v>
          </cell>
          <cell r="E4640">
            <v>0</v>
          </cell>
        </row>
        <row r="4641">
          <cell r="B4641" t="str">
            <v>524729</v>
          </cell>
          <cell r="C4641" t="str">
            <v>JUNCAO 45º  FG PN-16 300 X 300MM (111KG)</v>
          </cell>
          <cell r="D4641" t="str">
            <v>UN</v>
          </cell>
          <cell r="E4641">
            <v>0</v>
          </cell>
        </row>
        <row r="4642">
          <cell r="B4642" t="str">
            <v>524730</v>
          </cell>
          <cell r="C4642" t="str">
            <v>JUNCAO 45º  FG PN-16 400 X 300MM (178KG)</v>
          </cell>
          <cell r="D4642" t="str">
            <v>UN</v>
          </cell>
          <cell r="E4642">
            <v>0</v>
          </cell>
        </row>
        <row r="4643">
          <cell r="B4643" t="str">
            <v>524731</v>
          </cell>
          <cell r="C4643" t="str">
            <v>JUNCAO 45º  FG PN-16 400 X 350MM (252KG)</v>
          </cell>
          <cell r="D4643" t="str">
            <v>UN</v>
          </cell>
          <cell r="E4643">
            <v>0</v>
          </cell>
        </row>
        <row r="4644">
          <cell r="B4644" t="str">
            <v>524732</v>
          </cell>
          <cell r="C4644" t="str">
            <v>JUNCAO 45º  FG PN-16 400 X 400MM (189KG)</v>
          </cell>
          <cell r="D4644" t="str">
            <v>UN</v>
          </cell>
          <cell r="E4644">
            <v>0</v>
          </cell>
        </row>
        <row r="4645">
          <cell r="B4645" t="str">
            <v>524733</v>
          </cell>
          <cell r="C4645" t="str">
            <v>JUNCAO 45º  FG PN-25 100 X 100MM (22,5KG)</v>
          </cell>
          <cell r="D4645" t="str">
            <v>UN</v>
          </cell>
          <cell r="E4645">
            <v>0</v>
          </cell>
        </row>
        <row r="4646">
          <cell r="B4646" t="str">
            <v>524734</v>
          </cell>
          <cell r="C4646" t="str">
            <v>JUNCAO 45º  FG PN-25 150 X 100MM (36KG)</v>
          </cell>
          <cell r="D4646" t="str">
            <v>UN</v>
          </cell>
          <cell r="E4646">
            <v>0</v>
          </cell>
        </row>
        <row r="4647">
          <cell r="B4647" t="str">
            <v>524735</v>
          </cell>
          <cell r="C4647" t="str">
            <v>JUNCAO 45º  FG PN-25 150 X 150MM (39KG)</v>
          </cell>
          <cell r="D4647" t="str">
            <v>UN</v>
          </cell>
          <cell r="E4647">
            <v>0</v>
          </cell>
        </row>
        <row r="4648">
          <cell r="B4648" t="str">
            <v>524736</v>
          </cell>
          <cell r="C4648" t="str">
            <v>JUNCAO 45º  FG PN-25 200 X 100MM (52KG)</v>
          </cell>
          <cell r="D4648" t="str">
            <v>UN</v>
          </cell>
          <cell r="E4648">
            <v>0</v>
          </cell>
        </row>
        <row r="4649">
          <cell r="B4649" t="str">
            <v>524737</v>
          </cell>
          <cell r="C4649" t="str">
            <v>JUNCAO 45º  FG PN-25 200 X 150MM (56KG)</v>
          </cell>
          <cell r="D4649" t="str">
            <v>UN</v>
          </cell>
          <cell r="E4649">
            <v>0</v>
          </cell>
        </row>
        <row r="4650">
          <cell r="B4650" t="str">
            <v>524738</v>
          </cell>
          <cell r="C4650" t="str">
            <v>JUNCAO 45º  FG PN-25 200 X 200MM (60KG)</v>
          </cell>
          <cell r="D4650" t="str">
            <v>UN</v>
          </cell>
          <cell r="E4650">
            <v>0</v>
          </cell>
        </row>
        <row r="4651">
          <cell r="B4651" t="str">
            <v>524739</v>
          </cell>
          <cell r="C4651" t="str">
            <v>JUNCAO 45º  FG PN-25 250 X 150MM (79KG)</v>
          </cell>
          <cell r="D4651" t="str">
            <v>UN</v>
          </cell>
          <cell r="E4651">
            <v>0</v>
          </cell>
        </row>
        <row r="4652">
          <cell r="B4652" t="str">
            <v>524740</v>
          </cell>
          <cell r="C4652" t="str">
            <v>JUNCAO 45º  FG PN-25 250 X 200MM (84KG)</v>
          </cell>
          <cell r="D4652" t="str">
            <v>UN</v>
          </cell>
          <cell r="E4652">
            <v>0</v>
          </cell>
        </row>
        <row r="4653">
          <cell r="B4653" t="str">
            <v>524741</v>
          </cell>
          <cell r="C4653" t="str">
            <v>JUNCAO 45º  FG PN-25 250 X 250MM (90KG)</v>
          </cell>
          <cell r="D4653" t="str">
            <v>UN</v>
          </cell>
          <cell r="E4653">
            <v>0</v>
          </cell>
        </row>
        <row r="4654">
          <cell r="B4654" t="str">
            <v>524742</v>
          </cell>
          <cell r="C4654" t="str">
            <v>JUNCAO 45º  FG PN-25 300 X 200MM (114KG)</v>
          </cell>
          <cell r="D4654" t="str">
            <v>UN</v>
          </cell>
          <cell r="E4654">
            <v>0</v>
          </cell>
        </row>
        <row r="4655">
          <cell r="B4655" t="str">
            <v>524743</v>
          </cell>
          <cell r="C4655" t="str">
            <v>JUNCAO 45º  FG PN-25 300 X 250MM (159KG0</v>
          </cell>
          <cell r="D4655" t="str">
            <v>UN</v>
          </cell>
          <cell r="E4655">
            <v>0</v>
          </cell>
        </row>
        <row r="4656">
          <cell r="B4656" t="str">
            <v>524744</v>
          </cell>
          <cell r="C4656" t="str">
            <v>JUNCAO 45º  FG PN-25 300 X 300MM (126KG)</v>
          </cell>
          <cell r="D4656" t="str">
            <v>UN</v>
          </cell>
          <cell r="E4656">
            <v>0</v>
          </cell>
        </row>
        <row r="4657">
          <cell r="B4657" t="str">
            <v>524745</v>
          </cell>
          <cell r="C4657" t="str">
            <v>JUNCAO 45º  FG PN-25 400 X 300MM (205KG)</v>
          </cell>
          <cell r="D4657" t="str">
            <v>UN</v>
          </cell>
          <cell r="E4657">
            <v>0</v>
          </cell>
        </row>
        <row r="4658">
          <cell r="B4658" t="str">
            <v>524746</v>
          </cell>
          <cell r="C4658" t="str">
            <v>JUNCAO 45º  FG PN-25 400 X 350MM (271KG)</v>
          </cell>
          <cell r="D4658" t="str">
            <v>UN</v>
          </cell>
          <cell r="E4658">
            <v>0</v>
          </cell>
        </row>
        <row r="4659">
          <cell r="B4659" t="str">
            <v>524747</v>
          </cell>
          <cell r="C4659" t="str">
            <v>JUNCAO 45º  FG PN-25 400 X 400MM (222KG)</v>
          </cell>
          <cell r="D4659" t="str">
            <v>UN</v>
          </cell>
          <cell r="E4659">
            <v>0</v>
          </cell>
        </row>
        <row r="4661">
          <cell r="B4661" t="str">
            <v>524800</v>
          </cell>
          <cell r="C4661" t="str">
            <v>LUVAS EM FOFO, MANCAIS INTERMEDIARIOS (C31 - METALURGICA 100%)</v>
          </cell>
        </row>
        <row r="4662">
          <cell r="B4662" t="str">
            <v>524801</v>
          </cell>
          <cell r="C4662" t="str">
            <v>LUVA JE  D=50MM (5KG)</v>
          </cell>
          <cell r="D4662" t="str">
            <v>UN</v>
          </cell>
          <cell r="E4662">
            <v>0</v>
          </cell>
        </row>
        <row r="4663">
          <cell r="B4663" t="str">
            <v>524802</v>
          </cell>
          <cell r="C4663" t="str">
            <v>LUVA JE 2GS  D=80MM (10,2KG)</v>
          </cell>
          <cell r="D4663" t="str">
            <v>UN</v>
          </cell>
          <cell r="E4663">
            <v>132</v>
          </cell>
        </row>
        <row r="4664">
          <cell r="B4664" t="str">
            <v>524803</v>
          </cell>
          <cell r="C4664" t="str">
            <v>LUVA JE D=100MM (10KG)</v>
          </cell>
          <cell r="D4664" t="str">
            <v>UN</v>
          </cell>
          <cell r="E4664">
            <v>134</v>
          </cell>
        </row>
        <row r="4665">
          <cell r="B4665" t="str">
            <v>524804</v>
          </cell>
          <cell r="C4665" t="str">
            <v>LUVA JE D=150MM (16KG)</v>
          </cell>
          <cell r="D4665" t="str">
            <v>UN</v>
          </cell>
          <cell r="E4665">
            <v>202.97</v>
          </cell>
        </row>
        <row r="4666">
          <cell r="B4666" t="str">
            <v>524805</v>
          </cell>
          <cell r="C4666" t="str">
            <v>LUVA JE D=200MM (23KG)</v>
          </cell>
          <cell r="D4666" t="str">
            <v>UN</v>
          </cell>
          <cell r="E4666">
            <v>280.74</v>
          </cell>
        </row>
        <row r="4667">
          <cell r="B4667" t="str">
            <v>524806</v>
          </cell>
          <cell r="C4667" t="str">
            <v>LUVA JE D=250MM (32KG)</v>
          </cell>
          <cell r="D4667" t="str">
            <v>UN</v>
          </cell>
          <cell r="E4667">
            <v>370.21</v>
          </cell>
        </row>
        <row r="4668">
          <cell r="B4668" t="str">
            <v>524807</v>
          </cell>
          <cell r="C4668" t="str">
            <v>LUVA JE D=300MM (41KG)</v>
          </cell>
          <cell r="D4668" t="str">
            <v>UN</v>
          </cell>
          <cell r="E4668">
            <v>447.4</v>
          </cell>
        </row>
        <row r="4669">
          <cell r="B4669" t="str">
            <v>524808</v>
          </cell>
          <cell r="C4669" t="str">
            <v>LUVA JE D=350MM (50KG)</v>
          </cell>
          <cell r="D4669" t="str">
            <v>UN</v>
          </cell>
          <cell r="E4669">
            <v>753.94</v>
          </cell>
        </row>
        <row r="4670">
          <cell r="B4670" t="str">
            <v>524809</v>
          </cell>
          <cell r="C4670" t="str">
            <v>LUVA JE D=400MM (63KG)</v>
          </cell>
          <cell r="D4670" t="str">
            <v>UN</v>
          </cell>
          <cell r="E4670">
            <v>889</v>
          </cell>
        </row>
        <row r="4671">
          <cell r="B4671" t="str">
            <v>524810</v>
          </cell>
          <cell r="C4671" t="str">
            <v>LUVA JE D=450MM (76KG)</v>
          </cell>
          <cell r="D4671" t="str">
            <v>UN</v>
          </cell>
          <cell r="E4671">
            <v>0</v>
          </cell>
        </row>
        <row r="4672">
          <cell r="B4672" t="str">
            <v>524811</v>
          </cell>
          <cell r="C4672" t="str">
            <v>LUVA JE D=500MM (91KG)</v>
          </cell>
          <cell r="D4672" t="str">
            <v>UN</v>
          </cell>
          <cell r="E4672">
            <v>0</v>
          </cell>
        </row>
        <row r="4673">
          <cell r="B4673" t="str">
            <v>524812</v>
          </cell>
          <cell r="C4673" t="str">
            <v>LUVA JE D=600MM (125KG)</v>
          </cell>
          <cell r="D4673" t="str">
            <v>UN</v>
          </cell>
          <cell r="E4673">
            <v>0</v>
          </cell>
        </row>
        <row r="4674">
          <cell r="B4674" t="str">
            <v>524813</v>
          </cell>
          <cell r="C4674" t="str">
            <v>LUVA JE D=700MM (246KG)</v>
          </cell>
          <cell r="D4674" t="str">
            <v>UN</v>
          </cell>
          <cell r="E4674">
            <v>0</v>
          </cell>
        </row>
        <row r="4675">
          <cell r="B4675" t="str">
            <v>524814</v>
          </cell>
          <cell r="C4675" t="str">
            <v>LUVA JE 2GS D=800MM (324,4KG)</v>
          </cell>
          <cell r="D4675" t="str">
            <v>UN</v>
          </cell>
          <cell r="E4675">
            <v>0</v>
          </cell>
        </row>
        <row r="4676">
          <cell r="B4676" t="str">
            <v>524815</v>
          </cell>
          <cell r="C4676" t="str">
            <v>LUVA JE 2GS D=900MM (382,7KG)</v>
          </cell>
          <cell r="D4676" t="str">
            <v>UN</v>
          </cell>
          <cell r="E4676">
            <v>0</v>
          </cell>
        </row>
        <row r="4677">
          <cell r="B4677" t="str">
            <v>524816</v>
          </cell>
          <cell r="C4677" t="str">
            <v>LUVA JE 2GS D=1000MM (460,4KG)</v>
          </cell>
          <cell r="D4677" t="str">
            <v>UN</v>
          </cell>
          <cell r="E4677">
            <v>0</v>
          </cell>
        </row>
        <row r="4678">
          <cell r="B4678" t="str">
            <v>524817</v>
          </cell>
          <cell r="C4678" t="str">
            <v>LUVA JE 2GS D=1200MM (700KG)</v>
          </cell>
          <cell r="D4678" t="str">
            <v>UN</v>
          </cell>
          <cell r="E4678">
            <v>0</v>
          </cell>
        </row>
        <row r="4679">
          <cell r="B4679" t="str">
            <v>524818</v>
          </cell>
          <cell r="C4679" t="str">
            <v>LUVA DE CORRER JM D=50MM (9,5KG)</v>
          </cell>
          <cell r="D4679" t="str">
            <v>UN</v>
          </cell>
          <cell r="E4679">
            <v>164.54</v>
          </cell>
        </row>
        <row r="4680">
          <cell r="B4680" t="str">
            <v>524819</v>
          </cell>
          <cell r="C4680" t="str">
            <v>LUVA DE CORRER JM D=80MM (14KG)</v>
          </cell>
          <cell r="D4680" t="str">
            <v>UN</v>
          </cell>
          <cell r="E4680">
            <v>341.16</v>
          </cell>
        </row>
        <row r="4681">
          <cell r="B4681" t="str">
            <v>524820</v>
          </cell>
          <cell r="C4681" t="str">
            <v>LUVA DE CORRER JM D=100MM (17,5KG)</v>
          </cell>
          <cell r="D4681" t="str">
            <v>UN</v>
          </cell>
          <cell r="E4681">
            <v>356.16</v>
          </cell>
        </row>
        <row r="4682">
          <cell r="B4682" t="str">
            <v>524821</v>
          </cell>
          <cell r="C4682" t="str">
            <v>LUVA DE CORRER JM D=150MM (27KG)</v>
          </cell>
          <cell r="D4682" t="str">
            <v>UN</v>
          </cell>
          <cell r="E4682">
            <v>423.86</v>
          </cell>
        </row>
        <row r="4683">
          <cell r="B4683" t="str">
            <v>524822</v>
          </cell>
          <cell r="C4683" t="str">
            <v>LUVA DE CORRER JM D=200MM (40KG)</v>
          </cell>
          <cell r="D4683" t="str">
            <v>UN</v>
          </cell>
          <cell r="E4683">
            <v>541</v>
          </cell>
        </row>
        <row r="4684">
          <cell r="B4684" t="str">
            <v>524823</v>
          </cell>
          <cell r="C4684" t="str">
            <v>LUVA DE CORRER JM D=250MM (54KG)</v>
          </cell>
          <cell r="D4684" t="str">
            <v>UN</v>
          </cell>
          <cell r="E4684">
            <v>811.1</v>
          </cell>
        </row>
        <row r="4685">
          <cell r="B4685" t="str">
            <v>524824</v>
          </cell>
          <cell r="C4685" t="str">
            <v>LUVA DE CORRER JM D=300MM (79,4KG)</v>
          </cell>
          <cell r="D4685" t="str">
            <v>UN</v>
          </cell>
          <cell r="E4685">
            <v>1286.3900000000001</v>
          </cell>
        </row>
        <row r="4686">
          <cell r="B4686" t="str">
            <v>524825</v>
          </cell>
          <cell r="C4686" t="str">
            <v>LUVA DE CORRER JM D=350MM (96,4KG)</v>
          </cell>
          <cell r="D4686" t="str">
            <v>UN</v>
          </cell>
          <cell r="E4686">
            <v>1844.99</v>
          </cell>
        </row>
        <row r="4687">
          <cell r="B4687" t="str">
            <v>524826</v>
          </cell>
          <cell r="C4687" t="str">
            <v>LUVA DE CORRER JM D=400MM (119,5KG)</v>
          </cell>
          <cell r="D4687" t="str">
            <v>UN</v>
          </cell>
          <cell r="E4687">
            <v>1881.36</v>
          </cell>
        </row>
        <row r="4688">
          <cell r="B4688" t="str">
            <v>524827</v>
          </cell>
          <cell r="C4688" t="str">
            <v>LUVA DE CORRER JM D=450MM (239,6KG)</v>
          </cell>
          <cell r="D4688" t="str">
            <v>UN</v>
          </cell>
          <cell r="E4688">
            <v>0</v>
          </cell>
        </row>
        <row r="4689">
          <cell r="B4689" t="str">
            <v>524828</v>
          </cell>
          <cell r="C4689" t="str">
            <v>LUVA DE CORRER JM D=500MM (172,3KG)</v>
          </cell>
          <cell r="D4689" t="str">
            <v>UN</v>
          </cell>
          <cell r="E4689">
            <v>0</v>
          </cell>
        </row>
        <row r="4690">
          <cell r="B4690" t="str">
            <v>524829</v>
          </cell>
          <cell r="C4690" t="str">
            <v>LUVA DE CORRER JM D=600MM (237,3KG)</v>
          </cell>
          <cell r="D4690" t="str">
            <v>UN</v>
          </cell>
          <cell r="E4690">
            <v>3573.02</v>
          </cell>
        </row>
        <row r="4691">
          <cell r="B4691" t="str">
            <v>524830</v>
          </cell>
          <cell r="C4691" t="str">
            <v>LUVA DE CORRER JM D=700MM (310,1KG)</v>
          </cell>
          <cell r="D4691" t="str">
            <v>UN</v>
          </cell>
          <cell r="E4691">
            <v>4770.6400000000003</v>
          </cell>
        </row>
        <row r="4692">
          <cell r="B4692" t="str">
            <v>524831</v>
          </cell>
          <cell r="C4692" t="str">
            <v>LUVA DE CORRER JM D=800MM (426,6KG)</v>
          </cell>
          <cell r="D4692" t="str">
            <v>UN</v>
          </cell>
          <cell r="E4692">
            <v>6185.33</v>
          </cell>
        </row>
        <row r="4693">
          <cell r="B4693" t="str">
            <v>524832</v>
          </cell>
          <cell r="C4693" t="str">
            <v>LUVA DE CORRER JM D=900MM (542,8KG)</v>
          </cell>
          <cell r="D4693" t="str">
            <v>UN</v>
          </cell>
          <cell r="E4693">
            <v>0</v>
          </cell>
        </row>
        <row r="4694">
          <cell r="B4694" t="str">
            <v>524833</v>
          </cell>
          <cell r="C4694" t="str">
            <v>LUVA DE CORRER JM D=1000MM (720KG)</v>
          </cell>
          <cell r="D4694" t="str">
            <v>UN</v>
          </cell>
          <cell r="E4694">
            <v>0</v>
          </cell>
        </row>
        <row r="4695">
          <cell r="B4695" t="str">
            <v>524834</v>
          </cell>
          <cell r="C4695" t="str">
            <v>LUVA DE CORRER JM D=1200MM (946KG)</v>
          </cell>
          <cell r="D4695" t="str">
            <v>UN</v>
          </cell>
          <cell r="E4695">
            <v>0</v>
          </cell>
        </row>
        <row r="4696">
          <cell r="B4696" t="str">
            <v>524835</v>
          </cell>
          <cell r="C4696" t="str">
            <v>LUVA P/ HASTE 1.1/8 (2,5KG)</v>
          </cell>
          <cell r="D4696" t="str">
            <v>UN</v>
          </cell>
          <cell r="E4696">
            <v>0</v>
          </cell>
        </row>
        <row r="4697">
          <cell r="B4697" t="str">
            <v>524836</v>
          </cell>
          <cell r="C4697" t="str">
            <v>LUVA P/ HASTE 1.3/4 (4KG)</v>
          </cell>
          <cell r="D4697" t="str">
            <v>UN</v>
          </cell>
          <cell r="E4697">
            <v>0</v>
          </cell>
        </row>
        <row r="4698">
          <cell r="B4698" t="str">
            <v>524837</v>
          </cell>
          <cell r="C4698" t="str">
            <v>LUVA P/ HASTE 2 (7KG)</v>
          </cell>
          <cell r="D4698" t="str">
            <v>UN</v>
          </cell>
          <cell r="E4698">
            <v>0</v>
          </cell>
        </row>
        <row r="4699">
          <cell r="B4699" t="str">
            <v>524838</v>
          </cell>
          <cell r="C4699" t="str">
            <v>LUVA P/ HASTE 2.1/2 (7KG)</v>
          </cell>
          <cell r="D4699" t="str">
            <v>UN</v>
          </cell>
          <cell r="E4699">
            <v>0</v>
          </cell>
        </row>
        <row r="4700">
          <cell r="B4700" t="str">
            <v>524839</v>
          </cell>
          <cell r="C4700" t="str">
            <v>MANCAL INTERMEDIARIO 1.1/8 (8,5KG)</v>
          </cell>
          <cell r="D4700" t="str">
            <v>UN</v>
          </cell>
          <cell r="E4700">
            <v>0</v>
          </cell>
        </row>
        <row r="4701">
          <cell r="B4701" t="str">
            <v>524840</v>
          </cell>
          <cell r="C4701" t="str">
            <v>MANCAL INTERMEDIARIO 1.3/4 (8,5KG)</v>
          </cell>
          <cell r="D4701" t="str">
            <v>UN</v>
          </cell>
          <cell r="E4701">
            <v>0</v>
          </cell>
        </row>
        <row r="4702">
          <cell r="B4702" t="str">
            <v>524841</v>
          </cell>
          <cell r="C4702" t="str">
            <v>MANCAL INTERMEDIARIO 2 (8,5KG)</v>
          </cell>
          <cell r="D4702" t="str">
            <v>UN</v>
          </cell>
          <cell r="E4702">
            <v>0</v>
          </cell>
        </row>
        <row r="4703">
          <cell r="B4703" t="str">
            <v>524842</v>
          </cell>
          <cell r="C4703" t="str">
            <v>MANCAL INTERMEDIARIO 2.1/2 (8,5KG)</v>
          </cell>
          <cell r="D4703" t="str">
            <v>UN</v>
          </cell>
          <cell r="E4703">
            <v>0</v>
          </cell>
        </row>
        <row r="4705">
          <cell r="B4705" t="str">
            <v>524900</v>
          </cell>
          <cell r="C4705" t="str">
            <v>PEDESTAIS EM FOFO (C31 - METALURGICA 100%)</v>
          </cell>
        </row>
        <row r="4706">
          <cell r="B4706" t="str">
            <v>524901</v>
          </cell>
          <cell r="C4706" t="str">
            <v>PEDESTAL DE MANOBRA SIMPLES CLASSICO MOD.1 (57KG)</v>
          </cell>
          <cell r="D4706" t="str">
            <v>UN</v>
          </cell>
          <cell r="E4706">
            <v>0</v>
          </cell>
        </row>
        <row r="4707">
          <cell r="B4707" t="str">
            <v>524902</v>
          </cell>
          <cell r="C4707" t="str">
            <v>PEDESTAL DE MANOBRA SIMPLES CLASSICO MOD.2 (73KG)</v>
          </cell>
          <cell r="D4707" t="str">
            <v>UN</v>
          </cell>
          <cell r="E4707">
            <v>0</v>
          </cell>
        </row>
        <row r="4708">
          <cell r="B4708" t="str">
            <v>524903</v>
          </cell>
          <cell r="C4708" t="str">
            <v>PEDESTAL DE MANOBRA SIMPLES CLASSICO MOD.3 (91KG)</v>
          </cell>
          <cell r="D4708" t="str">
            <v>UN</v>
          </cell>
          <cell r="E4708">
            <v>0</v>
          </cell>
        </row>
        <row r="4709">
          <cell r="B4709" t="str">
            <v>524904</v>
          </cell>
          <cell r="C4709" t="str">
            <v>PEDESTAL DE MANOBRA SIMPLES CLASSICO MOD.4 (98KG)</v>
          </cell>
          <cell r="D4709" t="str">
            <v>UN</v>
          </cell>
          <cell r="E4709">
            <v>0</v>
          </cell>
        </row>
        <row r="4710">
          <cell r="B4710" t="str">
            <v>524905</v>
          </cell>
          <cell r="C4710" t="str">
            <v>PEDESTAL DE MANOBRA SIMP. C/ IND. MOD.08 (57KG)</v>
          </cell>
          <cell r="D4710" t="str">
            <v>UN</v>
          </cell>
          <cell r="E4710">
            <v>0</v>
          </cell>
        </row>
        <row r="4711">
          <cell r="B4711" t="str">
            <v>524906</v>
          </cell>
          <cell r="C4711" t="str">
            <v>PEDESTAL DE MANOBRA SIMP. C/ IND. MOD.09 (57KG)</v>
          </cell>
          <cell r="D4711" t="str">
            <v>UN</v>
          </cell>
          <cell r="E4711">
            <v>0</v>
          </cell>
        </row>
        <row r="4712">
          <cell r="B4712" t="str">
            <v>524907</v>
          </cell>
          <cell r="C4712" t="str">
            <v>PEDESTAL DE MANOBRA SIMP. C/ IND. MOD.10 (73KG)</v>
          </cell>
          <cell r="D4712" t="str">
            <v>UN</v>
          </cell>
          <cell r="E4712">
            <v>0</v>
          </cell>
        </row>
        <row r="4713">
          <cell r="B4713" t="str">
            <v>524908</v>
          </cell>
          <cell r="C4713" t="str">
            <v>PEDESTAL DE MANOBRA SIMP. C/ IND. MOD.12 (73KG)</v>
          </cell>
          <cell r="D4713" t="str">
            <v>UN</v>
          </cell>
          <cell r="E4713">
            <v>0</v>
          </cell>
        </row>
        <row r="4714">
          <cell r="B4714" t="str">
            <v>524909</v>
          </cell>
          <cell r="C4714" t="str">
            <v>PEDESTAL DE MANOBRA SIMP. C/ IND. MOD.13 (91KG)</v>
          </cell>
          <cell r="D4714" t="str">
            <v>UN</v>
          </cell>
          <cell r="E4714">
            <v>0</v>
          </cell>
        </row>
        <row r="4715">
          <cell r="B4715" t="str">
            <v>524910</v>
          </cell>
          <cell r="C4715" t="str">
            <v>PEDESTAL DE MANOBRA SIMP. C/ IND. MOD.14 (98KG)</v>
          </cell>
          <cell r="D4715" t="str">
            <v>UN</v>
          </cell>
          <cell r="E4715">
            <v>0</v>
          </cell>
        </row>
        <row r="4716">
          <cell r="B4716" t="str">
            <v>524911</v>
          </cell>
          <cell r="C4716" t="str">
            <v>PEDESTAL DE MANOBRA C/ ENG. CLASSICO MOD.6 (120KG)</v>
          </cell>
          <cell r="D4716" t="str">
            <v>UN</v>
          </cell>
          <cell r="E4716">
            <v>0</v>
          </cell>
        </row>
        <row r="4717">
          <cell r="B4717" t="str">
            <v>524912</v>
          </cell>
          <cell r="C4717" t="str">
            <v>PEDESTAL DE MANOBRA C/ ENG. CLASSICO MOD.7 (127KG)</v>
          </cell>
          <cell r="D4717" t="str">
            <v>UN</v>
          </cell>
          <cell r="E4717">
            <v>0</v>
          </cell>
        </row>
        <row r="4718">
          <cell r="B4718" t="str">
            <v>524913</v>
          </cell>
          <cell r="C4718" t="str">
            <v>PEDESTAL DE MANOBRA C/ ENG. E IND. MOD.18 (120KG)</v>
          </cell>
          <cell r="D4718" t="str">
            <v>UN</v>
          </cell>
          <cell r="E4718">
            <v>0</v>
          </cell>
        </row>
        <row r="4719">
          <cell r="B4719" t="str">
            <v>524914</v>
          </cell>
          <cell r="C4719" t="str">
            <v>PEDESTAL DE MANOBRA C/ ENG. E IND. MOD.20 (127KG)</v>
          </cell>
          <cell r="D4719" t="str">
            <v>UN</v>
          </cell>
          <cell r="E4719">
            <v>0</v>
          </cell>
        </row>
        <row r="4720">
          <cell r="B4720" t="str">
            <v>524915</v>
          </cell>
          <cell r="C4720" t="str">
            <v>PEDESTAL DE SUSPENSAO SIMPLES MOD. 01 (61KG)</v>
          </cell>
          <cell r="D4720" t="str">
            <v>UN</v>
          </cell>
          <cell r="E4720">
            <v>0</v>
          </cell>
        </row>
        <row r="4721">
          <cell r="B4721" t="str">
            <v>524916</v>
          </cell>
          <cell r="C4721" t="str">
            <v>PEDESTAL DE SUSPENSAO SIMP. C/ IND. MOD.54 (65KG)</v>
          </cell>
          <cell r="D4721" t="str">
            <v>UN</v>
          </cell>
          <cell r="E4721">
            <v>0</v>
          </cell>
        </row>
        <row r="4722">
          <cell r="B4722" t="str">
            <v>524917</v>
          </cell>
          <cell r="C4722" t="str">
            <v>PEDESTAL DE SUSPENSAO SIMP. C/ IND. MOD.55 (63KG)</v>
          </cell>
          <cell r="D4722" t="str">
            <v>UN</v>
          </cell>
          <cell r="E4722">
            <v>0</v>
          </cell>
        </row>
        <row r="4723">
          <cell r="B4723" t="str">
            <v>524918</v>
          </cell>
          <cell r="C4723" t="str">
            <v>PEDESTAL DE SUSPENSAO SIMP. C/ IND. MOD.56 (62KG)</v>
          </cell>
          <cell r="D4723" t="str">
            <v>UN</v>
          </cell>
          <cell r="E4723">
            <v>0</v>
          </cell>
        </row>
        <row r="4724">
          <cell r="B4724" t="str">
            <v>524919</v>
          </cell>
          <cell r="C4724" t="str">
            <v>PEDESTAL DE SUSPENSAO C/ ENG. MOD.46 (125KG)</v>
          </cell>
          <cell r="D4724" t="str">
            <v>UN</v>
          </cell>
          <cell r="E4724">
            <v>0</v>
          </cell>
        </row>
        <row r="4725">
          <cell r="B4725" t="str">
            <v>524920</v>
          </cell>
          <cell r="C4725" t="str">
            <v>PEDESTAL DE SUSPENSAO C/ ENG. MOD.47 (130KG)</v>
          </cell>
          <cell r="D4725" t="str">
            <v>UN</v>
          </cell>
          <cell r="E4725">
            <v>0</v>
          </cell>
        </row>
        <row r="4726">
          <cell r="B4726" t="str">
            <v>524921</v>
          </cell>
          <cell r="C4726" t="str">
            <v>PEDESTAL DE SUSPENSAO C/ ENG. MOD.48 (135KG)</v>
          </cell>
          <cell r="D4726" t="str">
            <v>UN</v>
          </cell>
          <cell r="E4726">
            <v>0</v>
          </cell>
        </row>
        <row r="4727">
          <cell r="B4727" t="str">
            <v>524922</v>
          </cell>
          <cell r="C4727" t="str">
            <v>PEDESTAL DE SUSPENSAO C/ ENG. MOD.49 (140KG)</v>
          </cell>
          <cell r="D4727" t="str">
            <v>UN</v>
          </cell>
          <cell r="E4727">
            <v>0</v>
          </cell>
        </row>
        <row r="4728">
          <cell r="B4728" t="str">
            <v>524923</v>
          </cell>
          <cell r="C4728" t="str">
            <v>PEDESTAL DE SUSPENSAO C/ ENG. MOD.50 (155KG)</v>
          </cell>
          <cell r="D4728" t="str">
            <v>UN</v>
          </cell>
          <cell r="E4728">
            <v>0</v>
          </cell>
        </row>
        <row r="4729">
          <cell r="B4729" t="str">
            <v>524924</v>
          </cell>
          <cell r="C4729" t="str">
            <v>PEDESTAL DE SUSPENSAO C/ ENG. MOD.51 (165KG)</v>
          </cell>
          <cell r="D4729" t="str">
            <v>UN</v>
          </cell>
          <cell r="E4729">
            <v>0</v>
          </cell>
        </row>
        <row r="4730">
          <cell r="B4730" t="str">
            <v>524925</v>
          </cell>
          <cell r="C4730" t="str">
            <v>PEDESTAL DE SUSPENSAO C/ ENG. MOD.52 (195KG)</v>
          </cell>
          <cell r="D4730" t="str">
            <v>UN</v>
          </cell>
          <cell r="E4730">
            <v>0</v>
          </cell>
        </row>
        <row r="4731">
          <cell r="B4731" t="str">
            <v>524926</v>
          </cell>
          <cell r="C4731" t="str">
            <v>PEDESTAL DE SUSPENSAO C/ ENG. E IND MOD.35 (125KG)</v>
          </cell>
          <cell r="D4731" t="str">
            <v>UN</v>
          </cell>
          <cell r="E4731">
            <v>0</v>
          </cell>
        </row>
        <row r="4732">
          <cell r="B4732" t="str">
            <v>524927</v>
          </cell>
          <cell r="C4732" t="str">
            <v>PEDESTAL DE SUSPENSAO C/ ENG. E IND.MOD.36 (130KG)</v>
          </cell>
          <cell r="D4732" t="str">
            <v>UN</v>
          </cell>
          <cell r="E4732">
            <v>0</v>
          </cell>
        </row>
        <row r="4733">
          <cell r="B4733" t="str">
            <v>524928</v>
          </cell>
          <cell r="C4733" t="str">
            <v>PEDESTAL DE SUSPENSAO C/ ENG. E IND MOD.37 (135KG)</v>
          </cell>
          <cell r="D4733" t="str">
            <v>UN</v>
          </cell>
          <cell r="E4733">
            <v>0</v>
          </cell>
        </row>
        <row r="4734">
          <cell r="B4734" t="str">
            <v>524929</v>
          </cell>
          <cell r="C4734" t="str">
            <v>PEDESTAL DE SUSPENSAO C/ ENG. E IND MOD.38 (140KG)</v>
          </cell>
          <cell r="D4734" t="str">
            <v>UN</v>
          </cell>
          <cell r="E4734">
            <v>0</v>
          </cell>
        </row>
        <row r="4735">
          <cell r="B4735" t="str">
            <v>524930</v>
          </cell>
          <cell r="C4735" t="str">
            <v>PEDESTAL DE SUSPENSAO C/ ENG. E IND MOD.39 (155KG)</v>
          </cell>
          <cell r="D4735" t="str">
            <v>UN</v>
          </cell>
          <cell r="E4735">
            <v>0</v>
          </cell>
        </row>
        <row r="4736">
          <cell r="B4736" t="str">
            <v>524931</v>
          </cell>
          <cell r="C4736" t="str">
            <v>PEDESTAL DE SUSPENSAO C/ ENG. E IND MOD.40 (165KG)</v>
          </cell>
          <cell r="D4736" t="str">
            <v>UN</v>
          </cell>
          <cell r="E4736">
            <v>0</v>
          </cell>
        </row>
        <row r="4737">
          <cell r="B4737" t="str">
            <v>524932</v>
          </cell>
          <cell r="C4737" t="str">
            <v>PEDESTAL DE SUSPENSAO C/ ENG. E IND MOD.41 (195KG)</v>
          </cell>
          <cell r="D4737" t="str">
            <v>UN</v>
          </cell>
          <cell r="E4737">
            <v>0</v>
          </cell>
        </row>
        <row r="4739">
          <cell r="B4739" t="str">
            <v>525000</v>
          </cell>
          <cell r="C4739" t="str">
            <v>PLACAS DE REDUCAO FOFO (C31 - METALURGICA 100%)</v>
          </cell>
        </row>
        <row r="4740">
          <cell r="B4740" t="str">
            <v>525001</v>
          </cell>
          <cell r="C4740" t="str">
            <v>PLACA DE REDUCAO FOFO PN-10 200 X 80MM (13KG)</v>
          </cell>
          <cell r="D4740" t="str">
            <v>UN</v>
          </cell>
          <cell r="E4740">
            <v>0</v>
          </cell>
        </row>
        <row r="4741">
          <cell r="B4741" t="str">
            <v>525002</v>
          </cell>
          <cell r="C4741" t="str">
            <v>PLACA DE REDUCAO FOFO PN-10 200 X 100MM (13KG)</v>
          </cell>
          <cell r="D4741" t="str">
            <v>UN</v>
          </cell>
          <cell r="E4741">
            <v>0</v>
          </cell>
        </row>
        <row r="4742">
          <cell r="B4742" t="str">
            <v>525003</v>
          </cell>
          <cell r="C4742" t="str">
            <v>PLACA DE REDUCAO FOFO PN-10 200 X 150MM (14KG)</v>
          </cell>
          <cell r="D4742" t="str">
            <v>UN</v>
          </cell>
          <cell r="E4742">
            <v>0</v>
          </cell>
        </row>
        <row r="4743">
          <cell r="B4743" t="str">
            <v>525004</v>
          </cell>
          <cell r="C4743" t="str">
            <v>PLACA DE REDUCAO FOFO PN-10 250 X 200MM (32KG)</v>
          </cell>
          <cell r="D4743" t="str">
            <v>UN</v>
          </cell>
          <cell r="E4743">
            <v>0</v>
          </cell>
        </row>
        <row r="4744">
          <cell r="B4744" t="str">
            <v>525005</v>
          </cell>
          <cell r="C4744" t="str">
            <v>PLACA DE REDUCAO FOFO PN-10 350 X 150MM (38KG)</v>
          </cell>
          <cell r="D4744" t="str">
            <v>UN</v>
          </cell>
          <cell r="E4744">
            <v>0</v>
          </cell>
        </row>
        <row r="4745">
          <cell r="B4745" t="str">
            <v>525006</v>
          </cell>
          <cell r="C4745" t="str">
            <v>PLACA DE REDUCAO FOFO PN-10 350 X 250MM (32KG)</v>
          </cell>
          <cell r="D4745" t="str">
            <v>UN</v>
          </cell>
          <cell r="E4745">
            <v>0</v>
          </cell>
        </row>
        <row r="4746">
          <cell r="B4746" t="str">
            <v>525007</v>
          </cell>
          <cell r="C4746" t="str">
            <v>PLACA DE REDUCAO FOFO PN-10 400 X 150MM (38KG)</v>
          </cell>
          <cell r="D4746" t="str">
            <v>UN</v>
          </cell>
          <cell r="E4746">
            <v>0</v>
          </cell>
        </row>
        <row r="4747">
          <cell r="B4747" t="str">
            <v>525008</v>
          </cell>
          <cell r="C4747" t="str">
            <v>PLACA DE REDUCAO FOFO PN-10 400 X 200MM (39.5KG)</v>
          </cell>
          <cell r="D4747" t="str">
            <v>UN</v>
          </cell>
          <cell r="E4747">
            <v>0</v>
          </cell>
        </row>
        <row r="4748">
          <cell r="B4748" t="str">
            <v>525009</v>
          </cell>
          <cell r="C4748" t="str">
            <v>PLACA DE REDUCAO FOFO PN-10 400 X 250MM (39KG)</v>
          </cell>
          <cell r="D4748" t="str">
            <v>UN</v>
          </cell>
          <cell r="E4748">
            <v>0</v>
          </cell>
        </row>
        <row r="4749">
          <cell r="B4749" t="str">
            <v>525010</v>
          </cell>
          <cell r="C4749" t="str">
            <v>PLACA DE REDUCAO FOFO PN-10 400 X 300MM (38KG)</v>
          </cell>
          <cell r="D4749" t="str">
            <v>UN</v>
          </cell>
          <cell r="E4749">
            <v>0</v>
          </cell>
        </row>
        <row r="4750">
          <cell r="B4750" t="str">
            <v>525011</v>
          </cell>
          <cell r="C4750" t="str">
            <v>PLACA DE REDUCAO FOFO PN-10 450 X 350MM (45KG)</v>
          </cell>
          <cell r="D4750" t="str">
            <v>UN</v>
          </cell>
          <cell r="E4750">
            <v>0</v>
          </cell>
        </row>
        <row r="4751">
          <cell r="B4751" t="str">
            <v>525012</v>
          </cell>
          <cell r="C4751" t="str">
            <v>PLACA DE REDUCAO FOFO PN-10 500 X 350MM (56KG)</v>
          </cell>
          <cell r="D4751" t="str">
            <v>UN</v>
          </cell>
          <cell r="E4751">
            <v>0</v>
          </cell>
        </row>
        <row r="4752">
          <cell r="B4752" t="str">
            <v>525013</v>
          </cell>
          <cell r="C4752" t="str">
            <v>PLACA DE REDUCAO FOFO PN-10 500 X 400MM (53KG)</v>
          </cell>
          <cell r="D4752" t="str">
            <v>UN</v>
          </cell>
          <cell r="E4752">
            <v>0</v>
          </cell>
        </row>
        <row r="4753">
          <cell r="B4753" t="str">
            <v>525014</v>
          </cell>
          <cell r="C4753" t="str">
            <v>PLACA DE REDUCAO FOFO PN-10 600 X 150MM (138KG)</v>
          </cell>
          <cell r="D4753" t="str">
            <v>UN</v>
          </cell>
          <cell r="E4753">
            <v>0</v>
          </cell>
        </row>
        <row r="4754">
          <cell r="B4754" t="str">
            <v>525015</v>
          </cell>
          <cell r="C4754" t="str">
            <v>PLACA DE REDUCAO FOFO PN-10 600 X 450MM (94KG)</v>
          </cell>
          <cell r="D4754" t="str">
            <v>UN</v>
          </cell>
          <cell r="E4754">
            <v>0</v>
          </cell>
        </row>
        <row r="4755">
          <cell r="B4755" t="str">
            <v>525016</v>
          </cell>
          <cell r="C4755" t="str">
            <v>PLACA DE REDUCAO FOFO PN-10 700 X 500MM (102KG)</v>
          </cell>
          <cell r="D4755" t="str">
            <v>UN</v>
          </cell>
          <cell r="E4755">
            <v>0</v>
          </cell>
        </row>
        <row r="4756">
          <cell r="B4756" t="str">
            <v>525017</v>
          </cell>
          <cell r="C4756" t="str">
            <v>PLACA DE REDUCAO FOFO PN-10 900 X 700MM (165KG)</v>
          </cell>
          <cell r="D4756" t="str">
            <v>UN</v>
          </cell>
          <cell r="E4756">
            <v>0</v>
          </cell>
        </row>
        <row r="4757">
          <cell r="B4757" t="str">
            <v>525018</v>
          </cell>
          <cell r="C4757" t="str">
            <v>PLACA DE REDUCAO FOFO PN-10 1000 X 700MM (222KG)</v>
          </cell>
          <cell r="D4757" t="str">
            <v>UN</v>
          </cell>
          <cell r="E4757">
            <v>0</v>
          </cell>
        </row>
        <row r="4758">
          <cell r="B4758" t="str">
            <v>525019</v>
          </cell>
          <cell r="C4758" t="str">
            <v>PLACA DE REDUCAO FOFO PN-10 1000 X 800MM (209KG)</v>
          </cell>
          <cell r="D4758" t="str">
            <v>UN</v>
          </cell>
          <cell r="E4758">
            <v>0</v>
          </cell>
        </row>
        <row r="4759">
          <cell r="B4759" t="str">
            <v>525020</v>
          </cell>
          <cell r="C4759" t="str">
            <v>PLACA DE REDUCAO FOFO PN-16 200 X  80MM (13KG)</v>
          </cell>
          <cell r="D4759" t="str">
            <v>UN</v>
          </cell>
          <cell r="E4759">
            <v>0</v>
          </cell>
        </row>
        <row r="4760">
          <cell r="B4760" t="str">
            <v>525021</v>
          </cell>
          <cell r="C4760" t="str">
            <v>PLACA DE REDUCAO FOFO PN-16 200 X 100MM (13KG)</v>
          </cell>
          <cell r="D4760" t="str">
            <v>UN</v>
          </cell>
          <cell r="E4760">
            <v>0</v>
          </cell>
        </row>
        <row r="4761">
          <cell r="B4761" t="str">
            <v>525022</v>
          </cell>
          <cell r="C4761" t="str">
            <v>PLACA DE REDUCAO FOFO PN-16 250 X 200MM (32KG)</v>
          </cell>
          <cell r="D4761" t="str">
            <v>UN</v>
          </cell>
          <cell r="E4761">
            <v>0</v>
          </cell>
        </row>
        <row r="4762">
          <cell r="B4762" t="str">
            <v>525023</v>
          </cell>
          <cell r="C4762" t="str">
            <v>PLACA DE REDUCAO FOFO PN-16 350 X 150MM (50KG)</v>
          </cell>
          <cell r="D4762" t="str">
            <v>UN</v>
          </cell>
          <cell r="E4762">
            <v>0</v>
          </cell>
        </row>
        <row r="4763">
          <cell r="B4763" t="str">
            <v>525024</v>
          </cell>
          <cell r="C4763" t="str">
            <v>PLACA DE REDUCAO FOFO PN-16 350 X 250MM (36KG)</v>
          </cell>
          <cell r="D4763" t="str">
            <v>UN</v>
          </cell>
          <cell r="E4763">
            <v>0</v>
          </cell>
        </row>
        <row r="4764">
          <cell r="B4764" t="str">
            <v>525025</v>
          </cell>
          <cell r="C4764" t="str">
            <v>PLACA DE REDUCAO FOFO PN-16 400 X 150MM (45KG)</v>
          </cell>
          <cell r="D4764" t="str">
            <v>UN</v>
          </cell>
          <cell r="E4764">
            <v>0</v>
          </cell>
        </row>
        <row r="4765">
          <cell r="B4765" t="str">
            <v>525026</v>
          </cell>
          <cell r="C4765" t="str">
            <v>PLACA DE REDUCAO FOFO PN-16 400 X 200MM (40KG)</v>
          </cell>
          <cell r="D4765" t="str">
            <v>UN</v>
          </cell>
          <cell r="E4765">
            <v>0</v>
          </cell>
        </row>
        <row r="4766">
          <cell r="B4766" t="str">
            <v>525027</v>
          </cell>
          <cell r="C4766" t="str">
            <v>PLACA DE REDUCAO FOFO PN-16 400 X 250MM (46KG)</v>
          </cell>
          <cell r="D4766" t="str">
            <v>UN</v>
          </cell>
          <cell r="E4766">
            <v>0</v>
          </cell>
        </row>
        <row r="4767">
          <cell r="B4767" t="str">
            <v>525028</v>
          </cell>
          <cell r="C4767" t="str">
            <v>PLACA DE REDUCAO FOFO PN-16 400 X 300MM (44KG)</v>
          </cell>
          <cell r="D4767" t="str">
            <v>UN</v>
          </cell>
          <cell r="E4767">
            <v>0</v>
          </cell>
        </row>
        <row r="4768">
          <cell r="B4768" t="str">
            <v>525029</v>
          </cell>
          <cell r="C4768" t="str">
            <v>PLACA DE REDUCAO FOFO PN-16 450 X 350MM (57KG)</v>
          </cell>
          <cell r="D4768" t="str">
            <v>UN</v>
          </cell>
          <cell r="E4768">
            <v>0</v>
          </cell>
        </row>
        <row r="4769">
          <cell r="B4769" t="str">
            <v>525030</v>
          </cell>
          <cell r="C4769" t="str">
            <v>PLACA DE REDUCAO FOFO PN-16 500 X 350MM (70KG)</v>
          </cell>
          <cell r="D4769" t="str">
            <v>UN</v>
          </cell>
          <cell r="E4769">
            <v>0</v>
          </cell>
        </row>
        <row r="4770">
          <cell r="B4770" t="str">
            <v>525031</v>
          </cell>
          <cell r="C4770" t="str">
            <v>PLACA DE REDUCAO FOFO PN-16 500 X 400MM (65KG)</v>
          </cell>
          <cell r="D4770" t="str">
            <v>UN</v>
          </cell>
          <cell r="E4770">
            <v>0</v>
          </cell>
        </row>
        <row r="4771">
          <cell r="B4771" t="str">
            <v>525032</v>
          </cell>
          <cell r="C4771" t="str">
            <v>PLACA DE REDUCAO FOFO PN-16 600 X 150MM (164KG)</v>
          </cell>
          <cell r="D4771" t="str">
            <v>UN</v>
          </cell>
          <cell r="E4771">
            <v>0</v>
          </cell>
        </row>
        <row r="4772">
          <cell r="B4772" t="str">
            <v>525033</v>
          </cell>
          <cell r="C4772" t="str">
            <v>PLACA DE REDUCAO FOFO PN-16 600 X 450MM(120KG)</v>
          </cell>
          <cell r="D4772" t="str">
            <v>UN</v>
          </cell>
          <cell r="E4772">
            <v>0</v>
          </cell>
        </row>
        <row r="4773">
          <cell r="B4773" t="str">
            <v>525034</v>
          </cell>
          <cell r="C4773" t="str">
            <v>PLACA DE REDUCAO FOFO PN-16 700 X 500MM (134KG)</v>
          </cell>
          <cell r="D4773" t="str">
            <v>UN</v>
          </cell>
          <cell r="E4773">
            <v>0</v>
          </cell>
        </row>
        <row r="4774">
          <cell r="B4774" t="str">
            <v>525035</v>
          </cell>
          <cell r="C4774" t="str">
            <v>PLACA DE REDUCAO FOFO PN-16 900 X 700MM (200KG)</v>
          </cell>
          <cell r="D4774" t="str">
            <v>UN</v>
          </cell>
          <cell r="E4774">
            <v>0</v>
          </cell>
        </row>
        <row r="4775">
          <cell r="B4775" t="str">
            <v>525036</v>
          </cell>
          <cell r="C4775" t="str">
            <v>PLACA DE REDUCAO FOFO PN-16 1000 X 700MM (285KG)</v>
          </cell>
          <cell r="D4775" t="str">
            <v>UN</v>
          </cell>
          <cell r="E4775">
            <v>0</v>
          </cell>
        </row>
        <row r="4776">
          <cell r="B4776" t="str">
            <v>525037</v>
          </cell>
          <cell r="C4776" t="str">
            <v>PLACA DE REDUCAO FOFO PN-16 1000 X 800MM (260KG)</v>
          </cell>
          <cell r="D4776" t="str">
            <v>UN</v>
          </cell>
          <cell r="E4776">
            <v>0</v>
          </cell>
        </row>
        <row r="4777">
          <cell r="B4777" t="str">
            <v>525038</v>
          </cell>
          <cell r="C4777" t="str">
            <v>PLACA DE REDUCAO FOFO PN-25 200 X  80MM (17KG)</v>
          </cell>
          <cell r="D4777" t="str">
            <v>UN</v>
          </cell>
          <cell r="E4777">
            <v>0</v>
          </cell>
        </row>
        <row r="4778">
          <cell r="B4778" t="str">
            <v>525039</v>
          </cell>
          <cell r="C4778" t="str">
            <v>PLACA DE REDUCAO FOFO PN-25 200 X 100MM (17KG)</v>
          </cell>
          <cell r="D4778" t="str">
            <v>UN</v>
          </cell>
          <cell r="E4778">
            <v>0</v>
          </cell>
        </row>
        <row r="4779">
          <cell r="B4779" t="str">
            <v>525040</v>
          </cell>
          <cell r="C4779" t="str">
            <v>PLACA DE REDUCAO FOFO PN-25 250 X 200MM (37KG)</v>
          </cell>
          <cell r="D4779" t="str">
            <v>UN</v>
          </cell>
          <cell r="E4779">
            <v>0</v>
          </cell>
        </row>
        <row r="4780">
          <cell r="B4780" t="str">
            <v>525041</v>
          </cell>
          <cell r="C4780" t="str">
            <v>PLACA DE REDUCAO FOFO PN-25 350 X 150MM (59KG)</v>
          </cell>
          <cell r="D4780" t="str">
            <v>UN</v>
          </cell>
          <cell r="E4780">
            <v>0</v>
          </cell>
        </row>
        <row r="4781">
          <cell r="B4781" t="str">
            <v>525042</v>
          </cell>
          <cell r="C4781" t="str">
            <v>PLACA DE REDUCAO FOFO PN-25 350 X 250MM (48KG)</v>
          </cell>
          <cell r="D4781" t="str">
            <v>UN</v>
          </cell>
          <cell r="E4781">
            <v>0</v>
          </cell>
        </row>
        <row r="4782">
          <cell r="B4782" t="str">
            <v>525043</v>
          </cell>
          <cell r="C4782" t="str">
            <v>PLACA DE REDUCAO FOFO PN-25 400 X 150MM (56KG)</v>
          </cell>
          <cell r="D4782" t="str">
            <v>UN</v>
          </cell>
          <cell r="E4782">
            <v>0</v>
          </cell>
        </row>
        <row r="4783">
          <cell r="B4783" t="str">
            <v>525044</v>
          </cell>
          <cell r="C4783" t="str">
            <v>PLACA DE REDUCAO FOFO PN-25 400 X 200MM (59KG)</v>
          </cell>
          <cell r="D4783" t="str">
            <v>UN</v>
          </cell>
          <cell r="E4783">
            <v>0</v>
          </cell>
        </row>
        <row r="4784">
          <cell r="B4784" t="str">
            <v>525045</v>
          </cell>
          <cell r="C4784" t="str">
            <v>PLACA DE REDUCAO FOFO PN-25 400 X 250MM (61KG)</v>
          </cell>
          <cell r="D4784" t="str">
            <v>UN</v>
          </cell>
          <cell r="E4784">
            <v>0</v>
          </cell>
        </row>
        <row r="4785">
          <cell r="B4785" t="str">
            <v>525046</v>
          </cell>
          <cell r="C4785" t="str">
            <v>PLACA DE REDUCAO FOFO PN-25 400 X 300MM (60KG)</v>
          </cell>
          <cell r="D4785" t="str">
            <v>UN</v>
          </cell>
          <cell r="E4785">
            <v>0</v>
          </cell>
        </row>
        <row r="4786">
          <cell r="B4786" t="str">
            <v>525047</v>
          </cell>
          <cell r="C4786" t="str">
            <v>PLACA DE REDUCAO FOFO PN-25 450 X 350MM (70KG)</v>
          </cell>
          <cell r="D4786" t="str">
            <v>UN</v>
          </cell>
          <cell r="E4786">
            <v>0</v>
          </cell>
        </row>
        <row r="4787">
          <cell r="B4787" t="str">
            <v>525048</v>
          </cell>
          <cell r="C4787" t="str">
            <v>PLACA DE REDUCAO FOFO PN-25 500 X 350MM (85KG)</v>
          </cell>
          <cell r="D4787" t="str">
            <v>UN</v>
          </cell>
          <cell r="E4787">
            <v>0</v>
          </cell>
        </row>
        <row r="4788">
          <cell r="B4788" t="str">
            <v>525049</v>
          </cell>
          <cell r="C4788" t="str">
            <v>PLACA DE REDUCAO FOFO PN-25 500 X 400MM (83KG)</v>
          </cell>
          <cell r="D4788" t="str">
            <v>UN</v>
          </cell>
          <cell r="E4788">
            <v>0</v>
          </cell>
        </row>
        <row r="4789">
          <cell r="B4789" t="str">
            <v>525050</v>
          </cell>
          <cell r="C4789" t="str">
            <v>PLACA DE REDUCAO FOFO PN-25 600 X 150MM (178KG)</v>
          </cell>
          <cell r="D4789" t="str">
            <v>UN</v>
          </cell>
          <cell r="E4789">
            <v>0</v>
          </cell>
        </row>
        <row r="4790">
          <cell r="B4790" t="str">
            <v>525051</v>
          </cell>
          <cell r="C4790" t="str">
            <v>PLACA DE REDUCAO FOFO PN-25 600 X 450MM (134KG)</v>
          </cell>
          <cell r="D4790" t="str">
            <v>UN</v>
          </cell>
          <cell r="E4790">
            <v>0</v>
          </cell>
        </row>
        <row r="4791">
          <cell r="B4791" t="str">
            <v>525052</v>
          </cell>
          <cell r="C4791" t="str">
            <v>PLACA DE REDUCAO FOFO PN-25 700 X 500MM (178KG)</v>
          </cell>
          <cell r="D4791" t="str">
            <v>UN</v>
          </cell>
          <cell r="E4791">
            <v>0</v>
          </cell>
        </row>
        <row r="4792">
          <cell r="B4792" t="str">
            <v>525053</v>
          </cell>
          <cell r="C4792" t="str">
            <v>PLACA DE REDUCAO FOFO PN-25 900 X 700MM (237KG)</v>
          </cell>
          <cell r="D4792" t="str">
            <v>UN</v>
          </cell>
          <cell r="E4792">
            <v>0</v>
          </cell>
        </row>
        <row r="4793">
          <cell r="B4793" t="str">
            <v>525054</v>
          </cell>
          <cell r="C4793" t="str">
            <v>PLACA DE REDUCAO FOFO PN-25 1000 X 700MM (277KG)</v>
          </cell>
          <cell r="D4793" t="str">
            <v>UN</v>
          </cell>
          <cell r="E4793">
            <v>0</v>
          </cell>
        </row>
        <row r="4794">
          <cell r="B4794" t="str">
            <v>525055</v>
          </cell>
          <cell r="C4794" t="str">
            <v>PLACA DE REDUCAO FOFO PN-25 1000 X 800MM (308KG)</v>
          </cell>
          <cell r="D4794" t="str">
            <v>UN</v>
          </cell>
          <cell r="E4794">
            <v>0</v>
          </cell>
        </row>
        <row r="4796">
          <cell r="B4796" t="str">
            <v>525100</v>
          </cell>
          <cell r="C4796" t="str">
            <v>REDUCOES EM FOFO (C31 - METALURGICA 100%)</v>
          </cell>
        </row>
        <row r="4797">
          <cell r="B4797" t="str">
            <v>525101</v>
          </cell>
          <cell r="C4797" t="str">
            <v>REDUCAO EXC.FOFO C/ FG PN-10/16/25 80X50MM(8KG)</v>
          </cell>
          <cell r="D4797" t="str">
            <v>UN</v>
          </cell>
          <cell r="E4797">
            <v>84.98</v>
          </cell>
        </row>
        <row r="4798">
          <cell r="B4798" t="str">
            <v>525102</v>
          </cell>
          <cell r="C4798" t="str">
            <v>REDUCAO EXC.FOFO C/ FG PN-10/16/25 100X80MM(9KG)</v>
          </cell>
          <cell r="D4798" t="str">
            <v>UN</v>
          </cell>
          <cell r="E4798">
            <v>226.49</v>
          </cell>
        </row>
        <row r="4799">
          <cell r="B4799" t="str">
            <v>525103</v>
          </cell>
          <cell r="C4799" t="str">
            <v>REDUCAO EXC.FOFO C/ FG PN-10/16/25 150X80MM(17KG)</v>
          </cell>
          <cell r="D4799" t="str">
            <v>UN</v>
          </cell>
          <cell r="E4799">
            <v>355.66</v>
          </cell>
        </row>
        <row r="4800">
          <cell r="B4800" t="str">
            <v>525104</v>
          </cell>
          <cell r="C4800" t="str">
            <v>REDUCAO EXCENT.FOFO C/FG PN-10 150X100MM (15KG)</v>
          </cell>
          <cell r="D4800" t="str">
            <v>UN</v>
          </cell>
          <cell r="E4800">
            <v>362.78</v>
          </cell>
        </row>
        <row r="4801">
          <cell r="B4801" t="str">
            <v>525105</v>
          </cell>
          <cell r="C4801" t="str">
            <v>REDUCAO EXCENT.FOFO C/FG PN-10 150X125MM (22KG)</v>
          </cell>
          <cell r="D4801" t="str">
            <v>UN</v>
          </cell>
          <cell r="E4801">
            <v>0</v>
          </cell>
        </row>
        <row r="4802">
          <cell r="B4802" t="str">
            <v>525106</v>
          </cell>
          <cell r="C4802" t="str">
            <v>REDUCAO EXCENT.FOFO C/FG PN-10 200X100MM (28KG)</v>
          </cell>
          <cell r="D4802" t="str">
            <v>UN</v>
          </cell>
          <cell r="E4802">
            <v>607.91999999999996</v>
          </cell>
        </row>
        <row r="4803">
          <cell r="B4803" t="str">
            <v>525107</v>
          </cell>
          <cell r="C4803" t="str">
            <v>REDUCAO EXCENT.FOFO C/FG PN-10 200X150MM (22KG)</v>
          </cell>
          <cell r="D4803" t="str">
            <v>UN</v>
          </cell>
          <cell r="E4803">
            <v>624.34</v>
          </cell>
        </row>
        <row r="4804">
          <cell r="B4804" t="str">
            <v>525108</v>
          </cell>
          <cell r="C4804" t="str">
            <v>REDUCAO EXCENT.FOFO C/FG PN-10 250X150MM (39KG)</v>
          </cell>
          <cell r="D4804" t="str">
            <v>UN</v>
          </cell>
          <cell r="E4804">
            <v>675.05</v>
          </cell>
        </row>
        <row r="4805">
          <cell r="B4805" t="str">
            <v>525109</v>
          </cell>
          <cell r="C4805" t="str">
            <v>REDUCAO EXCENT.FOFO C/FG PN-10 250X200MM (30KG)</v>
          </cell>
          <cell r="D4805" t="str">
            <v>UN</v>
          </cell>
          <cell r="E4805">
            <v>688.55</v>
          </cell>
        </row>
        <row r="4806">
          <cell r="B4806" t="str">
            <v>525110</v>
          </cell>
          <cell r="C4806" t="str">
            <v>REDUCAO EXCENT.FOFO C/FG PN-10 300X150MM (46KG)</v>
          </cell>
          <cell r="D4806" t="str">
            <v>UN</v>
          </cell>
          <cell r="E4806">
            <v>780.43</v>
          </cell>
        </row>
        <row r="4807">
          <cell r="B4807" t="str">
            <v>525111</v>
          </cell>
          <cell r="C4807" t="str">
            <v>REDUCAO EXCENT.FOFO C/FG PN-10 300X200MM (51KG)</v>
          </cell>
          <cell r="D4807" t="str">
            <v>UN</v>
          </cell>
          <cell r="E4807">
            <v>804.36</v>
          </cell>
        </row>
        <row r="4808">
          <cell r="B4808" t="str">
            <v>525112</v>
          </cell>
          <cell r="C4808" t="str">
            <v>REDUCAO EXCENT.FOFO C/ FG PN-10 300X250MM (40KG)</v>
          </cell>
          <cell r="D4808" t="str">
            <v>UN</v>
          </cell>
          <cell r="E4808">
            <v>820.45</v>
          </cell>
        </row>
        <row r="4809">
          <cell r="B4809" t="str">
            <v>525113</v>
          </cell>
          <cell r="C4809" t="str">
            <v>REDUCAO EXCENT.FOFO C/ FG PN-10 400X250MM (72KG)</v>
          </cell>
          <cell r="D4809" t="str">
            <v>UN</v>
          </cell>
          <cell r="E4809">
            <v>1227.3699999999999</v>
          </cell>
        </row>
        <row r="4810">
          <cell r="B4810" t="str">
            <v>525114</v>
          </cell>
          <cell r="C4810" t="str">
            <v>REDUCAO EXCENT.FOFO C/ FG PN-10 400X300MM (79KG)</v>
          </cell>
          <cell r="D4810" t="str">
            <v>UN</v>
          </cell>
          <cell r="E4810">
            <v>1405.15</v>
          </cell>
        </row>
        <row r="4811">
          <cell r="B4811" t="str">
            <v>525115</v>
          </cell>
          <cell r="C4811" t="str">
            <v>REDUCAO EXCENT.FOFO C/ FG PN-10 600X500MM(155KG)</v>
          </cell>
          <cell r="D4811" t="str">
            <v>UN</v>
          </cell>
          <cell r="E4811">
            <v>0</v>
          </cell>
        </row>
        <row r="4812">
          <cell r="B4812" t="str">
            <v>525116</v>
          </cell>
          <cell r="C4812" t="str">
            <v>REDUCAO EXCENT.FOFO C/ FG PN-10 900X800MM(315KG)</v>
          </cell>
          <cell r="D4812" t="str">
            <v>UN</v>
          </cell>
          <cell r="E4812">
            <v>0</v>
          </cell>
        </row>
        <row r="4813">
          <cell r="B4813" t="str">
            <v>525117</v>
          </cell>
          <cell r="C4813" t="str">
            <v>REDUCAO EXCENT.FOFO C/ FG PN-10 1000X900MM(390KG)</v>
          </cell>
          <cell r="D4813" t="str">
            <v>UN</v>
          </cell>
          <cell r="E4813">
            <v>0</v>
          </cell>
        </row>
        <row r="4814">
          <cell r="B4814" t="str">
            <v>525118</v>
          </cell>
          <cell r="C4814" t="str">
            <v>REDUCAO FOFO C/FG PN-10/16/25 80X50MM(8,7KG)</v>
          </cell>
          <cell r="D4814" t="str">
            <v>UN</v>
          </cell>
          <cell r="E4814">
            <v>84.35</v>
          </cell>
        </row>
        <row r="4815">
          <cell r="B4815" t="str">
            <v>525119</v>
          </cell>
          <cell r="C4815" t="str">
            <v>REDUCAO FOFO C/FG PN-10/16 80X60MM(7KG)</v>
          </cell>
          <cell r="D4815" t="str">
            <v>UN</v>
          </cell>
          <cell r="E4815">
            <v>0</v>
          </cell>
        </row>
        <row r="4816">
          <cell r="B4816" t="str">
            <v>525120</v>
          </cell>
          <cell r="C4816" t="str">
            <v>REDUCAO FOFO C/FG PN-10/16 80X75MM(9KG)</v>
          </cell>
          <cell r="D4816" t="str">
            <v>UN</v>
          </cell>
          <cell r="E4816">
            <v>96</v>
          </cell>
        </row>
        <row r="4817">
          <cell r="B4817" t="str">
            <v>525121</v>
          </cell>
          <cell r="C4817" t="str">
            <v>REDUCAO FOFO C/FG PN-10/16/25 100X50MM(8,6KG)</v>
          </cell>
          <cell r="D4817" t="str">
            <v>UN</v>
          </cell>
          <cell r="E4817">
            <v>193.67</v>
          </cell>
        </row>
        <row r="4818">
          <cell r="B4818" t="str">
            <v>525122</v>
          </cell>
          <cell r="C4818" t="str">
            <v>REDUCAO FOFO C/ FG PN-10/16/25 100 X 80MM (9,5KG)</v>
          </cell>
          <cell r="D4818" t="str">
            <v>UN</v>
          </cell>
          <cell r="E4818">
            <v>212.74</v>
          </cell>
        </row>
        <row r="4819">
          <cell r="B4819" t="str">
            <v>525123</v>
          </cell>
          <cell r="C4819" t="str">
            <v>REDUCAO FOFO C/ FG PN-10 125 X 100MM (24KG)</v>
          </cell>
          <cell r="D4819" t="str">
            <v>UN</v>
          </cell>
          <cell r="E4819">
            <v>0</v>
          </cell>
        </row>
        <row r="4820">
          <cell r="B4820" t="str">
            <v>525124</v>
          </cell>
          <cell r="C4820" t="str">
            <v>REDUCAO FOFO C/ FG PN-10/16/25 150 X 80MM (16,2KG)</v>
          </cell>
          <cell r="D4820" t="str">
            <v>UN</v>
          </cell>
          <cell r="E4820">
            <v>292.36</v>
          </cell>
        </row>
        <row r="4821">
          <cell r="B4821" t="str">
            <v>525125</v>
          </cell>
          <cell r="C4821" t="str">
            <v>REDUCAO FOFO C/ FG PN-10 150 X 100MM (15,5KG)</v>
          </cell>
          <cell r="D4821" t="str">
            <v>UN</v>
          </cell>
          <cell r="E4821">
            <v>297.5</v>
          </cell>
        </row>
        <row r="4822">
          <cell r="B4822" t="str">
            <v>525126</v>
          </cell>
          <cell r="C4822" t="str">
            <v>REDUCAO FOFO C/ FG PN-10 150 X 125MM (31KG)</v>
          </cell>
          <cell r="D4822" t="str">
            <v>UN</v>
          </cell>
          <cell r="E4822">
            <v>0</v>
          </cell>
        </row>
        <row r="4823">
          <cell r="B4823" t="str">
            <v>525127</v>
          </cell>
          <cell r="C4823" t="str">
            <v>REDUCAO FOFO C/ FG PN-10 200 X 100MM (30,5KG)</v>
          </cell>
          <cell r="D4823" t="str">
            <v>UN</v>
          </cell>
          <cell r="E4823">
            <v>688.54</v>
          </cell>
        </row>
        <row r="4824">
          <cell r="B4824" t="str">
            <v>525128</v>
          </cell>
          <cell r="C4824" t="str">
            <v>REDUCAO FOFO C/ FG PN-10 200 X 150MM (22KG)</v>
          </cell>
          <cell r="D4824" t="str">
            <v>UN</v>
          </cell>
          <cell r="E4824">
            <v>703.96</v>
          </cell>
        </row>
        <row r="4825">
          <cell r="B4825" t="str">
            <v>525129</v>
          </cell>
          <cell r="C4825" t="str">
            <v>REDUCAO FOFO C/ FG PN-10 250 X 100MM (40KG)</v>
          </cell>
          <cell r="D4825" t="str">
            <v>UN</v>
          </cell>
          <cell r="E4825">
            <v>0</v>
          </cell>
        </row>
        <row r="4826">
          <cell r="B4826" t="str">
            <v>525130</v>
          </cell>
          <cell r="C4826" t="str">
            <v>REDUCAO FOFO C/ FG PN-10 250 X 150MM (45KG)</v>
          </cell>
          <cell r="D4826" t="str">
            <v>UN</v>
          </cell>
          <cell r="E4826">
            <v>722.64</v>
          </cell>
        </row>
        <row r="4827">
          <cell r="B4827" t="str">
            <v>525131</v>
          </cell>
          <cell r="C4827" t="str">
            <v>REDUCAO FOFO C/ FG PN-10 250 X 200MM (30KG)</v>
          </cell>
          <cell r="D4827" t="str">
            <v>UN</v>
          </cell>
          <cell r="E4827">
            <v>737.1</v>
          </cell>
        </row>
        <row r="4828">
          <cell r="B4828" t="str">
            <v>525132</v>
          </cell>
          <cell r="C4828" t="str">
            <v>REDUCAO FOFO C/ FG PN-10 300 X 150MM (52KG)</v>
          </cell>
          <cell r="D4828" t="str">
            <v>UN</v>
          </cell>
          <cell r="E4828">
            <v>809.87</v>
          </cell>
        </row>
        <row r="4829">
          <cell r="B4829" t="str">
            <v>525133</v>
          </cell>
          <cell r="C4829" t="str">
            <v>REDUCAO FOFO C/ FG PN-10 300 X 200MM (58KG)</v>
          </cell>
          <cell r="D4829" t="str">
            <v>UN</v>
          </cell>
          <cell r="E4829">
            <v>826.08</v>
          </cell>
        </row>
        <row r="4830">
          <cell r="B4830" t="str">
            <v>525134</v>
          </cell>
          <cell r="C4830" t="str">
            <v>REDUCAO FOFO C/ FG PN-10 300 X 250MM (40KG)</v>
          </cell>
          <cell r="D4830" t="str">
            <v>UN</v>
          </cell>
          <cell r="E4830">
            <v>842.59</v>
          </cell>
        </row>
        <row r="4831">
          <cell r="B4831" t="str">
            <v>525135</v>
          </cell>
          <cell r="C4831" t="str">
            <v>REDUCAO FOFO C/ FG PN-10 350 X 200MM (79KG)</v>
          </cell>
          <cell r="D4831" t="str">
            <v>UN</v>
          </cell>
          <cell r="E4831">
            <v>993.07</v>
          </cell>
        </row>
        <row r="4832">
          <cell r="B4832" t="str">
            <v>525136</v>
          </cell>
          <cell r="C4832" t="str">
            <v>REDUCAO FOFO C/ FG PN-10 350 X 250MM (75KG)</v>
          </cell>
          <cell r="D4832" t="str">
            <v>UN</v>
          </cell>
          <cell r="E4832">
            <v>1131.4100000000001</v>
          </cell>
        </row>
        <row r="4833">
          <cell r="B4833" t="str">
            <v>525137</v>
          </cell>
          <cell r="C4833" t="str">
            <v>REDUCAO FOFO C/ FG PN-10 350 X 300MM (49,5KG)</v>
          </cell>
          <cell r="D4833" t="str">
            <v>UN</v>
          </cell>
          <cell r="E4833">
            <v>1136.48</v>
          </cell>
        </row>
        <row r="4834">
          <cell r="B4834" t="str">
            <v>525138</v>
          </cell>
          <cell r="C4834" t="str">
            <v>REDUCAO FOFO C/ FG PN-10 400 X 250MM (78KG)</v>
          </cell>
          <cell r="D4834" t="str">
            <v>UN</v>
          </cell>
          <cell r="E4834">
            <v>1020.6</v>
          </cell>
        </row>
        <row r="4835">
          <cell r="B4835" t="str">
            <v>525139</v>
          </cell>
          <cell r="C4835" t="str">
            <v>REDUCAO FOFO C/ FG PN-10 400 X 300MM (76KG)</v>
          </cell>
          <cell r="D4835" t="str">
            <v>UN</v>
          </cell>
          <cell r="E4835">
            <v>1022.6</v>
          </cell>
        </row>
        <row r="4836">
          <cell r="B4836" t="str">
            <v>525140</v>
          </cell>
          <cell r="C4836" t="str">
            <v>REDUCAO FOFO C/ FG PN-10 400 X 350MM (58KG)</v>
          </cell>
          <cell r="D4836" t="str">
            <v>UN</v>
          </cell>
          <cell r="E4836">
            <v>1102.97</v>
          </cell>
        </row>
        <row r="4837">
          <cell r="B4837" t="str">
            <v>525141</v>
          </cell>
          <cell r="C4837" t="str">
            <v>REDUCAO FOFO C/ FG PN-10 450 X 300MM (94KG)</v>
          </cell>
          <cell r="D4837" t="str">
            <v>UN</v>
          </cell>
          <cell r="E4837">
            <v>1376.8</v>
          </cell>
        </row>
        <row r="4838">
          <cell r="B4838" t="str">
            <v>525142</v>
          </cell>
          <cell r="C4838" t="str">
            <v>REDUCAO FOFO C/ FG PN-10 450 X 350MM (97KG)</v>
          </cell>
          <cell r="D4838" t="str">
            <v>UN</v>
          </cell>
          <cell r="E4838">
            <v>1410.82</v>
          </cell>
        </row>
        <row r="4839">
          <cell r="B4839" t="str">
            <v>525143</v>
          </cell>
          <cell r="C4839" t="str">
            <v>REDUCAO FOFO C/ FG PN-10 450 X 400MM (105KG)</v>
          </cell>
          <cell r="D4839" t="str">
            <v>UN</v>
          </cell>
          <cell r="E4839">
            <v>1439.04</v>
          </cell>
        </row>
        <row r="4840">
          <cell r="B4840" t="str">
            <v>525144</v>
          </cell>
          <cell r="C4840" t="str">
            <v>REDUCAO FOFO C/ FG PN-10 500 X 350MM (108KG)</v>
          </cell>
          <cell r="D4840" t="str">
            <v>UN</v>
          </cell>
          <cell r="E4840">
            <v>1563.22</v>
          </cell>
        </row>
        <row r="4841">
          <cell r="B4841" t="str">
            <v>525145</v>
          </cell>
          <cell r="C4841" t="str">
            <v>REDUCAO FOFO C/ FG PN-10 500 X 400MM (110KG)</v>
          </cell>
          <cell r="D4841" t="str">
            <v>UN</v>
          </cell>
          <cell r="E4841">
            <v>2939.06</v>
          </cell>
        </row>
        <row r="4842">
          <cell r="B4842" t="str">
            <v>525146</v>
          </cell>
          <cell r="C4842" t="str">
            <v>REDUCAO FOFO C/ FG PN-10 500 X 450MM (124KG)</v>
          </cell>
          <cell r="D4842" t="str">
            <v>UN</v>
          </cell>
          <cell r="E4842">
            <v>3151.04</v>
          </cell>
        </row>
        <row r="4843">
          <cell r="B4843" t="str">
            <v>525147</v>
          </cell>
          <cell r="C4843" t="str">
            <v>REDUCAO FOFO C/ FG PN-10 600 X 400MM (155KG)</v>
          </cell>
          <cell r="D4843" t="str">
            <v>UN</v>
          </cell>
          <cell r="E4843">
            <v>0</v>
          </cell>
        </row>
        <row r="4844">
          <cell r="B4844" t="str">
            <v>525148</v>
          </cell>
          <cell r="C4844" t="str">
            <v>REDUCAO FOFO C/ FG PN-10 600 X 450MM (158KG)</v>
          </cell>
          <cell r="D4844" t="str">
            <v>UN</v>
          </cell>
          <cell r="E4844">
            <v>0</v>
          </cell>
        </row>
        <row r="4845">
          <cell r="B4845" t="str">
            <v>525149</v>
          </cell>
          <cell r="C4845" t="str">
            <v>REDUCAO FOFO C/ FG PN-10 600 X 500MM (149KG)</v>
          </cell>
          <cell r="D4845" t="str">
            <v>UN</v>
          </cell>
          <cell r="E4845">
            <v>0</v>
          </cell>
        </row>
        <row r="4846">
          <cell r="B4846" t="str">
            <v>525150</v>
          </cell>
          <cell r="C4846" t="str">
            <v>REDUCAO FOFO C/ FG PN-10 700 X 600MM (195KG)</v>
          </cell>
          <cell r="D4846" t="str">
            <v>UN</v>
          </cell>
          <cell r="E4846">
            <v>0</v>
          </cell>
        </row>
        <row r="4847">
          <cell r="B4847" t="str">
            <v>525151</v>
          </cell>
          <cell r="C4847" t="str">
            <v>REDUCAO FOFO C/ FG PN-10 800 X 700MM (250KG)</v>
          </cell>
          <cell r="D4847" t="str">
            <v>UN</v>
          </cell>
          <cell r="E4847">
            <v>0</v>
          </cell>
        </row>
        <row r="4848">
          <cell r="B4848" t="str">
            <v>525152</v>
          </cell>
          <cell r="C4848" t="str">
            <v>REDUCAO FOFO C/ FG PN-10 900 X 800MM (308KG)</v>
          </cell>
          <cell r="D4848" t="str">
            <v>UN</v>
          </cell>
          <cell r="E4848">
            <v>0</v>
          </cell>
        </row>
        <row r="4849">
          <cell r="B4849" t="str">
            <v>525153</v>
          </cell>
          <cell r="C4849" t="str">
            <v>REDUCAO FOFO C/ FG PN-10 1000 X 900MM (373KG)</v>
          </cell>
          <cell r="D4849" t="str">
            <v>UN</v>
          </cell>
          <cell r="E4849">
            <v>0</v>
          </cell>
        </row>
        <row r="4850">
          <cell r="B4850" t="str">
            <v>525154</v>
          </cell>
          <cell r="C4850" t="str">
            <v>REDUCAO FOFO C/ FG PN-10 1200 X 1000MM (614KG)</v>
          </cell>
          <cell r="D4850" t="str">
            <v>UN</v>
          </cell>
          <cell r="E4850">
            <v>0</v>
          </cell>
        </row>
        <row r="4851">
          <cell r="B4851" t="str">
            <v>525155</v>
          </cell>
          <cell r="C4851" t="str">
            <v>REDUCAO FOFO C/ JM PN-10 700 X 500MM (316,7KG)</v>
          </cell>
          <cell r="D4851" t="str">
            <v>UN</v>
          </cell>
          <cell r="E4851">
            <v>0</v>
          </cell>
        </row>
        <row r="4852">
          <cell r="B4852" t="str">
            <v>525156</v>
          </cell>
          <cell r="C4852" t="str">
            <v>REDUCAO FOFO C/ JM PN-10 700 X 600MM (300,7KG))</v>
          </cell>
          <cell r="D4852" t="str">
            <v>UN</v>
          </cell>
          <cell r="E4852">
            <v>0</v>
          </cell>
        </row>
        <row r="4853">
          <cell r="B4853" t="str">
            <v>525157</v>
          </cell>
          <cell r="C4853" t="str">
            <v>REDUCAO FOFO C/ JM PN-10 800 X 600MM (429,5KG)</v>
          </cell>
          <cell r="D4853" t="str">
            <v>UN</v>
          </cell>
          <cell r="E4853">
            <v>0</v>
          </cell>
        </row>
        <row r="4854">
          <cell r="B4854" t="str">
            <v>525158</v>
          </cell>
          <cell r="C4854" t="str">
            <v>REDUCAO FOFO C/ JM PN-10 800 X 700MM (392KG)</v>
          </cell>
          <cell r="D4854" t="str">
            <v>UN</v>
          </cell>
          <cell r="E4854">
            <v>0</v>
          </cell>
        </row>
        <row r="4855">
          <cell r="B4855" t="str">
            <v>525159</v>
          </cell>
          <cell r="C4855" t="str">
            <v>REDUCAO FOFO C/ JM PN-10 900 X 700MM (520KG)</v>
          </cell>
          <cell r="D4855" t="str">
            <v>UN</v>
          </cell>
          <cell r="E4855">
            <v>0</v>
          </cell>
        </row>
        <row r="4856">
          <cell r="B4856" t="str">
            <v>525160</v>
          </cell>
          <cell r="C4856" t="str">
            <v>REDUCAO FOFO C/ JM PN-10 900 X 800MM (508,7KG)</v>
          </cell>
          <cell r="D4856" t="str">
            <v>UN</v>
          </cell>
          <cell r="E4856">
            <v>0</v>
          </cell>
        </row>
        <row r="4857">
          <cell r="B4857" t="str">
            <v>525161</v>
          </cell>
          <cell r="C4857" t="str">
            <v>REDUCAO FOFO C/ JM PN-10 1000 X 800MM (683,3KG)</v>
          </cell>
          <cell r="D4857" t="str">
            <v>UN</v>
          </cell>
          <cell r="E4857">
            <v>0</v>
          </cell>
        </row>
        <row r="4858">
          <cell r="B4858" t="str">
            <v>525162</v>
          </cell>
          <cell r="C4858" t="str">
            <v>REDUCAO FOFO C/ JM PN-10 1000 X 900MM (682,4KG)</v>
          </cell>
          <cell r="D4858" t="str">
            <v>UN</v>
          </cell>
          <cell r="E4858">
            <v>0</v>
          </cell>
        </row>
        <row r="4859">
          <cell r="B4859" t="str">
            <v>525163</v>
          </cell>
          <cell r="C4859" t="str">
            <v>REDUCAO FOFO C/ JM PN-10 1200 X 1000MM (1008KG)</v>
          </cell>
          <cell r="D4859" t="str">
            <v>UN</v>
          </cell>
          <cell r="E4859">
            <v>0</v>
          </cell>
        </row>
        <row r="4860">
          <cell r="B4860" t="str">
            <v>525164</v>
          </cell>
          <cell r="C4860" t="str">
            <v>REDUCAO FOFO PONTA/JE 80 X 75MM (4,7KG)</v>
          </cell>
          <cell r="D4860" t="str">
            <v>UN</v>
          </cell>
          <cell r="E4860">
            <v>0</v>
          </cell>
        </row>
        <row r="4861">
          <cell r="B4861" t="str">
            <v>525165</v>
          </cell>
          <cell r="C4861" t="str">
            <v>REDUCAO FOFO PONTA/JE 100 X 75MM (5,6KG)</v>
          </cell>
          <cell r="D4861" t="str">
            <v>UN</v>
          </cell>
          <cell r="E4861">
            <v>0</v>
          </cell>
        </row>
        <row r="4862">
          <cell r="B4862" t="str">
            <v>525166</v>
          </cell>
          <cell r="C4862" t="str">
            <v>REDUCAO FOFO PONTA/JE 2GS D=100 X 80MM (7,8KG)</v>
          </cell>
          <cell r="D4862" t="str">
            <v>UN</v>
          </cell>
          <cell r="E4862">
            <v>114.24</v>
          </cell>
        </row>
        <row r="4863">
          <cell r="B4863" t="str">
            <v>525167</v>
          </cell>
          <cell r="C4863" t="str">
            <v>REDUCAO FOFO PONTA/JE 2GS D=150 X 80MM (11,4KG)</v>
          </cell>
          <cell r="D4863" t="str">
            <v>UN</v>
          </cell>
          <cell r="E4863">
            <v>131.58000000000001</v>
          </cell>
        </row>
        <row r="4864">
          <cell r="B4864" t="str">
            <v>525168</v>
          </cell>
          <cell r="C4864" t="str">
            <v>REDUCAO FOFO PONTA/JE 2GS D=200 X 80MM (17KG)</v>
          </cell>
          <cell r="D4864" t="str">
            <v>UN</v>
          </cell>
          <cell r="E4864">
            <v>347.4</v>
          </cell>
        </row>
        <row r="4865">
          <cell r="B4865" t="str">
            <v>525169</v>
          </cell>
          <cell r="C4865" t="str">
            <v>REDUCAO FOFO PONTA/JE 200 X 100MM (16KG)</v>
          </cell>
          <cell r="D4865" t="str">
            <v>UN</v>
          </cell>
          <cell r="E4865">
            <v>351.97</v>
          </cell>
        </row>
        <row r="4866">
          <cell r="B4866" t="str">
            <v>525170</v>
          </cell>
          <cell r="C4866" t="str">
            <v>REDUCAO FOFO PONTA/JE 200 X 150MM (17KG)</v>
          </cell>
          <cell r="D4866" t="str">
            <v>UN</v>
          </cell>
          <cell r="E4866">
            <v>360.36</v>
          </cell>
        </row>
        <row r="4867">
          <cell r="B4867" t="str">
            <v>525171</v>
          </cell>
          <cell r="C4867" t="str">
            <v>REDUCAO FOFO PONTA/JE 250 X 100MM (23KG)</v>
          </cell>
          <cell r="D4867" t="str">
            <v>UN</v>
          </cell>
          <cell r="E4867">
            <v>0</v>
          </cell>
        </row>
        <row r="4868">
          <cell r="B4868" t="str">
            <v>525172</v>
          </cell>
          <cell r="C4868" t="str">
            <v>REDUCAO FOFO PONTA/JE 250 X 150MM (22KG)</v>
          </cell>
          <cell r="D4868" t="str">
            <v>UN</v>
          </cell>
          <cell r="E4868">
            <v>367.56</v>
          </cell>
        </row>
        <row r="4869">
          <cell r="B4869" t="str">
            <v>525173</v>
          </cell>
          <cell r="C4869" t="str">
            <v>REDUCAO FOFO PONTA/JE 250 X 200MM (20KG)</v>
          </cell>
          <cell r="D4869" t="str">
            <v>UN</v>
          </cell>
          <cell r="E4869">
            <v>374.92</v>
          </cell>
        </row>
        <row r="4870">
          <cell r="B4870" t="str">
            <v>525174</v>
          </cell>
          <cell r="C4870" t="str">
            <v>REDUCAO FOFO PONTA/JE 300 X 100MM (25,8KG)</v>
          </cell>
          <cell r="D4870" t="str">
            <v>UN</v>
          </cell>
          <cell r="E4870">
            <v>0</v>
          </cell>
        </row>
        <row r="4871">
          <cell r="B4871" t="str">
            <v>525175</v>
          </cell>
          <cell r="C4871" t="str">
            <v>REDUCAO FOFO PONTA/JE 300 X 150MM (29,6KG)</v>
          </cell>
          <cell r="D4871" t="str">
            <v>UN</v>
          </cell>
          <cell r="E4871">
            <v>313.85000000000002</v>
          </cell>
        </row>
        <row r="4872">
          <cell r="B4872" t="str">
            <v>525176</v>
          </cell>
          <cell r="C4872" t="str">
            <v>REDUCAO FOFO PONTA/JE 300 X 200MM (30KG)</v>
          </cell>
          <cell r="D4872" t="str">
            <v>UN</v>
          </cell>
          <cell r="E4872">
            <v>318.45999999999998</v>
          </cell>
        </row>
        <row r="4873">
          <cell r="B4873" t="str">
            <v>525177</v>
          </cell>
          <cell r="C4873" t="str">
            <v>REDUCAO FOFO PONTA/JE 300 X 250MM (28KG)</v>
          </cell>
          <cell r="D4873" t="str">
            <v>UN</v>
          </cell>
          <cell r="E4873">
            <v>558.01</v>
          </cell>
        </row>
        <row r="4874">
          <cell r="B4874" t="str">
            <v>525178</v>
          </cell>
          <cell r="C4874" t="str">
            <v>REDUCAO FOFO PONTA/JE 350 X 200MM (38KG)</v>
          </cell>
          <cell r="D4874" t="str">
            <v>UN</v>
          </cell>
          <cell r="E4874">
            <v>600.29999999999995</v>
          </cell>
        </row>
        <row r="4875">
          <cell r="B4875" t="str">
            <v>525179</v>
          </cell>
          <cell r="C4875" t="str">
            <v>REDUCAO FOFO PONTA/JE 350 X 250MM (36KG)</v>
          </cell>
          <cell r="D4875" t="str">
            <v>UN</v>
          </cell>
          <cell r="E4875">
            <v>612.29999999999995</v>
          </cell>
        </row>
        <row r="4876">
          <cell r="B4876" t="str">
            <v>525180</v>
          </cell>
          <cell r="C4876" t="str">
            <v>REDUCAO FOFO PONTA/JE 350 X 300MM (33KG)</v>
          </cell>
          <cell r="D4876" t="str">
            <v>UN</v>
          </cell>
          <cell r="E4876">
            <v>624.54999999999995</v>
          </cell>
        </row>
        <row r="4877">
          <cell r="B4877" t="str">
            <v>525181</v>
          </cell>
          <cell r="C4877" t="str">
            <v>REDUCAO FOFO PONTA/JE 400 X 250MM (48KG)</v>
          </cell>
          <cell r="D4877" t="str">
            <v>UN</v>
          </cell>
          <cell r="E4877">
            <v>661.62</v>
          </cell>
        </row>
        <row r="4878">
          <cell r="B4878" t="str">
            <v>525182</v>
          </cell>
          <cell r="C4878" t="str">
            <v>REDUCAO FOFO PONTA/JE 400 X 300MM (45KG)</v>
          </cell>
          <cell r="D4878" t="str">
            <v>UN</v>
          </cell>
          <cell r="E4878">
            <v>669.66</v>
          </cell>
        </row>
        <row r="4879">
          <cell r="B4879" t="str">
            <v>525183</v>
          </cell>
          <cell r="C4879" t="str">
            <v>REDUCAO FOFO PONTA/JE 400 X 350MM (41KG)</v>
          </cell>
          <cell r="D4879" t="str">
            <v>UN</v>
          </cell>
          <cell r="E4879">
            <v>683.06</v>
          </cell>
        </row>
        <row r="4880">
          <cell r="B4880" t="str">
            <v>525184</v>
          </cell>
          <cell r="C4880" t="str">
            <v>REDUCAO FOFO PONTA/JE 500 X 350MM (65KG)</v>
          </cell>
          <cell r="D4880" t="str">
            <v>UN</v>
          </cell>
          <cell r="E4880">
            <v>1058.54</v>
          </cell>
        </row>
        <row r="4881">
          <cell r="B4881" t="str">
            <v>525185</v>
          </cell>
          <cell r="C4881" t="str">
            <v>REDUCAO FOFO PONTA/JE 500 X 400MM (60KG)</v>
          </cell>
          <cell r="D4881" t="str">
            <v>UN</v>
          </cell>
          <cell r="E4881">
            <v>1040.3399999999999</v>
          </cell>
        </row>
        <row r="4882">
          <cell r="B4882" t="str">
            <v>525186</v>
          </cell>
          <cell r="C4882" t="str">
            <v>REDUCAO FOFO PONTA/JE 600 X 400MM (105KG)</v>
          </cell>
          <cell r="D4882" t="str">
            <v>UN</v>
          </cell>
          <cell r="E4882">
            <v>0</v>
          </cell>
        </row>
        <row r="4883">
          <cell r="B4883" t="str">
            <v>525187</v>
          </cell>
          <cell r="C4883" t="str">
            <v>REDUCAO FOFO PONTA/JE 600 X 500MM (90KG)</v>
          </cell>
          <cell r="D4883" t="str">
            <v>UN</v>
          </cell>
          <cell r="E4883">
            <v>0</v>
          </cell>
        </row>
        <row r="4884">
          <cell r="B4884" t="str">
            <v>525188</v>
          </cell>
          <cell r="C4884" t="str">
            <v>REDUCAO FOFO PONTA/JE-PVC 100 X 50MM (4,5KG)</v>
          </cell>
          <cell r="D4884" t="str">
            <v>UN</v>
          </cell>
          <cell r="E4884">
            <v>0</v>
          </cell>
        </row>
        <row r="4885">
          <cell r="B4885" t="str">
            <v>525189</v>
          </cell>
          <cell r="C4885" t="str">
            <v>REDUCAO FOFO PONTA/JE-PVC 100 X 75MM (4KG)</v>
          </cell>
          <cell r="D4885" t="str">
            <v>UN</v>
          </cell>
          <cell r="E4885">
            <v>0</v>
          </cell>
        </row>
        <row r="4886">
          <cell r="B4886" t="str">
            <v>525190</v>
          </cell>
          <cell r="C4886" t="str">
            <v>REDUCAO FOFO PONTA/JE-PVC 150 X 50MM (6KG)</v>
          </cell>
          <cell r="D4886" t="str">
            <v>UN</v>
          </cell>
          <cell r="E4886">
            <v>0</v>
          </cell>
        </row>
        <row r="4887">
          <cell r="B4887" t="str">
            <v>525191</v>
          </cell>
          <cell r="C4887" t="str">
            <v>REDUCAO FOFO PONTA/JE-PVC 150 X 75MM (7,6KG)</v>
          </cell>
          <cell r="D4887" t="str">
            <v>UN</v>
          </cell>
          <cell r="E4887">
            <v>0</v>
          </cell>
        </row>
        <row r="4888">
          <cell r="B4888" t="str">
            <v>525192</v>
          </cell>
          <cell r="C4888" t="str">
            <v>REDUCAO FOFO PONTA/JE-PVC 150 X 100MM (10,6KG)</v>
          </cell>
          <cell r="D4888" t="str">
            <v>UN</v>
          </cell>
          <cell r="E4888">
            <v>0</v>
          </cell>
        </row>
        <row r="4889">
          <cell r="B4889" t="str">
            <v>525193</v>
          </cell>
          <cell r="C4889" t="str">
            <v>REDUCAO FOFO PONTA/JE-PVC 200 X 100MM (9,1KG)</v>
          </cell>
          <cell r="D4889" t="str">
            <v>UN</v>
          </cell>
          <cell r="E4889">
            <v>0</v>
          </cell>
        </row>
        <row r="4890">
          <cell r="B4890" t="str">
            <v>525194</v>
          </cell>
          <cell r="C4890" t="str">
            <v>REDUCAO FOFO PONTA/JE-PVC 250 X 100MM (11,5KG)</v>
          </cell>
          <cell r="D4890" t="str">
            <v>UN</v>
          </cell>
          <cell r="E4890">
            <v>0</v>
          </cell>
        </row>
        <row r="4891">
          <cell r="B4891" t="str">
            <v>525195</v>
          </cell>
          <cell r="C4891" t="str">
            <v>REDUCAO EXCENT.FOFO C/ FG PN-16 150 X 100MM (15KG)</v>
          </cell>
          <cell r="D4891" t="str">
            <v>UN</v>
          </cell>
          <cell r="E4891">
            <v>362.78</v>
          </cell>
        </row>
        <row r="4892">
          <cell r="B4892" t="str">
            <v>525196</v>
          </cell>
          <cell r="C4892" t="str">
            <v>REDUCAO EXCENT.FOFO C/ FG PN-16 200 X 100MM (28KG)</v>
          </cell>
          <cell r="D4892" t="str">
            <v>UN</v>
          </cell>
          <cell r="E4892">
            <v>620.08000000000004</v>
          </cell>
        </row>
        <row r="4893">
          <cell r="B4893" t="str">
            <v>525197</v>
          </cell>
          <cell r="C4893" t="str">
            <v>REDUCAO EXCENT.FOFO C/ FG PN-16 200 X 150MM (22KG)</v>
          </cell>
          <cell r="D4893" t="str">
            <v>UN</v>
          </cell>
          <cell r="E4893">
            <v>636.84</v>
          </cell>
        </row>
        <row r="4894">
          <cell r="B4894" t="str">
            <v>525198</v>
          </cell>
          <cell r="C4894" t="str">
            <v>REDUCAO EXCENT.FOFO C/ FG PN-16 250 X 150MM (39KG)</v>
          </cell>
          <cell r="D4894" t="str">
            <v>UN</v>
          </cell>
          <cell r="E4894">
            <v>688.55</v>
          </cell>
        </row>
        <row r="4895">
          <cell r="B4895" t="str">
            <v>525199</v>
          </cell>
          <cell r="C4895" t="str">
            <v>REDUCAO EXCENT.FOFO C/ FG PN-16 250 X 200MM (30KG)</v>
          </cell>
          <cell r="D4895" t="str">
            <v>UN</v>
          </cell>
          <cell r="E4895">
            <v>702.32</v>
          </cell>
        </row>
        <row r="4896">
          <cell r="B4896" t="str">
            <v>525201</v>
          </cell>
          <cell r="C4896" t="str">
            <v>REDUCAO EXCENT.FOFO C/ FG PN-16 300 X 150MM (46KG)</v>
          </cell>
          <cell r="D4896" t="str">
            <v>UN</v>
          </cell>
          <cell r="E4896">
            <v>796.04</v>
          </cell>
        </row>
        <row r="4897">
          <cell r="B4897" t="str">
            <v>525202</v>
          </cell>
          <cell r="C4897" t="str">
            <v>REDUCAO EXCENT.FOFO C/ FG PN-16 300 X 200MM (51KG)</v>
          </cell>
          <cell r="D4897" t="str">
            <v>UN</v>
          </cell>
          <cell r="E4897">
            <v>820.45</v>
          </cell>
        </row>
        <row r="4898">
          <cell r="B4898" t="str">
            <v>525203</v>
          </cell>
          <cell r="C4898" t="str">
            <v>REDUCAO EXCENT.FOFO C/ FG PN-16 300 X 250MM (40KG)</v>
          </cell>
          <cell r="D4898" t="str">
            <v>UN</v>
          </cell>
          <cell r="E4898">
            <v>836.86</v>
          </cell>
        </row>
        <row r="4899">
          <cell r="B4899" t="str">
            <v>525204</v>
          </cell>
          <cell r="C4899" t="str">
            <v>REDUCAO EXCENT.FOFO C/ FG PN-16 400 X 250MM (77KG)</v>
          </cell>
          <cell r="D4899" t="str">
            <v>UN</v>
          </cell>
          <cell r="E4899">
            <v>1251.9100000000001</v>
          </cell>
        </row>
        <row r="4900">
          <cell r="B4900" t="str">
            <v>525205</v>
          </cell>
          <cell r="C4900" t="str">
            <v>REDUCAO EXCENT.FOFO C/ FG PN-16 400 X 300MM (84KG)</v>
          </cell>
          <cell r="D4900" t="str">
            <v>UN</v>
          </cell>
          <cell r="E4900">
            <v>1433.24</v>
          </cell>
        </row>
        <row r="4901">
          <cell r="B4901" t="str">
            <v>525206</v>
          </cell>
          <cell r="C4901" t="str">
            <v>REDUCAO FOFO C/ FG PN-16 150 X 100MM (15,5KG)</v>
          </cell>
          <cell r="D4901" t="str">
            <v>UN</v>
          </cell>
          <cell r="E4901">
            <v>297.5</v>
          </cell>
        </row>
        <row r="4902">
          <cell r="B4902" t="str">
            <v>525207</v>
          </cell>
          <cell r="C4902" t="str">
            <v>REDUCAO FOFO C/ FG PN-16 200 X 100MM (30,5KG)</v>
          </cell>
          <cell r="D4902" t="str">
            <v>UN</v>
          </cell>
          <cell r="E4902">
            <v>702.31</v>
          </cell>
        </row>
        <row r="4903">
          <cell r="B4903" t="str">
            <v>525208</v>
          </cell>
          <cell r="C4903" t="str">
            <v>REDUCAO FOFO C/ FG PN-16 200 X 150MM (22KG)</v>
          </cell>
          <cell r="D4903" t="str">
            <v>UN</v>
          </cell>
          <cell r="E4903">
            <v>718.03</v>
          </cell>
        </row>
        <row r="4904">
          <cell r="B4904" t="str">
            <v>525209</v>
          </cell>
          <cell r="C4904" t="str">
            <v>REDUCAO FOFO C/ FG PN-16 250 X 150MM (45KG)</v>
          </cell>
          <cell r="D4904" t="str">
            <v>UN</v>
          </cell>
          <cell r="E4904">
            <v>737.1</v>
          </cell>
        </row>
        <row r="4905">
          <cell r="B4905" t="str">
            <v>525210</v>
          </cell>
          <cell r="C4905" t="str">
            <v>REDUCAO FOFO C/ FG PN-16 250 X 200MM (30KG)</v>
          </cell>
          <cell r="D4905" t="str">
            <v>UN</v>
          </cell>
          <cell r="E4905">
            <v>751.85</v>
          </cell>
        </row>
        <row r="4906">
          <cell r="B4906" t="str">
            <v>525211</v>
          </cell>
          <cell r="C4906" t="str">
            <v>REDUCAO FOFO C/ FG PN-16 300 X 150MM (52KG)</v>
          </cell>
          <cell r="D4906" t="str">
            <v>UN</v>
          </cell>
          <cell r="E4906">
            <v>826.08</v>
          </cell>
        </row>
        <row r="4907">
          <cell r="B4907" t="str">
            <v>525212</v>
          </cell>
          <cell r="C4907" t="str">
            <v>REDUCAO FOFO C/ FG PN-16 300 X 200MM (58KG)</v>
          </cell>
          <cell r="D4907" t="str">
            <v>UN</v>
          </cell>
          <cell r="E4907">
            <v>842.59</v>
          </cell>
        </row>
        <row r="4908">
          <cell r="B4908" t="str">
            <v>525213</v>
          </cell>
          <cell r="C4908" t="str">
            <v>REDUCAO FOFO C/ FG PN-16 300 X 250MM (40KG)</v>
          </cell>
          <cell r="D4908" t="str">
            <v>UN</v>
          </cell>
          <cell r="E4908">
            <v>859.44</v>
          </cell>
        </row>
        <row r="4909">
          <cell r="B4909" t="str">
            <v>525214</v>
          </cell>
          <cell r="C4909" t="str">
            <v>REDUCAO FOFO C/ FG PN-16 350 X 200MM (82KG)</v>
          </cell>
          <cell r="D4909" t="str">
            <v>UN</v>
          </cell>
          <cell r="E4909">
            <v>1012.96</v>
          </cell>
        </row>
        <row r="4910">
          <cell r="B4910" t="str">
            <v>525215</v>
          </cell>
          <cell r="C4910" t="str">
            <v>REDUCAO FOFO C/ FG PN-16 350 X 250MM (78KG)</v>
          </cell>
          <cell r="D4910" t="str">
            <v>UN</v>
          </cell>
          <cell r="E4910">
            <v>1136.48</v>
          </cell>
        </row>
        <row r="4911">
          <cell r="B4911" t="str">
            <v>525216</v>
          </cell>
          <cell r="C4911" t="str">
            <v>REDUCAO FOFO C/ FG PN-16 350 X 300MM (52KG)</v>
          </cell>
          <cell r="D4911" t="str">
            <v>UN</v>
          </cell>
          <cell r="E4911">
            <v>1159.22</v>
          </cell>
        </row>
        <row r="4912">
          <cell r="B4912" t="str">
            <v>525217</v>
          </cell>
          <cell r="C4912" t="str">
            <v>REDUCAO FOFO C/ FG PN-16 400 X 250MM (84KG)</v>
          </cell>
          <cell r="D4912" t="str">
            <v>UN</v>
          </cell>
          <cell r="E4912">
            <v>1022.6</v>
          </cell>
        </row>
        <row r="4913">
          <cell r="B4913" t="str">
            <v>525218</v>
          </cell>
          <cell r="C4913" t="str">
            <v>REDUCAO FOFO C/ FG PN-16 400 X 300MM (82KG)</v>
          </cell>
          <cell r="D4913" t="str">
            <v>UN</v>
          </cell>
          <cell r="E4913">
            <v>1041.02</v>
          </cell>
        </row>
        <row r="4914">
          <cell r="B4914" t="str">
            <v>525219</v>
          </cell>
          <cell r="C4914" t="str">
            <v>REDUCAO FOFO C/ FG PN-16 400 X 350MM (67KG)</v>
          </cell>
          <cell r="D4914" t="str">
            <v>UN</v>
          </cell>
          <cell r="E4914">
            <v>1108.0999999999999</v>
          </cell>
        </row>
        <row r="4915">
          <cell r="B4915" t="str">
            <v>525220</v>
          </cell>
          <cell r="C4915" t="str">
            <v>REDUCAO FOFO C/ FG PN-16 450 X 300MM (101KG)</v>
          </cell>
          <cell r="D4915" t="str">
            <v>UN</v>
          </cell>
          <cell r="E4915">
            <v>1374.02</v>
          </cell>
        </row>
        <row r="4916">
          <cell r="B4916" t="str">
            <v>525221</v>
          </cell>
          <cell r="C4916" t="str">
            <v>REDUCAO FOFO C/ FG PN-16 450 X 350MM (107KG)</v>
          </cell>
          <cell r="D4916" t="str">
            <v>UN</v>
          </cell>
          <cell r="E4916">
            <v>1396.32</v>
          </cell>
        </row>
        <row r="4917">
          <cell r="B4917" t="str">
            <v>525222</v>
          </cell>
          <cell r="C4917" t="str">
            <v>REDUCAO FOFO C/ FG PN-16 450 X 400MM (119KG)</v>
          </cell>
          <cell r="D4917" t="str">
            <v>UN</v>
          </cell>
          <cell r="E4917">
            <v>1449.4</v>
          </cell>
        </row>
        <row r="4918">
          <cell r="B4918" t="str">
            <v>525223</v>
          </cell>
          <cell r="C4918" t="str">
            <v>REDUCAO FOFO C/ FG PN-16 500 X 350MM (126KG)</v>
          </cell>
          <cell r="D4918" t="str">
            <v>UN</v>
          </cell>
          <cell r="E4918">
            <v>1560.19</v>
          </cell>
        </row>
        <row r="4919">
          <cell r="B4919" t="str">
            <v>525224</v>
          </cell>
          <cell r="C4919" t="str">
            <v>REDUCAO FOFO C/ FG PN-16 500 X 400MM (130KG)</v>
          </cell>
          <cell r="D4919" t="str">
            <v>UN</v>
          </cell>
          <cell r="E4919">
            <v>3096.48</v>
          </cell>
        </row>
        <row r="4920">
          <cell r="B4920" t="str">
            <v>525225</v>
          </cell>
          <cell r="C4920" t="str">
            <v>REDUCAO FOFO C/ FG PN-16 500 X 450MM (147KG)</v>
          </cell>
          <cell r="D4920" t="str">
            <v>UN</v>
          </cell>
          <cell r="E4920">
            <v>3214.07</v>
          </cell>
        </row>
        <row r="4921">
          <cell r="B4921" t="str">
            <v>525226</v>
          </cell>
          <cell r="C4921" t="str">
            <v>REDUCAO FOFO C/ FG PN-16 600 X 400MM (187KG)</v>
          </cell>
          <cell r="D4921" t="str">
            <v>UN</v>
          </cell>
          <cell r="E4921">
            <v>0</v>
          </cell>
        </row>
        <row r="4922">
          <cell r="B4922" t="str">
            <v>525227</v>
          </cell>
          <cell r="C4922" t="str">
            <v>REDUCAO FOFO C/ FG PN-16 600 X 450MM (192KG)</v>
          </cell>
          <cell r="D4922" t="str">
            <v>UN</v>
          </cell>
          <cell r="E4922">
            <v>0</v>
          </cell>
        </row>
        <row r="4923">
          <cell r="B4923" t="str">
            <v>525228</v>
          </cell>
          <cell r="C4923" t="str">
            <v>REDUCAO FOFO C/ FG PN-16 600 X 500MM (190KG)</v>
          </cell>
          <cell r="D4923" t="str">
            <v>UN</v>
          </cell>
          <cell r="E4923">
            <v>0</v>
          </cell>
        </row>
        <row r="4924">
          <cell r="B4924" t="str">
            <v>525229</v>
          </cell>
          <cell r="C4924" t="str">
            <v>REDUCAO FOFO C/ FG PN-16 700 X 600MM (236KG)</v>
          </cell>
          <cell r="D4924" t="str">
            <v>UN</v>
          </cell>
          <cell r="E4924">
            <v>0</v>
          </cell>
        </row>
        <row r="4925">
          <cell r="B4925" t="str">
            <v>525230</v>
          </cell>
          <cell r="C4925" t="str">
            <v>REDUCAO FOFO C/ FG PN-16 800 X 700MM (285KG)</v>
          </cell>
          <cell r="D4925" t="str">
            <v>UN</v>
          </cell>
          <cell r="E4925">
            <v>0</v>
          </cell>
        </row>
        <row r="4926">
          <cell r="B4926" t="str">
            <v>525231</v>
          </cell>
          <cell r="C4926" t="str">
            <v>REDUCAO FOFO C/ FG PN-16 900 X 800MM (352KG)</v>
          </cell>
          <cell r="D4926" t="str">
            <v>UN</v>
          </cell>
          <cell r="E4926">
            <v>0</v>
          </cell>
        </row>
        <row r="4927">
          <cell r="B4927" t="str">
            <v>525232</v>
          </cell>
          <cell r="C4927" t="str">
            <v>REDUCAO FOFO C/ FG PN-16 1000 X 900MM (438KG)</v>
          </cell>
          <cell r="D4927" t="str">
            <v>UN</v>
          </cell>
          <cell r="E4927">
            <v>0</v>
          </cell>
        </row>
        <row r="4928">
          <cell r="B4928" t="str">
            <v>525233</v>
          </cell>
          <cell r="C4928" t="str">
            <v>REDUCAO FOFO C/ FG PN-16 1200 X 1000MM (720KG)</v>
          </cell>
          <cell r="D4928" t="str">
            <v>UN</v>
          </cell>
          <cell r="E4928">
            <v>0</v>
          </cell>
        </row>
        <row r="4929">
          <cell r="B4929" t="str">
            <v>525234</v>
          </cell>
          <cell r="C4929" t="str">
            <v>REDUCAO EXCENT.FOFO C/ FG PN-25 150 X 100MM (17KG)</v>
          </cell>
          <cell r="D4929" t="str">
            <v>UN</v>
          </cell>
          <cell r="E4929">
            <v>0</v>
          </cell>
        </row>
        <row r="4930">
          <cell r="B4930" t="str">
            <v>525235</v>
          </cell>
          <cell r="C4930" t="str">
            <v>REDUCAO EXCENT.FOFO C/ FG PN-25 200 X 100MM (30KG)</v>
          </cell>
          <cell r="D4930" t="str">
            <v>UN</v>
          </cell>
          <cell r="E4930">
            <v>0</v>
          </cell>
        </row>
        <row r="4931">
          <cell r="B4931" t="str">
            <v>525236</v>
          </cell>
          <cell r="C4931" t="str">
            <v>REDUCAO EXCENT.FOFO C/ FG PN-25 200 X 150MM (25KG)</v>
          </cell>
          <cell r="D4931" t="str">
            <v>UN</v>
          </cell>
          <cell r="E4931">
            <v>0</v>
          </cell>
        </row>
        <row r="4932">
          <cell r="B4932" t="str">
            <v>525237</v>
          </cell>
          <cell r="C4932" t="str">
            <v>REDUCAO EXCENT.FOFO C/ FG PN-25 250 X 150MM (43KG)</v>
          </cell>
          <cell r="D4932" t="str">
            <v>UN</v>
          </cell>
          <cell r="E4932">
            <v>0</v>
          </cell>
        </row>
        <row r="4933">
          <cell r="B4933" t="str">
            <v>525238</v>
          </cell>
          <cell r="C4933" t="str">
            <v>REDUCAO EXCENT.FOFO C/ FG PN-25 250 X 200MM (35KG)</v>
          </cell>
          <cell r="D4933" t="str">
            <v>UN</v>
          </cell>
          <cell r="E4933">
            <v>0</v>
          </cell>
        </row>
        <row r="4934">
          <cell r="B4934" t="str">
            <v>525239</v>
          </cell>
          <cell r="C4934" t="str">
            <v>REDUCAO EXCENT.FOFO C/ FG PN-25 300 X 150MM (52KG)</v>
          </cell>
          <cell r="D4934" t="str">
            <v>UN</v>
          </cell>
          <cell r="E4934">
            <v>0</v>
          </cell>
        </row>
        <row r="4935">
          <cell r="B4935" t="str">
            <v>525240</v>
          </cell>
          <cell r="C4935" t="str">
            <v>REDUCAO EXCENT.FOFO C/ FG PN-25 300 X 200MM (58KG)</v>
          </cell>
          <cell r="D4935" t="str">
            <v>UN</v>
          </cell>
          <cell r="E4935">
            <v>0</v>
          </cell>
        </row>
        <row r="4936">
          <cell r="B4936" t="str">
            <v>525241</v>
          </cell>
          <cell r="C4936" t="str">
            <v>REDUCAO EXCENT.FOFO C/ FG PN-25 300 X 250MM (49KG)</v>
          </cell>
          <cell r="D4936" t="str">
            <v>UN</v>
          </cell>
          <cell r="E4936">
            <v>0</v>
          </cell>
        </row>
        <row r="4937">
          <cell r="B4937" t="str">
            <v>525242</v>
          </cell>
          <cell r="C4937" t="str">
            <v>REDUCAO EXCENT.FOFO C/ FG PN-25 400 X 250MM (92KG)</v>
          </cell>
          <cell r="D4937" t="str">
            <v>UN</v>
          </cell>
          <cell r="E4937">
            <v>0</v>
          </cell>
        </row>
        <row r="4938">
          <cell r="B4938" t="str">
            <v>525243</v>
          </cell>
          <cell r="C4938" t="str">
            <v>REDUCAO EXCENT.FOFO C/ FG PN-25 400 X 300MM(101KG)</v>
          </cell>
          <cell r="D4938" t="str">
            <v>UN</v>
          </cell>
          <cell r="E4938">
            <v>0</v>
          </cell>
        </row>
        <row r="4939">
          <cell r="B4939" t="str">
            <v>525244</v>
          </cell>
          <cell r="C4939" t="str">
            <v>REDUCAO FOFO C/ FG PN-25 125 X 100MM (24KG)</v>
          </cell>
          <cell r="D4939" t="str">
            <v>UN</v>
          </cell>
          <cell r="E4939">
            <v>0</v>
          </cell>
        </row>
        <row r="4940">
          <cell r="B4940" t="str">
            <v>525245</v>
          </cell>
          <cell r="C4940" t="str">
            <v>REDUCAO FOFO C/ FG PN-25 150 X 100MM (17KG)</v>
          </cell>
          <cell r="D4940" t="str">
            <v>UN</v>
          </cell>
          <cell r="E4940">
            <v>0</v>
          </cell>
        </row>
        <row r="4941">
          <cell r="B4941" t="str">
            <v>525246</v>
          </cell>
          <cell r="C4941" t="str">
            <v>REDUCAO FOFO C/ FG PN-25 150 X 125MM (33KG)</v>
          </cell>
          <cell r="D4941" t="str">
            <v>UN</v>
          </cell>
          <cell r="E4941">
            <v>0</v>
          </cell>
        </row>
        <row r="4942">
          <cell r="B4942" t="str">
            <v>525247</v>
          </cell>
          <cell r="C4942" t="str">
            <v>REDUCAO FOFO C/ FG PN-25 200 X 100MM (33KG)</v>
          </cell>
          <cell r="D4942" t="str">
            <v>UN</v>
          </cell>
          <cell r="E4942">
            <v>0</v>
          </cell>
        </row>
        <row r="4943">
          <cell r="B4943" t="str">
            <v>525248</v>
          </cell>
          <cell r="C4943" t="str">
            <v>REDUCAO FOFO C/ FG PN-25 200 X 150MM (25KG)</v>
          </cell>
          <cell r="D4943" t="str">
            <v>UN</v>
          </cell>
          <cell r="E4943">
            <v>0</v>
          </cell>
        </row>
        <row r="4944">
          <cell r="B4944" t="str">
            <v>525249</v>
          </cell>
          <cell r="C4944" t="str">
            <v>REDUCAO FOFO C/ FG PN-25 250 X 150MM (49KG)</v>
          </cell>
          <cell r="D4944" t="str">
            <v>UN</v>
          </cell>
          <cell r="E4944">
            <v>0</v>
          </cell>
        </row>
        <row r="4945">
          <cell r="B4945" t="str">
            <v>525250</v>
          </cell>
          <cell r="C4945" t="str">
            <v>REDUCAO FOFO C/ FG PN-25 250 X 200MM (36KG)</v>
          </cell>
          <cell r="D4945" t="str">
            <v>UN</v>
          </cell>
          <cell r="E4945">
            <v>0</v>
          </cell>
        </row>
        <row r="4946">
          <cell r="B4946" t="str">
            <v>525251</v>
          </cell>
          <cell r="C4946" t="str">
            <v>REDUCAO FOFO C/ FG PN-25 300 X 150MM (58KG)</v>
          </cell>
          <cell r="D4946" t="str">
            <v>UN</v>
          </cell>
          <cell r="E4946">
            <v>0</v>
          </cell>
        </row>
        <row r="4947">
          <cell r="B4947" t="str">
            <v>525252</v>
          </cell>
          <cell r="C4947" t="str">
            <v>REDUCAO FOFO C/ FG PN-25 300 X 200MM (65KG)</v>
          </cell>
          <cell r="D4947" t="str">
            <v>UN</v>
          </cell>
          <cell r="E4947">
            <v>0</v>
          </cell>
        </row>
        <row r="4948">
          <cell r="B4948" t="str">
            <v>525253</v>
          </cell>
          <cell r="C4948" t="str">
            <v>REDUCAO FOFO C/ FG PN-25 300 X 250MM (49KG)</v>
          </cell>
          <cell r="D4948" t="str">
            <v>UN</v>
          </cell>
          <cell r="E4948">
            <v>0</v>
          </cell>
        </row>
        <row r="4949">
          <cell r="B4949" t="str">
            <v>525254</v>
          </cell>
          <cell r="C4949" t="str">
            <v>REDUCAO FOFO C/ FG PN-25 350 X 200MM (92KG)</v>
          </cell>
          <cell r="D4949" t="str">
            <v>UN</v>
          </cell>
          <cell r="E4949">
            <v>0</v>
          </cell>
        </row>
        <row r="4950">
          <cell r="B4950" t="str">
            <v>525255</v>
          </cell>
          <cell r="C4950" t="str">
            <v>REDUCAO FOFO C/ FG PN-25 350 X 250MM (89KG)</v>
          </cell>
          <cell r="D4950" t="str">
            <v>UN</v>
          </cell>
          <cell r="E4950">
            <v>0</v>
          </cell>
        </row>
        <row r="4951">
          <cell r="B4951" t="str">
            <v>525256</v>
          </cell>
          <cell r="C4951" t="str">
            <v>REDUCAO FOFO C/ FG PN-25 350 X 300MM (66KG)</v>
          </cell>
          <cell r="D4951" t="str">
            <v>UN</v>
          </cell>
          <cell r="E4951">
            <v>0</v>
          </cell>
        </row>
        <row r="4952">
          <cell r="B4952" t="str">
            <v>525257</v>
          </cell>
          <cell r="C4952" t="str">
            <v>REDUCAO FOFO C/ FG PN-25 400 X 250MM (98KG)</v>
          </cell>
          <cell r="D4952" t="str">
            <v>UN</v>
          </cell>
          <cell r="E4952">
            <v>0</v>
          </cell>
        </row>
        <row r="4953">
          <cell r="B4953" t="str">
            <v>525258</v>
          </cell>
          <cell r="C4953" t="str">
            <v>REDUCAO FOFO C/ FG PN-25 400 X 300MM (98KG)</v>
          </cell>
          <cell r="D4953" t="str">
            <v>UN</v>
          </cell>
          <cell r="E4953">
            <v>0</v>
          </cell>
        </row>
        <row r="4954">
          <cell r="B4954" t="str">
            <v>525259</v>
          </cell>
          <cell r="C4954" t="str">
            <v>REDUCAO FOFO C/ FG PN-25 400 X 350MM (86KG)</v>
          </cell>
          <cell r="D4954" t="str">
            <v>UN</v>
          </cell>
          <cell r="E4954">
            <v>0</v>
          </cell>
        </row>
        <row r="4955">
          <cell r="B4955" t="str">
            <v>525260</v>
          </cell>
          <cell r="C4955" t="str">
            <v>REDUCAO FOFO C/ FG PN-25 450 X 300MM (118KG)</v>
          </cell>
          <cell r="D4955" t="str">
            <v>UN</v>
          </cell>
          <cell r="E4955">
            <v>0</v>
          </cell>
        </row>
        <row r="4956">
          <cell r="B4956" t="str">
            <v>525261</v>
          </cell>
          <cell r="C4956" t="str">
            <v>REDUCAO FOFO C/ FG PN-25 450 X 350MM (127KG)</v>
          </cell>
          <cell r="D4956" t="str">
            <v>UN</v>
          </cell>
          <cell r="E4956">
            <v>0</v>
          </cell>
        </row>
        <row r="4957">
          <cell r="B4957" t="str">
            <v>525262</v>
          </cell>
          <cell r="C4957" t="str">
            <v>REDUCAO FOFO C/ FG PN-25 450 X 400MM (140KG)</v>
          </cell>
          <cell r="D4957" t="str">
            <v>UN</v>
          </cell>
          <cell r="E4957">
            <v>0</v>
          </cell>
        </row>
        <row r="4958">
          <cell r="B4958" t="str">
            <v>525263</v>
          </cell>
          <cell r="C4958" t="str">
            <v>REDUCAO FOFO C/ FG PN-25 500 X 350MM (146KG)</v>
          </cell>
          <cell r="D4958" t="str">
            <v>UN</v>
          </cell>
          <cell r="E4958">
            <v>0</v>
          </cell>
        </row>
        <row r="4959">
          <cell r="B4959" t="str">
            <v>525264</v>
          </cell>
          <cell r="C4959" t="str">
            <v>REDUCAO FOFO C/ FG PN-25 500 X 400MM (153KG)</v>
          </cell>
          <cell r="D4959" t="str">
            <v>UN</v>
          </cell>
          <cell r="E4959">
            <v>0</v>
          </cell>
        </row>
        <row r="4960">
          <cell r="B4960" t="str">
            <v>525265</v>
          </cell>
          <cell r="C4960" t="str">
            <v>REDUCAO FOFO C/ FG PN-25 500 X 450MM (170KG)</v>
          </cell>
          <cell r="D4960" t="str">
            <v>UN</v>
          </cell>
          <cell r="E4960">
            <v>0</v>
          </cell>
        </row>
        <row r="4961">
          <cell r="B4961" t="str">
            <v>525266</v>
          </cell>
          <cell r="C4961" t="str">
            <v>REDUCAO FOFO C/ FG PN-25 600 X 400MM (212KG)</v>
          </cell>
          <cell r="D4961" t="str">
            <v>UN</v>
          </cell>
          <cell r="E4961">
            <v>0</v>
          </cell>
        </row>
        <row r="4962">
          <cell r="B4962" t="str">
            <v>525267</v>
          </cell>
          <cell r="C4962" t="str">
            <v>REDUCAO FOFO C/ FG PN-25 600 X 450MM (217KG)</v>
          </cell>
          <cell r="D4962" t="str">
            <v>UN</v>
          </cell>
          <cell r="E4962">
            <v>0</v>
          </cell>
        </row>
        <row r="4963">
          <cell r="B4963" t="str">
            <v>525268</v>
          </cell>
          <cell r="C4963" t="str">
            <v>REDUCAO FOFO C/ FG PN-25 600 X 500MM (216KG)</v>
          </cell>
          <cell r="D4963" t="str">
            <v>UN</v>
          </cell>
          <cell r="E4963">
            <v>0</v>
          </cell>
        </row>
        <row r="4964">
          <cell r="B4964" t="str">
            <v>525269</v>
          </cell>
          <cell r="C4964" t="str">
            <v>REDUCAO FOFO C/ FG PN-25 700 X 600MM (285KG)</v>
          </cell>
          <cell r="D4964" t="str">
            <v>UN</v>
          </cell>
          <cell r="E4964">
            <v>0</v>
          </cell>
        </row>
        <row r="4965">
          <cell r="B4965" t="str">
            <v>525270</v>
          </cell>
          <cell r="C4965" t="str">
            <v>REDUCAO FOFO C/ FG PN-25 800 X 700MM (369KG)</v>
          </cell>
          <cell r="D4965" t="str">
            <v>UN</v>
          </cell>
          <cell r="E4965">
            <v>0</v>
          </cell>
        </row>
        <row r="4966">
          <cell r="B4966" t="str">
            <v>525271</v>
          </cell>
          <cell r="C4966" t="str">
            <v>REDUCAO FOFO C/ FG PN-25 900 X 800MM (461KG)</v>
          </cell>
          <cell r="D4966" t="str">
            <v>UN</v>
          </cell>
          <cell r="E4966">
            <v>0</v>
          </cell>
        </row>
        <row r="4967">
          <cell r="B4967" t="str">
            <v>525272</v>
          </cell>
          <cell r="C4967" t="str">
            <v>REDUCAO FOFO C/ FG PN-25 1000 X 900MM (576KG)</v>
          </cell>
          <cell r="D4967" t="str">
            <v>UN</v>
          </cell>
          <cell r="E4967">
            <v>0</v>
          </cell>
        </row>
        <row r="4968">
          <cell r="B4968" t="str">
            <v>525273</v>
          </cell>
          <cell r="C4968" t="str">
            <v>REDUCAO FOFO C/ FG PN-25 1200 X 1000MM (898KG)</v>
          </cell>
          <cell r="D4968" t="str">
            <v>UN</v>
          </cell>
          <cell r="E4968">
            <v>0</v>
          </cell>
        </row>
        <row r="4970">
          <cell r="B4970" t="str">
            <v>525300</v>
          </cell>
          <cell r="C4970" t="str">
            <v>TE EM FOFO (C31 - METALURGICA 100%)</v>
          </cell>
        </row>
        <row r="4971">
          <cell r="B4971" t="str">
            <v>525301</v>
          </cell>
          <cell r="C4971" t="str">
            <v>TE FOFO C/ FG PN-10/16/25 80 X 50MM (19KG)</v>
          </cell>
          <cell r="D4971" t="str">
            <v>UN</v>
          </cell>
          <cell r="E4971">
            <v>176.21</v>
          </cell>
        </row>
        <row r="4972">
          <cell r="B4972" t="str">
            <v>525302</v>
          </cell>
          <cell r="C4972" t="str">
            <v>TE FOFO C/ FG PN-10/16/25 80 X 80MM (15KG)</v>
          </cell>
          <cell r="D4972" t="str">
            <v>UN</v>
          </cell>
          <cell r="E4972">
            <v>191.7</v>
          </cell>
        </row>
        <row r="4973">
          <cell r="B4973" t="str">
            <v>525303</v>
          </cell>
          <cell r="C4973" t="str">
            <v>TE FOFO C/ FG PN-10 100 X 50MM (16KG)</v>
          </cell>
          <cell r="D4973" t="str">
            <v>UN</v>
          </cell>
          <cell r="E4973">
            <v>291.47000000000003</v>
          </cell>
        </row>
        <row r="4974">
          <cell r="B4974" t="str">
            <v>525304</v>
          </cell>
          <cell r="C4974" t="str">
            <v>TE FOFO C/ FG PN-10/16/25 100 X 80MM (19,5KG)</v>
          </cell>
          <cell r="D4974" t="str">
            <v>UN</v>
          </cell>
          <cell r="E4974">
            <v>367.99</v>
          </cell>
        </row>
        <row r="4975">
          <cell r="B4975" t="str">
            <v>525305</v>
          </cell>
          <cell r="C4975" t="str">
            <v>TE FOFO C/ FG PN-10 100 X 100MM (18,5KG)</v>
          </cell>
          <cell r="D4975" t="str">
            <v>UN</v>
          </cell>
          <cell r="E4975">
            <v>372.94</v>
          </cell>
        </row>
        <row r="4976">
          <cell r="B4976" t="str">
            <v>525306</v>
          </cell>
          <cell r="C4976" t="str">
            <v>TE FOFO C/ FG PN-10 150 X 50MM (26KG)</v>
          </cell>
          <cell r="D4976" t="str">
            <v>UN</v>
          </cell>
          <cell r="E4976">
            <v>466.33</v>
          </cell>
        </row>
        <row r="4977">
          <cell r="B4977" t="str">
            <v>525307</v>
          </cell>
          <cell r="C4977" t="str">
            <v>TE FOFO C/ FG PN-10/16/25 150 X 80MM (28KG)</v>
          </cell>
          <cell r="D4977" t="str">
            <v>UN</v>
          </cell>
          <cell r="E4977">
            <v>482.51</v>
          </cell>
        </row>
        <row r="4978">
          <cell r="B4978" t="str">
            <v>525308</v>
          </cell>
          <cell r="C4978" t="str">
            <v>TE FOFO C/ FG PN-10 150 X 100MM (28.5KG)</v>
          </cell>
          <cell r="D4978" t="str">
            <v>UN</v>
          </cell>
          <cell r="E4978">
            <v>500.6</v>
          </cell>
        </row>
        <row r="4979">
          <cell r="B4979" t="str">
            <v>525309</v>
          </cell>
          <cell r="C4979" t="str">
            <v>TE FOFO C/ FG PN-10 150 X 150MM (32KG)</v>
          </cell>
          <cell r="D4979" t="str">
            <v>UN</v>
          </cell>
          <cell r="E4979">
            <v>511.21</v>
          </cell>
        </row>
        <row r="4980">
          <cell r="B4980" t="str">
            <v>525310</v>
          </cell>
          <cell r="C4980" t="str">
            <v>TE FOFO C/ FG PN-10 200 X 50MM (48KG)</v>
          </cell>
          <cell r="D4980" t="str">
            <v>UN</v>
          </cell>
          <cell r="E4980">
            <v>0</v>
          </cell>
        </row>
        <row r="4981">
          <cell r="B4981" t="str">
            <v>525311</v>
          </cell>
          <cell r="C4981" t="str">
            <v>TE FOFO C/ FG PN-10/16/25 200 X 80MM (43,5KG)</v>
          </cell>
          <cell r="D4981" t="str">
            <v>UN</v>
          </cell>
          <cell r="E4981">
            <v>0</v>
          </cell>
        </row>
        <row r="4982">
          <cell r="B4982" t="str">
            <v>525312</v>
          </cell>
          <cell r="C4982" t="str">
            <v>TE FOFO C/ FG PN-10 200 X 100MM (41KG)</v>
          </cell>
          <cell r="D4982" t="str">
            <v>UN</v>
          </cell>
          <cell r="E4982">
            <v>750.54</v>
          </cell>
        </row>
        <row r="4983">
          <cell r="B4983" t="str">
            <v>525313</v>
          </cell>
          <cell r="C4983" t="str">
            <v>TE FOFO C/ FG PN-10 200 X 150MM (44KG)</v>
          </cell>
          <cell r="D4983" t="str">
            <v>UN</v>
          </cell>
          <cell r="E4983">
            <v>806.39</v>
          </cell>
        </row>
        <row r="4984">
          <cell r="B4984" t="str">
            <v>525314</v>
          </cell>
          <cell r="C4984" t="str">
            <v>TE FOFO C/ FG PN-10 200 X 200MM (47KG)</v>
          </cell>
          <cell r="D4984" t="str">
            <v>UN</v>
          </cell>
          <cell r="E4984">
            <v>866.41</v>
          </cell>
        </row>
        <row r="4985">
          <cell r="B4985" t="str">
            <v>525315</v>
          </cell>
          <cell r="C4985" t="str">
            <v>TE FOFO C/ FG PN-10 250 X 50MM (67KG)</v>
          </cell>
          <cell r="D4985" t="str">
            <v>UN</v>
          </cell>
          <cell r="E4985">
            <v>0</v>
          </cell>
        </row>
        <row r="4986">
          <cell r="B4986" t="str">
            <v>525316</v>
          </cell>
          <cell r="C4986" t="str">
            <v>TE FOFO C/ FG PN-10/16/25 250 X 80MM (69KG)</v>
          </cell>
          <cell r="D4986" t="str">
            <v>UN</v>
          </cell>
          <cell r="E4986">
            <v>0</v>
          </cell>
        </row>
        <row r="4987">
          <cell r="B4987" t="str">
            <v>525317</v>
          </cell>
          <cell r="C4987" t="str">
            <v>TE FOFO C/ FG PN-10 250 X 100MM (67KG)</v>
          </cell>
          <cell r="D4987" t="str">
            <v>UN</v>
          </cell>
          <cell r="E4987">
            <v>996.61</v>
          </cell>
        </row>
        <row r="4988">
          <cell r="B4988" t="str">
            <v>525318</v>
          </cell>
          <cell r="C4988" t="str">
            <v>TE FOFO C/ FG PN-10 250 X 200MM (73KG)</v>
          </cell>
          <cell r="D4988" t="str">
            <v>UN</v>
          </cell>
          <cell r="E4988">
            <v>1115.83</v>
          </cell>
        </row>
        <row r="4989">
          <cell r="B4989" t="str">
            <v>525319</v>
          </cell>
          <cell r="C4989" t="str">
            <v>TE FOFO C/ FG PN-10 250 X 250MM (80KG)</v>
          </cell>
          <cell r="D4989" t="str">
            <v>UN</v>
          </cell>
          <cell r="E4989">
            <v>1138.1600000000001</v>
          </cell>
        </row>
        <row r="4990">
          <cell r="B4990" t="str">
            <v>525320</v>
          </cell>
          <cell r="C4990" t="str">
            <v>TE FOFO C/ FG PN-10 300 X 100MM (92KG)</v>
          </cell>
          <cell r="D4990" t="str">
            <v>UN</v>
          </cell>
          <cell r="E4990">
            <v>1092.8900000000001</v>
          </cell>
        </row>
        <row r="4991">
          <cell r="B4991" t="str">
            <v>525321</v>
          </cell>
          <cell r="C4991" t="str">
            <v>TE FOFO C/ FG PN-10 300 X 200MM (100KG)</v>
          </cell>
          <cell r="D4991" t="str">
            <v>UN</v>
          </cell>
          <cell r="E4991">
            <v>1216.3800000000001</v>
          </cell>
        </row>
        <row r="4992">
          <cell r="B4992" t="str">
            <v>525322</v>
          </cell>
          <cell r="C4992" t="str">
            <v>TE FOFO C/ FG PN-10 300 X 300MM (119KG)</v>
          </cell>
          <cell r="D4992" t="str">
            <v>UN</v>
          </cell>
          <cell r="E4992">
            <v>1355.68</v>
          </cell>
        </row>
        <row r="4993">
          <cell r="B4993" t="str">
            <v>525323</v>
          </cell>
          <cell r="C4993" t="str">
            <v>TE FOFO C/ FG PN-10 350 X 100MM (112KG)</v>
          </cell>
          <cell r="D4993" t="str">
            <v>UN</v>
          </cell>
          <cell r="E4993">
            <v>1777.34</v>
          </cell>
        </row>
        <row r="4994">
          <cell r="B4994" t="str">
            <v>525324</v>
          </cell>
          <cell r="C4994" t="str">
            <v>TE FOFO C/ FG PN-10 350 X 200MM (117KG)</v>
          </cell>
          <cell r="D4994" t="str">
            <v>UN</v>
          </cell>
          <cell r="E4994">
            <v>1915.4</v>
          </cell>
        </row>
        <row r="4995">
          <cell r="B4995" t="str">
            <v>525325</v>
          </cell>
          <cell r="C4995" t="str">
            <v>TE FOFO C/ FG PN-10 350 X 300MM (133KG)</v>
          </cell>
          <cell r="D4995" t="str">
            <v>UN</v>
          </cell>
          <cell r="E4995">
            <v>1953.72</v>
          </cell>
        </row>
        <row r="4996">
          <cell r="B4996" t="str">
            <v>525326</v>
          </cell>
          <cell r="C4996" t="str">
            <v>TE FOFO C/ FG PN-10 350 X 350MM (139KG)</v>
          </cell>
          <cell r="D4996" t="str">
            <v>UN</v>
          </cell>
          <cell r="E4996">
            <v>1992.8</v>
          </cell>
        </row>
        <row r="4997">
          <cell r="B4997" t="str">
            <v>525327</v>
          </cell>
          <cell r="C4997" t="str">
            <v>TE FOFO C/ FG PN-10 400 X 100MM (138KG)</v>
          </cell>
          <cell r="D4997" t="str">
            <v>UN</v>
          </cell>
          <cell r="E4997">
            <v>3276.37</v>
          </cell>
        </row>
        <row r="4998">
          <cell r="B4998" t="str">
            <v>525328</v>
          </cell>
          <cell r="C4998" t="str">
            <v>TE FOFO C/ FG PN-10 400 X 200MM (142KG)</v>
          </cell>
          <cell r="D4998" t="str">
            <v>UN</v>
          </cell>
          <cell r="E4998">
            <v>3293.52</v>
          </cell>
        </row>
        <row r="4999">
          <cell r="B4999" t="str">
            <v>525329</v>
          </cell>
          <cell r="C4999" t="str">
            <v>TE FOFO C/ FG PN-10 400 X 300MM (159KG)</v>
          </cell>
          <cell r="D4999" t="str">
            <v>UN</v>
          </cell>
          <cell r="E4999">
            <v>3421.36</v>
          </cell>
        </row>
        <row r="5000">
          <cell r="B5000" t="str">
            <v>525330</v>
          </cell>
          <cell r="C5000" t="str">
            <v>TE FOFO C/ FG PN-10 400 X 400MM (172KG)</v>
          </cell>
          <cell r="D5000" t="str">
            <v>UN</v>
          </cell>
          <cell r="E5000">
            <v>3904.37</v>
          </cell>
        </row>
        <row r="5001">
          <cell r="B5001" t="str">
            <v>525331</v>
          </cell>
          <cell r="C5001" t="str">
            <v>TE FOFO C/ FG PN-10 450 X 100MM (173KG)</v>
          </cell>
          <cell r="D5001" t="str">
            <v>UN</v>
          </cell>
          <cell r="E5001">
            <v>3371.53</v>
          </cell>
        </row>
        <row r="5002">
          <cell r="B5002" t="str">
            <v>525332</v>
          </cell>
          <cell r="C5002" t="str">
            <v>TE FOFO C/ FG PN-10 450 X 200MM (180KG)</v>
          </cell>
          <cell r="D5002" t="str">
            <v>UN</v>
          </cell>
          <cell r="E5002">
            <v>3429.37</v>
          </cell>
        </row>
        <row r="5003">
          <cell r="B5003" t="str">
            <v>525333</v>
          </cell>
          <cell r="C5003" t="str">
            <v>TE FOFO C/ FG PN-10 450 X 300MM (187KG)</v>
          </cell>
          <cell r="D5003" t="str">
            <v>UN</v>
          </cell>
          <cell r="E5003">
            <v>3733.61</v>
          </cell>
        </row>
        <row r="5004">
          <cell r="B5004" t="str">
            <v>525334</v>
          </cell>
          <cell r="C5004" t="str">
            <v>TE FOFO C/ FG PN-10 450 X 400MM (204KG)</v>
          </cell>
          <cell r="D5004" t="str">
            <v>UN</v>
          </cell>
          <cell r="E5004">
            <v>3953.47</v>
          </cell>
        </row>
        <row r="5005">
          <cell r="B5005" t="str">
            <v>525335</v>
          </cell>
          <cell r="C5005" t="str">
            <v>TE FOFO C/ FG PN-10 450 X 450MM (207KG)</v>
          </cell>
          <cell r="D5005" t="str">
            <v>UN</v>
          </cell>
          <cell r="E5005">
            <v>4068.7</v>
          </cell>
        </row>
        <row r="5006">
          <cell r="B5006" t="str">
            <v>525336</v>
          </cell>
          <cell r="C5006" t="str">
            <v>TE FOFO C/ FG PN-10 500 X 100MM (205KG)</v>
          </cell>
          <cell r="D5006" t="str">
            <v>UN</v>
          </cell>
          <cell r="E5006">
            <v>4044.43</v>
          </cell>
        </row>
        <row r="5007">
          <cell r="B5007" t="str">
            <v>525337</v>
          </cell>
          <cell r="C5007" t="str">
            <v>TE FOFO C/ FG PN-10 500 X 200MM (209KG)</v>
          </cell>
          <cell r="D5007" t="str">
            <v>UN</v>
          </cell>
          <cell r="E5007">
            <v>4042.6</v>
          </cell>
        </row>
        <row r="5008">
          <cell r="B5008" t="str">
            <v>525338</v>
          </cell>
          <cell r="C5008" t="str">
            <v>TE FOFO C/ FG PN-10 500 X 300MM (219KG)</v>
          </cell>
          <cell r="D5008" t="str">
            <v>UN</v>
          </cell>
          <cell r="E5008">
            <v>4226.16</v>
          </cell>
        </row>
        <row r="5009">
          <cell r="B5009" t="str">
            <v>525339</v>
          </cell>
          <cell r="C5009" t="str">
            <v>TE FOFO C/ FG PN-10 500 X 400MM (234KG)</v>
          </cell>
          <cell r="D5009" t="str">
            <v>UN</v>
          </cell>
          <cell r="E5009">
            <v>4489.63</v>
          </cell>
        </row>
        <row r="5010">
          <cell r="B5010" t="str">
            <v>525340</v>
          </cell>
          <cell r="C5010" t="str">
            <v>TE FOFO C/ FG PN-10 500 X 500MM (243KG)</v>
          </cell>
          <cell r="D5010" t="str">
            <v>UN</v>
          </cell>
          <cell r="E5010">
            <v>4633.28</v>
          </cell>
        </row>
        <row r="5011">
          <cell r="B5011" t="str">
            <v>525341</v>
          </cell>
          <cell r="C5011" t="str">
            <v>TE FOFO C/ FG PN-10 600 X 100MM (298KG)</v>
          </cell>
          <cell r="D5011" t="str">
            <v>UN</v>
          </cell>
          <cell r="E5011">
            <v>0</v>
          </cell>
        </row>
        <row r="5012">
          <cell r="B5012" t="str">
            <v>525342</v>
          </cell>
          <cell r="C5012" t="str">
            <v>TE FOFO C/ FG PN-10 600 X 200MM (293KG)</v>
          </cell>
          <cell r="D5012" t="str">
            <v>UN</v>
          </cell>
          <cell r="E5012">
            <v>0</v>
          </cell>
        </row>
        <row r="5013">
          <cell r="B5013" t="str">
            <v>525343</v>
          </cell>
          <cell r="C5013" t="str">
            <v>TE FOFO C/ FG PN-10 600 X 300MM (303KG)</v>
          </cell>
          <cell r="D5013" t="str">
            <v>UN</v>
          </cell>
          <cell r="E5013">
            <v>0</v>
          </cell>
        </row>
        <row r="5014">
          <cell r="B5014" t="str">
            <v>525344</v>
          </cell>
          <cell r="C5014" t="str">
            <v>TE FOFO C/ FG PN-10 600 X 400MM (316KG)</v>
          </cell>
          <cell r="D5014" t="str">
            <v>UN</v>
          </cell>
          <cell r="E5014">
            <v>0</v>
          </cell>
        </row>
        <row r="5015">
          <cell r="B5015" t="str">
            <v>525345</v>
          </cell>
          <cell r="C5015" t="str">
            <v>TE FOFO C/ FG PN-10 600 X 500MM (313KG)</v>
          </cell>
          <cell r="D5015" t="str">
            <v>UN</v>
          </cell>
          <cell r="E5015">
            <v>0</v>
          </cell>
        </row>
        <row r="5016">
          <cell r="B5016" t="str">
            <v>525346</v>
          </cell>
          <cell r="C5016" t="str">
            <v>TE FOFO C/ FG PN-10 600 X 600MM (352KG)</v>
          </cell>
          <cell r="D5016" t="str">
            <v>UN</v>
          </cell>
          <cell r="E5016">
            <v>0</v>
          </cell>
        </row>
        <row r="5017">
          <cell r="B5017" t="str">
            <v>525347</v>
          </cell>
          <cell r="C5017" t="str">
            <v>TE FOFO C/ FG PN-10 700 X 200MM (267KG)</v>
          </cell>
          <cell r="D5017" t="str">
            <v>UN</v>
          </cell>
          <cell r="E5017">
            <v>0</v>
          </cell>
        </row>
        <row r="5018">
          <cell r="B5018" t="str">
            <v>525348</v>
          </cell>
          <cell r="C5018" t="str">
            <v>TE FOFO C/ FG PN-10 700 X 400MM (341KG)</v>
          </cell>
          <cell r="D5018" t="str">
            <v>UN</v>
          </cell>
          <cell r="E5018">
            <v>0</v>
          </cell>
        </row>
        <row r="5019">
          <cell r="B5019" t="str">
            <v>525349</v>
          </cell>
          <cell r="C5019" t="str">
            <v>TE FOFO C/ FG PN-10 700 X 700MM (478KG)</v>
          </cell>
          <cell r="D5019" t="str">
            <v>UN</v>
          </cell>
          <cell r="E5019">
            <v>0</v>
          </cell>
        </row>
        <row r="5020">
          <cell r="B5020" t="str">
            <v>525350</v>
          </cell>
          <cell r="C5020" t="str">
            <v>TE FOFO C/ FG PN-10 800 X 200MM (350KG)</v>
          </cell>
          <cell r="D5020" t="str">
            <v>UN</v>
          </cell>
          <cell r="E5020">
            <v>0</v>
          </cell>
        </row>
        <row r="5021">
          <cell r="B5021" t="str">
            <v>525351</v>
          </cell>
          <cell r="C5021" t="str">
            <v>TE FOFO C/ FG PN-10 800 X 400MM (438KG)</v>
          </cell>
          <cell r="D5021" t="str">
            <v>UN</v>
          </cell>
          <cell r="E5021">
            <v>0</v>
          </cell>
        </row>
        <row r="5022">
          <cell r="B5022" t="str">
            <v>525352</v>
          </cell>
          <cell r="C5022" t="str">
            <v>TE FOFO C/ FG PN-10 800 X 600MM (609KG)</v>
          </cell>
          <cell r="D5022" t="str">
            <v>UN</v>
          </cell>
          <cell r="E5022">
            <v>0</v>
          </cell>
        </row>
        <row r="5023">
          <cell r="B5023" t="str">
            <v>525353</v>
          </cell>
          <cell r="C5023" t="str">
            <v>TE FOFO C/ FG PN-10 800 X 800MM (658KG)</v>
          </cell>
          <cell r="D5023" t="str">
            <v>UN</v>
          </cell>
          <cell r="E5023">
            <v>0</v>
          </cell>
        </row>
        <row r="5024">
          <cell r="B5024" t="str">
            <v>525354</v>
          </cell>
          <cell r="C5024" t="str">
            <v>TE FOFO C/ FG PN-10 900 X 200MM (434KG)</v>
          </cell>
          <cell r="D5024" t="str">
            <v>UN</v>
          </cell>
          <cell r="E5024">
            <v>0</v>
          </cell>
        </row>
        <row r="5025">
          <cell r="B5025" t="str">
            <v>525355</v>
          </cell>
          <cell r="C5025" t="str">
            <v>TE FOFO C/ FG PN-10 900 X 400MM (537KG)</v>
          </cell>
          <cell r="D5025" t="str">
            <v>UN</v>
          </cell>
          <cell r="E5025">
            <v>0</v>
          </cell>
        </row>
        <row r="5026">
          <cell r="B5026" t="str">
            <v>525356</v>
          </cell>
          <cell r="C5026" t="str">
            <v>TE FOFO C/ FG PN-10 900 X 600MM (782KG)</v>
          </cell>
          <cell r="D5026" t="str">
            <v>UN</v>
          </cell>
          <cell r="E5026">
            <v>0</v>
          </cell>
        </row>
        <row r="5027">
          <cell r="B5027" t="str">
            <v>525357</v>
          </cell>
          <cell r="C5027" t="str">
            <v>TE FOFO C/ FG PN-10 900 X 900MM (854KG)</v>
          </cell>
          <cell r="D5027" t="str">
            <v>UN</v>
          </cell>
          <cell r="E5027">
            <v>0</v>
          </cell>
        </row>
        <row r="5028">
          <cell r="B5028" t="str">
            <v>525358</v>
          </cell>
          <cell r="C5028" t="str">
            <v>TE FOFO C/ FG PN-10 1000 X 200MM (544KG)</v>
          </cell>
          <cell r="D5028" t="str">
            <v>UN</v>
          </cell>
          <cell r="E5028">
            <v>0</v>
          </cell>
        </row>
        <row r="5029">
          <cell r="B5029" t="str">
            <v>525359</v>
          </cell>
          <cell r="C5029" t="str">
            <v>TE FOFO C/ FG PN-10 1000 X 400MM (663KG)</v>
          </cell>
          <cell r="D5029" t="str">
            <v>UN</v>
          </cell>
          <cell r="E5029">
            <v>0</v>
          </cell>
        </row>
        <row r="5030">
          <cell r="B5030" t="str">
            <v>525360</v>
          </cell>
          <cell r="C5030" t="str">
            <v>TE FOFO C/ FG PN-10 1000 X 600MM (1001KG)</v>
          </cell>
          <cell r="D5030" t="str">
            <v>UN</v>
          </cell>
          <cell r="E5030">
            <v>0</v>
          </cell>
        </row>
        <row r="5031">
          <cell r="B5031" t="str">
            <v>525361</v>
          </cell>
          <cell r="C5031" t="str">
            <v>TE FOFO C/ FG PN-10 1000 X 1000MM (1106KG)</v>
          </cell>
          <cell r="D5031" t="str">
            <v>UN</v>
          </cell>
          <cell r="E5031">
            <v>0</v>
          </cell>
        </row>
        <row r="5032">
          <cell r="B5032" t="str">
            <v>525362</v>
          </cell>
          <cell r="C5032" t="str">
            <v>TE FOFO C/ FG PN-10 1200 X 200MM (809KG)</v>
          </cell>
          <cell r="D5032" t="str">
            <v>UN</v>
          </cell>
          <cell r="E5032">
            <v>0</v>
          </cell>
        </row>
        <row r="5033">
          <cell r="B5033" t="str">
            <v>525363</v>
          </cell>
          <cell r="C5033" t="str">
            <v>TE FOFO C/ FG PN-10 1200 X 400MM (965KG)</v>
          </cell>
          <cell r="D5033" t="str">
            <v>UN</v>
          </cell>
          <cell r="E5033">
            <v>0</v>
          </cell>
        </row>
        <row r="5034">
          <cell r="B5034" t="str">
            <v>525364</v>
          </cell>
          <cell r="C5034" t="str">
            <v>TE FOFO C/ FG PN-10 1200 X 600MM (1105KG)</v>
          </cell>
          <cell r="D5034" t="str">
            <v>UN</v>
          </cell>
          <cell r="E5034">
            <v>0</v>
          </cell>
        </row>
        <row r="5035">
          <cell r="B5035" t="str">
            <v>525365</v>
          </cell>
          <cell r="C5035" t="str">
            <v>TE FOFO C/ FG PN-10 1200 X 800MM (1368KG)</v>
          </cell>
          <cell r="D5035" t="str">
            <v>UN</v>
          </cell>
          <cell r="E5035">
            <v>0</v>
          </cell>
        </row>
        <row r="5036">
          <cell r="B5036" t="str">
            <v>525366</v>
          </cell>
          <cell r="C5036" t="str">
            <v>TE FOFO C/ FG PN-10 1200 X 1000MM (1564KG)</v>
          </cell>
          <cell r="D5036" t="str">
            <v>UN</v>
          </cell>
          <cell r="E5036">
            <v>0</v>
          </cell>
        </row>
        <row r="5037">
          <cell r="B5037" t="str">
            <v>525367</v>
          </cell>
          <cell r="C5037" t="str">
            <v>TE FOFO C/ FG PN-10 1200 X 1200MM (1863KG)</v>
          </cell>
          <cell r="D5037" t="str">
            <v>UN</v>
          </cell>
          <cell r="E5037">
            <v>0</v>
          </cell>
        </row>
        <row r="5038">
          <cell r="B5038" t="str">
            <v>525368</v>
          </cell>
          <cell r="C5038" t="str">
            <v>TE FOFO JUNTA ELASTICA 2GS 80 X 80MM (13,9KG)</v>
          </cell>
          <cell r="D5038" t="str">
            <v>UN</v>
          </cell>
          <cell r="E5038">
            <v>163.69999999999999</v>
          </cell>
        </row>
        <row r="5039">
          <cell r="B5039" t="str">
            <v>525369</v>
          </cell>
          <cell r="C5039" t="str">
            <v>TE FOFO JUNTA ELASTICA 2GS 100 X 80MM (18,1KG)</v>
          </cell>
          <cell r="D5039" t="str">
            <v>UN</v>
          </cell>
          <cell r="E5039">
            <v>250.49</v>
          </cell>
        </row>
        <row r="5040">
          <cell r="B5040" t="str">
            <v>525370</v>
          </cell>
          <cell r="C5040" t="str">
            <v>TE FOFO JUNTA ELASTICA 100 X 100MM (16KG)</v>
          </cell>
          <cell r="D5040" t="str">
            <v>UN</v>
          </cell>
          <cell r="E5040">
            <v>255.49</v>
          </cell>
        </row>
        <row r="5041">
          <cell r="B5041" t="str">
            <v>525371</v>
          </cell>
          <cell r="C5041" t="str">
            <v>TE FOFO JUNTA ELASTICA 2GS 150 X 80MM (26,1KG)</v>
          </cell>
          <cell r="D5041" t="str">
            <v>UN</v>
          </cell>
          <cell r="E5041">
            <v>268.06</v>
          </cell>
        </row>
        <row r="5042">
          <cell r="B5042" t="str">
            <v>525372</v>
          </cell>
          <cell r="C5042" t="str">
            <v>TE FOFO JUNTA ELASTICA 150 X 100MM (23KG)</v>
          </cell>
          <cell r="D5042" t="str">
            <v>UN</v>
          </cell>
          <cell r="E5042">
            <v>282.25</v>
          </cell>
        </row>
        <row r="5043">
          <cell r="B5043" t="str">
            <v>525373</v>
          </cell>
          <cell r="C5043" t="str">
            <v>TE FOFO JUNTA ELASTICA 150 X 150MM (27KG)</v>
          </cell>
          <cell r="D5043" t="str">
            <v>UN</v>
          </cell>
          <cell r="E5043">
            <v>330.05</v>
          </cell>
        </row>
        <row r="5044">
          <cell r="B5044" t="str">
            <v>525374</v>
          </cell>
          <cell r="C5044" t="str">
            <v>TE FOFO JUNTA ELASTICA 2GS 200 X 80MM (32,3KG)</v>
          </cell>
          <cell r="D5044" t="str">
            <v>UN</v>
          </cell>
          <cell r="E5044">
            <v>556.75</v>
          </cell>
        </row>
        <row r="5045">
          <cell r="B5045" t="str">
            <v>525375</v>
          </cell>
          <cell r="C5045" t="str">
            <v>TE FOFO JUNTA ELASTICA 200 X 100MM (30KG)</v>
          </cell>
          <cell r="D5045" t="str">
            <v>UN</v>
          </cell>
          <cell r="E5045">
            <v>565.67999999999995</v>
          </cell>
        </row>
        <row r="5046">
          <cell r="B5046" t="str">
            <v>525376</v>
          </cell>
          <cell r="C5046" t="str">
            <v>TE FOFO JUNTA ELASTICA 200 X 200MM (41KG)</v>
          </cell>
          <cell r="D5046" t="str">
            <v>UN</v>
          </cell>
          <cell r="E5046">
            <v>588.53</v>
          </cell>
        </row>
        <row r="5047">
          <cell r="B5047" t="str">
            <v>525377</v>
          </cell>
          <cell r="C5047" t="str">
            <v>TE FOFO JUNTA ELASTICA 2GS 250 X 80MM (38,6KG)</v>
          </cell>
          <cell r="D5047" t="str">
            <v>UN</v>
          </cell>
          <cell r="E5047">
            <v>478.28</v>
          </cell>
        </row>
        <row r="5048">
          <cell r="B5048" t="str">
            <v>525378</v>
          </cell>
          <cell r="C5048" t="str">
            <v>TE FOFO JUNTA ELASTICA 250 X 100MM (39KG)</v>
          </cell>
          <cell r="D5048" t="str">
            <v>UN</v>
          </cell>
          <cell r="E5048">
            <v>490.26</v>
          </cell>
        </row>
        <row r="5049">
          <cell r="B5049" t="str">
            <v>525379</v>
          </cell>
          <cell r="C5049" t="str">
            <v>TE FOFO JUNTA ELASTICA 250 X 250MM (56KG)</v>
          </cell>
          <cell r="D5049" t="str">
            <v>UN</v>
          </cell>
          <cell r="E5049">
            <v>658.36</v>
          </cell>
        </row>
        <row r="5050">
          <cell r="B5050" t="str">
            <v>525380</v>
          </cell>
          <cell r="C5050" t="str">
            <v>TE FOFO JUNTA ELASTICA 2GS 300 X 80MM (50,2KG)</v>
          </cell>
          <cell r="D5050" t="str">
            <v>UN</v>
          </cell>
          <cell r="E5050">
            <v>616.21</v>
          </cell>
        </row>
        <row r="5051">
          <cell r="B5051" t="str">
            <v>525381</v>
          </cell>
          <cell r="C5051" t="str">
            <v>TE FOFO JUNTA ELASTICA 300 X 100MM (50KG)</v>
          </cell>
          <cell r="D5051" t="str">
            <v>UN</v>
          </cell>
          <cell r="E5051">
            <v>666.95</v>
          </cell>
        </row>
        <row r="5052">
          <cell r="B5052" t="str">
            <v>525382</v>
          </cell>
          <cell r="C5052" t="str">
            <v>TE FOFO JUNTA ELASTICA 300 X 150MM (55KG)</v>
          </cell>
          <cell r="D5052" t="str">
            <v>UN</v>
          </cell>
          <cell r="E5052">
            <v>670.43</v>
          </cell>
        </row>
        <row r="5053">
          <cell r="B5053" t="str">
            <v>525383</v>
          </cell>
          <cell r="C5053" t="str">
            <v>TE FOFO JUNTA ELASTICA 300 X 200MM (62KG)</v>
          </cell>
          <cell r="D5053" t="str">
            <v>UN</v>
          </cell>
          <cell r="E5053">
            <v>944.44</v>
          </cell>
        </row>
        <row r="5054">
          <cell r="B5054" t="str">
            <v>525384</v>
          </cell>
          <cell r="C5054" t="str">
            <v>TE FOFO JUNTA ELASTICA 300 X 250MM (69KG)</v>
          </cell>
          <cell r="D5054" t="str">
            <v>UN</v>
          </cell>
          <cell r="E5054">
            <v>963.31</v>
          </cell>
        </row>
        <row r="5055">
          <cell r="B5055" t="str">
            <v>525385</v>
          </cell>
          <cell r="C5055" t="str">
            <v>TE FOFO JUNTA ELASTICA 300 X 300MM (80KG)</v>
          </cell>
          <cell r="D5055" t="str">
            <v>UN</v>
          </cell>
          <cell r="E5055">
            <v>997.43</v>
          </cell>
        </row>
        <row r="5056">
          <cell r="B5056" t="str">
            <v>525386</v>
          </cell>
          <cell r="C5056" t="str">
            <v>TE FOFO JUNTA ELASTICA 350 X 100MM (65KG)</v>
          </cell>
          <cell r="D5056" t="str">
            <v>UN</v>
          </cell>
          <cell r="E5056">
            <v>857.4</v>
          </cell>
        </row>
        <row r="5057">
          <cell r="B5057" t="str">
            <v>525387</v>
          </cell>
          <cell r="C5057" t="str">
            <v>TE FOFO JUNTA ELASTICA 350 X 250MM (87KG)</v>
          </cell>
          <cell r="D5057" t="str">
            <v>UN</v>
          </cell>
          <cell r="E5057">
            <v>1177.0899999999999</v>
          </cell>
        </row>
        <row r="5058">
          <cell r="B5058" t="str">
            <v>525388</v>
          </cell>
          <cell r="C5058" t="str">
            <v>TE FOFO JUNTA ELASTICA 400 X 80MM (74,5KG)</v>
          </cell>
          <cell r="D5058" t="str">
            <v>UN</v>
          </cell>
          <cell r="E5058">
            <v>1077.8</v>
          </cell>
        </row>
        <row r="5059">
          <cell r="B5059" t="str">
            <v>525389</v>
          </cell>
          <cell r="C5059" t="str">
            <v>TE FOFO JUNTA ELASTICA 400 X 100MM (73KG)</v>
          </cell>
          <cell r="D5059" t="str">
            <v>UN</v>
          </cell>
          <cell r="E5059">
            <v>1217.4000000000001</v>
          </cell>
        </row>
        <row r="5060">
          <cell r="B5060" t="str">
            <v>525390</v>
          </cell>
          <cell r="C5060" t="str">
            <v>TE FOFO JUNTA ELASTICA 400 X 200MM (90KG)</v>
          </cell>
          <cell r="D5060" t="str">
            <v>UN</v>
          </cell>
          <cell r="E5060">
            <v>1418.64</v>
          </cell>
        </row>
        <row r="5061">
          <cell r="B5061" t="str">
            <v>525391</v>
          </cell>
          <cell r="C5061" t="str">
            <v>TE FOFO JUNTA ELASTICA 400 X 300MM (109KG)</v>
          </cell>
          <cell r="D5061" t="str">
            <v>UN</v>
          </cell>
          <cell r="E5061">
            <v>1633.86</v>
          </cell>
        </row>
        <row r="5062">
          <cell r="B5062" t="str">
            <v>525392</v>
          </cell>
          <cell r="C5062" t="str">
            <v>TE FOFO JUNTA ELASTICA 400 X 400MM (128KG)</v>
          </cell>
          <cell r="D5062" t="str">
            <v>UN</v>
          </cell>
          <cell r="E5062">
            <v>1511.68</v>
          </cell>
        </row>
        <row r="5063">
          <cell r="B5063" t="str">
            <v>525393</v>
          </cell>
          <cell r="C5063" t="str">
            <v>TE FOFO JUNTA ELASTICA 500 X 100MM (103KG)</v>
          </cell>
          <cell r="D5063" t="str">
            <v>UN</v>
          </cell>
          <cell r="E5063">
            <v>1551.06</v>
          </cell>
        </row>
        <row r="5064">
          <cell r="B5064" t="str">
            <v>525394</v>
          </cell>
          <cell r="C5064" t="str">
            <v>TE FOFO JUNTA ELASTICA 500 X 200MM (126KG)</v>
          </cell>
          <cell r="D5064" t="str">
            <v>UN</v>
          </cell>
          <cell r="E5064">
            <v>1889.39</v>
          </cell>
        </row>
        <row r="5065">
          <cell r="B5065" t="str">
            <v>525395</v>
          </cell>
          <cell r="C5065" t="str">
            <v>TE FOFO JUNTA ELASTICA 500 X 300MM (149KG)</v>
          </cell>
          <cell r="D5065" t="str">
            <v>UN</v>
          </cell>
          <cell r="E5065">
            <v>2310.08</v>
          </cell>
        </row>
        <row r="5066">
          <cell r="B5066" t="str">
            <v>525396</v>
          </cell>
          <cell r="C5066" t="str">
            <v>TE FOFO JUNTA ELASTICA 500 X 400MM (174KG)</v>
          </cell>
          <cell r="D5066" t="str">
            <v>UN</v>
          </cell>
          <cell r="E5066">
            <v>0</v>
          </cell>
        </row>
        <row r="5067">
          <cell r="B5067" t="str">
            <v>525397</v>
          </cell>
          <cell r="C5067" t="str">
            <v>TE FOFO JUNTA ELASTICA 500 X 500MM (198KG)</v>
          </cell>
          <cell r="D5067" t="str">
            <v>UN</v>
          </cell>
          <cell r="E5067">
            <v>4080.38</v>
          </cell>
        </row>
        <row r="5068">
          <cell r="B5068" t="str">
            <v>525398</v>
          </cell>
          <cell r="C5068" t="str">
            <v>TE FOFO JUNTA ELASTICA 600 X 100MM (140KG)</v>
          </cell>
          <cell r="D5068" t="str">
            <v>UN</v>
          </cell>
          <cell r="E5068">
            <v>0</v>
          </cell>
        </row>
        <row r="5069">
          <cell r="B5069" t="str">
            <v>525399</v>
          </cell>
          <cell r="C5069" t="str">
            <v>TE FOFO JUNTA ELASTICA 600 X 200MM (168KG)</v>
          </cell>
          <cell r="D5069" t="str">
            <v>UN</v>
          </cell>
          <cell r="E5069">
            <v>0</v>
          </cell>
        </row>
        <row r="5070">
          <cell r="B5070" t="str">
            <v>525401</v>
          </cell>
          <cell r="C5070" t="str">
            <v>TE FOFO JUNTA ELASTICA 600 X 300MM (197KG)</v>
          </cell>
          <cell r="D5070" t="str">
            <v>UN</v>
          </cell>
          <cell r="E5070">
            <v>0</v>
          </cell>
        </row>
        <row r="5071">
          <cell r="B5071" t="str">
            <v>525402</v>
          </cell>
          <cell r="C5071" t="str">
            <v>TE FOFO JUNTA ELASTICA 600 X 400MM (225KG)</v>
          </cell>
          <cell r="D5071" t="str">
            <v>UN</v>
          </cell>
          <cell r="E5071">
            <v>0</v>
          </cell>
        </row>
        <row r="5072">
          <cell r="B5072" t="str">
            <v>525403</v>
          </cell>
          <cell r="C5072" t="str">
            <v>TE FOFO JUNTA ELASTICA 600 X 500MM (256KG)</v>
          </cell>
          <cell r="D5072" t="str">
            <v>UN</v>
          </cell>
          <cell r="E5072">
            <v>0</v>
          </cell>
        </row>
        <row r="5073">
          <cell r="B5073" t="str">
            <v>525404</v>
          </cell>
          <cell r="C5073" t="str">
            <v>TE FOFO JUNTA ELASTICA 600 X 600MM (287KG)</v>
          </cell>
          <cell r="D5073" t="str">
            <v>UN</v>
          </cell>
          <cell r="E5073">
            <v>0</v>
          </cell>
        </row>
        <row r="5074">
          <cell r="B5074" t="str">
            <v>525405</v>
          </cell>
          <cell r="C5074" t="str">
            <v>TE FOFO JUNTA ELASTICA 200 X 150 (42,5KG)</v>
          </cell>
          <cell r="D5074" t="str">
            <v>UN</v>
          </cell>
          <cell r="E5074">
            <v>576.98</v>
          </cell>
        </row>
        <row r="5075">
          <cell r="B5075" t="str">
            <v>525406</v>
          </cell>
          <cell r="C5075" t="str">
            <v>TE FOFO JE/FG PN-10/16/25 80 X 80MM (13KG)</v>
          </cell>
          <cell r="D5075" t="str">
            <v>UN</v>
          </cell>
          <cell r="E5075">
            <v>196.07</v>
          </cell>
        </row>
        <row r="5076">
          <cell r="B5076" t="str">
            <v>525407</v>
          </cell>
          <cell r="C5076" t="str">
            <v>TE FOFO JE2GS/FG PN-10/16 100 X 100MM (20,2KG)</v>
          </cell>
          <cell r="D5076" t="str">
            <v>UN</v>
          </cell>
          <cell r="E5076">
            <v>244.2</v>
          </cell>
        </row>
        <row r="5077">
          <cell r="B5077" t="str">
            <v>525408</v>
          </cell>
          <cell r="C5077" t="str">
            <v>TE FOFO JE/FG PN-10/16/25 150 X 50MM (18,8KG)</v>
          </cell>
          <cell r="D5077" t="str">
            <v>UN</v>
          </cell>
          <cell r="E5077">
            <v>0</v>
          </cell>
        </row>
        <row r="5078">
          <cell r="B5078" t="str">
            <v>525409</v>
          </cell>
          <cell r="C5078" t="str">
            <v>TE FOFO JE2GS/FG PN-10/16/25 150 X 80MM (24,1KG)</v>
          </cell>
          <cell r="D5078" t="str">
            <v>UN</v>
          </cell>
          <cell r="E5078">
            <v>315.89999999999998</v>
          </cell>
        </row>
        <row r="5079">
          <cell r="B5079" t="str">
            <v>525410</v>
          </cell>
          <cell r="C5079" t="str">
            <v>TE FOFO JE2GS/FG PN-10/16 150 X 100MM (27,8KG)</v>
          </cell>
          <cell r="D5079" t="str">
            <v>UN</v>
          </cell>
          <cell r="E5079">
            <v>288.37</v>
          </cell>
        </row>
        <row r="5080">
          <cell r="B5080" t="str">
            <v>525411</v>
          </cell>
          <cell r="C5080" t="str">
            <v>TE FOFO JE2GS/FG PN-10/16/25 200 X 80MM (34KG)</v>
          </cell>
          <cell r="D5080" t="str">
            <v>UN</v>
          </cell>
          <cell r="E5080">
            <v>553.54</v>
          </cell>
        </row>
        <row r="5081">
          <cell r="B5081" t="str">
            <v>525412</v>
          </cell>
          <cell r="C5081" t="str">
            <v>TE FOFO JE/FG PN-10 200 X 100MM (32KG)</v>
          </cell>
          <cell r="D5081" t="str">
            <v>UN</v>
          </cell>
          <cell r="E5081">
            <v>453.12</v>
          </cell>
        </row>
        <row r="5082">
          <cell r="B5082" t="str">
            <v>525413</v>
          </cell>
          <cell r="C5082" t="str">
            <v>TE FOFO JE2GS/FG PN-10/16 200 X 150MM (45KG)</v>
          </cell>
          <cell r="D5082" t="str">
            <v>UN</v>
          </cell>
          <cell r="E5082">
            <v>514.9</v>
          </cell>
        </row>
        <row r="5083">
          <cell r="B5083" t="str">
            <v>525414</v>
          </cell>
          <cell r="C5083" t="str">
            <v>TE FOFO JE2GS/FG PN-10/16/25 250 X 80MM (39,7KG)</v>
          </cell>
          <cell r="D5083" t="str">
            <v>UN</v>
          </cell>
          <cell r="E5083">
            <v>564.59</v>
          </cell>
        </row>
        <row r="5084">
          <cell r="B5084" t="str">
            <v>525415</v>
          </cell>
          <cell r="C5084" t="str">
            <v>TE FOFO JE/FG PN-10 250 X 100MM (41KG)</v>
          </cell>
          <cell r="D5084" t="str">
            <v>UN</v>
          </cell>
          <cell r="E5084">
            <v>541.92999999999995</v>
          </cell>
        </row>
        <row r="5085">
          <cell r="B5085" t="str">
            <v>525416</v>
          </cell>
          <cell r="C5085" t="str">
            <v>TE FOFO JE/FG PN-10 300 X 100MM (52KG)</v>
          </cell>
          <cell r="D5085" t="str">
            <v>UN</v>
          </cell>
          <cell r="E5085">
            <v>780.37</v>
          </cell>
        </row>
        <row r="5086">
          <cell r="B5086" t="str">
            <v>525417</v>
          </cell>
          <cell r="C5086" t="str">
            <v>TE FOFO JE/FG PN-10 300 X 200MM (68KG)</v>
          </cell>
          <cell r="D5086" t="str">
            <v>UN</v>
          </cell>
          <cell r="E5086">
            <v>950.17</v>
          </cell>
        </row>
        <row r="5087">
          <cell r="B5087" t="str">
            <v>525418</v>
          </cell>
          <cell r="C5087" t="str">
            <v>TE FOFO JE/FG PN-10 300 X 300MM (89KG)</v>
          </cell>
          <cell r="D5087" t="str">
            <v>UN</v>
          </cell>
          <cell r="E5087">
            <v>971.38</v>
          </cell>
        </row>
        <row r="5088">
          <cell r="B5088" t="str">
            <v>525419</v>
          </cell>
          <cell r="C5088" t="str">
            <v>TE FOFO JE/FG PN-10 350 X 100MM (65KG)</v>
          </cell>
          <cell r="D5088" t="str">
            <v>UN</v>
          </cell>
          <cell r="E5088">
            <v>982.44</v>
          </cell>
        </row>
        <row r="5089">
          <cell r="B5089" t="str">
            <v>525420</v>
          </cell>
          <cell r="C5089" t="str">
            <v>TE FOFO JE/FG PN-10 350 X 200MM (82KG)</v>
          </cell>
          <cell r="D5089" t="str">
            <v>UN</v>
          </cell>
          <cell r="E5089">
            <v>1166.68</v>
          </cell>
        </row>
        <row r="5090">
          <cell r="B5090" t="str">
            <v>525421</v>
          </cell>
          <cell r="C5090" t="str">
            <v>TE FOFO JE/FG PN-10 350 X 350MM (112KG)</v>
          </cell>
          <cell r="D5090" t="str">
            <v>UN</v>
          </cell>
          <cell r="E5090">
            <v>2980.63</v>
          </cell>
        </row>
        <row r="5091">
          <cell r="B5091" t="str">
            <v>525422</v>
          </cell>
          <cell r="C5091" t="str">
            <v>TE FOFO JE/FG PN-10 400 X 100MM (78KG)</v>
          </cell>
          <cell r="D5091" t="str">
            <v>UN</v>
          </cell>
          <cell r="E5091">
            <v>1160.95</v>
          </cell>
        </row>
        <row r="5092">
          <cell r="B5092" t="str">
            <v>525423</v>
          </cell>
          <cell r="C5092" t="str">
            <v>TE FOFO JE/FG PN-10 400 X 200MM (98KG)</v>
          </cell>
          <cell r="D5092" t="str">
            <v>UN</v>
          </cell>
          <cell r="E5092">
            <v>1336.58</v>
          </cell>
        </row>
        <row r="5093">
          <cell r="B5093" t="str">
            <v>525424</v>
          </cell>
          <cell r="C5093" t="str">
            <v>TE FOFO JE/FG PN-10 400 X 300MM (120KG)</v>
          </cell>
          <cell r="D5093" t="str">
            <v>UN</v>
          </cell>
          <cell r="E5093">
            <v>1546.33</v>
          </cell>
        </row>
        <row r="5094">
          <cell r="B5094" t="str">
            <v>525425</v>
          </cell>
          <cell r="C5094" t="str">
            <v>TE FOFO JE/FG PN-10 400 X 400MM (145KG)</v>
          </cell>
          <cell r="D5094" t="str">
            <v>UN</v>
          </cell>
          <cell r="E5094">
            <v>3073.78</v>
          </cell>
        </row>
        <row r="5095">
          <cell r="B5095" t="str">
            <v>525426</v>
          </cell>
          <cell r="C5095" t="str">
            <v>TE FOFO JE/FG PN-10 500 X 100MM (110KG)</v>
          </cell>
          <cell r="D5095" t="str">
            <v>UN</v>
          </cell>
          <cell r="E5095">
            <v>1619.66</v>
          </cell>
        </row>
        <row r="5096">
          <cell r="B5096" t="str">
            <v>525427</v>
          </cell>
          <cell r="C5096" t="str">
            <v>TE FOFO JE/FG PN-10 500 X 200MM (134KG)</v>
          </cell>
          <cell r="D5096" t="str">
            <v>UN</v>
          </cell>
          <cell r="E5096">
            <v>1742.66</v>
          </cell>
        </row>
        <row r="5097">
          <cell r="B5097" t="str">
            <v>525428</v>
          </cell>
          <cell r="C5097" t="str">
            <v>TE FOFO JE/FG PN-10 500 X 300MM (160KG)</v>
          </cell>
          <cell r="D5097" t="str">
            <v>UN</v>
          </cell>
          <cell r="E5097">
            <v>2066.1799999999998</v>
          </cell>
        </row>
        <row r="5098">
          <cell r="B5098" t="str">
            <v>525429</v>
          </cell>
          <cell r="C5098" t="str">
            <v>TE FOFO JE/FG PN-10 500 X 400MM (192KG)</v>
          </cell>
          <cell r="D5098" t="str">
            <v>UN</v>
          </cell>
          <cell r="E5098">
            <v>3655.8</v>
          </cell>
        </row>
        <row r="5099">
          <cell r="B5099" t="str">
            <v>525430</v>
          </cell>
          <cell r="C5099" t="str">
            <v>TE FOFO JE/FG PN-10 500 X 500MM (223KG)</v>
          </cell>
          <cell r="D5099" t="str">
            <v>UN</v>
          </cell>
          <cell r="E5099">
            <v>4182.18</v>
          </cell>
        </row>
        <row r="5100">
          <cell r="B5100" t="str">
            <v>525431</v>
          </cell>
          <cell r="C5100" t="str">
            <v>TE FOFO JE/FG PN-10 600 X 100MM (140KG)</v>
          </cell>
          <cell r="D5100" t="str">
            <v>UN</v>
          </cell>
          <cell r="E5100">
            <v>0</v>
          </cell>
        </row>
        <row r="5101">
          <cell r="B5101" t="str">
            <v>525432</v>
          </cell>
          <cell r="C5101" t="str">
            <v>TE FOFO JE/FG PN-10 600 X 200MM (175KG)</v>
          </cell>
          <cell r="D5101" t="str">
            <v>UN</v>
          </cell>
          <cell r="E5101">
            <v>0</v>
          </cell>
        </row>
        <row r="5102">
          <cell r="B5102" t="str">
            <v>525433</v>
          </cell>
          <cell r="C5102" t="str">
            <v>TE FOFO JE/FG PN-10 600 X 300MM (205KG)</v>
          </cell>
          <cell r="D5102" t="str">
            <v>UN</v>
          </cell>
          <cell r="E5102">
            <v>0</v>
          </cell>
        </row>
        <row r="5103">
          <cell r="B5103" t="str">
            <v>525434</v>
          </cell>
          <cell r="C5103" t="str">
            <v>TE FOFO JE/FG PN-10 600 X 400MM (245KG)</v>
          </cell>
          <cell r="D5103" t="str">
            <v>UN</v>
          </cell>
          <cell r="E5103">
            <v>0</v>
          </cell>
        </row>
        <row r="5104">
          <cell r="B5104" t="str">
            <v>525435</v>
          </cell>
          <cell r="C5104" t="str">
            <v>TE FOFO JE/FG PN-10 600 X 600MM (326KG)</v>
          </cell>
          <cell r="D5104" t="str">
            <v>UN</v>
          </cell>
          <cell r="E5104">
            <v>0</v>
          </cell>
        </row>
        <row r="5105">
          <cell r="B5105" t="str">
            <v>525436</v>
          </cell>
          <cell r="C5105" t="str">
            <v>TE FOFO JE/FG PN-10 700 X 200MM (243KG)</v>
          </cell>
          <cell r="D5105" t="str">
            <v>UN</v>
          </cell>
          <cell r="E5105">
            <v>0</v>
          </cell>
        </row>
        <row r="5106">
          <cell r="B5106" t="str">
            <v>525437</v>
          </cell>
          <cell r="C5106" t="str">
            <v>TE FOFO JE/FG PN-10 700 X 400MM (321KG)</v>
          </cell>
          <cell r="D5106" t="str">
            <v>UN</v>
          </cell>
          <cell r="E5106">
            <v>0</v>
          </cell>
        </row>
        <row r="5107">
          <cell r="B5107" t="str">
            <v>525438</v>
          </cell>
          <cell r="C5107" t="str">
            <v>TE FOFO JE/FG PN-10 700 X 600MM (437KG)</v>
          </cell>
          <cell r="D5107" t="str">
            <v>UN</v>
          </cell>
          <cell r="E5107">
            <v>0</v>
          </cell>
        </row>
        <row r="5108">
          <cell r="B5108" t="str">
            <v>525439</v>
          </cell>
          <cell r="C5108" t="str">
            <v>TE FOFO JE/FG PN-10 700 X 700MM (461KG)</v>
          </cell>
          <cell r="D5108" t="str">
            <v>UN</v>
          </cell>
          <cell r="E5108">
            <v>0</v>
          </cell>
        </row>
        <row r="5109">
          <cell r="B5109" t="str">
            <v>525440</v>
          </cell>
          <cell r="C5109" t="str">
            <v>TE FOFO JE2GS/FG PN-10 800 X 200MM (305,8KG)</v>
          </cell>
          <cell r="D5109" t="str">
            <v>UN</v>
          </cell>
          <cell r="E5109">
            <v>0</v>
          </cell>
        </row>
        <row r="5110">
          <cell r="B5110" t="str">
            <v>525441</v>
          </cell>
          <cell r="C5110" t="str">
            <v>TE FOFO JE2GS/FG PN-10 800 X 400MM (406KG)</v>
          </cell>
          <cell r="D5110" t="str">
            <v>UN</v>
          </cell>
          <cell r="E5110">
            <v>0</v>
          </cell>
        </row>
        <row r="5111">
          <cell r="B5111" t="str">
            <v>525442</v>
          </cell>
          <cell r="C5111" t="str">
            <v>TE FOFO JE2GS/FG PN-10 800 X 600MM (596,4KG)</v>
          </cell>
          <cell r="D5111" t="str">
            <v>UN</v>
          </cell>
          <cell r="E5111">
            <v>0</v>
          </cell>
        </row>
        <row r="5112">
          <cell r="B5112" t="str">
            <v>525443</v>
          </cell>
          <cell r="C5112" t="str">
            <v>TE FOFO JE2GS/FG PN-10 800 X 800MM (638,5KG)</v>
          </cell>
          <cell r="D5112" t="str">
            <v>UN</v>
          </cell>
          <cell r="E5112">
            <v>0</v>
          </cell>
        </row>
        <row r="5113">
          <cell r="B5113" t="str">
            <v>525444</v>
          </cell>
          <cell r="C5113" t="str">
            <v>TE FOFO JE2GS/FG PN-10 900 X 200MM (323,9KG)</v>
          </cell>
          <cell r="D5113" t="str">
            <v>UN</v>
          </cell>
          <cell r="E5113">
            <v>0</v>
          </cell>
        </row>
        <row r="5114">
          <cell r="B5114" t="str">
            <v>525445</v>
          </cell>
          <cell r="C5114" t="str">
            <v>TE FOFO JE2GS/FG PN-10 900 X 400MM (502,2KG)</v>
          </cell>
          <cell r="D5114" t="str">
            <v>UN</v>
          </cell>
          <cell r="E5114">
            <v>0</v>
          </cell>
        </row>
        <row r="5115">
          <cell r="B5115" t="str">
            <v>525446</v>
          </cell>
          <cell r="C5115" t="str">
            <v>TE FOFO JE2GS/FG PN-10 900 X 600MM (763KG)</v>
          </cell>
          <cell r="D5115" t="str">
            <v>UN</v>
          </cell>
          <cell r="E5115">
            <v>0</v>
          </cell>
        </row>
        <row r="5116">
          <cell r="B5116" t="str">
            <v>525447</v>
          </cell>
          <cell r="C5116" t="str">
            <v>TE FOFO JE2GS/FG PN-10 900 X 800MM (854,6KG)</v>
          </cell>
          <cell r="D5116" t="str">
            <v>UN</v>
          </cell>
          <cell r="E5116">
            <v>0</v>
          </cell>
        </row>
        <row r="5117">
          <cell r="B5117" t="str">
            <v>525448</v>
          </cell>
          <cell r="C5117" t="str">
            <v>TE FOFO JE2GS/FG PN-10 900 X 900MM (925,2KG)</v>
          </cell>
          <cell r="D5117" t="str">
            <v>UN</v>
          </cell>
          <cell r="E5117">
            <v>0</v>
          </cell>
        </row>
        <row r="5118">
          <cell r="B5118" t="str">
            <v>525449</v>
          </cell>
          <cell r="C5118" t="str">
            <v>TE FOFO JE/FG PN-10 1000 X 200MM (462KG)</v>
          </cell>
          <cell r="D5118" t="str">
            <v>UN</v>
          </cell>
          <cell r="E5118">
            <v>0</v>
          </cell>
        </row>
        <row r="5119">
          <cell r="B5119" t="str">
            <v>525450</v>
          </cell>
          <cell r="C5119" t="str">
            <v>TE FOFO JE/FG PN-10 1000 X 400MM (622KG)</v>
          </cell>
          <cell r="D5119" t="str">
            <v>UN</v>
          </cell>
          <cell r="E5119">
            <v>0</v>
          </cell>
        </row>
        <row r="5120">
          <cell r="B5120" t="str">
            <v>525451</v>
          </cell>
          <cell r="C5120" t="str">
            <v>TE FOFO JE/FG PN-10 1000 X 600MM (912KG)</v>
          </cell>
          <cell r="D5120" t="str">
            <v>UN</v>
          </cell>
          <cell r="E5120">
            <v>0</v>
          </cell>
        </row>
        <row r="5121">
          <cell r="B5121" t="str">
            <v>525452</v>
          </cell>
          <cell r="C5121" t="str">
            <v>TE FOFO JE/FG PN-10 1000 X 800MM (1037KG)</v>
          </cell>
          <cell r="D5121" t="str">
            <v>UN</v>
          </cell>
          <cell r="E5121">
            <v>0</v>
          </cell>
        </row>
        <row r="5122">
          <cell r="B5122" t="str">
            <v>525453</v>
          </cell>
          <cell r="C5122" t="str">
            <v>TE FOFO JE/FG PN-10 1000 X 1000MM (1177KG)</v>
          </cell>
          <cell r="D5122" t="str">
            <v>UN</v>
          </cell>
          <cell r="E5122">
            <v>0</v>
          </cell>
        </row>
        <row r="5123">
          <cell r="B5123" t="str">
            <v>525454</v>
          </cell>
          <cell r="C5123" t="str">
            <v>TE FOFO JE/FG PN-10 1200 X 200MM (739KG)</v>
          </cell>
          <cell r="D5123" t="str">
            <v>UN</v>
          </cell>
          <cell r="E5123">
            <v>0</v>
          </cell>
        </row>
        <row r="5124">
          <cell r="B5124" t="str">
            <v>525455</v>
          </cell>
          <cell r="C5124" t="str">
            <v>TE FOFO JE/FG PN-10 1200 X 400MM (949KG)</v>
          </cell>
          <cell r="D5124" t="str">
            <v>UN</v>
          </cell>
          <cell r="E5124">
            <v>0</v>
          </cell>
        </row>
        <row r="5125">
          <cell r="B5125" t="str">
            <v>525456</v>
          </cell>
          <cell r="C5125" t="str">
            <v>TE FOFO JE/FG PN-10 1200 X 600MM (1299KG)</v>
          </cell>
          <cell r="D5125" t="str">
            <v>UN</v>
          </cell>
          <cell r="E5125">
            <v>0</v>
          </cell>
        </row>
        <row r="5126">
          <cell r="B5126" t="str">
            <v>525457</v>
          </cell>
          <cell r="C5126" t="str">
            <v>TE FOFO JE/FG PN-10 1200 X 800MM (1569KG)</v>
          </cell>
          <cell r="D5126" t="str">
            <v>UN</v>
          </cell>
          <cell r="E5126">
            <v>0</v>
          </cell>
        </row>
        <row r="5127">
          <cell r="B5127" t="str">
            <v>525458</v>
          </cell>
          <cell r="C5127" t="str">
            <v>TE FOFO JE/FG PN-10 1200 X 1200MM (2010KG)</v>
          </cell>
          <cell r="D5127" t="str">
            <v>UN</v>
          </cell>
          <cell r="E5127">
            <v>0</v>
          </cell>
        </row>
        <row r="5128">
          <cell r="B5128" t="str">
            <v>525459</v>
          </cell>
          <cell r="C5128" t="str">
            <v>TE FOFO JE/FG PN-10 150 X 150MM (32,5KG)</v>
          </cell>
          <cell r="D5128" t="str">
            <v>UN</v>
          </cell>
          <cell r="E5128">
            <v>373.8</v>
          </cell>
        </row>
        <row r="5129">
          <cell r="B5129" t="str">
            <v>525460</v>
          </cell>
          <cell r="C5129" t="str">
            <v>TE FOFO JE/FG PN-10 200 X 200MM (52,5KG)</v>
          </cell>
          <cell r="D5129" t="str">
            <v>UN</v>
          </cell>
          <cell r="E5129">
            <v>489.35</v>
          </cell>
        </row>
        <row r="5130">
          <cell r="B5130" t="str">
            <v>525461</v>
          </cell>
          <cell r="C5130" t="str">
            <v>TE FOFO JE/FG PN-10 250 X 250MM (66KG)</v>
          </cell>
          <cell r="D5130" t="str">
            <v>UN</v>
          </cell>
          <cell r="E5130">
            <v>0</v>
          </cell>
        </row>
        <row r="5131">
          <cell r="B5131" t="str">
            <v>525462</v>
          </cell>
          <cell r="C5131" t="str">
            <v>TE FOFO JM/FG PN-10 300 X 100MM (91KG)</v>
          </cell>
          <cell r="D5131" t="str">
            <v>UN</v>
          </cell>
          <cell r="E5131">
            <v>0</v>
          </cell>
        </row>
        <row r="5132">
          <cell r="B5132" t="str">
            <v>525463</v>
          </cell>
          <cell r="C5132" t="str">
            <v>TE FOFO JM/FG PN-10 400 X 100MM (137KG)</v>
          </cell>
          <cell r="D5132" t="str">
            <v>UN</v>
          </cell>
          <cell r="E5132">
            <v>0</v>
          </cell>
        </row>
        <row r="5133">
          <cell r="B5133" t="str">
            <v>525464</v>
          </cell>
          <cell r="C5133" t="str">
            <v>TE FOFO JM/FG PN-10 400 X 200MM (159KG)</v>
          </cell>
          <cell r="D5133" t="str">
            <v>UN</v>
          </cell>
          <cell r="E5133">
            <v>0</v>
          </cell>
        </row>
        <row r="5134">
          <cell r="B5134" t="str">
            <v>525465</v>
          </cell>
          <cell r="C5134" t="str">
            <v>TE FOFO JM/FG PN-10 450 X 100MM (240KG)</v>
          </cell>
          <cell r="D5134" t="str">
            <v>UN</v>
          </cell>
          <cell r="E5134">
            <v>0</v>
          </cell>
        </row>
        <row r="5135">
          <cell r="B5135" t="str">
            <v>525466</v>
          </cell>
          <cell r="C5135" t="str">
            <v>TE FOFO JM/FG PN-10 450 X 200MM (275KG)</v>
          </cell>
          <cell r="D5135" t="str">
            <v>UN</v>
          </cell>
          <cell r="E5135">
            <v>0</v>
          </cell>
        </row>
        <row r="5136">
          <cell r="B5136" t="str">
            <v>525467</v>
          </cell>
          <cell r="C5136" t="str">
            <v>TE FOFO JM/FG PN-10 450 X 450MM (392KG)</v>
          </cell>
          <cell r="D5136" t="str">
            <v>UN</v>
          </cell>
          <cell r="E5136">
            <v>0</v>
          </cell>
        </row>
        <row r="5137">
          <cell r="B5137" t="str">
            <v>525468</v>
          </cell>
          <cell r="C5137" t="str">
            <v>TE FOFO JM/FG PN-10 500 X 100MM (193KG)</v>
          </cell>
          <cell r="D5137" t="str">
            <v>UN</v>
          </cell>
          <cell r="E5137">
            <v>0</v>
          </cell>
        </row>
        <row r="5138">
          <cell r="B5138" t="str">
            <v>525469</v>
          </cell>
          <cell r="C5138" t="str">
            <v>TE FOFO JM/FG PN-10 500 X 200MM (219KG)</v>
          </cell>
          <cell r="D5138" t="str">
            <v>UN</v>
          </cell>
          <cell r="E5138">
            <v>0</v>
          </cell>
        </row>
        <row r="5139">
          <cell r="B5139" t="str">
            <v>525470</v>
          </cell>
          <cell r="C5139" t="str">
            <v>TE FOFO JM/FG PN-10 600 X 100MM (258KG)</v>
          </cell>
          <cell r="D5139" t="str">
            <v>UN</v>
          </cell>
          <cell r="E5139">
            <v>0</v>
          </cell>
        </row>
        <row r="5140">
          <cell r="B5140" t="str">
            <v>525471</v>
          </cell>
          <cell r="C5140" t="str">
            <v>TE FOFO JM/FG PN-10 600 X 200MM (294KG)</v>
          </cell>
          <cell r="D5140" t="str">
            <v>UN</v>
          </cell>
          <cell r="E5140">
            <v>0</v>
          </cell>
        </row>
        <row r="5141">
          <cell r="B5141" t="str">
            <v>525472</v>
          </cell>
          <cell r="C5141" t="str">
            <v>TE FOFO JM/FG PN-10 600 X 300MM (334KG)</v>
          </cell>
          <cell r="D5141" t="str">
            <v>UN</v>
          </cell>
          <cell r="E5141">
            <v>0</v>
          </cell>
        </row>
        <row r="5142">
          <cell r="B5142" t="str">
            <v>525473</v>
          </cell>
          <cell r="C5142" t="str">
            <v>TE FOFO JM/FG PN-10 600 X 600MM (482KG)</v>
          </cell>
          <cell r="D5142" t="str">
            <v>UN</v>
          </cell>
          <cell r="E5142">
            <v>0</v>
          </cell>
        </row>
        <row r="5143">
          <cell r="B5143" t="str">
            <v>525474</v>
          </cell>
          <cell r="C5143" t="str">
            <v>TE FOFO JM/FG PN-10 700 X 200MM (367KG)</v>
          </cell>
          <cell r="D5143" t="str">
            <v>UN</v>
          </cell>
          <cell r="E5143">
            <v>0</v>
          </cell>
        </row>
        <row r="5144">
          <cell r="B5144" t="str">
            <v>525475</v>
          </cell>
          <cell r="C5144" t="str">
            <v>TE FOFO JM/FG PN-10 700 X 400MM (450KG)</v>
          </cell>
          <cell r="D5144" t="str">
            <v>UN</v>
          </cell>
          <cell r="E5144">
            <v>0</v>
          </cell>
        </row>
        <row r="5145">
          <cell r="B5145" t="str">
            <v>525476</v>
          </cell>
          <cell r="C5145" t="str">
            <v>TE FOFO JM/FG PN-10 700 X 600MM (575KG)</v>
          </cell>
          <cell r="D5145" t="str">
            <v>UN</v>
          </cell>
          <cell r="E5145">
            <v>0</v>
          </cell>
        </row>
        <row r="5146">
          <cell r="B5146" t="str">
            <v>525477</v>
          </cell>
          <cell r="C5146" t="str">
            <v>TE FOFO JM/FG PN-10 700 X 700MM (609KG)</v>
          </cell>
          <cell r="D5146" t="str">
            <v>UN</v>
          </cell>
          <cell r="E5146">
            <v>0</v>
          </cell>
        </row>
        <row r="5147">
          <cell r="B5147" t="str">
            <v>525478</v>
          </cell>
          <cell r="C5147" t="str">
            <v>TE FOFO JM/FG PN-10 800 X 200MM (515KG)</v>
          </cell>
          <cell r="D5147" t="str">
            <v>UN</v>
          </cell>
          <cell r="E5147">
            <v>0</v>
          </cell>
        </row>
        <row r="5148">
          <cell r="B5148" t="str">
            <v>525479</v>
          </cell>
          <cell r="C5148" t="str">
            <v>TE FOFO JM/FG PN-10 800 X 400MM (631KG)</v>
          </cell>
          <cell r="D5148" t="str">
            <v>UN</v>
          </cell>
          <cell r="E5148">
            <v>0</v>
          </cell>
        </row>
        <row r="5149">
          <cell r="B5149" t="str">
            <v>525480</v>
          </cell>
          <cell r="C5149" t="str">
            <v>TE FOFO JM/FG PN-10 800 X 600MM (861KG)</v>
          </cell>
          <cell r="D5149" t="str">
            <v>UN</v>
          </cell>
          <cell r="E5149">
            <v>0</v>
          </cell>
        </row>
        <row r="5150">
          <cell r="B5150" t="str">
            <v>525481</v>
          </cell>
          <cell r="C5150" t="str">
            <v>TE FOFO JM/FG PN-10 800 X 800MM (871KG)</v>
          </cell>
          <cell r="D5150" t="str">
            <v>UN</v>
          </cell>
          <cell r="E5150">
            <v>0</v>
          </cell>
        </row>
        <row r="5151">
          <cell r="B5151" t="str">
            <v>525482</v>
          </cell>
          <cell r="C5151" t="str">
            <v>TE FOFO JM/FG PN-10 900 X 200MM (631KG)</v>
          </cell>
          <cell r="D5151" t="str">
            <v>UN</v>
          </cell>
          <cell r="E5151">
            <v>0</v>
          </cell>
        </row>
        <row r="5152">
          <cell r="B5152" t="str">
            <v>525483</v>
          </cell>
          <cell r="C5152" t="str">
            <v>TE FOFO JM/FG PN-10 900 X 400MM (799KG)</v>
          </cell>
          <cell r="D5152" t="str">
            <v>UN</v>
          </cell>
          <cell r="E5152">
            <v>0</v>
          </cell>
        </row>
        <row r="5153">
          <cell r="B5153" t="str">
            <v>525484</v>
          </cell>
          <cell r="C5153" t="str">
            <v>TE FOFO JM/FG PN-10 900 X 600MM (1081KG)</v>
          </cell>
          <cell r="D5153" t="str">
            <v>UN</v>
          </cell>
          <cell r="E5153">
            <v>0</v>
          </cell>
        </row>
        <row r="5154">
          <cell r="B5154" t="str">
            <v>525485</v>
          </cell>
          <cell r="C5154" t="str">
            <v>TE FOFO JM/FG PN-10 900 X 800MM (1157KG)</v>
          </cell>
          <cell r="D5154" t="str">
            <v>UN</v>
          </cell>
          <cell r="E5154">
            <v>0</v>
          </cell>
        </row>
        <row r="5155">
          <cell r="B5155" t="str">
            <v>525486</v>
          </cell>
          <cell r="C5155" t="str">
            <v>TE FOFO JM/FG PN-10 900 X 900MM (1231KG)</v>
          </cell>
          <cell r="D5155" t="str">
            <v>UN</v>
          </cell>
          <cell r="E5155">
            <v>0</v>
          </cell>
        </row>
        <row r="5156">
          <cell r="B5156" t="str">
            <v>525487</v>
          </cell>
          <cell r="C5156" t="str">
            <v>TE FOFO JM/FG PN-10 1000 X 200MM (860KG)</v>
          </cell>
          <cell r="D5156" t="str">
            <v>UN</v>
          </cell>
          <cell r="E5156">
            <v>0</v>
          </cell>
        </row>
        <row r="5157">
          <cell r="B5157" t="str">
            <v>525488</v>
          </cell>
          <cell r="C5157" t="str">
            <v>TE FOFO JM/FG PN-10 1000 X 400MM (1022KG)</v>
          </cell>
          <cell r="D5157" t="str">
            <v>UN</v>
          </cell>
          <cell r="E5157">
            <v>0</v>
          </cell>
        </row>
        <row r="5158">
          <cell r="B5158" t="str">
            <v>525489</v>
          </cell>
          <cell r="C5158" t="str">
            <v>TE FOFO JM/FG PN-10 1000 X 600MM (1312KG)</v>
          </cell>
          <cell r="D5158" t="str">
            <v>UN</v>
          </cell>
          <cell r="E5158">
            <v>0</v>
          </cell>
        </row>
        <row r="5159">
          <cell r="B5159" t="str">
            <v>525490</v>
          </cell>
          <cell r="C5159" t="str">
            <v>TE FOFO JM/FG PN-10 1000 X 800MM (1437KG)</v>
          </cell>
          <cell r="D5159" t="str">
            <v>UN</v>
          </cell>
          <cell r="E5159">
            <v>0</v>
          </cell>
        </row>
        <row r="5160">
          <cell r="B5160" t="str">
            <v>525491</v>
          </cell>
          <cell r="C5160" t="str">
            <v>TE FOFO JM/FG PN-10 1000 X 1000MM (1554KG)</v>
          </cell>
          <cell r="D5160" t="str">
            <v>UN</v>
          </cell>
          <cell r="E5160">
            <v>0</v>
          </cell>
        </row>
        <row r="5161">
          <cell r="B5161" t="str">
            <v>525492</v>
          </cell>
          <cell r="C5161" t="str">
            <v>TE FOFO JM/FG PN-10 1200 X 200MM (1136KG)</v>
          </cell>
          <cell r="D5161" t="str">
            <v>UN</v>
          </cell>
          <cell r="E5161">
            <v>0</v>
          </cell>
        </row>
        <row r="5162">
          <cell r="B5162" t="str">
            <v>525493</v>
          </cell>
          <cell r="C5162" t="str">
            <v>TE FOFO JM/FG PN-10 1200 X 400MM (1346KG)</v>
          </cell>
          <cell r="D5162" t="str">
            <v>UN</v>
          </cell>
          <cell r="E5162">
            <v>0</v>
          </cell>
        </row>
        <row r="5163">
          <cell r="B5163" t="str">
            <v>525494</v>
          </cell>
          <cell r="C5163" t="str">
            <v>TE FOFO JM/FG PN-10 1200 X 600MM (1696KG)</v>
          </cell>
          <cell r="D5163" t="str">
            <v>UN</v>
          </cell>
          <cell r="E5163">
            <v>0</v>
          </cell>
        </row>
        <row r="5164">
          <cell r="B5164" t="str">
            <v>525495</v>
          </cell>
          <cell r="C5164" t="str">
            <v>TE FOFO JM/FG PN-10 1200 X 800MM (1946KG)</v>
          </cell>
          <cell r="D5164" t="str">
            <v>UN</v>
          </cell>
          <cell r="E5164">
            <v>0</v>
          </cell>
        </row>
        <row r="5165">
          <cell r="B5165" t="str">
            <v>525496</v>
          </cell>
          <cell r="C5165" t="str">
            <v>TE FOFO JM/FG PN-10 1200 X 1000MM (2146KG)</v>
          </cell>
          <cell r="D5165" t="str">
            <v>UN</v>
          </cell>
          <cell r="E5165">
            <v>0</v>
          </cell>
        </row>
        <row r="5166">
          <cell r="B5166" t="str">
            <v>525497</v>
          </cell>
          <cell r="C5166" t="str">
            <v>TE FOFO JM/FG PN-10 1200 X 1200MM (2346KG)</v>
          </cell>
          <cell r="D5166" t="str">
            <v>UN</v>
          </cell>
          <cell r="E5166">
            <v>0</v>
          </cell>
        </row>
        <row r="5167">
          <cell r="B5167" t="str">
            <v>525498</v>
          </cell>
          <cell r="C5167" t="str">
            <v>TE FOFO JE - PVC 100 X 50MM (13KG)</v>
          </cell>
          <cell r="D5167" t="str">
            <v>UN</v>
          </cell>
          <cell r="E5167">
            <v>0</v>
          </cell>
        </row>
        <row r="5168">
          <cell r="B5168" t="str">
            <v>525499</v>
          </cell>
          <cell r="C5168" t="str">
            <v>TE FOFO JE - PVC 100 X 75MM (12,2KG)</v>
          </cell>
          <cell r="D5168" t="str">
            <v>UN</v>
          </cell>
          <cell r="E5168">
            <v>0</v>
          </cell>
        </row>
        <row r="5169">
          <cell r="B5169" t="str">
            <v>525501</v>
          </cell>
          <cell r="C5169" t="str">
            <v>TE FOFO JE - PVC 150 X 50MM (15,8KG)</v>
          </cell>
          <cell r="D5169" t="str">
            <v>UN</v>
          </cell>
          <cell r="E5169">
            <v>0</v>
          </cell>
        </row>
        <row r="5170">
          <cell r="B5170" t="str">
            <v>525502</v>
          </cell>
          <cell r="C5170" t="str">
            <v>TE FOFO JE - PVC 150 X 75MM (16,6KG)</v>
          </cell>
          <cell r="D5170" t="str">
            <v>UN</v>
          </cell>
          <cell r="E5170">
            <v>0</v>
          </cell>
        </row>
        <row r="5171">
          <cell r="B5171" t="str">
            <v>525503</v>
          </cell>
          <cell r="C5171" t="str">
            <v>TE FOFO JE - PVC 150 X 100MM (18,6KG)</v>
          </cell>
          <cell r="D5171" t="str">
            <v>UN</v>
          </cell>
          <cell r="E5171">
            <v>0</v>
          </cell>
        </row>
        <row r="5172">
          <cell r="B5172" t="str">
            <v>525504</v>
          </cell>
          <cell r="C5172" t="str">
            <v>TE FOFO JE - PVC 200 X 50MM (22,8KG)</v>
          </cell>
          <cell r="D5172" t="str">
            <v>UN</v>
          </cell>
          <cell r="E5172">
            <v>0</v>
          </cell>
        </row>
        <row r="5173">
          <cell r="B5173" t="str">
            <v>525505</v>
          </cell>
          <cell r="C5173" t="str">
            <v>TE FOFO JE - PVC 200 X 75MM (23,2KG)</v>
          </cell>
          <cell r="D5173" t="str">
            <v>UN</v>
          </cell>
          <cell r="E5173">
            <v>0</v>
          </cell>
        </row>
        <row r="5174">
          <cell r="B5174" t="str">
            <v>525506</v>
          </cell>
          <cell r="C5174" t="str">
            <v>TE FOFO JE - PVC 200 X 100MM (27,8KG)</v>
          </cell>
          <cell r="D5174" t="str">
            <v>UN</v>
          </cell>
          <cell r="E5174">
            <v>0</v>
          </cell>
        </row>
        <row r="5175">
          <cell r="B5175" t="str">
            <v>525507</v>
          </cell>
          <cell r="C5175" t="str">
            <v>TE FOFO JE - PVC 250 X 50MM (34,6KG)</v>
          </cell>
          <cell r="D5175" t="str">
            <v>UN</v>
          </cell>
          <cell r="E5175">
            <v>0</v>
          </cell>
        </row>
        <row r="5176">
          <cell r="B5176" t="str">
            <v>525508</v>
          </cell>
          <cell r="C5176" t="str">
            <v>TE FOFO JE - PVC 250 X 75MM (34,5KG)</v>
          </cell>
          <cell r="D5176" t="str">
            <v>UN</v>
          </cell>
          <cell r="E5176">
            <v>0</v>
          </cell>
        </row>
        <row r="5177">
          <cell r="B5177" t="str">
            <v>525509</v>
          </cell>
          <cell r="C5177" t="str">
            <v>TE FOFO JE - PVC 250 X 100MM (35,8KG)</v>
          </cell>
          <cell r="D5177" t="str">
            <v>UN</v>
          </cell>
          <cell r="E5177">
            <v>0</v>
          </cell>
        </row>
        <row r="5178">
          <cell r="B5178" t="str">
            <v>525510</v>
          </cell>
          <cell r="C5178" t="str">
            <v>TE FOFO C/ FG PN-16 100 X 50MM (16KG)</v>
          </cell>
          <cell r="D5178" t="str">
            <v>UN</v>
          </cell>
          <cell r="E5178">
            <v>0</v>
          </cell>
        </row>
        <row r="5179">
          <cell r="B5179" t="str">
            <v>525511</v>
          </cell>
          <cell r="C5179" t="str">
            <v>TE FOFO C/ FG PN-16 100 X 100MM (18,5KG)</v>
          </cell>
          <cell r="D5179" t="str">
            <v>UN</v>
          </cell>
          <cell r="E5179">
            <v>0</v>
          </cell>
        </row>
        <row r="5180">
          <cell r="B5180" t="str">
            <v>525512</v>
          </cell>
          <cell r="C5180" t="str">
            <v>TE FOFO C/ FG PN-16 150 X 50MM (26KG)</v>
          </cell>
          <cell r="D5180" t="str">
            <v>UN</v>
          </cell>
          <cell r="E5180">
            <v>0</v>
          </cell>
        </row>
        <row r="5181">
          <cell r="B5181" t="str">
            <v>525513</v>
          </cell>
          <cell r="C5181" t="str">
            <v>TE FOFO C/ FG PN-16 150 X 100MM (28,5KG)</v>
          </cell>
          <cell r="D5181" t="str">
            <v>UN</v>
          </cell>
          <cell r="E5181">
            <v>0</v>
          </cell>
        </row>
        <row r="5182">
          <cell r="B5182" t="str">
            <v>525514</v>
          </cell>
          <cell r="C5182" t="str">
            <v>TE FOFO C/ FG PN-16 150 X 150MM (32KG)</v>
          </cell>
          <cell r="D5182" t="str">
            <v>UN</v>
          </cell>
          <cell r="E5182">
            <v>0</v>
          </cell>
        </row>
        <row r="5183">
          <cell r="B5183" t="str">
            <v>525515</v>
          </cell>
          <cell r="C5183" t="str">
            <v>TE FOFO C/ FG PN-16 200 X 50MM (48KG)</v>
          </cell>
          <cell r="D5183" t="str">
            <v>UN</v>
          </cell>
          <cell r="E5183">
            <v>0</v>
          </cell>
        </row>
        <row r="5184">
          <cell r="B5184" t="str">
            <v>525516</v>
          </cell>
          <cell r="C5184" t="str">
            <v>TE FOFO C/ FG PN-16 200 X 100MM (41KG)</v>
          </cell>
          <cell r="D5184" t="str">
            <v>UN</v>
          </cell>
          <cell r="E5184">
            <v>0</v>
          </cell>
        </row>
        <row r="5185">
          <cell r="B5185" t="str">
            <v>525517</v>
          </cell>
          <cell r="C5185" t="str">
            <v>TE FOFO C/ FG PN-16 200 X 150MM (44KG)</v>
          </cell>
          <cell r="D5185" t="str">
            <v>UN</v>
          </cell>
          <cell r="E5185">
            <v>0</v>
          </cell>
        </row>
        <row r="5186">
          <cell r="B5186" t="str">
            <v>525518</v>
          </cell>
          <cell r="C5186" t="str">
            <v>TE FOFO C/ FG PN-16 200 X 200MM (47KG)</v>
          </cell>
          <cell r="D5186" t="str">
            <v>UN</v>
          </cell>
          <cell r="E5186">
            <v>0</v>
          </cell>
        </row>
        <row r="5187">
          <cell r="B5187" t="str">
            <v>525519</v>
          </cell>
          <cell r="C5187" t="str">
            <v>TE FOFO C/ FG PN-16 250 X 100MM (67KG)</v>
          </cell>
          <cell r="D5187" t="str">
            <v>UN</v>
          </cell>
          <cell r="E5187">
            <v>0</v>
          </cell>
        </row>
        <row r="5188">
          <cell r="B5188" t="str">
            <v>525520</v>
          </cell>
          <cell r="C5188" t="str">
            <v>TE FOFO C/ FG PN-16 250 X 200MM (73KG)</v>
          </cell>
          <cell r="D5188" t="str">
            <v>UN</v>
          </cell>
          <cell r="E5188">
            <v>0</v>
          </cell>
        </row>
        <row r="5189">
          <cell r="B5189" t="str">
            <v>525521</v>
          </cell>
          <cell r="C5189" t="str">
            <v>TE FOFO C/ FG PN-16 250 X 250MM (80KG)</v>
          </cell>
          <cell r="D5189" t="str">
            <v>UN</v>
          </cell>
          <cell r="E5189">
            <v>0</v>
          </cell>
        </row>
        <row r="5190">
          <cell r="B5190" t="str">
            <v>525522</v>
          </cell>
          <cell r="C5190" t="str">
            <v>TE FOFO C/ FG PN-16 300 X 100MM (92KG)</v>
          </cell>
          <cell r="D5190" t="str">
            <v>UN</v>
          </cell>
          <cell r="E5190">
            <v>0</v>
          </cell>
        </row>
        <row r="5191">
          <cell r="B5191" t="str">
            <v>525523</v>
          </cell>
          <cell r="C5191" t="str">
            <v>TE FOFO C/ FG PN-16 300 X 200MM (100KG)</v>
          </cell>
          <cell r="D5191" t="str">
            <v>UN</v>
          </cell>
          <cell r="E5191">
            <v>0</v>
          </cell>
        </row>
        <row r="5192">
          <cell r="B5192" t="str">
            <v>525524</v>
          </cell>
          <cell r="C5192" t="str">
            <v>TE FOFO C/ FG PN-16 300 X 300MM (119KG)</v>
          </cell>
          <cell r="D5192" t="str">
            <v>UN</v>
          </cell>
          <cell r="E5192">
            <v>0</v>
          </cell>
        </row>
        <row r="5193">
          <cell r="B5193" t="str">
            <v>525525</v>
          </cell>
          <cell r="C5193" t="str">
            <v>TE FOFO C/ FG PN-16 350 X 100MM (118KG)</v>
          </cell>
          <cell r="D5193" t="str">
            <v>UN</v>
          </cell>
          <cell r="E5193">
            <v>0</v>
          </cell>
        </row>
        <row r="5194">
          <cell r="B5194" t="str">
            <v>525526</v>
          </cell>
          <cell r="C5194" t="str">
            <v>TE FOFO C/ FG PN-16 350 X 200MM (123KG)</v>
          </cell>
          <cell r="D5194" t="str">
            <v>UN</v>
          </cell>
          <cell r="E5194">
            <v>0</v>
          </cell>
        </row>
        <row r="5195">
          <cell r="B5195" t="str">
            <v>525527</v>
          </cell>
          <cell r="C5195" t="str">
            <v>TE FOFO C/ FG PN-16 350 X 300MM (139KG)</v>
          </cell>
          <cell r="D5195" t="str">
            <v>UN</v>
          </cell>
          <cell r="E5195">
            <v>0</v>
          </cell>
        </row>
        <row r="5196">
          <cell r="B5196" t="str">
            <v>525528</v>
          </cell>
          <cell r="C5196" t="str">
            <v>TE FOFO C/ FG PN-16 350 X 350MM (148KG)</v>
          </cell>
          <cell r="D5196" t="str">
            <v>UN</v>
          </cell>
          <cell r="E5196">
            <v>0</v>
          </cell>
        </row>
        <row r="5197">
          <cell r="B5197" t="str">
            <v>525529</v>
          </cell>
          <cell r="C5197" t="str">
            <v>TE FOFO C/ FG PN-16 400 X 100MM (149KG)</v>
          </cell>
          <cell r="D5197" t="str">
            <v>UN</v>
          </cell>
          <cell r="E5197">
            <v>0</v>
          </cell>
        </row>
        <row r="5198">
          <cell r="B5198" t="str">
            <v>525530</v>
          </cell>
          <cell r="C5198" t="str">
            <v>TE FOFO C/ FG PN-16 400 X 200MM (153KG)</v>
          </cell>
          <cell r="D5198" t="str">
            <v>UN</v>
          </cell>
          <cell r="E5198">
            <v>0</v>
          </cell>
        </row>
        <row r="5199">
          <cell r="B5199" t="str">
            <v>525531</v>
          </cell>
          <cell r="C5199" t="str">
            <v>TE FOFO C/ FG PN-16 400 X 300MM (171KG)</v>
          </cell>
          <cell r="D5199" t="str">
            <v>UN</v>
          </cell>
          <cell r="E5199">
            <v>0</v>
          </cell>
        </row>
        <row r="5200">
          <cell r="B5200" t="str">
            <v>525532</v>
          </cell>
          <cell r="C5200" t="str">
            <v>TE FOFO C/ FG PN-16 400 X 400MM (189KG)</v>
          </cell>
          <cell r="D5200" t="str">
            <v>UN</v>
          </cell>
          <cell r="E5200">
            <v>0</v>
          </cell>
        </row>
        <row r="5201">
          <cell r="B5201" t="str">
            <v>525533</v>
          </cell>
          <cell r="C5201" t="str">
            <v>TE FOFO C/ FG PN-16 450 X 100MM (188KG)</v>
          </cell>
          <cell r="D5201" t="str">
            <v>UN</v>
          </cell>
          <cell r="E5201">
            <v>0</v>
          </cell>
        </row>
        <row r="5202">
          <cell r="B5202" t="str">
            <v>525534</v>
          </cell>
          <cell r="C5202" t="str">
            <v>TE FOFO C/ FG PN-16 450 X 200MM (195KG)</v>
          </cell>
          <cell r="D5202" t="str">
            <v>UN</v>
          </cell>
          <cell r="E5202">
            <v>0</v>
          </cell>
        </row>
        <row r="5203">
          <cell r="B5203" t="str">
            <v>525535</v>
          </cell>
          <cell r="C5203" t="str">
            <v>TE FOFO C/ FG PN-16 450 X 300MM (202KG)</v>
          </cell>
          <cell r="D5203" t="str">
            <v>UN</v>
          </cell>
          <cell r="E5203">
            <v>0</v>
          </cell>
        </row>
        <row r="5204">
          <cell r="B5204" t="str">
            <v>525536</v>
          </cell>
          <cell r="C5204" t="str">
            <v>TE FOFO C/ FG PN-16 450 X 400MM (225KG)</v>
          </cell>
          <cell r="D5204" t="str">
            <v>UN</v>
          </cell>
          <cell r="E5204">
            <v>0</v>
          </cell>
        </row>
        <row r="5205">
          <cell r="B5205" t="str">
            <v>525537</v>
          </cell>
          <cell r="C5205" t="str">
            <v>TE FOFO C/ FG PN-16 450 X 450MM (229KG)</v>
          </cell>
          <cell r="D5205" t="str">
            <v>UN</v>
          </cell>
          <cell r="E5205">
            <v>0</v>
          </cell>
        </row>
        <row r="5206">
          <cell r="B5206" t="str">
            <v>525538</v>
          </cell>
          <cell r="C5206" t="str">
            <v>TE FOFO C/ FG PN-16 500 X 100MM (235KG)</v>
          </cell>
          <cell r="D5206" t="str">
            <v>UN</v>
          </cell>
          <cell r="E5206">
            <v>0</v>
          </cell>
        </row>
        <row r="5207">
          <cell r="B5207" t="str">
            <v>525539</v>
          </cell>
          <cell r="C5207" t="str">
            <v>TE FOFO C/ FG PN-16 500 X 200MM (239KG)</v>
          </cell>
          <cell r="D5207" t="str">
            <v>UN</v>
          </cell>
          <cell r="E5207">
            <v>0</v>
          </cell>
        </row>
        <row r="5208">
          <cell r="B5208" t="str">
            <v>525540</v>
          </cell>
          <cell r="C5208" t="str">
            <v>TE FOFO C/ FG PN-16 500 X 300MM (249KG)</v>
          </cell>
          <cell r="D5208" t="str">
            <v>UN</v>
          </cell>
          <cell r="E5208">
            <v>0</v>
          </cell>
        </row>
        <row r="5209">
          <cell r="B5209" t="str">
            <v>525541</v>
          </cell>
          <cell r="C5209" t="str">
            <v>TE FOFO C/ FG PN-16 500 X 400MM (270KG)</v>
          </cell>
          <cell r="D5209" t="str">
            <v>UN</v>
          </cell>
          <cell r="E5209">
            <v>0</v>
          </cell>
        </row>
        <row r="5210">
          <cell r="B5210" t="str">
            <v>525542</v>
          </cell>
          <cell r="C5210" t="str">
            <v>TE FOFO C/ FG PN-16 500 X 500MM (293KG)</v>
          </cell>
          <cell r="D5210" t="str">
            <v>UN</v>
          </cell>
          <cell r="E5210">
            <v>0</v>
          </cell>
        </row>
        <row r="5211">
          <cell r="B5211" t="str">
            <v>525543</v>
          </cell>
          <cell r="C5211" t="str">
            <v>TE FOFO C/ FG PN-16 600 X 100MM (350KG)</v>
          </cell>
          <cell r="D5211" t="str">
            <v>UN</v>
          </cell>
          <cell r="E5211">
            <v>0</v>
          </cell>
        </row>
        <row r="5212">
          <cell r="B5212" t="str">
            <v>525544</v>
          </cell>
          <cell r="C5212" t="str">
            <v>TE FOFO C/ FG PN-16 600 X 200MM (346KG)</v>
          </cell>
          <cell r="D5212" t="str">
            <v>UN</v>
          </cell>
          <cell r="E5212">
            <v>0</v>
          </cell>
        </row>
        <row r="5213">
          <cell r="B5213" t="str">
            <v>525545</v>
          </cell>
          <cell r="C5213" t="str">
            <v>TE FOFO C/ FG PN-16 600 X 300MM (355KG)</v>
          </cell>
          <cell r="D5213" t="str">
            <v>UN</v>
          </cell>
          <cell r="E5213">
            <v>0</v>
          </cell>
        </row>
        <row r="5214">
          <cell r="B5214" t="str">
            <v>525546</v>
          </cell>
          <cell r="C5214" t="str">
            <v>TE FOFO C/ FG PN-16 600 X 400MM (375KG)</v>
          </cell>
          <cell r="D5214" t="str">
            <v>UN</v>
          </cell>
          <cell r="E5214">
            <v>0</v>
          </cell>
        </row>
        <row r="5215">
          <cell r="B5215" t="str">
            <v>525547</v>
          </cell>
          <cell r="C5215" t="str">
            <v>TE FOFO C/ FG PN-16 600 X 500MM (380KG)</v>
          </cell>
          <cell r="D5215" t="str">
            <v>UN</v>
          </cell>
          <cell r="E5215">
            <v>0</v>
          </cell>
        </row>
        <row r="5216">
          <cell r="B5216" t="str">
            <v>525548</v>
          </cell>
          <cell r="C5216" t="str">
            <v>TE FOFO C/ FG PN-16 600 X 600MM (432KG)</v>
          </cell>
          <cell r="D5216" t="str">
            <v>UN</v>
          </cell>
          <cell r="E5216">
            <v>0</v>
          </cell>
        </row>
        <row r="5217">
          <cell r="B5217" t="str">
            <v>525549</v>
          </cell>
          <cell r="C5217" t="str">
            <v>TE FOFO C/ FG PN-16 700 X 200MM (297KG)</v>
          </cell>
          <cell r="D5217" t="str">
            <v>UN</v>
          </cell>
          <cell r="E5217">
            <v>0</v>
          </cell>
        </row>
        <row r="5218">
          <cell r="B5218" t="str">
            <v>525550</v>
          </cell>
          <cell r="C5218" t="str">
            <v>TE FOFO C/ FG PN-16 700 X 400MM (376KG)</v>
          </cell>
          <cell r="D5218" t="str">
            <v>UN</v>
          </cell>
          <cell r="E5218">
            <v>0</v>
          </cell>
        </row>
        <row r="5219">
          <cell r="B5219" t="str">
            <v>525551</v>
          </cell>
          <cell r="C5219" t="str">
            <v>TE FOFO C/ FG PN-16 700 X 700MM (523KG)</v>
          </cell>
          <cell r="D5219" t="str">
            <v>UN</v>
          </cell>
          <cell r="E5219">
            <v>0</v>
          </cell>
        </row>
        <row r="5220">
          <cell r="B5220" t="str">
            <v>525552</v>
          </cell>
          <cell r="C5220" t="str">
            <v>TE FOFO C/ FG PN-16 800 X 200MM (389KG)</v>
          </cell>
          <cell r="D5220" t="str">
            <v>UN</v>
          </cell>
          <cell r="E5220">
            <v>0</v>
          </cell>
        </row>
        <row r="5221">
          <cell r="B5221" t="str">
            <v>525553</v>
          </cell>
          <cell r="C5221" t="str">
            <v>TE FOFO C/ FG PN-16 800 X 400MM (482KG)</v>
          </cell>
          <cell r="D5221" t="str">
            <v>UN</v>
          </cell>
          <cell r="E5221">
            <v>0</v>
          </cell>
        </row>
        <row r="5222">
          <cell r="B5222" t="str">
            <v>525554</v>
          </cell>
          <cell r="C5222" t="str">
            <v>TE FOFO C/ FG PN-16 800 X 600MM (674KG)</v>
          </cell>
          <cell r="D5222" t="str">
            <v>UN</v>
          </cell>
          <cell r="E5222">
            <v>0</v>
          </cell>
        </row>
        <row r="5223">
          <cell r="B5223" t="str">
            <v>525555</v>
          </cell>
          <cell r="C5223" t="str">
            <v>TE FOFO C/ FG PN-16 800 X 800MM (716KG)</v>
          </cell>
          <cell r="D5223" t="str">
            <v>UN</v>
          </cell>
          <cell r="E5223">
            <v>0</v>
          </cell>
        </row>
        <row r="5224">
          <cell r="B5224" t="str">
            <v>525556</v>
          </cell>
          <cell r="C5224" t="str">
            <v>TE FOFO C/ FG PN-16 900 X 200MM (482KG)</v>
          </cell>
          <cell r="D5224" t="str">
            <v>UN</v>
          </cell>
          <cell r="E5224">
            <v>0</v>
          </cell>
        </row>
        <row r="5225">
          <cell r="B5225" t="str">
            <v>525557</v>
          </cell>
          <cell r="C5225" t="str">
            <v>TE FOFO C/ FG PN-16 900 X 400MM (592KG)</v>
          </cell>
          <cell r="D5225" t="str">
            <v>UN</v>
          </cell>
          <cell r="E5225">
            <v>0</v>
          </cell>
        </row>
        <row r="5226">
          <cell r="B5226" t="str">
            <v>525558</v>
          </cell>
          <cell r="C5226" t="str">
            <v>TE FOFO C/ FG PN-16 900 X 600MM (856KG)</v>
          </cell>
          <cell r="D5226" t="str">
            <v>UN</v>
          </cell>
          <cell r="E5226">
            <v>0</v>
          </cell>
        </row>
        <row r="5227">
          <cell r="B5227" t="str">
            <v>525559</v>
          </cell>
          <cell r="C5227" t="str">
            <v>TE FOFO C/ FG PN-16 900 X 900MM (925KG)</v>
          </cell>
          <cell r="D5227" t="str">
            <v>UN</v>
          </cell>
          <cell r="E5227">
            <v>0</v>
          </cell>
        </row>
        <row r="5228">
          <cell r="B5228" t="str">
            <v>525560</v>
          </cell>
          <cell r="C5228" t="str">
            <v>TE FOFO C/ FG PN-16 1000 X 200MM (626KG)</v>
          </cell>
          <cell r="D5228" t="str">
            <v>UN</v>
          </cell>
          <cell r="E5228">
            <v>0</v>
          </cell>
        </row>
        <row r="5229">
          <cell r="B5229" t="str">
            <v>525561</v>
          </cell>
          <cell r="C5229" t="str">
            <v>TE FOFO C/ FG PN-16 1000 X 400MM (751KG)</v>
          </cell>
          <cell r="D5229" t="str">
            <v>UN</v>
          </cell>
          <cell r="E5229">
            <v>0</v>
          </cell>
        </row>
        <row r="5230">
          <cell r="B5230" t="str">
            <v>525562</v>
          </cell>
          <cell r="C5230" t="str">
            <v>TE FOFO C/ FG PN-16 1000 X 600MM (1110KG)</v>
          </cell>
          <cell r="D5230" t="str">
            <v>UN</v>
          </cell>
          <cell r="E5230">
            <v>0</v>
          </cell>
        </row>
        <row r="5231">
          <cell r="B5231" t="str">
            <v>525563</v>
          </cell>
          <cell r="C5231" t="str">
            <v>TE FOFO C/ FG PN-16 1000 X 1000MM (1230KG)</v>
          </cell>
          <cell r="D5231" t="str">
            <v>UN</v>
          </cell>
          <cell r="E5231">
            <v>0</v>
          </cell>
        </row>
        <row r="5232">
          <cell r="B5232" t="str">
            <v>525564</v>
          </cell>
          <cell r="C5232" t="str">
            <v>TE FOFO C/ FG PN-16 1200 X 200MM (937KG)</v>
          </cell>
          <cell r="D5232" t="str">
            <v>UN</v>
          </cell>
          <cell r="E5232">
            <v>0</v>
          </cell>
        </row>
        <row r="5233">
          <cell r="B5233" t="str">
            <v>525565</v>
          </cell>
          <cell r="C5233" t="str">
            <v>TE FOFO C/ FG PN-16 1200 X 400MM (1099KG)</v>
          </cell>
          <cell r="D5233" t="str">
            <v>UN</v>
          </cell>
          <cell r="E5233">
            <v>0</v>
          </cell>
        </row>
        <row r="5234">
          <cell r="B5234" t="str">
            <v>525566</v>
          </cell>
          <cell r="C5234" t="str">
            <v>TE FOFO C/ FG PN-16 1200 X 600MM (1259KG)</v>
          </cell>
          <cell r="D5234" t="str">
            <v>UN</v>
          </cell>
          <cell r="E5234">
            <v>0</v>
          </cell>
        </row>
        <row r="5235">
          <cell r="B5235" t="str">
            <v>525567</v>
          </cell>
          <cell r="C5235" t="str">
            <v>TE FOFO C/ FG PN-16 1200 X 800MM (1515KG)</v>
          </cell>
          <cell r="D5235" t="str">
            <v>UN</v>
          </cell>
          <cell r="E5235">
            <v>0</v>
          </cell>
        </row>
        <row r="5236">
          <cell r="B5236" t="str">
            <v>525568</v>
          </cell>
          <cell r="C5236" t="str">
            <v>TE FOFO C/ FG PN-16 1200 X 1000MM (1734KG)</v>
          </cell>
          <cell r="D5236" t="str">
            <v>UN</v>
          </cell>
          <cell r="E5236">
            <v>0</v>
          </cell>
        </row>
        <row r="5237">
          <cell r="B5237" t="str">
            <v>525569</v>
          </cell>
          <cell r="C5237" t="str">
            <v>TE FOFO C/ FG PN-16 1200 X 1200MM (2055KG)</v>
          </cell>
          <cell r="D5237" t="str">
            <v>UN</v>
          </cell>
          <cell r="E5237">
            <v>0</v>
          </cell>
        </row>
        <row r="5238">
          <cell r="B5238" t="str">
            <v>525570</v>
          </cell>
          <cell r="C5238" t="str">
            <v>TE FOFO JE/FG PN-16 200 X 100MM (32KG)</v>
          </cell>
          <cell r="D5238" t="str">
            <v>UN</v>
          </cell>
          <cell r="E5238">
            <v>0</v>
          </cell>
        </row>
        <row r="5239">
          <cell r="B5239" t="str">
            <v>525571</v>
          </cell>
          <cell r="C5239" t="str">
            <v>TE FOFO JE/FG PN-16 250 X 100MM (41KG)</v>
          </cell>
          <cell r="D5239" t="str">
            <v>UN</v>
          </cell>
          <cell r="E5239">
            <v>0</v>
          </cell>
        </row>
        <row r="5240">
          <cell r="B5240" t="str">
            <v>525572</v>
          </cell>
          <cell r="C5240" t="str">
            <v>TE FOFO JE/FG PN-16 300 X 100MM (52KG)</v>
          </cell>
          <cell r="D5240" t="str">
            <v>UN</v>
          </cell>
          <cell r="E5240">
            <v>0</v>
          </cell>
        </row>
        <row r="5241">
          <cell r="B5241" t="str">
            <v>525573</v>
          </cell>
          <cell r="C5241" t="str">
            <v>TE FOFO JE/FG PN-16 300 X 200MM (68KG)</v>
          </cell>
          <cell r="D5241" t="str">
            <v>UN</v>
          </cell>
          <cell r="E5241">
            <v>0</v>
          </cell>
        </row>
        <row r="5242">
          <cell r="B5242" t="str">
            <v>525574</v>
          </cell>
          <cell r="C5242" t="str">
            <v>TE FOFO JE/FG PN-16 300 X 300MM (89KG)</v>
          </cell>
          <cell r="D5242" t="str">
            <v>UN</v>
          </cell>
          <cell r="E5242">
            <v>0</v>
          </cell>
        </row>
        <row r="5243">
          <cell r="B5243" t="str">
            <v>525575</v>
          </cell>
          <cell r="C5243" t="str">
            <v>TE FOFO JE/FG PN-16 350 X 100MM (65KG)</v>
          </cell>
          <cell r="D5243" t="str">
            <v>UN</v>
          </cell>
          <cell r="E5243">
            <v>0</v>
          </cell>
        </row>
        <row r="5244">
          <cell r="B5244" t="str">
            <v>525576</v>
          </cell>
          <cell r="C5244" t="str">
            <v>TE FOFO JE/FG PN-16 350 X 200MM (82KG)</v>
          </cell>
          <cell r="D5244" t="str">
            <v>UN</v>
          </cell>
          <cell r="E5244">
            <v>0</v>
          </cell>
        </row>
        <row r="5245">
          <cell r="B5245" t="str">
            <v>525577</v>
          </cell>
          <cell r="C5245" t="str">
            <v>TE FOFO JE/FG PN-16 350 X 350MM (115KG)</v>
          </cell>
          <cell r="D5245" t="str">
            <v>UN</v>
          </cell>
          <cell r="E5245">
            <v>0</v>
          </cell>
        </row>
        <row r="5246">
          <cell r="B5246" t="str">
            <v>525578</v>
          </cell>
          <cell r="C5246" t="str">
            <v>TE FOFO JE/FG PN-16 400 X 100MM (78KG)</v>
          </cell>
          <cell r="D5246" t="str">
            <v>UN</v>
          </cell>
          <cell r="E5246">
            <v>0</v>
          </cell>
        </row>
        <row r="5247">
          <cell r="B5247" t="str">
            <v>525579</v>
          </cell>
          <cell r="C5247" t="str">
            <v>TE FOFO JE/FG PN-16 400 X 200MM (98KG)</v>
          </cell>
          <cell r="D5247" t="str">
            <v>UN</v>
          </cell>
          <cell r="E5247">
            <v>0</v>
          </cell>
        </row>
        <row r="5248">
          <cell r="B5248" t="str">
            <v>525580</v>
          </cell>
          <cell r="C5248" t="str">
            <v>TE FOFO JE/FG PN-16 400 X 300MM (120KG)</v>
          </cell>
          <cell r="D5248" t="str">
            <v>UN</v>
          </cell>
          <cell r="E5248">
            <v>0</v>
          </cell>
        </row>
        <row r="5249">
          <cell r="B5249" t="str">
            <v>525581</v>
          </cell>
          <cell r="C5249" t="str">
            <v>TE FOFO JE/FG PN-16 400 X 400MM (151KG)</v>
          </cell>
          <cell r="D5249" t="str">
            <v>UN</v>
          </cell>
          <cell r="E5249">
            <v>0</v>
          </cell>
        </row>
        <row r="5250">
          <cell r="B5250" t="str">
            <v>525582</v>
          </cell>
          <cell r="C5250" t="str">
            <v>TE FOFO JE/FG PN-16 500 X 100MM (110KG)</v>
          </cell>
          <cell r="D5250" t="str">
            <v>UN</v>
          </cell>
          <cell r="E5250">
            <v>0</v>
          </cell>
        </row>
        <row r="5251">
          <cell r="B5251" t="str">
            <v>525583</v>
          </cell>
          <cell r="C5251" t="str">
            <v>TE FOFO JE/FG PN-16 500 X 200MM (134KG)</v>
          </cell>
          <cell r="D5251" t="str">
            <v>UN</v>
          </cell>
          <cell r="E5251">
            <v>0</v>
          </cell>
        </row>
        <row r="5252">
          <cell r="B5252" t="str">
            <v>525584</v>
          </cell>
          <cell r="C5252" t="str">
            <v>TE FOFO JE/FG PN-16 500 X 300MM (160KG)</v>
          </cell>
          <cell r="D5252" t="str">
            <v>UN</v>
          </cell>
          <cell r="E5252">
            <v>0</v>
          </cell>
        </row>
        <row r="5253">
          <cell r="B5253" t="str">
            <v>525585</v>
          </cell>
          <cell r="C5253" t="str">
            <v>TE FOFO JE/FG PN-16 500 X 400MM (198KG)</v>
          </cell>
          <cell r="D5253" t="str">
            <v>UN</v>
          </cell>
          <cell r="E5253">
            <v>0</v>
          </cell>
        </row>
        <row r="5254">
          <cell r="B5254" t="str">
            <v>525586</v>
          </cell>
          <cell r="C5254" t="str">
            <v>TE FOFO JE/FG PN-16 500 X 500MM (238KG)</v>
          </cell>
          <cell r="D5254" t="str">
            <v>UN</v>
          </cell>
          <cell r="E5254">
            <v>0</v>
          </cell>
        </row>
        <row r="5255">
          <cell r="B5255" t="str">
            <v>525587</v>
          </cell>
          <cell r="C5255" t="str">
            <v>TE FOFO JE/FG PN-16 600 X 100MM (140KG)</v>
          </cell>
          <cell r="D5255" t="str">
            <v>UN</v>
          </cell>
          <cell r="E5255">
            <v>0</v>
          </cell>
        </row>
        <row r="5256">
          <cell r="B5256" t="str">
            <v>525588</v>
          </cell>
          <cell r="C5256" t="str">
            <v>TE FOFO JE/FG PN-16 600 X 200MM (175KG)</v>
          </cell>
          <cell r="D5256" t="str">
            <v>UN</v>
          </cell>
          <cell r="E5256">
            <v>0</v>
          </cell>
        </row>
        <row r="5257">
          <cell r="B5257" t="str">
            <v>525589</v>
          </cell>
          <cell r="C5257" t="str">
            <v>TE FOFO JE/FG PN-16 600 X 300MM (205KG)</v>
          </cell>
          <cell r="D5257" t="str">
            <v>UN</v>
          </cell>
          <cell r="E5257">
            <v>0</v>
          </cell>
        </row>
        <row r="5258">
          <cell r="B5258" t="str">
            <v>525590</v>
          </cell>
          <cell r="C5258" t="str">
            <v>TE FOFO JE/FG PN-16 600 X 400MM (251KG)</v>
          </cell>
          <cell r="D5258" t="str">
            <v>UN</v>
          </cell>
          <cell r="E5258">
            <v>0</v>
          </cell>
        </row>
        <row r="5259">
          <cell r="B5259" t="str">
            <v>525591</v>
          </cell>
          <cell r="C5259" t="str">
            <v>TE FOFO JE/FG PN-16 600 X 600MM (352KG)</v>
          </cell>
          <cell r="D5259" t="str">
            <v>UN</v>
          </cell>
          <cell r="E5259">
            <v>0</v>
          </cell>
        </row>
        <row r="5260">
          <cell r="B5260" t="str">
            <v>525592</v>
          </cell>
          <cell r="C5260" t="str">
            <v>TE FOFO JE/FG PN-16 700 X 200MM (243KG)</v>
          </cell>
          <cell r="D5260" t="str">
            <v>UN</v>
          </cell>
          <cell r="E5260">
            <v>0</v>
          </cell>
        </row>
        <row r="5261">
          <cell r="B5261" t="str">
            <v>525593</v>
          </cell>
          <cell r="C5261" t="str">
            <v>TE FOFO JE/FG PN-16 700 X 400MM (327KG)</v>
          </cell>
          <cell r="D5261" t="str">
            <v>UN</v>
          </cell>
          <cell r="E5261">
            <v>0</v>
          </cell>
        </row>
        <row r="5262">
          <cell r="B5262" t="str">
            <v>525594</v>
          </cell>
          <cell r="C5262" t="str">
            <v>TE FOFO JE/FG PN-16 700 X 600MM (463KG)</v>
          </cell>
          <cell r="D5262" t="str">
            <v>UN</v>
          </cell>
          <cell r="E5262">
            <v>0</v>
          </cell>
        </row>
        <row r="5263">
          <cell r="B5263" t="str">
            <v>525595</v>
          </cell>
          <cell r="C5263" t="str">
            <v>TE FOFO JE/FG PN-16 700 X 700MM (476KG)</v>
          </cell>
          <cell r="D5263" t="str">
            <v>UN</v>
          </cell>
          <cell r="E5263">
            <v>0</v>
          </cell>
        </row>
        <row r="5264">
          <cell r="B5264" t="str">
            <v>525596</v>
          </cell>
          <cell r="C5264" t="str">
            <v>TE FOFO JE/FG PN-16 800 X 200MM (306KG)</v>
          </cell>
          <cell r="D5264" t="str">
            <v>UN</v>
          </cell>
          <cell r="E5264">
            <v>0</v>
          </cell>
        </row>
        <row r="5265">
          <cell r="B5265" t="str">
            <v>525597</v>
          </cell>
          <cell r="C5265" t="str">
            <v>TE FOFO JE/FG PN-16 800 X 400MM (404KG)</v>
          </cell>
          <cell r="D5265" t="str">
            <v>UN</v>
          </cell>
          <cell r="E5265">
            <v>0</v>
          </cell>
        </row>
        <row r="5266">
          <cell r="B5266" t="str">
            <v>525598</v>
          </cell>
          <cell r="C5266" t="str">
            <v>TE FOFO JE/FG PN-16 800 X 600MM (605KG)</v>
          </cell>
          <cell r="D5266" t="str">
            <v>UN</v>
          </cell>
          <cell r="E5266">
            <v>0</v>
          </cell>
        </row>
        <row r="5267">
          <cell r="B5267" t="str">
            <v>525599</v>
          </cell>
          <cell r="C5267" t="str">
            <v>TE FOFO JE/FG PN-16 800 X 800MM (642KG)</v>
          </cell>
          <cell r="D5267" t="str">
            <v>UN</v>
          </cell>
          <cell r="E5267">
            <v>0</v>
          </cell>
        </row>
        <row r="5268">
          <cell r="B5268" t="str">
            <v>525601</v>
          </cell>
          <cell r="C5268" t="str">
            <v>TE FOFO JE/FG PN-16 900 X 200MM (316KG)</v>
          </cell>
          <cell r="D5268" t="str">
            <v>UN</v>
          </cell>
          <cell r="E5268">
            <v>0</v>
          </cell>
        </row>
        <row r="5269">
          <cell r="B5269" t="str">
            <v>525602</v>
          </cell>
          <cell r="C5269" t="str">
            <v>TE FOFO JE/FG PN-16 900 X 400MM (496KG)</v>
          </cell>
          <cell r="D5269" t="str">
            <v>UN</v>
          </cell>
          <cell r="E5269">
            <v>0</v>
          </cell>
        </row>
        <row r="5270">
          <cell r="B5270" t="str">
            <v>525603</v>
          </cell>
          <cell r="C5270" t="str">
            <v>TE FOFO JE/FG PN-16 900 X 600MM (774KG)</v>
          </cell>
          <cell r="D5270" t="str">
            <v>UN</v>
          </cell>
          <cell r="E5270">
            <v>0</v>
          </cell>
        </row>
        <row r="5271">
          <cell r="B5271" t="str">
            <v>525604</v>
          </cell>
          <cell r="C5271" t="str">
            <v>TE FOFO JE/FG PN-16 900 X 800MM (860KG)</v>
          </cell>
          <cell r="D5271" t="str">
            <v>UN</v>
          </cell>
          <cell r="E5271">
            <v>0</v>
          </cell>
        </row>
        <row r="5272">
          <cell r="B5272" t="str">
            <v>525605</v>
          </cell>
          <cell r="C5272" t="str">
            <v>TE FOFO JE/FG PN-16 900 X 900MM (940KG)</v>
          </cell>
          <cell r="D5272" t="str">
            <v>UN</v>
          </cell>
          <cell r="E5272">
            <v>0</v>
          </cell>
        </row>
        <row r="5273">
          <cell r="B5273" t="str">
            <v>525606</v>
          </cell>
          <cell r="C5273" t="str">
            <v>TE FOFO JE/FG PN-16 1000 X 200MM (462KG)</v>
          </cell>
          <cell r="D5273" t="str">
            <v>UN</v>
          </cell>
          <cell r="E5273">
            <v>0</v>
          </cell>
        </row>
        <row r="5274">
          <cell r="B5274" t="str">
            <v>525607</v>
          </cell>
          <cell r="C5274" t="str">
            <v>TE FOFO JE/FG PN-16 1000 X 400MM (628KG)</v>
          </cell>
          <cell r="D5274" t="str">
            <v>UN</v>
          </cell>
          <cell r="E5274">
            <v>0</v>
          </cell>
        </row>
        <row r="5275">
          <cell r="B5275" t="str">
            <v>525608</v>
          </cell>
          <cell r="C5275" t="str">
            <v>TE FOFO JE/FG PN-16 1000 X 600MM (938KG)</v>
          </cell>
          <cell r="D5275" t="str">
            <v>UN</v>
          </cell>
          <cell r="E5275">
            <v>0</v>
          </cell>
        </row>
        <row r="5276">
          <cell r="B5276" t="str">
            <v>525609</v>
          </cell>
          <cell r="C5276" t="str">
            <v>TE FOFO JE/FG PN-16 1000 X 800MM (1056KG)</v>
          </cell>
          <cell r="D5276" t="str">
            <v>UN</v>
          </cell>
          <cell r="E5276">
            <v>0</v>
          </cell>
        </row>
        <row r="5277">
          <cell r="B5277" t="str">
            <v>525610</v>
          </cell>
          <cell r="C5277" t="str">
            <v>TE FOFO JE/FG PN-16 1000 X 1000MM (1196KG)</v>
          </cell>
          <cell r="D5277" t="str">
            <v>UN</v>
          </cell>
          <cell r="E5277">
            <v>0</v>
          </cell>
        </row>
        <row r="5278">
          <cell r="B5278" t="str">
            <v>525611</v>
          </cell>
          <cell r="C5278" t="str">
            <v>TE FOFO JE/FG PN-16 1200 X 200MM (739KG)</v>
          </cell>
          <cell r="D5278" t="str">
            <v>UN</v>
          </cell>
          <cell r="E5278">
            <v>0</v>
          </cell>
        </row>
        <row r="5279">
          <cell r="B5279" t="str">
            <v>525612</v>
          </cell>
          <cell r="C5279" t="str">
            <v>TE FOFO JE/FG PN-16 1200 X 400MM (955KG)</v>
          </cell>
          <cell r="D5279" t="str">
            <v>UN</v>
          </cell>
          <cell r="E5279">
            <v>0</v>
          </cell>
        </row>
        <row r="5280">
          <cell r="B5280" t="str">
            <v>525613</v>
          </cell>
          <cell r="C5280" t="str">
            <v>TE FOFO JE/FG PN-16 1200 X 600MM (1325KG)</v>
          </cell>
          <cell r="D5280" t="str">
            <v>UN</v>
          </cell>
          <cell r="E5280">
            <v>0</v>
          </cell>
        </row>
        <row r="5281">
          <cell r="B5281" t="str">
            <v>525614</v>
          </cell>
          <cell r="C5281" t="str">
            <v>TE FOFO JE/FG PN-16 1200 X 800MM (1568KG)</v>
          </cell>
          <cell r="D5281" t="str">
            <v>UN</v>
          </cell>
          <cell r="E5281">
            <v>0</v>
          </cell>
        </row>
        <row r="5282">
          <cell r="B5282" t="str">
            <v>525615</v>
          </cell>
          <cell r="C5282" t="str">
            <v>TE FOFO JE/FG PN-16 1200 X 1000MM (1791KG)</v>
          </cell>
          <cell r="D5282" t="str">
            <v>UN</v>
          </cell>
          <cell r="E5282">
            <v>0</v>
          </cell>
        </row>
        <row r="5283">
          <cell r="B5283" t="str">
            <v>525616</v>
          </cell>
          <cell r="C5283" t="str">
            <v>TE FOFO JE/FG PN-16 1200 X 1200MM (2013KG)</v>
          </cell>
          <cell r="D5283" t="str">
            <v>UN</v>
          </cell>
          <cell r="E5283">
            <v>0</v>
          </cell>
        </row>
        <row r="5284">
          <cell r="B5284" t="str">
            <v>525617</v>
          </cell>
          <cell r="C5284" t="str">
            <v>TE FOFO JM/FG PN-16 300 X 100MM (91KG)</v>
          </cell>
          <cell r="D5284" t="str">
            <v>UN</v>
          </cell>
          <cell r="E5284">
            <v>0</v>
          </cell>
        </row>
        <row r="5285">
          <cell r="B5285" t="str">
            <v>525618</v>
          </cell>
          <cell r="C5285" t="str">
            <v>TE FOFO JM/FG PN-16 400 X 100MM (137KG)</v>
          </cell>
          <cell r="D5285" t="str">
            <v>UN</v>
          </cell>
          <cell r="E5285">
            <v>0</v>
          </cell>
        </row>
        <row r="5286">
          <cell r="B5286" t="str">
            <v>525619</v>
          </cell>
          <cell r="C5286" t="str">
            <v>TE FOFO JM/FG PN-16 450 X 100MM (240KG)</v>
          </cell>
          <cell r="D5286" t="str">
            <v>UN</v>
          </cell>
          <cell r="E5286">
            <v>0</v>
          </cell>
        </row>
        <row r="5287">
          <cell r="B5287" t="str">
            <v>525620</v>
          </cell>
          <cell r="C5287" t="str">
            <v>TE FOFO JM/FG PN-16 500 X 100MM (193KG)</v>
          </cell>
          <cell r="D5287" t="str">
            <v>UN</v>
          </cell>
          <cell r="E5287">
            <v>0</v>
          </cell>
        </row>
        <row r="5288">
          <cell r="B5288" t="str">
            <v>525621</v>
          </cell>
          <cell r="C5288" t="str">
            <v>TE FOFO JM/FG PN-16 600 X 100MM (258KG)</v>
          </cell>
          <cell r="D5288" t="str">
            <v>UN</v>
          </cell>
          <cell r="E5288">
            <v>0</v>
          </cell>
        </row>
        <row r="5289">
          <cell r="B5289" t="str">
            <v>525622</v>
          </cell>
          <cell r="C5289" t="str">
            <v>TE FOFO JM/FG PN-16 700 X 200MM (367KG)</v>
          </cell>
          <cell r="D5289" t="str">
            <v>UN</v>
          </cell>
          <cell r="E5289">
            <v>0</v>
          </cell>
        </row>
        <row r="5290">
          <cell r="B5290" t="str">
            <v>525623</v>
          </cell>
          <cell r="C5290" t="str">
            <v>TE FOFO JM/FG PN-16 700 X 400MM (456KG)</v>
          </cell>
          <cell r="D5290" t="str">
            <v>UN</v>
          </cell>
          <cell r="E5290">
            <v>0</v>
          </cell>
        </row>
        <row r="5291">
          <cell r="B5291" t="str">
            <v>525624</v>
          </cell>
          <cell r="C5291" t="str">
            <v>TE FOFO JM/FG PN-16 700 X 600MM (601KG)</v>
          </cell>
          <cell r="D5291" t="str">
            <v>UN</v>
          </cell>
          <cell r="E5291">
            <v>0</v>
          </cell>
        </row>
        <row r="5292">
          <cell r="B5292" t="str">
            <v>525625</v>
          </cell>
          <cell r="C5292" t="str">
            <v>TE FOFO JM/FG PN-16 700 X 700MM (624KG)</v>
          </cell>
          <cell r="D5292" t="str">
            <v>UN</v>
          </cell>
          <cell r="E5292">
            <v>0</v>
          </cell>
        </row>
        <row r="5293">
          <cell r="B5293" t="str">
            <v>525626</v>
          </cell>
          <cell r="C5293" t="str">
            <v>TE FOFO JM/FG PN-16 800 X 200MM (515KG)</v>
          </cell>
          <cell r="D5293" t="str">
            <v>UN</v>
          </cell>
          <cell r="E5293">
            <v>0</v>
          </cell>
        </row>
        <row r="5294">
          <cell r="B5294" t="str">
            <v>525627</v>
          </cell>
          <cell r="C5294" t="str">
            <v>TE FOFO JM/FG PN-16 800 X 400MM (637KG)</v>
          </cell>
          <cell r="D5294" t="str">
            <v>UN</v>
          </cell>
          <cell r="E5294">
            <v>0</v>
          </cell>
        </row>
        <row r="5295">
          <cell r="B5295" t="str">
            <v>525628</v>
          </cell>
          <cell r="C5295" t="str">
            <v>TE FOFO JM/FG PN-16 800 X 600MM (887KG)</v>
          </cell>
          <cell r="D5295" t="str">
            <v>UN</v>
          </cell>
          <cell r="E5295">
            <v>0</v>
          </cell>
        </row>
        <row r="5296">
          <cell r="B5296" t="str">
            <v>525629</v>
          </cell>
          <cell r="C5296" t="str">
            <v>TE FOFO JM/FG PN-16 800 X 800MM (890KG)</v>
          </cell>
          <cell r="D5296" t="str">
            <v>UN</v>
          </cell>
          <cell r="E5296">
            <v>0</v>
          </cell>
        </row>
        <row r="5297">
          <cell r="B5297" t="str">
            <v>525630</v>
          </cell>
          <cell r="C5297" t="str">
            <v>TE FOFO JM/FG PN-16 900 X 200MM (631KG)</v>
          </cell>
          <cell r="D5297" t="str">
            <v>UN</v>
          </cell>
          <cell r="E5297">
            <v>0</v>
          </cell>
        </row>
        <row r="5298">
          <cell r="B5298" t="str">
            <v>525631</v>
          </cell>
          <cell r="C5298" t="str">
            <v>TE FOFO JM/FG PN-16 900 X 400MM (805KG)</v>
          </cell>
          <cell r="D5298" t="str">
            <v>UN</v>
          </cell>
          <cell r="E5298">
            <v>0</v>
          </cell>
        </row>
        <row r="5299">
          <cell r="B5299" t="str">
            <v>525632</v>
          </cell>
          <cell r="C5299" t="str">
            <v>TE FOFO JM/FG PN-16 900 X 600MM (1107KG)</v>
          </cell>
          <cell r="D5299" t="str">
            <v>UN</v>
          </cell>
          <cell r="E5299">
            <v>0</v>
          </cell>
        </row>
        <row r="5300">
          <cell r="B5300" t="str">
            <v>525633</v>
          </cell>
          <cell r="C5300" t="str">
            <v>TE FOFO JM/FG PN-16 900 X 800MM (1176KG)</v>
          </cell>
          <cell r="D5300" t="str">
            <v>UN</v>
          </cell>
          <cell r="E5300">
            <v>0</v>
          </cell>
        </row>
        <row r="5301">
          <cell r="B5301" t="str">
            <v>525634</v>
          </cell>
          <cell r="C5301" t="str">
            <v>TE FOFO JM/FG PN-16 900 X 900MM (1255KG)</v>
          </cell>
          <cell r="D5301" t="str">
            <v>UN</v>
          </cell>
          <cell r="E5301">
            <v>0</v>
          </cell>
        </row>
        <row r="5302">
          <cell r="B5302" t="str">
            <v>525635</v>
          </cell>
          <cell r="C5302" t="str">
            <v>TE FOFO JM/FG PN-16 1000 X 200MM (860KG)</v>
          </cell>
          <cell r="D5302" t="str">
            <v>UN</v>
          </cell>
          <cell r="E5302">
            <v>0</v>
          </cell>
        </row>
        <row r="5303">
          <cell r="B5303" t="str">
            <v>525636</v>
          </cell>
          <cell r="C5303" t="str">
            <v>TE FOFO JM/FG PN-16 1000 X 400MM (1028KG))</v>
          </cell>
          <cell r="D5303" t="str">
            <v>UN</v>
          </cell>
          <cell r="E5303">
            <v>0</v>
          </cell>
        </row>
        <row r="5304">
          <cell r="B5304" t="str">
            <v>525637</v>
          </cell>
          <cell r="C5304" t="str">
            <v>TE FOFO JM/FG PN-16 1000 X 600MM (1338KG)</v>
          </cell>
          <cell r="D5304" t="str">
            <v>UN</v>
          </cell>
          <cell r="E5304">
            <v>0</v>
          </cell>
        </row>
        <row r="5305">
          <cell r="B5305" t="str">
            <v>525638</v>
          </cell>
          <cell r="C5305" t="str">
            <v>TE FOFO JM/FG PN-16 1000 X 800MM (1456KG)</v>
          </cell>
          <cell r="D5305" t="str">
            <v>UN</v>
          </cell>
          <cell r="E5305">
            <v>0</v>
          </cell>
        </row>
        <row r="5306">
          <cell r="B5306" t="str">
            <v>525639</v>
          </cell>
          <cell r="C5306" t="str">
            <v>TE FOFO JM/FG PN-16 1000 X 1000MM (1596KG)</v>
          </cell>
          <cell r="D5306" t="str">
            <v>UN</v>
          </cell>
          <cell r="E5306">
            <v>0</v>
          </cell>
        </row>
        <row r="5307">
          <cell r="B5307" t="str">
            <v>525640</v>
          </cell>
          <cell r="C5307" t="str">
            <v>TE FOFO JM/FG PN-16 1200 X 200MM (1136KG)</v>
          </cell>
          <cell r="D5307" t="str">
            <v>UN</v>
          </cell>
          <cell r="E5307">
            <v>0</v>
          </cell>
        </row>
        <row r="5308">
          <cell r="B5308" t="str">
            <v>525641</v>
          </cell>
          <cell r="C5308" t="str">
            <v>TE FOFO JM/FG PN-16 1200 X 400MM (1352KG)</v>
          </cell>
          <cell r="D5308" t="str">
            <v>UN</v>
          </cell>
          <cell r="E5308">
            <v>0</v>
          </cell>
        </row>
        <row r="5309">
          <cell r="B5309" t="str">
            <v>525642</v>
          </cell>
          <cell r="C5309" t="str">
            <v>TE FOFO JM/FG PN-16 1200 X 600MM (1722KG)</v>
          </cell>
          <cell r="D5309" t="str">
            <v>UN</v>
          </cell>
          <cell r="E5309">
            <v>0</v>
          </cell>
        </row>
        <row r="5310">
          <cell r="B5310" t="str">
            <v>525643</v>
          </cell>
          <cell r="C5310" t="str">
            <v>TE FOFO JM/FG PN-16 1200 X 800MM (1965KG)</v>
          </cell>
          <cell r="D5310" t="str">
            <v>UN</v>
          </cell>
          <cell r="E5310">
            <v>0</v>
          </cell>
        </row>
        <row r="5311">
          <cell r="B5311" t="str">
            <v>525644</v>
          </cell>
          <cell r="C5311" t="str">
            <v>TE FOFO JM/FG PN-16 1200 X 1000MM (2188KG)</v>
          </cell>
          <cell r="D5311" t="str">
            <v>UN</v>
          </cell>
          <cell r="E5311">
            <v>0</v>
          </cell>
        </row>
        <row r="5312">
          <cell r="B5312" t="str">
            <v>525645</v>
          </cell>
          <cell r="C5312" t="str">
            <v>TE FOFO JM/FG PN-16 1200 X 1200MM (2410KG)</v>
          </cell>
          <cell r="D5312" t="str">
            <v>UN</v>
          </cell>
          <cell r="E5312">
            <v>0</v>
          </cell>
        </row>
        <row r="5313">
          <cell r="B5313" t="str">
            <v>525646</v>
          </cell>
          <cell r="C5313" t="str">
            <v>TE FOFO C/ FG PN-25 100 X 50MM (16KG)</v>
          </cell>
          <cell r="D5313" t="str">
            <v>UN</v>
          </cell>
          <cell r="E5313">
            <v>0</v>
          </cell>
        </row>
        <row r="5314">
          <cell r="B5314" t="str">
            <v>525647</v>
          </cell>
          <cell r="C5314" t="str">
            <v>TE FOFO C/ FG PN-25 100 X 100MM (18.5KG)</v>
          </cell>
          <cell r="D5314" t="str">
            <v>UN</v>
          </cell>
          <cell r="E5314">
            <v>0</v>
          </cell>
        </row>
        <row r="5315">
          <cell r="B5315" t="str">
            <v>525648</v>
          </cell>
          <cell r="C5315" t="str">
            <v>TE FOFO C/ FG PN-25 150 X 50MM (26KG)</v>
          </cell>
          <cell r="D5315" t="str">
            <v>UN</v>
          </cell>
          <cell r="E5315">
            <v>0</v>
          </cell>
        </row>
        <row r="5316">
          <cell r="B5316" t="str">
            <v>525649</v>
          </cell>
          <cell r="C5316" t="str">
            <v>TE FOFO C/ FG PN-25 150 X 100MM (31KG)</v>
          </cell>
          <cell r="D5316" t="str">
            <v>UN</v>
          </cell>
          <cell r="E5316">
            <v>0</v>
          </cell>
        </row>
        <row r="5317">
          <cell r="B5317" t="str">
            <v>525650</v>
          </cell>
          <cell r="C5317" t="str">
            <v>TE FOFO C/ FG PN-25 150 X 150MM (35KG)</v>
          </cell>
          <cell r="D5317" t="str">
            <v>UN</v>
          </cell>
          <cell r="E5317">
            <v>0</v>
          </cell>
        </row>
        <row r="5318">
          <cell r="B5318" t="str">
            <v>525651</v>
          </cell>
          <cell r="C5318" t="str">
            <v>TE FOFO C/ FG PN-25 200 X 50MM (52KG)</v>
          </cell>
          <cell r="D5318" t="str">
            <v>UN</v>
          </cell>
          <cell r="E5318">
            <v>0</v>
          </cell>
        </row>
        <row r="5319">
          <cell r="B5319" t="str">
            <v>525652</v>
          </cell>
          <cell r="C5319" t="str">
            <v>TE FOFO C/ FG PN-25 200 X 100MM (45KG)</v>
          </cell>
          <cell r="D5319" t="str">
            <v>UN</v>
          </cell>
          <cell r="E5319">
            <v>0</v>
          </cell>
        </row>
        <row r="5320">
          <cell r="B5320" t="str">
            <v>525653</v>
          </cell>
          <cell r="C5320" t="str">
            <v>TE FOFO C/ FG PN-25 200 X 150MM (49KG)</v>
          </cell>
          <cell r="D5320" t="str">
            <v>UN</v>
          </cell>
          <cell r="E5320">
            <v>0</v>
          </cell>
        </row>
        <row r="5321">
          <cell r="B5321" t="str">
            <v>525654</v>
          </cell>
          <cell r="C5321" t="str">
            <v>TE FOFO C/ FG PN-25 200 X 200MM (53KG)</v>
          </cell>
          <cell r="D5321" t="str">
            <v>UN</v>
          </cell>
          <cell r="E5321">
            <v>0</v>
          </cell>
        </row>
        <row r="5322">
          <cell r="B5322" t="str">
            <v>525655</v>
          </cell>
          <cell r="C5322" t="str">
            <v>TE FOFO C/ FG PN-25 250 X 50MM (73KG)</v>
          </cell>
          <cell r="D5322" t="str">
            <v>UN</v>
          </cell>
          <cell r="E5322">
            <v>0</v>
          </cell>
        </row>
        <row r="5323">
          <cell r="B5323" t="str">
            <v>525656</v>
          </cell>
          <cell r="C5323" t="str">
            <v>TE FOFO C/ FG PN-25 250 X 100MM (75KG)</v>
          </cell>
          <cell r="D5323" t="str">
            <v>UN</v>
          </cell>
          <cell r="E5323">
            <v>0</v>
          </cell>
        </row>
        <row r="5324">
          <cell r="B5324" t="str">
            <v>525657</v>
          </cell>
          <cell r="C5324" t="str">
            <v>TE FOFO C/ FG PN-25 250 X 200MM (82KG)</v>
          </cell>
          <cell r="D5324" t="str">
            <v>UN</v>
          </cell>
          <cell r="E5324">
            <v>0</v>
          </cell>
        </row>
        <row r="5325">
          <cell r="B5325" t="str">
            <v>525658</v>
          </cell>
          <cell r="C5325" t="str">
            <v>TE FOFO C/ FG PN-25 250 X 250MM (91KG)</v>
          </cell>
          <cell r="D5325" t="str">
            <v>UN</v>
          </cell>
          <cell r="E5325">
            <v>0</v>
          </cell>
        </row>
        <row r="5326">
          <cell r="B5326" t="str">
            <v>525659</v>
          </cell>
          <cell r="C5326" t="str">
            <v>TE FOFO C/ FG PN-25 300 X 100MM (103KG)</v>
          </cell>
          <cell r="D5326" t="str">
            <v>UN</v>
          </cell>
          <cell r="E5326">
            <v>0</v>
          </cell>
        </row>
        <row r="5327">
          <cell r="B5327" t="str">
            <v>525660</v>
          </cell>
          <cell r="C5327" t="str">
            <v>TE FOFO C/ FG PN-25 300 X 200MM (112KG)</v>
          </cell>
          <cell r="D5327" t="str">
            <v>UN</v>
          </cell>
          <cell r="E5327">
            <v>0</v>
          </cell>
        </row>
        <row r="5328">
          <cell r="B5328" t="str">
            <v>525661</v>
          </cell>
          <cell r="C5328" t="str">
            <v>TE FOFO C/ FG PN-25 300 X 300MM (134KG)</v>
          </cell>
          <cell r="D5328" t="str">
            <v>UN</v>
          </cell>
          <cell r="E5328">
            <v>0</v>
          </cell>
        </row>
        <row r="5329">
          <cell r="B5329" t="str">
            <v>525662</v>
          </cell>
          <cell r="C5329" t="str">
            <v>TE FOFO C/ FG PN-25 350 X 100MM (135KG)</v>
          </cell>
          <cell r="D5329" t="str">
            <v>UN</v>
          </cell>
          <cell r="E5329">
            <v>0</v>
          </cell>
        </row>
        <row r="5330">
          <cell r="B5330" t="str">
            <v>525663</v>
          </cell>
          <cell r="C5330" t="str">
            <v>TE FOFO C/ FG PN-25 350 X 200MM (142KG)</v>
          </cell>
          <cell r="D5330" t="str">
            <v>UN</v>
          </cell>
          <cell r="E5330">
            <v>0</v>
          </cell>
        </row>
        <row r="5331">
          <cell r="B5331" t="str">
            <v>525664</v>
          </cell>
          <cell r="C5331" t="str">
            <v>TE FOFO C/ FG PN-25 350 X 300MM (160KG)</v>
          </cell>
          <cell r="D5331" t="str">
            <v>UN</v>
          </cell>
          <cell r="E5331">
            <v>0</v>
          </cell>
        </row>
        <row r="5332">
          <cell r="B5332" t="str">
            <v>525665</v>
          </cell>
          <cell r="C5332" t="str">
            <v>TE FOFO C/ FG PN-25 350 X 350MM (173KG)</v>
          </cell>
          <cell r="D5332" t="str">
            <v>UN</v>
          </cell>
          <cell r="E5332">
            <v>0</v>
          </cell>
        </row>
        <row r="5333">
          <cell r="B5333" t="str">
            <v>525666</v>
          </cell>
          <cell r="C5333" t="str">
            <v>TE FOFO C/ FG PN-25 400 X 100MM (172KG)</v>
          </cell>
          <cell r="D5333" t="str">
            <v>UN</v>
          </cell>
          <cell r="E5333">
            <v>0</v>
          </cell>
        </row>
        <row r="5334">
          <cell r="B5334" t="str">
            <v>525667</v>
          </cell>
          <cell r="C5334" t="str">
            <v>TE FOFO C/ FG PN-25 400 X 200MM (178KG)</v>
          </cell>
          <cell r="D5334" t="str">
            <v>UN</v>
          </cell>
          <cell r="E5334">
            <v>0</v>
          </cell>
        </row>
        <row r="5335">
          <cell r="B5335" t="str">
            <v>525668</v>
          </cell>
          <cell r="C5335" t="str">
            <v>TE FOFO C/ FG PN-25 400 X 300MM (198KG)</v>
          </cell>
          <cell r="D5335" t="str">
            <v>UN</v>
          </cell>
          <cell r="E5335">
            <v>0</v>
          </cell>
        </row>
        <row r="5336">
          <cell r="B5336" t="str">
            <v>525669</v>
          </cell>
          <cell r="C5336" t="str">
            <v>TE FOFO C/ FG PN-25 400 X 400MM (223KG)</v>
          </cell>
          <cell r="D5336" t="str">
            <v>UN</v>
          </cell>
          <cell r="E5336">
            <v>0</v>
          </cell>
        </row>
        <row r="5337">
          <cell r="B5337" t="str">
            <v>525670</v>
          </cell>
          <cell r="C5337" t="str">
            <v>TE FOFO C/ FG PN-25 450 X 100MM (212KG)</v>
          </cell>
          <cell r="D5337" t="str">
            <v>UN</v>
          </cell>
          <cell r="E5337">
            <v>0</v>
          </cell>
        </row>
        <row r="5338">
          <cell r="B5338" t="str">
            <v>525671</v>
          </cell>
          <cell r="C5338" t="str">
            <v>TE FOFO C/ FG PN-25 450 X 200MM (220KG)</v>
          </cell>
          <cell r="D5338" t="str">
            <v>UN</v>
          </cell>
          <cell r="E5338">
            <v>0</v>
          </cell>
        </row>
        <row r="5339">
          <cell r="B5339" t="str">
            <v>525672</v>
          </cell>
          <cell r="C5339" t="str">
            <v>TE FOFO C/ FG PN-25 450 X 300MM (230KG)</v>
          </cell>
          <cell r="D5339" t="str">
            <v>UN</v>
          </cell>
          <cell r="E5339">
            <v>0</v>
          </cell>
        </row>
        <row r="5340">
          <cell r="B5340" t="str">
            <v>525673</v>
          </cell>
          <cell r="C5340" t="str">
            <v>TE FOFO C/ FG PN-25 450 X 400MM (259KG)</v>
          </cell>
          <cell r="D5340" t="str">
            <v>UN</v>
          </cell>
          <cell r="E5340">
            <v>0</v>
          </cell>
        </row>
        <row r="5341">
          <cell r="B5341" t="str">
            <v>525674</v>
          </cell>
          <cell r="C5341" t="str">
            <v>TE FOFO C/ FG PN-25 450 X 450MM (264KG)</v>
          </cell>
          <cell r="D5341" t="str">
            <v>UN</v>
          </cell>
          <cell r="E5341">
            <v>0</v>
          </cell>
        </row>
        <row r="5342">
          <cell r="B5342" t="str">
            <v>525675</v>
          </cell>
          <cell r="C5342" t="str">
            <v>TE FOFO C/ FG PN-25 500 X 100MM (259KG)</v>
          </cell>
          <cell r="D5342" t="str">
            <v>UN</v>
          </cell>
          <cell r="E5342">
            <v>0</v>
          </cell>
        </row>
        <row r="5343">
          <cell r="B5343" t="str">
            <v>525676</v>
          </cell>
          <cell r="C5343" t="str">
            <v>TE FOFO C/ FG PN-25 500 X 200MM (265KG)</v>
          </cell>
          <cell r="D5343" t="str">
            <v>UN</v>
          </cell>
          <cell r="E5343">
            <v>0</v>
          </cell>
        </row>
        <row r="5344">
          <cell r="B5344" t="str">
            <v>525677</v>
          </cell>
          <cell r="C5344" t="str">
            <v>TE FOFO C/ FG PN-25 500 X 300MM (278KG)</v>
          </cell>
          <cell r="D5344" t="str">
            <v>UN</v>
          </cell>
          <cell r="E5344">
            <v>0</v>
          </cell>
        </row>
        <row r="5345">
          <cell r="B5345" t="str">
            <v>525678</v>
          </cell>
          <cell r="C5345" t="str">
            <v>TE FOFO C/ FG PN-25 500 X 400MM (305KG)</v>
          </cell>
          <cell r="D5345" t="str">
            <v>UN</v>
          </cell>
          <cell r="E5345">
            <v>0</v>
          </cell>
        </row>
        <row r="5346">
          <cell r="B5346" t="str">
            <v>525679</v>
          </cell>
          <cell r="C5346" t="str">
            <v>TE FOFO C/ FG PN-25 500 X 500MM (329KG)</v>
          </cell>
          <cell r="D5346" t="str">
            <v>UN</v>
          </cell>
          <cell r="E5346">
            <v>0</v>
          </cell>
        </row>
        <row r="5347">
          <cell r="B5347" t="str">
            <v>525680</v>
          </cell>
          <cell r="C5347" t="str">
            <v>TE FOFO C/ FG PN-25 600 X 100MM (379KG)</v>
          </cell>
          <cell r="D5347" t="str">
            <v>UN</v>
          </cell>
          <cell r="E5347">
            <v>0</v>
          </cell>
        </row>
        <row r="5348">
          <cell r="B5348" t="str">
            <v>525681</v>
          </cell>
          <cell r="C5348" t="str">
            <v>TE FOFO C/ FG PN-25 600 X 200MM (376KG)</v>
          </cell>
          <cell r="D5348" t="str">
            <v>UN</v>
          </cell>
          <cell r="E5348">
            <v>0</v>
          </cell>
        </row>
        <row r="5349">
          <cell r="B5349" t="str">
            <v>525682</v>
          </cell>
          <cell r="C5349" t="str">
            <v>TE FOFO C/ FG PN-25 600 X 300MM (388KG)</v>
          </cell>
          <cell r="D5349" t="str">
            <v>UN</v>
          </cell>
          <cell r="E5349">
            <v>0</v>
          </cell>
        </row>
        <row r="5350">
          <cell r="B5350" t="str">
            <v>525683</v>
          </cell>
          <cell r="C5350" t="str">
            <v>TE FOFO C/ FG PN-25 600 X 400MM (414KG)</v>
          </cell>
          <cell r="D5350" t="str">
            <v>UN</v>
          </cell>
          <cell r="E5350">
            <v>0</v>
          </cell>
        </row>
        <row r="5351">
          <cell r="B5351" t="str">
            <v>525684</v>
          </cell>
          <cell r="C5351" t="str">
            <v>TE FOFO C/ FG PN-25 600 X 500MM (420KG)</v>
          </cell>
          <cell r="D5351" t="str">
            <v>UN</v>
          </cell>
          <cell r="E5351">
            <v>0</v>
          </cell>
        </row>
        <row r="5352">
          <cell r="B5352" t="str">
            <v>525685</v>
          </cell>
          <cell r="C5352" t="str">
            <v>TE FOFO C/ FG PN-25 600 X 600MM (474KG)</v>
          </cell>
          <cell r="D5352" t="str">
            <v>UN</v>
          </cell>
          <cell r="E5352">
            <v>0</v>
          </cell>
        </row>
        <row r="5353">
          <cell r="B5353" t="str">
            <v>525686</v>
          </cell>
          <cell r="C5353" t="str">
            <v>TE FOFO C/ FG PN-25 700 X 200MM (367KG)</v>
          </cell>
          <cell r="D5353" t="str">
            <v>UN</v>
          </cell>
          <cell r="E5353">
            <v>0</v>
          </cell>
        </row>
        <row r="5354">
          <cell r="B5354" t="str">
            <v>525687</v>
          </cell>
          <cell r="C5354" t="str">
            <v>TE FOFO C/ FG PN-25 700 X 400MM (456KG)</v>
          </cell>
          <cell r="D5354" t="str">
            <v>UN</v>
          </cell>
          <cell r="E5354">
            <v>0</v>
          </cell>
        </row>
        <row r="5355">
          <cell r="B5355" t="str">
            <v>525688</v>
          </cell>
          <cell r="C5355" t="str">
            <v>TE FOFO C/ FG PN-25 700 X 700MM (628KG)</v>
          </cell>
          <cell r="D5355" t="str">
            <v>UN</v>
          </cell>
          <cell r="E5355">
            <v>0</v>
          </cell>
        </row>
        <row r="5356">
          <cell r="B5356" t="str">
            <v>525689</v>
          </cell>
          <cell r="C5356" t="str">
            <v>TE FOFO C/ FG PN-25 800 X 200MM (487KG)</v>
          </cell>
          <cell r="D5356" t="str">
            <v>UN</v>
          </cell>
          <cell r="E5356">
            <v>0</v>
          </cell>
        </row>
        <row r="5357">
          <cell r="B5357" t="str">
            <v>525690</v>
          </cell>
          <cell r="C5357" t="str">
            <v>TE FOFO C/ FG PN-25 800 X 400MM (589KG)</v>
          </cell>
          <cell r="D5357" t="str">
            <v>UN</v>
          </cell>
          <cell r="E5357">
            <v>0</v>
          </cell>
        </row>
        <row r="5358">
          <cell r="B5358" t="str">
            <v>525691</v>
          </cell>
          <cell r="C5358" t="str">
            <v>TE FOFO C/ FG PN-25 800 X 600MM (784KG)</v>
          </cell>
          <cell r="D5358" t="str">
            <v>UN</v>
          </cell>
          <cell r="E5358">
            <v>0</v>
          </cell>
        </row>
        <row r="5359">
          <cell r="B5359" t="str">
            <v>525692</v>
          </cell>
          <cell r="C5359" t="str">
            <v>TE FOFO C/ FG PN-25 800 X 800MM (863KG)</v>
          </cell>
          <cell r="D5359" t="str">
            <v>UN</v>
          </cell>
          <cell r="E5359">
            <v>0</v>
          </cell>
        </row>
        <row r="5360">
          <cell r="B5360" t="str">
            <v>525693</v>
          </cell>
          <cell r="C5360" t="str">
            <v>TE FOFO C/ FG PN-25 900 X 200MM (603KG)</v>
          </cell>
          <cell r="D5360" t="str">
            <v>UN</v>
          </cell>
          <cell r="E5360">
            <v>0</v>
          </cell>
        </row>
        <row r="5361">
          <cell r="B5361" t="str">
            <v>525694</v>
          </cell>
          <cell r="C5361" t="str">
            <v>TE FOFO C/ FG PN-25 900 X 400MM (722KG)</v>
          </cell>
          <cell r="D5361" t="str">
            <v>UN</v>
          </cell>
          <cell r="E5361">
            <v>0</v>
          </cell>
        </row>
        <row r="5362">
          <cell r="B5362" t="str">
            <v>525695</v>
          </cell>
          <cell r="C5362" t="str">
            <v>TE FOFO C/ FG PN-25 900 X 600MM (990KG)</v>
          </cell>
          <cell r="D5362" t="str">
            <v>UN</v>
          </cell>
          <cell r="E5362">
            <v>0</v>
          </cell>
        </row>
        <row r="5363">
          <cell r="B5363" t="str">
            <v>525696</v>
          </cell>
          <cell r="C5363" t="str">
            <v>TE FOFO C/ FG PN-25 900 X 900MM (1107KG)</v>
          </cell>
          <cell r="D5363" t="str">
            <v>UN</v>
          </cell>
          <cell r="E5363">
            <v>0</v>
          </cell>
        </row>
        <row r="5364">
          <cell r="B5364" t="str">
            <v>525697</v>
          </cell>
          <cell r="C5364" t="str">
            <v>TE FOFO C/ FG PN-25 1000 X 200MM (785KG)</v>
          </cell>
          <cell r="D5364" t="str">
            <v>UN</v>
          </cell>
          <cell r="E5364">
            <v>0</v>
          </cell>
        </row>
        <row r="5365">
          <cell r="B5365" t="str">
            <v>525698</v>
          </cell>
          <cell r="C5365" t="str">
            <v>TE FOFO C/ FG PN-25 1000 X 400MM (920KG)</v>
          </cell>
          <cell r="D5365" t="str">
            <v>UN</v>
          </cell>
          <cell r="E5365">
            <v>0</v>
          </cell>
        </row>
        <row r="5366">
          <cell r="B5366" t="str">
            <v>525699</v>
          </cell>
          <cell r="C5366" t="str">
            <v>TE FOFO C/ FG PN-25 1000 X 600MM (1280KG)</v>
          </cell>
          <cell r="D5366" t="str">
            <v>UN</v>
          </cell>
          <cell r="E5366">
            <v>0</v>
          </cell>
        </row>
        <row r="5367">
          <cell r="B5367" t="str">
            <v>525701</v>
          </cell>
          <cell r="C5367" t="str">
            <v>TE FOFO C/ FG PN-25 1000 X 1000MM (1460KG)</v>
          </cell>
          <cell r="D5367" t="str">
            <v>UN</v>
          </cell>
          <cell r="E5367">
            <v>0</v>
          </cell>
        </row>
        <row r="5368">
          <cell r="B5368" t="str">
            <v>525702</v>
          </cell>
          <cell r="C5368" t="str">
            <v>TE FOFO C/ FG PN-25 1200 X 200MM (1137KG)</v>
          </cell>
          <cell r="D5368" t="str">
            <v>UN</v>
          </cell>
          <cell r="E5368">
            <v>0</v>
          </cell>
        </row>
        <row r="5369">
          <cell r="B5369" t="str">
            <v>525703</v>
          </cell>
          <cell r="C5369" t="str">
            <v>TE FOFO C/ FG PN-25 1200 X 400MM (1310KG)</v>
          </cell>
          <cell r="D5369" t="str">
            <v>UN</v>
          </cell>
          <cell r="E5369">
            <v>0</v>
          </cell>
        </row>
        <row r="5370">
          <cell r="B5370" t="str">
            <v>525704</v>
          </cell>
          <cell r="C5370" t="str">
            <v>TE FOFO C/ FG PN-25 1200 X 600MM (1473KG)</v>
          </cell>
          <cell r="D5370" t="str">
            <v>UN</v>
          </cell>
          <cell r="E5370">
            <v>0</v>
          </cell>
        </row>
        <row r="5371">
          <cell r="B5371" t="str">
            <v>525705</v>
          </cell>
          <cell r="C5371" t="str">
            <v>TE FOFO C/ FG PN-25 1200 X 800MM (1764KG)</v>
          </cell>
          <cell r="D5371" t="str">
            <v>UN</v>
          </cell>
          <cell r="E5371">
            <v>0</v>
          </cell>
        </row>
        <row r="5372">
          <cell r="B5372" t="str">
            <v>525706</v>
          </cell>
          <cell r="C5372" t="str">
            <v>TE FOFO C/ FG PN-25 1200 X 1000MM (2012KG)</v>
          </cell>
          <cell r="D5372" t="str">
            <v>UN</v>
          </cell>
          <cell r="E5372">
            <v>0</v>
          </cell>
        </row>
        <row r="5373">
          <cell r="B5373" t="str">
            <v>525707</v>
          </cell>
          <cell r="C5373" t="str">
            <v>TE FOFO C/ FG PN-25 1200 X 1200MM (2355KG)</v>
          </cell>
          <cell r="D5373" t="str">
            <v>UN</v>
          </cell>
          <cell r="E5373">
            <v>0</v>
          </cell>
        </row>
        <row r="5374">
          <cell r="B5374" t="str">
            <v>525708</v>
          </cell>
          <cell r="C5374" t="str">
            <v>TE FOFO JE/FG PN-10/16/25 80 X 50MM (14,3KG)</v>
          </cell>
          <cell r="D5374" t="str">
            <v>UN</v>
          </cell>
          <cell r="E5374">
            <v>0</v>
          </cell>
        </row>
        <row r="5375">
          <cell r="B5375" t="str">
            <v>525709</v>
          </cell>
          <cell r="C5375" t="str">
            <v>TE FOFO JE/FG PN-25 100 X 50MM (13KG)</v>
          </cell>
          <cell r="D5375" t="str">
            <v>UN</v>
          </cell>
          <cell r="E5375">
            <v>0</v>
          </cell>
        </row>
        <row r="5376">
          <cell r="B5376" t="str">
            <v>525710</v>
          </cell>
          <cell r="C5376" t="str">
            <v>TE FOFO JE/FG PN-25 100 X 80MM (16,5KG)</v>
          </cell>
          <cell r="D5376" t="str">
            <v>UN</v>
          </cell>
          <cell r="E5376">
            <v>0</v>
          </cell>
        </row>
        <row r="5377">
          <cell r="B5377" t="str">
            <v>525711</v>
          </cell>
          <cell r="C5377" t="str">
            <v>TE FOFO JE/FG PN-25 200 X 50MM (27KG)</v>
          </cell>
          <cell r="D5377" t="str">
            <v>UN</v>
          </cell>
          <cell r="E5377">
            <v>0</v>
          </cell>
        </row>
        <row r="5378">
          <cell r="B5378" t="str">
            <v>525712</v>
          </cell>
          <cell r="C5378" t="str">
            <v>TE FOFO JE/FG PN-25 200 X 100MM (32KG)</v>
          </cell>
          <cell r="D5378" t="str">
            <v>UN</v>
          </cell>
          <cell r="E5378">
            <v>0</v>
          </cell>
        </row>
        <row r="5379">
          <cell r="B5379" t="str">
            <v>525713</v>
          </cell>
          <cell r="C5379" t="str">
            <v>TE FOFO JE/FG PN-25 250 X 50MM (33KG)</v>
          </cell>
          <cell r="D5379" t="str">
            <v>UN</v>
          </cell>
          <cell r="E5379">
            <v>0</v>
          </cell>
        </row>
        <row r="5380">
          <cell r="B5380" t="str">
            <v>525714</v>
          </cell>
          <cell r="C5380" t="str">
            <v>TE FOFO JE/FG PN-25 250 X 100MM (41KG)</v>
          </cell>
          <cell r="D5380" t="str">
            <v>UN</v>
          </cell>
          <cell r="E5380">
            <v>0</v>
          </cell>
        </row>
        <row r="5381">
          <cell r="B5381" t="str">
            <v>525715</v>
          </cell>
          <cell r="C5381" t="str">
            <v>TE FOFO JE/FG PN-25 300 X 100MM (52KG)</v>
          </cell>
          <cell r="D5381" t="str">
            <v>UN</v>
          </cell>
          <cell r="E5381">
            <v>0</v>
          </cell>
        </row>
        <row r="5382">
          <cell r="B5382" t="str">
            <v>525716</v>
          </cell>
          <cell r="C5382" t="str">
            <v>TE FOFO JE/FG PN-25 300 X 200MM (70KG)</v>
          </cell>
          <cell r="D5382" t="str">
            <v>UN</v>
          </cell>
          <cell r="E5382">
            <v>0</v>
          </cell>
        </row>
        <row r="5383">
          <cell r="B5383" t="str">
            <v>525717</v>
          </cell>
          <cell r="C5383" t="str">
            <v>TE FOFO JE/FG PN-25 300 X 300MM (94KG)</v>
          </cell>
          <cell r="D5383" t="str">
            <v>UN</v>
          </cell>
          <cell r="E5383">
            <v>0</v>
          </cell>
        </row>
        <row r="5384">
          <cell r="B5384" t="str">
            <v>525718</v>
          </cell>
          <cell r="C5384" t="str">
            <v>TE FOFO JE/FG PN-25 350 X 100MM (65KG)</v>
          </cell>
          <cell r="D5384" t="str">
            <v>UN</v>
          </cell>
          <cell r="E5384">
            <v>0</v>
          </cell>
        </row>
        <row r="5385">
          <cell r="B5385" t="str">
            <v>525719</v>
          </cell>
          <cell r="C5385" t="str">
            <v>TE FOFO JE/FG PN-25 350 X 200MM (84KG)</v>
          </cell>
          <cell r="D5385" t="str">
            <v>UN</v>
          </cell>
          <cell r="E5385">
            <v>0</v>
          </cell>
        </row>
        <row r="5386">
          <cell r="B5386" t="str">
            <v>525720</v>
          </cell>
          <cell r="C5386" t="str">
            <v>TE FOFO JE/FG PN-25 350 X 350MM (123KG)</v>
          </cell>
          <cell r="D5386" t="str">
            <v>UN</v>
          </cell>
          <cell r="E5386">
            <v>0</v>
          </cell>
        </row>
        <row r="5387">
          <cell r="B5387" t="str">
            <v>525721</v>
          </cell>
          <cell r="C5387" t="str">
            <v>TE FOFO JE/FG PN-25 400 X 100MM (78KG)</v>
          </cell>
          <cell r="D5387" t="str">
            <v>UN</v>
          </cell>
          <cell r="E5387">
            <v>0</v>
          </cell>
        </row>
        <row r="5388">
          <cell r="B5388" t="str">
            <v>525722</v>
          </cell>
          <cell r="C5388" t="str">
            <v>TE FOFO JE/FG PN-25 400 X 200MM (100KG)</v>
          </cell>
          <cell r="D5388" t="str">
            <v>UN</v>
          </cell>
          <cell r="E5388">
            <v>0</v>
          </cell>
        </row>
        <row r="5389">
          <cell r="B5389" t="str">
            <v>525723</v>
          </cell>
          <cell r="C5389" t="str">
            <v>TE FOFO JE/FG PN-25 400 X 300MM (125KG)</v>
          </cell>
          <cell r="D5389" t="str">
            <v>UN</v>
          </cell>
          <cell r="E5389">
            <v>0</v>
          </cell>
        </row>
        <row r="5390">
          <cell r="B5390" t="str">
            <v>525724</v>
          </cell>
          <cell r="C5390" t="str">
            <v>TE FOFO JE/FG PN-25 400 X 400MM (162KG)</v>
          </cell>
          <cell r="D5390" t="str">
            <v>UN</v>
          </cell>
          <cell r="E5390">
            <v>0</v>
          </cell>
        </row>
        <row r="5391">
          <cell r="B5391" t="str">
            <v>525725</v>
          </cell>
          <cell r="C5391" t="str">
            <v>TE FOFO JE/FG PN-25 500 X 100MM (110KG)</v>
          </cell>
          <cell r="D5391" t="str">
            <v>UN</v>
          </cell>
          <cell r="E5391">
            <v>0</v>
          </cell>
        </row>
        <row r="5392">
          <cell r="B5392" t="str">
            <v>525726</v>
          </cell>
          <cell r="C5392" t="str">
            <v>TE FOFO JE/FG PN-25 500 X 200MM (136KG)</v>
          </cell>
          <cell r="D5392" t="str">
            <v>UN</v>
          </cell>
          <cell r="E5392">
            <v>0</v>
          </cell>
        </row>
        <row r="5393">
          <cell r="B5393" t="str">
            <v>525727</v>
          </cell>
          <cell r="C5393" t="str">
            <v>TE FOFO JE/FG PN-25 500 X 300MM (165KG)</v>
          </cell>
          <cell r="D5393" t="str">
            <v>UN</v>
          </cell>
          <cell r="E5393">
            <v>0</v>
          </cell>
        </row>
        <row r="5394">
          <cell r="B5394" t="str">
            <v>525728</v>
          </cell>
          <cell r="C5394" t="str">
            <v>TE FOFO JE/FG PN-25 500 X 400MM (209KG)</v>
          </cell>
          <cell r="D5394" t="str">
            <v>UN</v>
          </cell>
          <cell r="E5394">
            <v>0</v>
          </cell>
        </row>
        <row r="5395">
          <cell r="B5395" t="str">
            <v>525729</v>
          </cell>
          <cell r="C5395" t="str">
            <v>TE FOFO JE/FG PN-25 500 X 500MM (250KG)</v>
          </cell>
          <cell r="D5395" t="str">
            <v>UN</v>
          </cell>
          <cell r="E5395">
            <v>0</v>
          </cell>
        </row>
        <row r="5396">
          <cell r="B5396" t="str">
            <v>525730</v>
          </cell>
          <cell r="C5396" t="str">
            <v>TE FOFO JE/FG PN-25 600 X 100MM (140KG)</v>
          </cell>
          <cell r="D5396" t="str">
            <v>UN</v>
          </cell>
          <cell r="E5396">
            <v>0</v>
          </cell>
        </row>
        <row r="5397">
          <cell r="B5397" t="str">
            <v>525731</v>
          </cell>
          <cell r="C5397" t="str">
            <v>TE FOFO JE/FG PN-25 600 X 200MM (177KG)</v>
          </cell>
          <cell r="D5397" t="str">
            <v>UN</v>
          </cell>
          <cell r="E5397">
            <v>0</v>
          </cell>
        </row>
        <row r="5398">
          <cell r="B5398" t="str">
            <v>525732</v>
          </cell>
          <cell r="C5398" t="str">
            <v>TE FOFO JE/FG PN-25 600 X 300MM (210KG)</v>
          </cell>
          <cell r="D5398" t="str">
            <v>UN</v>
          </cell>
          <cell r="E5398">
            <v>0</v>
          </cell>
        </row>
        <row r="5399">
          <cell r="B5399" t="str">
            <v>525733</v>
          </cell>
          <cell r="C5399" t="str">
            <v>TE FOFO JE/FG PN-25 600 X 400MM (262KG)</v>
          </cell>
          <cell r="D5399" t="str">
            <v>UN</v>
          </cell>
          <cell r="E5399">
            <v>0</v>
          </cell>
        </row>
        <row r="5400">
          <cell r="B5400" t="str">
            <v>525734</v>
          </cell>
          <cell r="C5400" t="str">
            <v>TE FOFO JE/FG PN-25 600 X 600MM (367KG)</v>
          </cell>
          <cell r="D5400" t="str">
            <v>UN</v>
          </cell>
          <cell r="E5400">
            <v>0</v>
          </cell>
        </row>
        <row r="5401">
          <cell r="B5401" t="str">
            <v>525735</v>
          </cell>
          <cell r="C5401" t="str">
            <v>TE FOFO JE/FG PN-25 700 X 200MM (245KG)</v>
          </cell>
          <cell r="D5401" t="str">
            <v>UN</v>
          </cell>
          <cell r="E5401">
            <v>0</v>
          </cell>
        </row>
        <row r="5402">
          <cell r="B5402" t="str">
            <v>525736</v>
          </cell>
          <cell r="C5402" t="str">
            <v>TE FOFO JE/FG PN-25 700 X 400MM (338KG)</v>
          </cell>
          <cell r="D5402" t="str">
            <v>UN</v>
          </cell>
          <cell r="E5402">
            <v>0</v>
          </cell>
        </row>
        <row r="5403">
          <cell r="B5403" t="str">
            <v>525737</v>
          </cell>
          <cell r="C5403" t="str">
            <v>TE FOFO JE/FG PN-25 700 X 600MM (477KG)</v>
          </cell>
          <cell r="D5403" t="str">
            <v>UN</v>
          </cell>
          <cell r="E5403">
            <v>0</v>
          </cell>
        </row>
        <row r="5404">
          <cell r="B5404" t="str">
            <v>525738</v>
          </cell>
          <cell r="C5404" t="str">
            <v>TE FOFO JE/FG PN-25 700 X 700MM (511KG)</v>
          </cell>
          <cell r="D5404" t="str">
            <v>UN</v>
          </cell>
          <cell r="E5404">
            <v>0</v>
          </cell>
        </row>
        <row r="5405">
          <cell r="B5405" t="str">
            <v>525739</v>
          </cell>
          <cell r="C5405" t="str">
            <v>TE FOFO JE2GS/FG PN-25 800 X 200MM (317,2KG)</v>
          </cell>
          <cell r="D5405" t="str">
            <v>UN</v>
          </cell>
          <cell r="E5405">
            <v>0</v>
          </cell>
        </row>
        <row r="5406">
          <cell r="B5406" t="str">
            <v>525740</v>
          </cell>
          <cell r="C5406" t="str">
            <v>TE FOFO JE2GS/FG PN-25 800 X 400MM (423KG)</v>
          </cell>
          <cell r="D5406" t="str">
            <v>UN</v>
          </cell>
          <cell r="E5406">
            <v>0</v>
          </cell>
        </row>
        <row r="5407">
          <cell r="B5407" t="str">
            <v>525741</v>
          </cell>
          <cell r="C5407" t="str">
            <v>TE FOFO JE2GS/FG PN-25 800 X 600MM (637,6KG)</v>
          </cell>
          <cell r="D5407" t="str">
            <v>UN</v>
          </cell>
          <cell r="E5407">
            <v>0</v>
          </cell>
        </row>
        <row r="5408">
          <cell r="B5408" t="str">
            <v>525742</v>
          </cell>
          <cell r="C5408" t="str">
            <v>TE FOFO JE2GS/FG PN-25 800 X 800MM (708,3KG)</v>
          </cell>
          <cell r="D5408" t="str">
            <v>UN</v>
          </cell>
          <cell r="E5408">
            <v>0</v>
          </cell>
        </row>
        <row r="5409">
          <cell r="B5409" t="str">
            <v>525743</v>
          </cell>
          <cell r="C5409" t="str">
            <v>TE FOFO JE2GS/FG PN-25 900 X 200MM (325,9KG)</v>
          </cell>
          <cell r="D5409" t="str">
            <v>UN</v>
          </cell>
          <cell r="E5409">
            <v>0</v>
          </cell>
        </row>
        <row r="5410">
          <cell r="B5410" t="str">
            <v>525744</v>
          </cell>
          <cell r="C5410" t="str">
            <v>TE FOFO JE2GS/FG PN-25 900 X 400MM (519,7KG)</v>
          </cell>
          <cell r="D5410" t="str">
            <v>UN</v>
          </cell>
          <cell r="E5410">
            <v>0</v>
          </cell>
        </row>
        <row r="5411">
          <cell r="B5411" t="str">
            <v>525745</v>
          </cell>
          <cell r="C5411" t="str">
            <v>TE FOFO JE2GS/FG PN-25 900 X 600MM (803,4KG)</v>
          </cell>
          <cell r="D5411" t="str">
            <v>UN</v>
          </cell>
          <cell r="E5411">
            <v>0</v>
          </cell>
        </row>
        <row r="5412">
          <cell r="B5412" t="str">
            <v>525746</v>
          </cell>
          <cell r="C5412" t="str">
            <v>TE FOFO JE2GS/FG PN-25 900 X 800MM (923,6KG)</v>
          </cell>
          <cell r="D5412" t="str">
            <v>UN</v>
          </cell>
          <cell r="E5412">
            <v>0</v>
          </cell>
        </row>
        <row r="5413">
          <cell r="B5413" t="str">
            <v>525747</v>
          </cell>
          <cell r="C5413" t="str">
            <v>TE FOFO JE2GS/FG PN-25 900 X 900MM (1010KG)</v>
          </cell>
          <cell r="D5413" t="str">
            <v>UN</v>
          </cell>
          <cell r="E5413">
            <v>0</v>
          </cell>
        </row>
        <row r="5414">
          <cell r="B5414" t="str">
            <v>525748</v>
          </cell>
          <cell r="C5414" t="str">
            <v>TE FOFO JE2GS/FG PN-25 1000 X 200MM (470,9KG)</v>
          </cell>
          <cell r="D5414" t="str">
            <v>UN</v>
          </cell>
          <cell r="E5414">
            <v>0</v>
          </cell>
        </row>
        <row r="5415">
          <cell r="B5415" t="str">
            <v>525749</v>
          </cell>
          <cell r="C5415" t="str">
            <v>TE FOFO JE2GS/FG PN-25 1000 X 400MM (648,6KG)</v>
          </cell>
          <cell r="D5415" t="str">
            <v>UN</v>
          </cell>
          <cell r="E5415">
            <v>0</v>
          </cell>
        </row>
        <row r="5416">
          <cell r="B5416" t="str">
            <v>525750</v>
          </cell>
          <cell r="C5416" t="str">
            <v>TE FOFO JE2GS/FG PN-25 1000 X 600MM (971KG)</v>
          </cell>
          <cell r="D5416" t="str">
            <v>UN</v>
          </cell>
          <cell r="E5416">
            <v>0</v>
          </cell>
        </row>
        <row r="5417">
          <cell r="B5417" t="str">
            <v>525751</v>
          </cell>
          <cell r="C5417" t="str">
            <v>TE FOFO JE2GS/FG PN-25 1000 X 800MM (1133KG)</v>
          </cell>
          <cell r="D5417" t="str">
            <v>UN</v>
          </cell>
          <cell r="E5417">
            <v>0</v>
          </cell>
        </row>
        <row r="5418">
          <cell r="B5418" t="str">
            <v>525752</v>
          </cell>
          <cell r="C5418" t="str">
            <v>TE FOFO JE2GS/FG PN-25 1000 X 1000MM (1299KG)</v>
          </cell>
          <cell r="D5418" t="str">
            <v>UN</v>
          </cell>
          <cell r="E5418">
            <v>0</v>
          </cell>
        </row>
        <row r="5419">
          <cell r="B5419" t="str">
            <v>525753</v>
          </cell>
          <cell r="C5419" t="str">
            <v>TE FOFO JE2GS/FG PN-25 1200 X 200MM (758KG)</v>
          </cell>
          <cell r="D5419" t="str">
            <v>UN</v>
          </cell>
          <cell r="E5419">
            <v>0</v>
          </cell>
        </row>
        <row r="5420">
          <cell r="B5420" t="str">
            <v>525754</v>
          </cell>
          <cell r="C5420" t="str">
            <v>TE FOFO JE2GS/FG PN-25 1200 X 400MM (991KG)</v>
          </cell>
          <cell r="D5420" t="str">
            <v>UN</v>
          </cell>
          <cell r="E5420">
            <v>0</v>
          </cell>
        </row>
        <row r="5421">
          <cell r="B5421" t="str">
            <v>525755</v>
          </cell>
          <cell r="C5421" t="str">
            <v>TE FOFO JE2GS/FG PN-25 1200 X 600MM (1367KG)</v>
          </cell>
          <cell r="D5421" t="str">
            <v>UN</v>
          </cell>
          <cell r="E5421">
            <v>0</v>
          </cell>
        </row>
        <row r="5422">
          <cell r="B5422" t="str">
            <v>525756</v>
          </cell>
          <cell r="C5422" t="str">
            <v>TE FOFO JE2GS/FG PN-25 1200 X 800MM (1637KG)</v>
          </cell>
          <cell r="D5422" t="str">
            <v>UN</v>
          </cell>
          <cell r="E5422">
            <v>0</v>
          </cell>
        </row>
        <row r="5423">
          <cell r="B5423" t="str">
            <v>525757</v>
          </cell>
          <cell r="C5423" t="str">
            <v>TE FOFO JE2GS/FG PN-25 1200 X 1000MM (1898KG)</v>
          </cell>
          <cell r="D5423" t="str">
            <v>UN</v>
          </cell>
          <cell r="E5423">
            <v>0</v>
          </cell>
        </row>
        <row r="5424">
          <cell r="B5424" t="str">
            <v>525758</v>
          </cell>
          <cell r="C5424" t="str">
            <v>TE FOFO JE2GS/FG PN-25 1200 X 1200MM (2135KG)</v>
          </cell>
          <cell r="D5424" t="str">
            <v>UN</v>
          </cell>
          <cell r="E5424">
            <v>0</v>
          </cell>
        </row>
        <row r="5425">
          <cell r="B5425" t="str">
            <v>525759</v>
          </cell>
          <cell r="C5425" t="str">
            <v>TE FOFO JM/FG PN-25 700 X 200MM (369KG)</v>
          </cell>
          <cell r="D5425" t="str">
            <v>UN</v>
          </cell>
          <cell r="E5425">
            <v>0</v>
          </cell>
        </row>
        <row r="5426">
          <cell r="B5426" t="str">
            <v>525760</v>
          </cell>
          <cell r="C5426" t="str">
            <v>TE FOFO JM/FG PN-25 700 X 400MM (467KG)</v>
          </cell>
          <cell r="D5426" t="str">
            <v>UN</v>
          </cell>
          <cell r="E5426">
            <v>0</v>
          </cell>
        </row>
        <row r="5427">
          <cell r="B5427" t="str">
            <v>525761</v>
          </cell>
          <cell r="C5427" t="str">
            <v>TE FOFO JM/FG PN-25 700 X 600MM (616KG)</v>
          </cell>
          <cell r="D5427" t="str">
            <v>UN</v>
          </cell>
          <cell r="E5427">
            <v>0</v>
          </cell>
        </row>
        <row r="5428">
          <cell r="B5428" t="str">
            <v>525762</v>
          </cell>
          <cell r="C5428" t="str">
            <v>TE FOFO JM/FG PN-25 700 X 700MM (659KG)</v>
          </cell>
          <cell r="D5428" t="str">
            <v>UN</v>
          </cell>
          <cell r="E5428">
            <v>0</v>
          </cell>
        </row>
        <row r="5429">
          <cell r="B5429" t="str">
            <v>525763</v>
          </cell>
          <cell r="C5429" t="str">
            <v>TE FOFO JM/FG PN-25 800 X 200MM (516KG)</v>
          </cell>
          <cell r="D5429" t="str">
            <v>UN</v>
          </cell>
          <cell r="E5429">
            <v>0</v>
          </cell>
        </row>
        <row r="5430">
          <cell r="B5430" t="str">
            <v>525764</v>
          </cell>
          <cell r="C5430" t="str">
            <v>TE FOFO JM/FG PN-25 800 X 400MM (647KG)</v>
          </cell>
          <cell r="D5430" t="str">
            <v>UN</v>
          </cell>
          <cell r="E5430">
            <v>0</v>
          </cell>
        </row>
        <row r="5431">
          <cell r="B5431" t="str">
            <v>525765</v>
          </cell>
          <cell r="C5431" t="str">
            <v>TE FOFO JM/FG PN-25 800 X 600MM (900KG)</v>
          </cell>
          <cell r="D5431" t="str">
            <v>UN</v>
          </cell>
          <cell r="E5431">
            <v>0</v>
          </cell>
        </row>
        <row r="5432">
          <cell r="B5432" t="str">
            <v>525766</v>
          </cell>
          <cell r="C5432" t="str">
            <v>TE FOFO JM/FG PN-25 800 X 800MM (939KG)</v>
          </cell>
          <cell r="D5432" t="str">
            <v>UN</v>
          </cell>
          <cell r="E5432">
            <v>0</v>
          </cell>
        </row>
        <row r="5433">
          <cell r="B5433" t="str">
            <v>525767</v>
          </cell>
          <cell r="C5433" t="str">
            <v>TE FOFO JM/FG PN-25 900 X 200MM (633KG)</v>
          </cell>
          <cell r="D5433" t="str">
            <v>UN</v>
          </cell>
          <cell r="E5433">
            <v>0</v>
          </cell>
        </row>
        <row r="5434">
          <cell r="B5434" t="str">
            <v>525768</v>
          </cell>
          <cell r="C5434" t="str">
            <v>TE FOFO JM/FG PN-25 900 X 400MM (816KG)</v>
          </cell>
          <cell r="D5434" t="str">
            <v>UN</v>
          </cell>
          <cell r="E5434">
            <v>0</v>
          </cell>
        </row>
        <row r="5435">
          <cell r="B5435" t="str">
            <v>525769</v>
          </cell>
          <cell r="C5435" t="str">
            <v>TE FOFO JM/FG PN-25 900 X 600MM (1121KG)</v>
          </cell>
          <cell r="D5435" t="str">
            <v>UN</v>
          </cell>
          <cell r="E5435">
            <v>0</v>
          </cell>
        </row>
        <row r="5436">
          <cell r="B5436" t="str">
            <v>525770</v>
          </cell>
          <cell r="C5436" t="str">
            <v>TE FOFO JM/FG PN-25 900 X 800MM (1224KG)</v>
          </cell>
          <cell r="D5436" t="str">
            <v>UN</v>
          </cell>
          <cell r="E5436">
            <v>0</v>
          </cell>
        </row>
        <row r="5437">
          <cell r="B5437" t="str">
            <v>525771</v>
          </cell>
          <cell r="C5437" t="str">
            <v>TE FOFO JM/FG PN-25 900 X 900MM (1314KG)</v>
          </cell>
          <cell r="D5437" t="str">
            <v>UN</v>
          </cell>
          <cell r="E5437">
            <v>0</v>
          </cell>
        </row>
        <row r="5438">
          <cell r="B5438" t="str">
            <v>525772</v>
          </cell>
          <cell r="C5438" t="str">
            <v>TE FOFO JM/FG PN-25 1000 X 200MM (862KG)</v>
          </cell>
          <cell r="D5438" t="str">
            <v>UN</v>
          </cell>
          <cell r="E5438">
            <v>0</v>
          </cell>
        </row>
        <row r="5439">
          <cell r="B5439" t="str">
            <v>525773</v>
          </cell>
          <cell r="C5439" t="str">
            <v>TE FOFO JM/FG PN-25 1000 X 400MM (1039KG)</v>
          </cell>
          <cell r="D5439" t="str">
            <v>UN</v>
          </cell>
          <cell r="E5439">
            <v>0</v>
          </cell>
        </row>
        <row r="5440">
          <cell r="B5440" t="str">
            <v>525774</v>
          </cell>
          <cell r="C5440" t="str">
            <v>TE FOFO JM/FG PN-25 1000 X 600MM (1352KG)</v>
          </cell>
          <cell r="D5440" t="str">
            <v>UN</v>
          </cell>
          <cell r="E5440">
            <v>0</v>
          </cell>
        </row>
        <row r="5441">
          <cell r="B5441" t="str">
            <v>525775</v>
          </cell>
          <cell r="C5441" t="str">
            <v>TE FOFO JM/FG PN-25 1000 X 800MM (1505KG)</v>
          </cell>
          <cell r="D5441" t="str">
            <v>UN</v>
          </cell>
          <cell r="E5441">
            <v>0</v>
          </cell>
        </row>
        <row r="5442">
          <cell r="B5442" t="str">
            <v>525776</v>
          </cell>
          <cell r="C5442" t="str">
            <v>TE FOFO JM/FG PN-25 1000 X 1000MM (1674KG)</v>
          </cell>
          <cell r="D5442" t="str">
            <v>UN</v>
          </cell>
          <cell r="E5442">
            <v>0</v>
          </cell>
        </row>
        <row r="5443">
          <cell r="B5443" t="str">
            <v>525777</v>
          </cell>
          <cell r="C5443" t="str">
            <v>TE FOFO JM/FG PN-25 1200 X 200MM (1138KG)</v>
          </cell>
          <cell r="D5443" t="str">
            <v>UN</v>
          </cell>
          <cell r="E5443">
            <v>0</v>
          </cell>
        </row>
        <row r="5444">
          <cell r="B5444" t="str">
            <v>525778</v>
          </cell>
          <cell r="C5444" t="str">
            <v>TE FOFO JM/FG PN-25 1200 X 400MM (1363KG)</v>
          </cell>
          <cell r="D5444" t="str">
            <v>UN</v>
          </cell>
          <cell r="E5444">
            <v>0</v>
          </cell>
        </row>
        <row r="5445">
          <cell r="B5445" t="str">
            <v>525779</v>
          </cell>
          <cell r="C5445" t="str">
            <v>TE FOFO JM/FG PN-25 1200 X 600MM (1736KG)</v>
          </cell>
          <cell r="D5445" t="str">
            <v>UN</v>
          </cell>
          <cell r="E5445">
            <v>0</v>
          </cell>
        </row>
        <row r="5446">
          <cell r="B5446" t="str">
            <v>525780</v>
          </cell>
          <cell r="C5446" t="str">
            <v>TE FOFO JM/FG PN-25 1200 X 800MM (2014KG)</v>
          </cell>
          <cell r="D5446" t="str">
            <v>UN</v>
          </cell>
          <cell r="E5446">
            <v>0</v>
          </cell>
        </row>
        <row r="5447">
          <cell r="B5447" t="str">
            <v>525781</v>
          </cell>
          <cell r="C5447" t="str">
            <v>TE FOFO JM/FG PN-25 1200 X 1000MM (2266KG)</v>
          </cell>
          <cell r="D5447" t="str">
            <v>UN</v>
          </cell>
          <cell r="E5447">
            <v>0</v>
          </cell>
        </row>
        <row r="5448">
          <cell r="B5448" t="str">
            <v>525782</v>
          </cell>
          <cell r="C5448" t="str">
            <v>TE FOFO JM/FG PN-25 1200 X 1200MM (2510KG)</v>
          </cell>
          <cell r="D5448" t="str">
            <v>UN</v>
          </cell>
          <cell r="E5448">
            <v>0</v>
          </cell>
        </row>
        <row r="5450">
          <cell r="B5450" t="str">
            <v>525800</v>
          </cell>
          <cell r="C5450" t="str">
            <v>TOCO EM FOFO (C31 - METALURGICA 100%)</v>
          </cell>
        </row>
        <row r="5451">
          <cell r="B5451" t="str">
            <v>525801</v>
          </cell>
          <cell r="C5451" t="str">
            <v>TOCO FOFO C/FG PN-10 D=100MM;L=250MM (14KG)</v>
          </cell>
          <cell r="D5451" t="str">
            <v>UN</v>
          </cell>
          <cell r="E5451">
            <v>164.4</v>
          </cell>
        </row>
        <row r="5452">
          <cell r="B5452" t="str">
            <v>525802</v>
          </cell>
          <cell r="C5452" t="str">
            <v>TOCO FOFO C/FG PN-10 D=150MM;L=250MM (24KG)</v>
          </cell>
          <cell r="D5452" t="str">
            <v>UN</v>
          </cell>
          <cell r="E5452">
            <v>228.23</v>
          </cell>
        </row>
        <row r="5453">
          <cell r="B5453" t="str">
            <v>525803</v>
          </cell>
          <cell r="C5453" t="str">
            <v>TOCO FOFO C/FG PN-10 D=200MM;L=250MM (32KG)</v>
          </cell>
          <cell r="D5453" t="str">
            <v>UN</v>
          </cell>
          <cell r="E5453">
            <v>417.42</v>
          </cell>
        </row>
        <row r="5454">
          <cell r="B5454" t="str">
            <v>525804</v>
          </cell>
          <cell r="C5454" t="str">
            <v>TOCO FOFO C/FG PN-10 D=250MM;L=250MM (44KG)</v>
          </cell>
          <cell r="D5454" t="str">
            <v>UN</v>
          </cell>
          <cell r="E5454">
            <v>642.37</v>
          </cell>
        </row>
        <row r="5455">
          <cell r="B5455" t="str">
            <v>525805</v>
          </cell>
          <cell r="C5455" t="str">
            <v>TOCO FOFO C/FG PN-10 D=300MM;L=250MM (56KG)</v>
          </cell>
          <cell r="D5455" t="str">
            <v>UN</v>
          </cell>
          <cell r="E5455">
            <v>740.77</v>
          </cell>
        </row>
        <row r="5456">
          <cell r="B5456" t="str">
            <v>525806</v>
          </cell>
          <cell r="C5456" t="str">
            <v>TOCO FOFO C/FG PN-10 D=350MM;L=250MM (70KG)</v>
          </cell>
          <cell r="D5456" t="str">
            <v>UN</v>
          </cell>
          <cell r="E5456">
            <v>911.59</v>
          </cell>
        </row>
        <row r="5457">
          <cell r="B5457" t="str">
            <v>525807</v>
          </cell>
          <cell r="C5457" t="str">
            <v>TOCO FOFO C/FG PN-10 D=400MM;L=250MM (85KG)</v>
          </cell>
          <cell r="D5457" t="str">
            <v>UN</v>
          </cell>
          <cell r="E5457">
            <v>968.7</v>
          </cell>
        </row>
        <row r="5458">
          <cell r="B5458" t="str">
            <v>525808</v>
          </cell>
          <cell r="C5458" t="str">
            <v>TOCO FOFO C/FG PN-10 D=450MM;L=250MM (95KG)</v>
          </cell>
          <cell r="D5458" t="str">
            <v>UN</v>
          </cell>
          <cell r="E5458">
            <v>2847.1</v>
          </cell>
        </row>
        <row r="5459">
          <cell r="B5459" t="str">
            <v>525809</v>
          </cell>
          <cell r="C5459" t="str">
            <v>TOCO FOFO C/FG PN-10 D=500MM;L=250MM (116KG)</v>
          </cell>
          <cell r="D5459" t="str">
            <v>UN</v>
          </cell>
          <cell r="E5459">
            <v>2777.95</v>
          </cell>
        </row>
        <row r="5460">
          <cell r="B5460" t="str">
            <v>525810</v>
          </cell>
          <cell r="C5460" t="str">
            <v>TOCO FOFO C/FG PN-10 D=600MM;L=250MM (165KG)</v>
          </cell>
          <cell r="D5460" t="str">
            <v>UN</v>
          </cell>
          <cell r="E5460">
            <v>0</v>
          </cell>
        </row>
        <row r="5461">
          <cell r="B5461" t="str">
            <v>525811</v>
          </cell>
          <cell r="C5461" t="str">
            <v>TOCO FOFO C/FG PN-10 D=700MM;L=250MM (219KG)</v>
          </cell>
          <cell r="D5461" t="str">
            <v>UN</v>
          </cell>
          <cell r="E5461">
            <v>0</v>
          </cell>
        </row>
        <row r="5462">
          <cell r="B5462" t="str">
            <v>525812</v>
          </cell>
          <cell r="C5462" t="str">
            <v>TOCO FOFO C/FG PN-10 D=800MM;L=250MM (279KG)</v>
          </cell>
          <cell r="D5462" t="str">
            <v>UN</v>
          </cell>
          <cell r="E5462">
            <v>0</v>
          </cell>
        </row>
        <row r="5463">
          <cell r="B5463" t="str">
            <v>525813</v>
          </cell>
          <cell r="C5463" t="str">
            <v>TOCO FOFO C/FG PN-10 D=900MM;L=250MM (350KG)</v>
          </cell>
          <cell r="D5463" t="str">
            <v>UN</v>
          </cell>
          <cell r="E5463">
            <v>0</v>
          </cell>
        </row>
        <row r="5464">
          <cell r="B5464" t="str">
            <v>525814</v>
          </cell>
          <cell r="C5464" t="str">
            <v>TOCO FOFO C/FG PN-10 D=1000MM;L=250MM (419KG)</v>
          </cell>
          <cell r="D5464" t="str">
            <v>UN</v>
          </cell>
          <cell r="E5464">
            <v>0</v>
          </cell>
        </row>
        <row r="5465">
          <cell r="B5465" t="str">
            <v>525815</v>
          </cell>
          <cell r="C5465" t="str">
            <v>TOCO FOFO C/FG PN-10 D=1200MM;L=250MM (597KG)</v>
          </cell>
          <cell r="D5465" t="str">
            <v>UN</v>
          </cell>
          <cell r="E5465">
            <v>0</v>
          </cell>
        </row>
        <row r="5466">
          <cell r="B5466" t="str">
            <v>525816</v>
          </cell>
          <cell r="C5466" t="str">
            <v>TOCO FOFO C/FG PN-10/16/25 D=80MM;L= 500MM(13KG)</v>
          </cell>
          <cell r="D5466" t="str">
            <v>UN</v>
          </cell>
          <cell r="E5466">
            <v>320.18</v>
          </cell>
        </row>
        <row r="5467">
          <cell r="B5467" t="str">
            <v>525817</v>
          </cell>
          <cell r="C5467" t="str">
            <v>TOCO FOFO C/FG PN-10 D=100MM;L=500MM (19KG)</v>
          </cell>
          <cell r="D5467" t="str">
            <v>UN</v>
          </cell>
          <cell r="E5467">
            <v>207.83</v>
          </cell>
        </row>
        <row r="5468">
          <cell r="B5468" t="str">
            <v>525818</v>
          </cell>
          <cell r="C5468" t="str">
            <v>TOCO FOFO C/FG PN-10 D=150MM;L=500MM (32KG)</v>
          </cell>
          <cell r="D5468" t="str">
            <v>UN</v>
          </cell>
          <cell r="E5468">
            <v>577.84</v>
          </cell>
        </row>
        <row r="5469">
          <cell r="B5469" t="str">
            <v>525819</v>
          </cell>
          <cell r="C5469" t="str">
            <v>TOCO FOFO C/FG PN-10 D=200MM;L=500MM (43KG)</v>
          </cell>
          <cell r="D5469" t="str">
            <v>UN</v>
          </cell>
          <cell r="E5469">
            <v>556.38</v>
          </cell>
        </row>
        <row r="5470">
          <cell r="B5470" t="str">
            <v>525820</v>
          </cell>
          <cell r="C5470" t="str">
            <v>TOCO FOFO C/FG PN-10 D=250MM;L=500MM (60KG)</v>
          </cell>
          <cell r="D5470" t="str">
            <v>UN</v>
          </cell>
          <cell r="E5470">
            <v>813.47</v>
          </cell>
        </row>
        <row r="5471">
          <cell r="B5471" t="str">
            <v>525821</v>
          </cell>
          <cell r="C5471" t="str">
            <v>TOCO FOFO C/FG PN-10 D=300MM;L=500MM (76KG)</v>
          </cell>
          <cell r="D5471" t="str">
            <v>UN</v>
          </cell>
          <cell r="E5471">
            <v>967.56</v>
          </cell>
        </row>
        <row r="5472">
          <cell r="B5472" t="str">
            <v>525822</v>
          </cell>
          <cell r="C5472" t="str">
            <v>TOCO FOFO C/FG PN-10 D=350MM;L=500MM (88KG)</v>
          </cell>
          <cell r="D5472" t="str">
            <v>UN</v>
          </cell>
          <cell r="E5472">
            <v>1540.28</v>
          </cell>
        </row>
        <row r="5473">
          <cell r="B5473" t="str">
            <v>525823</v>
          </cell>
          <cell r="C5473" t="str">
            <v>TOCO FOFO C/FG PN-10 D=400MM;L=500MM (114KG)</v>
          </cell>
          <cell r="D5473" t="str">
            <v>UN</v>
          </cell>
          <cell r="E5473">
            <v>1670.71</v>
          </cell>
        </row>
        <row r="5474">
          <cell r="B5474" t="str">
            <v>525824</v>
          </cell>
          <cell r="C5474" t="str">
            <v>TOCO FOFO C/FG PN-10 D=450MM;L=500MM (137KG)</v>
          </cell>
          <cell r="D5474" t="str">
            <v>UN</v>
          </cell>
          <cell r="E5474">
            <v>3082.78</v>
          </cell>
        </row>
        <row r="5475">
          <cell r="B5475" t="str">
            <v>525825</v>
          </cell>
          <cell r="C5475" t="str">
            <v>TOCO FOFO C/FG PN-10 D=500MM;L=500MM (156KG)</v>
          </cell>
          <cell r="D5475" t="str">
            <v>UN</v>
          </cell>
          <cell r="E5475">
            <v>3144.44</v>
          </cell>
        </row>
        <row r="5476">
          <cell r="B5476" t="str">
            <v>525826</v>
          </cell>
          <cell r="C5476" t="str">
            <v>TOCO FOFO C/FG PN-10 D=600MM;L=500MM (217KG)</v>
          </cell>
          <cell r="D5476" t="str">
            <v>UN</v>
          </cell>
          <cell r="E5476">
            <v>0</v>
          </cell>
        </row>
        <row r="5477">
          <cell r="B5477" t="str">
            <v>525827</v>
          </cell>
          <cell r="C5477" t="str">
            <v>TOCO FOFO C/FG PN-10 D=700MM;L=500MM (289KG)</v>
          </cell>
          <cell r="D5477" t="str">
            <v>UN</v>
          </cell>
          <cell r="E5477">
            <v>0</v>
          </cell>
        </row>
        <row r="5478">
          <cell r="B5478" t="str">
            <v>525828</v>
          </cell>
          <cell r="C5478" t="str">
            <v>TOCO FOFO C/FG PN-10 D=800MM;L=500MM (361KG)</v>
          </cell>
          <cell r="D5478" t="str">
            <v>UN</v>
          </cell>
          <cell r="E5478">
            <v>0</v>
          </cell>
        </row>
        <row r="5479">
          <cell r="B5479" t="str">
            <v>525829</v>
          </cell>
          <cell r="C5479" t="str">
            <v>TOCO FOFO C/FG PN-10 D=900MM;L=500MM (450KG)</v>
          </cell>
          <cell r="D5479" t="str">
            <v>UN</v>
          </cell>
          <cell r="E5479">
            <v>0</v>
          </cell>
        </row>
        <row r="5480">
          <cell r="B5480" t="str">
            <v>525830</v>
          </cell>
          <cell r="C5480" t="str">
            <v>TOCO FOFO C/FG PN-10 D=1000MM;L=500MM (538KG)</v>
          </cell>
          <cell r="D5480" t="str">
            <v>UN</v>
          </cell>
          <cell r="E5480">
            <v>0</v>
          </cell>
        </row>
        <row r="5481">
          <cell r="B5481" t="str">
            <v>525831</v>
          </cell>
          <cell r="C5481" t="str">
            <v>TOCO FOFO C/FG PN-10 D=1200MM;L=500MM (755KG)</v>
          </cell>
          <cell r="D5481" t="str">
            <v>UN</v>
          </cell>
          <cell r="E5481">
            <v>0</v>
          </cell>
        </row>
        <row r="5482">
          <cell r="B5482" t="str">
            <v>525832</v>
          </cell>
          <cell r="C5482" t="str">
            <v>TOCO FOFO C/FG E ABA VED.PN-10/16/25 D=80MM(18KG)</v>
          </cell>
          <cell r="D5482" t="str">
            <v>UN</v>
          </cell>
          <cell r="E5482">
            <v>373.98</v>
          </cell>
        </row>
        <row r="5483">
          <cell r="B5483" t="str">
            <v>525833</v>
          </cell>
          <cell r="C5483" t="str">
            <v>TOCO FOFO C/FG E ABA DE VED.PN-10 D=100MM (26KG)</v>
          </cell>
          <cell r="D5483" t="str">
            <v>UN</v>
          </cell>
          <cell r="E5483">
            <v>381.47</v>
          </cell>
        </row>
        <row r="5484">
          <cell r="B5484" t="str">
            <v>525834</v>
          </cell>
          <cell r="C5484" t="str">
            <v>TOCO FOFO C/FG E ABA DE VED.PN-10 D=150MM (40KG)</v>
          </cell>
          <cell r="D5484" t="str">
            <v>UN</v>
          </cell>
          <cell r="E5484">
            <v>611.82000000000005</v>
          </cell>
        </row>
        <row r="5485">
          <cell r="B5485" t="str">
            <v>525835</v>
          </cell>
          <cell r="C5485" t="str">
            <v>TOCO FOFO C/FG E ABA DE VED.PN-10 D=200MM (56KG)</v>
          </cell>
          <cell r="D5485" t="str">
            <v>UN</v>
          </cell>
          <cell r="E5485">
            <v>706.46</v>
          </cell>
        </row>
        <row r="5486">
          <cell r="B5486" t="str">
            <v>525836</v>
          </cell>
          <cell r="C5486" t="str">
            <v>TOCO FOFO C/FG E ABA DE VED.PN-10 D=250MM (73KG)</v>
          </cell>
          <cell r="D5486" t="str">
            <v>UN</v>
          </cell>
          <cell r="E5486">
            <v>1002.08</v>
          </cell>
        </row>
        <row r="5487">
          <cell r="B5487" t="str">
            <v>525837</v>
          </cell>
          <cell r="C5487" t="str">
            <v>TOCO FOFO C/FG E ABA DE VED.PN-10 D=300MM (93KG)</v>
          </cell>
          <cell r="D5487" t="str">
            <v>UN</v>
          </cell>
          <cell r="E5487">
            <v>1022.12</v>
          </cell>
        </row>
        <row r="5488">
          <cell r="B5488" t="str">
            <v>525838</v>
          </cell>
          <cell r="C5488" t="str">
            <v>TOCO FOFO C/FG E ABA DE VED.PN-10 D=350MM (112KG)</v>
          </cell>
          <cell r="D5488" t="str">
            <v>UN</v>
          </cell>
          <cell r="E5488">
            <v>1508.11</v>
          </cell>
        </row>
        <row r="5489">
          <cell r="B5489" t="str">
            <v>525839</v>
          </cell>
          <cell r="C5489" t="str">
            <v>TOCO FOFO C/FG E ABA DE VED.PN-10 D=400MM (136KG)</v>
          </cell>
          <cell r="D5489" t="str">
            <v>UN</v>
          </cell>
          <cell r="E5489">
            <v>1586.74</v>
          </cell>
        </row>
        <row r="5490">
          <cell r="B5490" t="str">
            <v>525840</v>
          </cell>
          <cell r="C5490" t="str">
            <v>TOCO FOFO C/FG E ABA DE VED.PN-10 D=450MM (183KG)</v>
          </cell>
          <cell r="D5490" t="str">
            <v>UN</v>
          </cell>
          <cell r="E5490">
            <v>3435.26</v>
          </cell>
        </row>
        <row r="5491">
          <cell r="B5491" t="str">
            <v>525841</v>
          </cell>
          <cell r="C5491" t="str">
            <v>TOCO FOFO C/FG E ABA DE VED.PN-10 D=500MM (197KG)</v>
          </cell>
          <cell r="D5491" t="str">
            <v>UN</v>
          </cell>
          <cell r="E5491">
            <v>3532.36</v>
          </cell>
        </row>
        <row r="5492">
          <cell r="B5492" t="str">
            <v>525842</v>
          </cell>
          <cell r="C5492" t="str">
            <v>TOCO FOFO C/FG E ABA DE VED.PN-10 D=600MM (253KG)</v>
          </cell>
          <cell r="D5492" t="str">
            <v>UN</v>
          </cell>
          <cell r="E5492">
            <v>0</v>
          </cell>
        </row>
        <row r="5493">
          <cell r="B5493" t="str">
            <v>525843</v>
          </cell>
          <cell r="C5493" t="str">
            <v>TOCO FOFO C/FG E ABA DE VED.PN-10 D=700MM (320KG)</v>
          </cell>
          <cell r="D5493" t="str">
            <v>UN</v>
          </cell>
          <cell r="E5493">
            <v>0</v>
          </cell>
        </row>
        <row r="5494">
          <cell r="B5494" t="str">
            <v>525844</v>
          </cell>
          <cell r="C5494" t="str">
            <v>TOCO FOFO C/FG E ABA DE VED.PN-10 D=800MM (412KG)</v>
          </cell>
          <cell r="D5494" t="str">
            <v>UN</v>
          </cell>
          <cell r="E5494">
            <v>0</v>
          </cell>
        </row>
        <row r="5495">
          <cell r="B5495" t="str">
            <v>525845</v>
          </cell>
          <cell r="C5495" t="str">
            <v>TOCO FOFO C/FG E ABA DE VED.PN-10 D=900MM (470KG)</v>
          </cell>
          <cell r="D5495" t="str">
            <v>UN</v>
          </cell>
          <cell r="E5495">
            <v>0</v>
          </cell>
        </row>
        <row r="5496">
          <cell r="B5496" t="str">
            <v>525846</v>
          </cell>
          <cell r="C5496" t="str">
            <v>TOCO FOFO C/FG E ABA DE VED.PN-10 D=1000MM (637KG)</v>
          </cell>
          <cell r="D5496" t="str">
            <v>UN</v>
          </cell>
          <cell r="E5496">
            <v>0</v>
          </cell>
        </row>
        <row r="5497">
          <cell r="B5497" t="str">
            <v>525847</v>
          </cell>
          <cell r="C5497" t="str">
            <v>TOCO FOFO C/FG E ABA DE VED.PN-10 D=1200MM (857KG)</v>
          </cell>
          <cell r="D5497" t="str">
            <v>UN</v>
          </cell>
          <cell r="E5497">
            <v>0</v>
          </cell>
        </row>
        <row r="5498">
          <cell r="B5498" t="str">
            <v>525848</v>
          </cell>
          <cell r="C5498" t="str">
            <v>TOCO FOFO C/FG PN-16 D=100MM;L=250MM (14KG)</v>
          </cell>
          <cell r="D5498" t="str">
            <v>UN</v>
          </cell>
          <cell r="E5498">
            <v>0</v>
          </cell>
        </row>
        <row r="5499">
          <cell r="B5499" t="str">
            <v>525849</v>
          </cell>
          <cell r="C5499" t="str">
            <v>TOCO FOFO C/FG PN-16 D=150MM;L=250MM (24KG)</v>
          </cell>
          <cell r="D5499" t="str">
            <v>UN</v>
          </cell>
          <cell r="E5499">
            <v>0</v>
          </cell>
        </row>
        <row r="5500">
          <cell r="B5500" t="str">
            <v>525850</v>
          </cell>
          <cell r="C5500" t="str">
            <v>TOCO FOFO C/FG PN-16 D=200MM;L=250MM (32KG)</v>
          </cell>
          <cell r="D5500" t="str">
            <v>UN</v>
          </cell>
          <cell r="E5500">
            <v>0</v>
          </cell>
        </row>
        <row r="5501">
          <cell r="B5501" t="str">
            <v>525851</v>
          </cell>
          <cell r="C5501" t="str">
            <v>TOCO FOFO C/FG PN-16 D=250MM;L=250MM (44KG)</v>
          </cell>
          <cell r="D5501" t="str">
            <v>UN</v>
          </cell>
          <cell r="E5501">
            <v>0</v>
          </cell>
        </row>
        <row r="5502">
          <cell r="B5502" t="str">
            <v>525852</v>
          </cell>
          <cell r="C5502" t="str">
            <v>TOCO FOFO C/FG PN-16 D=300MM;L=250MM (56KG)</v>
          </cell>
          <cell r="D5502" t="str">
            <v>UN</v>
          </cell>
          <cell r="E5502">
            <v>0</v>
          </cell>
        </row>
        <row r="5503">
          <cell r="B5503" t="str">
            <v>525853</v>
          </cell>
          <cell r="C5503" t="str">
            <v>TOCO FOFO C/FG PN-16 D=350MM;L=250MM (76KG)</v>
          </cell>
          <cell r="D5503" t="str">
            <v>UN</v>
          </cell>
          <cell r="E5503">
            <v>0</v>
          </cell>
        </row>
        <row r="5504">
          <cell r="B5504" t="str">
            <v>525854</v>
          </cell>
          <cell r="C5504" t="str">
            <v>TOCO FOFO C/FG PN-16 D=400MM;L=250MM (97KG)</v>
          </cell>
          <cell r="D5504" t="str">
            <v>UN</v>
          </cell>
          <cell r="E5504">
            <v>0</v>
          </cell>
        </row>
        <row r="5505">
          <cell r="B5505" t="str">
            <v>525855</v>
          </cell>
          <cell r="C5505" t="str">
            <v>TOCO FOFO C/FG PN-16 D=450MM;L=250MM (110KG)</v>
          </cell>
          <cell r="D5505" t="str">
            <v>UN</v>
          </cell>
          <cell r="E5505">
            <v>0</v>
          </cell>
        </row>
        <row r="5506">
          <cell r="B5506" t="str">
            <v>525856</v>
          </cell>
          <cell r="C5506" t="str">
            <v>TOCO FOFO C/FG PN-16 D=500MM;L=250MM (146KG)</v>
          </cell>
          <cell r="D5506" t="str">
            <v>UN</v>
          </cell>
          <cell r="E5506">
            <v>0</v>
          </cell>
        </row>
        <row r="5507">
          <cell r="B5507" t="str">
            <v>525857</v>
          </cell>
          <cell r="C5507" t="str">
            <v>TOCO FOFO C/FG PN-16 D=600MM;L=250MM (217KG)</v>
          </cell>
          <cell r="D5507" t="str">
            <v>UN</v>
          </cell>
          <cell r="E5507">
            <v>0</v>
          </cell>
        </row>
        <row r="5508">
          <cell r="B5508" t="str">
            <v>525858</v>
          </cell>
          <cell r="C5508" t="str">
            <v>TOCO FOFO C/FG PN-16 D=700MM;L=250MM (249KG)</v>
          </cell>
          <cell r="D5508" t="str">
            <v>UN</v>
          </cell>
          <cell r="E5508">
            <v>0</v>
          </cell>
        </row>
        <row r="5509">
          <cell r="B5509" t="str">
            <v>525859</v>
          </cell>
          <cell r="C5509" t="str">
            <v>TOCO FOFO C/FG PN-16 D=800MM;L=250MM (317KG)</v>
          </cell>
          <cell r="D5509" t="str">
            <v>UN</v>
          </cell>
          <cell r="E5509">
            <v>0</v>
          </cell>
        </row>
        <row r="5510">
          <cell r="B5510" t="str">
            <v>525860</v>
          </cell>
          <cell r="C5510" t="str">
            <v>TOCO FOFO C/FG PN-16 D=900MM;L=250MM (398KG)</v>
          </cell>
          <cell r="D5510" t="str">
            <v>UN</v>
          </cell>
          <cell r="E5510">
            <v>0</v>
          </cell>
        </row>
        <row r="5511">
          <cell r="B5511" t="str">
            <v>525861</v>
          </cell>
          <cell r="C5511" t="str">
            <v>TOCO FOFO C/FG PN-16 D=1000MM;L=250MM (503KG)</v>
          </cell>
          <cell r="D5511" t="str">
            <v>UN</v>
          </cell>
          <cell r="E5511">
            <v>0</v>
          </cell>
        </row>
        <row r="5512">
          <cell r="B5512" t="str">
            <v>525862</v>
          </cell>
          <cell r="C5512" t="str">
            <v>TOCO FOFO C/FG PN-16 D=1200MM;L=250MM (622KG)</v>
          </cell>
          <cell r="D5512" t="str">
            <v>UN</v>
          </cell>
          <cell r="E5512">
            <v>0</v>
          </cell>
        </row>
        <row r="5513">
          <cell r="B5513" t="str">
            <v>525863</v>
          </cell>
          <cell r="C5513" t="str">
            <v>TOCO FOFO C/FG PN-16 D=100MM;L=500MM (19KG)</v>
          </cell>
          <cell r="D5513" t="str">
            <v>UN</v>
          </cell>
          <cell r="E5513">
            <v>0</v>
          </cell>
        </row>
        <row r="5514">
          <cell r="B5514" t="str">
            <v>525864</v>
          </cell>
          <cell r="C5514" t="str">
            <v>TOCO FOFO C/FG PN-16 D=150MM;L=500MM (32KG)</v>
          </cell>
          <cell r="D5514" t="str">
            <v>UN</v>
          </cell>
          <cell r="E5514">
            <v>0</v>
          </cell>
        </row>
        <row r="5515">
          <cell r="B5515" t="str">
            <v>525865</v>
          </cell>
          <cell r="C5515" t="str">
            <v>TOCO FOFO C/FG PN-16 D=200MM;L=500MM (43KG)</v>
          </cell>
          <cell r="D5515" t="str">
            <v>UN</v>
          </cell>
          <cell r="E5515">
            <v>0</v>
          </cell>
        </row>
        <row r="5516">
          <cell r="B5516" t="str">
            <v>525866</v>
          </cell>
          <cell r="C5516" t="str">
            <v>TOCO FOFO C/FG PN-16 D=250MM;L=500MM (60KG)</v>
          </cell>
          <cell r="D5516" t="str">
            <v>UN</v>
          </cell>
          <cell r="E5516">
            <v>0</v>
          </cell>
        </row>
        <row r="5517">
          <cell r="B5517" t="str">
            <v>525867</v>
          </cell>
          <cell r="C5517" t="str">
            <v>TOCO FOFO C/FG PN-16 D=300MM;L=500MM (76KG)</v>
          </cell>
          <cell r="D5517" t="str">
            <v>UN</v>
          </cell>
          <cell r="E5517">
            <v>0</v>
          </cell>
        </row>
        <row r="5518">
          <cell r="B5518" t="str">
            <v>525868</v>
          </cell>
          <cell r="C5518" t="str">
            <v>TOCO FOFO C/FG PN-16 D=350MM;L=500MM (94KG)</v>
          </cell>
          <cell r="D5518" t="str">
            <v>UN</v>
          </cell>
          <cell r="E5518">
            <v>0</v>
          </cell>
        </row>
        <row r="5519">
          <cell r="B5519" t="str">
            <v>525869</v>
          </cell>
          <cell r="C5519" t="str">
            <v>TOCO FOFO C/FG PN-16 D=400MM;L=500MM (126KG)</v>
          </cell>
          <cell r="D5519" t="str">
            <v>UN</v>
          </cell>
          <cell r="E5519">
            <v>0</v>
          </cell>
        </row>
        <row r="5520">
          <cell r="B5520" t="str">
            <v>525870</v>
          </cell>
          <cell r="C5520" t="str">
            <v>TOCO FOFO C/FG PN-16 D=450MM;L=500MM (152KG)</v>
          </cell>
          <cell r="D5520" t="str">
            <v>UN</v>
          </cell>
          <cell r="E5520">
            <v>0</v>
          </cell>
        </row>
        <row r="5521">
          <cell r="B5521" t="str">
            <v>525871</v>
          </cell>
          <cell r="C5521" t="str">
            <v>TOCO FOFO C/FG PN-16 D=500MM;L=500MM (186KG)</v>
          </cell>
          <cell r="D5521" t="str">
            <v>UN</v>
          </cell>
          <cell r="E5521">
            <v>0</v>
          </cell>
        </row>
        <row r="5522">
          <cell r="B5522" t="str">
            <v>525872</v>
          </cell>
          <cell r="C5522" t="str">
            <v>TOCO FOFO C/FG PN-16 D=600MM;L=500MM (269KG)</v>
          </cell>
          <cell r="D5522" t="str">
            <v>UN</v>
          </cell>
          <cell r="E5522">
            <v>0</v>
          </cell>
        </row>
        <row r="5523">
          <cell r="B5523" t="str">
            <v>525873</v>
          </cell>
          <cell r="C5523" t="str">
            <v>TOCO FOFO C/FG PN-16 D=700MM;L=500MM (316KG)</v>
          </cell>
          <cell r="D5523" t="str">
            <v>UN</v>
          </cell>
          <cell r="E5523">
            <v>0</v>
          </cell>
        </row>
        <row r="5524">
          <cell r="B5524" t="str">
            <v>525874</v>
          </cell>
          <cell r="C5524" t="str">
            <v>TOCO FOFO C/FG PN-16 D=800MM;L=500MM (399KG)</v>
          </cell>
          <cell r="D5524" t="str">
            <v>UN</v>
          </cell>
          <cell r="E5524">
            <v>0</v>
          </cell>
        </row>
        <row r="5525">
          <cell r="B5525" t="str">
            <v>525875</v>
          </cell>
          <cell r="C5525" t="str">
            <v>TOCO FOFO C/FG PN-16 D=900MM;L=500MM (498KG)</v>
          </cell>
          <cell r="D5525" t="str">
            <v>UN</v>
          </cell>
          <cell r="E5525">
            <v>0</v>
          </cell>
        </row>
        <row r="5526">
          <cell r="B5526" t="str">
            <v>525876</v>
          </cell>
          <cell r="C5526" t="str">
            <v>TOCO FOFO C/FG PN-16 D=1000MM;L=500MM (622KG)</v>
          </cell>
          <cell r="D5526" t="str">
            <v>UN</v>
          </cell>
          <cell r="E5526">
            <v>0</v>
          </cell>
        </row>
        <row r="5527">
          <cell r="B5527" t="str">
            <v>525877</v>
          </cell>
          <cell r="C5527" t="str">
            <v>TOCO FOFO C/FG PN-16 D=1200MM;L=500MM (883KG)</v>
          </cell>
          <cell r="D5527" t="str">
            <v>UN</v>
          </cell>
          <cell r="E5527">
            <v>0</v>
          </cell>
        </row>
        <row r="5528">
          <cell r="B5528" t="str">
            <v>525878</v>
          </cell>
          <cell r="C5528" t="str">
            <v>TOCO FOFO C/FG E ABA DE VED.PN-16 D=100MM (26KG)</v>
          </cell>
          <cell r="D5528" t="str">
            <v>UN</v>
          </cell>
          <cell r="E5528">
            <v>0</v>
          </cell>
        </row>
        <row r="5529">
          <cell r="B5529" t="str">
            <v>525879</v>
          </cell>
          <cell r="C5529" t="str">
            <v>TOCO FOFO C/FG E ABA DE VED.PN-16 D=150MM (40KG)</v>
          </cell>
          <cell r="D5529" t="str">
            <v>UN</v>
          </cell>
          <cell r="E5529">
            <v>0</v>
          </cell>
        </row>
        <row r="5530">
          <cell r="B5530" t="str">
            <v>525880</v>
          </cell>
          <cell r="C5530" t="str">
            <v>TOCO FOFO C/FG E ABA DE VED.PN-16 D=200MM (56KG)</v>
          </cell>
          <cell r="D5530" t="str">
            <v>UN</v>
          </cell>
          <cell r="E5530">
            <v>0</v>
          </cell>
        </row>
        <row r="5531">
          <cell r="B5531" t="str">
            <v>525881</v>
          </cell>
          <cell r="C5531" t="str">
            <v>TOCO FOFO C/FG E ABA DE VED.PN-16 D=250MM (73KG)</v>
          </cell>
          <cell r="D5531" t="str">
            <v>UN</v>
          </cell>
          <cell r="E5531">
            <v>0</v>
          </cell>
        </row>
        <row r="5532">
          <cell r="B5532" t="str">
            <v>525882</v>
          </cell>
          <cell r="C5532" t="str">
            <v>TOCO FOFO C/FG E ABA DE VED.PN-16 D=300MM (93KG)</v>
          </cell>
          <cell r="D5532" t="str">
            <v>UN</v>
          </cell>
          <cell r="E5532">
            <v>0</v>
          </cell>
        </row>
        <row r="5533">
          <cell r="B5533" t="str">
            <v>525883</v>
          </cell>
          <cell r="C5533" t="str">
            <v>TOCO FOFO C/FG E ABA DE VED.PN-16 D=350MM (119KG)</v>
          </cell>
          <cell r="D5533" t="str">
            <v>UN</v>
          </cell>
          <cell r="E5533">
            <v>0</v>
          </cell>
        </row>
        <row r="5534">
          <cell r="B5534" t="str">
            <v>525884</v>
          </cell>
          <cell r="C5534" t="str">
            <v>TOCO FOFO C/FG E ABA DE VED.PN-16 D=400MM (148KG)</v>
          </cell>
          <cell r="D5534" t="str">
            <v>UN</v>
          </cell>
          <cell r="E5534">
            <v>0</v>
          </cell>
        </row>
        <row r="5535">
          <cell r="B5535" t="str">
            <v>525885</v>
          </cell>
          <cell r="C5535" t="str">
            <v>TOCO FOFO C/FG E ABA DE VED.PN-16 D=500MM (217KG)</v>
          </cell>
          <cell r="D5535" t="str">
            <v>UN</v>
          </cell>
          <cell r="E5535">
            <v>0</v>
          </cell>
        </row>
        <row r="5536">
          <cell r="B5536" t="str">
            <v>525886</v>
          </cell>
          <cell r="C5536" t="str">
            <v>TOCO FOFO C/FG E ABA DE VED.PN-16 D=600MM (308KG)</v>
          </cell>
          <cell r="D5536" t="str">
            <v>UN</v>
          </cell>
          <cell r="E5536">
            <v>0</v>
          </cell>
        </row>
        <row r="5537">
          <cell r="B5537" t="str">
            <v>525887</v>
          </cell>
          <cell r="C5537" t="str">
            <v>TOCO FOFO C/FG E ABA DE VED.PN-16 D=700MM (363KG)</v>
          </cell>
          <cell r="D5537" t="str">
            <v>UN</v>
          </cell>
          <cell r="E5537">
            <v>0</v>
          </cell>
        </row>
        <row r="5538">
          <cell r="B5538" t="str">
            <v>525888</v>
          </cell>
          <cell r="C5538" t="str">
            <v>TOCO FOFO C/FG E ABA DE VED.PN-16 D=800MM (452KG)</v>
          </cell>
          <cell r="D5538" t="str">
            <v>UN</v>
          </cell>
          <cell r="E5538">
            <v>0</v>
          </cell>
        </row>
        <row r="5539">
          <cell r="B5539" t="str">
            <v>525889</v>
          </cell>
          <cell r="C5539" t="str">
            <v>TOCO FOFO C/FG E ABA DE VED.PN-16 D=900MM (557KG)</v>
          </cell>
          <cell r="D5539" t="str">
            <v>UN</v>
          </cell>
          <cell r="E5539">
            <v>0</v>
          </cell>
        </row>
        <row r="5540">
          <cell r="B5540" t="str">
            <v>525890</v>
          </cell>
          <cell r="C5540" t="str">
            <v>TOCO FOFO C/FG E ABA DE VED.PN-16 D=1000MM (725KG)</v>
          </cell>
          <cell r="D5540" t="str">
            <v>UN</v>
          </cell>
          <cell r="E5540">
            <v>0</v>
          </cell>
        </row>
        <row r="5541">
          <cell r="B5541" t="str">
            <v>525891</v>
          </cell>
          <cell r="C5541" t="str">
            <v>TOCO FOFO C/FG E ABA DE VED.PN-16 D=1200MM (979KG)</v>
          </cell>
          <cell r="D5541" t="str">
            <v>UN</v>
          </cell>
          <cell r="E5541">
            <v>0</v>
          </cell>
        </row>
        <row r="5542">
          <cell r="B5542" t="str">
            <v>525892</v>
          </cell>
          <cell r="C5542" t="str">
            <v>TOCO FOFO C/FG PN-25 D=50MM;L=250MM (8KG)</v>
          </cell>
          <cell r="D5542" t="str">
            <v>UN</v>
          </cell>
          <cell r="E5542">
            <v>0</v>
          </cell>
        </row>
        <row r="5543">
          <cell r="B5543" t="str">
            <v>525893</v>
          </cell>
          <cell r="C5543" t="str">
            <v>TOCO FOFO C/FG PN-25 D=100MM;L=250MM (15G)</v>
          </cell>
          <cell r="D5543" t="str">
            <v>UN</v>
          </cell>
          <cell r="E5543">
            <v>0</v>
          </cell>
        </row>
        <row r="5544">
          <cell r="B5544" t="str">
            <v>525894</v>
          </cell>
          <cell r="C5544" t="str">
            <v>TOCO FOFO C/FG PN-25 D=150MM;L=250MM (26KG)</v>
          </cell>
          <cell r="D5544" t="str">
            <v>UN</v>
          </cell>
          <cell r="E5544">
            <v>0</v>
          </cell>
        </row>
        <row r="5545">
          <cell r="B5545" t="str">
            <v>525895</v>
          </cell>
          <cell r="C5545" t="str">
            <v>TOCO FOFO C/FG PN-25 D=200MM;L=250MM (36KG)</v>
          </cell>
          <cell r="D5545" t="str">
            <v>UN</v>
          </cell>
          <cell r="E5545">
            <v>0</v>
          </cell>
        </row>
        <row r="5546">
          <cell r="B5546" t="str">
            <v>525896</v>
          </cell>
          <cell r="C5546" t="str">
            <v>TOCO FOFO C/FG PN-25 D=250MM;L=250MM (50KG)</v>
          </cell>
          <cell r="D5546" t="str">
            <v>UN</v>
          </cell>
          <cell r="E5546">
            <v>0</v>
          </cell>
        </row>
        <row r="5547">
          <cell r="B5547" t="str">
            <v>525897</v>
          </cell>
          <cell r="C5547" t="str">
            <v>TOCO FOFO C/FG PN-25 D=300MM;L=250MM (66KG)</v>
          </cell>
          <cell r="D5547" t="str">
            <v>UN</v>
          </cell>
          <cell r="E5547">
            <v>0</v>
          </cell>
        </row>
        <row r="5548">
          <cell r="B5548" t="str">
            <v>525898</v>
          </cell>
          <cell r="C5548" t="str">
            <v>TOCO FOFO C/FG PN-25 D=350MM;L=250MM (92KG)</v>
          </cell>
          <cell r="D5548" t="str">
            <v>UN</v>
          </cell>
          <cell r="E5548">
            <v>0</v>
          </cell>
        </row>
        <row r="5549">
          <cell r="B5549" t="str">
            <v>525899</v>
          </cell>
          <cell r="C5549" t="str">
            <v>TOCO FOFO C/FG PN-25 D=400MM;L=250MM (119KG)</v>
          </cell>
          <cell r="D5549" t="str">
            <v>UN</v>
          </cell>
          <cell r="E5549">
            <v>0</v>
          </cell>
        </row>
        <row r="5550">
          <cell r="B5550" t="str">
            <v>525901</v>
          </cell>
          <cell r="C5550" t="str">
            <v>TOCO FOFO C/FG PN-25 D=450MM;L=250MM (133KG)</v>
          </cell>
          <cell r="D5550" t="str">
            <v>UN</v>
          </cell>
          <cell r="E5550">
            <v>0</v>
          </cell>
        </row>
        <row r="5551">
          <cell r="B5551" t="str">
            <v>525902</v>
          </cell>
          <cell r="C5551" t="str">
            <v>TOCO FOFO C/FG PN-25 D=500MM;L=250MM (170KG)</v>
          </cell>
          <cell r="D5551" t="str">
            <v>UN</v>
          </cell>
          <cell r="E5551">
            <v>0</v>
          </cell>
        </row>
        <row r="5552">
          <cell r="B5552" t="str">
            <v>525903</v>
          </cell>
          <cell r="C5552" t="str">
            <v>TOCO FOFO C/FG PN-25 D=600MM;L=250MM (245KG)</v>
          </cell>
          <cell r="D5552" t="str">
            <v>UN</v>
          </cell>
          <cell r="E5552">
            <v>0</v>
          </cell>
        </row>
        <row r="5553">
          <cell r="B5553" t="str">
            <v>525904</v>
          </cell>
          <cell r="C5553" t="str">
            <v>TOCO FOFO C/FG PN-25 D=700MM;L=250MM (319KG)</v>
          </cell>
          <cell r="D5553" t="str">
            <v>UN</v>
          </cell>
          <cell r="E5553">
            <v>0</v>
          </cell>
        </row>
        <row r="5554">
          <cell r="B5554" t="str">
            <v>525905</v>
          </cell>
          <cell r="C5554" t="str">
            <v>TOCO FOFO C/FG PN-25 D=800MM;L=250MM (415KG)</v>
          </cell>
          <cell r="D5554" t="str">
            <v>UN</v>
          </cell>
          <cell r="E5554">
            <v>0</v>
          </cell>
        </row>
        <row r="5555">
          <cell r="B5555" t="str">
            <v>525906</v>
          </cell>
          <cell r="C5555" t="str">
            <v>TOCO FOFO C/FG PN-25 D=900MM;L=250MM (518KG)</v>
          </cell>
          <cell r="D5555" t="str">
            <v>UN</v>
          </cell>
          <cell r="E5555">
            <v>0</v>
          </cell>
        </row>
        <row r="5556">
          <cell r="B5556" t="str">
            <v>525907</v>
          </cell>
          <cell r="C5556" t="str">
            <v>TOCO FOFO C/FG PN-25 D=1000MM;L=250MM (659KG)</v>
          </cell>
          <cell r="D5556" t="str">
            <v>UN</v>
          </cell>
          <cell r="E5556">
            <v>0</v>
          </cell>
        </row>
        <row r="5557">
          <cell r="B5557" t="str">
            <v>525908</v>
          </cell>
          <cell r="C5557" t="str">
            <v>TOCO FOFO C/FG PN-25 D=1200MM;L=250MM (925KG)</v>
          </cell>
          <cell r="D5557" t="str">
            <v>UN</v>
          </cell>
          <cell r="E5557">
            <v>0</v>
          </cell>
        </row>
        <row r="5558">
          <cell r="B5558" t="str">
            <v>525909</v>
          </cell>
          <cell r="C5558" t="str">
            <v>TOCO FOFO C/FG PN-25 D=50MM;L=500MM (10KG)</v>
          </cell>
          <cell r="D5558" t="str">
            <v>UN</v>
          </cell>
          <cell r="E5558">
            <v>0</v>
          </cell>
        </row>
        <row r="5559">
          <cell r="B5559" t="str">
            <v>525910</v>
          </cell>
          <cell r="C5559" t="str">
            <v>TOCO FOFO C/FG PN-25 D=100MM;L=500MM (19KG)</v>
          </cell>
          <cell r="D5559" t="str">
            <v>UN</v>
          </cell>
          <cell r="E5559">
            <v>0</v>
          </cell>
        </row>
        <row r="5560">
          <cell r="B5560" t="str">
            <v>525911</v>
          </cell>
          <cell r="C5560" t="str">
            <v>TOCO FOFO C/FG PN-25 D=150MM;L=500MM (34KG)</v>
          </cell>
          <cell r="D5560" t="str">
            <v>UN</v>
          </cell>
          <cell r="E5560">
            <v>0</v>
          </cell>
        </row>
        <row r="5561">
          <cell r="B5561" t="str">
            <v>525912</v>
          </cell>
          <cell r="C5561" t="str">
            <v>TOCO FOFO C/FG PN-25 D=200MM;L=500MM (47KG)</v>
          </cell>
          <cell r="D5561" t="str">
            <v>UN</v>
          </cell>
          <cell r="E5561">
            <v>0</v>
          </cell>
        </row>
        <row r="5562">
          <cell r="B5562" t="str">
            <v>525913</v>
          </cell>
          <cell r="C5562" t="str">
            <v>TOCO FOFO C/FG PN-25 D=250MM;L=500MM (67KG)</v>
          </cell>
          <cell r="D5562" t="str">
            <v>UN</v>
          </cell>
          <cell r="E5562">
            <v>0</v>
          </cell>
        </row>
        <row r="5563">
          <cell r="B5563" t="str">
            <v>525914</v>
          </cell>
          <cell r="C5563" t="str">
            <v>TOCO FOFO C/FG PN-25 D=300MM;L=500MM (86KG)</v>
          </cell>
          <cell r="D5563" t="str">
            <v>UN</v>
          </cell>
          <cell r="E5563">
            <v>0</v>
          </cell>
        </row>
        <row r="5564">
          <cell r="B5564" t="str">
            <v>525915</v>
          </cell>
          <cell r="C5564" t="str">
            <v>TOCO FOFO C/FG PN-25 D=350MM;L=500MM (110KG)</v>
          </cell>
          <cell r="D5564" t="str">
            <v>UN</v>
          </cell>
          <cell r="E5564">
            <v>0</v>
          </cell>
        </row>
        <row r="5565">
          <cell r="B5565" t="str">
            <v>525916</v>
          </cell>
          <cell r="C5565" t="str">
            <v>TOCO FOFO C/FG PN-25 D=400MM;L=500MM (148KG)</v>
          </cell>
          <cell r="D5565" t="str">
            <v>UN</v>
          </cell>
          <cell r="E5565">
            <v>0</v>
          </cell>
        </row>
        <row r="5566">
          <cell r="B5566" t="str">
            <v>525917</v>
          </cell>
          <cell r="C5566" t="str">
            <v>TOCO FOFO C/FG PN-25 D=450MM;L=500MM (175KG)</v>
          </cell>
          <cell r="D5566" t="str">
            <v>UN</v>
          </cell>
          <cell r="E5566">
            <v>0</v>
          </cell>
        </row>
        <row r="5567">
          <cell r="B5567" t="str">
            <v>525918</v>
          </cell>
          <cell r="C5567" t="str">
            <v>TOCO FOFO C/FG PN-25 D=500MM;L=500MM (210KG)</v>
          </cell>
          <cell r="D5567" t="str">
            <v>UN</v>
          </cell>
          <cell r="E5567">
            <v>0</v>
          </cell>
        </row>
        <row r="5568">
          <cell r="B5568" t="str">
            <v>525919</v>
          </cell>
          <cell r="C5568" t="str">
            <v>TOCO FOFO C/FG PN-25 D=600MM;L=500MM (297KG)</v>
          </cell>
          <cell r="D5568" t="str">
            <v>UN</v>
          </cell>
          <cell r="E5568">
            <v>0</v>
          </cell>
        </row>
        <row r="5569">
          <cell r="B5569" t="str">
            <v>525920</v>
          </cell>
          <cell r="C5569" t="str">
            <v>TOCO FOFO C/FG PN-25 D=700MM;L=500MM (386KG)</v>
          </cell>
          <cell r="D5569" t="str">
            <v>UN</v>
          </cell>
          <cell r="E5569">
            <v>0</v>
          </cell>
        </row>
        <row r="5570">
          <cell r="B5570" t="str">
            <v>525921</v>
          </cell>
          <cell r="C5570" t="str">
            <v>TOCO FOFO C/FG PN-25 D=800MM;L=500MM (497KG)</v>
          </cell>
          <cell r="D5570" t="str">
            <v>UN</v>
          </cell>
          <cell r="E5570">
            <v>0</v>
          </cell>
        </row>
        <row r="5571">
          <cell r="B5571" t="str">
            <v>525922</v>
          </cell>
          <cell r="C5571" t="str">
            <v>TOCO FOFO C/FG PN-25 D=900MM;L=500MM (618KG)</v>
          </cell>
          <cell r="D5571" t="str">
            <v>UN</v>
          </cell>
          <cell r="E5571">
            <v>0</v>
          </cell>
        </row>
        <row r="5572">
          <cell r="B5572" t="str">
            <v>525923</v>
          </cell>
          <cell r="C5572" t="str">
            <v>TOCO FOFO C/FG PN-25 D=1000MM;L=500MM (778KG)</v>
          </cell>
          <cell r="D5572" t="str">
            <v>UN</v>
          </cell>
          <cell r="E5572">
            <v>0</v>
          </cell>
        </row>
        <row r="5573">
          <cell r="B5573" t="str">
            <v>525924</v>
          </cell>
          <cell r="C5573" t="str">
            <v>TOCO FOFO C/FG PN-25 D=1200MM;L=500MM (1083KG)</v>
          </cell>
          <cell r="D5573" t="str">
            <v>UN</v>
          </cell>
          <cell r="E5573">
            <v>0</v>
          </cell>
        </row>
        <row r="5574">
          <cell r="B5574" t="str">
            <v>525925</v>
          </cell>
          <cell r="C5574" t="str">
            <v>TOCO FOFO C/FG E ABA DE VED.PN-25 D=100MM (26KG)</v>
          </cell>
          <cell r="D5574" t="str">
            <v>UN</v>
          </cell>
          <cell r="E5574">
            <v>0</v>
          </cell>
        </row>
        <row r="5575">
          <cell r="B5575" t="str">
            <v>525926</v>
          </cell>
          <cell r="C5575" t="str">
            <v>TOCO FOFO C/FG E ABA DE VED.PN-25 D=150MM (42KG)</v>
          </cell>
          <cell r="D5575" t="str">
            <v>UN</v>
          </cell>
          <cell r="E5575">
            <v>0</v>
          </cell>
        </row>
        <row r="5576">
          <cell r="B5576" t="str">
            <v>525927</v>
          </cell>
          <cell r="C5576" t="str">
            <v>TOCO FOFO C/FG E ABA DE VED.PN-25 D=200MM (60KG)</v>
          </cell>
          <cell r="D5576" t="str">
            <v>UN</v>
          </cell>
          <cell r="E5576">
            <v>0</v>
          </cell>
        </row>
        <row r="5577">
          <cell r="B5577" t="str">
            <v>525928</v>
          </cell>
          <cell r="C5577" t="str">
            <v>TOCO FOFO C/FG E ABA DE VED.PN-25 D=250MM (79KG)</v>
          </cell>
          <cell r="D5577" t="str">
            <v>UN</v>
          </cell>
          <cell r="E5577">
            <v>0</v>
          </cell>
        </row>
        <row r="5578">
          <cell r="B5578" t="str">
            <v>525929</v>
          </cell>
          <cell r="C5578" t="str">
            <v>TOCO FOFO C/FG E ABA DE VED.PN-25 D=300MM (104KG)</v>
          </cell>
          <cell r="D5578" t="str">
            <v>UN</v>
          </cell>
          <cell r="E5578">
            <v>0</v>
          </cell>
        </row>
        <row r="5579">
          <cell r="B5579" t="str">
            <v>525930</v>
          </cell>
          <cell r="C5579" t="str">
            <v>TOCO FOFO C/FG E ABA DE VED.PN-25 D=350MM (135KG)</v>
          </cell>
          <cell r="D5579" t="str">
            <v>UN</v>
          </cell>
          <cell r="E5579">
            <v>0</v>
          </cell>
        </row>
        <row r="5580">
          <cell r="B5580" t="str">
            <v>525931</v>
          </cell>
          <cell r="C5580" t="str">
            <v>TOCO FOFO C/FG E ABA DE VED.PN-25 D=400MM (172KG)</v>
          </cell>
          <cell r="D5580" t="str">
            <v>UN</v>
          </cell>
          <cell r="E5580">
            <v>0</v>
          </cell>
        </row>
        <row r="5581">
          <cell r="B5581" t="str">
            <v>525932</v>
          </cell>
          <cell r="C5581" t="str">
            <v>TOCO FOFO C/FG E ABA DE VED.PN-25 D=500MM (242KG)</v>
          </cell>
          <cell r="D5581" t="str">
            <v>UN</v>
          </cell>
          <cell r="E5581">
            <v>0</v>
          </cell>
        </row>
        <row r="5582">
          <cell r="B5582" t="str">
            <v>525933</v>
          </cell>
          <cell r="C5582" t="str">
            <v>TOCO FOFO C/FG E ABA DE VED.PN-25 D=600MM (337KG)</v>
          </cell>
          <cell r="D5582" t="str">
            <v>UN</v>
          </cell>
          <cell r="E5582">
            <v>0</v>
          </cell>
        </row>
        <row r="5583">
          <cell r="B5583" t="str">
            <v>525934</v>
          </cell>
          <cell r="C5583" t="str">
            <v>TOCO FOFO C/FG E ABA DE VED.PN-25 D=700MM (425KG)</v>
          </cell>
          <cell r="D5583" t="str">
            <v>UN</v>
          </cell>
          <cell r="E5583">
            <v>0</v>
          </cell>
        </row>
        <row r="5584">
          <cell r="B5584" t="str">
            <v>525935</v>
          </cell>
          <cell r="C5584" t="str">
            <v>TOCO FOFO C/FG E ABA DE VED.PN-25 D=800MM (555KG)</v>
          </cell>
          <cell r="D5584" t="str">
            <v>UN</v>
          </cell>
          <cell r="E5584">
            <v>0</v>
          </cell>
        </row>
        <row r="5585">
          <cell r="B5585" t="str">
            <v>525936</v>
          </cell>
          <cell r="C5585" t="str">
            <v>TOCO FOFO C/FG E ABA DE VED.PN-25 D=900MM (683KG)</v>
          </cell>
          <cell r="D5585" t="str">
            <v>UN</v>
          </cell>
          <cell r="E5585">
            <v>0</v>
          </cell>
        </row>
        <row r="5586">
          <cell r="B5586" t="str">
            <v>525937</v>
          </cell>
          <cell r="C5586" t="str">
            <v>TOCO FOFO C/FG E ABA DE VED.PN-25 D=1000MM (889KG)</v>
          </cell>
          <cell r="D5586" t="str">
            <v>UN</v>
          </cell>
          <cell r="E5586">
            <v>0</v>
          </cell>
        </row>
        <row r="5587">
          <cell r="B5587" t="str">
            <v>525938</v>
          </cell>
          <cell r="C5587" t="str">
            <v>TOCO FOFO C/FG E ABA DE VED.PN-25 D=1200MM(1201KG)</v>
          </cell>
          <cell r="D5587" t="str">
            <v>UN</v>
          </cell>
          <cell r="E5587">
            <v>0</v>
          </cell>
        </row>
        <row r="5589">
          <cell r="B5589" t="str">
            <v>526000</v>
          </cell>
          <cell r="C5589" t="str">
            <v>TUBOS  FOFO C/FLANGE   PN-10 (C31 - METALURGICA 100%)</v>
          </cell>
        </row>
        <row r="5590">
          <cell r="B5590" t="str">
            <v>526001</v>
          </cell>
          <cell r="C5590" t="str">
            <v>TUBO FOFO C/FG PN-10 D=80MM;L=1000MM (20KG)</v>
          </cell>
          <cell r="D5590" t="str">
            <v>UN</v>
          </cell>
          <cell r="E5590">
            <v>561.01</v>
          </cell>
        </row>
        <row r="5591">
          <cell r="B5591" t="str">
            <v>526002</v>
          </cell>
          <cell r="C5591" t="str">
            <v>TUBO FOFO C/FG PN-10 D=80MM;L=1500MM (27KG)</v>
          </cell>
          <cell r="D5591" t="str">
            <v>UN</v>
          </cell>
          <cell r="E5591">
            <v>639.96</v>
          </cell>
        </row>
        <row r="5592">
          <cell r="B5592" t="str">
            <v>526003</v>
          </cell>
          <cell r="C5592" t="str">
            <v>TUBO FOFO C/FG PN-10 D=80MM;L=2000MM (33KG)</v>
          </cell>
          <cell r="D5592" t="str">
            <v>UN</v>
          </cell>
          <cell r="E5592">
            <v>718.75</v>
          </cell>
        </row>
        <row r="5593">
          <cell r="B5593" t="str">
            <v>526004</v>
          </cell>
          <cell r="C5593" t="str">
            <v>TUBO FOFO C/FG PN-10 D=80MM;L=2500MM (40KG)</v>
          </cell>
          <cell r="D5593" t="str">
            <v>UN</v>
          </cell>
          <cell r="E5593">
            <v>797.63</v>
          </cell>
        </row>
        <row r="5594">
          <cell r="B5594" t="str">
            <v>526005</v>
          </cell>
          <cell r="C5594" t="str">
            <v>TUBO FOFO C/FG PN-10 D=80MM;L=3000MM (46KG)</v>
          </cell>
          <cell r="D5594" t="str">
            <v>UN</v>
          </cell>
          <cell r="E5594">
            <v>876.59</v>
          </cell>
        </row>
        <row r="5595">
          <cell r="B5595" t="str">
            <v>526006</v>
          </cell>
          <cell r="C5595" t="str">
            <v>TUBO FOFO C/FG PN-10 D=80MM;L=3500MM (53KG)</v>
          </cell>
          <cell r="D5595" t="str">
            <v>UN</v>
          </cell>
          <cell r="E5595">
            <v>955.44</v>
          </cell>
        </row>
        <row r="5596">
          <cell r="B5596" t="str">
            <v>526007</v>
          </cell>
          <cell r="C5596" t="str">
            <v>TUBO FOFO C/FG PN-10 D=80MM;L=4000MM (59KG)</v>
          </cell>
          <cell r="D5596" t="str">
            <v>UN</v>
          </cell>
          <cell r="E5596">
            <v>1034.32</v>
          </cell>
        </row>
        <row r="5597">
          <cell r="B5597" t="str">
            <v>526008</v>
          </cell>
          <cell r="C5597" t="str">
            <v>TUBO FOFO C/FG PN-10 D=80MM;L=4500MM (66KG)</v>
          </cell>
          <cell r="D5597" t="str">
            <v>UN</v>
          </cell>
          <cell r="E5597">
            <v>1113.18</v>
          </cell>
        </row>
        <row r="5598">
          <cell r="B5598" t="str">
            <v>526009</v>
          </cell>
          <cell r="C5598" t="str">
            <v>TUBO FOFO C/FG PN-10 D=80MM;L=5000MM (72KG)</v>
          </cell>
          <cell r="D5598" t="str">
            <v>UN</v>
          </cell>
          <cell r="E5598">
            <v>1192.06</v>
          </cell>
        </row>
        <row r="5599">
          <cell r="B5599" t="str">
            <v>526010</v>
          </cell>
          <cell r="C5599" t="str">
            <v>TUBO FOFO C/FG PN-10 D=80MM;L=5500MM (79KG)</v>
          </cell>
          <cell r="D5599" t="str">
            <v>UN</v>
          </cell>
          <cell r="E5599">
            <v>1270.98</v>
          </cell>
        </row>
        <row r="5600">
          <cell r="B5600" t="str">
            <v>526011</v>
          </cell>
          <cell r="C5600" t="str">
            <v>TUBO FOFO C/FG PN-10 D=80MM;L=5800MM (82KG)</v>
          </cell>
          <cell r="D5600" t="str">
            <v>UN</v>
          </cell>
          <cell r="E5600">
            <v>1317.86</v>
          </cell>
        </row>
        <row r="5601">
          <cell r="B5601" t="str">
            <v>526012</v>
          </cell>
          <cell r="C5601" t="str">
            <v>TUBO FOFO C/FG PN-10 D=100MM;L=1000MM (26KG)</v>
          </cell>
          <cell r="D5601" t="str">
            <v>UN</v>
          </cell>
          <cell r="E5601">
            <v>584.21</v>
          </cell>
        </row>
        <row r="5602">
          <cell r="B5602" t="str">
            <v>526013</v>
          </cell>
          <cell r="C5602" t="str">
            <v>TUBO FOFO C/FG PN-10 D=100MM;L=1500MM (35KG)</v>
          </cell>
          <cell r="D5602" t="str">
            <v>UN</v>
          </cell>
          <cell r="E5602">
            <v>673.18</v>
          </cell>
        </row>
        <row r="5603">
          <cell r="B5603" t="str">
            <v>526014</v>
          </cell>
          <cell r="C5603" t="str">
            <v>TUBO FOFO C/FG PN-10 D=100MM;L=2000MM (43KG)</v>
          </cell>
          <cell r="D5603" t="str">
            <v>UN</v>
          </cell>
          <cell r="E5603">
            <v>759.71</v>
          </cell>
        </row>
        <row r="5604">
          <cell r="B5604" t="str">
            <v>526015</v>
          </cell>
          <cell r="C5604" t="str">
            <v>TUBO FOFO C/FG PN-10 D=100MM;L=2500MM (52KG)</v>
          </cell>
          <cell r="D5604" t="str">
            <v>UN</v>
          </cell>
          <cell r="E5604">
            <v>848.64</v>
          </cell>
        </row>
        <row r="5605">
          <cell r="B5605" t="str">
            <v>526016</v>
          </cell>
          <cell r="C5605" t="str">
            <v>TUBO FOFO C/FG PN-10 D=100MM;L=3000MM (61KG)</v>
          </cell>
          <cell r="D5605" t="str">
            <v>UN</v>
          </cell>
          <cell r="E5605">
            <v>935.12</v>
          </cell>
        </row>
        <row r="5606">
          <cell r="B5606" t="str">
            <v>526017</v>
          </cell>
          <cell r="C5606" t="str">
            <v>TUBO FOFO C/FG PN-10 D=100MM;L=3500MM (69KG)</v>
          </cell>
          <cell r="D5606" t="str">
            <v>UN</v>
          </cell>
          <cell r="E5606">
            <v>1024.2</v>
          </cell>
        </row>
        <row r="5607">
          <cell r="B5607" t="str">
            <v>526018</v>
          </cell>
          <cell r="C5607" t="str">
            <v>TUBO FOFO C/FG PN-10 D=100MM;L=4000MM (78KG)</v>
          </cell>
          <cell r="D5607" t="str">
            <v>UN</v>
          </cell>
          <cell r="E5607">
            <v>1113.1400000000001</v>
          </cell>
        </row>
        <row r="5608">
          <cell r="B5608" t="str">
            <v>526019</v>
          </cell>
          <cell r="C5608" t="str">
            <v>TUBO FOFO C/FG PN-10 D=100MM;L=4500MM (86KG)</v>
          </cell>
          <cell r="D5608" t="str">
            <v>UN</v>
          </cell>
          <cell r="E5608">
            <v>1199.6600000000001</v>
          </cell>
        </row>
        <row r="5609">
          <cell r="B5609" t="str">
            <v>526020</v>
          </cell>
          <cell r="C5609" t="str">
            <v>TUBO FOFO C/FG PN-10 D=100MM;L=5000MM (95KG)</v>
          </cell>
          <cell r="D5609" t="str">
            <v>UN</v>
          </cell>
          <cell r="E5609">
            <v>1288.5999999999999</v>
          </cell>
        </row>
        <row r="5610">
          <cell r="B5610" t="str">
            <v>526021</v>
          </cell>
          <cell r="C5610" t="str">
            <v>TUBO FOFO C/FG PN-10 D=100MM;L=5500MM (104KG)</v>
          </cell>
          <cell r="D5610" t="str">
            <v>UN</v>
          </cell>
          <cell r="E5610">
            <v>1377.64</v>
          </cell>
        </row>
        <row r="5611">
          <cell r="B5611" t="str">
            <v>526022</v>
          </cell>
          <cell r="C5611" t="str">
            <v>TUBO FOFO C/FG PN-10 D=100MM;L=5800MM (109KG)</v>
          </cell>
          <cell r="D5611" t="str">
            <v>UN</v>
          </cell>
          <cell r="E5611">
            <v>1430</v>
          </cell>
        </row>
        <row r="5612">
          <cell r="B5612" t="str">
            <v>526023</v>
          </cell>
          <cell r="C5612" t="str">
            <v>TUBO FOFO C/FG PN-10 D=150MM;L=1000MM (42KG)</v>
          </cell>
          <cell r="D5612" t="str">
            <v>UN</v>
          </cell>
          <cell r="E5612">
            <v>774.4</v>
          </cell>
        </row>
        <row r="5613">
          <cell r="B5613" t="str">
            <v>526024</v>
          </cell>
          <cell r="C5613" t="str">
            <v>TUBO FOFO C/FG PN-10 D=150MM;L=1500MM (55KG)</v>
          </cell>
          <cell r="D5613" t="str">
            <v>UN</v>
          </cell>
          <cell r="E5613">
            <v>893.62</v>
          </cell>
        </row>
        <row r="5614">
          <cell r="B5614" t="str">
            <v>526025</v>
          </cell>
          <cell r="C5614" t="str">
            <v>TUBO FOFO C/FG PN-10 D=150MM;L=2000MM (68KG)</v>
          </cell>
          <cell r="D5614" t="str">
            <v>UN</v>
          </cell>
          <cell r="E5614">
            <v>1012.76</v>
          </cell>
        </row>
        <row r="5615">
          <cell r="B5615" t="str">
            <v>526026</v>
          </cell>
          <cell r="C5615" t="str">
            <v>TUBO FOFO C/FG PN-10 D=150MM;L=2500MM (81KG)</v>
          </cell>
          <cell r="D5615" t="str">
            <v>UN</v>
          </cell>
          <cell r="E5615">
            <v>1132</v>
          </cell>
        </row>
        <row r="5616">
          <cell r="B5616" t="str">
            <v>526027</v>
          </cell>
          <cell r="C5616" t="str">
            <v>TUBO FOFO C/FG PN-10 D=150MM;L=3000MM (94KG)</v>
          </cell>
          <cell r="D5616" t="str">
            <v>UN</v>
          </cell>
          <cell r="E5616">
            <v>1251.07</v>
          </cell>
        </row>
        <row r="5617">
          <cell r="B5617" t="str">
            <v>526028</v>
          </cell>
          <cell r="C5617" t="str">
            <v>TUBO FOFO C/FG PN-10 D=150MM;L=3500MM (107KG)</v>
          </cell>
          <cell r="D5617" t="str">
            <v>UN</v>
          </cell>
          <cell r="E5617">
            <v>1370.29</v>
          </cell>
        </row>
        <row r="5618">
          <cell r="B5618" t="str">
            <v>526029</v>
          </cell>
          <cell r="C5618" t="str">
            <v>TUBO FOFO C/FG PN-10 D=150MM;L=4000MM (120KG)</v>
          </cell>
          <cell r="D5618" t="str">
            <v>UN</v>
          </cell>
          <cell r="E5618">
            <v>1489.51</v>
          </cell>
        </row>
        <row r="5619">
          <cell r="B5619" t="str">
            <v>526030</v>
          </cell>
          <cell r="C5619" t="str">
            <v>TUBO FOFO C/FG PN-10 D=150MM;L=4500MM (133KG)</v>
          </cell>
          <cell r="D5619" t="str">
            <v>UN</v>
          </cell>
          <cell r="E5619">
            <v>1623.35</v>
          </cell>
        </row>
        <row r="5620">
          <cell r="B5620" t="str">
            <v>526031</v>
          </cell>
          <cell r="C5620" t="str">
            <v>TUBO FOFO C/FG PN-10 D=150MM;L=5000MM (146KG)</v>
          </cell>
          <cell r="D5620" t="str">
            <v>UN</v>
          </cell>
          <cell r="E5620">
            <v>1727.89</v>
          </cell>
        </row>
        <row r="5621">
          <cell r="B5621" t="str">
            <v>526032</v>
          </cell>
          <cell r="C5621" t="str">
            <v>TUBO FOFO C/FG PN-10 D=150MM;L=5500MM (159KG)</v>
          </cell>
          <cell r="D5621" t="str">
            <v>UN</v>
          </cell>
          <cell r="E5621">
            <v>1847</v>
          </cell>
        </row>
        <row r="5622">
          <cell r="B5622" t="str">
            <v>526033</v>
          </cell>
          <cell r="C5622" t="str">
            <v>TUBO FOFO C/FG PN-10 D=150MM;L=5800MM (167KG)</v>
          </cell>
          <cell r="D5622" t="str">
            <v>UN</v>
          </cell>
          <cell r="E5622">
            <v>1919.06</v>
          </cell>
        </row>
        <row r="5623">
          <cell r="B5623" t="str">
            <v>526034</v>
          </cell>
          <cell r="C5623" t="str">
            <v>TUBO FOFO C/FG PN-10 D=200MM;L=1000MM (55KG)</v>
          </cell>
          <cell r="D5623" t="str">
            <v>UN</v>
          </cell>
          <cell r="E5623">
            <v>954.86</v>
          </cell>
        </row>
        <row r="5624">
          <cell r="B5624" t="str">
            <v>526035</v>
          </cell>
          <cell r="C5624" t="str">
            <v>TUBO FOFO C/FG PN-10 D=200MM;L=1500MM (72KG)</v>
          </cell>
          <cell r="D5624" t="str">
            <v>UN</v>
          </cell>
          <cell r="E5624">
            <v>1110.4000000000001</v>
          </cell>
        </row>
        <row r="5625">
          <cell r="B5625" t="str">
            <v>526036</v>
          </cell>
          <cell r="C5625" t="str">
            <v>TUBO FOFO C/FG PN-10 D=200MM;L=2000MM (90KG)</v>
          </cell>
          <cell r="D5625" t="str">
            <v>UN</v>
          </cell>
          <cell r="E5625">
            <v>1263.5999999999999</v>
          </cell>
        </row>
        <row r="5626">
          <cell r="B5626" t="str">
            <v>526037</v>
          </cell>
          <cell r="C5626" t="str">
            <v>TUBO FOFO C/FG PN-10 D=200MM;L=2500MM (107KG)</v>
          </cell>
          <cell r="D5626" t="str">
            <v>UN</v>
          </cell>
          <cell r="E5626">
            <v>1419.23</v>
          </cell>
        </row>
        <row r="5627">
          <cell r="B5627" t="str">
            <v>526038</v>
          </cell>
          <cell r="C5627" t="str">
            <v>TUBO FOFO C/FG PN-10 D=200MM;L=3000MM (124KG)</v>
          </cell>
          <cell r="D5627" t="str">
            <v>UN</v>
          </cell>
          <cell r="E5627">
            <v>1572.31</v>
          </cell>
        </row>
        <row r="5628">
          <cell r="B5628" t="str">
            <v>526039</v>
          </cell>
          <cell r="C5628" t="str">
            <v>TUBO FOFO C/FG PN-10 D=200MM;L=3500MM (142KG)</v>
          </cell>
          <cell r="D5628" t="str">
            <v>UN</v>
          </cell>
          <cell r="E5628">
            <v>1727.89</v>
          </cell>
        </row>
        <row r="5629">
          <cell r="B5629" t="str">
            <v>526040</v>
          </cell>
          <cell r="C5629" t="str">
            <v>TUBO FOFO C/FG PN-10 D=200MM;L=4000MM (159KG)</v>
          </cell>
          <cell r="D5629" t="str">
            <v>UN</v>
          </cell>
          <cell r="E5629">
            <v>1881.07</v>
          </cell>
        </row>
        <row r="5630">
          <cell r="B5630" t="str">
            <v>526041</v>
          </cell>
          <cell r="C5630" t="str">
            <v>TUBO FOFO C/FG PN-10 D=200MM;L=4500MM (177KG)</v>
          </cell>
          <cell r="D5630" t="str">
            <v>UN</v>
          </cell>
          <cell r="E5630">
            <v>2036.68</v>
          </cell>
        </row>
        <row r="5631">
          <cell r="B5631" t="str">
            <v>526042</v>
          </cell>
          <cell r="C5631" t="str">
            <v>TUBO FOFO C/FG PN-10 D=200MM;L=5000MM (194KG)</v>
          </cell>
          <cell r="D5631" t="str">
            <v>UN</v>
          </cell>
          <cell r="E5631">
            <v>2189.7399999999998</v>
          </cell>
        </row>
        <row r="5632">
          <cell r="B5632" t="str">
            <v>526043</v>
          </cell>
          <cell r="C5632" t="str">
            <v>TUBO FOFO C/FG PN-10 D=200MM;L=5500MM (211KG)</v>
          </cell>
          <cell r="D5632" t="str">
            <v>UN</v>
          </cell>
          <cell r="E5632">
            <v>2342.98</v>
          </cell>
        </row>
        <row r="5633">
          <cell r="B5633" t="str">
            <v>526044</v>
          </cell>
          <cell r="C5633" t="str">
            <v>TUBO FOFO C/FG PN-10 D=200MM;L=5800MM (222KG)</v>
          </cell>
          <cell r="D5633" t="str">
            <v>UN</v>
          </cell>
          <cell r="E5633">
            <v>2436.73</v>
          </cell>
        </row>
        <row r="5634">
          <cell r="B5634" t="str">
            <v>526045</v>
          </cell>
          <cell r="C5634" t="str">
            <v>TUBO FOFO C/FG PN-10 D=250MM;L=1000MM (74KG)</v>
          </cell>
          <cell r="D5634" t="str">
            <v>UN</v>
          </cell>
          <cell r="E5634">
            <v>1256.6300000000001</v>
          </cell>
        </row>
        <row r="5635">
          <cell r="B5635" t="str">
            <v>526046</v>
          </cell>
          <cell r="C5635" t="str">
            <v>TUBO FOFO C/FG PN-10 D=250MM;L=1500MM (97KG)</v>
          </cell>
          <cell r="D5635" t="str">
            <v>UN</v>
          </cell>
          <cell r="E5635">
            <v>1464.06</v>
          </cell>
        </row>
        <row r="5636">
          <cell r="B5636" t="str">
            <v>526047</v>
          </cell>
          <cell r="C5636" t="str">
            <v>TUBO FOFO C/FG PN-10 D=250MM;L=2000MM (120KG)</v>
          </cell>
          <cell r="D5636" t="str">
            <v>UN</v>
          </cell>
          <cell r="E5636">
            <v>1669</v>
          </cell>
        </row>
        <row r="5637">
          <cell r="B5637" t="str">
            <v>526048</v>
          </cell>
          <cell r="C5637" t="str">
            <v>TUBO FOFO C/FG PN-10 D=250MM;L=2500MM (143KG)</v>
          </cell>
          <cell r="D5637" t="str">
            <v>UN</v>
          </cell>
          <cell r="E5637">
            <v>1697.34</v>
          </cell>
        </row>
        <row r="5638">
          <cell r="B5638" t="str">
            <v>526049</v>
          </cell>
          <cell r="C5638" t="str">
            <v>TUBO FOFO C/FG PN-10 D=250MM;L=3000MM (165KG)</v>
          </cell>
          <cell r="D5638" t="str">
            <v>UN</v>
          </cell>
          <cell r="E5638">
            <v>2083.92</v>
          </cell>
        </row>
        <row r="5639">
          <cell r="B5639" t="str">
            <v>526050</v>
          </cell>
          <cell r="C5639" t="str">
            <v>TUBO FOFO C/FG PN-10 D=250MM;L=3500MM (188KG)</v>
          </cell>
          <cell r="D5639" t="str">
            <v>UN</v>
          </cell>
          <cell r="E5639">
            <v>2291.3000000000002</v>
          </cell>
        </row>
        <row r="5640">
          <cell r="B5640" t="str">
            <v>526051</v>
          </cell>
          <cell r="C5640" t="str">
            <v>TUBO FOFO C/FG PN-10 D=250MM;L=4000MM (211KG)</v>
          </cell>
          <cell r="D5640" t="str">
            <v>UN</v>
          </cell>
          <cell r="E5640">
            <v>2498.7800000000002</v>
          </cell>
        </row>
        <row r="5641">
          <cell r="B5641" t="str">
            <v>526052</v>
          </cell>
          <cell r="C5641" t="str">
            <v>TUBO FOFO C/FG PN-10 D=250MM;L=4500MM (233KG)</v>
          </cell>
          <cell r="D5641" t="str">
            <v>UN</v>
          </cell>
          <cell r="E5641">
            <v>2706.2</v>
          </cell>
        </row>
        <row r="5642">
          <cell r="B5642" t="str">
            <v>526053</v>
          </cell>
          <cell r="C5642" t="str">
            <v>TUBO FOFO C/FG PN-10 D=250MM;L=5000MM (256KG)</v>
          </cell>
          <cell r="D5642" t="str">
            <v>UN</v>
          </cell>
          <cell r="E5642">
            <v>2911.22</v>
          </cell>
        </row>
        <row r="5643">
          <cell r="B5643" t="str">
            <v>526054</v>
          </cell>
          <cell r="C5643" t="str">
            <v>TUBO FOFO C/FG PN-10 D=250MM;L=5500MM (279KG)</v>
          </cell>
          <cell r="D5643" t="str">
            <v>UN</v>
          </cell>
          <cell r="E5643">
            <v>3118.66</v>
          </cell>
        </row>
        <row r="5644">
          <cell r="B5644" t="str">
            <v>526055</v>
          </cell>
          <cell r="C5644" t="str">
            <v>TUBO FOFO C/FG PN-10 D=250MM;L=5800MM (292KG)</v>
          </cell>
          <cell r="D5644" t="str">
            <v>UN</v>
          </cell>
          <cell r="E5644">
            <v>3243.58</v>
          </cell>
        </row>
        <row r="5645">
          <cell r="B5645" t="str">
            <v>526056</v>
          </cell>
          <cell r="C5645" t="str">
            <v>TUBO FOFO C/FG PN-10 D=300MM;L=1000MM (93KG)</v>
          </cell>
          <cell r="D5645" t="str">
            <v>UN</v>
          </cell>
          <cell r="E5645">
            <v>1523.87</v>
          </cell>
        </row>
        <row r="5646">
          <cell r="B5646" t="str">
            <v>526057</v>
          </cell>
          <cell r="C5646" t="str">
            <v>TUBO FOFO C/FG PN-10 D=300MM;L=1500MM (122KG)</v>
          </cell>
          <cell r="D5646" t="str">
            <v>UN</v>
          </cell>
          <cell r="E5646">
            <v>1777.19</v>
          </cell>
        </row>
        <row r="5647">
          <cell r="B5647" t="str">
            <v>526058</v>
          </cell>
          <cell r="C5647" t="str">
            <v>TUBO FOFO C/FG PN-10 D=300MM;L=2000MM (150KG)</v>
          </cell>
          <cell r="D5647" t="str">
            <v>UN</v>
          </cell>
          <cell r="E5647">
            <v>2027.94</v>
          </cell>
        </row>
        <row r="5648">
          <cell r="B5648" t="str">
            <v>526059</v>
          </cell>
          <cell r="C5648" t="str">
            <v>TUBO FOFO C/FG PN-10 D=300MM;L=2500MM (179KG)</v>
          </cell>
          <cell r="D5648" t="str">
            <v>UN</v>
          </cell>
          <cell r="E5648">
            <v>2281.2600000000002</v>
          </cell>
        </row>
        <row r="5649">
          <cell r="B5649" t="str">
            <v>526060</v>
          </cell>
          <cell r="C5649" t="str">
            <v>TUBO FOFO C/FG PN-10 D=300MM;L=3000MM (207KG)</v>
          </cell>
          <cell r="D5649" t="str">
            <v>UN</v>
          </cell>
          <cell r="E5649">
            <v>2534.66</v>
          </cell>
        </row>
        <row r="5650">
          <cell r="B5650" t="str">
            <v>526061</v>
          </cell>
          <cell r="C5650" t="str">
            <v>TUBO FOFO C/FG PN-10 D=300MM;L=3500MM (236KG)</v>
          </cell>
          <cell r="D5650" t="str">
            <v>UN</v>
          </cell>
          <cell r="E5650">
            <v>2785.46</v>
          </cell>
        </row>
        <row r="5651">
          <cell r="B5651" t="str">
            <v>526062</v>
          </cell>
          <cell r="C5651" t="str">
            <v>TUBO FOFO C/FG PN-10 D=300MM;L=4000MM (264KG)</v>
          </cell>
          <cell r="D5651" t="str">
            <v>UN</v>
          </cell>
          <cell r="E5651">
            <v>3038.82</v>
          </cell>
        </row>
        <row r="5652">
          <cell r="B5652" t="str">
            <v>526063</v>
          </cell>
          <cell r="C5652" t="str">
            <v>TUBO FOFO C/FG PN-10 D=300MM;L=4500MM (293KG)</v>
          </cell>
          <cell r="D5652" t="str">
            <v>UN</v>
          </cell>
          <cell r="E5652">
            <v>3292.1</v>
          </cell>
        </row>
        <row r="5653">
          <cell r="B5653" t="str">
            <v>526064</v>
          </cell>
          <cell r="C5653" t="str">
            <v>TUBO FOFO C/FG PN-10 D=300MM;L=5000MM (322KG)</v>
          </cell>
          <cell r="D5653" t="str">
            <v>UN</v>
          </cell>
          <cell r="E5653">
            <v>3542.89</v>
          </cell>
        </row>
        <row r="5654">
          <cell r="B5654" t="str">
            <v>526065</v>
          </cell>
          <cell r="C5654" t="str">
            <v>TUBO FOFO C/FG PN-10 D=300MM;L=5500MM (350KG)</v>
          </cell>
          <cell r="D5654" t="str">
            <v>UN</v>
          </cell>
          <cell r="E5654">
            <v>3796.21</v>
          </cell>
        </row>
        <row r="5655">
          <cell r="B5655" t="str">
            <v>526066</v>
          </cell>
          <cell r="C5655" t="str">
            <v>TUBO FOFO C/FG PN-10 D=300MM;L=5800MM (367KG)</v>
          </cell>
          <cell r="D5655" t="str">
            <v>UN</v>
          </cell>
          <cell r="E5655">
            <v>3947.27</v>
          </cell>
        </row>
        <row r="5656">
          <cell r="B5656" t="str">
            <v>526067</v>
          </cell>
          <cell r="C5656" t="str">
            <v>TUBO FOFO C/FG PN-10 D=350MM;L=1000MM (122KG)</v>
          </cell>
          <cell r="D5656" t="str">
            <v>UN</v>
          </cell>
          <cell r="E5656">
            <v>1949.83</v>
          </cell>
        </row>
        <row r="5657">
          <cell r="B5657" t="str">
            <v>526068</v>
          </cell>
          <cell r="C5657" t="str">
            <v>TUBO FOFO C/FG PN-10 D=350MM;L=1500MM (159KG)</v>
          </cell>
          <cell r="D5657" t="str">
            <v>UN</v>
          </cell>
          <cell r="E5657">
            <v>2247.8000000000002</v>
          </cell>
        </row>
        <row r="5658">
          <cell r="B5658" t="str">
            <v>526069</v>
          </cell>
          <cell r="C5658" t="str">
            <v>TUBO FOFO C/FG PN-10 D=350MM;L=2000MM (197KG)</v>
          </cell>
          <cell r="D5658" t="str">
            <v>UN</v>
          </cell>
          <cell r="E5658">
            <v>2545.8000000000002</v>
          </cell>
        </row>
        <row r="5659">
          <cell r="B5659" t="str">
            <v>526070</v>
          </cell>
          <cell r="C5659" t="str">
            <v>TUBO FOFO C/FG PN-10 D=350MM;L=2500MM (235KG)</v>
          </cell>
          <cell r="D5659" t="str">
            <v>UN</v>
          </cell>
          <cell r="E5659">
            <v>2843.81</v>
          </cell>
        </row>
        <row r="5660">
          <cell r="B5660" t="str">
            <v>526071</v>
          </cell>
          <cell r="C5660" t="str">
            <v>TUBO FOFO C/FG PN-10 D=350MM;L=3000MM (273KG)</v>
          </cell>
          <cell r="D5660" t="str">
            <v>UN</v>
          </cell>
          <cell r="E5660">
            <v>3141.74</v>
          </cell>
        </row>
        <row r="5661">
          <cell r="B5661" t="str">
            <v>526072</v>
          </cell>
          <cell r="C5661" t="str">
            <v>TUBO FOFO C/FG PN-10 D=350MM;L=3500MM (310KG)</v>
          </cell>
          <cell r="D5661" t="str">
            <v>UN</v>
          </cell>
          <cell r="E5661">
            <v>3439.79</v>
          </cell>
        </row>
        <row r="5662">
          <cell r="B5662" t="str">
            <v>526073</v>
          </cell>
          <cell r="C5662" t="str">
            <v>TUBO FOFO C/FG PN-10 D=350MM;L=4000MM (348KG)</v>
          </cell>
          <cell r="D5662" t="str">
            <v>UN</v>
          </cell>
          <cell r="E5662">
            <v>3737.75</v>
          </cell>
        </row>
        <row r="5663">
          <cell r="B5663" t="str">
            <v>526074</v>
          </cell>
          <cell r="C5663" t="str">
            <v>TUBO FOFO C/FG PN-10 D=350MM;L=4500MM (386KG)</v>
          </cell>
          <cell r="D5663" t="str">
            <v>UN</v>
          </cell>
          <cell r="E5663">
            <v>4033.36</v>
          </cell>
        </row>
        <row r="5664">
          <cell r="B5664" t="str">
            <v>526075</v>
          </cell>
          <cell r="C5664" t="str">
            <v>TUBO FOFO C/FG PN-10 D=350MM;L=5000MM (424KG)</v>
          </cell>
          <cell r="D5664" t="str">
            <v>UN</v>
          </cell>
          <cell r="E5664">
            <v>4331.32</v>
          </cell>
        </row>
        <row r="5665">
          <cell r="B5665" t="str">
            <v>526076</v>
          </cell>
          <cell r="C5665" t="str">
            <v>TUBO FOFO C/FG PN-10 D=350MM;L=5500MM (461KG)</v>
          </cell>
          <cell r="D5665" t="str">
            <v>UN</v>
          </cell>
          <cell r="E5665">
            <v>4629.25</v>
          </cell>
        </row>
        <row r="5666">
          <cell r="B5666" t="str">
            <v>526077</v>
          </cell>
          <cell r="C5666" t="str">
            <v>TUBO FOFO C/FG PN-10 D=350MM;L=5800MM (484KG)</v>
          </cell>
          <cell r="D5666" t="str">
            <v>UN</v>
          </cell>
          <cell r="E5666">
            <v>4655.17</v>
          </cell>
        </row>
        <row r="5667">
          <cell r="B5667" t="str">
            <v>526078</v>
          </cell>
          <cell r="C5667" t="str">
            <v>TUBO FOFO C/FG PN-10 D=400MM;L=1000MM (146KG)</v>
          </cell>
          <cell r="D5667" t="str">
            <v>UN</v>
          </cell>
          <cell r="E5667">
            <v>2047.5</v>
          </cell>
        </row>
        <row r="5668">
          <cell r="B5668" t="str">
            <v>526079</v>
          </cell>
          <cell r="C5668" t="str">
            <v>TUBO FOFO C/FG PN-10 D=400MM;L=1500MM (190KG)</v>
          </cell>
          <cell r="D5668" t="str">
            <v>UN</v>
          </cell>
          <cell r="E5668">
            <v>2392.9899999999998</v>
          </cell>
        </row>
        <row r="5669">
          <cell r="B5669" t="str">
            <v>526080</v>
          </cell>
          <cell r="C5669" t="str">
            <v>TUBO FOFO C/FG PN-10 D=400MM;L=2000MM (235KG)</v>
          </cell>
          <cell r="D5669" t="str">
            <v>UN</v>
          </cell>
          <cell r="E5669">
            <v>2738.4</v>
          </cell>
        </row>
        <row r="5670">
          <cell r="B5670" t="str">
            <v>526081</v>
          </cell>
          <cell r="C5670" t="str">
            <v>TUBO FOFO C/FG PN-10 D=400MM;L=2500MM (280KG)</v>
          </cell>
          <cell r="D5670" t="str">
            <v>UN</v>
          </cell>
          <cell r="E5670">
            <v>3081.35</v>
          </cell>
        </row>
        <row r="5671">
          <cell r="B5671" t="str">
            <v>526082</v>
          </cell>
          <cell r="C5671" t="str">
            <v>TUBO FOFO C/FG PN-10 D=400MM;L=3000MM (325KG)</v>
          </cell>
          <cell r="D5671" t="str">
            <v>UN</v>
          </cell>
          <cell r="E5671">
            <v>3426.85</v>
          </cell>
        </row>
        <row r="5672">
          <cell r="B5672" t="str">
            <v>526083</v>
          </cell>
          <cell r="C5672" t="str">
            <v>TUBO FOFO C/FG PN-10 D=400MM;L=3500MM (369KG)</v>
          </cell>
          <cell r="D5672" t="str">
            <v>UN</v>
          </cell>
          <cell r="E5672">
            <v>3772.36</v>
          </cell>
        </row>
        <row r="5673">
          <cell r="B5673" t="str">
            <v>526084</v>
          </cell>
          <cell r="C5673" t="str">
            <v>TUBO FOFO C/FG PN-10 D=400MM;L=4000MM (414KG)</v>
          </cell>
          <cell r="D5673" t="str">
            <v>UN</v>
          </cell>
          <cell r="E5673">
            <v>4117.79</v>
          </cell>
        </row>
        <row r="5674">
          <cell r="B5674" t="str">
            <v>526085</v>
          </cell>
          <cell r="C5674" t="str">
            <v>TUBO FOFO C/FG PN-10 D=400MM;L=4500MM (459KG)</v>
          </cell>
          <cell r="D5674" t="str">
            <v>UN</v>
          </cell>
          <cell r="E5674">
            <v>4463.22</v>
          </cell>
        </row>
        <row r="5675">
          <cell r="B5675" t="str">
            <v>526086</v>
          </cell>
          <cell r="C5675" t="str">
            <v>TUBO FOFO C/FG PN-10 D=400MM;L=5000MM (504KG)</v>
          </cell>
          <cell r="D5675" t="str">
            <v>UN</v>
          </cell>
          <cell r="E5675">
            <v>4808.74</v>
          </cell>
        </row>
        <row r="5676">
          <cell r="B5676" t="str">
            <v>526087</v>
          </cell>
          <cell r="C5676" t="str">
            <v>TUBO FOFO C/FG PN-10 D=400MM;L=5500MM (548KG)</v>
          </cell>
          <cell r="D5676" t="str">
            <v>UN</v>
          </cell>
          <cell r="E5676">
            <v>5154.1899999999996</v>
          </cell>
        </row>
        <row r="5677">
          <cell r="B5677" t="str">
            <v>526088</v>
          </cell>
          <cell r="C5677" t="str">
            <v>TUBO FOFO C/FG PN-10 D=400MM;L=5800MM (575KG)</v>
          </cell>
          <cell r="D5677" t="str">
            <v>UN</v>
          </cell>
          <cell r="E5677">
            <v>5361.54</v>
          </cell>
        </row>
        <row r="5678">
          <cell r="B5678" t="str">
            <v>526089</v>
          </cell>
          <cell r="C5678" t="str">
            <v>TUBO FOFO C/FG PN-10 D=450MM;L=1000MM (174KG)</v>
          </cell>
          <cell r="D5678" t="str">
            <v>UN</v>
          </cell>
          <cell r="E5678">
            <v>0</v>
          </cell>
        </row>
        <row r="5679">
          <cell r="B5679" t="str">
            <v>526090</v>
          </cell>
          <cell r="C5679" t="str">
            <v>TUBO FOFO C/FG PN-10 D=450MM;L=1500MM (227KG)</v>
          </cell>
          <cell r="D5679" t="str">
            <v>UN</v>
          </cell>
          <cell r="E5679">
            <v>0</v>
          </cell>
        </row>
        <row r="5680">
          <cell r="B5680" t="str">
            <v>526091</v>
          </cell>
          <cell r="C5680" t="str">
            <v>TUBO FOFO C/FG PN-10 D=450MM;L=2000MM (279KG)</v>
          </cell>
          <cell r="D5680" t="str">
            <v>UN</v>
          </cell>
          <cell r="E5680">
            <v>0</v>
          </cell>
        </row>
        <row r="5681">
          <cell r="B5681" t="str">
            <v>526092</v>
          </cell>
          <cell r="C5681" t="str">
            <v>TUBO FOFO C/FG PN-10 D=450MM;L=2500MM (332KG)</v>
          </cell>
          <cell r="D5681" t="str">
            <v>UN</v>
          </cell>
          <cell r="E5681">
            <v>0</v>
          </cell>
        </row>
        <row r="5682">
          <cell r="B5682" t="str">
            <v>526093</v>
          </cell>
          <cell r="C5682" t="str">
            <v>TUBO FOFO C/FG PN-10 D=450MM;L=3000MM (384KG)</v>
          </cell>
          <cell r="D5682" t="str">
            <v>UN</v>
          </cell>
          <cell r="E5682">
            <v>0</v>
          </cell>
        </row>
        <row r="5683">
          <cell r="B5683" t="str">
            <v>526094</v>
          </cell>
          <cell r="C5683" t="str">
            <v>TUBO FOFO C/FG PN-10 D=450MM;L=3500MM (437KG)</v>
          </cell>
          <cell r="D5683" t="str">
            <v>UN</v>
          </cell>
          <cell r="E5683">
            <v>0</v>
          </cell>
        </row>
        <row r="5684">
          <cell r="B5684" t="str">
            <v>526095</v>
          </cell>
          <cell r="C5684" t="str">
            <v>TUBO FOFO C/FG PN-10 D=450MM;L=4000MM (489KG)</v>
          </cell>
          <cell r="D5684" t="str">
            <v>UN</v>
          </cell>
          <cell r="E5684">
            <v>0</v>
          </cell>
        </row>
        <row r="5685">
          <cell r="B5685" t="str">
            <v>526096</v>
          </cell>
          <cell r="C5685" t="str">
            <v>TUBO FOFO C/FG PN-10 D=450MM;L=4500MM (542KG)</v>
          </cell>
          <cell r="D5685" t="str">
            <v>UN</v>
          </cell>
          <cell r="E5685">
            <v>0</v>
          </cell>
        </row>
        <row r="5686">
          <cell r="B5686" t="str">
            <v>526097</v>
          </cell>
          <cell r="C5686" t="str">
            <v>TUBO FOFO C/FG PN-10 D=450MM;L=5000MM (595KG)</v>
          </cell>
          <cell r="D5686" t="str">
            <v>UN</v>
          </cell>
          <cell r="E5686">
            <v>0</v>
          </cell>
        </row>
        <row r="5687">
          <cell r="B5687" t="str">
            <v>526098</v>
          </cell>
          <cell r="C5687" t="str">
            <v>TUBO FOFO C/FG PN-10 D=450MM;L=5500MM (647KG)</v>
          </cell>
          <cell r="D5687" t="str">
            <v>UN</v>
          </cell>
          <cell r="E5687">
            <v>0</v>
          </cell>
        </row>
        <row r="5688">
          <cell r="B5688" t="str">
            <v>526099</v>
          </cell>
          <cell r="C5688" t="str">
            <v>TUBO FOFO C/FG PN-10 D=450MM;L=5800MM (679KG)</v>
          </cell>
          <cell r="D5688" t="str">
            <v>UN</v>
          </cell>
          <cell r="E5688">
            <v>0</v>
          </cell>
        </row>
        <row r="5689">
          <cell r="B5689" t="str">
            <v>526101</v>
          </cell>
          <cell r="C5689" t="str">
            <v>TUBO FOFO C/FG PN-10 D=500MM;L=1000MM (198KG)</v>
          </cell>
          <cell r="D5689" t="str">
            <v>UN</v>
          </cell>
          <cell r="E5689">
            <v>0</v>
          </cell>
        </row>
        <row r="5690">
          <cell r="B5690" t="str">
            <v>526102</v>
          </cell>
          <cell r="C5690" t="str">
            <v>TUBO FOFO C/FG PN-10 D=500MM;L=1500MM (259KG)</v>
          </cell>
          <cell r="D5690" t="str">
            <v>UN</v>
          </cell>
          <cell r="E5690">
            <v>0</v>
          </cell>
        </row>
        <row r="5691">
          <cell r="B5691" t="str">
            <v>526103</v>
          </cell>
          <cell r="C5691" t="str">
            <v>TUBO FOFO C/FG PN-10 D=500MM;L=2000MM (320KG)</v>
          </cell>
          <cell r="D5691" t="str">
            <v>UN</v>
          </cell>
          <cell r="E5691">
            <v>0</v>
          </cell>
        </row>
        <row r="5692">
          <cell r="B5692" t="str">
            <v>526104</v>
          </cell>
          <cell r="C5692" t="str">
            <v>TUBO FOFO C/FG PN-10 D=500MM;L=2500MM (381KG)</v>
          </cell>
          <cell r="D5692" t="str">
            <v>UN</v>
          </cell>
          <cell r="E5692">
            <v>0</v>
          </cell>
        </row>
        <row r="5693">
          <cell r="B5693" t="str">
            <v>526105</v>
          </cell>
          <cell r="C5693" t="str">
            <v>TUBO FOFO C/FG PN-10 D=500MM;L=3000MM (441KG)</v>
          </cell>
          <cell r="D5693" t="str">
            <v>UN</v>
          </cell>
          <cell r="E5693">
            <v>0</v>
          </cell>
        </row>
        <row r="5694">
          <cell r="B5694" t="str">
            <v>526106</v>
          </cell>
          <cell r="C5694" t="str">
            <v>TUBO FOFO C/FG PN-10 D=500MM;L=3500MM (502KG)</v>
          </cell>
          <cell r="D5694" t="str">
            <v>UN</v>
          </cell>
          <cell r="E5694">
            <v>0</v>
          </cell>
        </row>
        <row r="5695">
          <cell r="B5695" t="str">
            <v>526107</v>
          </cell>
          <cell r="C5695" t="str">
            <v>TUBO FOFO C/FG PN-10 D=500MM;L=4000MM (563KG)</v>
          </cell>
          <cell r="D5695" t="str">
            <v>UN</v>
          </cell>
          <cell r="E5695">
            <v>0</v>
          </cell>
        </row>
        <row r="5696">
          <cell r="B5696" t="str">
            <v>526108</v>
          </cell>
          <cell r="C5696" t="str">
            <v>TUBO FOFO C/FG PN-10 D=500MM;L=4500MM (624KG)</v>
          </cell>
          <cell r="D5696" t="str">
            <v>UN</v>
          </cell>
          <cell r="E5696">
            <v>0</v>
          </cell>
        </row>
        <row r="5697">
          <cell r="B5697" t="str">
            <v>526109</v>
          </cell>
          <cell r="C5697" t="str">
            <v>TUBO FOFO C/FG PN-10 D=500MM;L=5000MM (685KG)</v>
          </cell>
          <cell r="D5697" t="str">
            <v>UN</v>
          </cell>
          <cell r="E5697">
            <v>0</v>
          </cell>
        </row>
        <row r="5698">
          <cell r="B5698" t="str">
            <v>526110</v>
          </cell>
          <cell r="C5698" t="str">
            <v>TUBO FOFO C/FG PN-10 D=500MM;L=5500MM (746KG)</v>
          </cell>
          <cell r="D5698" t="str">
            <v>UN</v>
          </cell>
          <cell r="E5698">
            <v>0</v>
          </cell>
        </row>
        <row r="5699">
          <cell r="B5699" t="str">
            <v>526111</v>
          </cell>
          <cell r="C5699" t="str">
            <v>TUBO FOFO C/FG PN-10 D=500MM;L=5800MM (782KG)</v>
          </cell>
          <cell r="D5699" t="str">
            <v>UN</v>
          </cell>
          <cell r="E5699">
            <v>0</v>
          </cell>
        </row>
        <row r="5700">
          <cell r="B5700" t="str">
            <v>526112</v>
          </cell>
          <cell r="C5700" t="str">
            <v>TUBO FOFO C/FG PN-10 D=600MM;L=1000MM (270KG)</v>
          </cell>
          <cell r="D5700" t="str">
            <v>UN</v>
          </cell>
          <cell r="E5700">
            <v>0</v>
          </cell>
        </row>
        <row r="5701">
          <cell r="B5701" t="str">
            <v>526113</v>
          </cell>
          <cell r="C5701" t="str">
            <v>TUBO FOFO C/FG PN-10 D=600MM;L=1500MM (349KG)</v>
          </cell>
          <cell r="D5701" t="str">
            <v>UN</v>
          </cell>
          <cell r="E5701">
            <v>0</v>
          </cell>
        </row>
        <row r="5702">
          <cell r="B5702" t="str">
            <v>526114</v>
          </cell>
          <cell r="C5702" t="str">
            <v>TUBO FOFO C/FG PN-10 D=600MM;L=2000MM (428KG)</v>
          </cell>
          <cell r="D5702" t="str">
            <v>UN</v>
          </cell>
          <cell r="E5702">
            <v>0</v>
          </cell>
        </row>
        <row r="5703">
          <cell r="B5703" t="str">
            <v>526115</v>
          </cell>
          <cell r="C5703" t="str">
            <v>TUBO FOFO C/FG PN-10 D=600MM;L=2500MM (507KG)</v>
          </cell>
          <cell r="D5703" t="str">
            <v>UN</v>
          </cell>
          <cell r="E5703">
            <v>0</v>
          </cell>
        </row>
        <row r="5704">
          <cell r="B5704" t="str">
            <v>526116</v>
          </cell>
          <cell r="C5704" t="str">
            <v>TUBO FOFO C/FG PN-10 D=600MM;L=3000MM (586KG)</v>
          </cell>
          <cell r="D5704" t="str">
            <v>UN</v>
          </cell>
          <cell r="E5704">
            <v>0</v>
          </cell>
        </row>
        <row r="5705">
          <cell r="B5705" t="str">
            <v>526117</v>
          </cell>
          <cell r="C5705" t="str">
            <v>TUBO FOFO C/FG PN-10 D=600MM;L=3500MM (665KG)</v>
          </cell>
          <cell r="D5705" t="str">
            <v>UN</v>
          </cell>
          <cell r="E5705">
            <v>0</v>
          </cell>
        </row>
        <row r="5706">
          <cell r="B5706" t="str">
            <v>526118</v>
          </cell>
          <cell r="C5706" t="str">
            <v>TUBO FOFO C/FG PN-10 D=600MM;L=4000MM (744KG)</v>
          </cell>
          <cell r="D5706" t="str">
            <v>UN</v>
          </cell>
          <cell r="E5706">
            <v>0</v>
          </cell>
        </row>
        <row r="5707">
          <cell r="B5707" t="str">
            <v>526119</v>
          </cell>
          <cell r="C5707" t="str">
            <v>TUBO FOFO C/FG PN-10 D=600MM;L=4500MM (823KG)</v>
          </cell>
          <cell r="D5707" t="str">
            <v>UN</v>
          </cell>
          <cell r="E5707">
            <v>0</v>
          </cell>
        </row>
        <row r="5708">
          <cell r="B5708" t="str">
            <v>526120</v>
          </cell>
          <cell r="C5708" t="str">
            <v>TUBO FOFO C/FG PN-10 D=600MM;L=5000MM (902KG)</v>
          </cell>
          <cell r="D5708" t="str">
            <v>UN</v>
          </cell>
          <cell r="E5708">
            <v>0</v>
          </cell>
        </row>
        <row r="5709">
          <cell r="B5709" t="str">
            <v>526121</v>
          </cell>
          <cell r="C5709" t="str">
            <v>TUBO FOFO C/FG PN-10 D=600MM;L=5500MM (981KG)</v>
          </cell>
          <cell r="D5709" t="str">
            <v>UN</v>
          </cell>
          <cell r="E5709">
            <v>0</v>
          </cell>
        </row>
        <row r="5710">
          <cell r="B5710" t="str">
            <v>526122</v>
          </cell>
          <cell r="C5710" t="str">
            <v>TUBO FOFO C/FG PN-10 D=600MM;L=5800MM (1028KG)</v>
          </cell>
          <cell r="D5710" t="str">
            <v>UN</v>
          </cell>
          <cell r="E5710">
            <v>0</v>
          </cell>
        </row>
        <row r="5711">
          <cell r="B5711" t="str">
            <v>526123</v>
          </cell>
          <cell r="C5711" t="str">
            <v>TUBO FOFO C/FG PN-10 D=700MM;L=1000MM (412KG)</v>
          </cell>
          <cell r="D5711" t="str">
            <v>UN</v>
          </cell>
          <cell r="E5711">
            <v>0</v>
          </cell>
        </row>
        <row r="5712">
          <cell r="B5712" t="str">
            <v>526124</v>
          </cell>
          <cell r="C5712" t="str">
            <v>TUBO FOFO C/FG PN-10 D=700MM;L=1500MM (542KG)</v>
          </cell>
          <cell r="D5712" t="str">
            <v>UN</v>
          </cell>
          <cell r="E5712">
            <v>0</v>
          </cell>
        </row>
        <row r="5713">
          <cell r="B5713" t="str">
            <v>526125</v>
          </cell>
          <cell r="C5713" t="str">
            <v>TUBO FOFO C/FG PN-10 D=700MM;L=2000MM (672KG)</v>
          </cell>
          <cell r="D5713" t="str">
            <v>UN</v>
          </cell>
          <cell r="E5713">
            <v>0</v>
          </cell>
        </row>
        <row r="5714">
          <cell r="B5714" t="str">
            <v>526126</v>
          </cell>
          <cell r="C5714" t="str">
            <v>TUBO FOFO C/FG PN-10 D=700MM;L=2500MM (672KG)</v>
          </cell>
          <cell r="D5714" t="str">
            <v>UN</v>
          </cell>
          <cell r="E5714">
            <v>0</v>
          </cell>
        </row>
        <row r="5715">
          <cell r="B5715" t="str">
            <v>526127</v>
          </cell>
          <cell r="C5715" t="str">
            <v>TUBO FOFO C/FG PN-10 D=700MM;L=3000MM (932KG)</v>
          </cell>
          <cell r="D5715" t="str">
            <v>UN</v>
          </cell>
          <cell r="E5715">
            <v>0</v>
          </cell>
        </row>
        <row r="5716">
          <cell r="B5716" t="str">
            <v>526128</v>
          </cell>
          <cell r="C5716" t="str">
            <v>TUBO FOFO C/FG PN-10 D=700MM;L=3500MM (1062KG)</v>
          </cell>
          <cell r="D5716" t="str">
            <v>UN</v>
          </cell>
          <cell r="E5716">
            <v>0</v>
          </cell>
        </row>
        <row r="5717">
          <cell r="B5717" t="str">
            <v>526129</v>
          </cell>
          <cell r="C5717" t="str">
            <v>TUBO FOFO C/FG PN-10 D=700MM;L=4000MM (1192KG)</v>
          </cell>
          <cell r="D5717" t="str">
            <v>UN</v>
          </cell>
          <cell r="E5717">
            <v>0</v>
          </cell>
        </row>
        <row r="5718">
          <cell r="B5718" t="str">
            <v>526130</v>
          </cell>
          <cell r="C5718" t="str">
            <v>TUBO FOFO C/FG PN-10 D=700MM;L=4500MM (1322KG)</v>
          </cell>
          <cell r="D5718" t="str">
            <v>UN</v>
          </cell>
          <cell r="E5718">
            <v>0</v>
          </cell>
        </row>
        <row r="5719">
          <cell r="B5719" t="str">
            <v>526131</v>
          </cell>
          <cell r="C5719" t="str">
            <v>TUBO FOFO C/FG PN-10 D=700MM;L=5000MM (1453KG)</v>
          </cell>
          <cell r="D5719" t="str">
            <v>UN</v>
          </cell>
          <cell r="E5719">
            <v>0</v>
          </cell>
        </row>
        <row r="5720">
          <cell r="B5720" t="str">
            <v>526132</v>
          </cell>
          <cell r="C5720" t="str">
            <v>TUBO FOFO C/FG PN-10 D=700MM;L=5500MM (1583KG)</v>
          </cell>
          <cell r="D5720" t="str">
            <v>UN</v>
          </cell>
          <cell r="E5720">
            <v>0</v>
          </cell>
        </row>
        <row r="5721">
          <cell r="B5721" t="str">
            <v>526133</v>
          </cell>
          <cell r="C5721" t="str">
            <v>TUBO FOFO C/FG PN-10 D=700MM;L=6000MM (1713KG)</v>
          </cell>
          <cell r="D5721" t="str">
            <v>UN</v>
          </cell>
          <cell r="E5721">
            <v>0</v>
          </cell>
        </row>
        <row r="5722">
          <cell r="B5722" t="str">
            <v>526134</v>
          </cell>
          <cell r="C5722" t="str">
            <v>TUBO FOFO C/FG PN-10 D=700MM;L=6500MM (1843KG)</v>
          </cell>
          <cell r="D5722" t="str">
            <v>UN</v>
          </cell>
          <cell r="E5722">
            <v>0</v>
          </cell>
        </row>
        <row r="5723">
          <cell r="B5723" t="str">
            <v>526135</v>
          </cell>
          <cell r="C5723" t="str">
            <v>TUBO FOFO C/FG PN-10 D=700MM;L=6800MM (1921KG)</v>
          </cell>
          <cell r="D5723" t="str">
            <v>UN</v>
          </cell>
          <cell r="E5723">
            <v>0</v>
          </cell>
        </row>
        <row r="5724">
          <cell r="B5724" t="str">
            <v>526136</v>
          </cell>
          <cell r="C5724" t="str">
            <v>TUBO FOFO C/FG PN-10 D=800MM;L=1000MM (582KG)</v>
          </cell>
          <cell r="D5724" t="str">
            <v>UN</v>
          </cell>
          <cell r="E5724">
            <v>0</v>
          </cell>
        </row>
        <row r="5725">
          <cell r="B5725" t="str">
            <v>526137</v>
          </cell>
          <cell r="C5725" t="str">
            <v>TUBO FOFO C/FG PN-10 D=800MM;L=1500MM (674KG)</v>
          </cell>
          <cell r="D5725" t="str">
            <v>UN</v>
          </cell>
          <cell r="E5725">
            <v>0</v>
          </cell>
        </row>
        <row r="5726">
          <cell r="B5726" t="str">
            <v>526138</v>
          </cell>
          <cell r="C5726" t="str">
            <v>TUBO FOFO C/FG PN-10 D=800MM;L=2000MM (834KG)</v>
          </cell>
          <cell r="D5726" t="str">
            <v>UN</v>
          </cell>
          <cell r="E5726">
            <v>0</v>
          </cell>
        </row>
        <row r="5727">
          <cell r="B5727" t="str">
            <v>526139</v>
          </cell>
          <cell r="C5727" t="str">
            <v>TUBO FOFO C/FG PN-10 D=800MM;L=2500MM (993KG)</v>
          </cell>
          <cell r="D5727" t="str">
            <v>UN</v>
          </cell>
          <cell r="E5727">
            <v>0</v>
          </cell>
        </row>
        <row r="5728">
          <cell r="B5728" t="str">
            <v>526140</v>
          </cell>
          <cell r="C5728" t="str">
            <v>TUBO FOFO C/FG PN-10 D=800MM;L=3000MM (1153KG)</v>
          </cell>
          <cell r="D5728" t="str">
            <v>UN</v>
          </cell>
          <cell r="E5728">
            <v>0</v>
          </cell>
        </row>
        <row r="5729">
          <cell r="B5729" t="str">
            <v>526141</v>
          </cell>
          <cell r="C5729" t="str">
            <v>TUBO FOFO C/FG PN-10 D=800MM;L=3500MM (1312KG)</v>
          </cell>
          <cell r="D5729" t="str">
            <v>UN</v>
          </cell>
          <cell r="E5729">
            <v>0</v>
          </cell>
        </row>
        <row r="5730">
          <cell r="B5730" t="str">
            <v>526142</v>
          </cell>
          <cell r="C5730" t="str">
            <v>TUBO FOFO C/FG PN-10 D=800MM;L=4000MM (1472KG)</v>
          </cell>
          <cell r="D5730" t="str">
            <v>UN</v>
          </cell>
          <cell r="E5730">
            <v>0</v>
          </cell>
        </row>
        <row r="5731">
          <cell r="B5731" t="str">
            <v>526143</v>
          </cell>
          <cell r="C5731" t="str">
            <v>TUBO FOFO C/FG PN-10 D=800MM;L=4500MM (1631KG)</v>
          </cell>
          <cell r="D5731" t="str">
            <v>UN</v>
          </cell>
          <cell r="E5731">
            <v>0</v>
          </cell>
        </row>
        <row r="5732">
          <cell r="B5732" t="str">
            <v>526144</v>
          </cell>
          <cell r="C5732" t="str">
            <v>TUBO FOFO C/FG PN-10 D=800MM;L=5000MM (1791KG)</v>
          </cell>
          <cell r="D5732" t="str">
            <v>UN</v>
          </cell>
          <cell r="E5732">
            <v>0</v>
          </cell>
        </row>
        <row r="5733">
          <cell r="B5733" t="str">
            <v>526145</v>
          </cell>
          <cell r="C5733" t="str">
            <v>TUBO FOFO C/FG PN-10 D=800MM;L=5500MM (1950KG)</v>
          </cell>
          <cell r="D5733" t="str">
            <v>UN</v>
          </cell>
          <cell r="E5733">
            <v>0</v>
          </cell>
        </row>
        <row r="5734">
          <cell r="B5734" t="str">
            <v>526146</v>
          </cell>
          <cell r="C5734" t="str">
            <v>TUBO FOFO C/FG PN-10 D=800MM;L=6000MM (2109KG)</v>
          </cell>
          <cell r="D5734" t="str">
            <v>UN</v>
          </cell>
          <cell r="E5734">
            <v>0</v>
          </cell>
        </row>
        <row r="5735">
          <cell r="B5735" t="str">
            <v>526147</v>
          </cell>
          <cell r="C5735" t="str">
            <v>TUBO FOFO C/FG PN-10 D=800MM;L=6500MM (2269KG)</v>
          </cell>
          <cell r="D5735" t="str">
            <v>UN</v>
          </cell>
          <cell r="E5735">
            <v>0</v>
          </cell>
        </row>
        <row r="5736">
          <cell r="B5736" t="str">
            <v>526148</v>
          </cell>
          <cell r="C5736" t="str">
            <v>TUBO FOFO C/FG PN-10 D=800MM;L=6800MM (2365KG)</v>
          </cell>
          <cell r="D5736" t="str">
            <v>UN</v>
          </cell>
          <cell r="E5736">
            <v>0</v>
          </cell>
        </row>
        <row r="5737">
          <cell r="B5737" t="str">
            <v>526149</v>
          </cell>
          <cell r="C5737" t="str">
            <v>TUBO FOFO C/FG PN-10 D=900MM;L=1000MM (708KG)</v>
          </cell>
          <cell r="D5737" t="str">
            <v>UN</v>
          </cell>
          <cell r="E5737">
            <v>0</v>
          </cell>
        </row>
        <row r="5738">
          <cell r="B5738" t="str">
            <v>526150</v>
          </cell>
          <cell r="C5738" t="str">
            <v>TUBO FOFO C/FG PN-10 D=900MM;L=1500MM (825KG)</v>
          </cell>
          <cell r="D5738" t="str">
            <v>UN</v>
          </cell>
          <cell r="E5738">
            <v>0</v>
          </cell>
        </row>
        <row r="5739">
          <cell r="B5739" t="str">
            <v>526151</v>
          </cell>
          <cell r="C5739" t="str">
            <v>TUBO FOFO C/FG PN-10 D=900MM;L=2000MM (1016KG)</v>
          </cell>
          <cell r="D5739" t="str">
            <v>UN</v>
          </cell>
          <cell r="E5739">
            <v>0</v>
          </cell>
        </row>
        <row r="5740">
          <cell r="B5740" t="str">
            <v>526152</v>
          </cell>
          <cell r="C5740" t="str">
            <v>TUBO FOFO C/FG PN-10 D=900MM;L=2500MM (1207KG)</v>
          </cell>
          <cell r="D5740" t="str">
            <v>UN</v>
          </cell>
          <cell r="E5740">
            <v>0</v>
          </cell>
        </row>
        <row r="5741">
          <cell r="B5741" t="str">
            <v>526153</v>
          </cell>
          <cell r="C5741" t="str">
            <v>TUBO FOFO C/FG PN-10 D=900MM;L=3000MM (1399KG)</v>
          </cell>
          <cell r="D5741" t="str">
            <v>UN</v>
          </cell>
          <cell r="E5741">
            <v>0</v>
          </cell>
        </row>
        <row r="5742">
          <cell r="B5742" t="str">
            <v>526154</v>
          </cell>
          <cell r="C5742" t="str">
            <v>TUBO FOFO C/FG PN-10 D=900MM;L=3500MM (1591KG)</v>
          </cell>
          <cell r="D5742" t="str">
            <v>UN</v>
          </cell>
          <cell r="E5742">
            <v>0</v>
          </cell>
        </row>
        <row r="5743">
          <cell r="B5743" t="str">
            <v>526155</v>
          </cell>
          <cell r="C5743" t="str">
            <v>TUBO FOFO C/FG PN-10 D=900MM;L=4000MM (1782KG)</v>
          </cell>
          <cell r="D5743" t="str">
            <v>UN</v>
          </cell>
          <cell r="E5743">
            <v>0</v>
          </cell>
        </row>
        <row r="5744">
          <cell r="B5744" t="str">
            <v>526156</v>
          </cell>
          <cell r="C5744" t="str">
            <v>TUBO FOFO C/FG PN-10 D=900MM;L=4500MM (1974KG)</v>
          </cell>
          <cell r="D5744" t="str">
            <v>UN</v>
          </cell>
          <cell r="E5744">
            <v>0</v>
          </cell>
        </row>
        <row r="5745">
          <cell r="B5745" t="str">
            <v>526157</v>
          </cell>
          <cell r="C5745" t="str">
            <v>TUBO FOFO C/FG PN-10 D=900MM;L=5000MM (2165KG)</v>
          </cell>
          <cell r="D5745" t="str">
            <v>UN</v>
          </cell>
          <cell r="E5745">
            <v>0</v>
          </cell>
        </row>
        <row r="5746">
          <cell r="B5746" t="str">
            <v>526158</v>
          </cell>
          <cell r="C5746" t="str">
            <v>TUBO FOFO C/FG PN-10 D=900MM;L=5500MM (2357KG)</v>
          </cell>
          <cell r="D5746" t="str">
            <v>UN</v>
          </cell>
          <cell r="E5746">
            <v>0</v>
          </cell>
        </row>
        <row r="5747">
          <cell r="B5747" t="str">
            <v>526159</v>
          </cell>
          <cell r="C5747" t="str">
            <v>TUBO FOFO C/FG PN-10 D=900MM;L=6500MM (2740KG)</v>
          </cell>
          <cell r="D5747" t="str">
            <v>UN</v>
          </cell>
          <cell r="E5747">
            <v>0</v>
          </cell>
        </row>
        <row r="5748">
          <cell r="B5748" t="str">
            <v>526160</v>
          </cell>
          <cell r="C5748" t="str">
            <v>TUBO FOFO C/FG PN-10 D=900MM;L=6800MM (2854KG)</v>
          </cell>
          <cell r="D5748" t="str">
            <v>UN</v>
          </cell>
          <cell r="E5748">
            <v>0</v>
          </cell>
        </row>
        <row r="5749">
          <cell r="B5749" t="str">
            <v>526161</v>
          </cell>
          <cell r="C5749" t="str">
            <v>TUBO FOFO C/FG PN-10 D=1000MM;L=1000MM (752KG)</v>
          </cell>
          <cell r="D5749" t="str">
            <v>UN</v>
          </cell>
          <cell r="E5749">
            <v>0</v>
          </cell>
        </row>
        <row r="5750">
          <cell r="B5750" t="str">
            <v>526162</v>
          </cell>
          <cell r="C5750" t="str">
            <v>TUBO FOFO C/FG PN-10 D=1000MM;L=1500MM (978KG)</v>
          </cell>
          <cell r="D5750" t="str">
            <v>UN</v>
          </cell>
          <cell r="E5750">
            <v>0</v>
          </cell>
        </row>
        <row r="5751">
          <cell r="B5751" t="str">
            <v>526163</v>
          </cell>
          <cell r="C5751" t="str">
            <v>TUBO FOFO C/FG PN-10 D=1000MM;L=2000MM (1205KG)</v>
          </cell>
          <cell r="D5751" t="str">
            <v>UN</v>
          </cell>
          <cell r="E5751">
            <v>0</v>
          </cell>
        </row>
        <row r="5752">
          <cell r="B5752" t="str">
            <v>526164</v>
          </cell>
          <cell r="C5752" t="str">
            <v>TUBO FOFO C/FG PN-10 D=1000MM;L=2500MM (1431KG)</v>
          </cell>
          <cell r="D5752" t="str">
            <v>UN</v>
          </cell>
          <cell r="E5752">
            <v>0</v>
          </cell>
        </row>
        <row r="5753">
          <cell r="B5753" t="str">
            <v>526165</v>
          </cell>
          <cell r="C5753" t="str">
            <v>TUBO FOFO C/FG PN-10 D=1000MM;L=3000MM (1657KG)</v>
          </cell>
          <cell r="D5753" t="str">
            <v>UN</v>
          </cell>
          <cell r="E5753">
            <v>0</v>
          </cell>
        </row>
        <row r="5754">
          <cell r="B5754" t="str">
            <v>526166</v>
          </cell>
          <cell r="C5754" t="str">
            <v>TUBO FOFO C/FG PN-10 D=1000MM;L=3500MM (1883KG)</v>
          </cell>
          <cell r="D5754" t="str">
            <v>UN</v>
          </cell>
          <cell r="E5754">
            <v>0</v>
          </cell>
        </row>
        <row r="5755">
          <cell r="B5755" t="str">
            <v>526167</v>
          </cell>
          <cell r="C5755" t="str">
            <v>TUBO FOFO C/FG PN-10 D=1000MM;L=4000MM (2109KG)</v>
          </cell>
          <cell r="D5755" t="str">
            <v>UN</v>
          </cell>
          <cell r="E5755">
            <v>0</v>
          </cell>
        </row>
        <row r="5756">
          <cell r="B5756" t="str">
            <v>526168</v>
          </cell>
          <cell r="C5756" t="str">
            <v>TUBO FOFO C/FG PN-10 D=1000MM;L=4500MM (2335KG)</v>
          </cell>
          <cell r="D5756" t="str">
            <v>UN</v>
          </cell>
          <cell r="E5756">
            <v>0</v>
          </cell>
        </row>
        <row r="5757">
          <cell r="B5757" t="str">
            <v>526169</v>
          </cell>
          <cell r="C5757" t="str">
            <v>TUBO FOFO C/FG PN-10 D=1000MM;L=5000MM (2562KG)</v>
          </cell>
          <cell r="D5757" t="str">
            <v>UN</v>
          </cell>
          <cell r="E5757">
            <v>0</v>
          </cell>
        </row>
        <row r="5758">
          <cell r="B5758" t="str">
            <v>526170</v>
          </cell>
          <cell r="C5758" t="str">
            <v>TUBO FOFO C/FG PN-10 D=1000MM;L=5500MM (2788KG)</v>
          </cell>
          <cell r="D5758" t="str">
            <v>UN</v>
          </cell>
          <cell r="E5758">
            <v>0</v>
          </cell>
        </row>
        <row r="5759">
          <cell r="B5759" t="str">
            <v>526171</v>
          </cell>
          <cell r="C5759" t="str">
            <v>TUBO FOFO C/FG PN-10 D=1000MM;L=6000MM (3014KG)</v>
          </cell>
          <cell r="D5759" t="str">
            <v>UN</v>
          </cell>
          <cell r="E5759">
            <v>0</v>
          </cell>
        </row>
        <row r="5760">
          <cell r="B5760" t="str">
            <v>526172</v>
          </cell>
          <cell r="C5760" t="str">
            <v>TUBO FOFO C/FG PN-10 D=1000MM;L=6500MM (3240KG)</v>
          </cell>
          <cell r="D5760" t="str">
            <v>UN</v>
          </cell>
          <cell r="E5760">
            <v>0</v>
          </cell>
        </row>
        <row r="5761">
          <cell r="B5761" t="str">
            <v>526173</v>
          </cell>
          <cell r="C5761" t="str">
            <v>TUBO FOFO C/FG PN-10 D=1000MM;L=6800MM (3376KG)</v>
          </cell>
          <cell r="D5761" t="str">
            <v>UN</v>
          </cell>
          <cell r="E5761">
            <v>0</v>
          </cell>
        </row>
        <row r="5762">
          <cell r="B5762" t="str">
            <v>526174</v>
          </cell>
          <cell r="C5762" t="str">
            <v>TUBO FOFO C/FG PN-10 D=1200MM;L=1000MM (1048KG)</v>
          </cell>
          <cell r="D5762" t="str">
            <v>UN</v>
          </cell>
          <cell r="E5762">
            <v>0</v>
          </cell>
        </row>
        <row r="5763">
          <cell r="B5763" t="str">
            <v>526175</v>
          </cell>
          <cell r="C5763" t="str">
            <v>TUBO FOFO C/FG PN-10 D=1200MM;L=1500MM (1352KG)</v>
          </cell>
          <cell r="D5763" t="str">
            <v>UN</v>
          </cell>
          <cell r="E5763">
            <v>0</v>
          </cell>
        </row>
        <row r="5764">
          <cell r="B5764" t="str">
            <v>526176</v>
          </cell>
          <cell r="C5764" t="str">
            <v>TUBO FOFO C/FG PN-10 D=1200MM;L=2000MM (1656KG)</v>
          </cell>
          <cell r="D5764" t="str">
            <v>UN</v>
          </cell>
          <cell r="E5764">
            <v>0</v>
          </cell>
        </row>
        <row r="5765">
          <cell r="B5765" t="str">
            <v>526177</v>
          </cell>
          <cell r="C5765" t="str">
            <v>TUBO FOFO C/FG PN-10 D=1200MM;L=2500MM (1960KG)</v>
          </cell>
          <cell r="D5765" t="str">
            <v>UN</v>
          </cell>
          <cell r="E5765">
            <v>0</v>
          </cell>
        </row>
        <row r="5766">
          <cell r="B5766" t="str">
            <v>526178</v>
          </cell>
          <cell r="C5766" t="str">
            <v>TUBO FOFO C/FG PN-10 D=1200MM;L=3000MM (2263KG)</v>
          </cell>
          <cell r="D5766" t="str">
            <v>UN</v>
          </cell>
          <cell r="E5766">
            <v>0</v>
          </cell>
        </row>
        <row r="5767">
          <cell r="B5767" t="str">
            <v>526179</v>
          </cell>
          <cell r="C5767" t="str">
            <v>TUBO FOFO C/FG PN-10 D=1200MM;L=3500MM (2567KG)</v>
          </cell>
          <cell r="D5767" t="str">
            <v>UN</v>
          </cell>
          <cell r="E5767">
            <v>0</v>
          </cell>
        </row>
        <row r="5768">
          <cell r="B5768" t="str">
            <v>526180</v>
          </cell>
          <cell r="C5768" t="str">
            <v>TUBO FOFO C/FG PN-10 D=1200MM;L=4000MM (2971KG)</v>
          </cell>
          <cell r="D5768" t="str">
            <v>UN</v>
          </cell>
          <cell r="E5768">
            <v>0</v>
          </cell>
        </row>
        <row r="5769">
          <cell r="B5769" t="str">
            <v>526181</v>
          </cell>
          <cell r="C5769" t="str">
            <v>TUBO FOFO C/FG PN-10 D=1200MM;L=4500MM (3175KG)</v>
          </cell>
          <cell r="D5769" t="str">
            <v>UN</v>
          </cell>
          <cell r="E5769">
            <v>0</v>
          </cell>
        </row>
        <row r="5770">
          <cell r="B5770" t="str">
            <v>526182</v>
          </cell>
          <cell r="C5770" t="str">
            <v>TUBO FOFO C/FG PN-10 D=1200MM;L=5000MM (3479KG)</v>
          </cell>
          <cell r="D5770" t="str">
            <v>UN</v>
          </cell>
          <cell r="E5770">
            <v>0</v>
          </cell>
        </row>
        <row r="5771">
          <cell r="B5771" t="str">
            <v>526183</v>
          </cell>
          <cell r="C5771" t="str">
            <v>TUBO FOFO C/FG PN-10 D=1200MM;L=5500MM (3783KG)</v>
          </cell>
          <cell r="D5771" t="str">
            <v>UN</v>
          </cell>
          <cell r="E5771">
            <v>0</v>
          </cell>
        </row>
        <row r="5772">
          <cell r="B5772" t="str">
            <v>526184</v>
          </cell>
          <cell r="C5772" t="str">
            <v>TUBO FOFO C/FG PN-10 D=1200MM;L=6000MM (4087KG)</v>
          </cell>
          <cell r="D5772" t="str">
            <v>UN</v>
          </cell>
          <cell r="E5772">
            <v>0</v>
          </cell>
        </row>
        <row r="5773">
          <cell r="B5773" t="str">
            <v>526185</v>
          </cell>
          <cell r="C5773" t="str">
            <v>TUBO FOFO C/FG PN-10 D=1200MM;L=6500MM (4391KG)</v>
          </cell>
          <cell r="D5773" t="str">
            <v>UN</v>
          </cell>
          <cell r="E5773">
            <v>0</v>
          </cell>
        </row>
        <row r="5774">
          <cell r="B5774" t="str">
            <v>526186</v>
          </cell>
          <cell r="C5774" t="str">
            <v>TUBO FOFO C/FG PN-10 D=1200MM;L=6800MM (4573KG)</v>
          </cell>
          <cell r="D5774" t="str">
            <v>UN</v>
          </cell>
          <cell r="E5774">
            <v>0</v>
          </cell>
        </row>
        <row r="5776">
          <cell r="B5776" t="str">
            <v>526200</v>
          </cell>
          <cell r="C5776" t="str">
            <v>TUBOS  FOFO C/FLANGE  PN-10 E BOLSA JE (C31 - METALURGICA 100%)</v>
          </cell>
        </row>
        <row r="5777">
          <cell r="B5777" t="str">
            <v>526201</v>
          </cell>
          <cell r="C5777" t="str">
            <v>TUBO FOFO C/FG PN-10/JE D=80MM;L=1000MM (20KG)</v>
          </cell>
          <cell r="D5777" t="str">
            <v>UN</v>
          </cell>
          <cell r="E5777">
            <v>0</v>
          </cell>
        </row>
        <row r="5778">
          <cell r="B5778" t="str">
            <v>526202</v>
          </cell>
          <cell r="C5778" t="str">
            <v>TUBO FOFO C/FG PN-10/JE D=80MM;L=1500MM (26KG)</v>
          </cell>
          <cell r="D5778" t="str">
            <v>UN</v>
          </cell>
          <cell r="E5778">
            <v>0</v>
          </cell>
        </row>
        <row r="5779">
          <cell r="B5779" t="str">
            <v>526203</v>
          </cell>
          <cell r="C5779" t="str">
            <v>TUBO FOFO C/FG PN-10/JE D=80MM;L=2000MM (33KG)</v>
          </cell>
          <cell r="D5779" t="str">
            <v>UN</v>
          </cell>
          <cell r="E5779">
            <v>0</v>
          </cell>
        </row>
        <row r="5780">
          <cell r="B5780" t="str">
            <v>526204</v>
          </cell>
          <cell r="C5780" t="str">
            <v>TUBO FOFO C/FG PN-10/JE D=80MM;L=2500MM (40KG)</v>
          </cell>
          <cell r="D5780" t="str">
            <v>UN</v>
          </cell>
          <cell r="E5780">
            <v>0</v>
          </cell>
        </row>
        <row r="5781">
          <cell r="B5781" t="str">
            <v>526205</v>
          </cell>
          <cell r="C5781" t="str">
            <v>TUBO FOFO C/FG PN-10/JE D=80MM;L=3000MM (46KG)</v>
          </cell>
          <cell r="D5781" t="str">
            <v>UN</v>
          </cell>
          <cell r="E5781">
            <v>0</v>
          </cell>
        </row>
        <row r="5782">
          <cell r="B5782" t="str">
            <v>526206</v>
          </cell>
          <cell r="C5782" t="str">
            <v>TUBO FOFO C/FG PN-10/JE D=80MM;L=3500MM (52KG)</v>
          </cell>
          <cell r="D5782" t="str">
            <v>UN</v>
          </cell>
          <cell r="E5782">
            <v>0</v>
          </cell>
        </row>
        <row r="5783">
          <cell r="B5783" t="str">
            <v>526207</v>
          </cell>
          <cell r="C5783" t="str">
            <v>TUBO FOFO C/FG PN-10/JE D=80MM;L=4000MM (59KG)</v>
          </cell>
          <cell r="D5783" t="str">
            <v>UN</v>
          </cell>
          <cell r="E5783">
            <v>0</v>
          </cell>
        </row>
        <row r="5784">
          <cell r="B5784" t="str">
            <v>526208</v>
          </cell>
          <cell r="C5784" t="str">
            <v>TUBO FOFO C/FG PN-10/JE D=80MM;L=4500MM (65KG)</v>
          </cell>
          <cell r="D5784" t="str">
            <v>UN</v>
          </cell>
          <cell r="E5784">
            <v>0</v>
          </cell>
        </row>
        <row r="5785">
          <cell r="B5785" t="str">
            <v>526209</v>
          </cell>
          <cell r="C5785" t="str">
            <v>TUBO FOFO C/FG PN-10/JE D=80MM;L=5000MM (72KG)</v>
          </cell>
          <cell r="D5785" t="str">
            <v>UN</v>
          </cell>
          <cell r="E5785">
            <v>0</v>
          </cell>
        </row>
        <row r="5786">
          <cell r="B5786" t="str">
            <v>526210</v>
          </cell>
          <cell r="C5786" t="str">
            <v>TUBO FOFO C/FG PN-10/JE D=80MM;L=5500MM (79KG)</v>
          </cell>
          <cell r="D5786" t="str">
            <v>UN</v>
          </cell>
          <cell r="E5786">
            <v>0</v>
          </cell>
        </row>
        <row r="5787">
          <cell r="B5787" t="str">
            <v>526211</v>
          </cell>
          <cell r="C5787" t="str">
            <v>TUBO FOFO C/FG PN-10/JE D=80MM;L=5800MM (82KG)</v>
          </cell>
          <cell r="D5787" t="str">
            <v>UN</v>
          </cell>
          <cell r="E5787">
            <v>0</v>
          </cell>
        </row>
        <row r="5788">
          <cell r="B5788" t="str">
            <v>526212</v>
          </cell>
          <cell r="C5788" t="str">
            <v>TUBO FOFO C/FG PN-10/JE D=100MM;L=1000MM (26KG)</v>
          </cell>
          <cell r="D5788" t="str">
            <v>UN</v>
          </cell>
          <cell r="E5788">
            <v>0</v>
          </cell>
        </row>
        <row r="5789">
          <cell r="B5789" t="str">
            <v>526213</v>
          </cell>
          <cell r="C5789" t="str">
            <v>TUBO FOFO C/FG PN-10/JE D=100MM;L=1500MM (34KG)</v>
          </cell>
          <cell r="D5789" t="str">
            <v>UN</v>
          </cell>
          <cell r="E5789">
            <v>0</v>
          </cell>
        </row>
        <row r="5790">
          <cell r="B5790" t="str">
            <v>526214</v>
          </cell>
          <cell r="C5790" t="str">
            <v>TUBO FOFO C/FG PN-10/JE D=100MM;L=2000MM (43KG)</v>
          </cell>
          <cell r="D5790" t="str">
            <v>UN</v>
          </cell>
          <cell r="E5790">
            <v>0</v>
          </cell>
        </row>
        <row r="5791">
          <cell r="B5791" t="str">
            <v>526215</v>
          </cell>
          <cell r="C5791" t="str">
            <v>TUBO FOFO C/FG PN-10/JE D=100MM;L=2500MM (52KG)</v>
          </cell>
          <cell r="D5791" t="str">
            <v>UN</v>
          </cell>
          <cell r="E5791">
            <v>0</v>
          </cell>
        </row>
        <row r="5792">
          <cell r="B5792" t="str">
            <v>526216</v>
          </cell>
          <cell r="C5792" t="str">
            <v>TUBO FOFO C/FG PN-10/JE D=100MM;L=3000MM (60KG)</v>
          </cell>
          <cell r="D5792" t="str">
            <v>UN</v>
          </cell>
          <cell r="E5792">
            <v>0</v>
          </cell>
        </row>
        <row r="5793">
          <cell r="B5793" t="str">
            <v>526217</v>
          </cell>
          <cell r="C5793" t="str">
            <v>TUBO FOFO C/FG PN-10/JE D=100MM;L=3500MM (69KG)</v>
          </cell>
          <cell r="D5793" t="str">
            <v>UN</v>
          </cell>
          <cell r="E5793">
            <v>0</v>
          </cell>
        </row>
        <row r="5794">
          <cell r="B5794" t="str">
            <v>526218</v>
          </cell>
          <cell r="C5794" t="str">
            <v>TUBO FOFO C/FG PN-10/JE D=100MM;L=4000MM (77KG)</v>
          </cell>
          <cell r="D5794" t="str">
            <v>UN</v>
          </cell>
          <cell r="E5794">
            <v>0</v>
          </cell>
        </row>
        <row r="5795">
          <cell r="B5795" t="str">
            <v>526219</v>
          </cell>
          <cell r="C5795" t="str">
            <v>TUBO FOFO C/FG PN-10/JE D=100MM;L=4500MM (86KG)</v>
          </cell>
          <cell r="D5795" t="str">
            <v>UN</v>
          </cell>
          <cell r="E5795">
            <v>0</v>
          </cell>
        </row>
        <row r="5796">
          <cell r="B5796" t="str">
            <v>526220</v>
          </cell>
          <cell r="C5796" t="str">
            <v>TUBO FOFO C/FG PN-10/JE D=100MM;L=5000MM (95KG)</v>
          </cell>
          <cell r="D5796" t="str">
            <v>UN</v>
          </cell>
          <cell r="E5796">
            <v>0</v>
          </cell>
        </row>
        <row r="5797">
          <cell r="B5797" t="str">
            <v>526221</v>
          </cell>
          <cell r="C5797" t="str">
            <v>TUBO FOFO C/FG PN-10/JE D=100MM;L=5500MM (103KG)</v>
          </cell>
          <cell r="D5797" t="str">
            <v>UN</v>
          </cell>
          <cell r="E5797">
            <v>0</v>
          </cell>
        </row>
        <row r="5798">
          <cell r="B5798" t="str">
            <v>526222</v>
          </cell>
          <cell r="C5798" t="str">
            <v>TUBO FOFO C/FG PN-10/JE D=100MM;L=5800MM (108KG)</v>
          </cell>
          <cell r="D5798" t="str">
            <v>UN</v>
          </cell>
          <cell r="E5798">
            <v>0</v>
          </cell>
        </row>
        <row r="5799">
          <cell r="B5799" t="str">
            <v>526223</v>
          </cell>
          <cell r="C5799" t="str">
            <v>TUBO FOFO C/FG PN-10/JE D=150MM;L=1000MM (41KG)</v>
          </cell>
          <cell r="D5799" t="str">
            <v>UN</v>
          </cell>
          <cell r="E5799">
            <v>0</v>
          </cell>
        </row>
        <row r="5800">
          <cell r="B5800" t="str">
            <v>526224</v>
          </cell>
          <cell r="C5800" t="str">
            <v>TUBO FOFO C/FG PN-10/JE D=150MM;L=1500MM (54KG)</v>
          </cell>
          <cell r="D5800" t="str">
            <v>UN</v>
          </cell>
          <cell r="E5800">
            <v>0</v>
          </cell>
        </row>
        <row r="5801">
          <cell r="B5801" t="str">
            <v>526225</v>
          </cell>
          <cell r="C5801" t="str">
            <v>TUBO FOFO C/FG PN-10/JE D=150MM;L=2000MM (67KG)</v>
          </cell>
          <cell r="D5801" t="str">
            <v>UN</v>
          </cell>
          <cell r="E5801">
            <v>0</v>
          </cell>
        </row>
        <row r="5802">
          <cell r="B5802" t="str">
            <v>526226</v>
          </cell>
          <cell r="C5802" t="str">
            <v>TUBO FOFO C/FG PN-10/JE D=150MM;L=2500MM (80KG)</v>
          </cell>
          <cell r="D5802" t="str">
            <v>UN</v>
          </cell>
          <cell r="E5802">
            <v>0</v>
          </cell>
        </row>
        <row r="5803">
          <cell r="B5803" t="str">
            <v>526227</v>
          </cell>
          <cell r="C5803" t="str">
            <v>TUBO FOFO C/FG PN-10/JE D=150MM;L=3000MM (93KG)</v>
          </cell>
          <cell r="D5803" t="str">
            <v>UN</v>
          </cell>
          <cell r="E5803">
            <v>0</v>
          </cell>
        </row>
        <row r="5804">
          <cell r="B5804" t="str">
            <v>526228</v>
          </cell>
          <cell r="C5804" t="str">
            <v>TUBO FOFO C/FG PN-10/JE D=150MM;L=3500MM (106KG)</v>
          </cell>
          <cell r="D5804" t="str">
            <v>UN</v>
          </cell>
          <cell r="E5804">
            <v>0</v>
          </cell>
        </row>
        <row r="5805">
          <cell r="B5805" t="str">
            <v>526229</v>
          </cell>
          <cell r="C5805" t="str">
            <v>TUBO FOFO C/FG PN-10/JE D=150MM;L=4000MM (119KG)</v>
          </cell>
          <cell r="D5805" t="str">
            <v>UN</v>
          </cell>
          <cell r="E5805">
            <v>0</v>
          </cell>
        </row>
        <row r="5806">
          <cell r="B5806" t="str">
            <v>526230</v>
          </cell>
          <cell r="C5806" t="str">
            <v>TUBO FOFO C/FG PN-10/JE D=150MM;L=4500MM (132KG)</v>
          </cell>
          <cell r="D5806" t="str">
            <v>UN</v>
          </cell>
          <cell r="E5806">
            <v>0</v>
          </cell>
        </row>
        <row r="5807">
          <cell r="B5807" t="str">
            <v>526231</v>
          </cell>
          <cell r="C5807" t="str">
            <v>TUBO FOFO C/FG PN-10/JE D=150MM;L=5000MM (145KG)</v>
          </cell>
          <cell r="D5807" t="str">
            <v>UN</v>
          </cell>
          <cell r="E5807">
            <v>0</v>
          </cell>
        </row>
        <row r="5808">
          <cell r="B5808" t="str">
            <v>526232</v>
          </cell>
          <cell r="C5808" t="str">
            <v>TUBO FOFO C/FG PN-10/JE D=150MM;L=5500MM (158KG)</v>
          </cell>
          <cell r="D5808" t="str">
            <v>UN</v>
          </cell>
          <cell r="E5808">
            <v>0</v>
          </cell>
        </row>
        <row r="5809">
          <cell r="B5809" t="str">
            <v>526233</v>
          </cell>
          <cell r="C5809" t="str">
            <v>TUBO FOFO C/FG PN-10/JE D=150MM;L=5800MM (166KG)</v>
          </cell>
          <cell r="D5809" t="str">
            <v>UN</v>
          </cell>
          <cell r="E5809">
            <v>0</v>
          </cell>
        </row>
        <row r="5810">
          <cell r="B5810" t="str">
            <v>526234</v>
          </cell>
          <cell r="C5810" t="str">
            <v>TUBO FOFO C/FG PN-10/JE D=200MM;L=1000MM (55KG)</v>
          </cell>
          <cell r="D5810" t="str">
            <v>UN</v>
          </cell>
          <cell r="E5810">
            <v>0</v>
          </cell>
        </row>
        <row r="5811">
          <cell r="B5811" t="str">
            <v>526235</v>
          </cell>
          <cell r="C5811" t="str">
            <v>TUBO FOFO C/FG PN-10/JE D=200MM;L=1500MM (72KG)</v>
          </cell>
          <cell r="D5811" t="str">
            <v>UN</v>
          </cell>
          <cell r="E5811">
            <v>0</v>
          </cell>
        </row>
        <row r="5812">
          <cell r="B5812" t="str">
            <v>526236</v>
          </cell>
          <cell r="C5812" t="str">
            <v>TUBO FOFO C/FG PN-10/JE D=200MM;L=2000MM (90KG)</v>
          </cell>
          <cell r="D5812" t="str">
            <v>UN</v>
          </cell>
          <cell r="E5812">
            <v>0</v>
          </cell>
        </row>
        <row r="5813">
          <cell r="B5813" t="str">
            <v>526237</v>
          </cell>
          <cell r="C5813" t="str">
            <v>TUBO FOFO C/FG PN-10/JE D=200MM;L=2500MM (107KG)</v>
          </cell>
          <cell r="D5813" t="str">
            <v>UN</v>
          </cell>
          <cell r="E5813">
            <v>0</v>
          </cell>
        </row>
        <row r="5814">
          <cell r="B5814" t="str">
            <v>526238</v>
          </cell>
          <cell r="C5814" t="str">
            <v>TUBO FOFO C/FG PN-10/JE D=200MM;L=3000MM (124KG)</v>
          </cell>
          <cell r="D5814" t="str">
            <v>UN</v>
          </cell>
          <cell r="E5814">
            <v>0</v>
          </cell>
        </row>
        <row r="5815">
          <cell r="B5815" t="str">
            <v>526239</v>
          </cell>
          <cell r="C5815" t="str">
            <v>TUBO FOFO C/FG PN-10/JE D=200MM;L=3500MM (142KG)</v>
          </cell>
          <cell r="D5815" t="str">
            <v>UN</v>
          </cell>
          <cell r="E5815">
            <v>0</v>
          </cell>
        </row>
        <row r="5816">
          <cell r="B5816" t="str">
            <v>526240</v>
          </cell>
          <cell r="C5816" t="str">
            <v>TUBO FOFO C/FG PN-10/JE D=200MM;L=4000MM (159KG)</v>
          </cell>
          <cell r="D5816" t="str">
            <v>UN</v>
          </cell>
          <cell r="E5816">
            <v>0</v>
          </cell>
        </row>
        <row r="5817">
          <cell r="B5817" t="str">
            <v>526241</v>
          </cell>
          <cell r="C5817" t="str">
            <v>TUBO FOFO C/FG PN-10/JE D=200MM;L=4500MM (177KG)</v>
          </cell>
          <cell r="D5817" t="str">
            <v>UN</v>
          </cell>
          <cell r="E5817">
            <v>0</v>
          </cell>
        </row>
        <row r="5818">
          <cell r="B5818" t="str">
            <v>526242</v>
          </cell>
          <cell r="C5818" t="str">
            <v>TUBO FOFO C/FG PN-10/JE D=200MM;L=5000MM (194KG)</v>
          </cell>
          <cell r="D5818" t="str">
            <v>UN</v>
          </cell>
          <cell r="E5818">
            <v>0</v>
          </cell>
        </row>
        <row r="5819">
          <cell r="B5819" t="str">
            <v>526243</v>
          </cell>
          <cell r="C5819" t="str">
            <v>TUBO FOFO C/FG PN-10/JE D=200MM;L=5500MM (211KG)</v>
          </cell>
          <cell r="D5819" t="str">
            <v>UN</v>
          </cell>
          <cell r="E5819">
            <v>0</v>
          </cell>
        </row>
        <row r="5820">
          <cell r="B5820" t="str">
            <v>526244</v>
          </cell>
          <cell r="C5820" t="str">
            <v>TUBO FOFO C/FG PN-10/JE D=200MM;L=5800MM (222KG)</v>
          </cell>
          <cell r="D5820" t="str">
            <v>UN</v>
          </cell>
          <cell r="E5820">
            <v>0</v>
          </cell>
        </row>
        <row r="5821">
          <cell r="B5821" t="str">
            <v>526245</v>
          </cell>
          <cell r="C5821" t="str">
            <v>TUBO FOFO C/FG PN-10/JE D=250MM;L=1000MM (74KG)</v>
          </cell>
          <cell r="D5821" t="str">
            <v>UN</v>
          </cell>
          <cell r="E5821">
            <v>0</v>
          </cell>
        </row>
        <row r="5822">
          <cell r="B5822" t="str">
            <v>526246</v>
          </cell>
          <cell r="C5822" t="str">
            <v>TUBO FOFO C/FG PN-10/JE D=250MM;L=1500MM (97KG)</v>
          </cell>
          <cell r="D5822" t="str">
            <v>UN</v>
          </cell>
          <cell r="E5822">
            <v>0</v>
          </cell>
        </row>
        <row r="5823">
          <cell r="B5823" t="str">
            <v>526247</v>
          </cell>
          <cell r="C5823" t="str">
            <v>TUBO FOFO C/FG PN-10/JE D=250MM;L=2000MM (119KG)</v>
          </cell>
          <cell r="D5823" t="str">
            <v>UN</v>
          </cell>
          <cell r="E5823">
            <v>0</v>
          </cell>
        </row>
        <row r="5824">
          <cell r="B5824" t="str">
            <v>526248</v>
          </cell>
          <cell r="C5824" t="str">
            <v>TUBO FOFO C/FG PN-10/JE D=250MM;L=2500MM (142KG)</v>
          </cell>
          <cell r="D5824" t="str">
            <v>UN</v>
          </cell>
          <cell r="E5824">
            <v>0</v>
          </cell>
        </row>
        <row r="5825">
          <cell r="B5825" t="str">
            <v>526249</v>
          </cell>
          <cell r="C5825" t="str">
            <v>TUBO FOFO C/FG PN-10/JE D=250MM;L=3000MM (165KG)</v>
          </cell>
          <cell r="D5825" t="str">
            <v>UN</v>
          </cell>
          <cell r="E5825">
            <v>0</v>
          </cell>
        </row>
        <row r="5826">
          <cell r="B5826" t="str">
            <v>526250</v>
          </cell>
          <cell r="C5826" t="str">
            <v>TUBO FOFO C/FG PN-10/JE D=250MM;L=3500MM (187KG)</v>
          </cell>
          <cell r="D5826" t="str">
            <v>UN</v>
          </cell>
          <cell r="E5826">
            <v>0</v>
          </cell>
        </row>
        <row r="5827">
          <cell r="B5827" t="str">
            <v>526251</v>
          </cell>
          <cell r="C5827" t="str">
            <v>TUBO FOFO C/FG PN-10/JE D=250MM;L=4000MM (210KG)</v>
          </cell>
          <cell r="D5827" t="str">
            <v>UN</v>
          </cell>
          <cell r="E5827">
            <v>0</v>
          </cell>
        </row>
        <row r="5828">
          <cell r="B5828" t="str">
            <v>526252</v>
          </cell>
          <cell r="C5828" t="str">
            <v>TUBO FOFO C/FG PN-10/JE D=250MM;L=4500MM (233KG)</v>
          </cell>
          <cell r="D5828" t="str">
            <v>UN</v>
          </cell>
          <cell r="E5828">
            <v>0</v>
          </cell>
        </row>
        <row r="5829">
          <cell r="B5829" t="str">
            <v>526253</v>
          </cell>
          <cell r="C5829" t="str">
            <v>TUBO FOFO C/FG PN-10/JE D=250MM;L=5000MM (256KG)</v>
          </cell>
          <cell r="D5829" t="str">
            <v>UN</v>
          </cell>
          <cell r="E5829">
            <v>0</v>
          </cell>
        </row>
        <row r="5830">
          <cell r="B5830" t="str">
            <v>526254</v>
          </cell>
          <cell r="C5830" t="str">
            <v>TUBO FOFO C/FG PN-10/JE D=250MM;L=5500MM (278KG)</v>
          </cell>
          <cell r="D5830" t="str">
            <v>UN</v>
          </cell>
          <cell r="E5830">
            <v>0</v>
          </cell>
        </row>
        <row r="5831">
          <cell r="B5831" t="str">
            <v>526255</v>
          </cell>
          <cell r="C5831" t="str">
            <v>TUBO FOFO C/FG PN-10/JE D=250MM;L=5800MM (292KG)</v>
          </cell>
          <cell r="D5831" t="str">
            <v>UN</v>
          </cell>
          <cell r="E5831">
            <v>0</v>
          </cell>
        </row>
        <row r="5832">
          <cell r="B5832" t="str">
            <v>526256</v>
          </cell>
          <cell r="C5832" t="str">
            <v>TUBO FOFO C/FG PN-10/JE D=300MM;L=1000MM (94KG)</v>
          </cell>
          <cell r="D5832" t="str">
            <v>UN</v>
          </cell>
          <cell r="E5832">
            <v>0</v>
          </cell>
        </row>
        <row r="5833">
          <cell r="B5833" t="str">
            <v>526257</v>
          </cell>
          <cell r="C5833" t="str">
            <v>TUBO FOFO C/FG PN-10/JE D=300MM;L=1500MM (122KG)</v>
          </cell>
          <cell r="D5833" t="str">
            <v>UN</v>
          </cell>
          <cell r="E5833">
            <v>0</v>
          </cell>
        </row>
        <row r="5834">
          <cell r="B5834" t="str">
            <v>526258</v>
          </cell>
          <cell r="C5834" t="str">
            <v>TUBO FOFO C/FG PN-10/JE D=300MM;L=2000MM (151KG)</v>
          </cell>
          <cell r="D5834" t="str">
            <v>UN</v>
          </cell>
          <cell r="E5834">
            <v>0</v>
          </cell>
        </row>
        <row r="5835">
          <cell r="B5835" t="str">
            <v>526259</v>
          </cell>
          <cell r="C5835" t="str">
            <v>TUBO FOFO C/FG PN-10/JE D=300MM;L=2500MM (179KG)</v>
          </cell>
          <cell r="D5835" t="str">
            <v>UN</v>
          </cell>
          <cell r="E5835">
            <v>0</v>
          </cell>
        </row>
        <row r="5836">
          <cell r="B5836" t="str">
            <v>526260</v>
          </cell>
          <cell r="C5836" t="str">
            <v>TUBO FOFO C/FG PN-10/JE D=300MM;L=3000MM (208KG)</v>
          </cell>
          <cell r="D5836" t="str">
            <v>UN</v>
          </cell>
          <cell r="E5836">
            <v>0</v>
          </cell>
        </row>
        <row r="5837">
          <cell r="B5837" t="str">
            <v>526261</v>
          </cell>
          <cell r="C5837" t="str">
            <v>TUBO FOFO C/FG PN-10/JE D=300MM;L=3500MM (236KG)</v>
          </cell>
          <cell r="D5837" t="str">
            <v>UN</v>
          </cell>
          <cell r="E5837">
            <v>0</v>
          </cell>
        </row>
        <row r="5838">
          <cell r="B5838" t="str">
            <v>526262</v>
          </cell>
          <cell r="C5838" t="str">
            <v>TUBO FOFO C/FG PN-10/JE D=300MM;L=4000MM (265KG)</v>
          </cell>
          <cell r="D5838" t="str">
            <v>UN</v>
          </cell>
          <cell r="E5838">
            <v>0</v>
          </cell>
        </row>
        <row r="5839">
          <cell r="B5839" t="str">
            <v>526263</v>
          </cell>
          <cell r="C5839" t="str">
            <v>TUBO FOFO C/FG PN-10/JE D=300MM;L=4500MM (294KG)</v>
          </cell>
          <cell r="D5839" t="str">
            <v>UN</v>
          </cell>
          <cell r="E5839">
            <v>0</v>
          </cell>
        </row>
        <row r="5840">
          <cell r="B5840" t="str">
            <v>526264</v>
          </cell>
          <cell r="C5840" t="str">
            <v>TUBO FOFO C/FG PN-10/JE D=300MM;L=5000MM (322KG)</v>
          </cell>
          <cell r="D5840" t="str">
            <v>UN</v>
          </cell>
          <cell r="E5840">
            <v>0</v>
          </cell>
        </row>
        <row r="5841">
          <cell r="B5841" t="str">
            <v>526265</v>
          </cell>
          <cell r="C5841" t="str">
            <v>TUBO FOFO C/FG PN-10/JE D=300MM;L=5500MM (351KG)</v>
          </cell>
          <cell r="D5841" t="str">
            <v>UN</v>
          </cell>
          <cell r="E5841">
            <v>0</v>
          </cell>
        </row>
        <row r="5842">
          <cell r="B5842" t="str">
            <v>526266</v>
          </cell>
          <cell r="C5842" t="str">
            <v>TUBO FOFO C/FG PN-10/JE D=300MM;L=5800MM (368KG)</v>
          </cell>
          <cell r="D5842" t="str">
            <v>UN</v>
          </cell>
          <cell r="E5842">
            <v>0</v>
          </cell>
        </row>
        <row r="5843">
          <cell r="B5843" t="str">
            <v>526267</v>
          </cell>
          <cell r="C5843" t="str">
            <v>TUBO FOFO C/FG PN-10/JE D=350MM;L=1000MM (118KG)</v>
          </cell>
          <cell r="D5843" t="str">
            <v>UN</v>
          </cell>
          <cell r="E5843">
            <v>0</v>
          </cell>
        </row>
        <row r="5844">
          <cell r="B5844" t="str">
            <v>526268</v>
          </cell>
          <cell r="C5844" t="str">
            <v>TUBO FOFO C/FG PN-10/JE D=350MM;L=1500MM (155KG)</v>
          </cell>
          <cell r="D5844" t="str">
            <v>UN</v>
          </cell>
          <cell r="E5844">
            <v>0</v>
          </cell>
        </row>
        <row r="5845">
          <cell r="B5845" t="str">
            <v>526269</v>
          </cell>
          <cell r="C5845" t="str">
            <v>TUBO FOFO C/FG PN-10/JE D=350MM;L=2000MM (193KG)</v>
          </cell>
          <cell r="D5845" t="str">
            <v>UN</v>
          </cell>
          <cell r="E5845">
            <v>0</v>
          </cell>
        </row>
        <row r="5846">
          <cell r="B5846" t="str">
            <v>526270</v>
          </cell>
          <cell r="C5846" t="str">
            <v>TUBO FOFO C/FG PN-10/JE D=350MM;L=2500MM (231KG)</v>
          </cell>
          <cell r="D5846" t="str">
            <v>UN</v>
          </cell>
          <cell r="E5846">
            <v>0</v>
          </cell>
        </row>
        <row r="5847">
          <cell r="B5847" t="str">
            <v>526271</v>
          </cell>
          <cell r="C5847" t="str">
            <v>TUBO FOFO C/FG PN-10/JE D=350MM;L=3000MM (269KG)</v>
          </cell>
          <cell r="D5847" t="str">
            <v>UN</v>
          </cell>
          <cell r="E5847">
            <v>0</v>
          </cell>
        </row>
        <row r="5848">
          <cell r="B5848" t="str">
            <v>526272</v>
          </cell>
          <cell r="C5848" t="str">
            <v>TUBO FOFO C/FG PN-10/JE D=350MM;L=3500MM (306KG)</v>
          </cell>
          <cell r="D5848" t="str">
            <v>UN</v>
          </cell>
          <cell r="E5848">
            <v>0</v>
          </cell>
        </row>
        <row r="5849">
          <cell r="B5849" t="str">
            <v>526273</v>
          </cell>
          <cell r="C5849" t="str">
            <v>TUBO FOFO C/FG PN-10/JE D=350MM;L=4000MM (344KG)</v>
          </cell>
          <cell r="D5849" t="str">
            <v>UN</v>
          </cell>
          <cell r="E5849">
            <v>0</v>
          </cell>
        </row>
        <row r="5850">
          <cell r="B5850" t="str">
            <v>526274</v>
          </cell>
          <cell r="C5850" t="str">
            <v>TUBO FOFO C/FG PN-10/JE D=350MM;L=4500MM (382KG)</v>
          </cell>
          <cell r="D5850" t="str">
            <v>UN</v>
          </cell>
          <cell r="E5850">
            <v>0</v>
          </cell>
        </row>
        <row r="5851">
          <cell r="B5851" t="str">
            <v>526275</v>
          </cell>
          <cell r="C5851" t="str">
            <v>TUBO FOFO C/FG PN-10/JE D=350MM;L=5000MM (420KG)</v>
          </cell>
          <cell r="D5851" t="str">
            <v>UN</v>
          </cell>
          <cell r="E5851">
            <v>0</v>
          </cell>
        </row>
        <row r="5852">
          <cell r="B5852" t="str">
            <v>526276</v>
          </cell>
          <cell r="C5852" t="str">
            <v>TUBO FOFO C/FG PN-10/JE D=350MM;L=5500MM (457KG)</v>
          </cell>
          <cell r="D5852" t="str">
            <v>UN</v>
          </cell>
          <cell r="E5852">
            <v>0</v>
          </cell>
        </row>
        <row r="5853">
          <cell r="B5853" t="str">
            <v>526277</v>
          </cell>
          <cell r="C5853" t="str">
            <v>TUBO FOFO C/FG PN-10/JE D=350MM;L=5800MM (480KG)</v>
          </cell>
          <cell r="D5853" t="str">
            <v>UN</v>
          </cell>
          <cell r="E5853">
            <v>0</v>
          </cell>
        </row>
        <row r="5854">
          <cell r="B5854" t="str">
            <v>526278</v>
          </cell>
          <cell r="C5854" t="str">
            <v>TUBO FOFO C/FG PN-10/JE D=400MM;L=1000MM (480KG)</v>
          </cell>
          <cell r="D5854" t="str">
            <v>UN</v>
          </cell>
          <cell r="E5854">
            <v>0</v>
          </cell>
        </row>
        <row r="5855">
          <cell r="B5855" t="str">
            <v>526279</v>
          </cell>
          <cell r="C5855" t="str">
            <v>TUBO FOFO C/FG PN-10/JE D=400MM;L=1500MM (185KG)</v>
          </cell>
          <cell r="D5855" t="str">
            <v>UN</v>
          </cell>
          <cell r="E5855">
            <v>0</v>
          </cell>
        </row>
        <row r="5856">
          <cell r="B5856" t="str">
            <v>526280</v>
          </cell>
          <cell r="C5856" t="str">
            <v>TUBO FOFO C/FG PN-10/JE D=400MM;L=2000MM (230KG)</v>
          </cell>
          <cell r="D5856" t="str">
            <v>UN</v>
          </cell>
          <cell r="E5856">
            <v>0</v>
          </cell>
        </row>
        <row r="5857">
          <cell r="B5857" t="str">
            <v>526281</v>
          </cell>
          <cell r="C5857" t="str">
            <v>TUBO FOFO C/FG PN-10/JE D=400MM;L=2500MM (275KG)</v>
          </cell>
          <cell r="D5857" t="str">
            <v>UN</v>
          </cell>
          <cell r="E5857">
            <v>0</v>
          </cell>
        </row>
        <row r="5858">
          <cell r="B5858" t="str">
            <v>526282</v>
          </cell>
          <cell r="C5858" t="str">
            <v>TUBO FOFO C/FG PN-10/JE D=400MM;L=3000MM (320KG)</v>
          </cell>
          <cell r="D5858" t="str">
            <v>UN</v>
          </cell>
          <cell r="E5858">
            <v>0</v>
          </cell>
        </row>
        <row r="5859">
          <cell r="B5859" t="str">
            <v>526283</v>
          </cell>
          <cell r="C5859" t="str">
            <v>TUBO FOFO C/FG PN-10/JE D=400MM;L=3500MM (364KG)</v>
          </cell>
          <cell r="D5859" t="str">
            <v>UN</v>
          </cell>
          <cell r="E5859">
            <v>0</v>
          </cell>
        </row>
        <row r="5860">
          <cell r="B5860" t="str">
            <v>526284</v>
          </cell>
          <cell r="C5860" t="str">
            <v>TUBO FOFO C/FG PN-10/JE D=400MM;L=4000MM (409KG)</v>
          </cell>
          <cell r="D5860" t="str">
            <v>UN</v>
          </cell>
          <cell r="E5860">
            <v>0</v>
          </cell>
        </row>
        <row r="5861">
          <cell r="B5861" t="str">
            <v>526285</v>
          </cell>
          <cell r="C5861" t="str">
            <v>TUBO FOFO C/FG PN-10/JE D=400MM;L=4500MM (454KG)</v>
          </cell>
          <cell r="D5861" t="str">
            <v>UN</v>
          </cell>
          <cell r="E5861">
            <v>0</v>
          </cell>
        </row>
        <row r="5862">
          <cell r="B5862" t="str">
            <v>526286</v>
          </cell>
          <cell r="C5862" t="str">
            <v>TUBO FOFO C/FG PN-10/JE D=400MM;L=5000MM (499KG)</v>
          </cell>
          <cell r="D5862" t="str">
            <v>UN</v>
          </cell>
          <cell r="E5862">
            <v>0</v>
          </cell>
        </row>
        <row r="5863">
          <cell r="B5863" t="str">
            <v>526287</v>
          </cell>
          <cell r="C5863" t="str">
            <v>TUBO FOFO C/FG PN-10/JE D=400MM;L=5500MM (543KG)</v>
          </cell>
          <cell r="D5863" t="str">
            <v>UN</v>
          </cell>
          <cell r="E5863">
            <v>0</v>
          </cell>
        </row>
        <row r="5864">
          <cell r="B5864" t="str">
            <v>526288</v>
          </cell>
          <cell r="C5864" t="str">
            <v>TUBO FOFO C/FG PN-10/JE D=400MM;L=5800MM (570KG)</v>
          </cell>
          <cell r="D5864" t="str">
            <v>UN</v>
          </cell>
          <cell r="E5864">
            <v>0</v>
          </cell>
        </row>
        <row r="5865">
          <cell r="B5865" t="str">
            <v>526289</v>
          </cell>
          <cell r="C5865" t="str">
            <v>TUBO FOFO C/FG PN-10/JE D=450MM;L=1000MM (168KG)</v>
          </cell>
          <cell r="D5865" t="str">
            <v>UN</v>
          </cell>
          <cell r="E5865">
            <v>0</v>
          </cell>
        </row>
        <row r="5866">
          <cell r="B5866" t="str">
            <v>526290</v>
          </cell>
          <cell r="C5866" t="str">
            <v>TUBO FOFO C/FG PN-10/JE D=450MM;L=1500MM (220KG)</v>
          </cell>
          <cell r="D5866" t="str">
            <v>UN</v>
          </cell>
          <cell r="E5866">
            <v>0</v>
          </cell>
        </row>
        <row r="5867">
          <cell r="B5867" t="str">
            <v>526291</v>
          </cell>
          <cell r="C5867" t="str">
            <v>TUBO FOFO C/FG PN-10/JE D=450MM;L=2000MM (272KG)</v>
          </cell>
          <cell r="D5867" t="str">
            <v>UN</v>
          </cell>
          <cell r="E5867">
            <v>0</v>
          </cell>
        </row>
        <row r="5868">
          <cell r="B5868" t="str">
            <v>526292</v>
          </cell>
          <cell r="C5868" t="str">
            <v>TUBO FOFO C/FG PN-10/JE D=450MM;L=2500MM (325KG)</v>
          </cell>
          <cell r="D5868" t="str">
            <v>UN</v>
          </cell>
          <cell r="E5868">
            <v>0</v>
          </cell>
        </row>
        <row r="5869">
          <cell r="B5869" t="str">
            <v>526293</v>
          </cell>
          <cell r="C5869" t="str">
            <v>TUBO FOFO C/FG PN-10/JE D=450MM;L=3000MM (378KG)</v>
          </cell>
          <cell r="D5869" t="str">
            <v>UN</v>
          </cell>
          <cell r="E5869">
            <v>0</v>
          </cell>
        </row>
        <row r="5870">
          <cell r="B5870" t="str">
            <v>526294</v>
          </cell>
          <cell r="C5870" t="str">
            <v>TUBO FOFO C/FG PN-10/JE D=450MM;L=3500MM (430KG)</v>
          </cell>
          <cell r="D5870" t="str">
            <v>UN</v>
          </cell>
          <cell r="E5870">
            <v>0</v>
          </cell>
        </row>
        <row r="5871">
          <cell r="B5871" t="str">
            <v>526295</v>
          </cell>
          <cell r="C5871" t="str">
            <v>TUBO FOFO C/FG PN-10/JE D=450MM;L=4000MM (483KG)</v>
          </cell>
          <cell r="D5871" t="str">
            <v>UN</v>
          </cell>
          <cell r="E5871">
            <v>0</v>
          </cell>
        </row>
        <row r="5872">
          <cell r="B5872" t="str">
            <v>526296</v>
          </cell>
          <cell r="C5872" t="str">
            <v>TUBO FOFO C/FG PN-10/JE D=450MM;L=4500MM (535KG)</v>
          </cell>
          <cell r="D5872" t="str">
            <v>UN</v>
          </cell>
          <cell r="E5872">
            <v>0</v>
          </cell>
        </row>
        <row r="5873">
          <cell r="B5873" t="str">
            <v>526297</v>
          </cell>
          <cell r="C5873" t="str">
            <v>TUBO FOFO C/FG PN-10/JE D=450MM;L=5000MM (588KG)</v>
          </cell>
          <cell r="D5873" t="str">
            <v>UN</v>
          </cell>
          <cell r="E5873">
            <v>0</v>
          </cell>
        </row>
        <row r="5874">
          <cell r="B5874" t="str">
            <v>526298</v>
          </cell>
          <cell r="C5874" t="str">
            <v>TUBO FOFO C/FG PN-10/JE D=450MM;L=5500MM (641KG)</v>
          </cell>
          <cell r="D5874" t="str">
            <v>UN</v>
          </cell>
          <cell r="E5874">
            <v>0</v>
          </cell>
        </row>
        <row r="5875">
          <cell r="B5875" t="str">
            <v>526299</v>
          </cell>
          <cell r="C5875" t="str">
            <v>TUBO FOFO C/FG PN-10/JE D=450MM;L=5800MM (672KG)</v>
          </cell>
          <cell r="D5875" t="str">
            <v>UN</v>
          </cell>
          <cell r="E5875">
            <v>0</v>
          </cell>
        </row>
        <row r="5876">
          <cell r="B5876" t="str">
            <v>526301</v>
          </cell>
          <cell r="C5876" t="str">
            <v>TUBO FOFO C/FG PN-10/JE D=500MM;L=1000MM (193KG)</v>
          </cell>
          <cell r="D5876" t="str">
            <v>UN</v>
          </cell>
          <cell r="E5876">
            <v>0</v>
          </cell>
        </row>
        <row r="5877">
          <cell r="B5877" t="str">
            <v>526302</v>
          </cell>
          <cell r="C5877" t="str">
            <v>TUBO FOFO C/FG PN-10/JE D=500MM;L=1500MM (254KG)</v>
          </cell>
          <cell r="D5877" t="str">
            <v>UN</v>
          </cell>
          <cell r="E5877">
            <v>0</v>
          </cell>
        </row>
        <row r="5878">
          <cell r="B5878" t="str">
            <v>526303</v>
          </cell>
          <cell r="C5878" t="str">
            <v>TUBO FOFO C/FG PN-10/JE D=500MM;L=2000MM (314KG)</v>
          </cell>
          <cell r="D5878" t="str">
            <v>UN</v>
          </cell>
          <cell r="E5878">
            <v>0</v>
          </cell>
        </row>
        <row r="5879">
          <cell r="B5879" t="str">
            <v>526304</v>
          </cell>
          <cell r="C5879" t="str">
            <v>TUBO FOFO C/FG PN-10/JE D=500MM;L=2500MM (376KG)</v>
          </cell>
          <cell r="D5879" t="str">
            <v>UN</v>
          </cell>
          <cell r="E5879">
            <v>0</v>
          </cell>
        </row>
        <row r="5880">
          <cell r="B5880" t="str">
            <v>526305</v>
          </cell>
          <cell r="C5880" t="str">
            <v>TUBO FOFO C/FG PN-10/JE D=500MM;L=3000MM (436KG)</v>
          </cell>
          <cell r="D5880" t="str">
            <v>UN</v>
          </cell>
          <cell r="E5880">
            <v>0</v>
          </cell>
        </row>
        <row r="5881">
          <cell r="B5881" t="str">
            <v>526306</v>
          </cell>
          <cell r="C5881" t="str">
            <v>TUBO FOFO C/FG PN-10/JE D=500MM;L=3500MM (497KG)</v>
          </cell>
          <cell r="D5881" t="str">
            <v>UN</v>
          </cell>
          <cell r="E5881">
            <v>0</v>
          </cell>
        </row>
        <row r="5882">
          <cell r="B5882" t="str">
            <v>526307</v>
          </cell>
          <cell r="C5882" t="str">
            <v>TUBO FOFO C/FG PN-10/JE D=500MM;L=4000MM (558KG)</v>
          </cell>
          <cell r="D5882" t="str">
            <v>UN</v>
          </cell>
          <cell r="E5882">
            <v>0</v>
          </cell>
        </row>
        <row r="5883">
          <cell r="B5883" t="str">
            <v>526308</v>
          </cell>
          <cell r="C5883" t="str">
            <v>TUBO FOFO C/FG PN-10/JE D=500MM;L=4500MM (619KG)</v>
          </cell>
          <cell r="D5883" t="str">
            <v>UN</v>
          </cell>
          <cell r="E5883">
            <v>0</v>
          </cell>
        </row>
        <row r="5884">
          <cell r="B5884" t="str">
            <v>526309</v>
          </cell>
          <cell r="C5884" t="str">
            <v>TUBO FOFO C/FG PN-10/JE D=500MM;L=5000MM (680KG)</v>
          </cell>
          <cell r="D5884" t="str">
            <v>UN</v>
          </cell>
          <cell r="E5884">
            <v>0</v>
          </cell>
        </row>
        <row r="5885">
          <cell r="B5885" t="str">
            <v>526310</v>
          </cell>
          <cell r="C5885" t="str">
            <v>TUBO FOFO C/FG PN-10/JE D=500MM;L=5500MM (741KG)</v>
          </cell>
          <cell r="D5885" t="str">
            <v>UN</v>
          </cell>
          <cell r="E5885">
            <v>0</v>
          </cell>
        </row>
        <row r="5886">
          <cell r="B5886" t="str">
            <v>526311</v>
          </cell>
          <cell r="C5886" t="str">
            <v>TUBO FOFO C/FG PN-10/JE D=500MM;L=5800MM (777KG)</v>
          </cell>
          <cell r="D5886" t="str">
            <v>UN</v>
          </cell>
          <cell r="E5886">
            <v>0</v>
          </cell>
        </row>
        <row r="5887">
          <cell r="B5887" t="str">
            <v>526312</v>
          </cell>
          <cell r="C5887" t="str">
            <v>TUBO FOFO C/FG PN-10/JE D=600MM;L=1000MM (256KG)</v>
          </cell>
          <cell r="D5887" t="str">
            <v>UN</v>
          </cell>
          <cell r="E5887">
            <v>0</v>
          </cell>
        </row>
        <row r="5888">
          <cell r="B5888" t="str">
            <v>526313</v>
          </cell>
          <cell r="C5888" t="str">
            <v>TUBO FOFO C/FG PN-10/JE D=600MM;L=1500MM (335KG)</v>
          </cell>
          <cell r="D5888" t="str">
            <v>UN</v>
          </cell>
          <cell r="E5888">
            <v>0</v>
          </cell>
        </row>
        <row r="5889">
          <cell r="B5889" t="str">
            <v>526314</v>
          </cell>
          <cell r="C5889" t="str">
            <v>TUBO FOFO C/FG PN-10/JE D=600MM;L=2000MM (414KG)</v>
          </cell>
          <cell r="D5889" t="str">
            <v>UN</v>
          </cell>
          <cell r="E5889">
            <v>0</v>
          </cell>
        </row>
        <row r="5890">
          <cell r="B5890" t="str">
            <v>526315</v>
          </cell>
          <cell r="C5890" t="str">
            <v>TUBO FOFO C/FG PN-10/JE D=600MM;L=2500MM (493KG)</v>
          </cell>
          <cell r="D5890" t="str">
            <v>UN</v>
          </cell>
          <cell r="E5890">
            <v>0</v>
          </cell>
        </row>
        <row r="5891">
          <cell r="B5891" t="str">
            <v>526316</v>
          </cell>
          <cell r="C5891" t="str">
            <v>TUBO FOFO C/FG PN-10/JE D=600MM;L=3000MM (572KG)</v>
          </cell>
          <cell r="D5891" t="str">
            <v>UN</v>
          </cell>
          <cell r="E5891">
            <v>0</v>
          </cell>
        </row>
        <row r="5892">
          <cell r="B5892" t="str">
            <v>526317</v>
          </cell>
          <cell r="C5892" t="str">
            <v>TUBO FOFO C/FG PN-10/JE D=600MM;L=3500MM (651KG)</v>
          </cell>
          <cell r="D5892" t="str">
            <v>UN</v>
          </cell>
          <cell r="E5892">
            <v>0</v>
          </cell>
        </row>
        <row r="5893">
          <cell r="B5893" t="str">
            <v>526318</v>
          </cell>
          <cell r="C5893" t="str">
            <v>TUBO FOFO C/FG PN-10/JE D=600MM;L=4000MM (730KG)</v>
          </cell>
          <cell r="D5893" t="str">
            <v>UN</v>
          </cell>
          <cell r="E5893">
            <v>0</v>
          </cell>
        </row>
        <row r="5894">
          <cell r="B5894" t="str">
            <v>526319</v>
          </cell>
          <cell r="C5894" t="str">
            <v>TUBO FOFO C/FG PN-10/JE D=600MM;L=4500MM (809KG)</v>
          </cell>
          <cell r="D5894" t="str">
            <v>UN</v>
          </cell>
          <cell r="E5894">
            <v>0</v>
          </cell>
        </row>
        <row r="5895">
          <cell r="B5895" t="str">
            <v>526320</v>
          </cell>
          <cell r="C5895" t="str">
            <v>TUBO FOFO C/FG PN-10/JE D=600MM;L=5000MM (888KG)</v>
          </cell>
          <cell r="D5895" t="str">
            <v>UN</v>
          </cell>
          <cell r="E5895">
            <v>0</v>
          </cell>
        </row>
        <row r="5896">
          <cell r="B5896" t="str">
            <v>526321</v>
          </cell>
          <cell r="C5896" t="str">
            <v>TUBO FOFO C/FG PN-10/JE D=600MM;L=5500MM (967KG)</v>
          </cell>
          <cell r="D5896" t="str">
            <v>UN</v>
          </cell>
          <cell r="E5896">
            <v>0</v>
          </cell>
        </row>
        <row r="5897">
          <cell r="B5897" t="str">
            <v>526322</v>
          </cell>
          <cell r="C5897" t="str">
            <v>TUBO FOFO C/FG PN-10/JE D=600MM;L=5800MM (1014KG)</v>
          </cell>
          <cell r="D5897" t="str">
            <v>UN</v>
          </cell>
          <cell r="E5897">
            <v>0</v>
          </cell>
        </row>
        <row r="5898">
          <cell r="B5898" t="str">
            <v>526323</v>
          </cell>
          <cell r="C5898" t="str">
            <v>TUBO FOFO C/FG PN-10/JE D=700MM;L=1000MM (347KG)</v>
          </cell>
          <cell r="D5898" t="str">
            <v>UN</v>
          </cell>
          <cell r="E5898">
            <v>0</v>
          </cell>
        </row>
        <row r="5899">
          <cell r="B5899" t="str">
            <v>526324</v>
          </cell>
          <cell r="C5899" t="str">
            <v>TUBO FOFO C/FG PN-10/JE D=700MM;L=1500MM (477KG)</v>
          </cell>
          <cell r="D5899" t="str">
            <v>UN</v>
          </cell>
          <cell r="E5899">
            <v>0</v>
          </cell>
        </row>
        <row r="5900">
          <cell r="B5900" t="str">
            <v>526325</v>
          </cell>
          <cell r="C5900" t="str">
            <v>TUBO FOFO C/FG PN-10/JE D=700MM;L=2000MM (675KG)</v>
          </cell>
          <cell r="D5900" t="str">
            <v>UN</v>
          </cell>
          <cell r="E5900">
            <v>0</v>
          </cell>
        </row>
        <row r="5901">
          <cell r="B5901" t="str">
            <v>526326</v>
          </cell>
          <cell r="C5901" t="str">
            <v>TUBO FOFO C/FG PN-10/JE D=700MM;L=2500MM (738KG)</v>
          </cell>
          <cell r="D5901" t="str">
            <v>UN</v>
          </cell>
          <cell r="E5901">
            <v>0</v>
          </cell>
        </row>
        <row r="5902">
          <cell r="B5902" t="str">
            <v>526327</v>
          </cell>
          <cell r="C5902" t="str">
            <v>TUBO FOFO C/FG PN-10/JE D=700MM;L=3000MM (868KG)</v>
          </cell>
          <cell r="D5902" t="str">
            <v>UN</v>
          </cell>
          <cell r="E5902">
            <v>0</v>
          </cell>
        </row>
        <row r="5903">
          <cell r="B5903" t="str">
            <v>526328</v>
          </cell>
          <cell r="C5903" t="str">
            <v>TUBO FOFO C/FG PN-10/JE D=700MM;L=3500MM (998KG)</v>
          </cell>
          <cell r="D5903" t="str">
            <v>UN</v>
          </cell>
          <cell r="E5903">
            <v>0</v>
          </cell>
        </row>
        <row r="5904">
          <cell r="B5904" t="str">
            <v>526329</v>
          </cell>
          <cell r="C5904" t="str">
            <v>TUBO FOFO C/FG PN-10/JE D=700MM;L=4000MM (1128KG)</v>
          </cell>
          <cell r="D5904" t="str">
            <v>UN</v>
          </cell>
          <cell r="E5904">
            <v>0</v>
          </cell>
        </row>
        <row r="5905">
          <cell r="B5905" t="str">
            <v>526330</v>
          </cell>
          <cell r="C5905" t="str">
            <v>TUBO FOFO C/FG PN-10/JE D=700MM;L=4500MM (1258KG)</v>
          </cell>
          <cell r="D5905" t="str">
            <v>UN</v>
          </cell>
          <cell r="E5905">
            <v>0</v>
          </cell>
        </row>
        <row r="5906">
          <cell r="B5906" t="str">
            <v>526331</v>
          </cell>
          <cell r="C5906" t="str">
            <v>TUBO FOFO C/FG PN-10/JE D=700MM;L=5500MM (1518KG)</v>
          </cell>
          <cell r="D5906" t="str">
            <v>UN</v>
          </cell>
          <cell r="E5906">
            <v>0</v>
          </cell>
        </row>
        <row r="5907">
          <cell r="B5907" t="str">
            <v>526332</v>
          </cell>
          <cell r="C5907" t="str">
            <v>TUBO FOFO C/FG PN-10/JE D=700MM;L=6000MM (1647KG)</v>
          </cell>
          <cell r="D5907" t="str">
            <v>UN</v>
          </cell>
          <cell r="E5907">
            <v>0</v>
          </cell>
        </row>
        <row r="5908">
          <cell r="B5908" t="str">
            <v>526333</v>
          </cell>
          <cell r="C5908" t="str">
            <v>TUBO FOFO C/FG PN-10/JE D=700MM;L=6500MM (1778KG)</v>
          </cell>
          <cell r="D5908" t="str">
            <v>UN</v>
          </cell>
          <cell r="E5908">
            <v>0</v>
          </cell>
        </row>
        <row r="5909">
          <cell r="B5909" t="str">
            <v>526334</v>
          </cell>
          <cell r="C5909" t="str">
            <v>TUBO FOFO C/FG PN-10/JE D=700MM;L=6800MM (1856KG)</v>
          </cell>
          <cell r="D5909" t="str">
            <v>UN</v>
          </cell>
          <cell r="E5909">
            <v>0</v>
          </cell>
        </row>
        <row r="5910">
          <cell r="B5910" t="str">
            <v>526335</v>
          </cell>
          <cell r="C5910" t="str">
            <v>TUBO FOFO C/FG PN-10/JE D=800MM;L=1000MM (432KG)</v>
          </cell>
          <cell r="D5910" t="str">
            <v>UN</v>
          </cell>
          <cell r="E5910">
            <v>0</v>
          </cell>
        </row>
        <row r="5911">
          <cell r="B5911" t="str">
            <v>526336</v>
          </cell>
          <cell r="C5911" t="str">
            <v>TUBO FOFO C/FG PN-10/JE D=800MM;L=1500MM (591KG)</v>
          </cell>
          <cell r="D5911" t="str">
            <v>UN</v>
          </cell>
          <cell r="E5911">
            <v>0</v>
          </cell>
        </row>
        <row r="5912">
          <cell r="B5912" t="str">
            <v>526337</v>
          </cell>
          <cell r="C5912" t="str">
            <v>TUBO FOFO C/FG PN-10/JE D=800MM;L=2000MM (750KG)</v>
          </cell>
          <cell r="D5912" t="str">
            <v>UN</v>
          </cell>
          <cell r="E5912">
            <v>0</v>
          </cell>
        </row>
        <row r="5913">
          <cell r="B5913" t="str">
            <v>526338</v>
          </cell>
          <cell r="C5913" t="str">
            <v>TUBO FOFO C/FG PN-10/JE D=800MM;L=2500MM (910KG)</v>
          </cell>
          <cell r="D5913" t="str">
            <v>UN</v>
          </cell>
          <cell r="E5913">
            <v>0</v>
          </cell>
        </row>
        <row r="5914">
          <cell r="B5914" t="str">
            <v>526339</v>
          </cell>
          <cell r="C5914" t="str">
            <v>TUBO FOFO C/FG PN-10/JE D=800MM;L=3000MM (1069KG)</v>
          </cell>
          <cell r="D5914" t="str">
            <v>UN</v>
          </cell>
          <cell r="E5914">
            <v>0</v>
          </cell>
        </row>
        <row r="5915">
          <cell r="B5915" t="str">
            <v>526340</v>
          </cell>
          <cell r="C5915" t="str">
            <v>TUBO FOFO C/FG PN-10/JE D=800MM;L=3500MM (1229KG)</v>
          </cell>
          <cell r="D5915" t="str">
            <v>UN</v>
          </cell>
          <cell r="E5915">
            <v>0</v>
          </cell>
        </row>
        <row r="5916">
          <cell r="B5916" t="str">
            <v>526341</v>
          </cell>
          <cell r="C5916" t="str">
            <v>TUBO FOFO C/FG PN-10/JE D=800MM;L=4000MM (1388KG)</v>
          </cell>
          <cell r="D5916" t="str">
            <v>UN</v>
          </cell>
          <cell r="E5916">
            <v>0</v>
          </cell>
        </row>
        <row r="5917">
          <cell r="B5917" t="str">
            <v>526342</v>
          </cell>
          <cell r="C5917" t="str">
            <v>TUBO FOFO C/FG PN-10/JE D=800MM;L=4500MM (1548KG)</v>
          </cell>
          <cell r="D5917" t="str">
            <v>UN</v>
          </cell>
          <cell r="E5917">
            <v>0</v>
          </cell>
        </row>
        <row r="5918">
          <cell r="B5918" t="str">
            <v>526343</v>
          </cell>
          <cell r="C5918" t="str">
            <v>TUBO FOFO C/FG PN-10/JE D=800MM;L=5000MM (1707KG)</v>
          </cell>
          <cell r="D5918" t="str">
            <v>UN</v>
          </cell>
          <cell r="E5918">
            <v>0</v>
          </cell>
        </row>
        <row r="5919">
          <cell r="B5919" t="str">
            <v>526344</v>
          </cell>
          <cell r="C5919" t="str">
            <v>TUBO FOFO C/FG PN-10/JE D=800MM;L=5500MM (1867KG)</v>
          </cell>
          <cell r="D5919" t="str">
            <v>UN</v>
          </cell>
          <cell r="E5919">
            <v>0</v>
          </cell>
        </row>
        <row r="5920">
          <cell r="B5920" t="str">
            <v>526345</v>
          </cell>
          <cell r="C5920" t="str">
            <v>TUBO FOFO C/FG PN-10/JE D=800MM;L=6000MM (1956KG)</v>
          </cell>
          <cell r="D5920" t="str">
            <v>UN</v>
          </cell>
          <cell r="E5920">
            <v>0</v>
          </cell>
        </row>
        <row r="5921">
          <cell r="B5921" t="str">
            <v>526346</v>
          </cell>
          <cell r="C5921" t="str">
            <v>TUBO FOFO C/FG PN-10/JE D=800MM;L=6500MM (2185KG)</v>
          </cell>
          <cell r="D5921" t="str">
            <v>UN</v>
          </cell>
          <cell r="E5921">
            <v>0</v>
          </cell>
        </row>
        <row r="5922">
          <cell r="B5922" t="str">
            <v>526347</v>
          </cell>
          <cell r="C5922" t="str">
            <v>TUBO FOFO C/FG PN-10/JE D=800MM;L=6800MM (2281KG)</v>
          </cell>
          <cell r="D5922" t="str">
            <v>UN</v>
          </cell>
          <cell r="E5922">
            <v>0</v>
          </cell>
        </row>
        <row r="5923">
          <cell r="B5923" t="str">
            <v>526348</v>
          </cell>
          <cell r="C5923" t="str">
            <v>TUBO FOFO C/FG PN-10/JE D=900MM;L=1000MM (527KG)</v>
          </cell>
          <cell r="D5923" t="str">
            <v>UN</v>
          </cell>
          <cell r="E5923">
            <v>0</v>
          </cell>
        </row>
        <row r="5924">
          <cell r="B5924" t="str">
            <v>526349</v>
          </cell>
          <cell r="C5924" t="str">
            <v>TUBO FOFO C/FG PN-10/JE D=900MM;L=1500MM (718KG)</v>
          </cell>
          <cell r="D5924" t="str">
            <v>UN</v>
          </cell>
          <cell r="E5924">
            <v>0</v>
          </cell>
        </row>
        <row r="5925">
          <cell r="B5925" t="str">
            <v>526350</v>
          </cell>
          <cell r="C5925" t="str">
            <v>TUBO FOFO C/FG PN-10/JE D=900MM;L=2000MM (910KG)</v>
          </cell>
          <cell r="D5925" t="str">
            <v>UN</v>
          </cell>
          <cell r="E5925">
            <v>0</v>
          </cell>
        </row>
        <row r="5926">
          <cell r="B5926" t="str">
            <v>526351</v>
          </cell>
          <cell r="C5926" t="str">
            <v>TUBO FOFO C/FG PN-10/JE D=900MM;L=2500MM (1101KG)</v>
          </cell>
          <cell r="D5926" t="str">
            <v>UN</v>
          </cell>
          <cell r="E5926">
            <v>0</v>
          </cell>
        </row>
        <row r="5927">
          <cell r="B5927" t="str">
            <v>526352</v>
          </cell>
          <cell r="C5927" t="str">
            <v>TUBO FOFO C/FG PN-10/JE D=900MM;L=3000MM (1293KG)</v>
          </cell>
          <cell r="D5927" t="str">
            <v>UN</v>
          </cell>
          <cell r="E5927">
            <v>0</v>
          </cell>
        </row>
        <row r="5928">
          <cell r="B5928" t="str">
            <v>526353</v>
          </cell>
          <cell r="C5928" t="str">
            <v>TUBO FOFO C/FG PN-10/JE D=900MM;L=3500MM (1446KG)</v>
          </cell>
          <cell r="D5928" t="str">
            <v>UN</v>
          </cell>
          <cell r="E5928">
            <v>0</v>
          </cell>
        </row>
        <row r="5929">
          <cell r="B5929" t="str">
            <v>526354</v>
          </cell>
          <cell r="C5929" t="str">
            <v>TUBO FOFO C/FG PN-10/JE D=900MM;L=4000MM (1676KG)</v>
          </cell>
          <cell r="D5929" t="str">
            <v>UN</v>
          </cell>
          <cell r="E5929">
            <v>0</v>
          </cell>
        </row>
        <row r="5930">
          <cell r="B5930" t="str">
            <v>526355</v>
          </cell>
          <cell r="C5930" t="str">
            <v>TUBO FOFO C/FG PN-10/JE D=900MM;L=4500MM (1867KG)</v>
          </cell>
          <cell r="D5930" t="str">
            <v>UN</v>
          </cell>
          <cell r="E5930">
            <v>0</v>
          </cell>
        </row>
        <row r="5931">
          <cell r="B5931" t="str">
            <v>526356</v>
          </cell>
          <cell r="C5931" t="str">
            <v>TUBO FOFO C/FG PN-10/JE D=900MM;L=5000MM (2058KG)</v>
          </cell>
          <cell r="D5931" t="str">
            <v>UN</v>
          </cell>
          <cell r="E5931">
            <v>0</v>
          </cell>
        </row>
        <row r="5932">
          <cell r="B5932" t="str">
            <v>526357</v>
          </cell>
          <cell r="C5932" t="str">
            <v>TUBO FOFO C/FG PN-10/JE D=900MM;L=5500MM (2250KG)</v>
          </cell>
          <cell r="D5932" t="str">
            <v>UN</v>
          </cell>
          <cell r="E5932">
            <v>0</v>
          </cell>
        </row>
        <row r="5933">
          <cell r="B5933" t="str">
            <v>526358</v>
          </cell>
          <cell r="C5933" t="str">
            <v>TUBO FOFO C/FG PN-10/JE D=900MM;L=6000MM (2442KG)</v>
          </cell>
          <cell r="D5933" t="str">
            <v>UN</v>
          </cell>
          <cell r="E5933">
            <v>0</v>
          </cell>
        </row>
        <row r="5934">
          <cell r="B5934" t="str">
            <v>526359</v>
          </cell>
          <cell r="C5934" t="str">
            <v>TUBO FOFO C/FG PN-10/JE D=900MM;L=6500MM (2633KG)</v>
          </cell>
          <cell r="D5934" t="str">
            <v>UN</v>
          </cell>
          <cell r="E5934">
            <v>0</v>
          </cell>
        </row>
        <row r="5935">
          <cell r="B5935" t="str">
            <v>526360</v>
          </cell>
          <cell r="C5935" t="str">
            <v>TUBO FOFO C/FG PN-10/JE D=900MM;L=6800MM (2748KG)</v>
          </cell>
          <cell r="D5935" t="str">
            <v>UN</v>
          </cell>
          <cell r="E5935">
            <v>0</v>
          </cell>
        </row>
        <row r="5936">
          <cell r="B5936" t="str">
            <v>526361</v>
          </cell>
          <cell r="C5936" t="str">
            <v>TUBO FOFO C/FG PN-10/JE D=1000MM;L=1000MM (625KG)</v>
          </cell>
          <cell r="D5936" t="str">
            <v>UN</v>
          </cell>
          <cell r="E5936">
            <v>0</v>
          </cell>
        </row>
        <row r="5937">
          <cell r="B5937" t="str">
            <v>526362</v>
          </cell>
          <cell r="C5937" t="str">
            <v>TUBO FOFO C/FG PN-10/JE D=1000MM;L=1500MM (851KG)</v>
          </cell>
          <cell r="D5937" t="str">
            <v>UN</v>
          </cell>
          <cell r="E5937">
            <v>0</v>
          </cell>
        </row>
        <row r="5938">
          <cell r="B5938" t="str">
            <v>526363</v>
          </cell>
          <cell r="C5938" t="str">
            <v>TUBO FOFO C/FG PN-10/JE D=1000MM;L=2000MM (1078KG)</v>
          </cell>
          <cell r="D5938" t="str">
            <v>UN</v>
          </cell>
          <cell r="E5938">
            <v>0</v>
          </cell>
        </row>
        <row r="5939">
          <cell r="B5939" t="str">
            <v>526364</v>
          </cell>
          <cell r="C5939" t="str">
            <v>TUBO FOFO C/FG PN-10/JE D=1000MM;L=2500MM (1304KG)</v>
          </cell>
          <cell r="D5939" t="str">
            <v>UN</v>
          </cell>
          <cell r="E5939">
            <v>0</v>
          </cell>
        </row>
        <row r="5940">
          <cell r="B5940" t="str">
            <v>526365</v>
          </cell>
          <cell r="C5940" t="str">
            <v>TUBO FOFO C/FG PN-10/JE D=1000MM;L=3000MM (1530KG)</v>
          </cell>
          <cell r="D5940" t="str">
            <v>UN</v>
          </cell>
          <cell r="E5940">
            <v>0</v>
          </cell>
        </row>
        <row r="5941">
          <cell r="B5941" t="str">
            <v>526366</v>
          </cell>
          <cell r="C5941" t="str">
            <v>TUBO FOFO C/FG PN-10/JE D=1000MM;L=3500MM (1756KG)</v>
          </cell>
          <cell r="D5941" t="str">
            <v>UN</v>
          </cell>
          <cell r="E5941">
            <v>0</v>
          </cell>
        </row>
        <row r="5942">
          <cell r="B5942" t="str">
            <v>526367</v>
          </cell>
          <cell r="C5942" t="str">
            <v>TUBO FOFO C/FG PN-10/JE D=1000MM;L=4000MM (1982KG)</v>
          </cell>
          <cell r="D5942" t="str">
            <v>UN</v>
          </cell>
          <cell r="E5942">
            <v>0</v>
          </cell>
        </row>
        <row r="5943">
          <cell r="B5943" t="str">
            <v>526368</v>
          </cell>
          <cell r="C5943" t="str">
            <v>TUBO FOFO C/FG PN-10/JE D=1000MM;L=4500MM (2208KG)</v>
          </cell>
          <cell r="D5943" t="str">
            <v>UN</v>
          </cell>
          <cell r="E5943">
            <v>0</v>
          </cell>
        </row>
        <row r="5944">
          <cell r="B5944" t="str">
            <v>526369</v>
          </cell>
          <cell r="C5944" t="str">
            <v>TUBO FOFO C/FG PN-10/JE D=1000MM;L=5000MM (2435KG)</v>
          </cell>
          <cell r="D5944" t="str">
            <v>UN</v>
          </cell>
          <cell r="E5944">
            <v>0</v>
          </cell>
        </row>
        <row r="5945">
          <cell r="B5945" t="str">
            <v>526370</v>
          </cell>
          <cell r="C5945" t="str">
            <v>TUBO FOFO C/FG PN-10/JE D=1000MM;L=5500MM (2661KG)</v>
          </cell>
          <cell r="D5945" t="str">
            <v>UN</v>
          </cell>
          <cell r="E5945">
            <v>0</v>
          </cell>
        </row>
        <row r="5946">
          <cell r="B5946" t="str">
            <v>526371</v>
          </cell>
          <cell r="C5946" t="str">
            <v>TUBO FOFO C/FG PN-10/JE D=1000MM;L=6000MM (2887KG)</v>
          </cell>
          <cell r="D5946" t="str">
            <v>UN</v>
          </cell>
          <cell r="E5946">
            <v>0</v>
          </cell>
        </row>
        <row r="5947">
          <cell r="B5947" t="str">
            <v>526372</v>
          </cell>
          <cell r="C5947" t="str">
            <v>TUBO FOFO C/FG PN-10/JE D=1000MM;L=6500MM (3113KG)</v>
          </cell>
          <cell r="D5947" t="str">
            <v>UN</v>
          </cell>
          <cell r="E5947">
            <v>0</v>
          </cell>
        </row>
        <row r="5948">
          <cell r="B5948" t="str">
            <v>526373</v>
          </cell>
          <cell r="C5948" t="str">
            <v>TUBO FOFO C/FG PN-10/JE D=1000MM;L=6800MM (3249KG)</v>
          </cell>
          <cell r="D5948" t="str">
            <v>UN</v>
          </cell>
          <cell r="E5948">
            <v>0</v>
          </cell>
        </row>
        <row r="5949">
          <cell r="B5949" t="str">
            <v>526374</v>
          </cell>
          <cell r="C5949" t="str">
            <v>TUBO FOFO C/FG PN-10/JE D=1200MM;L=1000MM (862KG)</v>
          </cell>
          <cell r="D5949" t="str">
            <v>UN</v>
          </cell>
          <cell r="E5949">
            <v>0</v>
          </cell>
        </row>
        <row r="5950">
          <cell r="B5950" t="str">
            <v>526375</v>
          </cell>
          <cell r="C5950" t="str">
            <v>TUBO FOFO C/FG PN-10/JE D=1200MM;L=1500MM (1166KG)</v>
          </cell>
          <cell r="D5950" t="str">
            <v>UN</v>
          </cell>
          <cell r="E5950">
            <v>0</v>
          </cell>
        </row>
        <row r="5951">
          <cell r="B5951" t="str">
            <v>526376</v>
          </cell>
          <cell r="C5951" t="str">
            <v>TUBO FOFO C/FG PN-10/JE D=1200MM;L=2000MM (1470KG)</v>
          </cell>
          <cell r="D5951" t="str">
            <v>UN</v>
          </cell>
          <cell r="E5951">
            <v>0</v>
          </cell>
        </row>
        <row r="5952">
          <cell r="B5952" t="str">
            <v>526377</v>
          </cell>
          <cell r="C5952" t="str">
            <v>TUBO FOFO C/FG PN-10/JE D=1200MM;L=2500MM (1773KG)</v>
          </cell>
          <cell r="D5952" t="str">
            <v>UN</v>
          </cell>
          <cell r="E5952">
            <v>0</v>
          </cell>
        </row>
        <row r="5953">
          <cell r="B5953" t="str">
            <v>526378</v>
          </cell>
          <cell r="C5953" t="str">
            <v>TUBO FOFO C/FG PN-10/JE D=1200MM;L=3000MM (2077KG)</v>
          </cell>
          <cell r="D5953" t="str">
            <v>UN</v>
          </cell>
          <cell r="E5953">
            <v>0</v>
          </cell>
        </row>
        <row r="5954">
          <cell r="B5954" t="str">
            <v>526379</v>
          </cell>
          <cell r="C5954" t="str">
            <v>TUBO FOFO C/FG PN-10/JE D=1200MM;L=3500MM (2381KG)</v>
          </cell>
          <cell r="D5954" t="str">
            <v>UN</v>
          </cell>
          <cell r="E5954">
            <v>0</v>
          </cell>
        </row>
        <row r="5955">
          <cell r="B5955" t="str">
            <v>526380</v>
          </cell>
          <cell r="C5955" t="str">
            <v>TUBO FOFO C/FG PN-10/JE D=1200MM;L=4000MM (2685KG)</v>
          </cell>
          <cell r="D5955" t="str">
            <v>UN</v>
          </cell>
          <cell r="E5955">
            <v>0</v>
          </cell>
        </row>
        <row r="5956">
          <cell r="B5956" t="str">
            <v>526381</v>
          </cell>
          <cell r="C5956" t="str">
            <v>TUBO FOFO C/FG PN-10/JE D=1200MM;L=4500MM (2989KG)</v>
          </cell>
          <cell r="D5956" t="str">
            <v>UN</v>
          </cell>
          <cell r="E5956">
            <v>0</v>
          </cell>
        </row>
        <row r="5957">
          <cell r="B5957" t="str">
            <v>526382</v>
          </cell>
          <cell r="C5957" t="str">
            <v>TUBO FOFO C/FG PN-10/JE D=1200MM;L=5000MM (3493KG)</v>
          </cell>
          <cell r="D5957" t="str">
            <v>UN</v>
          </cell>
          <cell r="E5957">
            <v>0</v>
          </cell>
        </row>
        <row r="5958">
          <cell r="B5958" t="str">
            <v>526383</v>
          </cell>
          <cell r="C5958" t="str">
            <v>TUBO FOFO C/FG PN-10/JE D=1200MM;L=5500MM (3597KG)</v>
          </cell>
          <cell r="D5958" t="str">
            <v>UN</v>
          </cell>
          <cell r="E5958">
            <v>0</v>
          </cell>
        </row>
        <row r="5959">
          <cell r="B5959" t="str">
            <v>526384</v>
          </cell>
          <cell r="C5959" t="str">
            <v>TUBO FOFO C/FG PN-10/JE D=1200MM;L=6000MM (3901KG)</v>
          </cell>
          <cell r="D5959" t="str">
            <v>UN</v>
          </cell>
          <cell r="E5959">
            <v>0</v>
          </cell>
        </row>
        <row r="5960">
          <cell r="B5960" t="str">
            <v>526385</v>
          </cell>
          <cell r="C5960" t="str">
            <v>TUBO FOFO C/FG PN-10/JE D=1200MM;L=6500MM (4205KG)</v>
          </cell>
          <cell r="D5960" t="str">
            <v>UN</v>
          </cell>
          <cell r="E5960">
            <v>0</v>
          </cell>
        </row>
        <row r="5961">
          <cell r="B5961" t="str">
            <v>526386</v>
          </cell>
          <cell r="C5961" t="str">
            <v>TUBO FOFO C/FG PN-10/JE D=1200MM;L=6800MM (4387KG)</v>
          </cell>
          <cell r="D5961" t="str">
            <v>UN</v>
          </cell>
          <cell r="E5961">
            <v>0</v>
          </cell>
        </row>
        <row r="5963">
          <cell r="B5963" t="str">
            <v>526400</v>
          </cell>
          <cell r="C5963" t="str">
            <v>TUBOS  FOFO C/FLANGE  PN-10 E PONTA  (C31 - METALURGICA 100%)</v>
          </cell>
        </row>
        <row r="5964">
          <cell r="B5964" t="str">
            <v>526401</v>
          </cell>
          <cell r="C5964" t="str">
            <v>TUBO FOFO C/FG PN-10/PT D=80MM;L=1000MM (17KG)</v>
          </cell>
          <cell r="D5964" t="str">
            <v>UN</v>
          </cell>
          <cell r="E5964">
            <v>359.62</v>
          </cell>
        </row>
        <row r="5965">
          <cell r="B5965" t="str">
            <v>526402</v>
          </cell>
          <cell r="C5965" t="str">
            <v>TUBO FOFO C/FG PN-10/PT D=80MM;L=1500MM (23KG)</v>
          </cell>
          <cell r="D5965" t="str">
            <v>UN</v>
          </cell>
          <cell r="E5965">
            <v>438.56</v>
          </cell>
        </row>
        <row r="5966">
          <cell r="B5966" t="str">
            <v>526403</v>
          </cell>
          <cell r="C5966" t="str">
            <v>TUBO FOFO C/FG PN-10/PT D=80MM;L=2000MM (30KG)</v>
          </cell>
          <cell r="D5966" t="str">
            <v>UN</v>
          </cell>
          <cell r="E5966">
            <v>517.34</v>
          </cell>
        </row>
        <row r="5967">
          <cell r="B5967" t="str">
            <v>526404</v>
          </cell>
          <cell r="C5967" t="str">
            <v>TUBO FOFO C/FG PN-10/PT D=80MM;L=2500MM (36KG)</v>
          </cell>
          <cell r="D5967" t="str">
            <v>UN</v>
          </cell>
          <cell r="E5967">
            <v>596.23</v>
          </cell>
        </row>
        <row r="5968">
          <cell r="B5968" t="str">
            <v>526405</v>
          </cell>
          <cell r="C5968" t="str">
            <v>TUBO FOFO C/FG PN-10/PT D=80MM;L=3000MM (43KG)</v>
          </cell>
          <cell r="D5968" t="str">
            <v>UN</v>
          </cell>
          <cell r="E5968">
            <v>675.19</v>
          </cell>
        </row>
        <row r="5969">
          <cell r="B5969" t="str">
            <v>526406</v>
          </cell>
          <cell r="C5969" t="str">
            <v>TUBO FOFO C/FG PN-10/PT D=80MM;L=3500MM (49KG)</v>
          </cell>
          <cell r="D5969" t="str">
            <v>UN</v>
          </cell>
          <cell r="E5969">
            <v>754.03</v>
          </cell>
        </row>
        <row r="5970">
          <cell r="B5970" t="str">
            <v>526407</v>
          </cell>
          <cell r="C5970" t="str">
            <v>TUBO FOFO C/FG PN-10/PT D=80MM;L=4000MM (56KG)</v>
          </cell>
          <cell r="D5970" t="str">
            <v>UN</v>
          </cell>
          <cell r="E5970">
            <v>832.93</v>
          </cell>
        </row>
        <row r="5971">
          <cell r="B5971" t="str">
            <v>526408</v>
          </cell>
          <cell r="C5971" t="str">
            <v>TUBO FOFO C/FG PN-10/PT D=80MM;L=4500MM (62KG)</v>
          </cell>
          <cell r="D5971" t="str">
            <v>UN</v>
          </cell>
          <cell r="E5971">
            <v>911.81</v>
          </cell>
        </row>
        <row r="5972">
          <cell r="B5972" t="str">
            <v>526409</v>
          </cell>
          <cell r="C5972" t="str">
            <v>TUBO FOFO C/FG PN-10/PT D=80MM;L=5000MM (69KG)</v>
          </cell>
          <cell r="D5972" t="str">
            <v>UN</v>
          </cell>
          <cell r="E5972">
            <v>990.67</v>
          </cell>
        </row>
        <row r="5973">
          <cell r="B5973" t="str">
            <v>526410</v>
          </cell>
          <cell r="C5973" t="str">
            <v>TUBO FOFO C/FG PN-10/PT D=80MM;L=5500MM (75KG)</v>
          </cell>
          <cell r="D5973" t="str">
            <v>UN</v>
          </cell>
          <cell r="E5973">
            <v>1069.58</v>
          </cell>
        </row>
        <row r="5974">
          <cell r="B5974" t="str">
            <v>526411</v>
          </cell>
          <cell r="C5974" t="str">
            <v>TUBO FOFO C/FG PN-10/PT D=80MM;L=5800MM (79KG)</v>
          </cell>
          <cell r="D5974" t="str">
            <v>UN</v>
          </cell>
          <cell r="E5974">
            <v>1116.47</v>
          </cell>
        </row>
        <row r="5975">
          <cell r="B5975" t="str">
            <v>526412</v>
          </cell>
          <cell r="C5975" t="str">
            <v>TUBO FOFO C/FG PN-10/PT D=100MM;L=1000MM (22KG)</v>
          </cell>
          <cell r="D5975" t="str">
            <v>UN</v>
          </cell>
          <cell r="E5975">
            <v>379.85</v>
          </cell>
        </row>
        <row r="5976">
          <cell r="B5976" t="str">
            <v>526413</v>
          </cell>
          <cell r="C5976" t="str">
            <v>TUBO FOFO C/FG PN-10/PT D=100MM;L=1500MM (30KG)</v>
          </cell>
          <cell r="D5976" t="str">
            <v>UN</v>
          </cell>
          <cell r="E5976">
            <v>468.83</v>
          </cell>
        </row>
        <row r="5977">
          <cell r="B5977" t="str">
            <v>526414</v>
          </cell>
          <cell r="C5977" t="str">
            <v>TUBO FOFO C/FG PN-10/PT D=100MM;L=2000MM (39KG)</v>
          </cell>
          <cell r="D5977" t="str">
            <v>UN</v>
          </cell>
          <cell r="E5977">
            <v>555.35</v>
          </cell>
        </row>
        <row r="5978">
          <cell r="B5978" t="str">
            <v>526415</v>
          </cell>
          <cell r="C5978" t="str">
            <v>TUBO FOFO C/FG PN-10/PT D=100MM;L=2500MM (48KG)</v>
          </cell>
          <cell r="D5978" t="str">
            <v>UN</v>
          </cell>
          <cell r="E5978">
            <v>644.35</v>
          </cell>
        </row>
        <row r="5979">
          <cell r="B5979" t="str">
            <v>526416</v>
          </cell>
          <cell r="C5979" t="str">
            <v>TUBO FOFO C/FG PN-10/PT D=100MM;L=3000MM (56KG)</v>
          </cell>
          <cell r="D5979" t="str">
            <v>UN</v>
          </cell>
          <cell r="E5979">
            <v>733.25</v>
          </cell>
        </row>
        <row r="5980">
          <cell r="B5980" t="str">
            <v>526417</v>
          </cell>
          <cell r="C5980" t="str">
            <v>TUBO FOFO C/FG PN-10/PT D=100MM;L=3500MM (65KG)</v>
          </cell>
          <cell r="D5980" t="str">
            <v>UN</v>
          </cell>
          <cell r="E5980">
            <v>819.85</v>
          </cell>
        </row>
        <row r="5981">
          <cell r="B5981" t="str">
            <v>526418</v>
          </cell>
          <cell r="C5981" t="str">
            <v>TUBO FOFO C/FG PN-10/PT D=100MM;L=4000MM (73KG)</v>
          </cell>
          <cell r="D5981" t="str">
            <v>UN</v>
          </cell>
          <cell r="E5981">
            <v>908.78</v>
          </cell>
        </row>
        <row r="5982">
          <cell r="B5982" t="str">
            <v>526419</v>
          </cell>
          <cell r="C5982" t="str">
            <v>TUBO FOFO C/FG PN-10/PT D=100MM;L=4500MM (82KG)</v>
          </cell>
          <cell r="D5982" t="str">
            <v>UN</v>
          </cell>
          <cell r="E5982">
            <v>997.79</v>
          </cell>
        </row>
        <row r="5983">
          <cell r="B5983" t="str">
            <v>526420</v>
          </cell>
          <cell r="C5983" t="str">
            <v>TUBO FOFO C/FG PN-10/PT D=100MM;L=5000MM (91KG)</v>
          </cell>
          <cell r="D5983" t="str">
            <v>UN</v>
          </cell>
          <cell r="E5983">
            <v>1084.27</v>
          </cell>
        </row>
        <row r="5984">
          <cell r="B5984" t="str">
            <v>526421</v>
          </cell>
          <cell r="C5984" t="str">
            <v>TUBO FOFO C/FG PN-10/PT D=100MM;L=5500MM (99KG)</v>
          </cell>
          <cell r="D5984" t="str">
            <v>UN</v>
          </cell>
          <cell r="E5984">
            <v>1173.29</v>
          </cell>
        </row>
        <row r="5985">
          <cell r="B5985" t="str">
            <v>526422</v>
          </cell>
          <cell r="C5985" t="str">
            <v>TUBO FOFO C/FG PN-10/PT D=100MM;L=5800MM (104KG)</v>
          </cell>
          <cell r="D5985" t="str">
            <v>UN</v>
          </cell>
          <cell r="E5985">
            <v>1225.6400000000001</v>
          </cell>
        </row>
        <row r="5986">
          <cell r="B5986" t="str">
            <v>526423</v>
          </cell>
          <cell r="C5986" t="str">
            <v>TUBO FOFO C/FG PN-10/PT D=150MM;L=1000MM (34KG)</v>
          </cell>
          <cell r="D5986" t="str">
            <v>UN</v>
          </cell>
          <cell r="E5986">
            <v>507.32</v>
          </cell>
        </row>
        <row r="5987">
          <cell r="B5987" t="str">
            <v>526424</v>
          </cell>
          <cell r="C5987" t="str">
            <v>TUBO FOFO C/FG PN-10/PT D=150MM;L=1500MM (47KG)</v>
          </cell>
          <cell r="D5987" t="str">
            <v>UN</v>
          </cell>
          <cell r="E5987">
            <v>626.55999999999995</v>
          </cell>
        </row>
        <row r="5988">
          <cell r="B5988" t="str">
            <v>526425</v>
          </cell>
          <cell r="C5988" t="str">
            <v>TUBO FOFO C/FG PN-10/PT D=150MM;L=2000MM (60KG)</v>
          </cell>
          <cell r="D5988" t="str">
            <v>UN</v>
          </cell>
          <cell r="E5988">
            <v>745.7</v>
          </cell>
        </row>
        <row r="5989">
          <cell r="B5989" t="str">
            <v>526426</v>
          </cell>
          <cell r="C5989" t="str">
            <v>TUBO FOFO C/FG PN-10/PT D=150MM;L=2500MM (73KG)</v>
          </cell>
          <cell r="D5989" t="str">
            <v>UN</v>
          </cell>
          <cell r="E5989">
            <v>864.9</v>
          </cell>
        </row>
        <row r="5990">
          <cell r="B5990" t="str">
            <v>526427</v>
          </cell>
          <cell r="C5990" t="str">
            <v>TUBO FOFO C/FG PN-10/PT D=150MM;L=3000MM (86KG)</v>
          </cell>
          <cell r="D5990" t="str">
            <v>UN</v>
          </cell>
          <cell r="E5990">
            <v>984.01</v>
          </cell>
        </row>
        <row r="5991">
          <cell r="B5991" t="str">
            <v>526428</v>
          </cell>
          <cell r="C5991" t="str">
            <v>TUBO FOFO C/FG PN-10/PT D=150MM;L=3500MM (99KG)</v>
          </cell>
          <cell r="D5991" t="str">
            <v>UN</v>
          </cell>
          <cell r="E5991">
            <v>1103.24</v>
          </cell>
        </row>
        <row r="5992">
          <cell r="B5992" t="str">
            <v>526429</v>
          </cell>
          <cell r="C5992" t="str">
            <v>TUBO FOFO C/FG PN-10/PT D=150MM;L=4000MM (112KG)</v>
          </cell>
          <cell r="D5992" t="str">
            <v>UN</v>
          </cell>
          <cell r="E5992">
            <v>1222.43</v>
          </cell>
        </row>
        <row r="5993">
          <cell r="B5993" t="str">
            <v>526430</v>
          </cell>
          <cell r="C5993" t="str">
            <v>TUBO FOFO C/FG PN-10/PT D=150MM;L=4500MM (125KG)</v>
          </cell>
          <cell r="D5993" t="str">
            <v>UN</v>
          </cell>
          <cell r="E5993">
            <v>1341.65</v>
          </cell>
        </row>
        <row r="5994">
          <cell r="B5994" t="str">
            <v>526431</v>
          </cell>
          <cell r="C5994" t="str">
            <v>TUBO FOFO C/FG PN-10/PT D=150MM;L=5000MM (138KG)</v>
          </cell>
          <cell r="D5994" t="str">
            <v>UN</v>
          </cell>
          <cell r="E5994">
            <v>1460.84</v>
          </cell>
        </row>
        <row r="5995">
          <cell r="B5995" t="str">
            <v>526432</v>
          </cell>
          <cell r="C5995" t="str">
            <v>TUBO FOFO C/FG PN-10/PT D=150MM;L=5500MM (151KG)</v>
          </cell>
          <cell r="D5995" t="str">
            <v>UN</v>
          </cell>
          <cell r="E5995">
            <v>1579.96</v>
          </cell>
        </row>
        <row r="5996">
          <cell r="B5996" t="str">
            <v>526433</v>
          </cell>
          <cell r="C5996" t="str">
            <v>TUBO FOFO C/FG PN-10/PT D=150MM;L=5800MM (159KG)</v>
          </cell>
          <cell r="D5996" t="str">
            <v>UN</v>
          </cell>
          <cell r="E5996">
            <v>1708.78</v>
          </cell>
        </row>
        <row r="5997">
          <cell r="B5997" t="str">
            <v>526434</v>
          </cell>
          <cell r="C5997" t="str">
            <v>TUBO FOFO C/FG PN-10/PT D=200MM;L=1000MM (45KG)</v>
          </cell>
          <cell r="D5997" t="str">
            <v>UN</v>
          </cell>
          <cell r="E5997">
            <v>633.07000000000005</v>
          </cell>
        </row>
        <row r="5998">
          <cell r="B5998" t="str">
            <v>526435</v>
          </cell>
          <cell r="C5998" t="str">
            <v>TUBO FOFO C/FG PN-10/PT D=200MM;L=1500MM (62KG)</v>
          </cell>
          <cell r="D5998" t="str">
            <v>UN</v>
          </cell>
          <cell r="E5998">
            <v>786.16</v>
          </cell>
        </row>
        <row r="5999">
          <cell r="B5999" t="str">
            <v>526436</v>
          </cell>
          <cell r="C5999" t="str">
            <v>TUBO FOFO C/FG PN-10/PT D=200MM;L=2000MM (80KG)</v>
          </cell>
          <cell r="D5999" t="str">
            <v>UN</v>
          </cell>
          <cell r="E5999">
            <v>941.77</v>
          </cell>
        </row>
        <row r="6000">
          <cell r="B6000" t="str">
            <v>526437</v>
          </cell>
          <cell r="C6000" t="str">
            <v>TUBO FOFO C/FG PN-10/PT D=200MM;L=2500MM (97KG)</v>
          </cell>
          <cell r="D6000" t="str">
            <v>UN</v>
          </cell>
          <cell r="E6000">
            <v>1094.95</v>
          </cell>
        </row>
        <row r="6001">
          <cell r="B6001" t="str">
            <v>526438</v>
          </cell>
          <cell r="C6001" t="str">
            <v>TUBO FOFO C/FG PN-10/PT D=200MM;L=3000MM (114KG)</v>
          </cell>
          <cell r="D6001" t="str">
            <v>UN</v>
          </cell>
          <cell r="E6001">
            <v>1248.04</v>
          </cell>
        </row>
        <row r="6002">
          <cell r="B6002" t="str">
            <v>526439</v>
          </cell>
          <cell r="C6002" t="str">
            <v>TUBO FOFO C/FG PN-10/PT D=200MM;L=3500MM (132KG)</v>
          </cell>
          <cell r="D6002" t="str">
            <v>UN</v>
          </cell>
          <cell r="E6002">
            <v>1403.62</v>
          </cell>
        </row>
        <row r="6003">
          <cell r="B6003" t="str">
            <v>526440</v>
          </cell>
          <cell r="C6003" t="str">
            <v>TUBO FOFO C/FG PN-10/PT D=200MM;L=4000MM (149KG)</v>
          </cell>
          <cell r="D6003" t="str">
            <v>UN</v>
          </cell>
          <cell r="E6003">
            <v>1556.82</v>
          </cell>
        </row>
        <row r="6004">
          <cell r="B6004" t="str">
            <v>526441</v>
          </cell>
          <cell r="C6004" t="str">
            <v>TUBO FOFO C/FG PN-10/PT D=200MM;L=4500MM (167KG)</v>
          </cell>
          <cell r="D6004" t="str">
            <v>UN</v>
          </cell>
          <cell r="E6004">
            <v>1712.44</v>
          </cell>
        </row>
        <row r="6005">
          <cell r="B6005" t="str">
            <v>526442</v>
          </cell>
          <cell r="C6005" t="str">
            <v>TUBO FOFO C/FG PN-10/PT D=200MM;L=5000MM (184KG)</v>
          </cell>
          <cell r="D6005" t="str">
            <v>UN</v>
          </cell>
          <cell r="E6005">
            <v>1865.5</v>
          </cell>
        </row>
        <row r="6006">
          <cell r="B6006" t="str">
            <v>526443</v>
          </cell>
          <cell r="C6006" t="str">
            <v>TUBO FOFO C/FG PN-10/PT D=200MM;L=5500MM (201KG)</v>
          </cell>
          <cell r="D6006" t="str">
            <v>UN</v>
          </cell>
          <cell r="E6006">
            <v>2021.15</v>
          </cell>
        </row>
        <row r="6007">
          <cell r="B6007" t="str">
            <v>526444</v>
          </cell>
          <cell r="C6007" t="str">
            <v>TUBO FOFO C/FG PN-10/PT D=200MM;L=5800MM (212KG)</v>
          </cell>
          <cell r="D6007" t="str">
            <v>UN</v>
          </cell>
          <cell r="E6007">
            <v>2112.42</v>
          </cell>
        </row>
        <row r="6008">
          <cell r="B6008" t="str">
            <v>526445</v>
          </cell>
          <cell r="C6008" t="str">
            <v>TUBO FOFO C/FG PN-10/PT D=250MM;L=1000MM (60KG)</v>
          </cell>
          <cell r="D6008" t="str">
            <v>UN</v>
          </cell>
          <cell r="E6008">
            <v>834.54</v>
          </cell>
        </row>
        <row r="6009">
          <cell r="B6009" t="str">
            <v>526446</v>
          </cell>
          <cell r="C6009" t="str">
            <v>TUBO FOFO C/FG PN-10/PT D=250MM;L=1500MM (83KG)</v>
          </cell>
          <cell r="D6009" t="str">
            <v>UN</v>
          </cell>
          <cell r="E6009">
            <v>1041.96</v>
          </cell>
        </row>
        <row r="6010">
          <cell r="B6010" t="str">
            <v>526447</v>
          </cell>
          <cell r="C6010" t="str">
            <v>TUBO FOFO C/FG PN-10/PT D=250MM;L=2000MM (105KG)</v>
          </cell>
          <cell r="D6010" t="str">
            <v>UN</v>
          </cell>
          <cell r="E6010">
            <v>1249.3399999999999</v>
          </cell>
        </row>
        <row r="6011">
          <cell r="B6011" t="str">
            <v>526448</v>
          </cell>
          <cell r="C6011" t="str">
            <v>TUBO FOFO C/FG PN-10/PT D=250MM;L=2500MM (128KG)</v>
          </cell>
          <cell r="D6011" t="str">
            <v>UN</v>
          </cell>
          <cell r="E6011">
            <v>1456.81</v>
          </cell>
        </row>
        <row r="6012">
          <cell r="B6012" t="str">
            <v>526449</v>
          </cell>
          <cell r="C6012" t="str">
            <v>TUBO FOFO C/FG PN-10/PT D=250MM;L=3000MM (151KG)</v>
          </cell>
          <cell r="D6012" t="str">
            <v>UN</v>
          </cell>
          <cell r="E6012">
            <v>1664.29</v>
          </cell>
        </row>
        <row r="6013">
          <cell r="B6013" t="str">
            <v>526450</v>
          </cell>
          <cell r="C6013" t="str">
            <v>TUBO FOFO C/FG PN-10/PT D=250MM;L=3500MM (173KG)</v>
          </cell>
          <cell r="D6013" t="str">
            <v>UN</v>
          </cell>
          <cell r="E6013">
            <v>1869.19</v>
          </cell>
        </row>
        <row r="6014">
          <cell r="B6014" t="str">
            <v>526451</v>
          </cell>
          <cell r="C6014" t="str">
            <v>TUBO FOFO C/FG PN-10/PT D=250MM;L=4000MM (196KG)</v>
          </cell>
          <cell r="D6014" t="str">
            <v>UN</v>
          </cell>
          <cell r="E6014">
            <v>2076.65</v>
          </cell>
        </row>
        <row r="6015">
          <cell r="B6015" t="str">
            <v>526452</v>
          </cell>
          <cell r="C6015" t="str">
            <v>TUBO FOFO C/FG PN-10/PT D=250MM;L=4500MM (219KG)</v>
          </cell>
          <cell r="D6015" t="str">
            <v>UN</v>
          </cell>
          <cell r="E6015">
            <v>2284.12</v>
          </cell>
        </row>
        <row r="6016">
          <cell r="B6016" t="str">
            <v>526453</v>
          </cell>
          <cell r="C6016" t="str">
            <v>TUBO FOFO C/FG PN-10/PT D=250MM;L=5000MM (242KG)</v>
          </cell>
          <cell r="D6016" t="str">
            <v>UN</v>
          </cell>
          <cell r="E6016">
            <v>2491.62</v>
          </cell>
        </row>
        <row r="6017">
          <cell r="B6017" t="str">
            <v>526454</v>
          </cell>
          <cell r="C6017" t="str">
            <v>TUBO FOFO C/FG PN-10/PT D=250MM;L=5500MM (264KG)</v>
          </cell>
          <cell r="D6017" t="str">
            <v>UN</v>
          </cell>
          <cell r="E6017">
            <v>2699</v>
          </cell>
        </row>
        <row r="6018">
          <cell r="B6018" t="str">
            <v>526455</v>
          </cell>
          <cell r="C6018" t="str">
            <v>TUBO FOFO C/FG PN-10/PT D=250MM;L=5800MM (278KG)</v>
          </cell>
          <cell r="D6018" t="str">
            <v>UN</v>
          </cell>
          <cell r="E6018">
            <v>2821.44</v>
          </cell>
        </row>
        <row r="6019">
          <cell r="B6019" t="str">
            <v>526456</v>
          </cell>
          <cell r="C6019" t="str">
            <v>TUBO FOFO C/FG PN-10/PT D=300MM;L=1000MM (75KG)</v>
          </cell>
          <cell r="D6019" t="str">
            <v>UN</v>
          </cell>
          <cell r="E6019">
            <v>1015.25</v>
          </cell>
        </row>
        <row r="6020">
          <cell r="B6020" t="str">
            <v>526457</v>
          </cell>
          <cell r="C6020" t="str">
            <v>TUBO FOFO C/FG PN-10/PT D=300MM;L=1500MM (104KG)</v>
          </cell>
          <cell r="D6020" t="str">
            <v>UN</v>
          </cell>
          <cell r="E6020">
            <v>1266.08</v>
          </cell>
        </row>
        <row r="6021">
          <cell r="B6021" t="str">
            <v>526458</v>
          </cell>
          <cell r="C6021" t="str">
            <v>TUBO FOFO C/FG PN-10/PT D=300MM;L=2000MM (132KG)</v>
          </cell>
          <cell r="D6021" t="str">
            <v>UN</v>
          </cell>
          <cell r="E6021">
            <v>1519.33</v>
          </cell>
        </row>
        <row r="6022">
          <cell r="B6022" t="str">
            <v>526459</v>
          </cell>
          <cell r="C6022" t="str">
            <v>TUBO FOFO C/FG PN-10/PT D=300MM;L=2500MM (161KG)</v>
          </cell>
          <cell r="D6022" t="str">
            <v>UN</v>
          </cell>
          <cell r="E6022">
            <v>1772.66</v>
          </cell>
        </row>
        <row r="6023">
          <cell r="B6023" t="str">
            <v>526460</v>
          </cell>
          <cell r="C6023" t="str">
            <v>TUBO FOFO C/FG PN-10/PT D=300MM;L=3000MM (189KG)</v>
          </cell>
          <cell r="D6023" t="str">
            <v>UN</v>
          </cell>
          <cell r="E6023">
            <v>2023.57</v>
          </cell>
        </row>
        <row r="6024">
          <cell r="B6024" t="str">
            <v>526461</v>
          </cell>
          <cell r="C6024" t="str">
            <v>TUBO FOFO C/FG PN-10/PT D=300MM;L=3500MM (218KG)</v>
          </cell>
          <cell r="D6024" t="str">
            <v>UN</v>
          </cell>
          <cell r="E6024">
            <v>2276.81</v>
          </cell>
        </row>
        <row r="6025">
          <cell r="B6025" t="str">
            <v>526462</v>
          </cell>
          <cell r="C6025" t="str">
            <v>TUBO FOFO C/FG PN-10/PT D=300MM;L=4000MM (246KG)</v>
          </cell>
          <cell r="D6025" t="str">
            <v>UN</v>
          </cell>
          <cell r="E6025">
            <v>2530.1999999999998</v>
          </cell>
        </row>
        <row r="6026">
          <cell r="B6026" t="str">
            <v>526463</v>
          </cell>
          <cell r="C6026" t="str">
            <v>TUBO FOFO C/FG PN-10/PT D=300MM;L=4500MM (275KG)</v>
          </cell>
          <cell r="D6026" t="str">
            <v>UN</v>
          </cell>
          <cell r="E6026">
            <v>2781</v>
          </cell>
        </row>
        <row r="6027">
          <cell r="B6027" t="str">
            <v>526464</v>
          </cell>
          <cell r="C6027" t="str">
            <v>TUBO FOFO C/FG PN-10/PT D=300MM;L=5000MM (304KG)</v>
          </cell>
          <cell r="D6027" t="str">
            <v>UN</v>
          </cell>
          <cell r="E6027">
            <v>3034.28</v>
          </cell>
        </row>
        <row r="6028">
          <cell r="B6028" t="str">
            <v>526465</v>
          </cell>
          <cell r="C6028" t="str">
            <v>TUBO FOFO C/FG PN-10/PT D=300MM;L=5500MM (332KG)</v>
          </cell>
          <cell r="D6028" t="str">
            <v>UN</v>
          </cell>
          <cell r="E6028">
            <v>3287.6</v>
          </cell>
        </row>
        <row r="6029">
          <cell r="B6029" t="str">
            <v>526466</v>
          </cell>
          <cell r="C6029" t="str">
            <v>TUBO FOFO C/FG PN-10/PT D=300MM;L=5800MM (349KG)</v>
          </cell>
          <cell r="D6029" t="str">
            <v>UN</v>
          </cell>
          <cell r="E6029">
            <v>3438.65</v>
          </cell>
        </row>
        <row r="6030">
          <cell r="B6030" t="str">
            <v>526467</v>
          </cell>
          <cell r="C6030" t="str">
            <v>TUBO FOFO C/FG PN-10/PT D=350MM;L=1000MM (99KG)</v>
          </cell>
          <cell r="D6030" t="str">
            <v>UN</v>
          </cell>
          <cell r="E6030">
            <v>1271.8900000000001</v>
          </cell>
        </row>
        <row r="6031">
          <cell r="B6031" t="str">
            <v>526468</v>
          </cell>
          <cell r="C6031" t="str">
            <v>TUBO FOFO C/FG PN-10/PT D=350MM;L=1500MM (136KG)</v>
          </cell>
          <cell r="D6031" t="str">
            <v>UN</v>
          </cell>
          <cell r="E6031">
            <v>1569.9</v>
          </cell>
        </row>
        <row r="6032">
          <cell r="B6032" t="str">
            <v>526469</v>
          </cell>
          <cell r="C6032" t="str">
            <v>TUBO FOFO C/FG PN-10/PT D=350MM;L=2000MM (174KG)</v>
          </cell>
          <cell r="D6032" t="str">
            <v>UN</v>
          </cell>
          <cell r="E6032">
            <v>1867.91</v>
          </cell>
        </row>
        <row r="6033">
          <cell r="B6033" t="str">
            <v>526470</v>
          </cell>
          <cell r="C6033" t="str">
            <v>TUBO FOFO C/FG PN-10/PT D=350MM;L=2500MM (212KG)</v>
          </cell>
          <cell r="D6033" t="str">
            <v>UN</v>
          </cell>
          <cell r="E6033">
            <v>2165.88</v>
          </cell>
        </row>
        <row r="6034">
          <cell r="B6034" t="str">
            <v>526471</v>
          </cell>
          <cell r="C6034" t="str">
            <v>TUBO FOFO C/FG PN-10/PT D=350MM;L=3000MM (250KG)</v>
          </cell>
          <cell r="D6034" t="str">
            <v>UN</v>
          </cell>
          <cell r="E6034">
            <v>2463.84</v>
          </cell>
        </row>
        <row r="6035">
          <cell r="B6035" t="str">
            <v>526472</v>
          </cell>
          <cell r="C6035" t="str">
            <v>TUBO FOFO C/FG PN-10/PT D=350MM;L=3500MM (287KG)</v>
          </cell>
          <cell r="D6035" t="str">
            <v>UN</v>
          </cell>
          <cell r="E6035">
            <v>2761.9</v>
          </cell>
        </row>
        <row r="6036">
          <cell r="B6036" t="str">
            <v>526473</v>
          </cell>
          <cell r="C6036" t="str">
            <v>TUBO FOFO C/FG PN-10/PT D=350MM;L=4000MM (325KG)</v>
          </cell>
          <cell r="D6036" t="str">
            <v>UN</v>
          </cell>
          <cell r="E6036">
            <v>3059.89</v>
          </cell>
        </row>
        <row r="6037">
          <cell r="B6037" t="str">
            <v>526474</v>
          </cell>
          <cell r="C6037" t="str">
            <v>TUBO FOFO C/FG PN-10/PT D=350MM;L=4500MM (383KG)</v>
          </cell>
          <cell r="D6037" t="str">
            <v>UN</v>
          </cell>
          <cell r="E6037">
            <v>3357.9</v>
          </cell>
        </row>
        <row r="6038">
          <cell r="B6038" t="str">
            <v>526475</v>
          </cell>
          <cell r="C6038" t="str">
            <v>TUBO FOFO C/FG PN-10/PT D=350MM;L=5000MM (401KG)</v>
          </cell>
          <cell r="D6038" t="str">
            <v>UN</v>
          </cell>
          <cell r="E6038">
            <v>3655.87</v>
          </cell>
        </row>
        <row r="6039">
          <cell r="B6039" t="str">
            <v>526476</v>
          </cell>
          <cell r="C6039" t="str">
            <v>TUBO FOFO C/FG PN-10/PT D=350MM;L=5500MM (438KG)</v>
          </cell>
          <cell r="D6039" t="str">
            <v>UN</v>
          </cell>
          <cell r="E6039">
            <v>3953.81</v>
          </cell>
        </row>
        <row r="6040">
          <cell r="B6040" t="str">
            <v>526477</v>
          </cell>
          <cell r="C6040" t="str">
            <v>TUBO FOFO C/FG PN-10/PT D=350MM;L=5800MM (461KG)</v>
          </cell>
          <cell r="D6040" t="str">
            <v>UN</v>
          </cell>
          <cell r="E6040">
            <v>4130.6499999999996</v>
          </cell>
        </row>
        <row r="6041">
          <cell r="B6041" t="str">
            <v>526478</v>
          </cell>
          <cell r="C6041" t="str">
            <v>TUBO FOFO C/FG PN-10/PT D=400MM;L=1000MM (118KG)</v>
          </cell>
          <cell r="D6041" t="str">
            <v>UN</v>
          </cell>
          <cell r="E6041">
            <v>1369.45</v>
          </cell>
        </row>
        <row r="6042">
          <cell r="B6042" t="str">
            <v>526479</v>
          </cell>
          <cell r="C6042" t="str">
            <v>TUBO FOFO C/FG PN-10/PT D=400MM;L=1500MM (162KG)</v>
          </cell>
          <cell r="D6042" t="str">
            <v>UN</v>
          </cell>
          <cell r="E6042">
            <v>1714.97</v>
          </cell>
        </row>
        <row r="6043">
          <cell r="B6043" t="str">
            <v>526480</v>
          </cell>
          <cell r="C6043" t="str">
            <v>TUBO FOFO C/FG PN-10/PT D=400MM;L=2000MM (207KG)</v>
          </cell>
          <cell r="D6043" t="str">
            <v>UN</v>
          </cell>
          <cell r="E6043">
            <v>2060.39</v>
          </cell>
        </row>
        <row r="6044">
          <cell r="B6044" t="str">
            <v>526481</v>
          </cell>
          <cell r="C6044" t="str">
            <v>TUBO FOFO C/FG PN-10/PT D=400MM;L=2500MM (252KG)</v>
          </cell>
          <cell r="D6044" t="str">
            <v>UN</v>
          </cell>
          <cell r="E6044">
            <v>2405.7800000000002</v>
          </cell>
        </row>
        <row r="6045">
          <cell r="B6045" t="str">
            <v>526482</v>
          </cell>
          <cell r="C6045" t="str">
            <v>TUBO FOFO C/FG PN-10/PT D=400MM;L=3000MM (297KG)</v>
          </cell>
          <cell r="D6045" t="str">
            <v>UN</v>
          </cell>
          <cell r="E6045">
            <v>2748.82</v>
          </cell>
        </row>
        <row r="6046">
          <cell r="B6046" t="str">
            <v>526483</v>
          </cell>
          <cell r="C6046" t="str">
            <v>TUBO FOFO C/FG PN-10/PT D=400MM;L=3500MM (341KG)</v>
          </cell>
          <cell r="D6046" t="str">
            <v>UN</v>
          </cell>
          <cell r="E6046">
            <v>3094.31</v>
          </cell>
        </row>
        <row r="6047">
          <cell r="B6047" t="str">
            <v>526484</v>
          </cell>
          <cell r="C6047" t="str">
            <v>TUBO FOFO C/FG PN-10/PT D=400MM;L=4000MM (386KG)</v>
          </cell>
          <cell r="D6047" t="str">
            <v>UN</v>
          </cell>
          <cell r="E6047">
            <v>3439.75</v>
          </cell>
        </row>
        <row r="6048">
          <cell r="B6048" t="str">
            <v>526485</v>
          </cell>
          <cell r="C6048" t="str">
            <v>TUBO FOFO C/FG PN-10/PT D=400MM;L=4500MM (431KG)</v>
          </cell>
          <cell r="D6048" t="str">
            <v>UN</v>
          </cell>
          <cell r="E6048">
            <v>3785.17</v>
          </cell>
        </row>
        <row r="6049">
          <cell r="B6049" t="str">
            <v>526486</v>
          </cell>
          <cell r="C6049" t="str">
            <v>TUBO FOFO C/FG PN-10/PT D=400MM;L=5000MM (476KG)</v>
          </cell>
          <cell r="D6049" t="str">
            <v>UN</v>
          </cell>
          <cell r="E6049">
            <v>4130.6899999999996</v>
          </cell>
        </row>
        <row r="6050">
          <cell r="B6050" t="str">
            <v>526487</v>
          </cell>
          <cell r="C6050" t="str">
            <v>TUBO FOFO C/FG PN-10/PT D=400MM;L=5500MM (520KG)</v>
          </cell>
          <cell r="D6050" t="str">
            <v>UN</v>
          </cell>
          <cell r="E6050">
            <v>4476.12</v>
          </cell>
        </row>
        <row r="6051">
          <cell r="B6051" t="str">
            <v>526488</v>
          </cell>
          <cell r="C6051" t="str">
            <v>TUBO FOFO C/FG PN-10/PT D=400MM;L=5800MM (547KG)</v>
          </cell>
          <cell r="D6051" t="str">
            <v>UN</v>
          </cell>
          <cell r="E6051">
            <v>4683.4799999999996</v>
          </cell>
        </row>
        <row r="6052">
          <cell r="B6052" t="str">
            <v>526489</v>
          </cell>
          <cell r="C6052" t="str">
            <v>TUBO FOFO C/FG PN-10/PT D=450MM;L=1000MM (140KG)</v>
          </cell>
          <cell r="D6052" t="str">
            <v>UN</v>
          </cell>
          <cell r="E6052">
            <v>0</v>
          </cell>
        </row>
        <row r="6053">
          <cell r="B6053" t="str">
            <v>526490</v>
          </cell>
          <cell r="C6053" t="str">
            <v>TUBO FOFO C/FG PN-10/PT D=450MM;L=1500MM (192KG)</v>
          </cell>
          <cell r="D6053" t="str">
            <v>UN</v>
          </cell>
          <cell r="E6053">
            <v>0</v>
          </cell>
        </row>
        <row r="6054">
          <cell r="B6054" t="str">
            <v>526491</v>
          </cell>
          <cell r="C6054" t="str">
            <v>TUBO FOFO C/FG PN-10/PT D=450MM;L=2000MM (245KG)</v>
          </cell>
          <cell r="D6054" t="str">
            <v>UN</v>
          </cell>
          <cell r="E6054">
            <v>0</v>
          </cell>
        </row>
        <row r="6055">
          <cell r="B6055" t="str">
            <v>526492</v>
          </cell>
          <cell r="C6055" t="str">
            <v>TUBO FOFO C/FG PN-10/PT D=450MM;L=2500MM (297KG)</v>
          </cell>
          <cell r="D6055" t="str">
            <v>UN</v>
          </cell>
          <cell r="E6055">
            <v>0</v>
          </cell>
        </row>
        <row r="6056">
          <cell r="B6056" t="str">
            <v>526493</v>
          </cell>
          <cell r="C6056" t="str">
            <v>TUBO FOFO C/FG PN-10/PT D=450MM;L=3000MM (350KG)</v>
          </cell>
          <cell r="D6056" t="str">
            <v>UN</v>
          </cell>
          <cell r="E6056">
            <v>0</v>
          </cell>
        </row>
        <row r="6057">
          <cell r="B6057" t="str">
            <v>526494</v>
          </cell>
          <cell r="C6057" t="str">
            <v>TUBO FOFO C/FG PN-10/PT D=450MM;L=3500MM (402KG)</v>
          </cell>
          <cell r="D6057" t="str">
            <v>UN</v>
          </cell>
          <cell r="E6057">
            <v>0</v>
          </cell>
        </row>
        <row r="6058">
          <cell r="B6058" t="str">
            <v>526495</v>
          </cell>
          <cell r="C6058" t="str">
            <v>TUBO FOFO C/FG PN-10/PT D=450MM;L=4000MM (455KG)</v>
          </cell>
          <cell r="D6058" t="str">
            <v>UN</v>
          </cell>
          <cell r="E6058">
            <v>0</v>
          </cell>
        </row>
        <row r="6059">
          <cell r="B6059" t="str">
            <v>526496</v>
          </cell>
          <cell r="C6059" t="str">
            <v>TUBO FOFO C/FG PN-10/PT D=450MM;L=4500MM (507KG)</v>
          </cell>
          <cell r="D6059" t="str">
            <v>UN</v>
          </cell>
          <cell r="E6059">
            <v>0</v>
          </cell>
        </row>
        <row r="6060">
          <cell r="B6060" t="str">
            <v>526497</v>
          </cell>
          <cell r="C6060" t="str">
            <v>TUBO FOFO C/FG PN-10/PT D=450MM;L=5000MM (560KG)</v>
          </cell>
          <cell r="D6060" t="str">
            <v>UN</v>
          </cell>
          <cell r="E6060">
            <v>0</v>
          </cell>
        </row>
        <row r="6061">
          <cell r="B6061" t="str">
            <v>526498</v>
          </cell>
          <cell r="C6061" t="str">
            <v>TUBO FOFO C/FG PN-10/PT D=450MM;L=5500MM (613KG)</v>
          </cell>
          <cell r="D6061" t="str">
            <v>UN</v>
          </cell>
          <cell r="E6061">
            <v>0</v>
          </cell>
        </row>
        <row r="6062">
          <cell r="B6062" t="str">
            <v>526499</v>
          </cell>
          <cell r="C6062" t="str">
            <v>TUBO FOFO C/FG PN-10/PT D=450MM;L=5800MM (644KG)</v>
          </cell>
          <cell r="D6062" t="str">
            <v>UN</v>
          </cell>
          <cell r="E6062">
            <v>0</v>
          </cell>
        </row>
        <row r="6063">
          <cell r="B6063" t="str">
            <v>526501</v>
          </cell>
          <cell r="C6063" t="str">
            <v>TUBO FOFO C/FG PN-10/PT D=500MM;L=1000MM (160KG)</v>
          </cell>
          <cell r="D6063" t="str">
            <v>UN</v>
          </cell>
          <cell r="E6063">
            <v>0</v>
          </cell>
        </row>
        <row r="6064">
          <cell r="B6064" t="str">
            <v>526502</v>
          </cell>
          <cell r="C6064" t="str">
            <v>TUBO FOFO C/FG PN-10/PT D=500MM;L=1500MM (221KG)</v>
          </cell>
          <cell r="D6064" t="str">
            <v>UN</v>
          </cell>
          <cell r="E6064">
            <v>0</v>
          </cell>
        </row>
        <row r="6065">
          <cell r="B6065" t="str">
            <v>526503</v>
          </cell>
          <cell r="C6065" t="str">
            <v>TUBO FOFO C/FG PN-10/PT D=500MM;L=2000MM (282KG)</v>
          </cell>
          <cell r="D6065" t="str">
            <v>UN</v>
          </cell>
          <cell r="E6065">
            <v>0</v>
          </cell>
        </row>
        <row r="6066">
          <cell r="B6066" t="str">
            <v>526504</v>
          </cell>
          <cell r="C6066" t="str">
            <v>TUBO FOFO C/FG PN-10/PT D=500MM;L=2500MM (343KG)</v>
          </cell>
          <cell r="D6066" t="str">
            <v>UN</v>
          </cell>
          <cell r="E6066">
            <v>0</v>
          </cell>
        </row>
        <row r="6067">
          <cell r="B6067" t="str">
            <v>526505</v>
          </cell>
          <cell r="C6067" t="str">
            <v>TUBO FOFO C/FG PN-10/PT D=500MM;L=3000MM (403KG)</v>
          </cell>
          <cell r="D6067" t="str">
            <v>UN</v>
          </cell>
          <cell r="E6067">
            <v>0</v>
          </cell>
        </row>
        <row r="6068">
          <cell r="B6068" t="str">
            <v>526506</v>
          </cell>
          <cell r="C6068" t="str">
            <v>TUBO FOFO C/FG PN-10/PT D=500MM;L=3500MM (464KG)</v>
          </cell>
          <cell r="D6068" t="str">
            <v>UN</v>
          </cell>
          <cell r="E6068">
            <v>0</v>
          </cell>
        </row>
        <row r="6069">
          <cell r="B6069" t="str">
            <v>526507</v>
          </cell>
          <cell r="C6069" t="str">
            <v>TUBO FOFO C/FG PN-10/PT D=500MM;L=4000MM (525KG)</v>
          </cell>
          <cell r="D6069" t="str">
            <v>UN</v>
          </cell>
          <cell r="E6069">
            <v>0</v>
          </cell>
        </row>
        <row r="6070">
          <cell r="B6070" t="str">
            <v>526508</v>
          </cell>
          <cell r="C6070" t="str">
            <v>TUBO FOFO C/FG PN-10/PT D=500MM;L=4500MM (586KG)</v>
          </cell>
          <cell r="D6070" t="str">
            <v>UN</v>
          </cell>
          <cell r="E6070">
            <v>0</v>
          </cell>
        </row>
        <row r="6071">
          <cell r="B6071" t="str">
            <v>526509</v>
          </cell>
          <cell r="C6071" t="str">
            <v>TUBO FOFO C/FG PN-10/PT D=500MM;L=5000MM (647KG)</v>
          </cell>
          <cell r="D6071" t="str">
            <v>UN</v>
          </cell>
          <cell r="E6071">
            <v>0</v>
          </cell>
        </row>
        <row r="6072">
          <cell r="B6072" t="str">
            <v>526510</v>
          </cell>
          <cell r="C6072" t="str">
            <v>TUBO FOFO C/FG PN-10/PT D=500MM;L=5500MM (708KG)</v>
          </cell>
          <cell r="D6072" t="str">
            <v>UN</v>
          </cell>
          <cell r="E6072">
            <v>0</v>
          </cell>
        </row>
        <row r="6073">
          <cell r="B6073" t="str">
            <v>526511</v>
          </cell>
          <cell r="C6073" t="str">
            <v>TUBO FOFO C/FG PN-10/PT D=500MM;L=5800MM (744KG)</v>
          </cell>
          <cell r="D6073" t="str">
            <v>UN</v>
          </cell>
          <cell r="E6073">
            <v>0</v>
          </cell>
        </row>
        <row r="6074">
          <cell r="B6074" t="str">
            <v>526512</v>
          </cell>
          <cell r="C6074" t="str">
            <v>TUBO FOFO C/FG PN-10/PT D=600MM;L=1000MM (214KG)</v>
          </cell>
          <cell r="D6074" t="str">
            <v>UN</v>
          </cell>
          <cell r="E6074">
            <v>0</v>
          </cell>
        </row>
        <row r="6075">
          <cell r="B6075" t="str">
            <v>526513</v>
          </cell>
          <cell r="C6075" t="str">
            <v>TUBO FOFO C/FG PN-10/PT D=600MM;L=1500MM (293KG)</v>
          </cell>
          <cell r="D6075" t="str">
            <v>UN</v>
          </cell>
          <cell r="E6075">
            <v>0</v>
          </cell>
        </row>
        <row r="6076">
          <cell r="B6076" t="str">
            <v>526514</v>
          </cell>
          <cell r="C6076" t="str">
            <v>TUBO FOFO C/FG PN-10/PT D=600MM;L=2000MM (372KG)</v>
          </cell>
          <cell r="D6076" t="str">
            <v>UN</v>
          </cell>
          <cell r="E6076">
            <v>0</v>
          </cell>
        </row>
        <row r="6077">
          <cell r="B6077" t="str">
            <v>526515</v>
          </cell>
          <cell r="C6077" t="str">
            <v>TUBO FOFO C/FG PN-10/PT D=600MM;L=2500MM (451KG)</v>
          </cell>
          <cell r="D6077" t="str">
            <v>UN</v>
          </cell>
          <cell r="E6077">
            <v>0</v>
          </cell>
        </row>
        <row r="6078">
          <cell r="B6078" t="str">
            <v>526516</v>
          </cell>
          <cell r="C6078" t="str">
            <v>TUBO FOFO C/FG PN-10/PT D=600MM;L=3000MM (530KG)</v>
          </cell>
          <cell r="D6078" t="str">
            <v>UN</v>
          </cell>
          <cell r="E6078">
            <v>0</v>
          </cell>
        </row>
        <row r="6079">
          <cell r="B6079" t="str">
            <v>526517</v>
          </cell>
          <cell r="C6079" t="str">
            <v>TUBO FOFO C/FG PN-10/PT D=600MM;L=3500MM (609KG)</v>
          </cell>
          <cell r="D6079" t="str">
            <v>UN</v>
          </cell>
          <cell r="E6079">
            <v>0</v>
          </cell>
        </row>
        <row r="6080">
          <cell r="B6080" t="str">
            <v>526518</v>
          </cell>
          <cell r="C6080" t="str">
            <v>TUBO FOFO C/FG PN-10/PT D=600MM;L=4000MM (688KG)</v>
          </cell>
          <cell r="D6080" t="str">
            <v>UN</v>
          </cell>
          <cell r="E6080">
            <v>0</v>
          </cell>
        </row>
        <row r="6081">
          <cell r="B6081" t="str">
            <v>526519</v>
          </cell>
          <cell r="C6081" t="str">
            <v>TUBO FOFO C/FG PN-10/PT D=600MM;L=4500MM (767KG)</v>
          </cell>
          <cell r="D6081" t="str">
            <v>UN</v>
          </cell>
          <cell r="E6081">
            <v>0</v>
          </cell>
        </row>
        <row r="6082">
          <cell r="B6082" t="str">
            <v>526520</v>
          </cell>
          <cell r="C6082" t="str">
            <v>TUBO FOFO C/FG PN-10/PT D=600MM;L=5000MM (846KG)</v>
          </cell>
          <cell r="D6082" t="str">
            <v>UN</v>
          </cell>
          <cell r="E6082">
            <v>0</v>
          </cell>
        </row>
        <row r="6083">
          <cell r="B6083" t="str">
            <v>526521</v>
          </cell>
          <cell r="C6083" t="str">
            <v>TUBO FOFO C/FG PN-10/PT D=600MM;L=5500MM (925KG)</v>
          </cell>
          <cell r="D6083" t="str">
            <v>UN</v>
          </cell>
          <cell r="E6083">
            <v>0</v>
          </cell>
        </row>
        <row r="6084">
          <cell r="B6084" t="str">
            <v>526522</v>
          </cell>
          <cell r="C6084" t="str">
            <v>TUBO FOFO C/FG PN-10/PT D=600MM;L=5800MM (972KG)</v>
          </cell>
          <cell r="D6084" t="str">
            <v>UN</v>
          </cell>
          <cell r="E6084">
            <v>0</v>
          </cell>
        </row>
        <row r="6085">
          <cell r="B6085" t="str">
            <v>526523</v>
          </cell>
          <cell r="C6085" t="str">
            <v>TUBO FOFO C/FG PN-10/PT D=700MM;L=1000MM (336KG)</v>
          </cell>
          <cell r="D6085" t="str">
            <v>UN</v>
          </cell>
          <cell r="E6085">
            <v>0</v>
          </cell>
        </row>
        <row r="6086">
          <cell r="B6086" t="str">
            <v>526524</v>
          </cell>
          <cell r="C6086" t="str">
            <v>TUBO FOFO C/FG PN-10/PT D=700MM;L=1500MM (466KG)</v>
          </cell>
          <cell r="D6086" t="str">
            <v>UN</v>
          </cell>
          <cell r="E6086">
            <v>0</v>
          </cell>
        </row>
        <row r="6087">
          <cell r="B6087" t="str">
            <v>526525</v>
          </cell>
          <cell r="C6087" t="str">
            <v>TUBO FOFO C/FG PN-10/PT D=700MM;L=2000MM (596KG)</v>
          </cell>
          <cell r="D6087" t="str">
            <v>UN</v>
          </cell>
          <cell r="E6087">
            <v>0</v>
          </cell>
        </row>
        <row r="6088">
          <cell r="B6088" t="str">
            <v>526526</v>
          </cell>
          <cell r="C6088" t="str">
            <v>TUBO FOFO C/FG PN-10/PT D=700MM;L=2500MM (726KG)</v>
          </cell>
          <cell r="D6088" t="str">
            <v>UN</v>
          </cell>
          <cell r="E6088">
            <v>0</v>
          </cell>
        </row>
        <row r="6089">
          <cell r="B6089" t="str">
            <v>526527</v>
          </cell>
          <cell r="C6089" t="str">
            <v>TUBO FOFO C/FG PN-10/PT D=700MM;L=3000MM (856KG)</v>
          </cell>
          <cell r="D6089" t="str">
            <v>UN</v>
          </cell>
          <cell r="E6089">
            <v>0</v>
          </cell>
        </row>
        <row r="6090">
          <cell r="B6090" t="str">
            <v>526528</v>
          </cell>
          <cell r="C6090" t="str">
            <v>TUBO FOFO C/FG PN-10/PT D=700MM;L=3500MM (986KG)</v>
          </cell>
          <cell r="D6090" t="str">
            <v>UN</v>
          </cell>
          <cell r="E6090">
            <v>0</v>
          </cell>
        </row>
        <row r="6091">
          <cell r="B6091" t="str">
            <v>526529</v>
          </cell>
          <cell r="C6091" t="str">
            <v>TUBO FOFO C/FG PN-10/PT D=700MM;L=4000MM (1116KG)</v>
          </cell>
          <cell r="D6091" t="str">
            <v>UN</v>
          </cell>
          <cell r="E6091">
            <v>0</v>
          </cell>
        </row>
        <row r="6092">
          <cell r="B6092" t="str">
            <v>526530</v>
          </cell>
          <cell r="C6092" t="str">
            <v>TUBO FOFO C/FG PN-10/PT D=700MM;L=4500MM (1246KG)</v>
          </cell>
          <cell r="D6092" t="str">
            <v>UN</v>
          </cell>
          <cell r="E6092">
            <v>0</v>
          </cell>
        </row>
        <row r="6093">
          <cell r="B6093" t="str">
            <v>526531</v>
          </cell>
          <cell r="C6093" t="str">
            <v>TUBO FOFO C/FG PN-10/PT D=700MM;L=5000MM (1376KG)</v>
          </cell>
          <cell r="D6093" t="str">
            <v>UN</v>
          </cell>
          <cell r="E6093">
            <v>0</v>
          </cell>
        </row>
        <row r="6094">
          <cell r="B6094" t="str">
            <v>526532</v>
          </cell>
          <cell r="C6094" t="str">
            <v>TUBO FOFO C/FG PN-10/PT D=700MM;L=5500MM (1506KG)</v>
          </cell>
          <cell r="D6094" t="str">
            <v>UN</v>
          </cell>
          <cell r="E6094">
            <v>0</v>
          </cell>
        </row>
        <row r="6095">
          <cell r="B6095" t="str">
            <v>526533</v>
          </cell>
          <cell r="C6095" t="str">
            <v>TUBO FOFO C/FG PN-10/PT D=700MM;L=6000MM (1636KG)</v>
          </cell>
          <cell r="D6095" t="str">
            <v>UN</v>
          </cell>
          <cell r="E6095">
            <v>0</v>
          </cell>
        </row>
        <row r="6096">
          <cell r="B6096" t="str">
            <v>526534</v>
          </cell>
          <cell r="C6096" t="str">
            <v>TUBO FOFO C/FG PN-10/PT D=700MM;L=6500MM (1766KG)</v>
          </cell>
          <cell r="D6096" t="str">
            <v>UN</v>
          </cell>
          <cell r="E6096">
            <v>0</v>
          </cell>
        </row>
        <row r="6097">
          <cell r="B6097" t="str">
            <v>526535</v>
          </cell>
          <cell r="C6097" t="str">
            <v>TUBO FOFO C/FG PN-10/PT D=700MM;L=6800MM (1844KG)</v>
          </cell>
          <cell r="D6097" t="str">
            <v>UN</v>
          </cell>
          <cell r="E6097">
            <v>0</v>
          </cell>
        </row>
        <row r="6098">
          <cell r="B6098" t="str">
            <v>526536</v>
          </cell>
          <cell r="C6098" t="str">
            <v>TUBO FOFO C/FG PN-10/PT D=800MM;L=1000MM (417KG)</v>
          </cell>
          <cell r="D6098" t="str">
            <v>UN</v>
          </cell>
          <cell r="E6098">
            <v>0</v>
          </cell>
        </row>
        <row r="6099">
          <cell r="B6099" t="str">
            <v>526537</v>
          </cell>
          <cell r="C6099" t="str">
            <v>TUBO FOFO C/FG PN-10/PT D=800MM;L=1500MM (576KG)</v>
          </cell>
          <cell r="D6099" t="str">
            <v>UN</v>
          </cell>
          <cell r="E6099">
            <v>0</v>
          </cell>
        </row>
        <row r="6100">
          <cell r="B6100" t="str">
            <v>526538</v>
          </cell>
          <cell r="C6100" t="str">
            <v>TUBO FOFO C/FG PN-10/PT D=800MM;L=2000MM (736KG)</v>
          </cell>
          <cell r="D6100" t="str">
            <v>UN</v>
          </cell>
          <cell r="E6100">
            <v>0</v>
          </cell>
        </row>
        <row r="6101">
          <cell r="B6101" t="str">
            <v>526539</v>
          </cell>
          <cell r="C6101" t="str">
            <v>TUBO FOFO C/FG PN-10/PT D=800MM;L=2500MM (895KG)</v>
          </cell>
          <cell r="D6101" t="str">
            <v>UN</v>
          </cell>
          <cell r="E6101">
            <v>0</v>
          </cell>
        </row>
        <row r="6102">
          <cell r="B6102" t="str">
            <v>526540</v>
          </cell>
          <cell r="C6102" t="str">
            <v>TUBO FOFO C/FG PN-10/PT D=800MM;L=3000MM (1054KG)</v>
          </cell>
          <cell r="D6102" t="str">
            <v>UN</v>
          </cell>
          <cell r="E6102">
            <v>0</v>
          </cell>
        </row>
        <row r="6103">
          <cell r="B6103" t="str">
            <v>526541</v>
          </cell>
          <cell r="C6103" t="str">
            <v>TUBO FOFO C/FG PN-10/PT D=800MM;L=3500MM (1250KG)</v>
          </cell>
          <cell r="D6103" t="str">
            <v>UN</v>
          </cell>
          <cell r="E6103">
            <v>0</v>
          </cell>
        </row>
        <row r="6104">
          <cell r="B6104" t="str">
            <v>526542</v>
          </cell>
          <cell r="C6104" t="str">
            <v>TUBO FOFO C/FG PN-10/PT D=800MM;L=4000MM (1442KG)</v>
          </cell>
          <cell r="D6104" t="str">
            <v>UN</v>
          </cell>
          <cell r="E6104">
            <v>0</v>
          </cell>
        </row>
        <row r="6105">
          <cell r="B6105" t="str">
            <v>526543</v>
          </cell>
          <cell r="C6105" t="str">
            <v>TUBO FOFO C/FG PN-10/PT D=800MM;L=4500MM (1602KG)</v>
          </cell>
          <cell r="D6105" t="str">
            <v>UN</v>
          </cell>
          <cell r="E6105">
            <v>0</v>
          </cell>
        </row>
        <row r="6106">
          <cell r="B6106" t="str">
            <v>526544</v>
          </cell>
          <cell r="C6106" t="str">
            <v>TUBO FOFO C/FG PN-10/PT D=800MM;L=5000MM (1761KG)</v>
          </cell>
          <cell r="D6106" t="str">
            <v>UN</v>
          </cell>
          <cell r="E6106">
            <v>0</v>
          </cell>
        </row>
        <row r="6107">
          <cell r="B6107" t="str">
            <v>526545</v>
          </cell>
          <cell r="C6107" t="str">
            <v>TUBO FOFO C/FG PN-10/PT D=800MM;L=5500MM (1921KG)</v>
          </cell>
          <cell r="D6107" t="str">
            <v>UN</v>
          </cell>
          <cell r="E6107">
            <v>0</v>
          </cell>
        </row>
        <row r="6108">
          <cell r="B6108" t="str">
            <v>526546</v>
          </cell>
          <cell r="C6108" t="str">
            <v>TUBO FOFO C/FG PN-10/PT D=800MM;L=6000MM (2080KG)</v>
          </cell>
          <cell r="D6108" t="str">
            <v>UN</v>
          </cell>
          <cell r="E6108">
            <v>0</v>
          </cell>
        </row>
        <row r="6109">
          <cell r="B6109" t="str">
            <v>526547</v>
          </cell>
          <cell r="C6109" t="str">
            <v>TUBO FOFO C/FG PN-10/PT D=800MM;L=6500MM (2240KG)</v>
          </cell>
          <cell r="D6109" t="str">
            <v>UN</v>
          </cell>
          <cell r="E6109">
            <v>0</v>
          </cell>
        </row>
        <row r="6110">
          <cell r="B6110" t="str">
            <v>526548</v>
          </cell>
          <cell r="C6110" t="str">
            <v>TUBO FOFO C/FG PN-10/PT D=800MM;L=6800MM (2335KG)</v>
          </cell>
          <cell r="D6110" t="str">
            <v>UN</v>
          </cell>
          <cell r="E6110">
            <v>0</v>
          </cell>
        </row>
        <row r="6111">
          <cell r="B6111" t="str">
            <v>526549</v>
          </cell>
          <cell r="C6111" t="str">
            <v>TUBO FOFO C/FG PN-10/PT D=900MM;L=1000MM (583KG)</v>
          </cell>
          <cell r="D6111" t="str">
            <v>UN</v>
          </cell>
          <cell r="E6111">
            <v>0</v>
          </cell>
        </row>
        <row r="6112">
          <cell r="B6112" t="str">
            <v>526550</v>
          </cell>
          <cell r="C6112" t="str">
            <v>TUBO FOFO C/FG PN-10/PT D=900MM;L=1500MM (791KG)</v>
          </cell>
          <cell r="D6112" t="str">
            <v>UN</v>
          </cell>
          <cell r="E6112">
            <v>0</v>
          </cell>
        </row>
        <row r="6113">
          <cell r="B6113" t="str">
            <v>526551</v>
          </cell>
          <cell r="C6113" t="str">
            <v>TUBO FOFO C/FG PN-10/PT D=900MM;L=2000MM (983KG)</v>
          </cell>
          <cell r="D6113" t="str">
            <v>UN</v>
          </cell>
          <cell r="E6113">
            <v>0</v>
          </cell>
        </row>
        <row r="6114">
          <cell r="B6114" t="str">
            <v>526552</v>
          </cell>
          <cell r="C6114" t="str">
            <v>TUBO FOFO C/FG PN-10/PT D=900MM;L=2500MM (1174KG)</v>
          </cell>
          <cell r="D6114" t="str">
            <v>UN</v>
          </cell>
          <cell r="E6114">
            <v>0</v>
          </cell>
        </row>
        <row r="6115">
          <cell r="B6115" t="str">
            <v>526553</v>
          </cell>
          <cell r="C6115" t="str">
            <v>TUBO FOFO C/FG PN-10/PT D=900MM;L=3000MM (1366KG)</v>
          </cell>
          <cell r="D6115" t="str">
            <v>UN</v>
          </cell>
          <cell r="E6115">
            <v>0</v>
          </cell>
        </row>
        <row r="6116">
          <cell r="B6116" t="str">
            <v>526554</v>
          </cell>
          <cell r="C6116" t="str">
            <v>TUBO FOFO C/FG PN-10/PT D=900MM;L=3500MM (1557KG)</v>
          </cell>
          <cell r="D6116" t="str">
            <v>UN</v>
          </cell>
          <cell r="E6116">
            <v>0</v>
          </cell>
        </row>
        <row r="6117">
          <cell r="B6117" t="str">
            <v>526555</v>
          </cell>
          <cell r="C6117" t="str">
            <v>TUBO FOFO C/FG PN-10/PT D=900MM;L=4000MM (1749KG)</v>
          </cell>
          <cell r="D6117" t="str">
            <v>UN</v>
          </cell>
          <cell r="E6117">
            <v>0</v>
          </cell>
        </row>
        <row r="6118">
          <cell r="B6118" t="str">
            <v>526556</v>
          </cell>
          <cell r="C6118" t="str">
            <v>TUBO FOFO C/FG PN-10/PT D=900MM;L=4500MM (1940KG)</v>
          </cell>
          <cell r="D6118" t="str">
            <v>UN</v>
          </cell>
          <cell r="E6118">
            <v>0</v>
          </cell>
        </row>
        <row r="6119">
          <cell r="B6119" t="str">
            <v>526557</v>
          </cell>
          <cell r="C6119" t="str">
            <v>TUBO FOFO C/FG PN-10/PT D=900MM;L=5000MM (2132KG)</v>
          </cell>
          <cell r="D6119" t="str">
            <v>UN</v>
          </cell>
          <cell r="E6119">
            <v>0</v>
          </cell>
        </row>
        <row r="6120">
          <cell r="B6120" t="str">
            <v>526558</v>
          </cell>
          <cell r="C6120" t="str">
            <v>TUBO FOFO C/FG PN-10/PT D=900MM;L=5500MM (2323KG)</v>
          </cell>
          <cell r="D6120" t="str">
            <v>UN</v>
          </cell>
          <cell r="E6120">
            <v>0</v>
          </cell>
        </row>
        <row r="6121">
          <cell r="B6121" t="str">
            <v>526559</v>
          </cell>
          <cell r="C6121" t="str">
            <v>TUBO FOFO C/FG PN-10/PT D=900MM;L=6000MM (2515KG)</v>
          </cell>
          <cell r="D6121" t="str">
            <v>UN</v>
          </cell>
          <cell r="E6121">
            <v>0</v>
          </cell>
        </row>
        <row r="6122">
          <cell r="B6122" t="str">
            <v>526560</v>
          </cell>
          <cell r="C6122" t="str">
            <v>TUBO FOFO C/FG PN-10/PT D=900MM;L=6500MM (2706KG)</v>
          </cell>
          <cell r="D6122" t="str">
            <v>UN</v>
          </cell>
          <cell r="E6122">
            <v>0</v>
          </cell>
        </row>
        <row r="6123">
          <cell r="B6123" t="str">
            <v>526561</v>
          </cell>
          <cell r="C6123" t="str">
            <v>TUBO FOFO C/FG PN-10/PT D=900MM;L=6800MM (2821KG)</v>
          </cell>
          <cell r="D6123" t="str">
            <v>UN</v>
          </cell>
          <cell r="E6123">
            <v>0</v>
          </cell>
        </row>
        <row r="6124">
          <cell r="B6124" t="str">
            <v>526562</v>
          </cell>
          <cell r="C6124" t="str">
            <v>TUBO FOFO C/FG PN-10/PT D=1000MM;L=1000MM (686KG)</v>
          </cell>
          <cell r="D6124" t="str">
            <v>UN</v>
          </cell>
          <cell r="E6124">
            <v>0</v>
          </cell>
        </row>
        <row r="6125">
          <cell r="B6125" t="str">
            <v>526563</v>
          </cell>
          <cell r="C6125" t="str">
            <v>TUBO FOFO C/FG PN-10/PT D=1000MM;L=1500MM (948KG)</v>
          </cell>
          <cell r="D6125" t="str">
            <v>UN</v>
          </cell>
          <cell r="E6125">
            <v>0</v>
          </cell>
        </row>
        <row r="6126">
          <cell r="B6126" t="str">
            <v>526564</v>
          </cell>
          <cell r="C6126" t="str">
            <v>TUBO FOFO C/FG PN-10/PT D=1000MM;L=2000MM (1174KG)</v>
          </cell>
          <cell r="D6126" t="str">
            <v>UN</v>
          </cell>
          <cell r="E6126">
            <v>0</v>
          </cell>
        </row>
        <row r="6127">
          <cell r="B6127" t="str">
            <v>526565</v>
          </cell>
          <cell r="C6127" t="str">
            <v>TUBO FOFO C/FG PN-10/PT D=1000MM;L=2500MM (1174KG)</v>
          </cell>
          <cell r="D6127" t="str">
            <v>UN</v>
          </cell>
          <cell r="E6127">
            <v>0</v>
          </cell>
        </row>
        <row r="6128">
          <cell r="B6128" t="str">
            <v>526566</v>
          </cell>
          <cell r="C6128" t="str">
            <v>TUBO FOFO C/FG PN-10/PT D=1000MM;L=3000MM (1626KG)</v>
          </cell>
          <cell r="D6128" t="str">
            <v>UN</v>
          </cell>
          <cell r="E6128">
            <v>0</v>
          </cell>
        </row>
        <row r="6129">
          <cell r="B6129" t="str">
            <v>526567</v>
          </cell>
          <cell r="C6129" t="str">
            <v>TUBO FOFO C/FG PN-10/PT D=1000MM;L=3500MM (1852KG)</v>
          </cell>
          <cell r="D6129" t="str">
            <v>UN</v>
          </cell>
          <cell r="E6129">
            <v>0</v>
          </cell>
        </row>
        <row r="6130">
          <cell r="B6130" t="str">
            <v>526568</v>
          </cell>
          <cell r="C6130" t="str">
            <v>TUBO FOFO C/FG PN-10/PT D=1000MM;L=4000MM (2079KG)</v>
          </cell>
          <cell r="D6130" t="str">
            <v>UN</v>
          </cell>
          <cell r="E6130">
            <v>0</v>
          </cell>
        </row>
        <row r="6131">
          <cell r="B6131" t="str">
            <v>526569</v>
          </cell>
          <cell r="C6131" t="str">
            <v>TUBO FOFO C/FG PN-10/PT D=1000MM;L=4500MM (2305KG)</v>
          </cell>
          <cell r="D6131" t="str">
            <v>UN</v>
          </cell>
          <cell r="E6131">
            <v>0</v>
          </cell>
        </row>
        <row r="6132">
          <cell r="B6132" t="str">
            <v>526570</v>
          </cell>
          <cell r="C6132" t="str">
            <v>TUBO FOFO C/FG PN-10/PT D=1000MM;L=5000MM (2531KG)</v>
          </cell>
          <cell r="D6132" t="str">
            <v>UN</v>
          </cell>
          <cell r="E6132">
            <v>0</v>
          </cell>
        </row>
        <row r="6133">
          <cell r="B6133" t="str">
            <v>526571</v>
          </cell>
          <cell r="C6133" t="str">
            <v>TUBO FOFO C/FG PN-10/PT D=1000MM;L=5500MM (2757KG)</v>
          </cell>
          <cell r="D6133" t="str">
            <v>UN</v>
          </cell>
          <cell r="E6133">
            <v>0</v>
          </cell>
        </row>
        <row r="6134">
          <cell r="B6134" t="str">
            <v>526572</v>
          </cell>
          <cell r="C6134" t="str">
            <v>TUBO FOFO C/FG PN-10/PT D=1000MM;L=6000MM (2983KG)</v>
          </cell>
          <cell r="D6134" t="str">
            <v>UN</v>
          </cell>
          <cell r="E6134">
            <v>0</v>
          </cell>
        </row>
        <row r="6135">
          <cell r="B6135" t="str">
            <v>526573</v>
          </cell>
          <cell r="C6135" t="str">
            <v>TUBO FOFO C/FG PN-10/PT D=1000MM;L=6500MM (3209KG)</v>
          </cell>
          <cell r="D6135" t="str">
            <v>UN</v>
          </cell>
          <cell r="E6135">
            <v>0</v>
          </cell>
        </row>
        <row r="6136">
          <cell r="B6136" t="str">
            <v>526574</v>
          </cell>
          <cell r="C6136" t="str">
            <v>TUBO FOFO C/FG PN-10/PT D=1000MM;L=6800MM (3345KG)</v>
          </cell>
          <cell r="D6136" t="str">
            <v>UN</v>
          </cell>
          <cell r="E6136">
            <v>0</v>
          </cell>
        </row>
        <row r="6137">
          <cell r="B6137" t="str">
            <v>526575</v>
          </cell>
          <cell r="C6137" t="str">
            <v>TUBO FOFO C/FG PN-10/PT D=1200MM;L=1000MM (828KG)</v>
          </cell>
          <cell r="D6137" t="str">
            <v>UN</v>
          </cell>
          <cell r="E6137">
            <v>0</v>
          </cell>
        </row>
        <row r="6138">
          <cell r="B6138" t="str">
            <v>526576</v>
          </cell>
          <cell r="C6138" t="str">
            <v>TUBO FOFO C/FG PN-10/PT D=1200MM;L=1500MM (1319KG)</v>
          </cell>
          <cell r="D6138" t="str">
            <v>UN</v>
          </cell>
          <cell r="E6138">
            <v>0</v>
          </cell>
        </row>
        <row r="6139">
          <cell r="B6139" t="str">
            <v>526577</v>
          </cell>
          <cell r="C6139" t="str">
            <v>TUBO FOFO C/FG PN-10/PT D=1200MM;L=2000MM (1435KG)</v>
          </cell>
          <cell r="D6139" t="str">
            <v>UN</v>
          </cell>
          <cell r="E6139">
            <v>0</v>
          </cell>
        </row>
        <row r="6140">
          <cell r="B6140" t="str">
            <v>526578</v>
          </cell>
          <cell r="C6140" t="str">
            <v>TUBO FOFO C/FG PN-10/PT D=1200MM;L=2500MM (1740KG)</v>
          </cell>
          <cell r="D6140" t="str">
            <v>UN</v>
          </cell>
          <cell r="E6140">
            <v>0</v>
          </cell>
        </row>
        <row r="6141">
          <cell r="B6141" t="str">
            <v>526579</v>
          </cell>
          <cell r="C6141" t="str">
            <v>TUBO FOFO C/FG PN-10/PT D=1200MM;L=3000MM (2043KG)</v>
          </cell>
          <cell r="D6141" t="str">
            <v>UN</v>
          </cell>
          <cell r="E6141">
            <v>0</v>
          </cell>
        </row>
        <row r="6142">
          <cell r="B6142" t="str">
            <v>526580</v>
          </cell>
          <cell r="C6142" t="str">
            <v>TUBO FOFO C/FG PN-10/PT D=1200MM;L=3500MM (2347KG)</v>
          </cell>
          <cell r="D6142" t="str">
            <v>UN</v>
          </cell>
          <cell r="E6142">
            <v>0</v>
          </cell>
        </row>
        <row r="6143">
          <cell r="B6143" t="str">
            <v>526581</v>
          </cell>
          <cell r="C6143" t="str">
            <v>TUBO FOFO C/FG PN-10/PT D=1200MM;L=4000MM (2651KG)</v>
          </cell>
          <cell r="D6143" t="str">
            <v>UN</v>
          </cell>
          <cell r="E6143">
            <v>0</v>
          </cell>
        </row>
        <row r="6144">
          <cell r="B6144" t="str">
            <v>526582</v>
          </cell>
          <cell r="C6144" t="str">
            <v>TUBO FOFO C/FG PN-10/PT D=1200MM;L=4500MM (2955KG)</v>
          </cell>
          <cell r="D6144" t="str">
            <v>UN</v>
          </cell>
          <cell r="E6144">
            <v>0</v>
          </cell>
        </row>
        <row r="6145">
          <cell r="B6145" t="str">
            <v>526583</v>
          </cell>
          <cell r="C6145" t="str">
            <v>TUBO FOFO C/FG PN-10/PT D=1200MM;L=5000MM (3259KG)</v>
          </cell>
          <cell r="D6145" t="str">
            <v>UN</v>
          </cell>
          <cell r="E6145">
            <v>0</v>
          </cell>
        </row>
        <row r="6146">
          <cell r="B6146" t="str">
            <v>526584</v>
          </cell>
          <cell r="C6146" t="str">
            <v>TUBO FOFO C/FG PN-10/PT D=1200MM;L=5500MM (3563KG)</v>
          </cell>
          <cell r="D6146" t="str">
            <v>UN</v>
          </cell>
          <cell r="E6146">
            <v>0</v>
          </cell>
        </row>
        <row r="6147">
          <cell r="B6147" t="str">
            <v>526585</v>
          </cell>
          <cell r="C6147" t="str">
            <v>TUBO FOFO C/FG PN-10/PT D=1200MM;L=6000MM (3866KG)</v>
          </cell>
          <cell r="D6147" t="str">
            <v>UN</v>
          </cell>
          <cell r="E6147">
            <v>0</v>
          </cell>
        </row>
        <row r="6148">
          <cell r="B6148" t="str">
            <v>526586</v>
          </cell>
          <cell r="C6148" t="str">
            <v>TUBO FOFO C/FG PN-10/PT D=1200MM;L=6500MM (4171KG)</v>
          </cell>
          <cell r="D6148" t="str">
            <v>UN</v>
          </cell>
          <cell r="E6148">
            <v>0</v>
          </cell>
        </row>
        <row r="6149">
          <cell r="B6149" t="str">
            <v>526587</v>
          </cell>
          <cell r="C6149" t="str">
            <v>TUBO FOFO C/FG PN-10/PT D=1200MM;L=6800MM (4553KG)</v>
          </cell>
          <cell r="D6149" t="str">
            <v>UN</v>
          </cell>
          <cell r="E6149">
            <v>0</v>
          </cell>
        </row>
        <row r="6151">
          <cell r="B6151" t="str">
            <v>526600</v>
          </cell>
          <cell r="C6151" t="str">
            <v>TUBO FOFO PONTA/BOLSA K7 JE  (C31 - METALURGICA 100%)</v>
          </cell>
        </row>
        <row r="6152">
          <cell r="B6152" t="str">
            <v>526601</v>
          </cell>
          <cell r="C6152" t="str">
            <v>TUBO FOFO PONTA/BOLSA K7 JE D=100MM (15KG/M)</v>
          </cell>
          <cell r="D6152" t="str">
            <v>M</v>
          </cell>
          <cell r="E6152">
            <v>0</v>
          </cell>
        </row>
        <row r="6153">
          <cell r="B6153" t="str">
            <v>526602</v>
          </cell>
          <cell r="C6153" t="str">
            <v>TUBO FOFO PONTA/BOLSA K7 JE D=150MM (24KG/M)</v>
          </cell>
          <cell r="D6153" t="str">
            <v>M</v>
          </cell>
          <cell r="E6153">
            <v>167.66</v>
          </cell>
        </row>
        <row r="6154">
          <cell r="B6154" t="str">
            <v>526603</v>
          </cell>
          <cell r="C6154" t="str">
            <v>TUBO FOFO PONTA/BOLSA K7 JE D=200MM (32KG/M)</v>
          </cell>
          <cell r="D6154" t="str">
            <v>M</v>
          </cell>
          <cell r="E6154">
            <v>211.79</v>
          </cell>
        </row>
        <row r="6155">
          <cell r="B6155" t="str">
            <v>526604</v>
          </cell>
          <cell r="C6155" t="str">
            <v>TUBO FOFO PONTA/BOLSA K7 JE D=250MM (41KG/M)</v>
          </cell>
          <cell r="D6155" t="str">
            <v>M</v>
          </cell>
          <cell r="E6155">
            <v>277.79000000000002</v>
          </cell>
        </row>
        <row r="6156">
          <cell r="B6156" t="str">
            <v>526605</v>
          </cell>
          <cell r="C6156" t="str">
            <v>TUBO FOFO PONTA/BOLSA K7 JE D=300MM (50KG/M)</v>
          </cell>
          <cell r="D6156" t="str">
            <v>M</v>
          </cell>
          <cell r="E6156">
            <v>329.78</v>
          </cell>
        </row>
        <row r="6157">
          <cell r="B6157" t="str">
            <v>526606</v>
          </cell>
          <cell r="C6157" t="str">
            <v>TUBO FOFO PONTA/BOLSA K7 JE D=350MM (62KG/M)</v>
          </cell>
          <cell r="D6157" t="str">
            <v>M</v>
          </cell>
          <cell r="E6157">
            <v>361.8</v>
          </cell>
        </row>
        <row r="6158">
          <cell r="B6158" t="str">
            <v>526607</v>
          </cell>
          <cell r="C6158" t="str">
            <v>TUBO FOFO PONTA/BOLSA K7 JE D=400MM (74KG/M)</v>
          </cell>
          <cell r="D6158" t="str">
            <v>M</v>
          </cell>
          <cell r="E6158">
            <v>416.98</v>
          </cell>
        </row>
        <row r="6159">
          <cell r="B6159" t="str">
            <v>526608</v>
          </cell>
          <cell r="C6159" t="str">
            <v>TUBO FOFO PONTA/BOLSA K7 JE D=450MM (88KG/M)</v>
          </cell>
          <cell r="D6159" t="str">
            <v>M</v>
          </cell>
          <cell r="E6159">
            <v>0</v>
          </cell>
        </row>
        <row r="6160">
          <cell r="B6160" t="str">
            <v>526609</v>
          </cell>
          <cell r="C6160" t="str">
            <v>TUBO FOFO PONTA/BOLSA K7 JE D=500MM (101KG/M)</v>
          </cell>
          <cell r="D6160" t="str">
            <v>M</v>
          </cell>
          <cell r="E6160">
            <v>0</v>
          </cell>
        </row>
        <row r="6161">
          <cell r="B6161" t="str">
            <v>526610</v>
          </cell>
          <cell r="C6161" t="str">
            <v>TUBO FOFO PONTA/BOLSA K7 JE D=600MM (131KG/M)</v>
          </cell>
          <cell r="D6161" t="str">
            <v>M</v>
          </cell>
          <cell r="E6161">
            <v>0</v>
          </cell>
        </row>
        <row r="6162">
          <cell r="B6162" t="str">
            <v>526611</v>
          </cell>
          <cell r="C6162" t="str">
            <v>TUBO FOFO PONTA/BOLSA K7 JE D=700MM (166KG/M)</v>
          </cell>
          <cell r="D6162" t="str">
            <v>M</v>
          </cell>
          <cell r="E6162">
            <v>0</v>
          </cell>
        </row>
        <row r="6163">
          <cell r="B6163" t="str">
            <v>526612</v>
          </cell>
          <cell r="C6163" t="str">
            <v>TUBO FOFO PONTA/BOLSA K7 JE D=800MM (204KG/M)</v>
          </cell>
          <cell r="D6163" t="str">
            <v>M</v>
          </cell>
          <cell r="E6163">
            <v>0</v>
          </cell>
        </row>
        <row r="6164">
          <cell r="B6164" t="str">
            <v>526613</v>
          </cell>
          <cell r="C6164" t="str">
            <v>TUBO FOFO PONTA/BOLSA K7 JE D=900MM (245KG/M)</v>
          </cell>
          <cell r="D6164" t="str">
            <v>M</v>
          </cell>
          <cell r="E6164">
            <v>0</v>
          </cell>
        </row>
        <row r="6165">
          <cell r="B6165" t="str">
            <v>526614</v>
          </cell>
          <cell r="C6165" t="str">
            <v>TUBO FOFO PONTA/BOLSA K7 JE D=1000MM (594KG/M)</v>
          </cell>
          <cell r="D6165" t="str">
            <v>M</v>
          </cell>
          <cell r="E6165">
            <v>0</v>
          </cell>
        </row>
        <row r="6166">
          <cell r="B6166" t="str">
            <v>526615</v>
          </cell>
          <cell r="C6166" t="str">
            <v>TUBO FOFO PONTA/BOLSA K7 JE D=1200MM (392KG/M)</v>
          </cell>
          <cell r="D6166" t="str">
            <v>M</v>
          </cell>
          <cell r="E6166">
            <v>0</v>
          </cell>
        </row>
        <row r="6167">
          <cell r="B6167" t="str">
            <v>526616</v>
          </cell>
          <cell r="C6167" t="str">
            <v>TUBO FF DUC.K7 REV INT CIM PB-JE2GS ESG. DN=150MM</v>
          </cell>
          <cell r="D6167" t="str">
            <v>M</v>
          </cell>
          <cell r="E6167">
            <v>195.05</v>
          </cell>
        </row>
        <row r="6168">
          <cell r="B6168" t="str">
            <v>526617</v>
          </cell>
          <cell r="C6168" t="str">
            <v>TUBO FF DUC.K7 REV INT CIM PB-JE2GS ESG. DN=200MM</v>
          </cell>
          <cell r="D6168" t="str">
            <v>M</v>
          </cell>
          <cell r="E6168">
            <v>247.57</v>
          </cell>
        </row>
        <row r="6169">
          <cell r="B6169" t="str">
            <v>526618</v>
          </cell>
          <cell r="C6169" t="str">
            <v>TUBO FF DUC.K7 REV INT CIM PB-JE2GS ESG. DN=250MM</v>
          </cell>
          <cell r="D6169" t="str">
            <v>M</v>
          </cell>
          <cell r="E6169">
            <v>322.04000000000002</v>
          </cell>
        </row>
        <row r="6170">
          <cell r="B6170" t="str">
            <v>526619</v>
          </cell>
          <cell r="C6170" t="str">
            <v>TUBO FF DUC.K7 REV INT CIM PB-JE2GS ESG. DN=300MM</v>
          </cell>
          <cell r="D6170" t="str">
            <v>M</v>
          </cell>
          <cell r="E6170">
            <v>382.85</v>
          </cell>
        </row>
        <row r="6171">
          <cell r="B6171" t="str">
            <v>526620</v>
          </cell>
          <cell r="C6171" t="str">
            <v>TUBO FF DUC.K7 REV INT CIM PB-JE2GS ESG. DN=350MM</v>
          </cell>
          <cell r="D6171" t="str">
            <v>M</v>
          </cell>
          <cell r="E6171">
            <v>425.06</v>
          </cell>
        </row>
        <row r="6172">
          <cell r="B6172" t="str">
            <v>526621</v>
          </cell>
          <cell r="C6172" t="str">
            <v>TUBO FF DUC.K7 REV INT CIM PB-JE2GS ESG. DN=400MM</v>
          </cell>
          <cell r="D6172" t="str">
            <v>M</v>
          </cell>
          <cell r="E6172">
            <v>488.92</v>
          </cell>
        </row>
        <row r="6173">
          <cell r="B6173" t="str">
            <v>526622</v>
          </cell>
          <cell r="C6173" t="str">
            <v>TUBO FF DUC.K7 REV INT CIM PB-JE2GS ESG. DN=450MM</v>
          </cell>
          <cell r="D6173" t="str">
            <v>M</v>
          </cell>
          <cell r="E6173">
            <v>0</v>
          </cell>
        </row>
        <row r="6174">
          <cell r="B6174" t="str">
            <v>526623</v>
          </cell>
          <cell r="C6174" t="str">
            <v>TUBO FF DUC.K7 REV INT CIM PB-JE2GS ESG. DN=500MM</v>
          </cell>
          <cell r="D6174" t="str">
            <v>M</v>
          </cell>
          <cell r="E6174">
            <v>0</v>
          </cell>
        </row>
        <row r="6175">
          <cell r="B6175" t="str">
            <v>526624</v>
          </cell>
          <cell r="C6175" t="str">
            <v>TUBO FF DUC.K7 REV INT CIM PB-JE2GS ESG. DN=600MM</v>
          </cell>
          <cell r="D6175" t="str">
            <v>M</v>
          </cell>
          <cell r="E6175">
            <v>0</v>
          </cell>
        </row>
        <row r="6176">
          <cell r="B6176" t="str">
            <v>526625</v>
          </cell>
          <cell r="C6176" t="str">
            <v>TUBO FF DUC.K7 REV INT CIM PB-JE2GS ESG. DN=700MM</v>
          </cell>
          <cell r="D6176" t="str">
            <v>M</v>
          </cell>
          <cell r="E6176">
            <v>0</v>
          </cell>
        </row>
        <row r="6177">
          <cell r="B6177" t="str">
            <v>526626</v>
          </cell>
          <cell r="C6177" t="str">
            <v>TUBO FF DUC.K7 REV INT CIM PB-JE2GS ESG. DN=800MM</v>
          </cell>
          <cell r="D6177" t="str">
            <v>M</v>
          </cell>
          <cell r="E6177">
            <v>0</v>
          </cell>
        </row>
        <row r="6178">
          <cell r="B6178" t="str">
            <v>526627</v>
          </cell>
          <cell r="C6178" t="str">
            <v>TUBO FF DUC.K7 REV INT CIM PB-JE2GS ESG. DN=900MM</v>
          </cell>
          <cell r="D6178" t="str">
            <v>M</v>
          </cell>
          <cell r="E6178">
            <v>0</v>
          </cell>
        </row>
        <row r="6179">
          <cell r="B6179" t="str">
            <v>526628</v>
          </cell>
          <cell r="C6179" t="str">
            <v>TUBO FF DUC.K7 REV INT CIM PB-JE2GS ESG. DN=1000MM</v>
          </cell>
          <cell r="D6179" t="str">
            <v>M</v>
          </cell>
          <cell r="E6179">
            <v>0</v>
          </cell>
        </row>
        <row r="6180">
          <cell r="B6180" t="str">
            <v>526629</v>
          </cell>
          <cell r="C6180" t="str">
            <v>TUBO FF DUC.K7 REV INT CIM PB-JE2GS ESG. DN=1200MM</v>
          </cell>
          <cell r="D6180" t="str">
            <v>M</v>
          </cell>
          <cell r="E6180">
            <v>0</v>
          </cell>
        </row>
        <row r="6182">
          <cell r="B6182" t="str">
            <v>526700</v>
          </cell>
          <cell r="C6182" t="str">
            <v>TUBO FOFO PONTA/BOLSA K9 JE  (C31 - METALURGICA 100%)</v>
          </cell>
          <cell r="E6182">
            <v>0</v>
          </cell>
        </row>
        <row r="6183">
          <cell r="B6183" t="str">
            <v>526701</v>
          </cell>
          <cell r="C6183" t="str">
            <v>TUBO FOFO PONTA/BOLSA K9JE D=80MM(14KG/M)</v>
          </cell>
          <cell r="D6183" t="str">
            <v>M</v>
          </cell>
          <cell r="E6183">
            <v>140.9</v>
          </cell>
        </row>
        <row r="6184">
          <cell r="B6184" t="str">
            <v>526702</v>
          </cell>
          <cell r="C6184" t="str">
            <v>TUBO FOFO PONTA/BOLSA K9JE D=100MM(18KG/M)</v>
          </cell>
          <cell r="D6184" t="str">
            <v>M</v>
          </cell>
          <cell r="E6184">
            <v>147.44</v>
          </cell>
        </row>
        <row r="6185">
          <cell r="B6185" t="str">
            <v>526703</v>
          </cell>
          <cell r="C6185" t="str">
            <v>TUBO FOFO PONTA/BOLSA K9 JE D=150MM (27KG/M)</v>
          </cell>
          <cell r="D6185" t="str">
            <v>M</v>
          </cell>
          <cell r="E6185">
            <v>185.44</v>
          </cell>
        </row>
        <row r="6186">
          <cell r="B6186" t="str">
            <v>526704</v>
          </cell>
          <cell r="C6186" t="str">
            <v>TUBO FOFO PONTA/BOLSA K9 JE D=200MM (37KG/M)</v>
          </cell>
          <cell r="D6186" t="str">
            <v>M</v>
          </cell>
          <cell r="E6186">
            <v>235.3</v>
          </cell>
        </row>
        <row r="6187">
          <cell r="B6187" t="str">
            <v>526705</v>
          </cell>
          <cell r="C6187" t="str">
            <v>TUBO FOFO PONTA/BOLSA K9 JE D=250MM (49KG/M)</v>
          </cell>
          <cell r="D6187" t="str">
            <v>M</v>
          </cell>
          <cell r="E6187">
            <v>313.38</v>
          </cell>
        </row>
        <row r="6188">
          <cell r="B6188" t="str">
            <v>526706</v>
          </cell>
          <cell r="C6188" t="str">
            <v>TUBO FOFO PONTA/BOLSA K9 JE D=300MM (61KG/M)</v>
          </cell>
          <cell r="D6188" t="str">
            <v>M</v>
          </cell>
          <cell r="E6188">
            <v>379.18</v>
          </cell>
        </row>
        <row r="6189">
          <cell r="B6189" t="str">
            <v>526707</v>
          </cell>
          <cell r="C6189" t="str">
            <v>TUBO FOFO PONTA/BOLSA K9 JE D=350MM (77KG/M)</v>
          </cell>
          <cell r="D6189" t="str">
            <v>M</v>
          </cell>
          <cell r="E6189">
            <v>425.5</v>
          </cell>
        </row>
        <row r="6190">
          <cell r="B6190" t="str">
            <v>526708</v>
          </cell>
          <cell r="C6190" t="str">
            <v>TUBO FOFO PONTA/BOLSA K9 JE D=400MM (91KG/M)</v>
          </cell>
          <cell r="D6190" t="str">
            <v>M</v>
          </cell>
          <cell r="E6190">
            <v>490.32</v>
          </cell>
        </row>
        <row r="6191">
          <cell r="B6191" t="str">
            <v>526709</v>
          </cell>
          <cell r="C6191" t="str">
            <v>TUBO FOFO PONTA/BOLSA K9 JE D=450MM (107KG/M)</v>
          </cell>
          <cell r="D6191" t="str">
            <v>M</v>
          </cell>
          <cell r="E6191">
            <v>0</v>
          </cell>
        </row>
        <row r="6192">
          <cell r="B6192" t="str">
            <v>526710</v>
          </cell>
          <cell r="C6192" t="str">
            <v>TUBO FOFO PONTA/BOLSA K9 JE D=500MM (124KG/M)</v>
          </cell>
          <cell r="D6192" t="str">
            <v>M</v>
          </cell>
          <cell r="E6192">
            <v>0</v>
          </cell>
        </row>
        <row r="6193">
          <cell r="B6193" t="str">
            <v>526711</v>
          </cell>
          <cell r="C6193" t="str">
            <v>TUBO FOFO PONTA/BOLSA K9 JE D=600MM (162KG/M)</v>
          </cell>
          <cell r="D6193" t="str">
            <v>M</v>
          </cell>
          <cell r="E6193">
            <v>0</v>
          </cell>
        </row>
        <row r="6194">
          <cell r="B6194" t="str">
            <v>526712</v>
          </cell>
          <cell r="C6194" t="str">
            <v>TUBO FOFO PONTA/BOLSA K9 JE D=700MM (205KG/M)</v>
          </cell>
          <cell r="D6194" t="str">
            <v>M</v>
          </cell>
          <cell r="E6194">
            <v>0</v>
          </cell>
        </row>
        <row r="6195">
          <cell r="B6195" t="str">
            <v>526713</v>
          </cell>
          <cell r="C6195" t="str">
            <v>TUBO FOFO PONTA/BOLSA K9 JE D=800MM (252KG/M)</v>
          </cell>
          <cell r="D6195" t="str">
            <v>M</v>
          </cell>
          <cell r="E6195">
            <v>0</v>
          </cell>
        </row>
        <row r="6196">
          <cell r="B6196" t="str">
            <v>526714</v>
          </cell>
          <cell r="C6196" t="str">
            <v>TUBO FOFO PONTA/BOLSA K9 JE D=900MM (302KG/M)</v>
          </cell>
          <cell r="D6196" t="str">
            <v>M</v>
          </cell>
          <cell r="E6196">
            <v>0</v>
          </cell>
        </row>
        <row r="6197">
          <cell r="B6197" t="str">
            <v>526715</v>
          </cell>
          <cell r="C6197" t="str">
            <v>TUBO FOFO PONTA/BOLSA K9 JE D=1000MM (358KG/M)</v>
          </cell>
          <cell r="D6197" t="str">
            <v>M</v>
          </cell>
          <cell r="E6197">
            <v>0</v>
          </cell>
        </row>
        <row r="6198">
          <cell r="B6198" t="str">
            <v>526716</v>
          </cell>
          <cell r="C6198" t="str">
            <v>TUBO FOFO PONTA/BOLSA K9 JE D=1200MM (485KG/M)</v>
          </cell>
          <cell r="D6198" t="str">
            <v>M</v>
          </cell>
          <cell r="E6198">
            <v>0</v>
          </cell>
        </row>
        <row r="6199">
          <cell r="B6199" t="str">
            <v>526717</v>
          </cell>
          <cell r="C6199" t="str">
            <v>TUBO FF DUC.K9 REV INT CIM PB-JE2GS ESG. DN=80MM</v>
          </cell>
          <cell r="D6199" t="str">
            <v>M</v>
          </cell>
          <cell r="E6199">
            <v>0</v>
          </cell>
        </row>
        <row r="6200">
          <cell r="B6200" t="str">
            <v>526718</v>
          </cell>
          <cell r="C6200" t="str">
            <v>TUBO FF DUC.K9 REV INT CIM PB-JE2GS ESG. DN=100MM</v>
          </cell>
          <cell r="D6200" t="str">
            <v>M</v>
          </cell>
          <cell r="E6200">
            <v>0</v>
          </cell>
        </row>
        <row r="6201">
          <cell r="B6201" t="str">
            <v>526719</v>
          </cell>
          <cell r="C6201" t="str">
            <v>TUBO FF DUC.K9 REV INT CIM PB-JE2GS ESG. DN=150MM</v>
          </cell>
          <cell r="D6201" t="str">
            <v>M</v>
          </cell>
          <cell r="E6201">
            <v>212.87</v>
          </cell>
        </row>
        <row r="6202">
          <cell r="B6202" t="str">
            <v>526720</v>
          </cell>
          <cell r="C6202" t="str">
            <v>TUBO FF DUC.K9 REV INT CIM PB-JE2GS ESG. DN=200MM</v>
          </cell>
          <cell r="D6202" t="str">
            <v>M</v>
          </cell>
          <cell r="E6202">
            <v>276.02</v>
          </cell>
        </row>
        <row r="6203">
          <cell r="B6203" t="str">
            <v>526721</v>
          </cell>
          <cell r="C6203" t="str">
            <v>TUBO FF DUC.K9 REV INT CIM PB-JE2GS ESG. DN=250MM</v>
          </cell>
          <cell r="D6203" t="str">
            <v>M</v>
          </cell>
          <cell r="E6203">
            <v>368.72</v>
          </cell>
        </row>
        <row r="6204">
          <cell r="B6204" t="str">
            <v>526722</v>
          </cell>
          <cell r="C6204" t="str">
            <v>TUBO FF DUC.K9 REV INT CIM PB-JE2GS ESG. DN=300MM</v>
          </cell>
          <cell r="D6204" t="str">
            <v>M</v>
          </cell>
          <cell r="E6204">
            <v>442.75</v>
          </cell>
        </row>
        <row r="6205">
          <cell r="B6205" t="str">
            <v>526723</v>
          </cell>
          <cell r="C6205" t="str">
            <v>TUBO FF DUC.K9 REV INT CIM PB-JE2GS ESG. DN=350MM</v>
          </cell>
          <cell r="D6205" t="str">
            <v>M</v>
          </cell>
          <cell r="E6205">
            <v>493.86</v>
          </cell>
        </row>
        <row r="6206">
          <cell r="B6206" t="str">
            <v>526724</v>
          </cell>
          <cell r="C6206" t="str">
            <v>TUBO FF DUC.K9 REV INT CIM PB-JE2GS ESG. DN=400MM</v>
          </cell>
          <cell r="D6206" t="str">
            <v>M</v>
          </cell>
          <cell r="E6206">
            <v>560.63</v>
          </cell>
        </row>
        <row r="6207">
          <cell r="B6207" t="str">
            <v>526725</v>
          </cell>
          <cell r="C6207" t="str">
            <v>TUBO FF DUC.K9 REV INT CIM PB-JE2GS ESG. DN=450MM</v>
          </cell>
          <cell r="D6207" t="str">
            <v>M</v>
          </cell>
          <cell r="E6207">
            <v>0</v>
          </cell>
        </row>
        <row r="6208">
          <cell r="B6208" t="str">
            <v>526726</v>
          </cell>
          <cell r="C6208" t="str">
            <v>TUBO FF DUC.K9 REV INT CIM PB-JE2GS ESG. DN=500MM</v>
          </cell>
          <cell r="D6208" t="str">
            <v>M</v>
          </cell>
          <cell r="E6208">
            <v>0</v>
          </cell>
        </row>
        <row r="6209">
          <cell r="B6209" t="str">
            <v>526727</v>
          </cell>
          <cell r="C6209" t="str">
            <v>TUBO FF DUC.K9 REV INT CIM PB-JE2GS ESG. DN=600MM</v>
          </cell>
          <cell r="D6209" t="str">
            <v>M</v>
          </cell>
          <cell r="E6209">
            <v>0</v>
          </cell>
        </row>
        <row r="6210">
          <cell r="B6210" t="str">
            <v>526728</v>
          </cell>
          <cell r="C6210" t="str">
            <v>TUBO FF DUC.K9 REV INT CIM PB-JE2GS ESG. DN=700MM</v>
          </cell>
          <cell r="D6210" t="str">
            <v>M</v>
          </cell>
          <cell r="E6210">
            <v>0</v>
          </cell>
        </row>
        <row r="6211">
          <cell r="B6211" t="str">
            <v>526729</v>
          </cell>
          <cell r="C6211" t="str">
            <v>TUBO FF DUC.K9 REV INT CIM PB-JE2GS ESG. DN=800MM</v>
          </cell>
          <cell r="D6211" t="str">
            <v>M</v>
          </cell>
          <cell r="E6211">
            <v>0</v>
          </cell>
        </row>
        <row r="6212">
          <cell r="B6212" t="str">
            <v>526730</v>
          </cell>
          <cell r="C6212" t="str">
            <v>TUBO FF DUC.K9 REV INT CIM PB-JE2GS ESG. DN=900MM</v>
          </cell>
          <cell r="D6212" t="str">
            <v>M</v>
          </cell>
          <cell r="E6212">
            <v>0</v>
          </cell>
        </row>
        <row r="6213">
          <cell r="B6213" t="str">
            <v>526731</v>
          </cell>
          <cell r="C6213" t="str">
            <v>TUBO FF DUC.K9 REV INT CIM PB-JE2GS ESG. DN=1000MM</v>
          </cell>
          <cell r="D6213" t="str">
            <v>M</v>
          </cell>
          <cell r="E6213">
            <v>0</v>
          </cell>
        </row>
        <row r="6214">
          <cell r="B6214" t="str">
            <v>526732</v>
          </cell>
          <cell r="C6214" t="str">
            <v>TUBO FF DUC.K9 REV INT CIM PB-JE2GS ESG. DN=1200MM</v>
          </cell>
          <cell r="D6214" t="str">
            <v>M</v>
          </cell>
          <cell r="E6214">
            <v>0</v>
          </cell>
        </row>
        <row r="6216">
          <cell r="B6216" t="str">
            <v>526800</v>
          </cell>
          <cell r="C6216" t="str">
            <v>TUBO FOFO C/FG PN-16 (C31 - METALURGICA 100%)</v>
          </cell>
        </row>
        <row r="6217">
          <cell r="B6217" t="str">
            <v>526801</v>
          </cell>
          <cell r="C6217" t="str">
            <v>TUBO FOFO C/FG PN-16 D=80MM;L=1000MM (20KG)</v>
          </cell>
          <cell r="D6217" t="str">
            <v>UN</v>
          </cell>
          <cell r="E6217">
            <v>0</v>
          </cell>
        </row>
        <row r="6218">
          <cell r="B6218" t="str">
            <v>526802</v>
          </cell>
          <cell r="C6218" t="str">
            <v>TUBO FOFO C/FG PN-16 D=80MM;L=1500MM (27KG)</v>
          </cell>
          <cell r="D6218" t="str">
            <v>UN</v>
          </cell>
          <cell r="E6218">
            <v>0</v>
          </cell>
        </row>
        <row r="6219">
          <cell r="B6219" t="str">
            <v>526803</v>
          </cell>
          <cell r="C6219" t="str">
            <v>TUBO FOFO C/FG PN-16 D=80MM;L=2000MM (33KG)</v>
          </cell>
          <cell r="D6219" t="str">
            <v>UN</v>
          </cell>
          <cell r="E6219">
            <v>0</v>
          </cell>
        </row>
        <row r="6220">
          <cell r="B6220" t="str">
            <v>526804</v>
          </cell>
          <cell r="C6220" t="str">
            <v>TUBO FOFO C/FG PN-16 D=80MM;L=2500MM (40KG)</v>
          </cell>
          <cell r="D6220" t="str">
            <v>UN</v>
          </cell>
          <cell r="E6220">
            <v>0</v>
          </cell>
        </row>
        <row r="6221">
          <cell r="B6221" t="str">
            <v>526805</v>
          </cell>
          <cell r="C6221" t="str">
            <v>TUBO FOFO C/FG PN-16 D=80MM;L=3000MM (46KG)</v>
          </cell>
          <cell r="D6221" t="str">
            <v>UN</v>
          </cell>
          <cell r="E6221">
            <v>0</v>
          </cell>
        </row>
        <row r="6222">
          <cell r="B6222" t="str">
            <v>526806</v>
          </cell>
          <cell r="C6222" t="str">
            <v>TUBO FOFO C/FG PN-16 D=80MM;L=3500MM (53KG)</v>
          </cell>
          <cell r="D6222" t="str">
            <v>UN</v>
          </cell>
          <cell r="E6222">
            <v>0</v>
          </cell>
        </row>
        <row r="6223">
          <cell r="B6223" t="str">
            <v>526807</v>
          </cell>
          <cell r="C6223" t="str">
            <v>TUBO FOFO C/FG PN-16 D=80MM;L=4000MM (59KG)</v>
          </cell>
          <cell r="D6223" t="str">
            <v>UN</v>
          </cell>
          <cell r="E6223">
            <v>0</v>
          </cell>
        </row>
        <row r="6224">
          <cell r="B6224" t="str">
            <v>526808</v>
          </cell>
          <cell r="C6224" t="str">
            <v>TUBO FOFO C/FG PN-16 D=80MM;L=4500MM (66KG)</v>
          </cell>
          <cell r="D6224" t="str">
            <v>UN</v>
          </cell>
          <cell r="E6224">
            <v>0</v>
          </cell>
        </row>
        <row r="6225">
          <cell r="B6225" t="str">
            <v>526809</v>
          </cell>
          <cell r="C6225" t="str">
            <v>TUBO FOFO C/FG PN-16 D=80MM;L=5000MM (72KG)</v>
          </cell>
          <cell r="D6225" t="str">
            <v>UN</v>
          </cell>
          <cell r="E6225">
            <v>0</v>
          </cell>
        </row>
        <row r="6226">
          <cell r="B6226" t="str">
            <v>526810</v>
          </cell>
          <cell r="C6226" t="str">
            <v>TUBO FOFO C/FG PN-16 D=80MM;L=5500MM (79KG)</v>
          </cell>
          <cell r="D6226" t="str">
            <v>UN</v>
          </cell>
          <cell r="E6226">
            <v>0</v>
          </cell>
        </row>
        <row r="6227">
          <cell r="B6227" t="str">
            <v>526811</v>
          </cell>
          <cell r="C6227" t="str">
            <v>TUBO FOFO C/FG PN-16 D=80MM;L=5800MM (82KG)</v>
          </cell>
          <cell r="D6227" t="str">
            <v>UN</v>
          </cell>
          <cell r="E6227">
            <v>0</v>
          </cell>
        </row>
        <row r="6228">
          <cell r="B6228" t="str">
            <v>526812</v>
          </cell>
          <cell r="C6228" t="str">
            <v>TUBO FOFO C/FG PN-16 D=100MM;L=1000MM (26KG)</v>
          </cell>
          <cell r="D6228" t="str">
            <v>UN</v>
          </cell>
          <cell r="E6228">
            <v>0</v>
          </cell>
        </row>
        <row r="6229">
          <cell r="B6229" t="str">
            <v>526813</v>
          </cell>
          <cell r="C6229" t="str">
            <v>TUBO FOFO C/FG PN-16 D=100MM;L=1500MM (35KG)</v>
          </cell>
          <cell r="D6229" t="str">
            <v>UN</v>
          </cell>
          <cell r="E6229">
            <v>0</v>
          </cell>
        </row>
        <row r="6230">
          <cell r="B6230" t="str">
            <v>526814</v>
          </cell>
          <cell r="C6230" t="str">
            <v>TUBO FOFO C/FG PN-16 D=100MM;L=2000MM (43KG)</v>
          </cell>
          <cell r="D6230" t="str">
            <v>UN</v>
          </cell>
          <cell r="E6230">
            <v>0</v>
          </cell>
        </row>
        <row r="6231">
          <cell r="B6231" t="str">
            <v>526815</v>
          </cell>
          <cell r="C6231" t="str">
            <v>TUBO FOFO C/FG PN-16 D=100MM;L=2500MM (52KG)</v>
          </cell>
          <cell r="D6231" t="str">
            <v>UN</v>
          </cell>
          <cell r="E6231">
            <v>0</v>
          </cell>
        </row>
        <row r="6232">
          <cell r="B6232" t="str">
            <v>526816</v>
          </cell>
          <cell r="C6232" t="str">
            <v>TUBO FOFO C/FG PN-16 D=100MM;L=3000MM (61KG)</v>
          </cell>
          <cell r="D6232" t="str">
            <v>UN</v>
          </cell>
          <cell r="E6232">
            <v>0</v>
          </cell>
        </row>
        <row r="6233">
          <cell r="B6233" t="str">
            <v>526817</v>
          </cell>
          <cell r="C6233" t="str">
            <v>TUBO FOFO C/FG PN-16 D=100MM;L=3500MM (69KG)</v>
          </cell>
          <cell r="D6233" t="str">
            <v>UN</v>
          </cell>
          <cell r="E6233">
            <v>0</v>
          </cell>
        </row>
        <row r="6234">
          <cell r="B6234" t="str">
            <v>526818</v>
          </cell>
          <cell r="C6234" t="str">
            <v>TUBO FOFO C/FG PN-16 D=100MM;L=4000MM (78KG)</v>
          </cell>
          <cell r="D6234" t="str">
            <v>UN</v>
          </cell>
          <cell r="E6234">
            <v>0</v>
          </cell>
        </row>
        <row r="6235">
          <cell r="B6235" t="str">
            <v>526819</v>
          </cell>
          <cell r="C6235" t="str">
            <v>TUBO FOFO C/FG PN-16 D=100MM;L=4500MM (86KG)</v>
          </cell>
          <cell r="D6235" t="str">
            <v>UN</v>
          </cell>
          <cell r="E6235">
            <v>0</v>
          </cell>
        </row>
        <row r="6236">
          <cell r="B6236" t="str">
            <v>526820</v>
          </cell>
          <cell r="C6236" t="str">
            <v>TUBO FOFO C/FG PN-16 D=100MM;L=5000MM (95KG)</v>
          </cell>
          <cell r="D6236" t="str">
            <v>UN</v>
          </cell>
          <cell r="E6236">
            <v>0</v>
          </cell>
        </row>
        <row r="6237">
          <cell r="B6237" t="str">
            <v>526821</v>
          </cell>
          <cell r="C6237" t="str">
            <v>TUBO FOFO C/FG PN-16 D=100MM;L=5500MM (104KG)</v>
          </cell>
          <cell r="D6237" t="str">
            <v>UN</v>
          </cell>
          <cell r="E6237">
            <v>0</v>
          </cell>
        </row>
        <row r="6238">
          <cell r="B6238" t="str">
            <v>526822</v>
          </cell>
          <cell r="C6238" t="str">
            <v>TUBO FOFO C/FG PN-16 D=100MM;L=5800MM (109KG)</v>
          </cell>
          <cell r="D6238" t="str">
            <v>UN</v>
          </cell>
          <cell r="E6238">
            <v>0</v>
          </cell>
        </row>
        <row r="6239">
          <cell r="B6239" t="str">
            <v>526823</v>
          </cell>
          <cell r="C6239" t="str">
            <v>TUBO FOFO C/FG PN-16 D=150MM;L=1000MM (42KG)</v>
          </cell>
          <cell r="D6239" t="str">
            <v>UN</v>
          </cell>
          <cell r="E6239">
            <v>0</v>
          </cell>
        </row>
        <row r="6240">
          <cell r="B6240" t="str">
            <v>526824</v>
          </cell>
          <cell r="C6240" t="str">
            <v>TUBO FOFO C/FG PN-16 D=150MM;L=1500MM (55KG)</v>
          </cell>
          <cell r="D6240" t="str">
            <v>UN</v>
          </cell>
          <cell r="E6240">
            <v>0</v>
          </cell>
        </row>
        <row r="6241">
          <cell r="B6241" t="str">
            <v>526825</v>
          </cell>
          <cell r="C6241" t="str">
            <v>TUBO FOFO C/FG PN-16 D=150MM;L=2000MM (68KG)</v>
          </cell>
          <cell r="D6241" t="str">
            <v>UN</v>
          </cell>
          <cell r="E6241">
            <v>0</v>
          </cell>
        </row>
        <row r="6242">
          <cell r="B6242" t="str">
            <v>526826</v>
          </cell>
          <cell r="C6242" t="str">
            <v>TUBO FOFO C/FG PN-16 D=150MM;L=2500MM (81KG)</v>
          </cell>
          <cell r="D6242" t="str">
            <v>UN</v>
          </cell>
          <cell r="E6242">
            <v>0</v>
          </cell>
        </row>
        <row r="6243">
          <cell r="B6243" t="str">
            <v>526827</v>
          </cell>
          <cell r="C6243" t="str">
            <v>TUBO FOFO C/FG PN-16 D=150MM;L=3000MM (94KG)</v>
          </cell>
          <cell r="D6243" t="str">
            <v>UN</v>
          </cell>
          <cell r="E6243">
            <v>0</v>
          </cell>
        </row>
        <row r="6244">
          <cell r="B6244" t="str">
            <v>526828</v>
          </cell>
          <cell r="C6244" t="str">
            <v>TUBO FOFO C/FG PN-16 D=150MM;L=3500MM (107KG)</v>
          </cell>
          <cell r="D6244" t="str">
            <v>UN</v>
          </cell>
          <cell r="E6244">
            <v>0</v>
          </cell>
        </row>
        <row r="6245">
          <cell r="B6245" t="str">
            <v>526829</v>
          </cell>
          <cell r="C6245" t="str">
            <v>TUBO FOFO C/FG PN-16 D=150MM;L=4000MM (120KG)</v>
          </cell>
          <cell r="D6245" t="str">
            <v>UN</v>
          </cell>
          <cell r="E6245">
            <v>0</v>
          </cell>
        </row>
        <row r="6246">
          <cell r="B6246" t="str">
            <v>526830</v>
          </cell>
          <cell r="C6246" t="str">
            <v>TUBO FOFO C/FG PN-16 D=150MM;L=4500MM (133KG)</v>
          </cell>
          <cell r="D6246" t="str">
            <v>UN</v>
          </cell>
          <cell r="E6246">
            <v>0</v>
          </cell>
        </row>
        <row r="6247">
          <cell r="B6247" t="str">
            <v>526831</v>
          </cell>
          <cell r="C6247" t="str">
            <v>TUBO FOFO C/FG PN-16 D=150MM;L=5000MM (146KG)</v>
          </cell>
          <cell r="D6247" t="str">
            <v>UN</v>
          </cell>
          <cell r="E6247">
            <v>0</v>
          </cell>
        </row>
        <row r="6248">
          <cell r="B6248" t="str">
            <v>526832</v>
          </cell>
          <cell r="C6248" t="str">
            <v>TUBO FOFO C/FG PN-16 D=150MM;L=5500MM (159KG)</v>
          </cell>
          <cell r="D6248" t="str">
            <v>UN</v>
          </cell>
          <cell r="E6248">
            <v>0</v>
          </cell>
        </row>
        <row r="6249">
          <cell r="B6249" t="str">
            <v>526833</v>
          </cell>
          <cell r="C6249" t="str">
            <v>TUBO FOFO C/FG PN-16 D=150MM;L=5800MM (167KG)</v>
          </cell>
          <cell r="D6249" t="str">
            <v>UN</v>
          </cell>
          <cell r="E6249">
            <v>0</v>
          </cell>
        </row>
        <row r="6250">
          <cell r="B6250" t="str">
            <v>526834</v>
          </cell>
          <cell r="C6250" t="str">
            <v>TUBO FOFO C/FG PN-16 D=200MM;L=1000MM (55KG)</v>
          </cell>
          <cell r="D6250" t="str">
            <v>UN</v>
          </cell>
          <cell r="E6250">
            <v>0</v>
          </cell>
        </row>
        <row r="6251">
          <cell r="B6251" t="str">
            <v>526835</v>
          </cell>
          <cell r="C6251" t="str">
            <v>TUBO FOFO C/FG PN-16 D=200MM;L=1500MM (72KG)</v>
          </cell>
          <cell r="D6251" t="str">
            <v>UN</v>
          </cell>
          <cell r="E6251">
            <v>0</v>
          </cell>
        </row>
        <row r="6252">
          <cell r="B6252" t="str">
            <v>526836</v>
          </cell>
          <cell r="C6252" t="str">
            <v>TUBO FOFO C/FG PN-16 D=200MM;L=2000MM (90KG)</v>
          </cell>
          <cell r="D6252" t="str">
            <v>UN</v>
          </cell>
          <cell r="E6252">
            <v>0</v>
          </cell>
        </row>
        <row r="6253">
          <cell r="B6253" t="str">
            <v>526837</v>
          </cell>
          <cell r="C6253" t="str">
            <v>TUBO FOFO C/FG PN-16 D=200MM;L=2500MM (107KG)</v>
          </cell>
          <cell r="D6253" t="str">
            <v>UN</v>
          </cell>
          <cell r="E6253">
            <v>0</v>
          </cell>
        </row>
        <row r="6254">
          <cell r="B6254" t="str">
            <v>526838</v>
          </cell>
          <cell r="C6254" t="str">
            <v>TUBO FOFO C/FG PN-16 D=200MM;L=3000MM (124KG)</v>
          </cell>
          <cell r="D6254" t="str">
            <v>UN</v>
          </cell>
          <cell r="E6254">
            <v>0</v>
          </cell>
        </row>
        <row r="6255">
          <cell r="B6255" t="str">
            <v>526839</v>
          </cell>
          <cell r="C6255" t="str">
            <v>TUBO FOFO C/FG PN-16 D=200MM;L=3500MM (142KG)</v>
          </cell>
          <cell r="D6255" t="str">
            <v>UN</v>
          </cell>
          <cell r="E6255">
            <v>0</v>
          </cell>
        </row>
        <row r="6256">
          <cell r="B6256" t="str">
            <v>526840</v>
          </cell>
          <cell r="C6256" t="str">
            <v>TUBO FOFO C/FG PN-16 D=200MM;L=4000MM (159KG)</v>
          </cell>
          <cell r="D6256" t="str">
            <v>UN</v>
          </cell>
          <cell r="E6256">
            <v>0</v>
          </cell>
        </row>
        <row r="6257">
          <cell r="B6257" t="str">
            <v>526841</v>
          </cell>
          <cell r="C6257" t="str">
            <v>TUBO FOFO C/FG PN-16 D=200MM;L=4500MM (177KG)</v>
          </cell>
          <cell r="D6257" t="str">
            <v>UN</v>
          </cell>
          <cell r="E6257">
            <v>0</v>
          </cell>
        </row>
        <row r="6258">
          <cell r="B6258" t="str">
            <v>526842</v>
          </cell>
          <cell r="C6258" t="str">
            <v>TUBO FOFO C/FG PN-16 D=200MM;L=5000MM (194KG)</v>
          </cell>
          <cell r="D6258" t="str">
            <v>UN</v>
          </cell>
          <cell r="E6258">
            <v>0</v>
          </cell>
        </row>
        <row r="6259">
          <cell r="B6259" t="str">
            <v>526843</v>
          </cell>
          <cell r="C6259" t="str">
            <v>TUBO FOFO C/FG PN-16 D=200MM;L=5500MM (211KG)</v>
          </cell>
          <cell r="D6259" t="str">
            <v>UN</v>
          </cell>
          <cell r="E6259">
            <v>0</v>
          </cell>
        </row>
        <row r="6260">
          <cell r="B6260" t="str">
            <v>526844</v>
          </cell>
          <cell r="C6260" t="str">
            <v>TUBO FOFO C/FG PN-16 D=200MM;L=5800MM (222KG)</v>
          </cell>
          <cell r="D6260" t="str">
            <v>UN</v>
          </cell>
          <cell r="E6260">
            <v>0</v>
          </cell>
        </row>
        <row r="6261">
          <cell r="B6261" t="str">
            <v>526845</v>
          </cell>
          <cell r="C6261" t="str">
            <v>TUBO FOFO C/FG PN-16 D=250MM;L=1000MM (74KG)</v>
          </cell>
          <cell r="D6261" t="str">
            <v>UN</v>
          </cell>
          <cell r="E6261">
            <v>0</v>
          </cell>
        </row>
        <row r="6262">
          <cell r="B6262" t="str">
            <v>526846</v>
          </cell>
          <cell r="C6262" t="str">
            <v>TUBO FOFO C/FG PN-16 D=250MM;L=1500MM (97KG)</v>
          </cell>
          <cell r="D6262" t="str">
            <v>UN</v>
          </cell>
          <cell r="E6262">
            <v>0</v>
          </cell>
        </row>
        <row r="6263">
          <cell r="B6263" t="str">
            <v>526847</v>
          </cell>
          <cell r="C6263" t="str">
            <v>TUBO FOFO C/FG PN-16 D=250MM;L=2000MM (120KG)</v>
          </cell>
          <cell r="D6263" t="str">
            <v>UN</v>
          </cell>
          <cell r="E6263">
            <v>0</v>
          </cell>
        </row>
        <row r="6264">
          <cell r="B6264" t="str">
            <v>526848</v>
          </cell>
          <cell r="C6264" t="str">
            <v>TUBO FOFO C/FG PN-16 D=250MM;L=2500MM (143KG)</v>
          </cell>
          <cell r="D6264" t="str">
            <v>UN</v>
          </cell>
          <cell r="E6264">
            <v>0</v>
          </cell>
        </row>
        <row r="6265">
          <cell r="B6265" t="str">
            <v>526849</v>
          </cell>
          <cell r="C6265" t="str">
            <v>TUBO FOFO C/FG PN-16 D=250MM;L=3000MM (165KG)</v>
          </cell>
          <cell r="D6265" t="str">
            <v>UN</v>
          </cell>
          <cell r="E6265">
            <v>0</v>
          </cell>
        </row>
        <row r="6266">
          <cell r="B6266" t="str">
            <v>526850</v>
          </cell>
          <cell r="C6266" t="str">
            <v>TUBO FOFO C/FG PN-16 D=250MM;L=3500MM (188KG)</v>
          </cell>
          <cell r="D6266" t="str">
            <v>UN</v>
          </cell>
          <cell r="E6266">
            <v>0</v>
          </cell>
        </row>
        <row r="6267">
          <cell r="B6267" t="str">
            <v>526851</v>
          </cell>
          <cell r="C6267" t="str">
            <v>TUBO FOFO C/FG PN-16 D=250MM;L=4000MM (211KG)</v>
          </cell>
          <cell r="D6267" t="str">
            <v>UN</v>
          </cell>
          <cell r="E6267">
            <v>0</v>
          </cell>
        </row>
        <row r="6268">
          <cell r="B6268" t="str">
            <v>526852</v>
          </cell>
          <cell r="C6268" t="str">
            <v>TUBO FOFO C/FG PN-16 D=250MM;L=4500MM (233KG)</v>
          </cell>
          <cell r="D6268" t="str">
            <v>UN</v>
          </cell>
          <cell r="E6268">
            <v>0</v>
          </cell>
        </row>
        <row r="6269">
          <cell r="B6269" t="str">
            <v>526853</v>
          </cell>
          <cell r="C6269" t="str">
            <v>TUBO FOFO C/FG PN-16 D=250MM;L=5000MM (256KG)</v>
          </cell>
          <cell r="D6269" t="str">
            <v>UN</v>
          </cell>
          <cell r="E6269">
            <v>0</v>
          </cell>
        </row>
        <row r="6270">
          <cell r="B6270" t="str">
            <v>526854</v>
          </cell>
          <cell r="C6270" t="str">
            <v>TUBO FOFO C/FG PN-16 D=250MM;L=5500MM (279KG)</v>
          </cell>
          <cell r="D6270" t="str">
            <v>UN</v>
          </cell>
          <cell r="E6270">
            <v>0</v>
          </cell>
        </row>
        <row r="6271">
          <cell r="B6271" t="str">
            <v>526855</v>
          </cell>
          <cell r="C6271" t="str">
            <v>TUBO FOFO C/FG PN-16 D=250MM;L=5800MM (292KG)</v>
          </cell>
          <cell r="D6271" t="str">
            <v>UN</v>
          </cell>
          <cell r="E6271">
            <v>0</v>
          </cell>
        </row>
        <row r="6272">
          <cell r="B6272" t="str">
            <v>526856</v>
          </cell>
          <cell r="C6272" t="str">
            <v>TUBO FOFO C/FG PN-16 D=300MM;L=1000MM (93KG)</v>
          </cell>
          <cell r="D6272" t="str">
            <v>UN</v>
          </cell>
          <cell r="E6272">
            <v>0</v>
          </cell>
        </row>
        <row r="6273">
          <cell r="B6273" t="str">
            <v>526857</v>
          </cell>
          <cell r="C6273" t="str">
            <v>TUBO FOFO C/FG PN-16 D=300MM;L=1500MM (122KG)</v>
          </cell>
          <cell r="D6273" t="str">
            <v>UN</v>
          </cell>
          <cell r="E6273">
            <v>0</v>
          </cell>
        </row>
        <row r="6274">
          <cell r="B6274" t="str">
            <v>526858</v>
          </cell>
          <cell r="C6274" t="str">
            <v>TUBO FOFO C/FG PN-16 D=300MM;L=2000MM (150KG)</v>
          </cell>
          <cell r="D6274" t="str">
            <v>UN</v>
          </cell>
          <cell r="E6274">
            <v>0</v>
          </cell>
        </row>
        <row r="6275">
          <cell r="B6275" t="str">
            <v>526859</v>
          </cell>
          <cell r="C6275" t="str">
            <v>TUBO FOFO C/FG PN-16 D=300MM;L=2500MM (179KG)</v>
          </cell>
          <cell r="D6275" t="str">
            <v>UN</v>
          </cell>
          <cell r="E6275">
            <v>0</v>
          </cell>
        </row>
        <row r="6276">
          <cell r="B6276" t="str">
            <v>526860</v>
          </cell>
          <cell r="C6276" t="str">
            <v>TUBO FOFO C/FG PN-16 D=300MM;L=3000MM (207KG)</v>
          </cell>
          <cell r="D6276" t="str">
            <v>UN</v>
          </cell>
          <cell r="E6276">
            <v>0</v>
          </cell>
        </row>
        <row r="6277">
          <cell r="B6277" t="str">
            <v>526861</v>
          </cell>
          <cell r="C6277" t="str">
            <v>TUBO FOFO C/FG PN-16 D=300MM;L=3500MM (236KG)</v>
          </cell>
          <cell r="D6277" t="str">
            <v>UN</v>
          </cell>
          <cell r="E6277">
            <v>0</v>
          </cell>
        </row>
        <row r="6278">
          <cell r="B6278" t="str">
            <v>526862</v>
          </cell>
          <cell r="C6278" t="str">
            <v>TUBO FOFO C/FG PN-16 D=300MM;L=4000MM (264KG)</v>
          </cell>
          <cell r="D6278" t="str">
            <v>UN</v>
          </cell>
          <cell r="E6278">
            <v>0</v>
          </cell>
        </row>
        <row r="6279">
          <cell r="B6279" t="str">
            <v>526863</v>
          </cell>
          <cell r="C6279" t="str">
            <v>TUBO FOFO C/FG PN-16 D=300MM;L=4500MM (293KG)</v>
          </cell>
          <cell r="D6279" t="str">
            <v>UN</v>
          </cell>
          <cell r="E6279">
            <v>0</v>
          </cell>
        </row>
        <row r="6280">
          <cell r="B6280" t="str">
            <v>526864</v>
          </cell>
          <cell r="C6280" t="str">
            <v>TUBO FOFO C/FG PN-16 D=300MM;L=5000MM (322KG)</v>
          </cell>
          <cell r="D6280" t="str">
            <v>UN</v>
          </cell>
          <cell r="E6280">
            <v>0</v>
          </cell>
        </row>
        <row r="6281">
          <cell r="B6281" t="str">
            <v>526865</v>
          </cell>
          <cell r="C6281" t="str">
            <v>TUBO FOFO C/FG PN-16 D=300MM;L=5500MM (350KG)</v>
          </cell>
          <cell r="D6281" t="str">
            <v>UN</v>
          </cell>
          <cell r="E6281">
            <v>0</v>
          </cell>
        </row>
        <row r="6282">
          <cell r="B6282" t="str">
            <v>526866</v>
          </cell>
          <cell r="C6282" t="str">
            <v>TUBO FOFO C/FG PN-16 D=300MM;L=5800MM (367KG)</v>
          </cell>
          <cell r="D6282" t="str">
            <v>UN</v>
          </cell>
          <cell r="E6282">
            <v>0</v>
          </cell>
        </row>
        <row r="6283">
          <cell r="B6283" t="str">
            <v>526867</v>
          </cell>
          <cell r="C6283" t="str">
            <v>TUBO FOFO C/FG PN-16 D=350MM;L=1000MM (128KG)</v>
          </cell>
          <cell r="D6283" t="str">
            <v>UN</v>
          </cell>
          <cell r="E6283">
            <v>0</v>
          </cell>
        </row>
        <row r="6284">
          <cell r="B6284" t="str">
            <v>526868</v>
          </cell>
          <cell r="C6284" t="str">
            <v>TUBO FOFO C/FG PN-16 D=350MM;L=1500MM (165KG)</v>
          </cell>
          <cell r="D6284" t="str">
            <v>UN</v>
          </cell>
          <cell r="E6284">
            <v>0</v>
          </cell>
        </row>
        <row r="6285">
          <cell r="B6285" t="str">
            <v>526869</v>
          </cell>
          <cell r="C6285" t="str">
            <v>TUBO FOFO C/FG PN-16 D=350MM;L=2000MM (203KG)</v>
          </cell>
          <cell r="D6285" t="str">
            <v>UN</v>
          </cell>
          <cell r="E6285">
            <v>0</v>
          </cell>
        </row>
        <row r="6286">
          <cell r="B6286" t="str">
            <v>526870</v>
          </cell>
          <cell r="C6286" t="str">
            <v>TUBO FOFO C/FG PN-16 D=350MM;L=2500MM (241KG)</v>
          </cell>
          <cell r="D6286" t="str">
            <v>UN</v>
          </cell>
          <cell r="E6286">
            <v>0</v>
          </cell>
        </row>
        <row r="6287">
          <cell r="B6287" t="str">
            <v>526871</v>
          </cell>
          <cell r="C6287" t="str">
            <v>TUBO FOFO C/FG PN-16 D=350MM;L=3000MM (279KG)</v>
          </cell>
          <cell r="D6287" t="str">
            <v>UN</v>
          </cell>
          <cell r="E6287">
            <v>0</v>
          </cell>
        </row>
        <row r="6288">
          <cell r="B6288" t="str">
            <v>526872</v>
          </cell>
          <cell r="C6288" t="str">
            <v>TUBO FOFO C/FG PN-16 D=350MM;L=3500MM (316KG)</v>
          </cell>
          <cell r="D6288" t="str">
            <v>UN</v>
          </cell>
          <cell r="E6288">
            <v>0</v>
          </cell>
        </row>
        <row r="6289">
          <cell r="B6289" t="str">
            <v>526873</v>
          </cell>
          <cell r="C6289" t="str">
            <v>TUBO FOFO C/FG PN-16 D=350MM;L=4000MM (354KG)</v>
          </cell>
          <cell r="D6289" t="str">
            <v>UN</v>
          </cell>
          <cell r="E6289">
            <v>0</v>
          </cell>
        </row>
        <row r="6290">
          <cell r="B6290" t="str">
            <v>526874</v>
          </cell>
          <cell r="C6290" t="str">
            <v>TUBO FOFO C/FG PN-16 D=350MM;L=4500MM (392KG)</v>
          </cell>
          <cell r="D6290" t="str">
            <v>UN</v>
          </cell>
          <cell r="E6290">
            <v>0</v>
          </cell>
        </row>
        <row r="6291">
          <cell r="B6291" t="str">
            <v>526875</v>
          </cell>
          <cell r="C6291" t="str">
            <v>TUBO FOFO C/FG PN-16 D=350MM;L=5000MM (430KG)</v>
          </cell>
          <cell r="D6291" t="str">
            <v>UN</v>
          </cell>
          <cell r="E6291">
            <v>0</v>
          </cell>
        </row>
        <row r="6292">
          <cell r="B6292" t="str">
            <v>526876</v>
          </cell>
          <cell r="C6292" t="str">
            <v>TUBO FOFO C/FG PN-16 D=350MM;L=5500MM (467KG)</v>
          </cell>
          <cell r="D6292" t="str">
            <v>UN</v>
          </cell>
          <cell r="E6292">
            <v>0</v>
          </cell>
        </row>
        <row r="6293">
          <cell r="B6293" t="str">
            <v>526877</v>
          </cell>
          <cell r="C6293" t="str">
            <v>TUBO FOFO C/FG PN-16 D=350MM;L=5800MM (490KG)</v>
          </cell>
          <cell r="D6293" t="str">
            <v>UN</v>
          </cell>
          <cell r="E6293">
            <v>0</v>
          </cell>
        </row>
        <row r="6294">
          <cell r="B6294" t="str">
            <v>526878</v>
          </cell>
          <cell r="C6294" t="str">
            <v>TUBO FOFO C/FG PN-16 D=400MM;L=1000MM (158KG)</v>
          </cell>
          <cell r="D6294" t="str">
            <v>UN</v>
          </cell>
          <cell r="E6294">
            <v>0</v>
          </cell>
        </row>
        <row r="6295">
          <cell r="B6295" t="str">
            <v>526879</v>
          </cell>
          <cell r="C6295" t="str">
            <v>TUBO FOFO C/FG PN-16 D=400MM;L=1500MM (202KG)</v>
          </cell>
          <cell r="D6295" t="str">
            <v>UN</v>
          </cell>
          <cell r="E6295">
            <v>0</v>
          </cell>
        </row>
        <row r="6296">
          <cell r="B6296" t="str">
            <v>526880</v>
          </cell>
          <cell r="C6296" t="str">
            <v>TUBO FOFO C/FG PN-16 D=400MM;L=2000MM (247KG)</v>
          </cell>
          <cell r="D6296" t="str">
            <v>UN</v>
          </cell>
          <cell r="E6296">
            <v>0</v>
          </cell>
        </row>
        <row r="6297">
          <cell r="B6297" t="str">
            <v>526881</v>
          </cell>
          <cell r="C6297" t="str">
            <v>TUBO FOFO C/FG PN-16 D=400MM;L=2500MM (292KG)</v>
          </cell>
          <cell r="D6297" t="str">
            <v>UN</v>
          </cell>
          <cell r="E6297">
            <v>0</v>
          </cell>
        </row>
        <row r="6298">
          <cell r="B6298" t="str">
            <v>526882</v>
          </cell>
          <cell r="C6298" t="str">
            <v>TUBO FOFO C/FG PN-16 D=400MM;L=3000MM (337KG)</v>
          </cell>
          <cell r="D6298" t="str">
            <v>UN</v>
          </cell>
          <cell r="E6298">
            <v>0</v>
          </cell>
        </row>
        <row r="6299">
          <cell r="B6299" t="str">
            <v>526883</v>
          </cell>
          <cell r="C6299" t="str">
            <v>TUBO FOFO C/FG PN-16 D=400MM;L=3500MM (381KG)</v>
          </cell>
          <cell r="D6299" t="str">
            <v>UN</v>
          </cell>
          <cell r="E6299">
            <v>0</v>
          </cell>
        </row>
        <row r="6300">
          <cell r="B6300" t="str">
            <v>526884</v>
          </cell>
          <cell r="C6300" t="str">
            <v>TUBO FOFO C/FG PN-16 D=400MM;L=4000MM (426KG)</v>
          </cell>
          <cell r="D6300" t="str">
            <v>UN</v>
          </cell>
          <cell r="E6300">
            <v>0</v>
          </cell>
        </row>
        <row r="6301">
          <cell r="B6301" t="str">
            <v>526885</v>
          </cell>
          <cell r="C6301" t="str">
            <v>TUBO FOFO C/FG PN-16 D=400MM;L=4500MM (471KG)</v>
          </cell>
          <cell r="D6301" t="str">
            <v>UN</v>
          </cell>
          <cell r="E6301">
            <v>0</v>
          </cell>
        </row>
        <row r="6302">
          <cell r="B6302" t="str">
            <v>526886</v>
          </cell>
          <cell r="C6302" t="str">
            <v>TUBO FOFO C/FG PN-16 D=400MM;L=5000MM (516KG)</v>
          </cell>
          <cell r="D6302" t="str">
            <v>UN</v>
          </cell>
          <cell r="E6302">
            <v>0</v>
          </cell>
        </row>
        <row r="6303">
          <cell r="B6303" t="str">
            <v>526887</v>
          </cell>
          <cell r="C6303" t="str">
            <v>TUBO FOFO C/FG PN-16 D=400MM;L=5500MM (560KG)</v>
          </cell>
          <cell r="D6303" t="str">
            <v>UN</v>
          </cell>
          <cell r="E6303">
            <v>0</v>
          </cell>
        </row>
        <row r="6304">
          <cell r="B6304" t="str">
            <v>526888</v>
          </cell>
          <cell r="C6304" t="str">
            <v>TUBO FOFO C/FG PN-16 D=400MM;L=5800MM (587KG)</v>
          </cell>
          <cell r="D6304" t="str">
            <v>UN</v>
          </cell>
          <cell r="E6304">
            <v>0</v>
          </cell>
        </row>
        <row r="6305">
          <cell r="B6305" t="str">
            <v>526889</v>
          </cell>
          <cell r="C6305" t="str">
            <v>TUBO FOFO C/FG PN-16 D=450MM;L=1000MM (189KG)</v>
          </cell>
          <cell r="D6305" t="str">
            <v>UN</v>
          </cell>
          <cell r="E6305">
            <v>0</v>
          </cell>
        </row>
        <row r="6306">
          <cell r="B6306" t="str">
            <v>526890</v>
          </cell>
          <cell r="C6306" t="str">
            <v>TUBO FOFO C/FG PN-16 D=450MM;L=1500MM (242KG)</v>
          </cell>
          <cell r="D6306" t="str">
            <v>UN</v>
          </cell>
          <cell r="E6306">
            <v>0</v>
          </cell>
        </row>
        <row r="6307">
          <cell r="B6307" t="str">
            <v>526891</v>
          </cell>
          <cell r="C6307" t="str">
            <v>TUBO FOFO C/FG PN-16 D=450MM;L=2000MM (294KG)</v>
          </cell>
          <cell r="D6307" t="str">
            <v>UN</v>
          </cell>
          <cell r="E6307">
            <v>0</v>
          </cell>
        </row>
        <row r="6308">
          <cell r="B6308" t="str">
            <v>526892</v>
          </cell>
          <cell r="C6308" t="str">
            <v>TUBO FOFO C/FG PN-16 D=450MM;L=2500MM (347KG)</v>
          </cell>
          <cell r="D6308" t="str">
            <v>UN</v>
          </cell>
          <cell r="E6308">
            <v>0</v>
          </cell>
        </row>
        <row r="6309">
          <cell r="B6309" t="str">
            <v>526893</v>
          </cell>
          <cell r="C6309" t="str">
            <v>TUBO FOFO C/FG PN-16 D=450MM;L=3000MM (399KG)</v>
          </cell>
          <cell r="D6309" t="str">
            <v>UN</v>
          </cell>
          <cell r="E6309">
            <v>0</v>
          </cell>
        </row>
        <row r="6310">
          <cell r="B6310" t="str">
            <v>526894</v>
          </cell>
          <cell r="C6310" t="str">
            <v>TUBO FOFO C/FG PN-16 D=450MM;L=3500MM (452KG)</v>
          </cell>
          <cell r="D6310" t="str">
            <v>UN</v>
          </cell>
          <cell r="E6310">
            <v>0</v>
          </cell>
        </row>
        <row r="6311">
          <cell r="B6311" t="str">
            <v>526895</v>
          </cell>
          <cell r="C6311" t="str">
            <v>TUBO FOFO C/FG PN-16 D=450MM;L=4000MM (504KG)</v>
          </cell>
          <cell r="D6311" t="str">
            <v>UN</v>
          </cell>
          <cell r="E6311">
            <v>0</v>
          </cell>
        </row>
        <row r="6312">
          <cell r="B6312" t="str">
            <v>526896</v>
          </cell>
          <cell r="C6312" t="str">
            <v>TUBO FOFO C/FG PN-16 D=450MM;L=4500MM (557KG)</v>
          </cell>
          <cell r="D6312" t="str">
            <v>UN</v>
          </cell>
          <cell r="E6312">
            <v>0</v>
          </cell>
        </row>
        <row r="6313">
          <cell r="B6313" t="str">
            <v>526897</v>
          </cell>
          <cell r="C6313" t="str">
            <v>TUBO FOFO C/FG PN-16 D=450MM;L=5000MM (610KG)</v>
          </cell>
          <cell r="D6313" t="str">
            <v>UN</v>
          </cell>
          <cell r="E6313">
            <v>0</v>
          </cell>
        </row>
        <row r="6314">
          <cell r="B6314" t="str">
            <v>526898</v>
          </cell>
          <cell r="C6314" t="str">
            <v>TUBO FOFO C/FG PN-16 D=450MM;L=5500MM (662KG)</v>
          </cell>
          <cell r="D6314" t="str">
            <v>UN</v>
          </cell>
          <cell r="E6314">
            <v>0</v>
          </cell>
        </row>
        <row r="6315">
          <cell r="B6315" t="str">
            <v>526899</v>
          </cell>
          <cell r="C6315" t="str">
            <v>TUBO FOFO C/FG PN-16 D=500MM;L=1000MM (228KG)</v>
          </cell>
          <cell r="D6315" t="str">
            <v>UN</v>
          </cell>
          <cell r="E6315">
            <v>0</v>
          </cell>
        </row>
        <row r="6316">
          <cell r="B6316" t="str">
            <v>526901</v>
          </cell>
          <cell r="C6316" t="str">
            <v>TUBO FOFO C/FG PN-16 D=500MM;L=1500MM (289KG)</v>
          </cell>
          <cell r="D6316" t="str">
            <v>UN</v>
          </cell>
          <cell r="E6316">
            <v>0</v>
          </cell>
        </row>
        <row r="6317">
          <cell r="B6317" t="str">
            <v>526902</v>
          </cell>
          <cell r="C6317" t="str">
            <v>TUBO FOFO C/FG PN-16 D=500MM;L=2000MM (350KG)</v>
          </cell>
          <cell r="D6317" t="str">
            <v>UN</v>
          </cell>
          <cell r="E6317">
            <v>0</v>
          </cell>
        </row>
        <row r="6318">
          <cell r="B6318" t="str">
            <v>526903</v>
          </cell>
          <cell r="C6318" t="str">
            <v>TUBO FOFO C/FG PN-16 D=500MM;L=2500MM (411KG)</v>
          </cell>
          <cell r="D6318" t="str">
            <v>UN</v>
          </cell>
          <cell r="E6318">
            <v>0</v>
          </cell>
        </row>
        <row r="6319">
          <cell r="B6319" t="str">
            <v>526904</v>
          </cell>
          <cell r="C6319" t="str">
            <v>TUBO FOFO C/FG PN-16 D=500MM;L=3000MM (471KG)</v>
          </cell>
          <cell r="D6319" t="str">
            <v>UN</v>
          </cell>
          <cell r="E6319">
            <v>0</v>
          </cell>
        </row>
        <row r="6320">
          <cell r="B6320" t="str">
            <v>526905</v>
          </cell>
          <cell r="C6320" t="str">
            <v>TUBO FOFO C/FG PN-16 D=500MM;L=3500MM (532KG)</v>
          </cell>
          <cell r="D6320" t="str">
            <v>UN</v>
          </cell>
          <cell r="E6320">
            <v>0</v>
          </cell>
        </row>
        <row r="6321">
          <cell r="B6321" t="str">
            <v>526906</v>
          </cell>
          <cell r="C6321" t="str">
            <v>TUBO FOFO C/FG PN-16 D=500MM;L=4000MM (593KG)</v>
          </cell>
          <cell r="D6321" t="str">
            <v>UN</v>
          </cell>
          <cell r="E6321">
            <v>0</v>
          </cell>
        </row>
        <row r="6322">
          <cell r="B6322" t="str">
            <v>526907</v>
          </cell>
          <cell r="C6322" t="str">
            <v>TUBO FOFO C/FG PN-16 D=500MM;L=4500MM (654KG)</v>
          </cell>
          <cell r="D6322" t="str">
            <v>UN</v>
          </cell>
          <cell r="E6322">
            <v>0</v>
          </cell>
        </row>
        <row r="6323">
          <cell r="B6323" t="str">
            <v>526908</v>
          </cell>
          <cell r="C6323" t="str">
            <v>TUBO FOFO C/FG PN-16 D=500MM;L=5000MM (715KG)</v>
          </cell>
          <cell r="D6323" t="str">
            <v>UN</v>
          </cell>
          <cell r="E6323">
            <v>0</v>
          </cell>
        </row>
        <row r="6324">
          <cell r="B6324" t="str">
            <v>526909</v>
          </cell>
          <cell r="C6324" t="str">
            <v>TUBO FOFO C/FG PN-16 D=500MM;L=5500MM (776KG)</v>
          </cell>
          <cell r="D6324" t="str">
            <v>UN</v>
          </cell>
          <cell r="E6324">
            <v>0</v>
          </cell>
        </row>
        <row r="6325">
          <cell r="B6325" t="str">
            <v>526910</v>
          </cell>
          <cell r="C6325" t="str">
            <v>TUBO FOFO C/FG PN-16 D=500MM;L=5800MM (812KG)</v>
          </cell>
          <cell r="D6325" t="str">
            <v>UN</v>
          </cell>
          <cell r="E6325">
            <v>0</v>
          </cell>
        </row>
        <row r="6326">
          <cell r="B6326" t="str">
            <v>526911</v>
          </cell>
          <cell r="C6326" t="str">
            <v>TUBO FOFO C/FG PN-16 D=600MM;L=1000MM (322KG)</v>
          </cell>
          <cell r="D6326" t="str">
            <v>UN</v>
          </cell>
          <cell r="E6326">
            <v>0</v>
          </cell>
        </row>
        <row r="6327">
          <cell r="B6327" t="str">
            <v>526912</v>
          </cell>
          <cell r="C6327" t="str">
            <v>TUBO FOFO C/FG PN-16 D=600MM;L=1500MM (401KG)</v>
          </cell>
          <cell r="D6327" t="str">
            <v>UN</v>
          </cell>
          <cell r="E6327">
            <v>0</v>
          </cell>
        </row>
        <row r="6328">
          <cell r="B6328" t="str">
            <v>526913</v>
          </cell>
          <cell r="C6328" t="str">
            <v>TUBO FOFO C/FG PN-16 D=600MM;L=2000MM (480KG)</v>
          </cell>
          <cell r="D6328" t="str">
            <v>UN</v>
          </cell>
          <cell r="E6328">
            <v>0</v>
          </cell>
        </row>
        <row r="6329">
          <cell r="B6329" t="str">
            <v>526914</v>
          </cell>
          <cell r="C6329" t="str">
            <v>TUBO FOFO C/FG PN-16 D=600MM;L=2500MM (559KG)</v>
          </cell>
          <cell r="D6329" t="str">
            <v>UN</v>
          </cell>
          <cell r="E6329">
            <v>0</v>
          </cell>
        </row>
        <row r="6330">
          <cell r="B6330" t="str">
            <v>526915</v>
          </cell>
          <cell r="C6330" t="str">
            <v>TUBO FOFO C/FG PN-16 D=600MM;L=3000MM (638KG)</v>
          </cell>
          <cell r="D6330" t="str">
            <v>UN</v>
          </cell>
          <cell r="E6330">
            <v>0</v>
          </cell>
        </row>
        <row r="6331">
          <cell r="B6331" t="str">
            <v>526916</v>
          </cell>
          <cell r="C6331" t="str">
            <v>TUBO FOFO C/FG PN-16 D=600MM;L=3500MM (717KG)</v>
          </cell>
          <cell r="D6331" t="str">
            <v>UN</v>
          </cell>
          <cell r="E6331">
            <v>0</v>
          </cell>
        </row>
        <row r="6332">
          <cell r="B6332" t="str">
            <v>526917</v>
          </cell>
          <cell r="C6332" t="str">
            <v>TUBO FOFO C/FG PN-16 D=600MM;L=4000MM (796KG)</v>
          </cell>
          <cell r="D6332" t="str">
            <v>UN</v>
          </cell>
          <cell r="E6332">
            <v>0</v>
          </cell>
        </row>
        <row r="6333">
          <cell r="B6333" t="str">
            <v>526918</v>
          </cell>
          <cell r="C6333" t="str">
            <v>TUBO FOFO C/FG PN-16 D=600MM;L=4500MM (875KG)</v>
          </cell>
          <cell r="D6333" t="str">
            <v>UN</v>
          </cell>
          <cell r="E6333">
            <v>0</v>
          </cell>
        </row>
        <row r="6334">
          <cell r="B6334" t="str">
            <v>526919</v>
          </cell>
          <cell r="C6334" t="str">
            <v>TUBO FOFO C/FG PN-16 D=600MM;L=5000MM (954KG)</v>
          </cell>
          <cell r="D6334" t="str">
            <v>UN</v>
          </cell>
          <cell r="E6334">
            <v>0</v>
          </cell>
        </row>
        <row r="6335">
          <cell r="B6335" t="str">
            <v>526920</v>
          </cell>
          <cell r="C6335" t="str">
            <v>TUBO FOFO C/FG PN-16 D=600MM;L=5500MM (1033KG)</v>
          </cell>
          <cell r="D6335" t="str">
            <v>UN</v>
          </cell>
          <cell r="E6335">
            <v>0</v>
          </cell>
        </row>
        <row r="6336">
          <cell r="B6336" t="str">
            <v>526921</v>
          </cell>
          <cell r="C6336" t="str">
            <v>TUBO FOFO C/FG PN-16 D=600MM;L=5800MM (1080KG)</v>
          </cell>
          <cell r="D6336" t="str">
            <v>UN</v>
          </cell>
          <cell r="E6336">
            <v>0</v>
          </cell>
        </row>
        <row r="6337">
          <cell r="B6337" t="str">
            <v>526922</v>
          </cell>
          <cell r="C6337" t="str">
            <v>TUBO FOFO C/FG PN-16 D=700MM;L=1000MM (442KG)</v>
          </cell>
          <cell r="D6337" t="str">
            <v>UN</v>
          </cell>
          <cell r="E6337">
            <v>0</v>
          </cell>
        </row>
        <row r="6338">
          <cell r="B6338" t="str">
            <v>526923</v>
          </cell>
          <cell r="C6338" t="str">
            <v>TUBO FOFO C/FG PN-16 D=700MM;L=1500MM (572KG)</v>
          </cell>
          <cell r="D6338" t="str">
            <v>UN</v>
          </cell>
          <cell r="E6338">
            <v>0</v>
          </cell>
        </row>
        <row r="6339">
          <cell r="B6339" t="str">
            <v>526924</v>
          </cell>
          <cell r="C6339" t="str">
            <v>TUBO FOFO C/FG PN-16 D=700MM;L=2000MM (702KG)</v>
          </cell>
          <cell r="D6339" t="str">
            <v>UN</v>
          </cell>
          <cell r="E6339">
            <v>0</v>
          </cell>
        </row>
        <row r="6340">
          <cell r="B6340" t="str">
            <v>526925</v>
          </cell>
          <cell r="C6340" t="str">
            <v>TUBO FOFO C/FG PN-16 D=700MM;L=2500MM (832KG)</v>
          </cell>
          <cell r="D6340" t="str">
            <v>UN</v>
          </cell>
          <cell r="E6340">
            <v>0</v>
          </cell>
        </row>
        <row r="6341">
          <cell r="B6341" t="str">
            <v>526926</v>
          </cell>
          <cell r="C6341" t="str">
            <v>TUBO FOFO C/FG PN-16 D=700MM;L=3000MM (962KG)</v>
          </cell>
          <cell r="D6341" t="str">
            <v>UN</v>
          </cell>
          <cell r="E6341">
            <v>0</v>
          </cell>
        </row>
        <row r="6342">
          <cell r="B6342" t="str">
            <v>526927</v>
          </cell>
          <cell r="C6342" t="str">
            <v>TUBO FOFO C/FG PN-16 D=700MM;L=3500MM (1092KG)</v>
          </cell>
          <cell r="D6342" t="str">
            <v>UN</v>
          </cell>
          <cell r="E6342">
            <v>0</v>
          </cell>
        </row>
        <row r="6343">
          <cell r="B6343" t="str">
            <v>526928</v>
          </cell>
          <cell r="C6343" t="str">
            <v>TUBO FOFO C/FG PN-16 D=700MM;L=4000MM (1222KG)</v>
          </cell>
          <cell r="D6343" t="str">
            <v>UN</v>
          </cell>
          <cell r="E6343">
            <v>0</v>
          </cell>
        </row>
        <row r="6344">
          <cell r="B6344" t="str">
            <v>526929</v>
          </cell>
          <cell r="C6344" t="str">
            <v>TUBO FOFO C/FG PN-16 D=700MM;L=4500MM (1352KG)</v>
          </cell>
          <cell r="D6344" t="str">
            <v>UN</v>
          </cell>
          <cell r="E6344">
            <v>0</v>
          </cell>
        </row>
        <row r="6345">
          <cell r="B6345" t="str">
            <v>526930</v>
          </cell>
          <cell r="C6345" t="str">
            <v>TUBO FOFO C/FG PN-16 D=700MM;L=5000MM (1482KG)</v>
          </cell>
          <cell r="D6345" t="str">
            <v>UN</v>
          </cell>
          <cell r="E6345">
            <v>0</v>
          </cell>
        </row>
        <row r="6346">
          <cell r="B6346" t="str">
            <v>526931</v>
          </cell>
          <cell r="C6346" t="str">
            <v>TUBO FOFO C/FG PN-16 D=700MM;L=5500MM (1613KG)</v>
          </cell>
          <cell r="D6346" t="str">
            <v>UN</v>
          </cell>
          <cell r="E6346">
            <v>0</v>
          </cell>
        </row>
        <row r="6347">
          <cell r="B6347" t="str">
            <v>526932</v>
          </cell>
          <cell r="C6347" t="str">
            <v>TUBO FOFO C/FG PN-16 D=700MM;L=6000MM (1743KG)</v>
          </cell>
          <cell r="D6347" t="str">
            <v>UN</v>
          </cell>
          <cell r="E6347">
            <v>0</v>
          </cell>
        </row>
        <row r="6348">
          <cell r="B6348" t="str">
            <v>526933</v>
          </cell>
          <cell r="C6348" t="str">
            <v>TUBO FOFO C/FG PN-16 D=700MM;L=6500MM (1873KG)</v>
          </cell>
          <cell r="D6348" t="str">
            <v>UN</v>
          </cell>
          <cell r="E6348">
            <v>0</v>
          </cell>
        </row>
        <row r="6349">
          <cell r="B6349" t="str">
            <v>526934</v>
          </cell>
          <cell r="C6349" t="str">
            <v>TUBO FOFO C/FG PN-16 D=700MM;L=6800MM (1951KG)</v>
          </cell>
          <cell r="D6349" t="str">
            <v>UN</v>
          </cell>
          <cell r="E6349">
            <v>0</v>
          </cell>
        </row>
        <row r="6351">
          <cell r="B6351" t="str">
            <v>527000</v>
          </cell>
          <cell r="C6351" t="str">
            <v>TUBO FOFO C/FG PN-16/JE (C31 - METALURGICA 100%)</v>
          </cell>
        </row>
        <row r="6352">
          <cell r="B6352" t="str">
            <v>527001</v>
          </cell>
          <cell r="C6352" t="str">
            <v>TUBO FOFO C/FG PN-16/JE D=80MM;L=1500MM (26KG)</v>
          </cell>
          <cell r="D6352" t="str">
            <v>UN</v>
          </cell>
          <cell r="E6352">
            <v>0</v>
          </cell>
        </row>
        <row r="6353">
          <cell r="B6353" t="str">
            <v>527002</v>
          </cell>
          <cell r="C6353" t="str">
            <v>TUBO FOFO C/FG PN-16/JE D=80MM;L=2000MM (33KG)</v>
          </cell>
          <cell r="D6353" t="str">
            <v>UN</v>
          </cell>
          <cell r="E6353">
            <v>0</v>
          </cell>
        </row>
        <row r="6354">
          <cell r="B6354" t="str">
            <v>527003</v>
          </cell>
          <cell r="C6354" t="str">
            <v>TUBO FOFO C/FG PN-16/JE D=80MM;L=2500MM (40KG)</v>
          </cell>
          <cell r="D6354" t="str">
            <v>UN</v>
          </cell>
          <cell r="E6354">
            <v>0</v>
          </cell>
        </row>
        <row r="6355">
          <cell r="B6355" t="str">
            <v>527004</v>
          </cell>
          <cell r="C6355" t="str">
            <v>TUBO FOFO C/FG PN-16/JE D=80MM;L=3000MM (46KG)</v>
          </cell>
          <cell r="D6355" t="str">
            <v>UN</v>
          </cell>
          <cell r="E6355">
            <v>0</v>
          </cell>
        </row>
        <row r="6356">
          <cell r="B6356" t="str">
            <v>527005</v>
          </cell>
          <cell r="C6356" t="str">
            <v>TUBO FOFO C/FG PN-16/JE D=80MM;L=3500MM (52KG)</v>
          </cell>
          <cell r="D6356" t="str">
            <v>UN</v>
          </cell>
          <cell r="E6356">
            <v>0</v>
          </cell>
        </row>
        <row r="6357">
          <cell r="B6357" t="str">
            <v>527006</v>
          </cell>
          <cell r="C6357" t="str">
            <v>TUBO FOFO C/FG PN-16/JE D=80MM;L=4000MM (59KG)</v>
          </cell>
          <cell r="D6357" t="str">
            <v>UN</v>
          </cell>
          <cell r="E6357">
            <v>0</v>
          </cell>
        </row>
        <row r="6358">
          <cell r="B6358" t="str">
            <v>527007</v>
          </cell>
          <cell r="C6358" t="str">
            <v>TUBO FOFO C/FG PN-16/JE D=80MM;L=4500MM (65KG)</v>
          </cell>
          <cell r="D6358" t="str">
            <v>UN</v>
          </cell>
          <cell r="E6358">
            <v>0</v>
          </cell>
        </row>
        <row r="6359">
          <cell r="B6359" t="str">
            <v>527008</v>
          </cell>
          <cell r="C6359" t="str">
            <v>TUBO FOFO C/FG PN-16/JE D=80MM;L=5000MM (72KG)</v>
          </cell>
          <cell r="D6359" t="str">
            <v>UN</v>
          </cell>
          <cell r="E6359">
            <v>0</v>
          </cell>
        </row>
        <row r="6360">
          <cell r="B6360" t="str">
            <v>527009</v>
          </cell>
          <cell r="C6360" t="str">
            <v>TUBO FOFO C/FG PN-16/JE D=80MM;L=5500MM (79KG)</v>
          </cell>
          <cell r="D6360" t="str">
            <v>UN</v>
          </cell>
          <cell r="E6360">
            <v>0</v>
          </cell>
        </row>
        <row r="6361">
          <cell r="B6361" t="str">
            <v>527010</v>
          </cell>
          <cell r="C6361" t="str">
            <v>TUBO FOFO C/FG PN-16/JE D=80MM;L=5800MM (82KG)</v>
          </cell>
          <cell r="D6361" t="str">
            <v>UN</v>
          </cell>
          <cell r="E6361">
            <v>0</v>
          </cell>
        </row>
        <row r="6362">
          <cell r="B6362" t="str">
            <v>527011</v>
          </cell>
          <cell r="C6362" t="str">
            <v>TUBO FOFO C/FG PN-16/JE D=100MM;L=1000MM (26KG)</v>
          </cell>
          <cell r="D6362" t="str">
            <v>UN</v>
          </cell>
          <cell r="E6362">
            <v>0</v>
          </cell>
        </row>
        <row r="6363">
          <cell r="B6363" t="str">
            <v>527012</v>
          </cell>
          <cell r="C6363" t="str">
            <v>TUBO FOFO C/FG PN-16/JE D=100MM;L=1500MM (35KG)</v>
          </cell>
          <cell r="D6363" t="str">
            <v>UN</v>
          </cell>
          <cell r="E6363">
            <v>0</v>
          </cell>
        </row>
        <row r="6364">
          <cell r="B6364" t="str">
            <v>527013</v>
          </cell>
          <cell r="C6364" t="str">
            <v>TUBO FOFO C/FG PN-16/JE D=100MM;L=2000MM (43KG)</v>
          </cell>
          <cell r="D6364" t="str">
            <v>UN</v>
          </cell>
          <cell r="E6364">
            <v>0</v>
          </cell>
        </row>
        <row r="6365">
          <cell r="B6365" t="str">
            <v>527014</v>
          </cell>
          <cell r="C6365" t="str">
            <v>TUBO FOFO C/FG PN-16/JE D=100MM;L=2500MM (52KG)</v>
          </cell>
          <cell r="D6365" t="str">
            <v>UN</v>
          </cell>
          <cell r="E6365">
            <v>0</v>
          </cell>
        </row>
        <row r="6366">
          <cell r="B6366" t="str">
            <v>527015</v>
          </cell>
          <cell r="C6366" t="str">
            <v>TUBO FOFO C/FG PN-16/JE D=100MM;L=3000MM (60KG)</v>
          </cell>
          <cell r="D6366" t="str">
            <v>UN</v>
          </cell>
          <cell r="E6366">
            <v>0</v>
          </cell>
        </row>
        <row r="6367">
          <cell r="B6367" t="str">
            <v>527016</v>
          </cell>
          <cell r="C6367" t="str">
            <v>TUBO FOFO C/FG PN-16/JE D=100MM;L=3500MM (69KG)</v>
          </cell>
          <cell r="D6367" t="str">
            <v>UN</v>
          </cell>
          <cell r="E6367">
            <v>0</v>
          </cell>
        </row>
        <row r="6368">
          <cell r="B6368" t="str">
            <v>527017</v>
          </cell>
          <cell r="C6368" t="str">
            <v>TUBO FOFO C/FG PN-16/JE D=100MM;L=4000MM (78KG)</v>
          </cell>
          <cell r="D6368" t="str">
            <v>UN</v>
          </cell>
          <cell r="E6368">
            <v>0</v>
          </cell>
        </row>
        <row r="6369">
          <cell r="B6369" t="str">
            <v>527018</v>
          </cell>
          <cell r="C6369" t="str">
            <v>TUBO FOFO C/FG PN-16/JE D=100MM;L=4500MM (86KG)</v>
          </cell>
          <cell r="D6369" t="str">
            <v>UN</v>
          </cell>
          <cell r="E6369">
            <v>0</v>
          </cell>
        </row>
        <row r="6370">
          <cell r="B6370" t="str">
            <v>527019</v>
          </cell>
          <cell r="C6370" t="str">
            <v>TUBO FOFO C/FG PN-16/JE D=100MM;L=5000MM (95KG)</v>
          </cell>
          <cell r="D6370" t="str">
            <v>UN</v>
          </cell>
          <cell r="E6370">
            <v>0</v>
          </cell>
        </row>
        <row r="6371">
          <cell r="B6371" t="str">
            <v>527020</v>
          </cell>
          <cell r="C6371" t="str">
            <v>TUBO FOFO C/FG PN-16/JE D=100MM;L=5500MM (103KG)</v>
          </cell>
          <cell r="D6371" t="str">
            <v>UN</v>
          </cell>
          <cell r="E6371">
            <v>0</v>
          </cell>
        </row>
        <row r="6372">
          <cell r="B6372" t="str">
            <v>527021</v>
          </cell>
          <cell r="C6372" t="str">
            <v>TUBO FOFO C/FG PN-16/JE D=100MM;L=5800MM (109KG)</v>
          </cell>
          <cell r="D6372" t="str">
            <v>UN</v>
          </cell>
          <cell r="E6372">
            <v>0</v>
          </cell>
        </row>
        <row r="6373">
          <cell r="B6373" t="str">
            <v>527022</v>
          </cell>
          <cell r="C6373" t="str">
            <v>TUBO FOFO C/FG PN-16/JE D=150MM;L=1000MM (41KG)</v>
          </cell>
          <cell r="D6373" t="str">
            <v>UN</v>
          </cell>
          <cell r="E6373">
            <v>0</v>
          </cell>
        </row>
        <row r="6374">
          <cell r="B6374" t="str">
            <v>527023</v>
          </cell>
          <cell r="C6374" t="str">
            <v>TUBO FOFO C/FG PN-16/JE D=150MM;L=1500MM (54KG)</v>
          </cell>
          <cell r="D6374" t="str">
            <v>UN</v>
          </cell>
          <cell r="E6374">
            <v>0</v>
          </cell>
        </row>
        <row r="6375">
          <cell r="B6375" t="str">
            <v>527024</v>
          </cell>
          <cell r="C6375" t="str">
            <v>TUBO FOFO C/FG PN-16/JE D=150MM;L=2000MM (67KG)</v>
          </cell>
          <cell r="D6375" t="str">
            <v>UN</v>
          </cell>
          <cell r="E6375">
            <v>0</v>
          </cell>
        </row>
        <row r="6376">
          <cell r="B6376" t="str">
            <v>527025</v>
          </cell>
          <cell r="C6376" t="str">
            <v>TUBO FOFO C/FG PN-16/JE D=150MM;L=2500MM (80KG)</v>
          </cell>
          <cell r="D6376" t="str">
            <v>UN</v>
          </cell>
          <cell r="E6376">
            <v>0</v>
          </cell>
        </row>
        <row r="6377">
          <cell r="B6377" t="str">
            <v>527026</v>
          </cell>
          <cell r="C6377" t="str">
            <v>TUBO FOFO C/FG PN-16/JE D=150MM;L=3000MM (93KG)</v>
          </cell>
          <cell r="D6377" t="str">
            <v>UN</v>
          </cell>
          <cell r="E6377">
            <v>0</v>
          </cell>
        </row>
        <row r="6378">
          <cell r="B6378" t="str">
            <v>527027</v>
          </cell>
          <cell r="C6378" t="str">
            <v>TUBO FOFO C/FG PN-16/JE D=150MM;L=3500MM (106KG)</v>
          </cell>
          <cell r="D6378" t="str">
            <v>UN</v>
          </cell>
          <cell r="E6378">
            <v>0</v>
          </cell>
        </row>
        <row r="6379">
          <cell r="B6379" t="str">
            <v>527028</v>
          </cell>
          <cell r="C6379" t="str">
            <v>TUBO FOFO C/FG PN-16/JE D=150MM;L=4000MM (119KG)</v>
          </cell>
          <cell r="D6379" t="str">
            <v>UN</v>
          </cell>
          <cell r="E6379">
            <v>0</v>
          </cell>
        </row>
        <row r="6380">
          <cell r="B6380" t="str">
            <v>527029</v>
          </cell>
          <cell r="C6380" t="str">
            <v>TUBO FOFO C/FG PN-16/JE D=150MM;L=4500MM (132KG)</v>
          </cell>
          <cell r="D6380" t="str">
            <v>UN</v>
          </cell>
          <cell r="E6380">
            <v>0</v>
          </cell>
        </row>
        <row r="6381">
          <cell r="B6381" t="str">
            <v>527030</v>
          </cell>
          <cell r="C6381" t="str">
            <v>TUBO FOFO C/FG PN-16/JE D=150MM;L=5000MM (145KG)</v>
          </cell>
          <cell r="D6381" t="str">
            <v>UN</v>
          </cell>
          <cell r="E6381">
            <v>0</v>
          </cell>
        </row>
        <row r="6382">
          <cell r="B6382" t="str">
            <v>527031</v>
          </cell>
          <cell r="C6382" t="str">
            <v>TUBO FOFO C/FG PN-16/JE D=150MM;L=5500MM (158KG)</v>
          </cell>
          <cell r="D6382" t="str">
            <v>UN</v>
          </cell>
          <cell r="E6382">
            <v>0</v>
          </cell>
        </row>
        <row r="6383">
          <cell r="B6383" t="str">
            <v>527032</v>
          </cell>
          <cell r="C6383" t="str">
            <v>TUBO FOFO C/FG PN-16/JE D=150MM;L=5800MM (166KG)</v>
          </cell>
          <cell r="D6383" t="str">
            <v>UN</v>
          </cell>
          <cell r="E6383">
            <v>0</v>
          </cell>
        </row>
        <row r="6384">
          <cell r="B6384" t="str">
            <v>527033</v>
          </cell>
          <cell r="C6384" t="str">
            <v>TUBO FOFO C/FG PN-16/JE D=200MM;L=1000MM (55KG)</v>
          </cell>
          <cell r="D6384" t="str">
            <v>UN</v>
          </cell>
          <cell r="E6384">
            <v>0</v>
          </cell>
        </row>
        <row r="6385">
          <cell r="B6385" t="str">
            <v>527034</v>
          </cell>
          <cell r="C6385" t="str">
            <v>TUBO FOFO C/FG PN-16/JE D=200MM;L=1500MM (72KG)</v>
          </cell>
          <cell r="D6385" t="str">
            <v>UN</v>
          </cell>
          <cell r="E6385">
            <v>0</v>
          </cell>
        </row>
        <row r="6386">
          <cell r="B6386" t="str">
            <v>527035</v>
          </cell>
          <cell r="C6386" t="str">
            <v>TUBO FOFO C/FG PN-16/JE D=200MM;L=2000MM (90KG)</v>
          </cell>
          <cell r="D6386" t="str">
            <v>UN</v>
          </cell>
          <cell r="E6386">
            <v>0</v>
          </cell>
        </row>
        <row r="6387">
          <cell r="B6387" t="str">
            <v>527036</v>
          </cell>
          <cell r="C6387" t="str">
            <v>TUBO FOFO C/FG PN-16/JE D=200MM;L=2500MM (107KG)</v>
          </cell>
          <cell r="D6387" t="str">
            <v>UN</v>
          </cell>
          <cell r="E6387">
            <v>0</v>
          </cell>
        </row>
        <row r="6388">
          <cell r="B6388" t="str">
            <v>527037</v>
          </cell>
          <cell r="C6388" t="str">
            <v>TUBO FOFO C/FG PN-16/JE D=200MM;L=3000MM (124KG)</v>
          </cell>
          <cell r="D6388" t="str">
            <v>UN</v>
          </cell>
          <cell r="E6388">
            <v>0</v>
          </cell>
        </row>
        <row r="6389">
          <cell r="B6389" t="str">
            <v>527038</v>
          </cell>
          <cell r="C6389" t="str">
            <v>TUBO FOFO C/FG PN-16/JE D=200MM;L=3500MM (142KG)</v>
          </cell>
          <cell r="D6389" t="str">
            <v>UN</v>
          </cell>
          <cell r="E6389">
            <v>0</v>
          </cell>
        </row>
        <row r="6390">
          <cell r="B6390" t="str">
            <v>527039</v>
          </cell>
          <cell r="C6390" t="str">
            <v>TUBO FOFO C/FG PN-16/JE D=200MM;L=4000MM (159KG)</v>
          </cell>
          <cell r="D6390" t="str">
            <v>UN</v>
          </cell>
          <cell r="E6390">
            <v>0</v>
          </cell>
        </row>
        <row r="6391">
          <cell r="B6391" t="str">
            <v>527040</v>
          </cell>
          <cell r="C6391" t="str">
            <v>TUBO FOFO C/FG PN-16/JE D=200MM;L=4500MM (177KG)</v>
          </cell>
          <cell r="D6391" t="str">
            <v>UN</v>
          </cell>
          <cell r="E6391">
            <v>0</v>
          </cell>
        </row>
        <row r="6392">
          <cell r="B6392" t="str">
            <v>527041</v>
          </cell>
          <cell r="C6392" t="str">
            <v>TUBO FOFO C/FG PN-16/JE D=200MM;L=5000MM (194KG)</v>
          </cell>
          <cell r="D6392" t="str">
            <v>UN</v>
          </cell>
          <cell r="E6392">
            <v>0</v>
          </cell>
        </row>
        <row r="6393">
          <cell r="B6393" t="str">
            <v>527042</v>
          </cell>
          <cell r="C6393" t="str">
            <v>TUBO FOFO C/FG PN-16/JE D=200MM;L=5500MM (211KG)</v>
          </cell>
          <cell r="D6393" t="str">
            <v>UN</v>
          </cell>
          <cell r="E6393">
            <v>0</v>
          </cell>
        </row>
        <row r="6394">
          <cell r="B6394" t="str">
            <v>527043</v>
          </cell>
          <cell r="C6394" t="str">
            <v>TUBO FOFO C/FG PN-16/JE D=200MM;L=5800MM (222KG)</v>
          </cell>
          <cell r="D6394" t="str">
            <v>UN</v>
          </cell>
          <cell r="E6394">
            <v>0</v>
          </cell>
        </row>
        <row r="6395">
          <cell r="B6395" t="str">
            <v>527044</v>
          </cell>
          <cell r="C6395" t="str">
            <v>TUBO FOFO C/FG PN-16/JE D=250MM;L=1000MM (74KG)</v>
          </cell>
          <cell r="D6395" t="str">
            <v>UN</v>
          </cell>
          <cell r="E6395">
            <v>0</v>
          </cell>
        </row>
        <row r="6396">
          <cell r="B6396" t="str">
            <v>527045</v>
          </cell>
          <cell r="C6396" t="str">
            <v>TUBO FOFO C/FG PN-16/JE D=250MM;L=1500MM (97KG)</v>
          </cell>
          <cell r="D6396" t="str">
            <v>UN</v>
          </cell>
          <cell r="E6396">
            <v>0</v>
          </cell>
        </row>
        <row r="6397">
          <cell r="B6397" t="str">
            <v>527046</v>
          </cell>
          <cell r="C6397" t="str">
            <v>TUBO FOFO C/FG PN-16/JE D=250MM;L=2000MM (120KG)</v>
          </cell>
          <cell r="D6397" t="str">
            <v>UN</v>
          </cell>
          <cell r="E6397">
            <v>0</v>
          </cell>
        </row>
        <row r="6398">
          <cell r="B6398" t="str">
            <v>527047</v>
          </cell>
          <cell r="C6398" t="str">
            <v>TUBO FOFO C/FG PN-16/JE D=250MM;L=2500MM (142KG)</v>
          </cell>
          <cell r="D6398" t="str">
            <v>UN</v>
          </cell>
          <cell r="E6398">
            <v>0</v>
          </cell>
        </row>
        <row r="6399">
          <cell r="B6399" t="str">
            <v>527048</v>
          </cell>
          <cell r="C6399" t="str">
            <v>TUBO FOFO C/FG PN-16/JE D=250MM;L=3000MM (165KG)</v>
          </cell>
          <cell r="D6399" t="str">
            <v>UN</v>
          </cell>
          <cell r="E6399">
            <v>0</v>
          </cell>
        </row>
        <row r="6400">
          <cell r="B6400" t="str">
            <v>527049</v>
          </cell>
          <cell r="C6400" t="str">
            <v>TUBO FOFO C/FG PN-16/JE D=250MM;L=3500MM (187KG)</v>
          </cell>
          <cell r="D6400" t="str">
            <v>UN</v>
          </cell>
          <cell r="E6400">
            <v>0</v>
          </cell>
        </row>
        <row r="6401">
          <cell r="B6401" t="str">
            <v>527050</v>
          </cell>
          <cell r="C6401" t="str">
            <v>TUBO FOFO C/FG PN-16/JE D=250MM;L=4000MM (210KG)</v>
          </cell>
          <cell r="D6401" t="str">
            <v>UN</v>
          </cell>
          <cell r="E6401">
            <v>0</v>
          </cell>
        </row>
        <row r="6402">
          <cell r="B6402" t="str">
            <v>527051</v>
          </cell>
          <cell r="C6402" t="str">
            <v>TUBO FOFO C/FG PN-16/JE D=250MM;L=4500MM (233KG)</v>
          </cell>
          <cell r="D6402" t="str">
            <v>UN</v>
          </cell>
          <cell r="E6402">
            <v>0</v>
          </cell>
        </row>
        <row r="6403">
          <cell r="B6403" t="str">
            <v>527052</v>
          </cell>
          <cell r="C6403" t="str">
            <v>TUBO FOFO C/FG PN-16/JE D=250MM;L=5000MM (256KG)</v>
          </cell>
          <cell r="D6403" t="str">
            <v>UN</v>
          </cell>
          <cell r="E6403">
            <v>0</v>
          </cell>
        </row>
        <row r="6404">
          <cell r="B6404" t="str">
            <v>527053</v>
          </cell>
          <cell r="C6404" t="str">
            <v>TUBO FOFO C/FG PN-16/JE D=250MM;L=5500MM (278KG)</v>
          </cell>
          <cell r="D6404" t="str">
            <v>UN</v>
          </cell>
          <cell r="E6404">
            <v>0</v>
          </cell>
        </row>
        <row r="6405">
          <cell r="B6405" t="str">
            <v>527054</v>
          </cell>
          <cell r="C6405" t="str">
            <v>TUBO FOFO C/FG PN-16/JE D=250MM;L=5800MM (292KG)</v>
          </cell>
          <cell r="D6405" t="str">
            <v>UN</v>
          </cell>
          <cell r="E6405">
            <v>0</v>
          </cell>
        </row>
        <row r="6406">
          <cell r="B6406" t="str">
            <v>527055</v>
          </cell>
          <cell r="C6406" t="str">
            <v>TUBO FOFO C/FG PN-16/JE D=300MM;L=1000MM (94KG)</v>
          </cell>
          <cell r="D6406" t="str">
            <v>UN</v>
          </cell>
          <cell r="E6406">
            <v>0</v>
          </cell>
        </row>
        <row r="6407">
          <cell r="B6407" t="str">
            <v>527056</v>
          </cell>
          <cell r="C6407" t="str">
            <v>TUBO FOFO C/FG PN-16/JE D=300MM;L=1500MM (122KG)</v>
          </cell>
          <cell r="D6407" t="str">
            <v>UN</v>
          </cell>
          <cell r="E6407">
            <v>0</v>
          </cell>
        </row>
        <row r="6408">
          <cell r="B6408" t="str">
            <v>527057</v>
          </cell>
          <cell r="C6408" t="str">
            <v>TUBO FOFO C/FG PN-16/JE D=300MM;L=2000MM (151KG)</v>
          </cell>
          <cell r="D6408" t="str">
            <v>UN</v>
          </cell>
          <cell r="E6408">
            <v>0</v>
          </cell>
        </row>
        <row r="6409">
          <cell r="B6409" t="str">
            <v>527058</v>
          </cell>
          <cell r="C6409" t="str">
            <v>TUBO FOFO C/FG PN-16/JE D=300MM;L=2500MM (179KG)</v>
          </cell>
          <cell r="D6409" t="str">
            <v>UN</v>
          </cell>
          <cell r="E6409">
            <v>0</v>
          </cell>
        </row>
        <row r="6410">
          <cell r="B6410" t="str">
            <v>527059</v>
          </cell>
          <cell r="C6410" t="str">
            <v>TUBO FOFO C/FG PN-16/JE D=300MM;L=3000MM (208KG)</v>
          </cell>
          <cell r="D6410" t="str">
            <v>UN</v>
          </cell>
          <cell r="E6410">
            <v>0</v>
          </cell>
        </row>
        <row r="6411">
          <cell r="B6411" t="str">
            <v>527060</v>
          </cell>
          <cell r="C6411" t="str">
            <v>TUBO FOFO C/FG PN-16/JE D=300MM;L=3500MM (236KG)</v>
          </cell>
          <cell r="D6411" t="str">
            <v>UN</v>
          </cell>
          <cell r="E6411">
            <v>0</v>
          </cell>
        </row>
        <row r="6412">
          <cell r="B6412" t="str">
            <v>527061</v>
          </cell>
          <cell r="C6412" t="str">
            <v>TUBO FOFO C/FG PN-16/JE D=300MM;L=4000MM (265KG)</v>
          </cell>
          <cell r="D6412" t="str">
            <v>UN</v>
          </cell>
          <cell r="E6412">
            <v>0</v>
          </cell>
        </row>
        <row r="6413">
          <cell r="B6413" t="str">
            <v>527062</v>
          </cell>
          <cell r="C6413" t="str">
            <v>TUBO FOFO C/FG PN-16/JE D=300MM;L=4500MM (294KG)</v>
          </cell>
          <cell r="D6413" t="str">
            <v>UN</v>
          </cell>
          <cell r="E6413">
            <v>0</v>
          </cell>
        </row>
        <row r="6414">
          <cell r="B6414" t="str">
            <v>527063</v>
          </cell>
          <cell r="C6414" t="str">
            <v>TUBO FOFO C/FG PN-16/JE D=300MM;L=5000MM (322KG)</v>
          </cell>
          <cell r="D6414" t="str">
            <v>UN</v>
          </cell>
          <cell r="E6414">
            <v>0</v>
          </cell>
        </row>
        <row r="6415">
          <cell r="B6415" t="str">
            <v>527064</v>
          </cell>
          <cell r="C6415" t="str">
            <v>TUBO FOFO C/FG PN-16/JE D=300MM;L=5500MM (351KG)</v>
          </cell>
          <cell r="D6415" t="str">
            <v>UN</v>
          </cell>
          <cell r="E6415">
            <v>0</v>
          </cell>
        </row>
        <row r="6416">
          <cell r="B6416" t="str">
            <v>527065</v>
          </cell>
          <cell r="C6416" t="str">
            <v>TUBO FOFO C/FG PN-16/JE D=300MM;L=5800MM (368KG)</v>
          </cell>
          <cell r="D6416" t="str">
            <v>UN</v>
          </cell>
          <cell r="E6416">
            <v>0</v>
          </cell>
        </row>
        <row r="6417">
          <cell r="B6417" t="str">
            <v>527066</v>
          </cell>
          <cell r="C6417" t="str">
            <v>TUBO FOFO C/FG PN-16/JE D=350MM;L=1000MM (121KG)</v>
          </cell>
          <cell r="D6417" t="str">
            <v>UN</v>
          </cell>
          <cell r="E6417">
            <v>0</v>
          </cell>
        </row>
        <row r="6418">
          <cell r="B6418" t="str">
            <v>527067</v>
          </cell>
          <cell r="C6418" t="str">
            <v>TUBO FOFO C/FG PN-16/JE D=350MM;L=1500MM (158KG)</v>
          </cell>
          <cell r="D6418" t="str">
            <v>UN</v>
          </cell>
          <cell r="E6418">
            <v>0</v>
          </cell>
        </row>
        <row r="6419">
          <cell r="B6419" t="str">
            <v>527068</v>
          </cell>
          <cell r="C6419" t="str">
            <v>TUBO FOFO C/FG PN-16/JE D=350MM;L=2000MM (196KG)</v>
          </cell>
          <cell r="D6419" t="str">
            <v>UN</v>
          </cell>
          <cell r="E6419">
            <v>0</v>
          </cell>
        </row>
        <row r="6420">
          <cell r="B6420" t="str">
            <v>527069</v>
          </cell>
          <cell r="C6420" t="str">
            <v>TUBO FOFO C/FG PN-16/JE D=350MM;L=2500MM (234KG)</v>
          </cell>
          <cell r="D6420" t="str">
            <v>UN</v>
          </cell>
          <cell r="E6420">
            <v>0</v>
          </cell>
        </row>
        <row r="6421">
          <cell r="B6421" t="str">
            <v>527070</v>
          </cell>
          <cell r="C6421" t="str">
            <v>TUBO FOFO C/FG PN-16/JE D=350MM;L=3000MM (272KG)</v>
          </cell>
          <cell r="D6421" t="str">
            <v>UN</v>
          </cell>
          <cell r="E6421">
            <v>0</v>
          </cell>
        </row>
        <row r="6422">
          <cell r="B6422" t="str">
            <v>527071</v>
          </cell>
          <cell r="C6422" t="str">
            <v>TUBO FOFO C/FG PN-16/JE D=350MM;L=3500MM (309KG)</v>
          </cell>
          <cell r="D6422" t="str">
            <v>UN</v>
          </cell>
          <cell r="E6422">
            <v>0</v>
          </cell>
        </row>
        <row r="6423">
          <cell r="B6423" t="str">
            <v>527072</v>
          </cell>
          <cell r="C6423" t="str">
            <v>TUBO FOFO C/FG PN-16/JE D=350MM;L=4000MM (347KG)</v>
          </cell>
          <cell r="D6423" t="str">
            <v>UN</v>
          </cell>
          <cell r="E6423">
            <v>0</v>
          </cell>
        </row>
        <row r="6424">
          <cell r="B6424" t="str">
            <v>527073</v>
          </cell>
          <cell r="C6424" t="str">
            <v>TUBO FOFO C/FG PN-16/JE D=350MM;L=4500MM (385KG)</v>
          </cell>
          <cell r="D6424" t="str">
            <v>UN</v>
          </cell>
          <cell r="E6424">
            <v>0</v>
          </cell>
        </row>
        <row r="6425">
          <cell r="B6425" t="str">
            <v>527074</v>
          </cell>
          <cell r="C6425" t="str">
            <v>TUBO FOFO C/FG PN-16/JE D=350MM;L=5000MM (423KG)</v>
          </cell>
          <cell r="D6425" t="str">
            <v>UN</v>
          </cell>
          <cell r="E6425">
            <v>0</v>
          </cell>
        </row>
        <row r="6426">
          <cell r="B6426" t="str">
            <v>527075</v>
          </cell>
          <cell r="C6426" t="str">
            <v>TUBO FOFO C/FG PN-16/JE D=350MM;L=5500MM (460KG)</v>
          </cell>
          <cell r="D6426" t="str">
            <v>UN</v>
          </cell>
          <cell r="E6426">
            <v>0</v>
          </cell>
        </row>
        <row r="6427">
          <cell r="B6427" t="str">
            <v>527076</v>
          </cell>
          <cell r="C6427" t="str">
            <v>TUBO FOFO C/FG PN-16/JE D=350MM;L=5800MM (483KG)</v>
          </cell>
          <cell r="D6427" t="str">
            <v>UN</v>
          </cell>
          <cell r="E6427">
            <v>0</v>
          </cell>
        </row>
        <row r="6428">
          <cell r="B6428" t="str">
            <v>527077</v>
          </cell>
          <cell r="C6428" t="str">
            <v>TUBO FOFO C/FG PN-16/JE D=400MM;L=1000MM (147KG)</v>
          </cell>
          <cell r="D6428" t="str">
            <v>UN</v>
          </cell>
          <cell r="E6428">
            <v>0</v>
          </cell>
        </row>
        <row r="6429">
          <cell r="B6429" t="str">
            <v>527078</v>
          </cell>
          <cell r="C6429" t="str">
            <v>TUBO FOFO C/FG PN-16/JE D=400MM;L=1500MM (191KG)</v>
          </cell>
          <cell r="D6429" t="str">
            <v>UN</v>
          </cell>
          <cell r="E6429">
            <v>0</v>
          </cell>
        </row>
        <row r="6430">
          <cell r="B6430" t="str">
            <v>527079</v>
          </cell>
          <cell r="C6430" t="str">
            <v>TUBO FOFO C/FG PN-16/JE D=400MM;L=2000MM (236KG)</v>
          </cell>
          <cell r="D6430" t="str">
            <v>UN</v>
          </cell>
          <cell r="E6430">
            <v>0</v>
          </cell>
        </row>
        <row r="6431">
          <cell r="B6431" t="str">
            <v>527080</v>
          </cell>
          <cell r="C6431" t="str">
            <v>TUBO FOFO C/FG PN-16/JE D=400MM;L=2500MM (281KG)</v>
          </cell>
          <cell r="D6431" t="str">
            <v>UN</v>
          </cell>
          <cell r="E6431">
            <v>0</v>
          </cell>
        </row>
        <row r="6432">
          <cell r="B6432" t="str">
            <v>527081</v>
          </cell>
          <cell r="C6432" t="str">
            <v>TUBO FOFO C/FG PN-16/JE D=400MM;L=3000MM (326KG)</v>
          </cell>
          <cell r="D6432" t="str">
            <v>UN</v>
          </cell>
          <cell r="E6432">
            <v>0</v>
          </cell>
        </row>
        <row r="6433">
          <cell r="B6433" t="str">
            <v>527082</v>
          </cell>
          <cell r="C6433" t="str">
            <v>TUBO FOFO C/FG PN-16/JE D=400MM;L=3500MM (370KG)</v>
          </cell>
          <cell r="D6433" t="str">
            <v>UN</v>
          </cell>
          <cell r="E6433">
            <v>0</v>
          </cell>
        </row>
        <row r="6434">
          <cell r="B6434" t="str">
            <v>527083</v>
          </cell>
          <cell r="C6434" t="str">
            <v>TUBO FOFO C/FG PN-16/JE D=400MM;L=4000MM (415KG)</v>
          </cell>
          <cell r="D6434" t="str">
            <v>UN</v>
          </cell>
          <cell r="E6434">
            <v>0</v>
          </cell>
        </row>
        <row r="6435">
          <cell r="B6435" t="str">
            <v>527084</v>
          </cell>
          <cell r="C6435" t="str">
            <v>TUBO FOFO C/FG PN-16/JE D=400MM;L=4500MM (460KG)</v>
          </cell>
          <cell r="D6435" t="str">
            <v>UN</v>
          </cell>
          <cell r="E6435">
            <v>0</v>
          </cell>
        </row>
        <row r="6436">
          <cell r="B6436" t="str">
            <v>527085</v>
          </cell>
          <cell r="C6436" t="str">
            <v>TUBO FOFO C/FG PN-16/JE D=400MM;L=5000MM (505KG)</v>
          </cell>
          <cell r="D6436" t="str">
            <v>UN</v>
          </cell>
          <cell r="E6436">
            <v>0</v>
          </cell>
        </row>
        <row r="6437">
          <cell r="B6437" t="str">
            <v>527086</v>
          </cell>
          <cell r="C6437" t="str">
            <v>TUBO FOFO C/FG PN-16/JE D=400MM;L=5500MM (549KG)</v>
          </cell>
          <cell r="D6437" t="str">
            <v>UN</v>
          </cell>
          <cell r="E6437">
            <v>0</v>
          </cell>
        </row>
        <row r="6438">
          <cell r="B6438" t="str">
            <v>527087</v>
          </cell>
          <cell r="C6438" t="str">
            <v>TUBO FOFO C/FG PN-16/JE D=400MM;L=5800MM (576KG)</v>
          </cell>
          <cell r="D6438" t="str">
            <v>UN</v>
          </cell>
          <cell r="E6438">
            <v>0</v>
          </cell>
        </row>
        <row r="6439">
          <cell r="B6439" t="str">
            <v>527088</v>
          </cell>
          <cell r="C6439" t="str">
            <v>TUBO FOFO C/FG PN-16/JE D=450MM;L=1000MM (175KG)</v>
          </cell>
          <cell r="D6439" t="str">
            <v>UN</v>
          </cell>
          <cell r="E6439">
            <v>0</v>
          </cell>
        </row>
        <row r="6440">
          <cell r="B6440" t="str">
            <v>527089</v>
          </cell>
          <cell r="C6440" t="str">
            <v>TUBO FOFO C/FG PN-16/JE D=450MM;L=1500MM (228KG)</v>
          </cell>
          <cell r="D6440" t="str">
            <v>UN</v>
          </cell>
          <cell r="E6440">
            <v>0</v>
          </cell>
        </row>
        <row r="6441">
          <cell r="B6441" t="str">
            <v>527090</v>
          </cell>
          <cell r="C6441" t="str">
            <v>TUBO FOFO C/FG PN-16/JE D=450MM;L=2000MM (280KG)</v>
          </cell>
          <cell r="D6441" t="str">
            <v>UN</v>
          </cell>
          <cell r="E6441">
            <v>0</v>
          </cell>
        </row>
        <row r="6442">
          <cell r="B6442" t="str">
            <v>527091</v>
          </cell>
          <cell r="C6442" t="str">
            <v>TUBO FOFO C/FG PN-16/JE D=450MM;L=2500MM (333KG)</v>
          </cell>
          <cell r="D6442" t="str">
            <v>UN</v>
          </cell>
          <cell r="E6442">
            <v>0</v>
          </cell>
        </row>
        <row r="6443">
          <cell r="B6443" t="str">
            <v>527092</v>
          </cell>
          <cell r="C6443" t="str">
            <v>TUBO FOFO C/FG PN-16/JE D=450MM;L=3000MM (385KG)</v>
          </cell>
          <cell r="D6443" t="str">
            <v>UN</v>
          </cell>
          <cell r="E6443">
            <v>0</v>
          </cell>
        </row>
        <row r="6444">
          <cell r="B6444" t="str">
            <v>527093</v>
          </cell>
          <cell r="C6444" t="str">
            <v>TUBO FOFO C/FG PN-16/JE D=450MM;L=3500MM (438KG)</v>
          </cell>
          <cell r="D6444" t="str">
            <v>UN</v>
          </cell>
          <cell r="E6444">
            <v>0</v>
          </cell>
        </row>
        <row r="6445">
          <cell r="B6445" t="str">
            <v>527094</v>
          </cell>
          <cell r="C6445" t="str">
            <v>TUBO FOFO C/FG PN-16/JE D=450MM;L=4000MM (490KG)</v>
          </cell>
          <cell r="D6445" t="str">
            <v>UN</v>
          </cell>
          <cell r="E6445">
            <v>0</v>
          </cell>
        </row>
        <row r="6446">
          <cell r="B6446" t="str">
            <v>527095</v>
          </cell>
          <cell r="C6446" t="str">
            <v>TUBO FOFO C/FG PN-16/JE D=450MM;L=4500MM (543KG)</v>
          </cell>
          <cell r="D6446" t="str">
            <v>UN</v>
          </cell>
          <cell r="E6446">
            <v>0</v>
          </cell>
        </row>
        <row r="6447">
          <cell r="B6447" t="str">
            <v>527096</v>
          </cell>
          <cell r="C6447" t="str">
            <v>TUBO FOFO C/FG PN-16/JE D=450MM;L=5000MM (596KG)</v>
          </cell>
          <cell r="D6447" t="str">
            <v>UN</v>
          </cell>
          <cell r="E6447">
            <v>0</v>
          </cell>
        </row>
        <row r="6448">
          <cell r="B6448" t="str">
            <v>527097</v>
          </cell>
          <cell r="C6448" t="str">
            <v>TUBO FOFO C/FG PN-16/JE D=450MM;L=5500MM (648KG)</v>
          </cell>
          <cell r="D6448" t="str">
            <v>UN</v>
          </cell>
          <cell r="E6448">
            <v>0</v>
          </cell>
        </row>
        <row r="6449">
          <cell r="B6449" t="str">
            <v>527098</v>
          </cell>
          <cell r="C6449" t="str">
            <v>TUBO FOFO C/FG PN-16/JE D=450MM;L=5800MM (680KG)</v>
          </cell>
          <cell r="D6449" t="str">
            <v>UN</v>
          </cell>
          <cell r="E6449">
            <v>0</v>
          </cell>
        </row>
        <row r="6450">
          <cell r="B6450" t="str">
            <v>527099</v>
          </cell>
          <cell r="C6450" t="str">
            <v>TUBO FOFO C/FG PN-16/JE D=500MM;L=1000MM (208KG)</v>
          </cell>
          <cell r="D6450" t="str">
            <v>UN</v>
          </cell>
          <cell r="E6450">
            <v>0</v>
          </cell>
        </row>
        <row r="6451">
          <cell r="B6451" t="str">
            <v>527101</v>
          </cell>
          <cell r="C6451" t="str">
            <v>TUBO FOFO C/FG PN-16/JE D=500MM;L=1500MM (269KG)</v>
          </cell>
          <cell r="D6451" t="str">
            <v>UN</v>
          </cell>
          <cell r="E6451">
            <v>0</v>
          </cell>
        </row>
        <row r="6452">
          <cell r="B6452" t="str">
            <v>527102</v>
          </cell>
          <cell r="C6452" t="str">
            <v>TUBO FOFO C/FG PN-16/JE D=500MM;L=2000MM (330KG)</v>
          </cell>
          <cell r="D6452" t="str">
            <v>UN</v>
          </cell>
          <cell r="E6452">
            <v>0</v>
          </cell>
        </row>
        <row r="6453">
          <cell r="B6453" t="str">
            <v>527103</v>
          </cell>
          <cell r="C6453" t="str">
            <v>TUBO FOFO C/FG PN-16/JE D=500MM;L=2500MM (391KG)</v>
          </cell>
          <cell r="D6453" t="str">
            <v>UN</v>
          </cell>
          <cell r="E6453">
            <v>0</v>
          </cell>
        </row>
        <row r="6454">
          <cell r="B6454" t="str">
            <v>527104</v>
          </cell>
          <cell r="C6454" t="str">
            <v>TUBO FOFO C/FG PN-16/JE D=500MM;L=3000MM (451KG)</v>
          </cell>
          <cell r="D6454" t="str">
            <v>UN</v>
          </cell>
          <cell r="E6454">
            <v>0</v>
          </cell>
        </row>
        <row r="6455">
          <cell r="B6455" t="str">
            <v>527105</v>
          </cell>
          <cell r="C6455" t="str">
            <v>TUBO FOFO C/FG PN-16/JE D=500MM;L=3500MM (512KG)</v>
          </cell>
          <cell r="D6455" t="str">
            <v>UN</v>
          </cell>
          <cell r="E6455">
            <v>0</v>
          </cell>
        </row>
        <row r="6456">
          <cell r="B6456" t="str">
            <v>527106</v>
          </cell>
          <cell r="C6456" t="str">
            <v>TUBO FOFO C/FG PN-16/JE D=500MM;L=4000MM (573KG)</v>
          </cell>
          <cell r="D6456" t="str">
            <v>UN</v>
          </cell>
          <cell r="E6456">
            <v>0</v>
          </cell>
        </row>
        <row r="6457">
          <cell r="B6457" t="str">
            <v>527107</v>
          </cell>
          <cell r="C6457" t="str">
            <v>TUBO FOFO C/FG PN-16/JE D=500MM;L=4500MM (634KG)</v>
          </cell>
          <cell r="D6457" t="str">
            <v>UN</v>
          </cell>
          <cell r="E6457">
            <v>0</v>
          </cell>
        </row>
        <row r="6458">
          <cell r="B6458" t="str">
            <v>527108</v>
          </cell>
          <cell r="C6458" t="str">
            <v>TUBO FOFO C/FG PN-16/JE D=500MM;L=5000MM (695KG)</v>
          </cell>
          <cell r="D6458" t="str">
            <v>UN</v>
          </cell>
          <cell r="E6458">
            <v>0</v>
          </cell>
        </row>
        <row r="6459">
          <cell r="B6459" t="str">
            <v>527109</v>
          </cell>
          <cell r="C6459" t="str">
            <v>TUBO FOFO C/FG PN-16/JE D=500MM;L=5500MM (756KG)</v>
          </cell>
          <cell r="D6459" t="str">
            <v>UN</v>
          </cell>
          <cell r="E6459">
            <v>0</v>
          </cell>
        </row>
        <row r="6460">
          <cell r="B6460" t="str">
            <v>527110</v>
          </cell>
          <cell r="C6460" t="str">
            <v>TUBO FOFO C/FG PN-16/JE D=500MM;L=5800MM (792KG)</v>
          </cell>
          <cell r="D6460" t="str">
            <v>UN</v>
          </cell>
          <cell r="E6460">
            <v>0</v>
          </cell>
        </row>
        <row r="6461">
          <cell r="B6461" t="str">
            <v>527111</v>
          </cell>
          <cell r="C6461" t="str">
            <v>TUBO FOFO C/FG PN-16/JE D=600MM;L=1000MM (282KG)</v>
          </cell>
          <cell r="D6461" t="str">
            <v>UN</v>
          </cell>
          <cell r="E6461">
            <v>0</v>
          </cell>
        </row>
        <row r="6462">
          <cell r="B6462" t="str">
            <v>527112</v>
          </cell>
          <cell r="C6462" t="str">
            <v>TUBO FOFO C/FG PN-16/JE D=600MM;L=1500MM (361KG)</v>
          </cell>
          <cell r="D6462" t="str">
            <v>UN</v>
          </cell>
          <cell r="E6462">
            <v>0</v>
          </cell>
        </row>
        <row r="6463">
          <cell r="B6463" t="str">
            <v>527113</v>
          </cell>
          <cell r="C6463" t="str">
            <v>TUBO FOFO C/FG PN-16/JE D=600MM;L=2000MM (440KG)</v>
          </cell>
          <cell r="D6463" t="str">
            <v>UN</v>
          </cell>
          <cell r="E6463">
            <v>0</v>
          </cell>
        </row>
        <row r="6464">
          <cell r="B6464" t="str">
            <v>527114</v>
          </cell>
          <cell r="C6464" t="str">
            <v>TUBO FOFO C/FG PN-16/JE D=600MM;L=2500MM (519KG)</v>
          </cell>
          <cell r="D6464" t="str">
            <v>UN</v>
          </cell>
          <cell r="E6464">
            <v>0</v>
          </cell>
        </row>
        <row r="6465">
          <cell r="B6465" t="str">
            <v>527115</v>
          </cell>
          <cell r="C6465" t="str">
            <v>TUBO FOFO C/FG PN-16/JE D=600MM;L=3000MM (598KG)</v>
          </cell>
          <cell r="D6465" t="str">
            <v>UN</v>
          </cell>
          <cell r="E6465">
            <v>0</v>
          </cell>
        </row>
        <row r="6466">
          <cell r="B6466" t="str">
            <v>527116</v>
          </cell>
          <cell r="C6466" t="str">
            <v>TUBO FOFO C/FG PN-16/JE D=600MM;L=3500MM (677KG)</v>
          </cell>
          <cell r="D6466" t="str">
            <v>UN</v>
          </cell>
          <cell r="E6466">
            <v>0</v>
          </cell>
        </row>
        <row r="6467">
          <cell r="B6467" t="str">
            <v>527117</v>
          </cell>
          <cell r="C6467" t="str">
            <v>TUBO FOFO C/FG PN-16/JE D=600MM;L=4000MM (756KG)</v>
          </cell>
          <cell r="D6467" t="str">
            <v>UN</v>
          </cell>
          <cell r="E6467">
            <v>0</v>
          </cell>
        </row>
        <row r="6468">
          <cell r="B6468" t="str">
            <v>527118</v>
          </cell>
          <cell r="C6468" t="str">
            <v>TUBO FOFO C/FG PN-16/JE D=600MM;L=4500MM (835KG)</v>
          </cell>
          <cell r="D6468" t="str">
            <v>UN</v>
          </cell>
          <cell r="E6468">
            <v>0</v>
          </cell>
        </row>
        <row r="6469">
          <cell r="B6469" t="str">
            <v>527119</v>
          </cell>
          <cell r="C6469" t="str">
            <v>TUBO FOFO C/FG PN-16/JE D=600MM;L=5000MM (914KG)</v>
          </cell>
          <cell r="D6469" t="str">
            <v>UN</v>
          </cell>
          <cell r="E6469">
            <v>0</v>
          </cell>
        </row>
        <row r="6470">
          <cell r="B6470" t="str">
            <v>527120</v>
          </cell>
          <cell r="C6470" t="str">
            <v>TUBO FOFO C/FG PN-16/JE D=600MM;L=5500MM (993KG)</v>
          </cell>
          <cell r="D6470" t="str">
            <v>UN</v>
          </cell>
          <cell r="E6470">
            <v>0</v>
          </cell>
        </row>
        <row r="6471">
          <cell r="B6471" t="str">
            <v>527121</v>
          </cell>
          <cell r="C6471" t="str">
            <v>TUBO FOFO C/FG PN-16/JE D=600MM;L=5800MM (1040KG)</v>
          </cell>
          <cell r="D6471" t="str">
            <v>UN</v>
          </cell>
          <cell r="E6471">
            <v>0</v>
          </cell>
        </row>
        <row r="6472">
          <cell r="B6472" t="str">
            <v>527122</v>
          </cell>
          <cell r="C6472" t="str">
            <v>TUBO FOFO C/FG PN-16/JE D=700MM;L=1000MM (362KG)</v>
          </cell>
          <cell r="D6472" t="str">
            <v>UN</v>
          </cell>
          <cell r="E6472">
            <v>0</v>
          </cell>
        </row>
        <row r="6473">
          <cell r="B6473" t="str">
            <v>527123</v>
          </cell>
          <cell r="C6473" t="str">
            <v>TUBO FOFO C/FG PN-16/JE D=700MM;L=1500MM (492KG)</v>
          </cell>
          <cell r="D6473" t="str">
            <v>UN</v>
          </cell>
          <cell r="E6473">
            <v>0</v>
          </cell>
        </row>
        <row r="6474">
          <cell r="B6474" t="str">
            <v>527124</v>
          </cell>
          <cell r="C6474" t="str">
            <v>TUBO FOFO C/FG PN-16/JE D=700MM;L=2000MM (623KG)</v>
          </cell>
          <cell r="D6474" t="str">
            <v>UN</v>
          </cell>
          <cell r="E6474">
            <v>0</v>
          </cell>
        </row>
        <row r="6475">
          <cell r="B6475" t="str">
            <v>527125</v>
          </cell>
          <cell r="C6475" t="str">
            <v>TUBO FOFO C/FG PN-16/JE D=700MM;L=2500MM (753KG)</v>
          </cell>
          <cell r="D6475" t="str">
            <v>UN</v>
          </cell>
          <cell r="E6475">
            <v>0</v>
          </cell>
        </row>
        <row r="6476">
          <cell r="B6476" t="str">
            <v>527126</v>
          </cell>
          <cell r="C6476" t="str">
            <v>TUBO FOFO C/FG PN-16/JE D=700MM;L=3000MM (883KG)</v>
          </cell>
          <cell r="D6476" t="str">
            <v>UN</v>
          </cell>
          <cell r="E6476">
            <v>0</v>
          </cell>
        </row>
        <row r="6477">
          <cell r="B6477" t="str">
            <v>527127</v>
          </cell>
          <cell r="C6477" t="str">
            <v>TUBO FOFO C/FG PN-16/JE D=700MM;L=3500MM (1013KG)</v>
          </cell>
          <cell r="D6477" t="str">
            <v>UN</v>
          </cell>
          <cell r="E6477">
            <v>0</v>
          </cell>
        </row>
        <row r="6478">
          <cell r="B6478" t="str">
            <v>527128</v>
          </cell>
          <cell r="C6478" t="str">
            <v>TUBO FOFO C/FG PN-16/JE D=700MM;L=4000MM (1143KG)</v>
          </cell>
          <cell r="D6478" t="str">
            <v>UN</v>
          </cell>
          <cell r="E6478">
            <v>0</v>
          </cell>
        </row>
        <row r="6479">
          <cell r="B6479" t="str">
            <v>527129</v>
          </cell>
          <cell r="C6479" t="str">
            <v>TUBO FOFO C/FG PN-16/JE D=700MM;L=4500MM (1273KG)</v>
          </cell>
          <cell r="D6479" t="str">
            <v>UN</v>
          </cell>
          <cell r="E6479">
            <v>0</v>
          </cell>
        </row>
        <row r="6480">
          <cell r="B6480" t="str">
            <v>527130</v>
          </cell>
          <cell r="C6480" t="str">
            <v>TUBO FOFO C/FG PN-16/JE D=700MM;L=5000MM (1403KG)</v>
          </cell>
          <cell r="D6480" t="str">
            <v>UN</v>
          </cell>
          <cell r="E6480">
            <v>0</v>
          </cell>
        </row>
        <row r="6481">
          <cell r="B6481" t="str">
            <v>527131</v>
          </cell>
          <cell r="C6481" t="str">
            <v>TUBO FOFO C/FG PN-16/JE D=700MM;L=5500MM (1533KG)</v>
          </cell>
          <cell r="D6481" t="str">
            <v>UN</v>
          </cell>
          <cell r="E6481">
            <v>0</v>
          </cell>
        </row>
        <row r="6482">
          <cell r="B6482" t="str">
            <v>527132</v>
          </cell>
          <cell r="C6482" t="str">
            <v>TUBO FOFO C/FG PN-16/JE D=700MM;L=6000MM (1663KG)</v>
          </cell>
          <cell r="D6482" t="str">
            <v>UN</v>
          </cell>
          <cell r="E6482">
            <v>0</v>
          </cell>
        </row>
        <row r="6483">
          <cell r="B6483" t="str">
            <v>527133</v>
          </cell>
          <cell r="C6483" t="str">
            <v>TUBO FOFO C/FG PN-16/JE D=700MM;L=6500MM (1793KG)</v>
          </cell>
          <cell r="D6483" t="str">
            <v>UN</v>
          </cell>
          <cell r="E6483">
            <v>0</v>
          </cell>
        </row>
        <row r="6484">
          <cell r="B6484" t="str">
            <v>527134</v>
          </cell>
          <cell r="C6484" t="str">
            <v>TUBO FOFO C/FG PN-16/JE D=700MM;L=6800MM (1871KG)</v>
          </cell>
          <cell r="D6484" t="str">
            <v>UN</v>
          </cell>
          <cell r="E6484">
            <v>0</v>
          </cell>
        </row>
        <row r="6486">
          <cell r="B6486" t="str">
            <v>527200</v>
          </cell>
          <cell r="C6486" t="str">
            <v>TUBO FOFO C/FG PN-16/PT (C31 - METALURGICA 100%)</v>
          </cell>
        </row>
        <row r="6487">
          <cell r="B6487" t="str">
            <v>527201</v>
          </cell>
          <cell r="C6487" t="str">
            <v>TUBO FOFO C/FG PN-16/PT D=80MM;L=1000MM (17KG)</v>
          </cell>
          <cell r="D6487" t="str">
            <v>UN</v>
          </cell>
          <cell r="E6487">
            <v>0</v>
          </cell>
        </row>
        <row r="6488">
          <cell r="B6488" t="str">
            <v>527202</v>
          </cell>
          <cell r="C6488" t="str">
            <v>TUBO FOFO C/FG PN-16/PT D=80MM;L=1500MM (23KG)</v>
          </cell>
          <cell r="D6488" t="str">
            <v>UN</v>
          </cell>
          <cell r="E6488">
            <v>0</v>
          </cell>
        </row>
        <row r="6489">
          <cell r="B6489" t="str">
            <v>527203</v>
          </cell>
          <cell r="C6489" t="str">
            <v>TUBO FOFO C/FG PN-16/PT D=80MM;L=2000MM (30KG)</v>
          </cell>
          <cell r="D6489" t="str">
            <v>UN</v>
          </cell>
          <cell r="E6489">
            <v>0</v>
          </cell>
        </row>
        <row r="6490">
          <cell r="B6490" t="str">
            <v>527204</v>
          </cell>
          <cell r="C6490" t="str">
            <v>TUBO FOFO C/FG PN-16/PT D=80MM;L=2500MM (36KG)</v>
          </cell>
          <cell r="D6490" t="str">
            <v>UN</v>
          </cell>
          <cell r="E6490">
            <v>0</v>
          </cell>
        </row>
        <row r="6491">
          <cell r="B6491" t="str">
            <v>527205</v>
          </cell>
          <cell r="C6491" t="str">
            <v>TUBO FOFO C/FG PN-16/PT D=80MM;L=3000MM (43KG)</v>
          </cell>
          <cell r="D6491" t="str">
            <v>UN</v>
          </cell>
          <cell r="E6491">
            <v>0</v>
          </cell>
        </row>
        <row r="6492">
          <cell r="B6492" t="str">
            <v>527206</v>
          </cell>
          <cell r="C6492" t="str">
            <v>TUBO FOFO C/FG PN-16/PT D=80MM;L=3500MM (49KG)</v>
          </cell>
          <cell r="D6492" t="str">
            <v>UN</v>
          </cell>
          <cell r="E6492">
            <v>0</v>
          </cell>
        </row>
        <row r="6493">
          <cell r="B6493" t="str">
            <v>527207</v>
          </cell>
          <cell r="C6493" t="str">
            <v>TUBO FOFO C/FG PN-16/PT D=80MM;L=4000MM (56KG)</v>
          </cell>
          <cell r="D6493" t="str">
            <v>UN</v>
          </cell>
          <cell r="E6493">
            <v>0</v>
          </cell>
        </row>
        <row r="6494">
          <cell r="B6494" t="str">
            <v>527208</v>
          </cell>
          <cell r="C6494" t="str">
            <v>TUBO FOFO C/FG PN-16/PT D=80MM;L=4500MM (62KG)</v>
          </cell>
          <cell r="D6494" t="str">
            <v>UN</v>
          </cell>
          <cell r="E6494">
            <v>0</v>
          </cell>
        </row>
        <row r="6495">
          <cell r="B6495" t="str">
            <v>527209</v>
          </cell>
          <cell r="C6495" t="str">
            <v>TUBO FOFO C/FG PN-16/PT D=80MM;L=5000MM (69KG)</v>
          </cell>
          <cell r="D6495" t="str">
            <v>UN</v>
          </cell>
          <cell r="E6495">
            <v>0</v>
          </cell>
        </row>
        <row r="6496">
          <cell r="B6496" t="str">
            <v>527210</v>
          </cell>
          <cell r="C6496" t="str">
            <v>TUBO FOFO C/FG PN-16/PT D=80MM;L=5500MM (75KG)</v>
          </cell>
          <cell r="D6496" t="str">
            <v>UN</v>
          </cell>
          <cell r="E6496">
            <v>0</v>
          </cell>
        </row>
        <row r="6497">
          <cell r="B6497" t="str">
            <v>527211</v>
          </cell>
          <cell r="C6497" t="str">
            <v>TUBO FOFO C/FG PN-16/PT D=80MM;L=5800MM (79KG)</v>
          </cell>
          <cell r="D6497" t="str">
            <v>UN</v>
          </cell>
          <cell r="E6497">
            <v>0</v>
          </cell>
        </row>
        <row r="6498">
          <cell r="B6498" t="str">
            <v>527212</v>
          </cell>
          <cell r="C6498" t="str">
            <v>TUBO FOFO C/FG PN-16/PT D=100MM;L=1000MM (22KG)</v>
          </cell>
          <cell r="D6498" t="str">
            <v>UN</v>
          </cell>
          <cell r="E6498">
            <v>0</v>
          </cell>
        </row>
        <row r="6499">
          <cell r="B6499" t="str">
            <v>527213</v>
          </cell>
          <cell r="C6499" t="str">
            <v>TUBO FOFO C/FG PN-16/PT D=100MM;L=1500MM (30KG)</v>
          </cell>
          <cell r="D6499" t="str">
            <v>UN</v>
          </cell>
          <cell r="E6499">
            <v>0</v>
          </cell>
        </row>
        <row r="6500">
          <cell r="B6500" t="str">
            <v>527214</v>
          </cell>
          <cell r="C6500" t="str">
            <v>TUBO FOFO C/FG PN-16/PT D=100MM;L=2000MM (39KG)</v>
          </cell>
          <cell r="D6500" t="str">
            <v>UN</v>
          </cell>
          <cell r="E6500">
            <v>0</v>
          </cell>
        </row>
        <row r="6501">
          <cell r="B6501" t="str">
            <v>527215</v>
          </cell>
          <cell r="C6501" t="str">
            <v>TUBO FOFO C/FG PN-16/PT D=100MM;L=2500MM (48KG)</v>
          </cell>
          <cell r="D6501" t="str">
            <v>UN</v>
          </cell>
          <cell r="E6501">
            <v>0</v>
          </cell>
        </row>
        <row r="6502">
          <cell r="B6502" t="str">
            <v>527216</v>
          </cell>
          <cell r="C6502" t="str">
            <v>TUBO FOFO C/FG PN-16/PT D=100MM;L=3000MM (56KG)</v>
          </cell>
          <cell r="D6502" t="str">
            <v>UN</v>
          </cell>
          <cell r="E6502">
            <v>0</v>
          </cell>
        </row>
        <row r="6503">
          <cell r="B6503" t="str">
            <v>527217</v>
          </cell>
          <cell r="C6503" t="str">
            <v>TUBO FOFO C/FG PN-16/PT D=100MM;L=3500MM (65KG)</v>
          </cell>
          <cell r="D6503" t="str">
            <v>UN</v>
          </cell>
          <cell r="E6503">
            <v>0</v>
          </cell>
        </row>
        <row r="6504">
          <cell r="B6504" t="str">
            <v>527218</v>
          </cell>
          <cell r="C6504" t="str">
            <v>TUBO FOFO C/FG PN-16/PT D=100MM;L=4000MM (73KG)</v>
          </cell>
          <cell r="D6504" t="str">
            <v>UN</v>
          </cell>
          <cell r="E6504">
            <v>0</v>
          </cell>
        </row>
        <row r="6505">
          <cell r="B6505" t="str">
            <v>527219</v>
          </cell>
          <cell r="C6505" t="str">
            <v>TUBO FOFO C/FG PN-16/PT D=100MM;L=4500MM (82KG)</v>
          </cell>
          <cell r="D6505" t="str">
            <v>UN</v>
          </cell>
          <cell r="E6505">
            <v>0</v>
          </cell>
        </row>
        <row r="6506">
          <cell r="B6506" t="str">
            <v>527220</v>
          </cell>
          <cell r="C6506" t="str">
            <v>TUBO FOFO C/FG PN-16/PT D=100MM;L=5000MM (91KG)</v>
          </cell>
          <cell r="D6506" t="str">
            <v>UN</v>
          </cell>
          <cell r="E6506">
            <v>0</v>
          </cell>
        </row>
        <row r="6507">
          <cell r="B6507" t="str">
            <v>527221</v>
          </cell>
          <cell r="C6507" t="str">
            <v>TUBO FOFO C/FG PN-16/PT D=100MM;L=5500MM (99KG)</v>
          </cell>
          <cell r="D6507" t="str">
            <v>UN</v>
          </cell>
          <cell r="E6507">
            <v>0</v>
          </cell>
        </row>
        <row r="6508">
          <cell r="B6508" t="str">
            <v>527222</v>
          </cell>
          <cell r="C6508" t="str">
            <v>TUBO FOFO C/FG PN-16/PT D=100MM;L=5800MM (104KG)</v>
          </cell>
          <cell r="D6508" t="str">
            <v>UN</v>
          </cell>
          <cell r="E6508">
            <v>0</v>
          </cell>
        </row>
        <row r="6509">
          <cell r="B6509" t="str">
            <v>527223</v>
          </cell>
          <cell r="C6509" t="str">
            <v>TUBO FOFO C/FG PN-16/PT D=150MM;L=1000MM (34KG)</v>
          </cell>
          <cell r="D6509" t="str">
            <v>UN</v>
          </cell>
          <cell r="E6509">
            <v>0</v>
          </cell>
        </row>
        <row r="6510">
          <cell r="B6510" t="str">
            <v>527224</v>
          </cell>
          <cell r="C6510" t="str">
            <v>TUBO FOFO C/FG PN-16/PT D=150MM;L=1500MM (47KG)</v>
          </cell>
          <cell r="D6510" t="str">
            <v>UN</v>
          </cell>
          <cell r="E6510">
            <v>0</v>
          </cell>
        </row>
        <row r="6511">
          <cell r="B6511" t="str">
            <v>527225</v>
          </cell>
          <cell r="C6511" t="str">
            <v>TUBO FOFO C/FG PN-16/PT D=150MM;L=2000MM (60KG)</v>
          </cell>
          <cell r="D6511" t="str">
            <v>UN</v>
          </cell>
          <cell r="E6511">
            <v>0</v>
          </cell>
        </row>
        <row r="6512">
          <cell r="B6512" t="str">
            <v>527226</v>
          </cell>
          <cell r="C6512" t="str">
            <v>TUBO FOFO C/FG PN-16/PT D=150MM;L=2500MM (73KG)</v>
          </cell>
          <cell r="D6512" t="str">
            <v>UN</v>
          </cell>
          <cell r="E6512">
            <v>0</v>
          </cell>
        </row>
        <row r="6513">
          <cell r="B6513" t="str">
            <v>527227</v>
          </cell>
          <cell r="C6513" t="str">
            <v>TUBO FOFO C/FG PN-16/PT D=150MM;L=3000MM (86KG)</v>
          </cell>
          <cell r="D6513" t="str">
            <v>UN</v>
          </cell>
          <cell r="E6513">
            <v>0</v>
          </cell>
        </row>
        <row r="6514">
          <cell r="B6514" t="str">
            <v>527228</v>
          </cell>
          <cell r="C6514" t="str">
            <v>TUBO FOFO C/FG PN-16/PT D=150MM;L=3500MM (99KG)</v>
          </cell>
          <cell r="D6514" t="str">
            <v>UN</v>
          </cell>
          <cell r="E6514">
            <v>0</v>
          </cell>
        </row>
        <row r="6515">
          <cell r="B6515" t="str">
            <v>527229</v>
          </cell>
          <cell r="C6515" t="str">
            <v>TUBO FOFO C/FG PN-16/PT D=150MM;L=4000MM (112KG)</v>
          </cell>
          <cell r="D6515" t="str">
            <v>UN</v>
          </cell>
          <cell r="E6515">
            <v>0</v>
          </cell>
        </row>
        <row r="6516">
          <cell r="B6516" t="str">
            <v>527230</v>
          </cell>
          <cell r="C6516" t="str">
            <v>TUBO FOFO C/FG PN-16/PT D=150MM;L=4500MM (125KG)</v>
          </cell>
          <cell r="D6516" t="str">
            <v>UN</v>
          </cell>
          <cell r="E6516">
            <v>0</v>
          </cell>
        </row>
        <row r="6517">
          <cell r="B6517" t="str">
            <v>527231</v>
          </cell>
          <cell r="C6517" t="str">
            <v>TUBO FOFO C/FG PN-16/PT D=150MM;L=5000MM (138KG)</v>
          </cell>
          <cell r="D6517" t="str">
            <v>UN</v>
          </cell>
          <cell r="E6517">
            <v>0</v>
          </cell>
        </row>
        <row r="6518">
          <cell r="B6518" t="str">
            <v>527232</v>
          </cell>
          <cell r="C6518" t="str">
            <v>TUBO FOFO C/FG PN-16/PT D=150MM;L=5500MM (151KG)</v>
          </cell>
          <cell r="D6518" t="str">
            <v>UN</v>
          </cell>
          <cell r="E6518">
            <v>0</v>
          </cell>
        </row>
        <row r="6519">
          <cell r="B6519" t="str">
            <v>527233</v>
          </cell>
          <cell r="C6519" t="str">
            <v>TUBO FOFO C/FG PN-16/PT D=150MM;L=5800MM (159KG)</v>
          </cell>
          <cell r="D6519" t="str">
            <v>UN</v>
          </cell>
          <cell r="E6519">
            <v>0</v>
          </cell>
        </row>
        <row r="6520">
          <cell r="B6520" t="str">
            <v>527234</v>
          </cell>
          <cell r="C6520" t="str">
            <v>TUBO FOFO C/FG PN-16/PT D=200MM;L=1000MM (45KG)</v>
          </cell>
          <cell r="D6520" t="str">
            <v>UN</v>
          </cell>
          <cell r="E6520">
            <v>0</v>
          </cell>
        </row>
        <row r="6521">
          <cell r="B6521" t="str">
            <v>527235</v>
          </cell>
          <cell r="C6521" t="str">
            <v>TUBO FOFO C/FG PN-16/PT D=200MM;L=1500MM (62KG)</v>
          </cell>
          <cell r="D6521" t="str">
            <v>UN</v>
          </cell>
          <cell r="E6521">
            <v>0</v>
          </cell>
        </row>
        <row r="6522">
          <cell r="B6522" t="str">
            <v>527236</v>
          </cell>
          <cell r="C6522" t="str">
            <v>TUBO FOFO C/FG PN-16/PT D=200MM;L=2000MM (80KG)</v>
          </cell>
          <cell r="D6522" t="str">
            <v>UN</v>
          </cell>
          <cell r="E6522">
            <v>0</v>
          </cell>
        </row>
        <row r="6523">
          <cell r="B6523" t="str">
            <v>527237</v>
          </cell>
          <cell r="C6523" t="str">
            <v>TUBO FOFO C/FG PN-16/PT D=200MM;L=2500MM (97KG)</v>
          </cell>
          <cell r="D6523" t="str">
            <v>UN</v>
          </cell>
          <cell r="E6523">
            <v>0</v>
          </cell>
        </row>
        <row r="6524">
          <cell r="B6524" t="str">
            <v>527238</v>
          </cell>
          <cell r="C6524" t="str">
            <v>TUBO FOFO C/FG PN-16/PT D=200MM;L=3000MM (114KG)</v>
          </cell>
          <cell r="D6524" t="str">
            <v>UN</v>
          </cell>
          <cell r="E6524">
            <v>0</v>
          </cell>
        </row>
        <row r="6525">
          <cell r="B6525" t="str">
            <v>527239</v>
          </cell>
          <cell r="C6525" t="str">
            <v>TUBO FOFO C/FG PN-16/PT D=200MM;L=3500MM (132KG)</v>
          </cell>
          <cell r="D6525" t="str">
            <v>UN</v>
          </cell>
          <cell r="E6525">
            <v>0</v>
          </cell>
        </row>
        <row r="6526">
          <cell r="B6526" t="str">
            <v>527240</v>
          </cell>
          <cell r="C6526" t="str">
            <v>TUBO FOFO C/FG PN-16/PT D=200MM;L=4000MM (149KG)</v>
          </cell>
          <cell r="D6526" t="str">
            <v>UN</v>
          </cell>
          <cell r="E6526">
            <v>0</v>
          </cell>
        </row>
        <row r="6527">
          <cell r="B6527" t="str">
            <v>527241</v>
          </cell>
          <cell r="C6527" t="str">
            <v>TUBO FOFO C/FG PN-16/PT D=200MM;L=4500MM (167KG)</v>
          </cell>
          <cell r="D6527" t="str">
            <v>UN</v>
          </cell>
          <cell r="E6527">
            <v>0</v>
          </cell>
        </row>
        <row r="6528">
          <cell r="B6528" t="str">
            <v>527242</v>
          </cell>
          <cell r="C6528" t="str">
            <v>TUBO FOFO C/FG PN-16/PT D=200MM;L=5000MM (184KG)</v>
          </cell>
          <cell r="D6528" t="str">
            <v>UN</v>
          </cell>
          <cell r="E6528">
            <v>0</v>
          </cell>
        </row>
        <row r="6529">
          <cell r="B6529" t="str">
            <v>527243</v>
          </cell>
          <cell r="C6529" t="str">
            <v>TUBO FOFO C/FG PN-16/PT D=200MM;L=5500MM (201KG)</v>
          </cell>
          <cell r="D6529" t="str">
            <v>UN</v>
          </cell>
          <cell r="E6529">
            <v>0</v>
          </cell>
        </row>
        <row r="6530">
          <cell r="B6530" t="str">
            <v>527244</v>
          </cell>
          <cell r="C6530" t="str">
            <v>TUBO FOFO C/FG PN-16/PT D=200MM;L=5800MM (212KG)</v>
          </cell>
          <cell r="D6530" t="str">
            <v>UN</v>
          </cell>
          <cell r="E6530">
            <v>0</v>
          </cell>
        </row>
        <row r="6531">
          <cell r="B6531" t="str">
            <v>527245</v>
          </cell>
          <cell r="C6531" t="str">
            <v>TUBO FOFO C/FG PN-16/PT D=250MM;L=1000MM (60KG)</v>
          </cell>
          <cell r="D6531" t="str">
            <v>UN</v>
          </cell>
          <cell r="E6531">
            <v>0</v>
          </cell>
        </row>
        <row r="6532">
          <cell r="B6532" t="str">
            <v>527246</v>
          </cell>
          <cell r="C6532" t="str">
            <v>TUBO FOFO C/FG PN-16/PT D=250MM;L=1500MM (83KG)</v>
          </cell>
          <cell r="D6532" t="str">
            <v>UN</v>
          </cell>
          <cell r="E6532">
            <v>0</v>
          </cell>
        </row>
        <row r="6533">
          <cell r="B6533" t="str">
            <v>527247</v>
          </cell>
          <cell r="C6533" t="str">
            <v>TUBO FOFO C/FG PN-16/PT D=250MM;L=2000MM (105KG)</v>
          </cell>
          <cell r="D6533" t="str">
            <v>UN</v>
          </cell>
          <cell r="E6533">
            <v>0</v>
          </cell>
        </row>
        <row r="6534">
          <cell r="B6534" t="str">
            <v>527248</v>
          </cell>
          <cell r="C6534" t="str">
            <v>TUBO FOFO C/FG PN-16/PT D=250MM;L=2500MM (128KG)</v>
          </cell>
          <cell r="D6534" t="str">
            <v>UN</v>
          </cell>
          <cell r="E6534">
            <v>0</v>
          </cell>
        </row>
        <row r="6535">
          <cell r="B6535" t="str">
            <v>527249</v>
          </cell>
          <cell r="C6535" t="str">
            <v>TUBO FOFO C/FG PN-16/PT D=250MM;L=3000MM (151KG)</v>
          </cell>
          <cell r="D6535" t="str">
            <v>UN</v>
          </cell>
          <cell r="E6535">
            <v>0</v>
          </cell>
        </row>
        <row r="6536">
          <cell r="B6536" t="str">
            <v>527250</v>
          </cell>
          <cell r="C6536" t="str">
            <v>TUBO FOFO C/FG PN-16/PT D=250MM;L=3500MM (173KG)</v>
          </cell>
          <cell r="D6536" t="str">
            <v>UN</v>
          </cell>
          <cell r="E6536">
            <v>0</v>
          </cell>
        </row>
        <row r="6537">
          <cell r="B6537" t="str">
            <v>527251</v>
          </cell>
          <cell r="C6537" t="str">
            <v>TUBO FOFO C/FG PN-16/PT D=250MM;L=4000MM (196KG)</v>
          </cell>
          <cell r="D6537" t="str">
            <v>UN</v>
          </cell>
          <cell r="E6537">
            <v>0</v>
          </cell>
        </row>
        <row r="6538">
          <cell r="B6538" t="str">
            <v>527252</v>
          </cell>
          <cell r="C6538" t="str">
            <v>TUBO FOFO C/FG PN-16/PT D=250MM;L=4500MM (219KG)</v>
          </cell>
          <cell r="D6538" t="str">
            <v>UN</v>
          </cell>
          <cell r="E6538">
            <v>0</v>
          </cell>
        </row>
        <row r="6539">
          <cell r="B6539" t="str">
            <v>527253</v>
          </cell>
          <cell r="C6539" t="str">
            <v>TUBO FOFO C/FG PN-16/PT D=250MM;L=5000MM (242KG)</v>
          </cell>
          <cell r="D6539" t="str">
            <v>UN</v>
          </cell>
          <cell r="E6539">
            <v>0</v>
          </cell>
        </row>
        <row r="6540">
          <cell r="B6540" t="str">
            <v>527254</v>
          </cell>
          <cell r="C6540" t="str">
            <v>TUBO FOFO C/FG PN-16/PT D=250MM;L=5500MM (264KG)</v>
          </cell>
          <cell r="D6540" t="str">
            <v>UN</v>
          </cell>
          <cell r="E6540">
            <v>0</v>
          </cell>
        </row>
        <row r="6541">
          <cell r="B6541" t="str">
            <v>527255</v>
          </cell>
          <cell r="C6541" t="str">
            <v>TUBO FOFO C/FG PN-16/PT D=250MM;L=5800MM (278KG)</v>
          </cell>
          <cell r="D6541" t="str">
            <v>UN</v>
          </cell>
          <cell r="E6541">
            <v>0</v>
          </cell>
        </row>
        <row r="6542">
          <cell r="B6542" t="str">
            <v>527256</v>
          </cell>
          <cell r="C6542" t="str">
            <v>TUBO FOFO C/FG PN-16/PT D=300MM;L=1000MM (75KG)</v>
          </cell>
          <cell r="D6542" t="str">
            <v>UN</v>
          </cell>
          <cell r="E6542">
            <v>0</v>
          </cell>
        </row>
        <row r="6543">
          <cell r="B6543" t="str">
            <v>527257</v>
          </cell>
          <cell r="C6543" t="str">
            <v>TUBO FOFO C/FG PN-16/PT D=300MM;L=1500MM (104KG)</v>
          </cell>
          <cell r="D6543" t="str">
            <v>UN</v>
          </cell>
          <cell r="E6543">
            <v>0</v>
          </cell>
        </row>
        <row r="6544">
          <cell r="B6544" t="str">
            <v>527258</v>
          </cell>
          <cell r="C6544" t="str">
            <v>TUBO FOFO C/FG PN-16/PT D=300MM;L=2000MM (132KG)</v>
          </cell>
          <cell r="D6544" t="str">
            <v>UN</v>
          </cell>
          <cell r="E6544">
            <v>0</v>
          </cell>
        </row>
        <row r="6545">
          <cell r="B6545" t="str">
            <v>527259</v>
          </cell>
          <cell r="C6545" t="str">
            <v>TUBO FOFO C/FG PN-16/PT D=300MM;L=2500MM (161KG)</v>
          </cell>
          <cell r="D6545" t="str">
            <v>UN</v>
          </cell>
          <cell r="E6545">
            <v>0</v>
          </cell>
        </row>
        <row r="6546">
          <cell r="B6546" t="str">
            <v>527260</v>
          </cell>
          <cell r="C6546" t="str">
            <v>TUBO FOFO C/FG PN-16/PT D=300MM;L=3000MM (189KG)</v>
          </cell>
          <cell r="D6546" t="str">
            <v>UN</v>
          </cell>
          <cell r="E6546">
            <v>0</v>
          </cell>
        </row>
        <row r="6547">
          <cell r="B6547" t="str">
            <v>527261</v>
          </cell>
          <cell r="C6547" t="str">
            <v>TUBO FOFO C/FG PN-16/PT D=300MM;L=3500MM (218KG)</v>
          </cell>
          <cell r="D6547" t="str">
            <v>UN</v>
          </cell>
          <cell r="E6547">
            <v>0</v>
          </cell>
        </row>
        <row r="6548">
          <cell r="B6548" t="str">
            <v>527262</v>
          </cell>
          <cell r="C6548" t="str">
            <v>TUBO FOFO C/FG PN-16/PT D=300MM;L=4000MM (246KG)</v>
          </cell>
          <cell r="D6548" t="str">
            <v>UN</v>
          </cell>
          <cell r="E6548">
            <v>0</v>
          </cell>
        </row>
        <row r="6549">
          <cell r="B6549" t="str">
            <v>527263</v>
          </cell>
          <cell r="C6549" t="str">
            <v>TUBO FOFO C/FG PN-16/PT D=300MM;L=4500MM (275KG)</v>
          </cell>
          <cell r="D6549" t="str">
            <v>UN</v>
          </cell>
          <cell r="E6549">
            <v>0</v>
          </cell>
        </row>
        <row r="6550">
          <cell r="B6550" t="str">
            <v>527264</v>
          </cell>
          <cell r="C6550" t="str">
            <v>TUBO FOFO C/FG PN-16/PT D=300MM;L=5000MM (304KG)</v>
          </cell>
          <cell r="D6550" t="str">
            <v>UN</v>
          </cell>
          <cell r="E6550">
            <v>0</v>
          </cell>
        </row>
        <row r="6551">
          <cell r="B6551" t="str">
            <v>527265</v>
          </cell>
          <cell r="C6551" t="str">
            <v>TUBO FOFO C/FG PN-16/PT D=300MM;L=5500MM (332KG)</v>
          </cell>
          <cell r="D6551" t="str">
            <v>UN</v>
          </cell>
          <cell r="E6551">
            <v>0</v>
          </cell>
        </row>
        <row r="6552">
          <cell r="B6552" t="str">
            <v>527266</v>
          </cell>
          <cell r="C6552" t="str">
            <v>TUBO FOFO C/FG PN-16/PT D=300MM;L=5800MM (349KG)</v>
          </cell>
          <cell r="D6552" t="str">
            <v>UN</v>
          </cell>
          <cell r="E6552">
            <v>0</v>
          </cell>
        </row>
        <row r="6553">
          <cell r="B6553" t="str">
            <v>527267</v>
          </cell>
          <cell r="C6553" t="str">
            <v>TUBO FOFO C/FG PN-16/PT D=350MM;L=1000MM (102KG)</v>
          </cell>
          <cell r="D6553" t="str">
            <v>UN</v>
          </cell>
          <cell r="E6553">
            <v>0</v>
          </cell>
        </row>
        <row r="6554">
          <cell r="B6554" t="str">
            <v>527268</v>
          </cell>
          <cell r="C6554" t="str">
            <v>TUBO FOFO C/FG PN-16/PT D=350MM;L=1500MM (139KG)</v>
          </cell>
          <cell r="D6554" t="str">
            <v>UN</v>
          </cell>
          <cell r="E6554">
            <v>0</v>
          </cell>
        </row>
        <row r="6555">
          <cell r="B6555" t="str">
            <v>527269</v>
          </cell>
          <cell r="C6555" t="str">
            <v>TUBO FOFO C/FG PN-16/PT D=350MM;L=2000MM (177KG)</v>
          </cell>
          <cell r="D6555" t="str">
            <v>UN</v>
          </cell>
          <cell r="E6555">
            <v>0</v>
          </cell>
        </row>
        <row r="6556">
          <cell r="B6556" t="str">
            <v>527270</v>
          </cell>
          <cell r="C6556" t="str">
            <v>TUBO FOFO C/FG PN-16/PT D=350MM;L=2500MM (215KG)</v>
          </cell>
          <cell r="D6556" t="str">
            <v>UN</v>
          </cell>
          <cell r="E6556">
            <v>0</v>
          </cell>
        </row>
        <row r="6557">
          <cell r="B6557" t="str">
            <v>527271</v>
          </cell>
          <cell r="C6557" t="str">
            <v>TUBO FOFO C/FG PN-16/PT D=350MM;L=3000MM (253KG)</v>
          </cell>
          <cell r="D6557" t="str">
            <v>UN</v>
          </cell>
          <cell r="E6557">
            <v>0</v>
          </cell>
        </row>
        <row r="6558">
          <cell r="B6558" t="str">
            <v>527272</v>
          </cell>
          <cell r="C6558" t="str">
            <v>TUBO FOFO C/FG PN-16/PT D=350MM;L=3500MM (290KG)</v>
          </cell>
          <cell r="D6558" t="str">
            <v>UN</v>
          </cell>
          <cell r="E6558">
            <v>0</v>
          </cell>
        </row>
        <row r="6559">
          <cell r="B6559" t="str">
            <v>527273</v>
          </cell>
          <cell r="C6559" t="str">
            <v>TUBO FOFO C/FG PN-16/PT D=350MM;L=4000MM (328KG)</v>
          </cell>
          <cell r="D6559" t="str">
            <v>UN</v>
          </cell>
          <cell r="E6559">
            <v>0</v>
          </cell>
        </row>
        <row r="6560">
          <cell r="B6560" t="str">
            <v>527274</v>
          </cell>
          <cell r="C6560" t="str">
            <v>TUBO FOFO C/FG PN-16/PT D=350MM;L=4500MM (366KG)</v>
          </cell>
          <cell r="D6560" t="str">
            <v>UN</v>
          </cell>
          <cell r="E6560">
            <v>0</v>
          </cell>
        </row>
        <row r="6561">
          <cell r="B6561" t="str">
            <v>527275</v>
          </cell>
          <cell r="C6561" t="str">
            <v>TUBO FOFO C/FG PN-16/PT D=350MM;L=5000MM (404KG)</v>
          </cell>
          <cell r="D6561" t="str">
            <v>UN</v>
          </cell>
          <cell r="E6561">
            <v>0</v>
          </cell>
        </row>
        <row r="6562">
          <cell r="B6562" t="str">
            <v>527276</v>
          </cell>
          <cell r="C6562" t="str">
            <v>TUBO FOFO C/FG PN-16/PT D=350MM;L=5500MM (441KG)</v>
          </cell>
          <cell r="D6562" t="str">
            <v>UN</v>
          </cell>
          <cell r="E6562">
            <v>0</v>
          </cell>
        </row>
        <row r="6563">
          <cell r="B6563" t="str">
            <v>527277</v>
          </cell>
          <cell r="C6563" t="str">
            <v>TUBO FOFO C/FG PN-16/PT D=350MM;L=5800MM (464KG)</v>
          </cell>
          <cell r="D6563" t="str">
            <v>UN</v>
          </cell>
          <cell r="E6563">
            <v>0</v>
          </cell>
        </row>
        <row r="6564">
          <cell r="B6564" t="str">
            <v>527278</v>
          </cell>
          <cell r="C6564" t="str">
            <v>TUBO FOFO C/FG PN-16/PT D=400MM;L=1000MM (124KG)</v>
          </cell>
          <cell r="D6564" t="str">
            <v>UN</v>
          </cell>
          <cell r="E6564">
            <v>0</v>
          </cell>
        </row>
        <row r="6565">
          <cell r="B6565" t="str">
            <v>527279</v>
          </cell>
          <cell r="C6565" t="str">
            <v>TUBO FOFO C/FG PN-16/PT D=400MM;L=1500MM (168KG)</v>
          </cell>
          <cell r="D6565" t="str">
            <v>UN</v>
          </cell>
          <cell r="E6565">
            <v>0</v>
          </cell>
        </row>
        <row r="6566">
          <cell r="B6566" t="str">
            <v>527280</v>
          </cell>
          <cell r="C6566" t="str">
            <v>TUBO FOFO C/FG PN-16/PT D=400MM;L=2000MM (213KG)</v>
          </cell>
          <cell r="D6566" t="str">
            <v>UN</v>
          </cell>
          <cell r="E6566">
            <v>0</v>
          </cell>
        </row>
        <row r="6567">
          <cell r="B6567" t="str">
            <v>527281</v>
          </cell>
          <cell r="C6567" t="str">
            <v>TUBO FOFO C/FG PN-16/PT D=400MM;L=2500MM (258KG)</v>
          </cell>
          <cell r="D6567" t="str">
            <v>UN</v>
          </cell>
          <cell r="E6567">
            <v>0</v>
          </cell>
        </row>
        <row r="6568">
          <cell r="B6568" t="str">
            <v>527282</v>
          </cell>
          <cell r="C6568" t="str">
            <v>TUBO FOFO C/FG PN-16/PT D=400MM;L=3000MM (303KG)</v>
          </cell>
          <cell r="D6568" t="str">
            <v>UN</v>
          </cell>
          <cell r="E6568">
            <v>0</v>
          </cell>
        </row>
        <row r="6569">
          <cell r="B6569" t="str">
            <v>527283</v>
          </cell>
          <cell r="C6569" t="str">
            <v>TUBO FOFO C/FG PN-16/PT D=400MM;L=3500MM (347KG)</v>
          </cell>
          <cell r="D6569" t="str">
            <v>UN</v>
          </cell>
          <cell r="E6569">
            <v>0</v>
          </cell>
        </row>
        <row r="6570">
          <cell r="B6570" t="str">
            <v>527284</v>
          </cell>
          <cell r="C6570" t="str">
            <v>TUBO FOFO C/FG PN-16/PT D=400MM;L=4000MM (392KG)</v>
          </cell>
          <cell r="D6570" t="str">
            <v>UN</v>
          </cell>
          <cell r="E6570">
            <v>0</v>
          </cell>
        </row>
        <row r="6571">
          <cell r="B6571" t="str">
            <v>527285</v>
          </cell>
          <cell r="C6571" t="str">
            <v>TUBO FOFO C/FG PN-16/PT D=400MM;L=4500MM (437KG)</v>
          </cell>
          <cell r="D6571" t="str">
            <v>UN</v>
          </cell>
          <cell r="E6571">
            <v>0</v>
          </cell>
        </row>
        <row r="6572">
          <cell r="B6572" t="str">
            <v>527286</v>
          </cell>
          <cell r="C6572" t="str">
            <v>TUBO FOFO C/FG PN-16/PT D=400MM;L=5000MM (482KG)</v>
          </cell>
          <cell r="D6572" t="str">
            <v>UN</v>
          </cell>
          <cell r="E6572">
            <v>0</v>
          </cell>
        </row>
        <row r="6573">
          <cell r="B6573" t="str">
            <v>527287</v>
          </cell>
          <cell r="C6573" t="str">
            <v>TUBO FOFO C/FG PN-16/PT D=400MM;L=5500MM (526KG)</v>
          </cell>
          <cell r="D6573" t="str">
            <v>UN</v>
          </cell>
          <cell r="E6573">
            <v>0</v>
          </cell>
        </row>
        <row r="6574">
          <cell r="B6574" t="str">
            <v>527288</v>
          </cell>
          <cell r="C6574" t="str">
            <v>TUBO FOFO C/FG PN-16/PT D=400MM;L=5800MM (553KG)</v>
          </cell>
          <cell r="D6574" t="str">
            <v>UN</v>
          </cell>
          <cell r="E6574">
            <v>0</v>
          </cell>
        </row>
        <row r="6575">
          <cell r="B6575" t="str">
            <v>527289</v>
          </cell>
          <cell r="C6575" t="str">
            <v>TUBO FOFO C/FG PN-16/PT D=450MM;L=1000MM (147KG)</v>
          </cell>
          <cell r="D6575" t="str">
            <v>UN</v>
          </cell>
          <cell r="E6575">
            <v>0</v>
          </cell>
        </row>
        <row r="6576">
          <cell r="B6576" t="str">
            <v>527290</v>
          </cell>
          <cell r="C6576" t="str">
            <v>TUBO FOFO C/FG PN-16/PT D=450MM;L=1500MM (200KG)</v>
          </cell>
          <cell r="D6576" t="str">
            <v>UN</v>
          </cell>
          <cell r="E6576">
            <v>0</v>
          </cell>
        </row>
        <row r="6577">
          <cell r="B6577" t="str">
            <v>527291</v>
          </cell>
          <cell r="C6577" t="str">
            <v>TUBO FOFO C/FG PN-16/PT D=450MM;L=2000MM (252KG)</v>
          </cell>
          <cell r="D6577" t="str">
            <v>UN</v>
          </cell>
          <cell r="E6577">
            <v>0</v>
          </cell>
        </row>
        <row r="6578">
          <cell r="B6578" t="str">
            <v>527292</v>
          </cell>
          <cell r="C6578" t="str">
            <v>TUBO FOFO C/FG PN-16/PT D=450MM;L=2500MM (305KG)</v>
          </cell>
          <cell r="D6578" t="str">
            <v>UN</v>
          </cell>
          <cell r="E6578">
            <v>0</v>
          </cell>
        </row>
        <row r="6579">
          <cell r="B6579" t="str">
            <v>527293</v>
          </cell>
          <cell r="C6579" t="str">
            <v>TUBO FOFO C/FG PN-16/PT D=450MM;L=3000MM (357KG)</v>
          </cell>
          <cell r="D6579" t="str">
            <v>UN</v>
          </cell>
          <cell r="E6579">
            <v>0</v>
          </cell>
        </row>
        <row r="6580">
          <cell r="B6580" t="str">
            <v>527294</v>
          </cell>
          <cell r="C6580" t="str">
            <v>TUBO FOFO C/FG PN-16/PT D=450MM;L=3500MM (410KG)</v>
          </cell>
          <cell r="D6580" t="str">
            <v>UN</v>
          </cell>
          <cell r="E6580">
            <v>0</v>
          </cell>
        </row>
        <row r="6581">
          <cell r="B6581" t="str">
            <v>527295</v>
          </cell>
          <cell r="C6581" t="str">
            <v>TUBO FOFO C/FG PN-16/PT D=450MM;L=4000MM (462KG)</v>
          </cell>
          <cell r="D6581" t="str">
            <v>UN</v>
          </cell>
          <cell r="E6581">
            <v>0</v>
          </cell>
        </row>
        <row r="6582">
          <cell r="B6582" t="str">
            <v>527296</v>
          </cell>
          <cell r="C6582" t="str">
            <v>TUBO FOFO C/FG PN-16/PT D=450MM;L=4500MM (515KG)</v>
          </cell>
          <cell r="D6582" t="str">
            <v>UN</v>
          </cell>
          <cell r="E6582">
            <v>0</v>
          </cell>
        </row>
        <row r="6583">
          <cell r="B6583" t="str">
            <v>527297</v>
          </cell>
          <cell r="C6583" t="str">
            <v>TUBO FOFO C/FG PN-16/PT D=450MM;L=5000MM (568KG)</v>
          </cell>
          <cell r="D6583" t="str">
            <v>UN</v>
          </cell>
          <cell r="E6583">
            <v>0</v>
          </cell>
        </row>
        <row r="6584">
          <cell r="B6584" t="str">
            <v>527298</v>
          </cell>
          <cell r="C6584" t="str">
            <v>TUBO FOFO C/FG PN-16/PT D=450MM;L=5500MM (620KG)</v>
          </cell>
          <cell r="D6584" t="str">
            <v>UN</v>
          </cell>
          <cell r="E6584">
            <v>0</v>
          </cell>
        </row>
        <row r="6585">
          <cell r="B6585" t="str">
            <v>527299</v>
          </cell>
          <cell r="C6585" t="str">
            <v>TUBO FOFO C/FG PN-16/PT D=450MM;L=5800MM (652KG)</v>
          </cell>
          <cell r="D6585" t="str">
            <v>UN</v>
          </cell>
          <cell r="E6585">
            <v>0</v>
          </cell>
        </row>
        <row r="6586">
          <cell r="B6586" t="str">
            <v>527301</v>
          </cell>
          <cell r="C6586" t="str">
            <v>TUBO FOFO C/FG PN-16/PT D=500MM;L=1000MM (175KG)</v>
          </cell>
          <cell r="D6586" t="str">
            <v>UN</v>
          </cell>
          <cell r="E6586">
            <v>0</v>
          </cell>
        </row>
        <row r="6587">
          <cell r="B6587" t="str">
            <v>527302</v>
          </cell>
          <cell r="C6587" t="str">
            <v>TUBO FOFO C/FG PN-16/PT D=500MM;L=1500MM (236KG)</v>
          </cell>
          <cell r="D6587" t="str">
            <v>UN</v>
          </cell>
          <cell r="E6587">
            <v>0</v>
          </cell>
        </row>
        <row r="6588">
          <cell r="B6588" t="str">
            <v>527303</v>
          </cell>
          <cell r="C6588" t="str">
            <v>TUBO FOFO C/FG PN-16/PT D=500MM;L=2000MM (297KG)</v>
          </cell>
          <cell r="D6588" t="str">
            <v>UN</v>
          </cell>
          <cell r="E6588">
            <v>0</v>
          </cell>
        </row>
        <row r="6589">
          <cell r="B6589" t="str">
            <v>527304</v>
          </cell>
          <cell r="C6589" t="str">
            <v>TUBO FOFO C/FG PN-16/PT D=500MM;L=2500MM (358KG)</v>
          </cell>
          <cell r="D6589" t="str">
            <v>UN</v>
          </cell>
          <cell r="E6589">
            <v>0</v>
          </cell>
        </row>
        <row r="6590">
          <cell r="B6590" t="str">
            <v>527305</v>
          </cell>
          <cell r="C6590" t="str">
            <v>TUBO FOFO C/FG PN-16/PT D=500MM;L=3000MM (418KG)</v>
          </cell>
          <cell r="D6590" t="str">
            <v>UN</v>
          </cell>
          <cell r="E6590">
            <v>0</v>
          </cell>
        </row>
        <row r="6591">
          <cell r="B6591" t="str">
            <v>527306</v>
          </cell>
          <cell r="C6591" t="str">
            <v>TUBO FOFO C/FG PN-16/PT D=500MM;L=3500MM (479KG)</v>
          </cell>
          <cell r="D6591" t="str">
            <v>UN</v>
          </cell>
          <cell r="E6591">
            <v>0</v>
          </cell>
        </row>
        <row r="6592">
          <cell r="B6592" t="str">
            <v>527307</v>
          </cell>
          <cell r="C6592" t="str">
            <v>TUBO FOFO C/FG PN-16/PT D=500MM;L=4000MM (540KG)</v>
          </cell>
          <cell r="D6592" t="str">
            <v>UN</v>
          </cell>
          <cell r="E6592">
            <v>0</v>
          </cell>
        </row>
        <row r="6593">
          <cell r="B6593" t="str">
            <v>527308</v>
          </cell>
          <cell r="C6593" t="str">
            <v>TUBO FOFO C/FG PN-16/PT D=500MM;L=4500MM (601KG)</v>
          </cell>
          <cell r="D6593" t="str">
            <v>UN</v>
          </cell>
          <cell r="E6593">
            <v>0</v>
          </cell>
        </row>
        <row r="6594">
          <cell r="B6594" t="str">
            <v>527309</v>
          </cell>
          <cell r="C6594" t="str">
            <v>TUBO FOFO C/FG PN-16/PT D=500MM;L=5000MM (662KG)</v>
          </cell>
          <cell r="D6594" t="str">
            <v>UN</v>
          </cell>
          <cell r="E6594">
            <v>0</v>
          </cell>
        </row>
        <row r="6595">
          <cell r="B6595" t="str">
            <v>527310</v>
          </cell>
          <cell r="C6595" t="str">
            <v>TUBO FOFO C/FG PN-16/PT D=500MM;L=5500MM (723KG)</v>
          </cell>
          <cell r="D6595" t="str">
            <v>UN</v>
          </cell>
          <cell r="E6595">
            <v>0</v>
          </cell>
        </row>
        <row r="6596">
          <cell r="B6596" t="str">
            <v>527311</v>
          </cell>
          <cell r="C6596" t="str">
            <v>TUBO FOFO C/FG PN-16/PT D=500MM;L=5800MM (759KG)</v>
          </cell>
          <cell r="D6596" t="str">
            <v>UN</v>
          </cell>
          <cell r="E6596">
            <v>0</v>
          </cell>
        </row>
        <row r="6597">
          <cell r="B6597" t="str">
            <v>527312</v>
          </cell>
          <cell r="C6597" t="str">
            <v>TUBO FOFO C/FG PN-16/PT D=600MM;L=1000MM (240KG)</v>
          </cell>
          <cell r="D6597" t="str">
            <v>UN</v>
          </cell>
          <cell r="E6597">
            <v>0</v>
          </cell>
        </row>
        <row r="6598">
          <cell r="B6598" t="str">
            <v>527313</v>
          </cell>
          <cell r="C6598" t="str">
            <v>TUBO FOFO C/FG PN-16/PT D=600MM;L=1500MM (319KG)</v>
          </cell>
          <cell r="D6598" t="str">
            <v>UN</v>
          </cell>
          <cell r="E6598">
            <v>0</v>
          </cell>
        </row>
        <row r="6599">
          <cell r="B6599" t="str">
            <v>527314</v>
          </cell>
          <cell r="C6599" t="str">
            <v>TUBO FOFO C/FG PN-16/PT D=600MM;L=2000MM (398KG)</v>
          </cell>
          <cell r="D6599" t="str">
            <v>UN</v>
          </cell>
          <cell r="E6599">
            <v>0</v>
          </cell>
        </row>
        <row r="6600">
          <cell r="B6600" t="str">
            <v>527315</v>
          </cell>
          <cell r="C6600" t="str">
            <v>TUBO FOFO C/FG PN-16/PT D=600MM;L=2500MM (477KG)</v>
          </cell>
          <cell r="D6600" t="str">
            <v>UN</v>
          </cell>
          <cell r="E6600">
            <v>0</v>
          </cell>
        </row>
        <row r="6601">
          <cell r="B6601" t="str">
            <v>527316</v>
          </cell>
          <cell r="C6601" t="str">
            <v>TUBO FOFO C/FG PN-16/PT D=600MM;L=3000MM (556KG)</v>
          </cell>
          <cell r="D6601" t="str">
            <v>UN</v>
          </cell>
          <cell r="E6601">
            <v>0</v>
          </cell>
        </row>
        <row r="6602">
          <cell r="B6602" t="str">
            <v>527317</v>
          </cell>
          <cell r="C6602" t="str">
            <v>TUBO FOFO C/FG PN-16/PT D=600MM;L=3500MM (635KG)</v>
          </cell>
          <cell r="D6602" t="str">
            <v>UN</v>
          </cell>
          <cell r="E6602">
            <v>0</v>
          </cell>
        </row>
        <row r="6603">
          <cell r="B6603" t="str">
            <v>527318</v>
          </cell>
          <cell r="C6603" t="str">
            <v>TUBO FOFO C/FG PN-16/PT D=600MM;L=4000MM (714KG)</v>
          </cell>
          <cell r="D6603" t="str">
            <v>UN</v>
          </cell>
          <cell r="E6603">
            <v>0</v>
          </cell>
        </row>
        <row r="6604">
          <cell r="B6604" t="str">
            <v>527319</v>
          </cell>
          <cell r="C6604" t="str">
            <v>TUBO FOFO C/FG PN-16/PT D=600MM;L=4500MM (793KG)</v>
          </cell>
          <cell r="D6604" t="str">
            <v>UN</v>
          </cell>
          <cell r="E6604">
            <v>0</v>
          </cell>
        </row>
        <row r="6605">
          <cell r="B6605" t="str">
            <v>527320</v>
          </cell>
          <cell r="C6605" t="str">
            <v>TUBO FOFO C/FG PN-16/PT D=600MM;L=5000MM (872KG)</v>
          </cell>
          <cell r="D6605" t="str">
            <v>UN</v>
          </cell>
          <cell r="E6605">
            <v>0</v>
          </cell>
        </row>
        <row r="6606">
          <cell r="B6606" t="str">
            <v>527321</v>
          </cell>
          <cell r="C6606" t="str">
            <v>TUBO FOFO C/FG PN-16/PT D=600MM;L=5500MM (951KG)</v>
          </cell>
          <cell r="D6606" t="str">
            <v>UN</v>
          </cell>
          <cell r="E6606">
            <v>0</v>
          </cell>
        </row>
        <row r="6607">
          <cell r="B6607" t="str">
            <v>527322</v>
          </cell>
          <cell r="C6607" t="str">
            <v>TUBO FOFO C/FG PN-16/PT D=600MM;L=5800MM (998KG)</v>
          </cell>
          <cell r="D6607" t="str">
            <v>UN</v>
          </cell>
          <cell r="E6607">
            <v>0</v>
          </cell>
        </row>
        <row r="6608">
          <cell r="B6608" t="str">
            <v>527323</v>
          </cell>
          <cell r="C6608" t="str">
            <v>TUBO FOFO C/FG PN-16/PT D=700MM;L=1000MM (351KG)</v>
          </cell>
          <cell r="D6608" t="str">
            <v>UN</v>
          </cell>
          <cell r="E6608">
            <v>0</v>
          </cell>
        </row>
        <row r="6609">
          <cell r="B6609" t="str">
            <v>527324</v>
          </cell>
          <cell r="C6609" t="str">
            <v>TUBO FOFO C/FG PN-16/PT D=700MM;L=1500MM (481KG)</v>
          </cell>
          <cell r="D6609" t="str">
            <v>UN</v>
          </cell>
          <cell r="E6609">
            <v>0</v>
          </cell>
        </row>
        <row r="6610">
          <cell r="B6610" t="str">
            <v>527325</v>
          </cell>
          <cell r="C6610" t="str">
            <v>TUBO FOFO C/FG PN-16/PT D=700MM;L=2000MM (611KG)</v>
          </cell>
          <cell r="D6610" t="str">
            <v>UN</v>
          </cell>
          <cell r="E6610">
            <v>0</v>
          </cell>
        </row>
        <row r="6611">
          <cell r="B6611" t="str">
            <v>527326</v>
          </cell>
          <cell r="C6611" t="str">
            <v>TUBO FOFO C/FG PN-16/PT D=700MM;L=2500MM (741KG)</v>
          </cell>
          <cell r="D6611" t="str">
            <v>UN</v>
          </cell>
          <cell r="E6611">
            <v>0</v>
          </cell>
        </row>
        <row r="6612">
          <cell r="B6612" t="str">
            <v>527327</v>
          </cell>
          <cell r="C6612" t="str">
            <v>TUBO FOFO C/FG PN-16/PT D=700MM;L=3000MM (871KG)</v>
          </cell>
          <cell r="D6612" t="str">
            <v>UN</v>
          </cell>
          <cell r="E6612">
            <v>0</v>
          </cell>
        </row>
        <row r="6613">
          <cell r="B6613" t="str">
            <v>527328</v>
          </cell>
          <cell r="C6613" t="str">
            <v>TUBO FOFO C/FG PN-16/PT D=700MM;L=3500MM (1001KG)</v>
          </cell>
          <cell r="D6613" t="str">
            <v>UN</v>
          </cell>
          <cell r="E6613">
            <v>0</v>
          </cell>
        </row>
        <row r="6614">
          <cell r="B6614" t="str">
            <v>527329</v>
          </cell>
          <cell r="C6614" t="str">
            <v>TUBO FOFO C/FG PN-16/PT D=700MM;L=4000MM (1131KG)</v>
          </cell>
          <cell r="D6614" t="str">
            <v>UN</v>
          </cell>
          <cell r="E6614">
            <v>0</v>
          </cell>
        </row>
        <row r="6615">
          <cell r="B6615" t="str">
            <v>527330</v>
          </cell>
          <cell r="C6615" t="str">
            <v>TUBO FOFO C/FG PN-16/PT D=700MM;L=4500MM (1256KG)</v>
          </cell>
          <cell r="D6615" t="str">
            <v>UN</v>
          </cell>
          <cell r="E6615">
            <v>0</v>
          </cell>
        </row>
        <row r="6616">
          <cell r="B6616" t="str">
            <v>527331</v>
          </cell>
          <cell r="C6616" t="str">
            <v>TUBO FOFO C/FG PN-16/PT D=700MM;L=5000MM (1392KG)</v>
          </cell>
          <cell r="D6616" t="str">
            <v>UN</v>
          </cell>
          <cell r="E6616">
            <v>0</v>
          </cell>
        </row>
        <row r="6617">
          <cell r="B6617" t="str">
            <v>527332</v>
          </cell>
          <cell r="C6617" t="str">
            <v>TUBO FOFO C/FG PN-16/PT D=700MM;L=5500MM (1521KG)</v>
          </cell>
          <cell r="D6617" t="str">
            <v>UN</v>
          </cell>
          <cell r="E6617">
            <v>0</v>
          </cell>
        </row>
        <row r="6618">
          <cell r="B6618" t="str">
            <v>527333</v>
          </cell>
          <cell r="C6618" t="str">
            <v>TUBO FOFO C/FG PN-16/PT D=700MM;L=6000MM (1652KG)</v>
          </cell>
          <cell r="D6618" t="str">
            <v>UN</v>
          </cell>
          <cell r="E6618">
            <v>0</v>
          </cell>
        </row>
        <row r="6619">
          <cell r="B6619" t="str">
            <v>527334</v>
          </cell>
          <cell r="C6619" t="str">
            <v>TUBO FOFO C/FG PN-16/PT D=700MM;L=6500MM (1782KG)</v>
          </cell>
          <cell r="D6619" t="str">
            <v>UN</v>
          </cell>
          <cell r="E6619">
            <v>0</v>
          </cell>
        </row>
        <row r="6620">
          <cell r="B6620" t="str">
            <v>527335</v>
          </cell>
          <cell r="C6620" t="str">
            <v>TUBO FOFO C/FG PN-16/PT D=700MM;L=6800MM (1860KG)</v>
          </cell>
          <cell r="D6620" t="str">
            <v>UN</v>
          </cell>
          <cell r="E6620">
            <v>0</v>
          </cell>
        </row>
        <row r="6622">
          <cell r="B6622" t="str">
            <v>527400</v>
          </cell>
          <cell r="C6622" t="str">
            <v>TUBO FOFO C/FG PN-25 (C31 - METALURGICA 100%)</v>
          </cell>
        </row>
        <row r="6623">
          <cell r="B6623" t="str">
            <v>527401</v>
          </cell>
          <cell r="C6623" t="str">
            <v>TUBO FOFO C/FG PN-25 D=80MM;L=1000MM (20KG)</v>
          </cell>
          <cell r="D6623" t="str">
            <v>UN</v>
          </cell>
          <cell r="E6623">
            <v>0</v>
          </cell>
        </row>
        <row r="6624">
          <cell r="B6624" t="str">
            <v>527402</v>
          </cell>
          <cell r="C6624" t="str">
            <v>TUBO FOFO C/FG PN-25 D=80MM;L=1500MM (27KG)</v>
          </cell>
          <cell r="D6624" t="str">
            <v>UN</v>
          </cell>
          <cell r="E6624">
            <v>0</v>
          </cell>
        </row>
        <row r="6625">
          <cell r="B6625" t="str">
            <v>527403</v>
          </cell>
          <cell r="C6625" t="str">
            <v>TUBO FOFO C/FG PN-25 D=80MM;L=2000MM (33KG)</v>
          </cell>
          <cell r="D6625" t="str">
            <v>UN</v>
          </cell>
          <cell r="E6625">
            <v>0</v>
          </cell>
        </row>
        <row r="6626">
          <cell r="B6626" t="str">
            <v>527404</v>
          </cell>
          <cell r="C6626" t="str">
            <v>TUBO FOFO C/FG PN-25 D=80MM;L=2500MM (40KG)</v>
          </cell>
          <cell r="D6626" t="str">
            <v>UN</v>
          </cell>
          <cell r="E6626">
            <v>0</v>
          </cell>
        </row>
        <row r="6627">
          <cell r="B6627" t="str">
            <v>527405</v>
          </cell>
          <cell r="C6627" t="str">
            <v>TUBO FOFO C/FG PN-25 D=80MM;L=3000MM (46KG)</v>
          </cell>
          <cell r="D6627" t="str">
            <v>UN</v>
          </cell>
          <cell r="E6627">
            <v>0</v>
          </cell>
        </row>
        <row r="6628">
          <cell r="B6628" t="str">
            <v>527406</v>
          </cell>
          <cell r="C6628" t="str">
            <v>TUBO FOFO C/FG PN-25 D=80MM;L=3500MM (53KG)</v>
          </cell>
          <cell r="D6628" t="str">
            <v>UN</v>
          </cell>
          <cell r="E6628">
            <v>0</v>
          </cell>
        </row>
        <row r="6629">
          <cell r="B6629" t="str">
            <v>527407</v>
          </cell>
          <cell r="C6629" t="str">
            <v>TUBO FOFO C/FG PN-25 D=80MM;L=4000MM (59KG)</v>
          </cell>
          <cell r="D6629" t="str">
            <v>UN</v>
          </cell>
          <cell r="E6629">
            <v>0</v>
          </cell>
        </row>
        <row r="6630">
          <cell r="B6630" t="str">
            <v>527408</v>
          </cell>
          <cell r="C6630" t="str">
            <v>TUBO FOFO C/FG PN-25 D=80MM;L=4500MM (66KG)</v>
          </cell>
          <cell r="D6630" t="str">
            <v>UN</v>
          </cell>
          <cell r="E6630">
            <v>0</v>
          </cell>
        </row>
        <row r="6631">
          <cell r="B6631" t="str">
            <v>527409</v>
          </cell>
          <cell r="C6631" t="str">
            <v>TUBO FOFO C/FG PN-25 D=80MM;L=5000MM (72KG)</v>
          </cell>
          <cell r="D6631" t="str">
            <v>UN</v>
          </cell>
          <cell r="E6631">
            <v>0</v>
          </cell>
        </row>
        <row r="6632">
          <cell r="B6632" t="str">
            <v>527410</v>
          </cell>
          <cell r="C6632" t="str">
            <v>TUBO FOFO C/FG PN-25 D=80MM;L=5500MM (79KG)</v>
          </cell>
          <cell r="D6632" t="str">
            <v>UN</v>
          </cell>
          <cell r="E6632">
            <v>0</v>
          </cell>
        </row>
        <row r="6633">
          <cell r="B6633" t="str">
            <v>527411</v>
          </cell>
          <cell r="C6633" t="str">
            <v>TUBO FOFO C/FG PN-25 D=80MM;L=5800MM (82KG)</v>
          </cell>
          <cell r="D6633" t="str">
            <v>UN</v>
          </cell>
          <cell r="E6633">
            <v>0</v>
          </cell>
        </row>
        <row r="6634">
          <cell r="B6634" t="str">
            <v>527412</v>
          </cell>
          <cell r="C6634" t="str">
            <v>TUBO FOFO C/FG PN-25 D=100MM;L=1000MM (27KG)</v>
          </cell>
          <cell r="D6634" t="str">
            <v>UN</v>
          </cell>
          <cell r="E6634">
            <v>0</v>
          </cell>
        </row>
        <row r="6635">
          <cell r="B6635" t="str">
            <v>527413</v>
          </cell>
          <cell r="C6635" t="str">
            <v>TUBO FOFO C/FG PN-25 D=100MM;L=1500MM (36KG)</v>
          </cell>
          <cell r="D6635" t="str">
            <v>UN</v>
          </cell>
          <cell r="E6635">
            <v>0</v>
          </cell>
        </row>
        <row r="6636">
          <cell r="B6636" t="str">
            <v>527414</v>
          </cell>
          <cell r="C6636" t="str">
            <v>TUBO FOFO C/FG PN-25 D=100MM;L=2000MM (44KG)</v>
          </cell>
          <cell r="D6636" t="str">
            <v>UN</v>
          </cell>
          <cell r="E6636">
            <v>0</v>
          </cell>
        </row>
        <row r="6637">
          <cell r="B6637" t="str">
            <v>527415</v>
          </cell>
          <cell r="C6637" t="str">
            <v>TUBO FOFO C/FG PN-25 D=100MM;L=2500MM (53KG)</v>
          </cell>
          <cell r="D6637" t="str">
            <v>UN</v>
          </cell>
          <cell r="E6637">
            <v>0</v>
          </cell>
        </row>
        <row r="6638">
          <cell r="B6638" t="str">
            <v>527416</v>
          </cell>
          <cell r="C6638" t="str">
            <v>TUBO FOFO C/FG PN-25 D=100MM;L=3000MM (62KG)</v>
          </cell>
          <cell r="D6638" t="str">
            <v>UN</v>
          </cell>
          <cell r="E6638">
            <v>0</v>
          </cell>
        </row>
        <row r="6639">
          <cell r="B6639" t="str">
            <v>527417</v>
          </cell>
          <cell r="C6639" t="str">
            <v>TUBO FOFO C/FG PN-25 D=100MM;L=3500MM (70KG)</v>
          </cell>
          <cell r="D6639" t="str">
            <v>UN</v>
          </cell>
          <cell r="E6639">
            <v>0</v>
          </cell>
        </row>
        <row r="6640">
          <cell r="B6640" t="str">
            <v>527418</v>
          </cell>
          <cell r="C6640" t="str">
            <v>TUBO FOFO C/FG PN-25 D=100MM;L=4000MM (79KG)</v>
          </cell>
          <cell r="D6640" t="str">
            <v>UN</v>
          </cell>
          <cell r="E6640">
            <v>0</v>
          </cell>
        </row>
        <row r="6641">
          <cell r="B6641" t="str">
            <v>527419</v>
          </cell>
          <cell r="C6641" t="str">
            <v>TUBO FOFO C/FG PN-25 D=100MM;L=4500MM (87KG)</v>
          </cell>
          <cell r="D6641" t="str">
            <v>UN</v>
          </cell>
          <cell r="E6641">
            <v>0</v>
          </cell>
        </row>
        <row r="6642">
          <cell r="B6642" t="str">
            <v>527420</v>
          </cell>
          <cell r="C6642" t="str">
            <v>TUBO FOFO C/FG PN-25 D=100MM;L=5000MM (96KG)</v>
          </cell>
          <cell r="D6642" t="str">
            <v>UN</v>
          </cell>
          <cell r="E6642">
            <v>0</v>
          </cell>
        </row>
        <row r="6643">
          <cell r="B6643" t="str">
            <v>527421</v>
          </cell>
          <cell r="C6643" t="str">
            <v>TUBO FOFO C/FG PN-25 D=100MM;L=5500MM (105KG)</v>
          </cell>
          <cell r="D6643" t="str">
            <v>UN</v>
          </cell>
          <cell r="E6643">
            <v>0</v>
          </cell>
        </row>
        <row r="6644">
          <cell r="B6644" t="str">
            <v>527422</v>
          </cell>
          <cell r="C6644" t="str">
            <v>TUBO FOFO C/FG PN-25 D=100MM;L=5800MM (110KG)</v>
          </cell>
          <cell r="D6644" t="str">
            <v>UN</v>
          </cell>
          <cell r="E6644">
            <v>0</v>
          </cell>
        </row>
        <row r="6645">
          <cell r="B6645" t="str">
            <v>527423</v>
          </cell>
          <cell r="C6645" t="str">
            <v>TUBO FOFO C/FG PN-25 D=150MM;L=1000MM (44KG)</v>
          </cell>
          <cell r="D6645" t="str">
            <v>UN</v>
          </cell>
          <cell r="E6645">
            <v>0</v>
          </cell>
        </row>
        <row r="6646">
          <cell r="B6646" t="str">
            <v>527424</v>
          </cell>
          <cell r="C6646" t="str">
            <v>TUBO FOFO C/FG PN-25 D=150MM;L=1500MM (57KG)</v>
          </cell>
          <cell r="D6646" t="str">
            <v>UN</v>
          </cell>
          <cell r="E6646">
            <v>0</v>
          </cell>
        </row>
        <row r="6647">
          <cell r="B6647" t="str">
            <v>527425</v>
          </cell>
          <cell r="C6647" t="str">
            <v>TUBO FOFO C/FG PN-25 D=150MM;L=2000MM (70KG)</v>
          </cell>
          <cell r="D6647" t="str">
            <v>UN</v>
          </cell>
          <cell r="E6647">
            <v>0</v>
          </cell>
        </row>
        <row r="6648">
          <cell r="B6648" t="str">
            <v>527426</v>
          </cell>
          <cell r="C6648" t="str">
            <v>TUBO FOFO C/FG PN-25 D=150MM;L=2500MM (83KG)</v>
          </cell>
          <cell r="D6648" t="str">
            <v>UN</v>
          </cell>
          <cell r="E6648">
            <v>0</v>
          </cell>
        </row>
        <row r="6649">
          <cell r="B6649" t="str">
            <v>527427</v>
          </cell>
          <cell r="C6649" t="str">
            <v>TUBO FOFO C/FG PN-25 D=150MM;L=3000MM (96KG)</v>
          </cell>
          <cell r="D6649" t="str">
            <v>UN</v>
          </cell>
          <cell r="E6649">
            <v>0</v>
          </cell>
        </row>
        <row r="6650">
          <cell r="B6650" t="str">
            <v>527428</v>
          </cell>
          <cell r="C6650" t="str">
            <v>TUBO FOFO C/FG PN-25 D=150MM;L=3500MM (109KG)</v>
          </cell>
          <cell r="D6650" t="str">
            <v>UN</v>
          </cell>
          <cell r="E6650">
            <v>0</v>
          </cell>
        </row>
        <row r="6651">
          <cell r="B6651" t="str">
            <v>527429</v>
          </cell>
          <cell r="C6651" t="str">
            <v>TUBO FOFO C/FG PN-25 D=150MM;L=4000MM (122KG)</v>
          </cell>
          <cell r="D6651" t="str">
            <v>UN</v>
          </cell>
          <cell r="E6651">
            <v>0</v>
          </cell>
        </row>
        <row r="6652">
          <cell r="B6652" t="str">
            <v>527430</v>
          </cell>
          <cell r="C6652" t="str">
            <v>TUBO FOFO C/FG PN-25 D=150MM;L=4500MM (135KG)</v>
          </cell>
          <cell r="D6652" t="str">
            <v>UN</v>
          </cell>
          <cell r="E6652">
            <v>0</v>
          </cell>
        </row>
        <row r="6653">
          <cell r="B6653" t="str">
            <v>527431</v>
          </cell>
          <cell r="C6653" t="str">
            <v>TUBO FOFO C/FG PN-25 D=150MM;L=5000MM (148KG)</v>
          </cell>
          <cell r="D6653" t="str">
            <v>UN</v>
          </cell>
          <cell r="E6653">
            <v>0</v>
          </cell>
        </row>
        <row r="6654">
          <cell r="B6654" t="str">
            <v>527432</v>
          </cell>
          <cell r="C6654" t="str">
            <v>TUBO FOFO C/FG PN-25 D=150MM;L=5500MM (161KG)</v>
          </cell>
          <cell r="D6654" t="str">
            <v>UN</v>
          </cell>
          <cell r="E6654">
            <v>0</v>
          </cell>
        </row>
        <row r="6655">
          <cell r="B6655" t="str">
            <v>527433</v>
          </cell>
          <cell r="C6655" t="str">
            <v>TUBO FOFO C/FG PN-25 D=150MM;L=5800MM (168KG)</v>
          </cell>
          <cell r="D6655" t="str">
            <v>UN</v>
          </cell>
          <cell r="E6655">
            <v>0</v>
          </cell>
        </row>
        <row r="6656">
          <cell r="B6656" t="str">
            <v>527434</v>
          </cell>
          <cell r="C6656" t="str">
            <v>TUBO FOFO C/FG PN-25 D=200MM;L=1000MM (59KG)</v>
          </cell>
          <cell r="D6656" t="str">
            <v>UN</v>
          </cell>
          <cell r="E6656">
            <v>0</v>
          </cell>
        </row>
        <row r="6657">
          <cell r="B6657" t="str">
            <v>527435</v>
          </cell>
          <cell r="C6657" t="str">
            <v>TUBO FOFO C/FG PN-25 D=200MM;L=1500MM (76KG)</v>
          </cell>
          <cell r="D6657" t="str">
            <v>UN</v>
          </cell>
          <cell r="E6657">
            <v>0</v>
          </cell>
        </row>
        <row r="6658">
          <cell r="B6658" t="str">
            <v>527436</v>
          </cell>
          <cell r="C6658" t="str">
            <v>TUBO FOFO C/FG PN-25 D=200MM;L=2000MM (94KG)</v>
          </cell>
          <cell r="D6658" t="str">
            <v>UN</v>
          </cell>
          <cell r="E6658">
            <v>0</v>
          </cell>
        </row>
        <row r="6659">
          <cell r="B6659" t="str">
            <v>527437</v>
          </cell>
          <cell r="C6659" t="str">
            <v>TUBO FOFO C/FG PN-25 D=200MM;L=2500MM (111KG)</v>
          </cell>
          <cell r="D6659" t="str">
            <v>UN</v>
          </cell>
          <cell r="E6659">
            <v>0</v>
          </cell>
        </row>
        <row r="6660">
          <cell r="B6660" t="str">
            <v>527438</v>
          </cell>
          <cell r="C6660" t="str">
            <v>TUBO FOFO C/FG PN-25 D=200MM;L=3000MM (128KG)</v>
          </cell>
          <cell r="D6660" t="str">
            <v>UN</v>
          </cell>
          <cell r="E6660">
            <v>0</v>
          </cell>
        </row>
        <row r="6661">
          <cell r="B6661" t="str">
            <v>527439</v>
          </cell>
          <cell r="C6661" t="str">
            <v>TUBO FOFO C/FG PN-25 D=200MM;L=3500MM (146KG)</v>
          </cell>
          <cell r="D6661" t="str">
            <v>UN</v>
          </cell>
          <cell r="E6661">
            <v>0</v>
          </cell>
        </row>
        <row r="6662">
          <cell r="B6662" t="str">
            <v>527440</v>
          </cell>
          <cell r="C6662" t="str">
            <v>TUBO FOFO C/FG PN-25 D=200MM;L=4000MM (163KG)</v>
          </cell>
          <cell r="D6662" t="str">
            <v>UN</v>
          </cell>
          <cell r="E6662">
            <v>0</v>
          </cell>
        </row>
        <row r="6663">
          <cell r="B6663" t="str">
            <v>527441</v>
          </cell>
          <cell r="C6663" t="str">
            <v>TUBO FOFO C/FG PN-25 D=200MM;L=4500MM (181KG)</v>
          </cell>
          <cell r="D6663" t="str">
            <v>UN</v>
          </cell>
          <cell r="E6663">
            <v>0</v>
          </cell>
        </row>
        <row r="6664">
          <cell r="B6664" t="str">
            <v>527442</v>
          </cell>
          <cell r="C6664" t="str">
            <v>TUBO FOFO C/FG PN-25 D=200MM;L=5000MM (198KG)</v>
          </cell>
          <cell r="D6664" t="str">
            <v>UN</v>
          </cell>
          <cell r="E6664">
            <v>0</v>
          </cell>
        </row>
        <row r="6665">
          <cell r="B6665" t="str">
            <v>527443</v>
          </cell>
          <cell r="C6665" t="str">
            <v>TUBO FOFO C/FG PN-25 D=200MM;L=5500MM (215KG)</v>
          </cell>
          <cell r="D6665" t="str">
            <v>UN</v>
          </cell>
          <cell r="E6665">
            <v>0</v>
          </cell>
        </row>
        <row r="6666">
          <cell r="B6666" t="str">
            <v>527444</v>
          </cell>
          <cell r="C6666" t="str">
            <v>TUBO FOFO C/FG PN-25 D=200MM;L=5800MM (226KG)</v>
          </cell>
          <cell r="D6666" t="str">
            <v>UN</v>
          </cell>
          <cell r="E6666">
            <v>0</v>
          </cell>
        </row>
        <row r="6667">
          <cell r="B6667" t="str">
            <v>527445</v>
          </cell>
          <cell r="C6667" t="str">
            <v>TUBO FOFO C/FG PN-25 D=250MM;L=1000MM (80KG)</v>
          </cell>
          <cell r="D6667" t="str">
            <v>UN</v>
          </cell>
          <cell r="E6667">
            <v>0</v>
          </cell>
        </row>
        <row r="6668">
          <cell r="B6668" t="str">
            <v>527446</v>
          </cell>
          <cell r="C6668" t="str">
            <v>TUBO FOFO C/FG PN-25 D=250MM;L=1500MM (103KG)</v>
          </cell>
          <cell r="D6668" t="str">
            <v>UN</v>
          </cell>
          <cell r="E6668">
            <v>0</v>
          </cell>
        </row>
        <row r="6669">
          <cell r="B6669" t="str">
            <v>527447</v>
          </cell>
          <cell r="C6669" t="str">
            <v>TUBO FOFO C/FG PN-25 D=250MM;L=2000MM (126KG)</v>
          </cell>
          <cell r="D6669" t="str">
            <v>UN</v>
          </cell>
          <cell r="E6669">
            <v>0</v>
          </cell>
        </row>
        <row r="6670">
          <cell r="B6670" t="str">
            <v>527448</v>
          </cell>
          <cell r="C6670" t="str">
            <v>TUBO FOFO C/FG PN-25 D=250MM;L=2500MM (149KG)</v>
          </cell>
          <cell r="D6670" t="str">
            <v>UN</v>
          </cell>
          <cell r="E6670">
            <v>0</v>
          </cell>
        </row>
        <row r="6671">
          <cell r="B6671" t="str">
            <v>527449</v>
          </cell>
          <cell r="C6671" t="str">
            <v>TUBO FOFO C/FG PN-25 D=250MM;L=3000MM (171KG)</v>
          </cell>
          <cell r="D6671" t="str">
            <v>UN</v>
          </cell>
          <cell r="E6671">
            <v>0</v>
          </cell>
        </row>
        <row r="6672">
          <cell r="B6672" t="str">
            <v>527450</v>
          </cell>
          <cell r="C6672" t="str">
            <v>TUBO FOFO C/FG PN-25 D=250MM;L=3500MM (194KG)</v>
          </cell>
          <cell r="D6672" t="str">
            <v>UN</v>
          </cell>
          <cell r="E6672">
            <v>0</v>
          </cell>
        </row>
        <row r="6673">
          <cell r="B6673" t="str">
            <v>527451</v>
          </cell>
          <cell r="C6673" t="str">
            <v>TUBO FOFO C/FG PN-25 D=250MM;L=4000MM (217KG)</v>
          </cell>
          <cell r="D6673" t="str">
            <v>UN</v>
          </cell>
          <cell r="E6673">
            <v>0</v>
          </cell>
        </row>
        <row r="6674">
          <cell r="B6674" t="str">
            <v>527452</v>
          </cell>
          <cell r="C6674" t="str">
            <v>TUBO FOFO C/FG PN-25 D=250MM;L=4500MM (239KG)</v>
          </cell>
          <cell r="D6674" t="str">
            <v>UN</v>
          </cell>
          <cell r="E6674">
            <v>0</v>
          </cell>
        </row>
        <row r="6675">
          <cell r="B6675" t="str">
            <v>527453</v>
          </cell>
          <cell r="C6675" t="str">
            <v>TUBO FOFO C/FG PN-25 D=250MM;L=5000MM (262KG)</v>
          </cell>
          <cell r="D6675" t="str">
            <v>UN</v>
          </cell>
          <cell r="E6675">
            <v>0</v>
          </cell>
        </row>
        <row r="6676">
          <cell r="B6676" t="str">
            <v>527454</v>
          </cell>
          <cell r="C6676" t="str">
            <v>TUBO FOFO C/FG PN-25 D=250MM;L=5500MM (285KG)</v>
          </cell>
          <cell r="D6676" t="str">
            <v>UN</v>
          </cell>
          <cell r="E6676">
            <v>0</v>
          </cell>
        </row>
        <row r="6677">
          <cell r="B6677" t="str">
            <v>527455</v>
          </cell>
          <cell r="C6677" t="str">
            <v>TUBO FOFO C/FG PN-25 D=250MM;L=5800MM (298KG)</v>
          </cell>
          <cell r="D6677" t="str">
            <v>UN</v>
          </cell>
          <cell r="E6677">
            <v>0</v>
          </cell>
        </row>
        <row r="6678">
          <cell r="B6678" t="str">
            <v>527456</v>
          </cell>
          <cell r="C6678" t="str">
            <v>TUBO FOFO C/FG PN-25 D=300MM;L=1000MM (103KG)</v>
          </cell>
          <cell r="D6678" t="str">
            <v>UN</v>
          </cell>
          <cell r="E6678">
            <v>0</v>
          </cell>
        </row>
        <row r="6679">
          <cell r="B6679" t="str">
            <v>527457</v>
          </cell>
          <cell r="C6679" t="str">
            <v>TUBO FOFO C/FG PN-25 D=300MM;L=1500MM (132KG)</v>
          </cell>
          <cell r="D6679" t="str">
            <v>UN</v>
          </cell>
          <cell r="E6679">
            <v>0</v>
          </cell>
        </row>
        <row r="6680">
          <cell r="B6680" t="str">
            <v>527458</v>
          </cell>
          <cell r="C6680" t="str">
            <v>TUBO FOFO C/FG PN-25 D=300MM;L=2000MM (160KG)</v>
          </cell>
          <cell r="D6680" t="str">
            <v>UN</v>
          </cell>
          <cell r="E6680">
            <v>0</v>
          </cell>
        </row>
        <row r="6681">
          <cell r="B6681" t="str">
            <v>527459</v>
          </cell>
          <cell r="C6681" t="str">
            <v>TUBO FOFO C/FG PN-25 D=300MM;L=2500MM (189KG)</v>
          </cell>
          <cell r="D6681" t="str">
            <v>UN</v>
          </cell>
          <cell r="E6681">
            <v>0</v>
          </cell>
        </row>
        <row r="6682">
          <cell r="B6682" t="str">
            <v>527460</v>
          </cell>
          <cell r="C6682" t="str">
            <v>TUBO FOFO C/FG PN-25 D=300MM;L=3000MM (217KG)</v>
          </cell>
          <cell r="D6682" t="str">
            <v>UN</v>
          </cell>
          <cell r="E6682">
            <v>0</v>
          </cell>
        </row>
        <row r="6683">
          <cell r="B6683" t="str">
            <v>527461</v>
          </cell>
          <cell r="C6683" t="str">
            <v>TUBO FOFO C/FG PN-25 D=300MM;L=3500MM (246KG)</v>
          </cell>
          <cell r="D6683" t="str">
            <v>UN</v>
          </cell>
          <cell r="E6683">
            <v>0</v>
          </cell>
        </row>
        <row r="6684">
          <cell r="B6684" t="str">
            <v>527462</v>
          </cell>
          <cell r="C6684" t="str">
            <v>TUBO FOFO C/FG PN-25 D=300MM;L=4000MM (274KG)</v>
          </cell>
          <cell r="D6684" t="str">
            <v>UN</v>
          </cell>
          <cell r="E6684">
            <v>0</v>
          </cell>
        </row>
        <row r="6685">
          <cell r="B6685" t="str">
            <v>527463</v>
          </cell>
          <cell r="C6685" t="str">
            <v>TUBO FOFO C/FG PN-25 D=300MM;L=4500MM (303KG)</v>
          </cell>
          <cell r="D6685" t="str">
            <v>UN</v>
          </cell>
          <cell r="E6685">
            <v>0</v>
          </cell>
        </row>
        <row r="6686">
          <cell r="B6686" t="str">
            <v>527464</v>
          </cell>
          <cell r="C6686" t="str">
            <v>TUBO FOFO C/FG PN-25 D=300MM;L=5000MM (332KG)</v>
          </cell>
          <cell r="D6686" t="str">
            <v>UN</v>
          </cell>
          <cell r="E6686">
            <v>0</v>
          </cell>
        </row>
        <row r="6687">
          <cell r="B6687" t="str">
            <v>527465</v>
          </cell>
          <cell r="C6687" t="str">
            <v>TUBO FOFO C/FG PN-25 D=300MM;L=5500MM (360KG)</v>
          </cell>
          <cell r="D6687" t="str">
            <v>UN</v>
          </cell>
          <cell r="E6687">
            <v>0</v>
          </cell>
        </row>
        <row r="6688">
          <cell r="B6688" t="str">
            <v>527466</v>
          </cell>
          <cell r="C6688" t="str">
            <v>TUBO FOFO C/FG PN-25 D=300MM;L=5800MM (377KG)</v>
          </cell>
          <cell r="D6688" t="str">
            <v>UN</v>
          </cell>
          <cell r="E6688">
            <v>0</v>
          </cell>
        </row>
        <row r="6689">
          <cell r="B6689" t="str">
            <v>527467</v>
          </cell>
          <cell r="C6689" t="str">
            <v>TUBO FOFO C/FG PN-25 D=350MM;L=1000MM (144KG)</v>
          </cell>
          <cell r="D6689" t="str">
            <v>UN</v>
          </cell>
          <cell r="E6689">
            <v>0</v>
          </cell>
        </row>
        <row r="6690">
          <cell r="B6690" t="str">
            <v>527468</v>
          </cell>
          <cell r="C6690" t="str">
            <v>TUBO FOFO C/FG PN-25 D=350MM;L=1500MM (181KG)</v>
          </cell>
          <cell r="D6690" t="str">
            <v>UN</v>
          </cell>
          <cell r="E6690">
            <v>0</v>
          </cell>
        </row>
        <row r="6691">
          <cell r="B6691" t="str">
            <v>527469</v>
          </cell>
          <cell r="C6691" t="str">
            <v>TUBO FOFO C/FG PN-25 D=350MM;L=2000MM (219KG)</v>
          </cell>
          <cell r="D6691" t="str">
            <v>UN</v>
          </cell>
          <cell r="E6691">
            <v>0</v>
          </cell>
        </row>
        <row r="6692">
          <cell r="B6692" t="str">
            <v>527470</v>
          </cell>
          <cell r="C6692" t="str">
            <v>TUBO FOFO C/FG PN-25 D=350MM;L=2500MM (257KG)</v>
          </cell>
          <cell r="D6692" t="str">
            <v>UN</v>
          </cell>
          <cell r="E6692">
            <v>0</v>
          </cell>
        </row>
        <row r="6693">
          <cell r="B6693" t="str">
            <v>527471</v>
          </cell>
          <cell r="C6693" t="str">
            <v>TUBO FOFO C/FG PN-25 D=350MM;L=3000MM (295KG)</v>
          </cell>
          <cell r="D6693" t="str">
            <v>UN</v>
          </cell>
          <cell r="E6693">
            <v>0</v>
          </cell>
        </row>
        <row r="6694">
          <cell r="B6694" t="str">
            <v>527472</v>
          </cell>
          <cell r="C6694" t="str">
            <v>TUBO FOFO C/FG PN-25 D=350MM;L=3500MM (332KG)</v>
          </cell>
          <cell r="D6694" t="str">
            <v>UN</v>
          </cell>
          <cell r="E6694">
            <v>0</v>
          </cell>
        </row>
        <row r="6695">
          <cell r="B6695" t="str">
            <v>527473</v>
          </cell>
          <cell r="C6695" t="str">
            <v>TUBO FOFO C/FG PN-25 D=350MM;L=4000MM (370KG)</v>
          </cell>
          <cell r="D6695" t="str">
            <v>UN</v>
          </cell>
          <cell r="E6695">
            <v>0</v>
          </cell>
        </row>
        <row r="6696">
          <cell r="B6696" t="str">
            <v>527474</v>
          </cell>
          <cell r="C6696" t="str">
            <v>TUBO FOFO C/FG PN-25 D=350MM;L=4500MM (408KG)</v>
          </cell>
          <cell r="D6696" t="str">
            <v>UN</v>
          </cell>
          <cell r="E6696">
            <v>0</v>
          </cell>
        </row>
        <row r="6697">
          <cell r="B6697" t="str">
            <v>527475</v>
          </cell>
          <cell r="C6697" t="str">
            <v>TUBO FOFO C/FG PN-25 D=350MM;L=5000MM (446KG)</v>
          </cell>
          <cell r="D6697" t="str">
            <v>UN</v>
          </cell>
          <cell r="E6697">
            <v>0</v>
          </cell>
        </row>
        <row r="6698">
          <cell r="B6698" t="str">
            <v>527476</v>
          </cell>
          <cell r="C6698" t="str">
            <v>TUBO FOFO C/FG PN-25 D=350MM;L=5500MM (483KG)</v>
          </cell>
          <cell r="D6698" t="str">
            <v>UN</v>
          </cell>
          <cell r="E6698">
            <v>0</v>
          </cell>
        </row>
        <row r="6699">
          <cell r="B6699" t="str">
            <v>527477</v>
          </cell>
          <cell r="C6699" t="str">
            <v>TUBO FOFO C/FG PN-25 D=350MM;L=5800MM (506KG)</v>
          </cell>
          <cell r="D6699" t="str">
            <v>UN</v>
          </cell>
          <cell r="E6699">
            <v>0</v>
          </cell>
        </row>
        <row r="6700">
          <cell r="B6700" t="str">
            <v>527478</v>
          </cell>
          <cell r="C6700" t="str">
            <v>TUBO FOFO C/FG PN-25 D=400MM;L=1000MM (180KG)</v>
          </cell>
          <cell r="D6700" t="str">
            <v>UN</v>
          </cell>
          <cell r="E6700">
            <v>0</v>
          </cell>
        </row>
        <row r="6701">
          <cell r="B6701" t="str">
            <v>527479</v>
          </cell>
          <cell r="C6701" t="str">
            <v>TUBO FOFO C/FG PN-25 D=400MM;L=1500MM (224KG)</v>
          </cell>
          <cell r="D6701" t="str">
            <v>UN</v>
          </cell>
          <cell r="E6701">
            <v>0</v>
          </cell>
        </row>
        <row r="6702">
          <cell r="B6702" t="str">
            <v>527480</v>
          </cell>
          <cell r="C6702" t="str">
            <v>TUBO FOFO C/FG PN-25 D=400MM;L=2000MM (269KG)</v>
          </cell>
          <cell r="D6702" t="str">
            <v>UN</v>
          </cell>
          <cell r="E6702">
            <v>0</v>
          </cell>
        </row>
        <row r="6703">
          <cell r="B6703" t="str">
            <v>527481</v>
          </cell>
          <cell r="C6703" t="str">
            <v>TUBO FOFO C/FG PN-25 D=400MM;L=2500MM (314KG)</v>
          </cell>
          <cell r="D6703" t="str">
            <v>UN</v>
          </cell>
          <cell r="E6703">
            <v>0</v>
          </cell>
        </row>
        <row r="6704">
          <cell r="B6704" t="str">
            <v>527482</v>
          </cell>
          <cell r="C6704" t="str">
            <v>TUBO FOFO C/FG PN-25 D=400MM;L=3000MM (359KG)</v>
          </cell>
          <cell r="D6704" t="str">
            <v>UN</v>
          </cell>
          <cell r="E6704">
            <v>0</v>
          </cell>
        </row>
        <row r="6705">
          <cell r="B6705" t="str">
            <v>527483</v>
          </cell>
          <cell r="C6705" t="str">
            <v>TUBO FOFO C/FG PN-25 D=400MM;L=3500MM (403KG)</v>
          </cell>
          <cell r="D6705" t="str">
            <v>UN</v>
          </cell>
          <cell r="E6705">
            <v>0</v>
          </cell>
        </row>
        <row r="6706">
          <cell r="B6706" t="str">
            <v>527484</v>
          </cell>
          <cell r="C6706" t="str">
            <v>TUBO FOFO C/FG PN-25 D=400MM;L=4000MM (448KG)</v>
          </cell>
          <cell r="D6706" t="str">
            <v>UN</v>
          </cell>
          <cell r="E6706">
            <v>0</v>
          </cell>
        </row>
        <row r="6707">
          <cell r="B6707" t="str">
            <v>527485</v>
          </cell>
          <cell r="C6707" t="str">
            <v>TUBO FOFO C/FG PN-25 D=400MM;L=4500MM (493KG)</v>
          </cell>
          <cell r="D6707" t="str">
            <v>UN</v>
          </cell>
          <cell r="E6707">
            <v>0</v>
          </cell>
        </row>
        <row r="6708">
          <cell r="B6708" t="str">
            <v>527486</v>
          </cell>
          <cell r="C6708" t="str">
            <v>TUBO FOFO C/FG PN-25 D=400MM;L=5000MM (538KG)</v>
          </cell>
          <cell r="D6708" t="str">
            <v>UN</v>
          </cell>
          <cell r="E6708">
            <v>0</v>
          </cell>
        </row>
        <row r="6709">
          <cell r="B6709" t="str">
            <v>527487</v>
          </cell>
          <cell r="C6709" t="str">
            <v>TUBO FOFO C/FG PN-25 D=400MM;L=5500MM (582KG)</v>
          </cell>
          <cell r="D6709" t="str">
            <v>UN</v>
          </cell>
          <cell r="E6709">
            <v>0</v>
          </cell>
        </row>
        <row r="6710">
          <cell r="B6710" t="str">
            <v>527488</v>
          </cell>
          <cell r="C6710" t="str">
            <v>TUBO FOFO C/FG PN-25 D=400MM;L=5800MM (609KG)</v>
          </cell>
          <cell r="D6710" t="str">
            <v>UN</v>
          </cell>
          <cell r="E6710">
            <v>0</v>
          </cell>
        </row>
        <row r="6711">
          <cell r="B6711" t="str">
            <v>527489</v>
          </cell>
          <cell r="C6711" t="str">
            <v>TUBO FOFO C/FG PN-25 D=450MM;L=1000MM (212KG)</v>
          </cell>
          <cell r="D6711" t="str">
            <v>UN</v>
          </cell>
          <cell r="E6711">
            <v>0</v>
          </cell>
        </row>
        <row r="6712">
          <cell r="B6712" t="str">
            <v>527490</v>
          </cell>
          <cell r="C6712" t="str">
            <v>TUBO FOFO C/FG PN-25 D=450MM;L=1500MM (265KG)</v>
          </cell>
          <cell r="D6712" t="str">
            <v>UN</v>
          </cell>
          <cell r="E6712">
            <v>0</v>
          </cell>
        </row>
        <row r="6713">
          <cell r="B6713" t="str">
            <v>527491</v>
          </cell>
          <cell r="C6713" t="str">
            <v>TUBO FOFO C/FG PN-25 D=450MM;L=2000MM (317KG)</v>
          </cell>
          <cell r="D6713" t="str">
            <v>UN</v>
          </cell>
          <cell r="E6713">
            <v>0</v>
          </cell>
        </row>
        <row r="6714">
          <cell r="B6714" t="str">
            <v>527492</v>
          </cell>
          <cell r="C6714" t="str">
            <v>TUBO FOFO C/FG PN-25 D=450MM;L=2500MM (370KG)</v>
          </cell>
          <cell r="D6714" t="str">
            <v>UN</v>
          </cell>
          <cell r="E6714">
            <v>0</v>
          </cell>
        </row>
        <row r="6715">
          <cell r="B6715" t="str">
            <v>527493</v>
          </cell>
          <cell r="C6715" t="str">
            <v>TUBO FOFO C/FG PN-25 D=450MM;L=3000MM (422KG)</v>
          </cell>
          <cell r="D6715" t="str">
            <v>UN</v>
          </cell>
          <cell r="E6715">
            <v>0</v>
          </cell>
        </row>
        <row r="6716">
          <cell r="B6716" t="str">
            <v>527494</v>
          </cell>
          <cell r="C6716" t="str">
            <v>TUBO FOFO C/FG PN-25 D=450MM;L=3500MM (475KG)</v>
          </cell>
          <cell r="D6716" t="str">
            <v>UN</v>
          </cell>
          <cell r="E6716">
            <v>0</v>
          </cell>
        </row>
        <row r="6717">
          <cell r="B6717" t="str">
            <v>527495</v>
          </cell>
          <cell r="C6717" t="str">
            <v>TUBO FOFO C/FG PN-25 D=450MM;L=4000MM (527KG)</v>
          </cell>
          <cell r="D6717" t="str">
            <v>UN</v>
          </cell>
          <cell r="E6717">
            <v>0</v>
          </cell>
        </row>
        <row r="6718">
          <cell r="B6718" t="str">
            <v>527496</v>
          </cell>
          <cell r="C6718" t="str">
            <v>TUBO FOFO C/FG PN-25 D=450MM;L=4500MM (580KG)</v>
          </cell>
          <cell r="D6718" t="str">
            <v>UN</v>
          </cell>
          <cell r="E6718">
            <v>0</v>
          </cell>
        </row>
        <row r="6719">
          <cell r="B6719" t="str">
            <v>527497</v>
          </cell>
          <cell r="C6719" t="str">
            <v>TUBO FOFO C/FG PN-25 D=450MM;L=5000MM (633KG)</v>
          </cell>
          <cell r="D6719" t="str">
            <v>UN</v>
          </cell>
          <cell r="E6719">
            <v>0</v>
          </cell>
        </row>
        <row r="6720">
          <cell r="B6720" t="str">
            <v>527498</v>
          </cell>
          <cell r="C6720" t="str">
            <v>TUBO FOFO C/FG PN-25 D=450MM;L=5500MM (685KG)</v>
          </cell>
          <cell r="D6720" t="str">
            <v>UN</v>
          </cell>
          <cell r="E6720">
            <v>0</v>
          </cell>
        </row>
        <row r="6721">
          <cell r="B6721" t="str">
            <v>527499</v>
          </cell>
          <cell r="C6721" t="str">
            <v>TUBO FOFO C/FG PN-25 D=450MM;L=5800MM (717KG)</v>
          </cell>
          <cell r="D6721" t="str">
            <v>UN</v>
          </cell>
          <cell r="E6721">
            <v>0</v>
          </cell>
        </row>
        <row r="6722">
          <cell r="B6722" t="str">
            <v>527501</v>
          </cell>
          <cell r="C6722" t="str">
            <v>TUBO FOFO C/FG PN-25 D=500MM;L=1000MM (252KG)</v>
          </cell>
          <cell r="D6722" t="str">
            <v>UN</v>
          </cell>
          <cell r="E6722">
            <v>0</v>
          </cell>
        </row>
        <row r="6723">
          <cell r="B6723" t="str">
            <v>527502</v>
          </cell>
          <cell r="C6723" t="str">
            <v>TUBO FOFO C/FG PN-25 D=500MM;L=1500MM (313KG)</v>
          </cell>
          <cell r="D6723" t="str">
            <v>UN</v>
          </cell>
          <cell r="E6723">
            <v>0</v>
          </cell>
        </row>
        <row r="6724">
          <cell r="B6724" t="str">
            <v>527503</v>
          </cell>
          <cell r="C6724" t="str">
            <v>TUBO FOFO C/FG PN-25 D=500MM;L=2000MM (374KG)</v>
          </cell>
          <cell r="D6724" t="str">
            <v>UN</v>
          </cell>
          <cell r="E6724">
            <v>0</v>
          </cell>
        </row>
        <row r="6725">
          <cell r="B6725" t="str">
            <v>527504</v>
          </cell>
          <cell r="C6725" t="str">
            <v>TUBO FOFO C/FG PN-25 D=500MM;L=2500MM (435KG)</v>
          </cell>
          <cell r="D6725" t="str">
            <v>UN</v>
          </cell>
          <cell r="E6725">
            <v>0</v>
          </cell>
        </row>
        <row r="6726">
          <cell r="B6726" t="str">
            <v>527505</v>
          </cell>
          <cell r="C6726" t="str">
            <v>TUBO FOFO C/FG PN-25 D=500MM;L=3000MM (495KG)</v>
          </cell>
          <cell r="D6726" t="str">
            <v>UN</v>
          </cell>
          <cell r="E6726">
            <v>0</v>
          </cell>
        </row>
        <row r="6727">
          <cell r="B6727" t="str">
            <v>527506</v>
          </cell>
          <cell r="C6727" t="str">
            <v>TUBO FOFO C/FG PN-25 D=500MM;L=3500MM (556KG)</v>
          </cell>
          <cell r="D6727" t="str">
            <v>UN</v>
          </cell>
          <cell r="E6727">
            <v>0</v>
          </cell>
        </row>
        <row r="6728">
          <cell r="B6728" t="str">
            <v>527507</v>
          </cell>
          <cell r="C6728" t="str">
            <v>TUBO FOFO C/FG PN-25 D=500MM;L=4000MM (617KG)</v>
          </cell>
          <cell r="D6728" t="str">
            <v>UN</v>
          </cell>
          <cell r="E6728">
            <v>0</v>
          </cell>
        </row>
        <row r="6729">
          <cell r="B6729" t="str">
            <v>527508</v>
          </cell>
          <cell r="C6729" t="str">
            <v>TUBO FOFO C/FG PN-25 D=500MM;L=4500MM (678KG)</v>
          </cell>
          <cell r="D6729" t="str">
            <v>UN</v>
          </cell>
          <cell r="E6729">
            <v>0</v>
          </cell>
        </row>
        <row r="6730">
          <cell r="B6730" t="str">
            <v>527509</v>
          </cell>
          <cell r="C6730" t="str">
            <v>TUBO FOFO C/FG PN-25 D=500MM;L=5000MM (739KG)</v>
          </cell>
          <cell r="D6730" t="str">
            <v>UN</v>
          </cell>
          <cell r="E6730">
            <v>0</v>
          </cell>
        </row>
        <row r="6731">
          <cell r="B6731" t="str">
            <v>527510</v>
          </cell>
          <cell r="C6731" t="str">
            <v>TUBO FOFO C/FG PN-25 D=500MM;L=5500MM (800KG)</v>
          </cell>
          <cell r="D6731" t="str">
            <v>UN</v>
          </cell>
          <cell r="E6731">
            <v>0</v>
          </cell>
        </row>
        <row r="6732">
          <cell r="B6732" t="str">
            <v>527511</v>
          </cell>
          <cell r="C6732" t="str">
            <v>TUBO FOFO C/FG PN-25 D=500MM;L=5800MM (836KG)</v>
          </cell>
          <cell r="D6732" t="str">
            <v>UN</v>
          </cell>
          <cell r="E6732">
            <v>0</v>
          </cell>
        </row>
        <row r="6733">
          <cell r="B6733" t="str">
            <v>527512</v>
          </cell>
          <cell r="C6733" t="str">
            <v>TUBO FOFO C/FG PN-25 D=600MM;L=1000MM (350KG)</v>
          </cell>
          <cell r="D6733" t="str">
            <v>UN</v>
          </cell>
          <cell r="E6733">
            <v>0</v>
          </cell>
        </row>
        <row r="6734">
          <cell r="B6734" t="str">
            <v>527513</v>
          </cell>
          <cell r="C6734" t="str">
            <v>TUBO FOFO C/FG PN-25 D=600MM;L=1500MM (429KG)</v>
          </cell>
          <cell r="D6734" t="str">
            <v>UN</v>
          </cell>
          <cell r="E6734">
            <v>0</v>
          </cell>
        </row>
        <row r="6735">
          <cell r="B6735" t="str">
            <v>527514</v>
          </cell>
          <cell r="C6735" t="str">
            <v>TUBO FOFO C/FG PN-25 D=600MM;L=2000MM (508KG)</v>
          </cell>
          <cell r="D6735" t="str">
            <v>UN</v>
          </cell>
          <cell r="E6735">
            <v>0</v>
          </cell>
        </row>
        <row r="6736">
          <cell r="B6736" t="str">
            <v>527515</v>
          </cell>
          <cell r="C6736" t="str">
            <v>TUBO FOFO C/FG PN-25 D=600MM;L=2500MM (587KG)</v>
          </cell>
          <cell r="D6736" t="str">
            <v>UN</v>
          </cell>
          <cell r="E6736">
            <v>0</v>
          </cell>
        </row>
        <row r="6737">
          <cell r="B6737" t="str">
            <v>527516</v>
          </cell>
          <cell r="C6737" t="str">
            <v>TUBO FOFO C/FG PN-25 D=600MM;L=3000MM (666KG)</v>
          </cell>
          <cell r="D6737" t="str">
            <v>UN</v>
          </cell>
          <cell r="E6737">
            <v>0</v>
          </cell>
        </row>
        <row r="6738">
          <cell r="B6738" t="str">
            <v>527517</v>
          </cell>
          <cell r="C6738" t="str">
            <v>TUBO FOFO C/FG PN-25 D=600MM;L=3500MM (745KG)</v>
          </cell>
          <cell r="D6738" t="str">
            <v>UN</v>
          </cell>
          <cell r="E6738">
            <v>0</v>
          </cell>
        </row>
        <row r="6739">
          <cell r="B6739" t="str">
            <v>527518</v>
          </cell>
          <cell r="C6739" t="str">
            <v>TUBO FOFO C/FG PN-25 D=600MM;L=4000MM (824KG)</v>
          </cell>
          <cell r="D6739" t="str">
            <v>UN</v>
          </cell>
          <cell r="E6739">
            <v>0</v>
          </cell>
        </row>
        <row r="6740">
          <cell r="B6740" t="str">
            <v>527519</v>
          </cell>
          <cell r="C6740" t="str">
            <v>TUBO FOFO C/FG PN-25 D=600MM;L=4500MM (903KG)</v>
          </cell>
          <cell r="D6740" t="str">
            <v>UN</v>
          </cell>
          <cell r="E6740">
            <v>0</v>
          </cell>
        </row>
        <row r="6741">
          <cell r="B6741" t="str">
            <v>527520</v>
          </cell>
          <cell r="C6741" t="str">
            <v>TUBO FOFO C/FG PN-25 D=600MM;L=5000MM (982KG)</v>
          </cell>
          <cell r="D6741" t="str">
            <v>UN</v>
          </cell>
          <cell r="E6741">
            <v>0</v>
          </cell>
        </row>
        <row r="6742">
          <cell r="B6742" t="str">
            <v>527521</v>
          </cell>
          <cell r="C6742" t="str">
            <v>TUBO FOFO C/FG PN-25 D=600MM;L=5500MM (1061KG)</v>
          </cell>
          <cell r="D6742" t="str">
            <v>UN</v>
          </cell>
          <cell r="E6742">
            <v>0</v>
          </cell>
        </row>
        <row r="6743">
          <cell r="B6743" t="str">
            <v>527522</v>
          </cell>
          <cell r="C6743" t="str">
            <v>TUBO FOFO C/FG PN-25 D=600MM;L=5800MM (1108KG)</v>
          </cell>
          <cell r="D6743" t="str">
            <v>UN</v>
          </cell>
          <cell r="E6743">
            <v>0</v>
          </cell>
        </row>
        <row r="6744">
          <cell r="B6744" t="str">
            <v>527523</v>
          </cell>
          <cell r="C6744" t="str">
            <v>TUBO FOFO C/FG PN-25 D=700MM;L=1000MM (512KG)</v>
          </cell>
          <cell r="D6744" t="str">
            <v>UN</v>
          </cell>
          <cell r="E6744">
            <v>0</v>
          </cell>
        </row>
        <row r="6745">
          <cell r="B6745" t="str">
            <v>527524</v>
          </cell>
          <cell r="C6745" t="str">
            <v>TUBO FOFO C/FG PN-25 D=700MM;L=1500MM (642KG)</v>
          </cell>
          <cell r="D6745" t="str">
            <v>UN</v>
          </cell>
          <cell r="E6745">
            <v>0</v>
          </cell>
        </row>
        <row r="6746">
          <cell r="B6746" t="str">
            <v>527525</v>
          </cell>
          <cell r="C6746" t="str">
            <v>TUBO FOFO C/FG PN-25 D=700MM;L=2000MM (772KG)</v>
          </cell>
          <cell r="D6746" t="str">
            <v>UN</v>
          </cell>
          <cell r="E6746">
            <v>0</v>
          </cell>
        </row>
        <row r="6747">
          <cell r="B6747" t="str">
            <v>527526</v>
          </cell>
          <cell r="C6747" t="str">
            <v>TUBO FOFO C/FG PN-25 D=700MM;L=2500MM (902KG)</v>
          </cell>
          <cell r="D6747" t="str">
            <v>UN</v>
          </cell>
          <cell r="E6747">
            <v>0</v>
          </cell>
        </row>
        <row r="6748">
          <cell r="B6748" t="str">
            <v>527527</v>
          </cell>
          <cell r="C6748" t="str">
            <v>TUBO FOFO C/FG PN-25 D=700MM;L=3000MM (1032KG)</v>
          </cell>
          <cell r="D6748" t="str">
            <v>UN</v>
          </cell>
          <cell r="E6748">
            <v>0</v>
          </cell>
        </row>
        <row r="6749">
          <cell r="B6749" t="str">
            <v>527528</v>
          </cell>
          <cell r="C6749" t="str">
            <v>TUBO FOFO C/FG PN-25 D=700MM;L=3500MM (1162KG)</v>
          </cell>
          <cell r="D6749" t="str">
            <v>UN</v>
          </cell>
          <cell r="E6749">
            <v>0</v>
          </cell>
        </row>
        <row r="6750">
          <cell r="B6750" t="str">
            <v>527529</v>
          </cell>
          <cell r="C6750" t="str">
            <v>TUBO FOFO C/FG PN-25 D=700MM;L=4000MM (1292KG)</v>
          </cell>
          <cell r="D6750" t="str">
            <v>UN</v>
          </cell>
          <cell r="E6750">
            <v>0</v>
          </cell>
        </row>
        <row r="6751">
          <cell r="B6751" t="str">
            <v>527530</v>
          </cell>
          <cell r="C6751" t="str">
            <v>TUBO FOFO C/FG PN-25 D=700MM;L=4500MM (1422KG)</v>
          </cell>
          <cell r="D6751" t="str">
            <v>UN</v>
          </cell>
          <cell r="E6751">
            <v>0</v>
          </cell>
        </row>
        <row r="6752">
          <cell r="B6752" t="str">
            <v>527531</v>
          </cell>
          <cell r="C6752" t="str">
            <v>TUBO FOFO C/FG PN-25 D=700MM;L=5000MM (1553KG)</v>
          </cell>
          <cell r="D6752" t="str">
            <v>UN</v>
          </cell>
          <cell r="E6752">
            <v>0</v>
          </cell>
        </row>
        <row r="6753">
          <cell r="B6753" t="str">
            <v>527532</v>
          </cell>
          <cell r="C6753" t="str">
            <v>TUBO FOFO C/FG PN-25 D=700MM;L=5500MM (1683KG)</v>
          </cell>
          <cell r="D6753" t="str">
            <v>UN</v>
          </cell>
          <cell r="E6753">
            <v>0</v>
          </cell>
        </row>
        <row r="6754">
          <cell r="B6754" t="str">
            <v>527533</v>
          </cell>
          <cell r="C6754" t="str">
            <v>TUBO FOFO C/FG PN-25 D=700MM;L=6000MM (1813KG)</v>
          </cell>
          <cell r="D6754" t="str">
            <v>UN</v>
          </cell>
          <cell r="E6754">
            <v>0</v>
          </cell>
        </row>
        <row r="6755">
          <cell r="B6755" t="str">
            <v>527534</v>
          </cell>
          <cell r="C6755" t="str">
            <v>TUBO FOFO C/FG PN-25 D=700MM;L=6500MM (1943KG)</v>
          </cell>
          <cell r="D6755" t="str">
            <v>UN</v>
          </cell>
          <cell r="E6755">
            <v>0</v>
          </cell>
        </row>
        <row r="6756">
          <cell r="B6756" t="str">
            <v>527535</v>
          </cell>
          <cell r="C6756" t="str">
            <v>TUBO FOFO C/FG PN-25 D=700MM;L=6800MM (2021KG)</v>
          </cell>
          <cell r="D6756" t="str">
            <v>UN</v>
          </cell>
          <cell r="E6756">
            <v>0</v>
          </cell>
        </row>
        <row r="6758">
          <cell r="B6758" t="str">
            <v>527600</v>
          </cell>
          <cell r="C6758" t="str">
            <v>TUBO FOFO C/FG PN-25/JE (C31 - METALURGICA 100%)</v>
          </cell>
        </row>
        <row r="6759">
          <cell r="B6759" t="str">
            <v>527601</v>
          </cell>
          <cell r="C6759" t="str">
            <v>TUBO FOFO C/FG PN-25/JE D=80MM;L=1000MM (20KG)</v>
          </cell>
          <cell r="D6759" t="str">
            <v>UN</v>
          </cell>
          <cell r="E6759">
            <v>0</v>
          </cell>
        </row>
        <row r="6760">
          <cell r="B6760" t="str">
            <v>527602</v>
          </cell>
          <cell r="C6760" t="str">
            <v>TUBO FOFO C/FG PN-25/JE D=80MM;L=1500MM (26KG)</v>
          </cell>
          <cell r="D6760" t="str">
            <v>UN</v>
          </cell>
          <cell r="E6760">
            <v>0</v>
          </cell>
        </row>
        <row r="6761">
          <cell r="B6761" t="str">
            <v>527603</v>
          </cell>
          <cell r="C6761" t="str">
            <v>TUBO FOFO C/FG PN-25/JE D=80MM;L=2000MM (33KG)</v>
          </cell>
          <cell r="D6761" t="str">
            <v>UN</v>
          </cell>
          <cell r="E6761">
            <v>0</v>
          </cell>
        </row>
        <row r="6762">
          <cell r="B6762" t="str">
            <v>527604</v>
          </cell>
          <cell r="C6762" t="str">
            <v>TUBO FOFO C/FG PN-25/JE D=80MM;L=2500MM (39KG)</v>
          </cell>
          <cell r="D6762" t="str">
            <v>UN</v>
          </cell>
          <cell r="E6762">
            <v>0</v>
          </cell>
        </row>
        <row r="6763">
          <cell r="B6763" t="str">
            <v>527605</v>
          </cell>
          <cell r="C6763" t="str">
            <v>TUBO FOFO C/FG PN-25/JE D=80MM;L=3000MM (46KG)</v>
          </cell>
          <cell r="D6763" t="str">
            <v>UN</v>
          </cell>
          <cell r="E6763">
            <v>0</v>
          </cell>
        </row>
        <row r="6764">
          <cell r="B6764" t="str">
            <v>527606</v>
          </cell>
          <cell r="C6764" t="str">
            <v>TUBO FOFO C/FG PN-25/JE D=80MM;L=3500MM (52KG)</v>
          </cell>
          <cell r="D6764" t="str">
            <v>UN</v>
          </cell>
          <cell r="E6764">
            <v>0</v>
          </cell>
        </row>
        <row r="6765">
          <cell r="B6765" t="str">
            <v>527607</v>
          </cell>
          <cell r="C6765" t="str">
            <v>TUBO FOFO C/FG PN-25/JE D=80MM;L=4000MM (59KG)</v>
          </cell>
          <cell r="D6765" t="str">
            <v>UN</v>
          </cell>
          <cell r="E6765">
            <v>0</v>
          </cell>
        </row>
        <row r="6766">
          <cell r="B6766" t="str">
            <v>527608</v>
          </cell>
          <cell r="C6766" t="str">
            <v>TUBO FOFO C/FG PN-25/JE D=80MM;L=4500MM (65KG)</v>
          </cell>
          <cell r="D6766" t="str">
            <v>UN</v>
          </cell>
          <cell r="E6766">
            <v>0</v>
          </cell>
        </row>
        <row r="6767">
          <cell r="B6767" t="str">
            <v>527609</v>
          </cell>
          <cell r="C6767" t="str">
            <v>TUBO FOFO C/FG PN-25/JE D=80MM;L=5000MM (72KG)</v>
          </cell>
          <cell r="D6767" t="str">
            <v>UN</v>
          </cell>
          <cell r="E6767">
            <v>0</v>
          </cell>
        </row>
        <row r="6768">
          <cell r="B6768" t="str">
            <v>527610</v>
          </cell>
          <cell r="C6768" t="str">
            <v>TUBO FOFO C/FG PN-25/JE D=80MM;L=5500MM (78KG)</v>
          </cell>
          <cell r="D6768" t="str">
            <v>UN</v>
          </cell>
          <cell r="E6768">
            <v>0</v>
          </cell>
        </row>
        <row r="6769">
          <cell r="B6769" t="str">
            <v>527611</v>
          </cell>
          <cell r="C6769" t="str">
            <v>TUBO FOFO C/FG PN-25/JE D=80MM;L=5800MM (82KG)</v>
          </cell>
          <cell r="D6769" t="str">
            <v>UN</v>
          </cell>
          <cell r="E6769">
            <v>0</v>
          </cell>
        </row>
        <row r="6770">
          <cell r="B6770" t="str">
            <v>527612</v>
          </cell>
          <cell r="C6770" t="str">
            <v>TUBO FOFO C/FG PN-25/JE D=100MM;L=1000MM (26KG)</v>
          </cell>
          <cell r="D6770" t="str">
            <v>UN</v>
          </cell>
          <cell r="E6770">
            <v>0</v>
          </cell>
        </row>
        <row r="6771">
          <cell r="B6771" t="str">
            <v>527613</v>
          </cell>
          <cell r="C6771" t="str">
            <v>TUBO FOFO C/FG PN-25/JE D=100MM;L=1500MM (35KG)</v>
          </cell>
          <cell r="D6771" t="str">
            <v>UN</v>
          </cell>
          <cell r="E6771">
            <v>0</v>
          </cell>
        </row>
        <row r="6772">
          <cell r="B6772" t="str">
            <v>527614</v>
          </cell>
          <cell r="C6772" t="str">
            <v>TUBO FOFO C/FG PN-25/JE D=100MM;L=2000MM (43KG)</v>
          </cell>
          <cell r="D6772" t="str">
            <v>UN</v>
          </cell>
          <cell r="E6772">
            <v>0</v>
          </cell>
        </row>
        <row r="6773">
          <cell r="B6773" t="str">
            <v>527615</v>
          </cell>
          <cell r="C6773" t="str">
            <v>TUBO FOFO C/FG PN-25/JE D=100MM;L=2500MM (52KG)</v>
          </cell>
          <cell r="D6773" t="str">
            <v>UN</v>
          </cell>
          <cell r="E6773">
            <v>0</v>
          </cell>
        </row>
        <row r="6774">
          <cell r="B6774" t="str">
            <v>527616</v>
          </cell>
          <cell r="C6774" t="str">
            <v>TUBO FOFO C/FG PN-25/JE D=100MM;L=3000MM (61KG)</v>
          </cell>
          <cell r="D6774" t="str">
            <v>UN</v>
          </cell>
          <cell r="E6774">
            <v>0</v>
          </cell>
        </row>
        <row r="6775">
          <cell r="B6775" t="str">
            <v>527617</v>
          </cell>
          <cell r="C6775" t="str">
            <v>TUBO FOFO C/FG PN-25/JE D=100MM;L=3500MM (69KG)</v>
          </cell>
          <cell r="D6775" t="str">
            <v>UN</v>
          </cell>
          <cell r="E6775">
            <v>0</v>
          </cell>
        </row>
        <row r="6776">
          <cell r="B6776" t="str">
            <v>527618</v>
          </cell>
          <cell r="C6776" t="str">
            <v>TUBO FOFO C/FG PN-25/JE D=100MM;L=4000MM (78KG)</v>
          </cell>
          <cell r="D6776" t="str">
            <v>UN</v>
          </cell>
          <cell r="E6776">
            <v>0</v>
          </cell>
        </row>
        <row r="6777">
          <cell r="B6777" t="str">
            <v>527619</v>
          </cell>
          <cell r="C6777" t="str">
            <v>TUBO FOFO C/FG PN-25/JE D=100MM;L=4500MM (86KG)</v>
          </cell>
          <cell r="D6777" t="str">
            <v>UN</v>
          </cell>
          <cell r="E6777">
            <v>0</v>
          </cell>
        </row>
        <row r="6778">
          <cell r="B6778" t="str">
            <v>527620</v>
          </cell>
          <cell r="C6778" t="str">
            <v>TUBO FOFO C/FG PN-25/JE D=100MM;L=5000MM (95KG)</v>
          </cell>
          <cell r="D6778" t="str">
            <v>UN</v>
          </cell>
          <cell r="E6778">
            <v>0</v>
          </cell>
        </row>
        <row r="6779">
          <cell r="B6779" t="str">
            <v>527621</v>
          </cell>
          <cell r="C6779" t="str">
            <v>TUBO FOFO C/FG PN-25/JE D=100MM;L=5500MM (104KG)</v>
          </cell>
          <cell r="D6779" t="str">
            <v>UN</v>
          </cell>
          <cell r="E6779">
            <v>0</v>
          </cell>
        </row>
        <row r="6780">
          <cell r="B6780" t="str">
            <v>527622</v>
          </cell>
          <cell r="C6780" t="str">
            <v>TUBO FOFO C/FG PN-25/JE D=100MM;L=5800MM (109KG)</v>
          </cell>
          <cell r="D6780" t="str">
            <v>UN</v>
          </cell>
          <cell r="E6780">
            <v>0</v>
          </cell>
        </row>
        <row r="6781">
          <cell r="B6781" t="str">
            <v>527623</v>
          </cell>
          <cell r="C6781" t="str">
            <v>TUBO FOFO C/FG PN-25/JE D=150MM;L=1000MM (42KG)</v>
          </cell>
          <cell r="D6781" t="str">
            <v>UN</v>
          </cell>
          <cell r="E6781">
            <v>0</v>
          </cell>
        </row>
        <row r="6782">
          <cell r="B6782" t="str">
            <v>527624</v>
          </cell>
          <cell r="C6782" t="str">
            <v>TUBO FOFO C/FG PN-25/JE D=150MM;L=1500MM (55KG)</v>
          </cell>
          <cell r="D6782" t="str">
            <v>UN</v>
          </cell>
          <cell r="E6782">
            <v>0</v>
          </cell>
        </row>
        <row r="6783">
          <cell r="B6783" t="str">
            <v>527625</v>
          </cell>
          <cell r="C6783" t="str">
            <v>TUBO FOFO C/FG PN-25/JE D=150MM;L=2000MM (68KG)</v>
          </cell>
          <cell r="D6783" t="str">
            <v>UN</v>
          </cell>
          <cell r="E6783">
            <v>0</v>
          </cell>
        </row>
        <row r="6784">
          <cell r="B6784" t="str">
            <v>527626</v>
          </cell>
          <cell r="C6784" t="str">
            <v>TUBO FOFO C/FG PN-25/JE D=150MM;L=2500MM (81KG)</v>
          </cell>
          <cell r="D6784" t="str">
            <v>UN</v>
          </cell>
          <cell r="E6784">
            <v>0</v>
          </cell>
        </row>
        <row r="6785">
          <cell r="B6785" t="str">
            <v>527627</v>
          </cell>
          <cell r="C6785" t="str">
            <v>TUBO FOFO C/FG PN-25/JE D=150MM;L=3000MM (94KG)</v>
          </cell>
          <cell r="D6785" t="str">
            <v>UN</v>
          </cell>
          <cell r="E6785">
            <v>0</v>
          </cell>
        </row>
        <row r="6786">
          <cell r="B6786" t="str">
            <v>527628</v>
          </cell>
          <cell r="C6786" t="str">
            <v>TUBO FOFO C/FG PN-25/JE D=150MM;L=3500MM (107KG)</v>
          </cell>
          <cell r="D6786" t="str">
            <v>UN</v>
          </cell>
          <cell r="E6786">
            <v>0</v>
          </cell>
        </row>
        <row r="6787">
          <cell r="B6787" t="str">
            <v>527629</v>
          </cell>
          <cell r="C6787" t="str">
            <v>TUBO FOFO C/FG PN-25/JE D=150MM;L=4000MM (120KG)</v>
          </cell>
          <cell r="D6787" t="str">
            <v>UN</v>
          </cell>
          <cell r="E6787">
            <v>0</v>
          </cell>
        </row>
        <row r="6788">
          <cell r="B6788" t="str">
            <v>527630</v>
          </cell>
          <cell r="C6788" t="str">
            <v>TUBO FOFO C/FG PN-25/JE D=150MM;L=4500MM (133KG)</v>
          </cell>
          <cell r="D6788" t="str">
            <v>UN</v>
          </cell>
          <cell r="E6788">
            <v>0</v>
          </cell>
        </row>
        <row r="6789">
          <cell r="B6789" t="str">
            <v>527631</v>
          </cell>
          <cell r="C6789" t="str">
            <v>TUBO FOFO C/FG PN-25/JE D=150MM;L=5000MM (146KG)</v>
          </cell>
          <cell r="D6789" t="str">
            <v>UN</v>
          </cell>
          <cell r="E6789">
            <v>0</v>
          </cell>
        </row>
        <row r="6790">
          <cell r="B6790" t="str">
            <v>527632</v>
          </cell>
          <cell r="C6790" t="str">
            <v>TUBO FOFO C/FG PN-25/JE D=150MM;L=5500MM (159KG)</v>
          </cell>
          <cell r="D6790" t="str">
            <v>UN</v>
          </cell>
          <cell r="E6790">
            <v>0</v>
          </cell>
        </row>
        <row r="6791">
          <cell r="B6791" t="str">
            <v>527633</v>
          </cell>
          <cell r="C6791" t="str">
            <v>TUBO FOFO C/FG PN-25/JE D=150MM;L=5800MM (167KG)</v>
          </cell>
          <cell r="D6791" t="str">
            <v>UN</v>
          </cell>
          <cell r="E6791">
            <v>0</v>
          </cell>
        </row>
        <row r="6792">
          <cell r="B6792" t="str">
            <v>527634</v>
          </cell>
          <cell r="C6792" t="str">
            <v>TUBO FOFO C/FG PN-25/JE D=200MM;L=1000MM (57KG)</v>
          </cell>
          <cell r="D6792" t="str">
            <v>UN</v>
          </cell>
          <cell r="E6792">
            <v>0</v>
          </cell>
        </row>
        <row r="6793">
          <cell r="B6793" t="str">
            <v>527635</v>
          </cell>
          <cell r="C6793" t="str">
            <v>TUBO FOFO C/FG PN-25/JE D=200MM;L=1500MM (74KG)</v>
          </cell>
          <cell r="D6793" t="str">
            <v>UN</v>
          </cell>
          <cell r="E6793">
            <v>0</v>
          </cell>
        </row>
        <row r="6794">
          <cell r="B6794" t="str">
            <v>527636</v>
          </cell>
          <cell r="C6794" t="str">
            <v>TUBO FOFO C/FG PN-25/JE D=200MM;L=2000MM (92KG)</v>
          </cell>
          <cell r="D6794" t="str">
            <v>UN</v>
          </cell>
          <cell r="E6794">
            <v>0</v>
          </cell>
        </row>
        <row r="6795">
          <cell r="B6795" t="str">
            <v>527637</v>
          </cell>
          <cell r="C6795" t="str">
            <v>TUBO FOFO C/FG PN-25/JE D=200MM;L=2500MM (109KG)</v>
          </cell>
          <cell r="D6795" t="str">
            <v>UN</v>
          </cell>
          <cell r="E6795">
            <v>0</v>
          </cell>
        </row>
        <row r="6796">
          <cell r="B6796" t="str">
            <v>527638</v>
          </cell>
          <cell r="C6796" t="str">
            <v>TUBO FOFO C/FG PN-25/JE D=200MM;L=3000MM (126KG)</v>
          </cell>
          <cell r="D6796" t="str">
            <v>UN</v>
          </cell>
          <cell r="E6796">
            <v>0</v>
          </cell>
        </row>
        <row r="6797">
          <cell r="B6797" t="str">
            <v>527639</v>
          </cell>
          <cell r="C6797" t="str">
            <v>TUBO FOFO C/FG PN-25/JE D=200MM;L=3500MM (144KG)</v>
          </cell>
          <cell r="D6797" t="str">
            <v>UN</v>
          </cell>
          <cell r="E6797">
            <v>0</v>
          </cell>
        </row>
        <row r="6798">
          <cell r="B6798" t="str">
            <v>527640</v>
          </cell>
          <cell r="C6798" t="str">
            <v>TUBO FOFO C/FG PN-25/JE D=200MM;L=4000MM (161KG)</v>
          </cell>
          <cell r="D6798" t="str">
            <v>UN</v>
          </cell>
          <cell r="E6798">
            <v>0</v>
          </cell>
        </row>
        <row r="6799">
          <cell r="B6799" t="str">
            <v>527641</v>
          </cell>
          <cell r="C6799" t="str">
            <v>TUBO FOFO C/FG PN-25/JE D=200MM;L=4500MM (179KG)</v>
          </cell>
          <cell r="D6799" t="str">
            <v>UN</v>
          </cell>
          <cell r="E6799">
            <v>0</v>
          </cell>
        </row>
        <row r="6800">
          <cell r="B6800" t="str">
            <v>527642</v>
          </cell>
          <cell r="C6800" t="str">
            <v>TUBO FOFO C/FG PN-25/JE D=200MM;L=5000MM (196KG)</v>
          </cell>
          <cell r="D6800" t="str">
            <v>UN</v>
          </cell>
          <cell r="E6800">
            <v>0</v>
          </cell>
        </row>
        <row r="6801">
          <cell r="B6801" t="str">
            <v>527643</v>
          </cell>
          <cell r="C6801" t="str">
            <v>TUBO FOFO C/FG PN-25/JE D=200MM;L=5500MM (213KG)</v>
          </cell>
          <cell r="D6801" t="str">
            <v>UN</v>
          </cell>
          <cell r="E6801">
            <v>0</v>
          </cell>
        </row>
        <row r="6802">
          <cell r="B6802" t="str">
            <v>527644</v>
          </cell>
          <cell r="C6802" t="str">
            <v>TUBO FOFO C/FG PN-25/JE D=200MM;L=5800MM (224KG)</v>
          </cell>
          <cell r="D6802" t="str">
            <v>UN</v>
          </cell>
          <cell r="E6802">
            <v>0</v>
          </cell>
        </row>
        <row r="6803">
          <cell r="B6803" t="str">
            <v>527645</v>
          </cell>
          <cell r="C6803" t="str">
            <v>TUBO FOFO C/FG PN-25/JE D=250MM;L=1000MM (77KG)</v>
          </cell>
          <cell r="D6803" t="str">
            <v>UN</v>
          </cell>
          <cell r="E6803">
            <v>0</v>
          </cell>
        </row>
        <row r="6804">
          <cell r="B6804" t="str">
            <v>527646</v>
          </cell>
          <cell r="C6804" t="str">
            <v>TUBO FOFO C/FG PN-25/JE D=250MM;L=1500MM (100KG)</v>
          </cell>
          <cell r="D6804" t="str">
            <v>UN</v>
          </cell>
          <cell r="E6804">
            <v>0</v>
          </cell>
        </row>
        <row r="6805">
          <cell r="B6805" t="str">
            <v>527647</v>
          </cell>
          <cell r="C6805" t="str">
            <v>TUBO FOFO C/FG PN-25/JE D=250MM;L=2000MM (122KG)</v>
          </cell>
          <cell r="D6805" t="str">
            <v>UN</v>
          </cell>
          <cell r="E6805">
            <v>0</v>
          </cell>
        </row>
        <row r="6806">
          <cell r="B6806" t="str">
            <v>527648</v>
          </cell>
          <cell r="C6806" t="str">
            <v>TUBO FOFO C/FG PN-25/JE D=250MM;L=2500MM (145KG)</v>
          </cell>
          <cell r="D6806" t="str">
            <v>UN</v>
          </cell>
          <cell r="E6806">
            <v>0</v>
          </cell>
        </row>
        <row r="6807">
          <cell r="B6807" t="str">
            <v>527649</v>
          </cell>
          <cell r="C6807" t="str">
            <v>TUBO FOFO C/FG PN-25/JE D=250MM;L=3000MM (168KG)</v>
          </cell>
          <cell r="D6807" t="str">
            <v>UN</v>
          </cell>
          <cell r="E6807">
            <v>0</v>
          </cell>
        </row>
        <row r="6808">
          <cell r="B6808" t="str">
            <v>527650</v>
          </cell>
          <cell r="C6808" t="str">
            <v>TUBO FOFO C/FG PN-25/JE D=250MM;L=3500MM (191KG)</v>
          </cell>
          <cell r="D6808" t="str">
            <v>UN</v>
          </cell>
          <cell r="E6808">
            <v>0</v>
          </cell>
        </row>
        <row r="6809">
          <cell r="B6809" t="str">
            <v>527651</v>
          </cell>
          <cell r="C6809" t="str">
            <v>TUBO FOFO C/FG PN-25/JE D=250MM;L=4000MM (213KG)</v>
          </cell>
          <cell r="D6809" t="str">
            <v>UN</v>
          </cell>
          <cell r="E6809">
            <v>0</v>
          </cell>
        </row>
        <row r="6810">
          <cell r="B6810" t="str">
            <v>527652</v>
          </cell>
          <cell r="C6810" t="str">
            <v>TUBO FOFO C/FG PN-25/JE D=250MM;L=4500MM (236KG)</v>
          </cell>
          <cell r="D6810" t="str">
            <v>UN</v>
          </cell>
          <cell r="E6810">
            <v>0</v>
          </cell>
        </row>
        <row r="6811">
          <cell r="B6811" t="str">
            <v>527653</v>
          </cell>
          <cell r="C6811" t="str">
            <v>TUBO FOFO C/FG PN-25/JE D=250MM;L=5000MM (259KG)</v>
          </cell>
          <cell r="D6811" t="str">
            <v>UN</v>
          </cell>
          <cell r="E6811">
            <v>0</v>
          </cell>
        </row>
        <row r="6812">
          <cell r="B6812" t="str">
            <v>527654</v>
          </cell>
          <cell r="C6812" t="str">
            <v>TUBO FOFO C/FG PN-25/JE D=250MM;L=5500MM (281KG)</v>
          </cell>
          <cell r="D6812" t="str">
            <v>UN</v>
          </cell>
          <cell r="E6812">
            <v>0</v>
          </cell>
        </row>
        <row r="6813">
          <cell r="B6813" t="str">
            <v>527655</v>
          </cell>
          <cell r="C6813" t="str">
            <v>TUBO FOFO C/FG PN-25/JE D=250MM;L=5800MM (295KG)</v>
          </cell>
          <cell r="D6813" t="str">
            <v>UN</v>
          </cell>
          <cell r="E6813">
            <v>0</v>
          </cell>
        </row>
        <row r="6814">
          <cell r="B6814" t="str">
            <v>527656</v>
          </cell>
          <cell r="C6814" t="str">
            <v>TUBO FOFO C/FG PN-25/JE D=300MM;L=1000MM (99KG)</v>
          </cell>
          <cell r="D6814" t="str">
            <v>UN</v>
          </cell>
          <cell r="E6814">
            <v>0</v>
          </cell>
        </row>
        <row r="6815">
          <cell r="B6815" t="str">
            <v>527657</v>
          </cell>
          <cell r="C6815" t="str">
            <v>TUBO FOFO C/FG PN-25/JE D=300MM;L=1500MM (127KG)</v>
          </cell>
          <cell r="D6815" t="str">
            <v>UN</v>
          </cell>
          <cell r="E6815">
            <v>0</v>
          </cell>
        </row>
        <row r="6816">
          <cell r="B6816" t="str">
            <v>527658</v>
          </cell>
          <cell r="C6816" t="str">
            <v>TUBO FOFO C/FG PN-25/JE D=300MM;L=2000MM (156KG)</v>
          </cell>
          <cell r="D6816" t="str">
            <v>UN</v>
          </cell>
          <cell r="E6816">
            <v>0</v>
          </cell>
        </row>
        <row r="6817">
          <cell r="B6817" t="str">
            <v>527659</v>
          </cell>
          <cell r="C6817" t="str">
            <v>TUBO FOFO C/FG PN-25/JE D=300MM;L=2500MM (184KG)</v>
          </cell>
          <cell r="D6817" t="str">
            <v>UN</v>
          </cell>
          <cell r="E6817">
            <v>0</v>
          </cell>
        </row>
        <row r="6818">
          <cell r="B6818" t="str">
            <v>527660</v>
          </cell>
          <cell r="C6818" t="str">
            <v>TUBO FOFO C/FG PN-25/JE D=300MM;L=3000MM (213KG)</v>
          </cell>
          <cell r="D6818" t="str">
            <v>UN</v>
          </cell>
          <cell r="E6818">
            <v>0</v>
          </cell>
        </row>
        <row r="6819">
          <cell r="B6819" t="str">
            <v>527661</v>
          </cell>
          <cell r="C6819" t="str">
            <v>TUBO FOFO C/FG PN-25/JE D=300MM;L=3500MM (241KG)</v>
          </cell>
          <cell r="D6819" t="str">
            <v>UN</v>
          </cell>
          <cell r="E6819">
            <v>0</v>
          </cell>
        </row>
        <row r="6820">
          <cell r="B6820" t="str">
            <v>527662</v>
          </cell>
          <cell r="C6820" t="str">
            <v>TUBO FOFO C/FG PN-25/JE D=300MM;L=4000MM (270KG)</v>
          </cell>
          <cell r="D6820" t="str">
            <v>UN</v>
          </cell>
          <cell r="E6820">
            <v>0</v>
          </cell>
        </row>
        <row r="6821">
          <cell r="B6821" t="str">
            <v>527663</v>
          </cell>
          <cell r="C6821" t="str">
            <v>TUBO FOFO C/FG PN-25/JE D=300MM;L=4500MM (299KG)</v>
          </cell>
          <cell r="D6821" t="str">
            <v>UN</v>
          </cell>
          <cell r="E6821">
            <v>0</v>
          </cell>
        </row>
        <row r="6822">
          <cell r="B6822" t="str">
            <v>527664</v>
          </cell>
          <cell r="C6822" t="str">
            <v>TUBO FOFO C/FG PN-25/JE D=300MM;L=5000MM (327KG)</v>
          </cell>
          <cell r="D6822" t="str">
            <v>UN</v>
          </cell>
          <cell r="E6822">
            <v>0</v>
          </cell>
        </row>
        <row r="6823">
          <cell r="B6823" t="str">
            <v>527665</v>
          </cell>
          <cell r="C6823" t="str">
            <v>TUBO FOFO C/FG PN-25/JE D=300MM;L=5500MM (356KG)</v>
          </cell>
          <cell r="D6823" t="str">
            <v>UN</v>
          </cell>
          <cell r="E6823">
            <v>0</v>
          </cell>
        </row>
        <row r="6824">
          <cell r="B6824" t="str">
            <v>527666</v>
          </cell>
          <cell r="C6824" t="str">
            <v>TUBO FOFO C/FG PN-25/JE D=300MM;L=5800MM (373KG)</v>
          </cell>
          <cell r="D6824" t="str">
            <v>UN</v>
          </cell>
          <cell r="E6824">
            <v>0</v>
          </cell>
        </row>
        <row r="6825">
          <cell r="B6825" t="str">
            <v>527667</v>
          </cell>
          <cell r="C6825" t="str">
            <v>TUBO FOFO C/FG PN-25/JE D=350MM;L=1000MM (129KG)</v>
          </cell>
          <cell r="D6825" t="str">
            <v>UN</v>
          </cell>
          <cell r="E6825">
            <v>0</v>
          </cell>
        </row>
        <row r="6826">
          <cell r="B6826" t="str">
            <v>527668</v>
          </cell>
          <cell r="C6826" t="str">
            <v>TUBO FOFO C/FG PN-25/JE D=350MM;L=1500MM (166KG)</v>
          </cell>
          <cell r="D6826" t="str">
            <v>UN</v>
          </cell>
          <cell r="E6826">
            <v>0</v>
          </cell>
        </row>
        <row r="6827">
          <cell r="B6827" t="str">
            <v>527669</v>
          </cell>
          <cell r="C6827" t="str">
            <v>TUBO FOFO C/FG PN-25/JE D=350MM;L=2000MM (204KG)</v>
          </cell>
          <cell r="D6827" t="str">
            <v>UN</v>
          </cell>
          <cell r="E6827">
            <v>0</v>
          </cell>
        </row>
        <row r="6828">
          <cell r="B6828" t="str">
            <v>527670</v>
          </cell>
          <cell r="C6828" t="str">
            <v>TUBO FOFO C/FG PN-25/JE D=350MM;L=2500MM (242KG)</v>
          </cell>
          <cell r="D6828" t="str">
            <v>UN</v>
          </cell>
          <cell r="E6828">
            <v>0</v>
          </cell>
        </row>
        <row r="6829">
          <cell r="B6829" t="str">
            <v>527671</v>
          </cell>
          <cell r="C6829" t="str">
            <v>TUBO FOFO C/FG PN-25/JE D=350MM;L=3000MM (279KG)</v>
          </cell>
          <cell r="D6829" t="str">
            <v>UN</v>
          </cell>
          <cell r="E6829">
            <v>0</v>
          </cell>
        </row>
        <row r="6830">
          <cell r="B6830" t="str">
            <v>527672</v>
          </cell>
          <cell r="C6830" t="str">
            <v>TUBO FOFO C/FG PN-25/JE D=350MM;L=3500MM (317KG)</v>
          </cell>
          <cell r="D6830" t="str">
            <v>UN</v>
          </cell>
          <cell r="E6830">
            <v>0</v>
          </cell>
        </row>
        <row r="6831">
          <cell r="B6831" t="str">
            <v>527673</v>
          </cell>
          <cell r="C6831" t="str">
            <v>TUBO FOFO C/FG PN-25/JE D=350MM;L=4000MM (355KG)</v>
          </cell>
          <cell r="D6831" t="str">
            <v>UN</v>
          </cell>
          <cell r="E6831">
            <v>0</v>
          </cell>
        </row>
        <row r="6832">
          <cell r="B6832" t="str">
            <v>527674</v>
          </cell>
          <cell r="C6832" t="str">
            <v>TUBO FOFO C/FG PN-25/JE D=350MM;L=4500MM (393KG)</v>
          </cell>
          <cell r="D6832" t="str">
            <v>UN</v>
          </cell>
          <cell r="E6832">
            <v>0</v>
          </cell>
        </row>
        <row r="6833">
          <cell r="B6833" t="str">
            <v>527675</v>
          </cell>
          <cell r="C6833" t="str">
            <v>TUBO FOFO C/FG PN-25/JE D=350MM;L=5000MM (431KG)</v>
          </cell>
          <cell r="D6833" t="str">
            <v>UN</v>
          </cell>
          <cell r="E6833">
            <v>0</v>
          </cell>
        </row>
        <row r="6834">
          <cell r="B6834" t="str">
            <v>527676</v>
          </cell>
          <cell r="C6834" t="str">
            <v>TUBO FOFO C/FG PN-25/JE D=350MM;L=5500MM (468KG)</v>
          </cell>
          <cell r="D6834" t="str">
            <v>UN</v>
          </cell>
          <cell r="E6834">
            <v>0</v>
          </cell>
        </row>
        <row r="6835">
          <cell r="B6835" t="str">
            <v>527677</v>
          </cell>
          <cell r="C6835" t="str">
            <v>TUBO FOFO C/FG PN-25/JE D=350MM;L=5800MM (491KG)</v>
          </cell>
          <cell r="D6835" t="str">
            <v>UN</v>
          </cell>
          <cell r="E6835">
            <v>0</v>
          </cell>
        </row>
        <row r="6836">
          <cell r="B6836" t="str">
            <v>527678</v>
          </cell>
          <cell r="C6836" t="str">
            <v>TUBO FOFO C/FG PN-25/JE D=400MM;L=1000MM (158KG)</v>
          </cell>
          <cell r="D6836" t="str">
            <v>UN</v>
          </cell>
          <cell r="E6836">
            <v>0</v>
          </cell>
        </row>
        <row r="6837">
          <cell r="B6837" t="str">
            <v>527679</v>
          </cell>
          <cell r="C6837" t="str">
            <v>TUBO FOFO C/FG PN-25/JE D=400MM;L=1500MM (202KG)</v>
          </cell>
          <cell r="D6837" t="str">
            <v>UN</v>
          </cell>
          <cell r="E6837">
            <v>0</v>
          </cell>
        </row>
        <row r="6838">
          <cell r="B6838" t="str">
            <v>527680</v>
          </cell>
          <cell r="C6838" t="str">
            <v>TUBO FOFO C/FG PN-25/JE D=400MM;L=2000MM (247KG)</v>
          </cell>
          <cell r="D6838" t="str">
            <v>UN</v>
          </cell>
          <cell r="E6838">
            <v>0</v>
          </cell>
        </row>
        <row r="6839">
          <cell r="B6839" t="str">
            <v>527681</v>
          </cell>
          <cell r="C6839" t="str">
            <v>TUBO FOFO C/FG PN-25/JE D=400MM;L=2500MM (292KG)</v>
          </cell>
          <cell r="D6839" t="str">
            <v>UN</v>
          </cell>
          <cell r="E6839">
            <v>0</v>
          </cell>
        </row>
        <row r="6840">
          <cell r="B6840" t="str">
            <v>527682</v>
          </cell>
          <cell r="C6840" t="str">
            <v>TUBO FOFO C/FG PN-25/JE D=400MM;L=3000MM (337KG)</v>
          </cell>
          <cell r="D6840" t="str">
            <v>UN</v>
          </cell>
          <cell r="E6840">
            <v>0</v>
          </cell>
        </row>
        <row r="6841">
          <cell r="B6841" t="str">
            <v>527683</v>
          </cell>
          <cell r="C6841" t="str">
            <v>TUBO FOFO C/FG PN-25/JE D=400MM;L=3500MM (381KG)</v>
          </cell>
          <cell r="D6841" t="str">
            <v>UN</v>
          </cell>
          <cell r="E6841">
            <v>0</v>
          </cell>
        </row>
        <row r="6842">
          <cell r="B6842" t="str">
            <v>527684</v>
          </cell>
          <cell r="C6842" t="str">
            <v>TUBO FOFO C/FG PN-25/JE D=400MM;L=4000MM (426KG)</v>
          </cell>
          <cell r="D6842" t="str">
            <v>UN</v>
          </cell>
          <cell r="E6842">
            <v>0</v>
          </cell>
        </row>
        <row r="6843">
          <cell r="B6843" t="str">
            <v>527685</v>
          </cell>
          <cell r="C6843" t="str">
            <v>TUBO FOFO C/FG PN-25/JE D=400MM;L=4500MM (471KG)</v>
          </cell>
          <cell r="D6843" t="str">
            <v>UN</v>
          </cell>
          <cell r="E6843">
            <v>0</v>
          </cell>
        </row>
        <row r="6844">
          <cell r="B6844" t="str">
            <v>527686</v>
          </cell>
          <cell r="C6844" t="str">
            <v>TUBO FOFO C/FG PN-25/JE D=400MM;L=5000MM (516KG)</v>
          </cell>
          <cell r="D6844" t="str">
            <v>UN</v>
          </cell>
          <cell r="E6844">
            <v>0</v>
          </cell>
        </row>
        <row r="6845">
          <cell r="B6845" t="str">
            <v>527687</v>
          </cell>
          <cell r="C6845" t="str">
            <v>TUBO FOFO C/FG PN-25/JE D=400MM;L=5500MM (560KG)</v>
          </cell>
          <cell r="D6845" t="str">
            <v>UN</v>
          </cell>
          <cell r="E6845">
            <v>0</v>
          </cell>
        </row>
        <row r="6846">
          <cell r="B6846" t="str">
            <v>527688</v>
          </cell>
          <cell r="C6846" t="str">
            <v>TUBO FOFO C/FG PN-25/JE D=400MM;L=5800MM (587KG)</v>
          </cell>
          <cell r="D6846" t="str">
            <v>UN</v>
          </cell>
          <cell r="E6846">
            <v>0</v>
          </cell>
        </row>
        <row r="6847">
          <cell r="B6847" t="str">
            <v>527689</v>
          </cell>
          <cell r="C6847" t="str">
            <v>TUBO FOFO C/FG PN-25/JE D=450MM;L=1000MM (187KG)</v>
          </cell>
          <cell r="D6847" t="str">
            <v>UN</v>
          </cell>
          <cell r="E6847">
            <v>0</v>
          </cell>
        </row>
        <row r="6848">
          <cell r="B6848" t="str">
            <v>527690</v>
          </cell>
          <cell r="C6848" t="str">
            <v>TUBO FOFO C/FG PN-25/JE D=450MM;L=1500MM (239KG)</v>
          </cell>
          <cell r="D6848" t="str">
            <v>UN</v>
          </cell>
          <cell r="E6848">
            <v>0</v>
          </cell>
        </row>
        <row r="6849">
          <cell r="B6849" t="str">
            <v>527691</v>
          </cell>
          <cell r="C6849" t="str">
            <v>TUBO FOFO C/FG PN-25/JE D=450MM;L=2000MM (292KG)</v>
          </cell>
          <cell r="D6849" t="str">
            <v>UN</v>
          </cell>
          <cell r="E6849">
            <v>0</v>
          </cell>
        </row>
        <row r="6850">
          <cell r="B6850" t="str">
            <v>527692</v>
          </cell>
          <cell r="C6850" t="str">
            <v>TUBO FOFO C/FG PN-25/JE D=450MM;L=2500MM (344KG)</v>
          </cell>
          <cell r="D6850" t="str">
            <v>UN</v>
          </cell>
          <cell r="E6850">
            <v>0</v>
          </cell>
        </row>
        <row r="6851">
          <cell r="B6851" t="str">
            <v>527693</v>
          </cell>
          <cell r="C6851" t="str">
            <v>TUBO FOFO C/FG PN-25/JE D=450MM;L=3000MM (397KG)</v>
          </cell>
          <cell r="D6851" t="str">
            <v>UN</v>
          </cell>
          <cell r="E6851">
            <v>0</v>
          </cell>
        </row>
        <row r="6852">
          <cell r="B6852" t="str">
            <v>527694</v>
          </cell>
          <cell r="C6852" t="str">
            <v>TUBO FOFO C/FG PN-25/JE D=450MM;L=3500MM (449KG)</v>
          </cell>
          <cell r="D6852" t="str">
            <v>UN</v>
          </cell>
          <cell r="E6852">
            <v>0</v>
          </cell>
        </row>
        <row r="6853">
          <cell r="B6853" t="str">
            <v>527695</v>
          </cell>
          <cell r="C6853" t="str">
            <v>TUBO FOFO C/FG PN-25/JE D=450MM;L=4000MM (502KG)</v>
          </cell>
          <cell r="D6853" t="str">
            <v>UN</v>
          </cell>
          <cell r="E6853">
            <v>0</v>
          </cell>
        </row>
        <row r="6854">
          <cell r="B6854" t="str">
            <v>527696</v>
          </cell>
          <cell r="C6854" t="str">
            <v>TUBO FOFO C/FG PN-25/JE D=450MM;L=4500MM (554KG)</v>
          </cell>
          <cell r="D6854" t="str">
            <v>UN</v>
          </cell>
          <cell r="E6854">
            <v>0</v>
          </cell>
        </row>
        <row r="6855">
          <cell r="B6855" t="str">
            <v>527697</v>
          </cell>
          <cell r="C6855" t="str">
            <v>TUBO FOFO C/FG PN-25/JE D=450MM;L=5000MM (607KG)</v>
          </cell>
          <cell r="D6855" t="str">
            <v>UN</v>
          </cell>
          <cell r="E6855">
            <v>0</v>
          </cell>
        </row>
        <row r="6856">
          <cell r="B6856" t="str">
            <v>527698</v>
          </cell>
          <cell r="C6856" t="str">
            <v>TUBO FOFO C/FG PN-25/JE D=450MM;L=5500MM (660KG)</v>
          </cell>
          <cell r="D6856" t="str">
            <v>UN</v>
          </cell>
          <cell r="E6856">
            <v>0</v>
          </cell>
        </row>
        <row r="6857">
          <cell r="B6857" t="str">
            <v>527699</v>
          </cell>
          <cell r="C6857" t="str">
            <v>TUBO FOFO C/FG PN-25/JE D=450MM;L=5800MM (691KG)</v>
          </cell>
          <cell r="D6857" t="str">
            <v>UN</v>
          </cell>
          <cell r="E6857">
            <v>0</v>
          </cell>
        </row>
        <row r="6858">
          <cell r="B6858" t="str">
            <v>527701</v>
          </cell>
          <cell r="C6858" t="str">
            <v>TUBO FOFO C/FG PN-25/JE D=500MM;L=1000MM (220KG)</v>
          </cell>
          <cell r="D6858" t="str">
            <v>UN</v>
          </cell>
          <cell r="E6858">
            <v>0</v>
          </cell>
        </row>
        <row r="6859">
          <cell r="B6859" t="str">
            <v>527702</v>
          </cell>
          <cell r="C6859" t="str">
            <v>TUBO FOFO C/FG PN-25/JE D=500MM;L=1500MM (281KG)</v>
          </cell>
          <cell r="D6859" t="str">
            <v>UN</v>
          </cell>
          <cell r="E6859">
            <v>0</v>
          </cell>
        </row>
        <row r="6860">
          <cell r="B6860" t="str">
            <v>527703</v>
          </cell>
          <cell r="C6860" t="str">
            <v>TUBO FOFO C/FG PN-25/JE D=500MM;L=2000MM (342KG)</v>
          </cell>
          <cell r="D6860" t="str">
            <v>UN</v>
          </cell>
          <cell r="E6860">
            <v>0</v>
          </cell>
        </row>
        <row r="6861">
          <cell r="B6861" t="str">
            <v>527704</v>
          </cell>
          <cell r="C6861" t="str">
            <v>TUBO FOFO C/FG PN-25/JE D=500MM;L=2500MM (403KG)</v>
          </cell>
          <cell r="D6861" t="str">
            <v>UN</v>
          </cell>
          <cell r="E6861">
            <v>0</v>
          </cell>
        </row>
        <row r="6862">
          <cell r="B6862" t="str">
            <v>527705</v>
          </cell>
          <cell r="C6862" t="str">
            <v>TUBO FOFO C/FG PN-25/JE D=500MM;L=3000MM (463KG)</v>
          </cell>
          <cell r="D6862" t="str">
            <v>UN</v>
          </cell>
          <cell r="E6862">
            <v>0</v>
          </cell>
        </row>
        <row r="6863">
          <cell r="B6863" t="str">
            <v>527706</v>
          </cell>
          <cell r="C6863" t="str">
            <v>TUBO FOFO C/FG PN-25/JE D=500MM;L=3500MM (524KG)</v>
          </cell>
          <cell r="D6863" t="str">
            <v>UN</v>
          </cell>
          <cell r="E6863">
            <v>0</v>
          </cell>
        </row>
        <row r="6864">
          <cell r="B6864" t="str">
            <v>527707</v>
          </cell>
          <cell r="C6864" t="str">
            <v>TUBO FOFO C/FG PN-25/JE D=500MM;L=4000MM (585KG)</v>
          </cell>
          <cell r="D6864" t="str">
            <v>UN</v>
          </cell>
          <cell r="E6864">
            <v>0</v>
          </cell>
        </row>
        <row r="6865">
          <cell r="B6865" t="str">
            <v>527708</v>
          </cell>
          <cell r="C6865" t="str">
            <v>TUBO FOFO C/FG PN-25/JE D=500MM;L=4500MM (646KG)</v>
          </cell>
          <cell r="D6865" t="str">
            <v>UN</v>
          </cell>
          <cell r="E6865">
            <v>0</v>
          </cell>
        </row>
        <row r="6866">
          <cell r="B6866" t="str">
            <v>527709</v>
          </cell>
          <cell r="C6866" t="str">
            <v>TUBO FOFO C/FG PN-25/JE D=500MM;L=5000MM (707KG)</v>
          </cell>
          <cell r="D6866" t="str">
            <v>UN</v>
          </cell>
          <cell r="E6866">
            <v>0</v>
          </cell>
        </row>
        <row r="6867">
          <cell r="B6867" t="str">
            <v>527710</v>
          </cell>
          <cell r="C6867" t="str">
            <v>TUBO FOFO C/FG PN-25/JE D=500MM;L=5500MM (772KG)</v>
          </cell>
          <cell r="D6867" t="str">
            <v>UN</v>
          </cell>
          <cell r="E6867">
            <v>0</v>
          </cell>
        </row>
        <row r="6868">
          <cell r="B6868" t="str">
            <v>527711</v>
          </cell>
          <cell r="C6868" t="str">
            <v>TUBO FOFO C/FG PN-25/JE D=500MM;L=5800MM (804KG)</v>
          </cell>
          <cell r="D6868" t="str">
            <v>UN</v>
          </cell>
          <cell r="E6868">
            <v>0</v>
          </cell>
        </row>
        <row r="6869">
          <cell r="B6869" t="str">
            <v>527712</v>
          </cell>
          <cell r="C6869" t="str">
            <v>TUBO FOFO C/FG PN-25/JE D=600MM;L=1000MM (296KG)</v>
          </cell>
          <cell r="D6869" t="str">
            <v>UN</v>
          </cell>
          <cell r="E6869">
            <v>0</v>
          </cell>
        </row>
        <row r="6870">
          <cell r="B6870" t="str">
            <v>527713</v>
          </cell>
          <cell r="C6870" t="str">
            <v>TUBO FOFO C/FG PN-25/JE D=600MM;L=1500MM (375KG)</v>
          </cell>
          <cell r="D6870" t="str">
            <v>UN</v>
          </cell>
          <cell r="E6870">
            <v>0</v>
          </cell>
        </row>
        <row r="6871">
          <cell r="B6871" t="str">
            <v>527714</v>
          </cell>
          <cell r="C6871" t="str">
            <v>TUBO FOFO C/FG PN-25/JE D=600MM;L=2000MM (454KG)</v>
          </cell>
          <cell r="D6871" t="str">
            <v>UN</v>
          </cell>
          <cell r="E6871">
            <v>0</v>
          </cell>
        </row>
        <row r="6872">
          <cell r="B6872" t="str">
            <v>527715</v>
          </cell>
          <cell r="C6872" t="str">
            <v>TUBO FOFO C/FG PN-25/JE D=600MM;L=2500MM (533KG)</v>
          </cell>
          <cell r="D6872" t="str">
            <v>UN</v>
          </cell>
          <cell r="E6872">
            <v>0</v>
          </cell>
        </row>
        <row r="6873">
          <cell r="B6873" t="str">
            <v>527716</v>
          </cell>
          <cell r="C6873" t="str">
            <v>TUBO FOFO C/FG PN-25/JE D=600MM;L=3000MM (612KG)</v>
          </cell>
          <cell r="D6873" t="str">
            <v>UN</v>
          </cell>
          <cell r="E6873">
            <v>0</v>
          </cell>
        </row>
        <row r="6874">
          <cell r="B6874" t="str">
            <v>527717</v>
          </cell>
          <cell r="C6874" t="str">
            <v>TUBO FOFO C/FG PN-25/JE D=600MM;L=3500MM (691KG)</v>
          </cell>
          <cell r="D6874" t="str">
            <v>UN</v>
          </cell>
          <cell r="E6874">
            <v>0</v>
          </cell>
        </row>
        <row r="6875">
          <cell r="B6875" t="str">
            <v>527718</v>
          </cell>
          <cell r="C6875" t="str">
            <v>TUBO FOFO C/FG PN-25/JE D=600MM;L=4000MM (770KG)</v>
          </cell>
          <cell r="D6875" t="str">
            <v>UN</v>
          </cell>
          <cell r="E6875">
            <v>0</v>
          </cell>
        </row>
        <row r="6876">
          <cell r="B6876" t="str">
            <v>527719</v>
          </cell>
          <cell r="C6876" t="str">
            <v>TUBO FOFO C/FG PN-25/JE D=600MM;L=4500MM (849KG)</v>
          </cell>
          <cell r="D6876" t="str">
            <v>UN</v>
          </cell>
          <cell r="E6876">
            <v>0</v>
          </cell>
        </row>
        <row r="6877">
          <cell r="B6877" t="str">
            <v>527720</v>
          </cell>
          <cell r="C6877" t="str">
            <v>TUBO FOFO C/FG PN-25/JE D=600MM;L=5000MM (928KG)</v>
          </cell>
          <cell r="D6877" t="str">
            <v>UN</v>
          </cell>
          <cell r="E6877">
            <v>0</v>
          </cell>
        </row>
        <row r="6878">
          <cell r="B6878" t="str">
            <v>527721</v>
          </cell>
          <cell r="C6878" t="str">
            <v>TUBO FOFO C/FG PN-25/JE D=600MM;L=5500MM (1007KG)</v>
          </cell>
          <cell r="D6878" t="str">
            <v>UN</v>
          </cell>
          <cell r="E6878">
            <v>0</v>
          </cell>
        </row>
        <row r="6879">
          <cell r="B6879" t="str">
            <v>527722</v>
          </cell>
          <cell r="C6879" t="str">
            <v>TUBO FOFO C/FG PN-25/JE D=600MM;L=5800MM (1054KG)</v>
          </cell>
          <cell r="D6879" t="str">
            <v>UN</v>
          </cell>
          <cell r="E6879">
            <v>0</v>
          </cell>
        </row>
        <row r="6880">
          <cell r="B6880" t="str">
            <v>527723</v>
          </cell>
          <cell r="C6880" t="str">
            <v>TUBO FOFO C/FG PN-25/JE D=700MM;L=1000MM (397KG)</v>
          </cell>
          <cell r="D6880" t="str">
            <v>UN</v>
          </cell>
          <cell r="E6880">
            <v>0</v>
          </cell>
        </row>
        <row r="6881">
          <cell r="B6881" t="str">
            <v>527724</v>
          </cell>
          <cell r="C6881" t="str">
            <v>TUBO FOFO C/FG PN-25/JE D=700MM;L=1500MM (527KG)</v>
          </cell>
          <cell r="D6881" t="str">
            <v>UN</v>
          </cell>
          <cell r="E6881">
            <v>0</v>
          </cell>
        </row>
        <row r="6882">
          <cell r="B6882" t="str">
            <v>527725</v>
          </cell>
          <cell r="C6882" t="str">
            <v>TUBO FOFO C/FG PN-25/JE D=700MM;L=2000MM (658KG)</v>
          </cell>
          <cell r="D6882" t="str">
            <v>UN</v>
          </cell>
          <cell r="E6882">
            <v>0</v>
          </cell>
        </row>
        <row r="6883">
          <cell r="B6883" t="str">
            <v>527726</v>
          </cell>
          <cell r="C6883" t="str">
            <v>TUBO FOFO C/FG PN-25/JE D=700MM;L=2500MM (658KG)</v>
          </cell>
          <cell r="D6883" t="str">
            <v>UN</v>
          </cell>
          <cell r="E6883">
            <v>0</v>
          </cell>
        </row>
        <row r="6884">
          <cell r="B6884" t="str">
            <v>527727</v>
          </cell>
          <cell r="C6884" t="str">
            <v>TUBO FOFO C/FG PN-25/JE D=700MM;L=3000MM (918KG)</v>
          </cell>
          <cell r="D6884" t="str">
            <v>UN</v>
          </cell>
          <cell r="E6884">
            <v>0</v>
          </cell>
        </row>
        <row r="6885">
          <cell r="B6885" t="str">
            <v>527728</v>
          </cell>
          <cell r="C6885" t="str">
            <v>TUBO FOFO C/FG PN-25/JE D=700MM;L=3500MM (1048KG)</v>
          </cell>
          <cell r="D6885" t="str">
            <v>UN</v>
          </cell>
          <cell r="E6885">
            <v>0</v>
          </cell>
        </row>
        <row r="6886">
          <cell r="B6886" t="str">
            <v>527729</v>
          </cell>
          <cell r="C6886" t="str">
            <v>TUBO FOFO C/FG PN-25/JE D=700MM;L=4000MM (1178KG)</v>
          </cell>
          <cell r="D6886" t="str">
            <v>UN</v>
          </cell>
          <cell r="E6886">
            <v>0</v>
          </cell>
        </row>
        <row r="6887">
          <cell r="B6887" t="str">
            <v>527730</v>
          </cell>
          <cell r="C6887" t="str">
            <v>TUBO FOFO C/FG PN-25/JE D=700MM;L=4500MM (1308KG)</v>
          </cell>
          <cell r="D6887" t="str">
            <v>UN</v>
          </cell>
          <cell r="E6887">
            <v>0</v>
          </cell>
        </row>
        <row r="6888">
          <cell r="B6888" t="str">
            <v>527731</v>
          </cell>
          <cell r="C6888" t="str">
            <v>TUBO FOFO C/FG PN-25/JE D=700MM;L=5000MM (1438KG)</v>
          </cell>
          <cell r="D6888" t="str">
            <v>UN</v>
          </cell>
          <cell r="E6888">
            <v>0</v>
          </cell>
        </row>
        <row r="6889">
          <cell r="B6889" t="str">
            <v>527732</v>
          </cell>
          <cell r="C6889" t="str">
            <v>TUBO FOFO C/FG PN-25/JE D=700MM;L=5500MM (1568KG)</v>
          </cell>
          <cell r="D6889" t="str">
            <v>UN</v>
          </cell>
          <cell r="E6889">
            <v>0</v>
          </cell>
        </row>
        <row r="6890">
          <cell r="B6890" t="str">
            <v>527733</v>
          </cell>
          <cell r="C6890" t="str">
            <v>TUBO FOFO C/FG PN-25/JE D=700MM;L=6000MM (1698KG)</v>
          </cell>
          <cell r="D6890" t="str">
            <v>UN</v>
          </cell>
          <cell r="E6890">
            <v>0</v>
          </cell>
        </row>
        <row r="6891">
          <cell r="B6891" t="str">
            <v>527734</v>
          </cell>
          <cell r="C6891" t="str">
            <v>TUBO FOFO C/FG PN-25/JE D=700MM;L=6500MM (1828KG)</v>
          </cell>
          <cell r="D6891" t="str">
            <v>UN</v>
          </cell>
          <cell r="E6891">
            <v>0</v>
          </cell>
        </row>
        <row r="6892">
          <cell r="B6892" t="str">
            <v>527735</v>
          </cell>
          <cell r="C6892" t="str">
            <v>TUBO FOFO C/FG PN-25/JE D=700MM;L=6800MM (1906KG)</v>
          </cell>
          <cell r="D6892" t="str">
            <v>UN</v>
          </cell>
          <cell r="E6892">
            <v>0</v>
          </cell>
        </row>
        <row r="6894">
          <cell r="B6894" t="str">
            <v>527800</v>
          </cell>
          <cell r="C6894" t="str">
            <v>TUBO FOFO C/FG PN-25/PT (C31 - METALURGICA 100%)</v>
          </cell>
        </row>
        <row r="6895">
          <cell r="B6895" t="str">
            <v>527801</v>
          </cell>
          <cell r="C6895" t="str">
            <v>TUBO FOFO C/FG PN-25/PT D=80MM;L=1000MM (17KG)</v>
          </cell>
          <cell r="D6895" t="str">
            <v>UN</v>
          </cell>
          <cell r="E6895">
            <v>0</v>
          </cell>
        </row>
        <row r="6896">
          <cell r="B6896" t="str">
            <v>527802</v>
          </cell>
          <cell r="C6896" t="str">
            <v>TUBO FOFO C/FG PN-25/PT D=80MM;L=1500MM (23KG)</v>
          </cell>
          <cell r="D6896" t="str">
            <v>UN</v>
          </cell>
          <cell r="E6896">
            <v>0</v>
          </cell>
        </row>
        <row r="6897">
          <cell r="B6897" t="str">
            <v>527803</v>
          </cell>
          <cell r="C6897" t="str">
            <v>TUBO FOFO C/FG PN-25/PT D=80MM;L=2000MM (30KG)</v>
          </cell>
          <cell r="D6897" t="str">
            <v>UN</v>
          </cell>
          <cell r="E6897">
            <v>0</v>
          </cell>
        </row>
        <row r="6898">
          <cell r="B6898" t="str">
            <v>527804</v>
          </cell>
          <cell r="C6898" t="str">
            <v>TUBO FOFO C/FG PN-25/PT D=80MM;L=2500MM (36KG)</v>
          </cell>
          <cell r="D6898" t="str">
            <v>UN</v>
          </cell>
          <cell r="E6898">
            <v>0</v>
          </cell>
        </row>
        <row r="6899">
          <cell r="B6899" t="str">
            <v>527805</v>
          </cell>
          <cell r="C6899" t="str">
            <v>TUBO FOFO C/FG PN-25/PT D=80MM;L=3000MM (43KG)</v>
          </cell>
          <cell r="D6899" t="str">
            <v>UN</v>
          </cell>
          <cell r="E6899">
            <v>0</v>
          </cell>
        </row>
        <row r="6900">
          <cell r="B6900" t="str">
            <v>527806</v>
          </cell>
          <cell r="C6900" t="str">
            <v>TUBO FOFO C/FG PN-25/PT D=80MM;L=3500MM (49KG)</v>
          </cell>
          <cell r="D6900" t="str">
            <v>UN</v>
          </cell>
          <cell r="E6900">
            <v>0</v>
          </cell>
        </row>
        <row r="6901">
          <cell r="B6901" t="str">
            <v>527807</v>
          </cell>
          <cell r="C6901" t="str">
            <v>TUBO FOFO C/FG PN-25/PT D=80MM;L=4000MM (56KG)</v>
          </cell>
          <cell r="D6901" t="str">
            <v>UN</v>
          </cell>
          <cell r="E6901">
            <v>0</v>
          </cell>
        </row>
        <row r="6902">
          <cell r="B6902" t="str">
            <v>527808</v>
          </cell>
          <cell r="C6902" t="str">
            <v>TUBO FOFO C/FG PN-25/PT D=80MM;L=4500MM (62KG)</v>
          </cell>
          <cell r="D6902" t="str">
            <v>UN</v>
          </cell>
          <cell r="E6902">
            <v>0</v>
          </cell>
        </row>
        <row r="6903">
          <cell r="B6903" t="str">
            <v>527809</v>
          </cell>
          <cell r="C6903" t="str">
            <v>TUBO FOFO C/FG PN-25/PT D=80MM;L=5000MM (69KG)</v>
          </cell>
          <cell r="D6903" t="str">
            <v>UN</v>
          </cell>
          <cell r="E6903">
            <v>0</v>
          </cell>
        </row>
        <row r="6904">
          <cell r="B6904" t="str">
            <v>527810</v>
          </cell>
          <cell r="C6904" t="str">
            <v>TUBO FOFO C/FG PN-25/PT D=80MM;L=5500MM (75KG)</v>
          </cell>
          <cell r="D6904" t="str">
            <v>UN</v>
          </cell>
          <cell r="E6904">
            <v>0</v>
          </cell>
        </row>
        <row r="6905">
          <cell r="B6905" t="str">
            <v>527811</v>
          </cell>
          <cell r="C6905" t="str">
            <v>TUBO FOFO C/FG PN-25/PT D=80MM;L=5800MM (79KG)</v>
          </cell>
          <cell r="D6905" t="str">
            <v>UN</v>
          </cell>
          <cell r="E6905">
            <v>0</v>
          </cell>
        </row>
        <row r="6906">
          <cell r="B6906" t="str">
            <v>527812</v>
          </cell>
          <cell r="C6906" t="str">
            <v>TUBO FOFO C/FG PN-25/PT D=100MM;L=1000MM (22KG)</v>
          </cell>
          <cell r="D6906" t="str">
            <v>UN</v>
          </cell>
          <cell r="E6906">
            <v>0</v>
          </cell>
        </row>
        <row r="6907">
          <cell r="B6907" t="str">
            <v>527813</v>
          </cell>
          <cell r="C6907" t="str">
            <v>TUBO FOFO C/FG PN-25/PT D=100MM;L=1500MM (31KG)</v>
          </cell>
          <cell r="D6907" t="str">
            <v>UN</v>
          </cell>
          <cell r="E6907">
            <v>0</v>
          </cell>
        </row>
        <row r="6908">
          <cell r="B6908" t="str">
            <v>527814</v>
          </cell>
          <cell r="C6908" t="str">
            <v>TUBO FOFO C/FG PN-25/PT D=100MM;L=2000MM (39KG)</v>
          </cell>
          <cell r="D6908" t="str">
            <v>UN</v>
          </cell>
          <cell r="E6908">
            <v>0</v>
          </cell>
        </row>
        <row r="6909">
          <cell r="B6909" t="str">
            <v>527815</v>
          </cell>
          <cell r="C6909" t="str">
            <v>TUBO FOFO C/FG PN-25/PT D=100MM;L=2500MM (48KG)</v>
          </cell>
          <cell r="D6909" t="str">
            <v>UN</v>
          </cell>
          <cell r="E6909">
            <v>0</v>
          </cell>
        </row>
        <row r="6910">
          <cell r="B6910" t="str">
            <v>527816</v>
          </cell>
          <cell r="C6910" t="str">
            <v>TUBO FOFO C/FG PN-25/PT D=100MM;L=3000MM (57KG)</v>
          </cell>
          <cell r="D6910" t="str">
            <v>UN</v>
          </cell>
          <cell r="E6910">
            <v>0</v>
          </cell>
        </row>
        <row r="6911">
          <cell r="B6911" t="str">
            <v>527817</v>
          </cell>
          <cell r="C6911" t="str">
            <v>TUBO FOFO C/FG PN-25/PT D=100MM;L=3500MM (65KG)</v>
          </cell>
          <cell r="D6911" t="str">
            <v>UN</v>
          </cell>
          <cell r="E6911">
            <v>0</v>
          </cell>
        </row>
        <row r="6912">
          <cell r="B6912" t="str">
            <v>527818</v>
          </cell>
          <cell r="C6912" t="str">
            <v>TUBO FOFO C/FG PN-25/PT D=100MM;L=4000MM (74KG)</v>
          </cell>
          <cell r="D6912" t="str">
            <v>UN</v>
          </cell>
          <cell r="E6912">
            <v>0</v>
          </cell>
        </row>
        <row r="6913">
          <cell r="B6913" t="str">
            <v>527819</v>
          </cell>
          <cell r="C6913" t="str">
            <v>TUBO FOFO C/FG PN-25/PT D=100MM;L=4500MM (82KG)</v>
          </cell>
          <cell r="D6913" t="str">
            <v>UN</v>
          </cell>
          <cell r="E6913">
            <v>0</v>
          </cell>
        </row>
        <row r="6914">
          <cell r="B6914" t="str">
            <v>527820</v>
          </cell>
          <cell r="C6914" t="str">
            <v>TUBO FOFO C/FG PN-25/PT D=100MM;L=5000MM (91KG)</v>
          </cell>
          <cell r="D6914" t="str">
            <v>UN</v>
          </cell>
          <cell r="E6914">
            <v>0</v>
          </cell>
        </row>
        <row r="6915">
          <cell r="B6915" t="str">
            <v>527821</v>
          </cell>
          <cell r="C6915" t="str">
            <v>TUBO FOFO C/FG PN-25/PT D=100MM;L=5500MM (100KG)</v>
          </cell>
          <cell r="D6915" t="str">
            <v>UN</v>
          </cell>
          <cell r="E6915">
            <v>0</v>
          </cell>
        </row>
        <row r="6916">
          <cell r="B6916" t="str">
            <v>527822</v>
          </cell>
          <cell r="C6916" t="str">
            <v>TUBO FOFO C/FG PN-25/PT D=100MM;L=5800MM (105KG)</v>
          </cell>
          <cell r="D6916" t="str">
            <v>UN</v>
          </cell>
          <cell r="E6916">
            <v>0</v>
          </cell>
        </row>
        <row r="6917">
          <cell r="B6917" t="str">
            <v>527823</v>
          </cell>
          <cell r="C6917" t="str">
            <v>TUBO FOFO C/FG PN-25/PT D=150MM;L=1000MM (35KG)</v>
          </cell>
          <cell r="D6917" t="str">
            <v>UN</v>
          </cell>
          <cell r="E6917">
            <v>0</v>
          </cell>
        </row>
        <row r="6918">
          <cell r="B6918" t="str">
            <v>527824</v>
          </cell>
          <cell r="C6918" t="str">
            <v>TUBO FOFO C/FG PN-25/PT D=150MM;L=1500MM (48KG)</v>
          </cell>
          <cell r="D6918" t="str">
            <v>UN</v>
          </cell>
          <cell r="E6918">
            <v>0</v>
          </cell>
        </row>
        <row r="6919">
          <cell r="B6919" t="str">
            <v>527825</v>
          </cell>
          <cell r="C6919" t="str">
            <v>TUBO FOFO C/FG PN-25/PT D=150MM;L=2000MM (61KG)</v>
          </cell>
          <cell r="D6919" t="str">
            <v>UN</v>
          </cell>
          <cell r="E6919">
            <v>0</v>
          </cell>
        </row>
        <row r="6920">
          <cell r="B6920" t="str">
            <v>527826</v>
          </cell>
          <cell r="C6920" t="str">
            <v>TUBO FOFO C/FG PN-25/PT D=150MM;L=2500MM (74KG)</v>
          </cell>
          <cell r="D6920" t="str">
            <v>UN</v>
          </cell>
          <cell r="E6920">
            <v>0</v>
          </cell>
        </row>
        <row r="6921">
          <cell r="B6921" t="str">
            <v>527827</v>
          </cell>
          <cell r="C6921" t="str">
            <v>TUBO FOFO C/FG PN-25/PT D=150MM;L=3000MM (87KG)</v>
          </cell>
          <cell r="D6921" t="str">
            <v>UN</v>
          </cell>
          <cell r="E6921">
            <v>0</v>
          </cell>
        </row>
        <row r="6922">
          <cell r="B6922" t="str">
            <v>527828</v>
          </cell>
          <cell r="C6922" t="str">
            <v>TUBO FOFO C/FG PN-25/PT D=150MM;L=3500MM (100KG)</v>
          </cell>
          <cell r="D6922" t="str">
            <v>UN</v>
          </cell>
          <cell r="E6922">
            <v>0</v>
          </cell>
        </row>
        <row r="6923">
          <cell r="B6923" t="str">
            <v>527829</v>
          </cell>
          <cell r="C6923" t="str">
            <v>TUBO FOFO C/FG PN-25/PT D=150MM;L=4000MM (113KG)</v>
          </cell>
          <cell r="D6923" t="str">
            <v>UN</v>
          </cell>
          <cell r="E6923">
            <v>0</v>
          </cell>
        </row>
        <row r="6924">
          <cell r="B6924" t="str">
            <v>527830</v>
          </cell>
          <cell r="C6924" t="str">
            <v>TUBO FOFO C/FG PN-25/PT D=150MM;L=4500MM (126KG)</v>
          </cell>
          <cell r="D6924" t="str">
            <v>UN</v>
          </cell>
          <cell r="E6924">
            <v>0</v>
          </cell>
        </row>
        <row r="6925">
          <cell r="B6925" t="str">
            <v>527831</v>
          </cell>
          <cell r="C6925" t="str">
            <v>TUBO FOFO C/FG PN-25/PT D=150MM;L=5000MM (139KG)</v>
          </cell>
          <cell r="D6925" t="str">
            <v>UN</v>
          </cell>
          <cell r="E6925">
            <v>0</v>
          </cell>
        </row>
        <row r="6926">
          <cell r="B6926" t="str">
            <v>527832</v>
          </cell>
          <cell r="C6926" t="str">
            <v>TUBO FOFO C/FG PN-25/PT D=150MM;L=5500MM (152KG)</v>
          </cell>
          <cell r="D6926" t="str">
            <v>UN</v>
          </cell>
          <cell r="E6926">
            <v>0</v>
          </cell>
        </row>
        <row r="6927">
          <cell r="B6927" t="str">
            <v>527833</v>
          </cell>
          <cell r="C6927" t="str">
            <v>TUBO FOFO C/FG PN-25/PT D=150MM;L=5800MM (160KG)</v>
          </cell>
          <cell r="D6927" t="str">
            <v>UN</v>
          </cell>
          <cell r="E6927">
            <v>0</v>
          </cell>
        </row>
        <row r="6928">
          <cell r="B6928" t="str">
            <v>527834</v>
          </cell>
          <cell r="C6928" t="str">
            <v>TUBO FOFO C/FG PN-25/PT D=200MM;L=1000MM (47KG)</v>
          </cell>
          <cell r="D6928" t="str">
            <v>UN</v>
          </cell>
          <cell r="E6928">
            <v>0</v>
          </cell>
        </row>
        <row r="6929">
          <cell r="B6929" t="str">
            <v>527835</v>
          </cell>
          <cell r="C6929" t="str">
            <v>TUBO FOFO C/FG PN-25/PT D=200MM;L=1500MM (64KG)</v>
          </cell>
          <cell r="D6929" t="str">
            <v>UN</v>
          </cell>
          <cell r="E6929">
            <v>0</v>
          </cell>
        </row>
        <row r="6930">
          <cell r="B6930" t="str">
            <v>527836</v>
          </cell>
          <cell r="C6930" t="str">
            <v>TUBO FOFO C/FG PN-25/PT D=200MM;L=2000MM (82KG)</v>
          </cell>
          <cell r="D6930" t="str">
            <v>UN</v>
          </cell>
          <cell r="E6930">
            <v>0</v>
          </cell>
        </row>
        <row r="6931">
          <cell r="B6931" t="str">
            <v>527837</v>
          </cell>
          <cell r="C6931" t="str">
            <v>TUBO FOFO C/FG PN-25/PT D=200MM;L=2500MM (99KG)</v>
          </cell>
          <cell r="D6931" t="str">
            <v>UN</v>
          </cell>
          <cell r="E6931">
            <v>0</v>
          </cell>
        </row>
        <row r="6932">
          <cell r="B6932" t="str">
            <v>527838</v>
          </cell>
          <cell r="C6932" t="str">
            <v>TUBO FOFO C/FG PN-25/PT D=200MM;L=3000MM (116KG)</v>
          </cell>
          <cell r="D6932" t="str">
            <v>UN</v>
          </cell>
          <cell r="E6932">
            <v>0</v>
          </cell>
        </row>
        <row r="6933">
          <cell r="B6933" t="str">
            <v>527839</v>
          </cell>
          <cell r="C6933" t="str">
            <v>TUBO FOFO C/FG PN-25/PT D=200MM;L=3500MM (134KG)</v>
          </cell>
          <cell r="D6933" t="str">
            <v>UN</v>
          </cell>
          <cell r="E6933">
            <v>0</v>
          </cell>
        </row>
        <row r="6934">
          <cell r="B6934" t="str">
            <v>527840</v>
          </cell>
          <cell r="C6934" t="str">
            <v>TUBO FOFO C/FG PN-25/PT D=200MM;L=4000MM (151KG)</v>
          </cell>
          <cell r="D6934" t="str">
            <v>UN</v>
          </cell>
          <cell r="E6934">
            <v>0</v>
          </cell>
        </row>
        <row r="6935">
          <cell r="B6935" t="str">
            <v>527841</v>
          </cell>
          <cell r="C6935" t="str">
            <v>TUBO FOFO C/FG PN-25/PT D=200MM;L=4500MM (169KG)</v>
          </cell>
          <cell r="D6935" t="str">
            <v>UN</v>
          </cell>
          <cell r="E6935">
            <v>0</v>
          </cell>
        </row>
        <row r="6936">
          <cell r="B6936" t="str">
            <v>527842</v>
          </cell>
          <cell r="C6936" t="str">
            <v>TUBO FOFO C/FG PN-25/PT D=200MM;L=5000MM (186KG)</v>
          </cell>
          <cell r="D6936" t="str">
            <v>UN</v>
          </cell>
          <cell r="E6936">
            <v>0</v>
          </cell>
        </row>
        <row r="6937">
          <cell r="B6937" t="str">
            <v>527843</v>
          </cell>
          <cell r="C6937" t="str">
            <v>TUBO FOFO C/FG PN-25/PT D=200MM;L=5500MM (203KG)</v>
          </cell>
          <cell r="D6937" t="str">
            <v>UN</v>
          </cell>
          <cell r="E6937">
            <v>0</v>
          </cell>
        </row>
        <row r="6938">
          <cell r="B6938" t="str">
            <v>527844</v>
          </cell>
          <cell r="C6938" t="str">
            <v>TUBO FOFO C/FG PN-25/PT D=200MM;L=5800MM (214KG)</v>
          </cell>
          <cell r="D6938" t="str">
            <v>UN</v>
          </cell>
          <cell r="E6938">
            <v>0</v>
          </cell>
        </row>
        <row r="6939">
          <cell r="B6939" t="str">
            <v>527845</v>
          </cell>
          <cell r="C6939" t="str">
            <v>TUBO FOFO C/FG PN-25/PT D=250MM;L=1000MM (63KG)</v>
          </cell>
          <cell r="D6939" t="str">
            <v>UN</v>
          </cell>
          <cell r="E6939">
            <v>0</v>
          </cell>
        </row>
        <row r="6940">
          <cell r="B6940" t="str">
            <v>527846</v>
          </cell>
          <cell r="C6940" t="str">
            <v>TUBO FOFO C/FG PN-25/PT D=250MM;L=1500MM (86KG)</v>
          </cell>
          <cell r="D6940" t="str">
            <v>UN</v>
          </cell>
          <cell r="E6940">
            <v>0</v>
          </cell>
        </row>
        <row r="6941">
          <cell r="B6941" t="str">
            <v>527847</v>
          </cell>
          <cell r="C6941" t="str">
            <v>TUBO FOFO C/FG PN-25/PT D=250MM;L=2000MM (108KG)</v>
          </cell>
          <cell r="D6941" t="str">
            <v>UN</v>
          </cell>
          <cell r="E6941">
            <v>0</v>
          </cell>
        </row>
        <row r="6942">
          <cell r="B6942" t="str">
            <v>527848</v>
          </cell>
          <cell r="C6942" t="str">
            <v>TUBO FOFO C/FG PN-25/PT D=250MM;L=2500MM (131KG)</v>
          </cell>
          <cell r="D6942" t="str">
            <v>UN</v>
          </cell>
          <cell r="E6942">
            <v>0</v>
          </cell>
        </row>
        <row r="6943">
          <cell r="B6943" t="str">
            <v>527849</v>
          </cell>
          <cell r="C6943" t="str">
            <v>TUBO FOFO C/FG PN-25/PT D=250MM;L=3000MM (154KG)</v>
          </cell>
          <cell r="D6943" t="str">
            <v>UN</v>
          </cell>
          <cell r="E6943">
            <v>0</v>
          </cell>
        </row>
        <row r="6944">
          <cell r="B6944" t="str">
            <v>527850</v>
          </cell>
          <cell r="C6944" t="str">
            <v>TUBO FOFO C/FG PN-25/PT D=250MM;L=3500MM (176KG)</v>
          </cell>
          <cell r="D6944" t="str">
            <v>UN</v>
          </cell>
          <cell r="E6944">
            <v>0</v>
          </cell>
        </row>
        <row r="6945">
          <cell r="B6945" t="str">
            <v>527851</v>
          </cell>
          <cell r="C6945" t="str">
            <v>TUBO FOFO C/FG PN-25/PT D=250MM;L=4000MM (199KG)</v>
          </cell>
          <cell r="D6945" t="str">
            <v>UN</v>
          </cell>
          <cell r="E6945">
            <v>0</v>
          </cell>
        </row>
        <row r="6946">
          <cell r="B6946" t="str">
            <v>527852</v>
          </cell>
          <cell r="C6946" t="str">
            <v>TUBO FOFO C/FG PN-25/PT D=250MM;L=4500MM (222KG)</v>
          </cell>
          <cell r="D6946" t="str">
            <v>UN</v>
          </cell>
          <cell r="E6946">
            <v>0</v>
          </cell>
        </row>
        <row r="6947">
          <cell r="B6947" t="str">
            <v>527853</v>
          </cell>
          <cell r="C6947" t="str">
            <v>TUBO FOFO C/FG PN-25/PT D=250MM;L=5000MM (245KG)</v>
          </cell>
          <cell r="D6947" t="str">
            <v>UN</v>
          </cell>
          <cell r="E6947">
            <v>0</v>
          </cell>
        </row>
        <row r="6948">
          <cell r="B6948" t="str">
            <v>527854</v>
          </cell>
          <cell r="C6948" t="str">
            <v>TUBO FOFO C/FG PN-25/PT D=250MM;L=5500MM (267KG)</v>
          </cell>
          <cell r="D6948" t="str">
            <v>UN</v>
          </cell>
          <cell r="E6948">
            <v>0</v>
          </cell>
        </row>
        <row r="6949">
          <cell r="B6949" t="str">
            <v>527855</v>
          </cell>
          <cell r="C6949" t="str">
            <v>TUBO FOFO C/FG PN-25/PT D=250MM;L=5800MM (281KG)</v>
          </cell>
          <cell r="D6949" t="str">
            <v>UN</v>
          </cell>
          <cell r="E6949">
            <v>0</v>
          </cell>
        </row>
        <row r="6950">
          <cell r="B6950" t="str">
            <v>527856</v>
          </cell>
          <cell r="C6950" t="str">
            <v>TUBO FOFO C/FG PN-25/PT D=300MM;L=1000MM (80KG)</v>
          </cell>
          <cell r="D6950" t="str">
            <v>UN</v>
          </cell>
          <cell r="E6950">
            <v>0</v>
          </cell>
        </row>
        <row r="6951">
          <cell r="B6951" t="str">
            <v>527857</v>
          </cell>
          <cell r="C6951" t="str">
            <v>TUBO FOFO C/FG PN-25/PT D=300MM;L=1500MM (109KG)</v>
          </cell>
          <cell r="D6951" t="str">
            <v>UN</v>
          </cell>
          <cell r="E6951">
            <v>0</v>
          </cell>
        </row>
        <row r="6952">
          <cell r="B6952" t="str">
            <v>527858</v>
          </cell>
          <cell r="C6952" t="str">
            <v>TUBO FOFO C/FG PN-25/PT D=300MM;L=2000MM (137KG)</v>
          </cell>
          <cell r="D6952" t="str">
            <v>UN</v>
          </cell>
          <cell r="E6952">
            <v>0</v>
          </cell>
        </row>
        <row r="6953">
          <cell r="B6953" t="str">
            <v>527859</v>
          </cell>
          <cell r="C6953" t="str">
            <v>TUBO FOFO C/FG PN-25/PT D=300MM;L=2500MM (166KG)</v>
          </cell>
          <cell r="D6953" t="str">
            <v>UN</v>
          </cell>
          <cell r="E6953">
            <v>0</v>
          </cell>
        </row>
        <row r="6954">
          <cell r="B6954" t="str">
            <v>527860</v>
          </cell>
          <cell r="C6954" t="str">
            <v>TUBO FOFO C/FG PN-25/PT D=300MM;L=3000MM (194KG)</v>
          </cell>
          <cell r="D6954" t="str">
            <v>UN</v>
          </cell>
          <cell r="E6954">
            <v>0</v>
          </cell>
        </row>
        <row r="6955">
          <cell r="B6955" t="str">
            <v>527861</v>
          </cell>
          <cell r="C6955" t="str">
            <v>TUBO FOFO C/FG PN-25/PT D=300MM;L=3500MM (223KG)</v>
          </cell>
          <cell r="D6955" t="str">
            <v>UN</v>
          </cell>
          <cell r="E6955">
            <v>0</v>
          </cell>
        </row>
        <row r="6956">
          <cell r="B6956" t="str">
            <v>527862</v>
          </cell>
          <cell r="C6956" t="str">
            <v>TUBO FOFO C/FG PN-25/PT D=300MM;L=4000MM (251KG)</v>
          </cell>
          <cell r="D6956" t="str">
            <v>UN</v>
          </cell>
          <cell r="E6956">
            <v>0</v>
          </cell>
        </row>
        <row r="6957">
          <cell r="B6957" t="str">
            <v>527863</v>
          </cell>
          <cell r="C6957" t="str">
            <v>TUBO FOFO C/FG PN-25/PT D=300MM;L=4500MM (280KG)</v>
          </cell>
          <cell r="D6957" t="str">
            <v>UN</v>
          </cell>
          <cell r="E6957">
            <v>0</v>
          </cell>
        </row>
        <row r="6958">
          <cell r="B6958" t="str">
            <v>527864</v>
          </cell>
          <cell r="C6958" t="str">
            <v>TUBO FOFO C/FG PN-25/PT D=300MM;L=5000MM (309KG)</v>
          </cell>
          <cell r="D6958" t="str">
            <v>UN</v>
          </cell>
          <cell r="E6958">
            <v>0</v>
          </cell>
        </row>
        <row r="6959">
          <cell r="B6959" t="str">
            <v>527865</v>
          </cell>
          <cell r="C6959" t="str">
            <v>TUBO FOFO C/FG PN-25/PT D=300MM;L=5500MM (337KG)</v>
          </cell>
          <cell r="D6959" t="str">
            <v>UN</v>
          </cell>
          <cell r="E6959">
            <v>0</v>
          </cell>
        </row>
        <row r="6960">
          <cell r="B6960" t="str">
            <v>527866</v>
          </cell>
          <cell r="C6960" t="str">
            <v>TUBO FOFO C/FG PN-25/PT D=300MM;L=5800MM (354KG)</v>
          </cell>
          <cell r="D6960" t="str">
            <v>UN</v>
          </cell>
          <cell r="E6960">
            <v>0</v>
          </cell>
        </row>
        <row r="6961">
          <cell r="B6961" t="str">
            <v>527867</v>
          </cell>
          <cell r="C6961" t="str">
            <v>TUBO FOFO C/FG PN-25/PT D=350MM;L=1000MM (110KG)</v>
          </cell>
          <cell r="D6961" t="str">
            <v>UN</v>
          </cell>
          <cell r="E6961">
            <v>0</v>
          </cell>
        </row>
        <row r="6962">
          <cell r="B6962" t="str">
            <v>527868</v>
          </cell>
          <cell r="C6962" t="str">
            <v>TUBO FOFO C/FG PN-25/PT D=350MM;L=1500MM (147KG)</v>
          </cell>
          <cell r="D6962" t="str">
            <v>UN</v>
          </cell>
          <cell r="E6962">
            <v>0</v>
          </cell>
        </row>
        <row r="6963">
          <cell r="B6963" t="str">
            <v>527869</v>
          </cell>
          <cell r="C6963" t="str">
            <v>TUBO FOFO C/FG PN-25/PT D=350MM;L=2000MM (185KG)</v>
          </cell>
          <cell r="D6963" t="str">
            <v>UN</v>
          </cell>
          <cell r="E6963">
            <v>0</v>
          </cell>
        </row>
        <row r="6964">
          <cell r="B6964" t="str">
            <v>527870</v>
          </cell>
          <cell r="C6964" t="str">
            <v>TUBO FOFO C/FG PN-25/PT D=350MM;L=2500MM (223KG)</v>
          </cell>
          <cell r="D6964" t="str">
            <v>UN</v>
          </cell>
          <cell r="E6964">
            <v>0</v>
          </cell>
        </row>
        <row r="6965">
          <cell r="B6965" t="str">
            <v>527871</v>
          </cell>
          <cell r="C6965" t="str">
            <v>TUBO FOFO C/FG PN-25/PT D=350MM;L=3000MM (261KG)</v>
          </cell>
          <cell r="D6965" t="str">
            <v>UN</v>
          </cell>
          <cell r="E6965">
            <v>0</v>
          </cell>
        </row>
        <row r="6966">
          <cell r="B6966" t="str">
            <v>527872</v>
          </cell>
          <cell r="C6966" t="str">
            <v>TUBO FOFO C/FG PN-25/PT D=350MM;L=3500MM (298KG)</v>
          </cell>
          <cell r="D6966" t="str">
            <v>UN</v>
          </cell>
          <cell r="E6966">
            <v>0</v>
          </cell>
        </row>
        <row r="6967">
          <cell r="B6967" t="str">
            <v>527873</v>
          </cell>
          <cell r="C6967" t="str">
            <v>TUBO FOFO C/FG PN-25/PT D=350MM;L=4000MM (336KG)</v>
          </cell>
          <cell r="D6967" t="str">
            <v>UN</v>
          </cell>
          <cell r="E6967">
            <v>0</v>
          </cell>
        </row>
        <row r="6968">
          <cell r="B6968" t="str">
            <v>527874</v>
          </cell>
          <cell r="C6968" t="str">
            <v>TUBO FOFO C/FG PN-25/PT D=350MM;L=4500MM (374KG)</v>
          </cell>
          <cell r="D6968" t="str">
            <v>UN</v>
          </cell>
          <cell r="E6968">
            <v>0</v>
          </cell>
        </row>
        <row r="6969">
          <cell r="B6969" t="str">
            <v>527875</v>
          </cell>
          <cell r="C6969" t="str">
            <v>TUBO FOFO C/FG PN-25/PT D=350MM;L=5000MM (412KG)</v>
          </cell>
          <cell r="D6969" t="str">
            <v>UN</v>
          </cell>
          <cell r="E6969">
            <v>0</v>
          </cell>
        </row>
        <row r="6970">
          <cell r="B6970" t="str">
            <v>527876</v>
          </cell>
          <cell r="C6970" t="str">
            <v>TUBO FOFO C/FG PN-25/PT D=350MM;L=5500MM (449KG)</v>
          </cell>
          <cell r="D6970" t="str">
            <v>UN</v>
          </cell>
          <cell r="E6970">
            <v>0</v>
          </cell>
        </row>
        <row r="6971">
          <cell r="B6971" t="str">
            <v>527877</v>
          </cell>
          <cell r="C6971" t="str">
            <v>TUBO FOFO C/FG PN-25/PT D=350MM;L=5800MM (472KG)</v>
          </cell>
          <cell r="D6971" t="str">
            <v>UN</v>
          </cell>
          <cell r="E6971">
            <v>0</v>
          </cell>
        </row>
        <row r="6972">
          <cell r="B6972" t="str">
            <v>527878</v>
          </cell>
          <cell r="C6972" t="str">
            <v>TUBO FOFO C/FG PN-25/PT D=400MM;L=1000MM (135KG)</v>
          </cell>
          <cell r="D6972" t="str">
            <v>UN</v>
          </cell>
          <cell r="E6972">
            <v>0</v>
          </cell>
        </row>
        <row r="6973">
          <cell r="B6973" t="str">
            <v>527879</v>
          </cell>
          <cell r="C6973" t="str">
            <v>TUBO FOFO C/FG PN-25/PT D=400MM;L=1500MM (179KG)</v>
          </cell>
          <cell r="D6973" t="str">
            <v>UN</v>
          </cell>
          <cell r="E6973">
            <v>0</v>
          </cell>
        </row>
        <row r="6974">
          <cell r="B6974" t="str">
            <v>527880</v>
          </cell>
          <cell r="C6974" t="str">
            <v>TUBO FOFO C/FG PN-25/PT D=400MM;L=2000MM (224KG)</v>
          </cell>
          <cell r="D6974" t="str">
            <v>UN</v>
          </cell>
          <cell r="E6974">
            <v>0</v>
          </cell>
        </row>
        <row r="6975">
          <cell r="B6975" t="str">
            <v>527881</v>
          </cell>
          <cell r="C6975" t="str">
            <v>TUBO FOFO C/FG PN-25/PT D=400MM;L=2500MM (269KG)</v>
          </cell>
          <cell r="D6975" t="str">
            <v>UN</v>
          </cell>
          <cell r="E6975">
            <v>0</v>
          </cell>
        </row>
        <row r="6976">
          <cell r="B6976" t="str">
            <v>527882</v>
          </cell>
          <cell r="C6976" t="str">
            <v>TUBO FOFO C/FG PN-25/PT D=400MM;L=3000MM (314KG)</v>
          </cell>
          <cell r="D6976" t="str">
            <v>UN</v>
          </cell>
          <cell r="E6976">
            <v>0</v>
          </cell>
        </row>
        <row r="6977">
          <cell r="B6977" t="str">
            <v>527883</v>
          </cell>
          <cell r="C6977" t="str">
            <v>TUBO FOFO C/FG PN-25/PT D=400MM;L=3500MM (358KG)</v>
          </cell>
          <cell r="D6977" t="str">
            <v>UN</v>
          </cell>
          <cell r="E6977">
            <v>0</v>
          </cell>
        </row>
        <row r="6978">
          <cell r="B6978" t="str">
            <v>527884</v>
          </cell>
          <cell r="C6978" t="str">
            <v>TUBO FOFO C/FG PN-25/PT D=400MM;L=4000MM (403KG)</v>
          </cell>
          <cell r="D6978" t="str">
            <v>UN</v>
          </cell>
          <cell r="E6978">
            <v>0</v>
          </cell>
        </row>
        <row r="6979">
          <cell r="B6979" t="str">
            <v>527885</v>
          </cell>
          <cell r="C6979" t="str">
            <v>TUBO FOFO C/FG PN-25/PT D=400MM;L=4500MM (447KG)</v>
          </cell>
          <cell r="D6979" t="str">
            <v>UN</v>
          </cell>
          <cell r="E6979">
            <v>0</v>
          </cell>
        </row>
        <row r="6980">
          <cell r="B6980" t="str">
            <v>527886</v>
          </cell>
          <cell r="C6980" t="str">
            <v>TUBO FOFO C/FG PN-25/PT D=400MM;L=5000MM (493KG)</v>
          </cell>
          <cell r="D6980" t="str">
            <v>UN</v>
          </cell>
          <cell r="E6980">
            <v>0</v>
          </cell>
        </row>
        <row r="6981">
          <cell r="B6981" t="str">
            <v>527887</v>
          </cell>
          <cell r="C6981" t="str">
            <v>TUBO FOFO C/FG PN-25/PT D=400MM;L=5500MM (537KG)</v>
          </cell>
          <cell r="D6981" t="str">
            <v>UN</v>
          </cell>
          <cell r="E6981">
            <v>0</v>
          </cell>
        </row>
        <row r="6982">
          <cell r="B6982" t="str">
            <v>527888</v>
          </cell>
          <cell r="C6982" t="str">
            <v>TUBO FOFO C/FG PN-25/PT D=400MM;L=5800MM (564KG)</v>
          </cell>
          <cell r="D6982" t="str">
            <v>UN</v>
          </cell>
          <cell r="E6982">
            <v>0</v>
          </cell>
        </row>
        <row r="6983">
          <cell r="B6983" t="str">
            <v>527889</v>
          </cell>
          <cell r="C6983" t="str">
            <v>TUBO FOFO C/FG PN-25/PT D=450MM;L=1000MM (159KG)</v>
          </cell>
          <cell r="D6983" t="str">
            <v>UN</v>
          </cell>
          <cell r="E6983">
            <v>0</v>
          </cell>
        </row>
        <row r="6984">
          <cell r="B6984" t="str">
            <v>527890</v>
          </cell>
          <cell r="C6984" t="str">
            <v>TUBO FOFO C/FG PN-25/PT D=450MM;L=1500MM (211KG)</v>
          </cell>
          <cell r="D6984" t="str">
            <v>UN</v>
          </cell>
          <cell r="E6984">
            <v>0</v>
          </cell>
        </row>
        <row r="6985">
          <cell r="B6985" t="str">
            <v>527891</v>
          </cell>
          <cell r="C6985" t="str">
            <v>TUBO FOFO C/FG PN-25/PT D=450MM;L=2000MM (264KG)</v>
          </cell>
          <cell r="D6985" t="str">
            <v>UN</v>
          </cell>
          <cell r="E6985">
            <v>0</v>
          </cell>
        </row>
        <row r="6986">
          <cell r="B6986" t="str">
            <v>527892</v>
          </cell>
          <cell r="C6986" t="str">
            <v>TUBO FOFO C/FG PN-25/PT D=450MM;L=2500MM (316KG)</v>
          </cell>
          <cell r="D6986" t="str">
            <v>UN</v>
          </cell>
          <cell r="E6986">
            <v>0</v>
          </cell>
        </row>
        <row r="6987">
          <cell r="B6987" t="str">
            <v>527893</v>
          </cell>
          <cell r="C6987" t="str">
            <v>TUBO FOFO C/FG PN-25/PT D=450MM;L=3000MM (369KG)</v>
          </cell>
          <cell r="D6987" t="str">
            <v>UN</v>
          </cell>
          <cell r="E6987">
            <v>0</v>
          </cell>
        </row>
        <row r="6988">
          <cell r="B6988" t="str">
            <v>527894</v>
          </cell>
          <cell r="C6988" t="str">
            <v>TUBO FOFO C/FG PN-25/PT D=450MM;L=3500MM (421KG)</v>
          </cell>
          <cell r="D6988" t="str">
            <v>UN</v>
          </cell>
          <cell r="E6988">
            <v>0</v>
          </cell>
        </row>
        <row r="6989">
          <cell r="B6989" t="str">
            <v>527895</v>
          </cell>
          <cell r="C6989" t="str">
            <v>TUBO FOFO C/FG PN-25/PT D=450MM;L=4000MM (474KG)</v>
          </cell>
          <cell r="D6989" t="str">
            <v>UN</v>
          </cell>
          <cell r="E6989">
            <v>0</v>
          </cell>
        </row>
        <row r="6990">
          <cell r="B6990" t="str">
            <v>527896</v>
          </cell>
          <cell r="C6990" t="str">
            <v>TUBO FOFO C/FG PN-25/PT D=450MM;L=4500MM (526KG)</v>
          </cell>
          <cell r="D6990" t="str">
            <v>UN</v>
          </cell>
          <cell r="E6990">
            <v>0</v>
          </cell>
        </row>
        <row r="6991">
          <cell r="B6991" t="str">
            <v>527897</v>
          </cell>
          <cell r="C6991" t="str">
            <v>TUBO FOFO C/FG PN-25/PT D=450MM;L=5000MM (579KG)</v>
          </cell>
          <cell r="D6991" t="str">
            <v>UN</v>
          </cell>
          <cell r="E6991">
            <v>0</v>
          </cell>
        </row>
        <row r="6992">
          <cell r="B6992" t="str">
            <v>527898</v>
          </cell>
          <cell r="C6992" t="str">
            <v>TUBO FOFO C/FG PN-25/PT D=450MM;L=5500MM (632KG)</v>
          </cell>
          <cell r="D6992" t="str">
            <v>UN</v>
          </cell>
          <cell r="E6992">
            <v>0</v>
          </cell>
        </row>
        <row r="6993">
          <cell r="B6993" t="str">
            <v>527899</v>
          </cell>
          <cell r="C6993" t="str">
            <v>TUBO FOFO C/FG PN-25/PT D=450MM;L=5800MM (663KG)</v>
          </cell>
          <cell r="D6993" t="str">
            <v>UN</v>
          </cell>
          <cell r="E6993">
            <v>0</v>
          </cell>
        </row>
        <row r="6994">
          <cell r="B6994" t="str">
            <v>527901</v>
          </cell>
          <cell r="C6994" t="str">
            <v>TUBO FOFO C/FG PN-25/PT D=500MM;L=1000MM (187KG)</v>
          </cell>
          <cell r="D6994" t="str">
            <v>UN</v>
          </cell>
          <cell r="E6994">
            <v>0</v>
          </cell>
        </row>
        <row r="6995">
          <cell r="B6995" t="str">
            <v>527902</v>
          </cell>
          <cell r="C6995" t="str">
            <v>TUBO FOFO C/FG PN-25/PT D=500MM;L=1500MM (248KG)</v>
          </cell>
          <cell r="D6995" t="str">
            <v>UN</v>
          </cell>
          <cell r="E6995">
            <v>0</v>
          </cell>
        </row>
        <row r="6996">
          <cell r="B6996" t="str">
            <v>527903</v>
          </cell>
          <cell r="C6996" t="str">
            <v>TUBO FOFO C/FG PN-25/PT D=500MM;L=2000MM (309KG)</v>
          </cell>
          <cell r="D6996" t="str">
            <v>UN</v>
          </cell>
          <cell r="E6996">
            <v>0</v>
          </cell>
        </row>
        <row r="6997">
          <cell r="B6997" t="str">
            <v>527904</v>
          </cell>
          <cell r="C6997" t="str">
            <v>TUBO FOFO C/FG PN-25/PT D=500MM;L=2500MM (370KG)</v>
          </cell>
          <cell r="D6997" t="str">
            <v>UN</v>
          </cell>
          <cell r="E6997">
            <v>0</v>
          </cell>
        </row>
        <row r="6998">
          <cell r="B6998" t="str">
            <v>527905</v>
          </cell>
          <cell r="C6998" t="str">
            <v>TUBO FOFO C/FG PN-25/PT D=500MM;L=3000MM (430KG)</v>
          </cell>
          <cell r="D6998" t="str">
            <v>UN</v>
          </cell>
          <cell r="E6998">
            <v>0</v>
          </cell>
        </row>
        <row r="6999">
          <cell r="B6999" t="str">
            <v>527906</v>
          </cell>
          <cell r="C6999" t="str">
            <v>TUBO FOFO C/FG PN-25/PT D=500MM;L=3500MM (491KG)</v>
          </cell>
          <cell r="D6999" t="str">
            <v>UN</v>
          </cell>
          <cell r="E6999">
            <v>0</v>
          </cell>
        </row>
        <row r="7000">
          <cell r="B7000" t="str">
            <v>527907</v>
          </cell>
          <cell r="C7000" t="str">
            <v>TUBO FOFO C/FG PN-25/PT D=500MM;L=4000MM (552KG)</v>
          </cell>
          <cell r="D7000" t="str">
            <v>UN</v>
          </cell>
          <cell r="E7000">
            <v>0</v>
          </cell>
        </row>
        <row r="7001">
          <cell r="B7001" t="str">
            <v>527908</v>
          </cell>
          <cell r="C7001" t="str">
            <v>TUBO FOFO C/FG PN-25/PT D=500MM;L=4500MM (613KG)</v>
          </cell>
          <cell r="D7001" t="str">
            <v>UN</v>
          </cell>
          <cell r="E7001">
            <v>0</v>
          </cell>
        </row>
        <row r="7002">
          <cell r="B7002" t="str">
            <v>527909</v>
          </cell>
          <cell r="C7002" t="str">
            <v>TUBO FOFO C/FG PN-25/PT D=500MM;L=5000MM (674KG)</v>
          </cell>
          <cell r="D7002" t="str">
            <v>UN</v>
          </cell>
          <cell r="E7002">
            <v>0</v>
          </cell>
        </row>
        <row r="7003">
          <cell r="B7003" t="str">
            <v>527910</v>
          </cell>
          <cell r="C7003" t="str">
            <v>TUBO FOFO C/FG PN-25/PT D=500MM;L=5500MM (735KG)</v>
          </cell>
          <cell r="D7003" t="str">
            <v>UN</v>
          </cell>
          <cell r="E7003">
            <v>0</v>
          </cell>
        </row>
        <row r="7004">
          <cell r="B7004" t="str">
            <v>527911</v>
          </cell>
          <cell r="C7004" t="str">
            <v>TUBO FOFO C/FG PN-25/PT D=500MM;L=5800MM (771KG)</v>
          </cell>
          <cell r="D7004" t="str">
            <v>UN</v>
          </cell>
          <cell r="E7004">
            <v>0</v>
          </cell>
        </row>
        <row r="7005">
          <cell r="B7005" t="str">
            <v>527912</v>
          </cell>
          <cell r="C7005" t="str">
            <v>TUBO FOFO C/FG PN-25/PT D=600MM;L=1000MM (254KG)</v>
          </cell>
          <cell r="D7005" t="str">
            <v>UN</v>
          </cell>
          <cell r="E7005">
            <v>0</v>
          </cell>
        </row>
        <row r="7006">
          <cell r="B7006" t="str">
            <v>527913</v>
          </cell>
          <cell r="C7006" t="str">
            <v>TUBO FOFO C/FG PN-25/PT D=600MM;L=1500MM (333KG)</v>
          </cell>
          <cell r="D7006" t="str">
            <v>UN</v>
          </cell>
          <cell r="E7006">
            <v>0</v>
          </cell>
        </row>
        <row r="7007">
          <cell r="B7007" t="str">
            <v>527914</v>
          </cell>
          <cell r="C7007" t="str">
            <v>TUBO FOFO C/FG PN-25/PT D=600MM;L=2000MM (412KG)</v>
          </cell>
          <cell r="D7007" t="str">
            <v>UN</v>
          </cell>
          <cell r="E7007">
            <v>0</v>
          </cell>
        </row>
        <row r="7008">
          <cell r="B7008" t="str">
            <v>527915</v>
          </cell>
          <cell r="C7008" t="str">
            <v>TUBO FOFO C/FG PN-25/PT D=600MM;L=2500MM (491KG)</v>
          </cell>
          <cell r="D7008" t="str">
            <v>UN</v>
          </cell>
          <cell r="E7008">
            <v>0</v>
          </cell>
        </row>
        <row r="7009">
          <cell r="B7009" t="str">
            <v>527916</v>
          </cell>
          <cell r="C7009" t="str">
            <v>TUBO FOFO C/FG PN-25/PT D=600MM;L=3000MM (570KG)</v>
          </cell>
          <cell r="D7009" t="str">
            <v>UN</v>
          </cell>
          <cell r="E7009">
            <v>0</v>
          </cell>
        </row>
        <row r="7010">
          <cell r="B7010" t="str">
            <v>527917</v>
          </cell>
          <cell r="C7010" t="str">
            <v>TUBO FOFO C/FG PN-25/PT D=600MM;L=3500MM (649KG)</v>
          </cell>
          <cell r="D7010" t="str">
            <v>UN</v>
          </cell>
          <cell r="E7010">
            <v>0</v>
          </cell>
        </row>
        <row r="7011">
          <cell r="B7011" t="str">
            <v>527918</v>
          </cell>
          <cell r="C7011" t="str">
            <v>TUBO FOFO C/FG PN-25/PT D=600MM;L=4000MM (728KG)</v>
          </cell>
          <cell r="D7011" t="str">
            <v>UN</v>
          </cell>
          <cell r="E7011">
            <v>0</v>
          </cell>
        </row>
        <row r="7012">
          <cell r="B7012" t="str">
            <v>527919</v>
          </cell>
          <cell r="C7012" t="str">
            <v>TUBO FOFO C/FG PN-25/PT D=600MM;L=4500MM (807KG)</v>
          </cell>
          <cell r="D7012" t="str">
            <v>UN</v>
          </cell>
          <cell r="E7012">
            <v>0</v>
          </cell>
        </row>
        <row r="7013">
          <cell r="B7013" t="str">
            <v>527920</v>
          </cell>
          <cell r="C7013" t="str">
            <v>TUBO FOFO C/FG PN-25/PT D=600MM;L=5000MM (886KG)</v>
          </cell>
          <cell r="D7013" t="str">
            <v>UN</v>
          </cell>
          <cell r="E7013">
            <v>0</v>
          </cell>
        </row>
        <row r="7014">
          <cell r="B7014" t="str">
            <v>527921</v>
          </cell>
          <cell r="C7014" t="str">
            <v>TUBO FOFO C/FG PN-25/PT D=600MM;L=5500MM (965KG)</v>
          </cell>
          <cell r="D7014" t="str">
            <v>UN</v>
          </cell>
          <cell r="E7014">
            <v>0</v>
          </cell>
        </row>
        <row r="7015">
          <cell r="B7015" t="str">
            <v>527922</v>
          </cell>
          <cell r="C7015" t="str">
            <v>TUBO FOFO C/FG PN-25/PT D=600MM;L=5800MM (1012KG)</v>
          </cell>
          <cell r="D7015" t="str">
            <v>UN</v>
          </cell>
          <cell r="E7015">
            <v>0</v>
          </cell>
        </row>
        <row r="7016">
          <cell r="B7016" t="str">
            <v>527923</v>
          </cell>
          <cell r="C7016" t="str">
            <v>TUBO FOFO C/FG PN-25/PT D=700MM;L=1000MM (386KG)</v>
          </cell>
          <cell r="D7016" t="str">
            <v>UN</v>
          </cell>
          <cell r="E7016">
            <v>0</v>
          </cell>
        </row>
        <row r="7017">
          <cell r="B7017" t="str">
            <v>527924</v>
          </cell>
          <cell r="C7017" t="str">
            <v>TUBO FOFO C/FG PN-25/PT D=700MM;L=1500MM (516KG)</v>
          </cell>
          <cell r="D7017" t="str">
            <v>UN</v>
          </cell>
          <cell r="E7017">
            <v>0</v>
          </cell>
        </row>
        <row r="7018">
          <cell r="B7018" t="str">
            <v>527925</v>
          </cell>
          <cell r="C7018" t="str">
            <v>TUBO FOFO C/FG PN-25/PT D=700MM;L=2000MM (646KG)</v>
          </cell>
          <cell r="D7018" t="str">
            <v>UN</v>
          </cell>
          <cell r="E7018">
            <v>0</v>
          </cell>
        </row>
        <row r="7019">
          <cell r="B7019" t="str">
            <v>527926</v>
          </cell>
          <cell r="C7019" t="str">
            <v>TUBO FOFO C/FG PN-25/PT D=700MM;L=2500MM (776KG)</v>
          </cell>
          <cell r="D7019" t="str">
            <v>UN</v>
          </cell>
          <cell r="E7019">
            <v>0</v>
          </cell>
        </row>
        <row r="7020">
          <cell r="B7020" t="str">
            <v>527927</v>
          </cell>
          <cell r="C7020" t="str">
            <v>TUBO FOFO C/FG PN-25/PT D=700MM;L=3000MM (906KG)</v>
          </cell>
          <cell r="D7020" t="str">
            <v>UN</v>
          </cell>
          <cell r="E7020">
            <v>0</v>
          </cell>
        </row>
        <row r="7021">
          <cell r="B7021" t="str">
            <v>527928</v>
          </cell>
          <cell r="C7021" t="str">
            <v>TUBO FOFO C/FG PN-25/PT D=700MM;L=3500MM (1036KG)</v>
          </cell>
          <cell r="D7021" t="str">
            <v>UN</v>
          </cell>
          <cell r="E7021">
            <v>0</v>
          </cell>
        </row>
        <row r="7022">
          <cell r="B7022" t="str">
            <v>527929</v>
          </cell>
          <cell r="C7022" t="str">
            <v>TUBO FOFO C/FG PN-25/PT D=700MM;L=4000MM (776KG)</v>
          </cell>
          <cell r="D7022" t="str">
            <v>UN</v>
          </cell>
          <cell r="E7022">
            <v>0</v>
          </cell>
        </row>
        <row r="7023">
          <cell r="B7023" t="str">
            <v>527930</v>
          </cell>
          <cell r="C7023" t="str">
            <v>TUBO FOFO C/FG PN-25/PT D=700MM;L=4500MM (1296KG)</v>
          </cell>
          <cell r="D7023" t="str">
            <v>UN</v>
          </cell>
          <cell r="E7023">
            <v>0</v>
          </cell>
        </row>
        <row r="7024">
          <cell r="B7024" t="str">
            <v>527931</v>
          </cell>
          <cell r="C7024" t="str">
            <v>TUBO FOFO C/FG PN-25/PT D=700MM;L=5000MM (1426KG)</v>
          </cell>
          <cell r="D7024" t="str">
            <v>UN</v>
          </cell>
          <cell r="E7024">
            <v>0</v>
          </cell>
        </row>
        <row r="7025">
          <cell r="B7025" t="str">
            <v>527932</v>
          </cell>
          <cell r="C7025" t="str">
            <v>TUBO FOFO C/FG PN-25/PT D=700MM;L=5500MM (1557KG)</v>
          </cell>
          <cell r="D7025" t="str">
            <v>UN</v>
          </cell>
          <cell r="E7025">
            <v>0</v>
          </cell>
        </row>
        <row r="7026">
          <cell r="B7026" t="str">
            <v>527933</v>
          </cell>
          <cell r="C7026" t="str">
            <v>TUBO FOFO C/FG PN-25/PT D=700MM;L=6000MM (1687KG)</v>
          </cell>
          <cell r="D7026" t="str">
            <v>UN</v>
          </cell>
          <cell r="E7026">
            <v>0</v>
          </cell>
        </row>
        <row r="7027">
          <cell r="B7027" t="str">
            <v>527934</v>
          </cell>
          <cell r="C7027" t="str">
            <v>TUBO FOFO C/FG PN-25/PT D=700MM;L=6500MM (1817KG)</v>
          </cell>
          <cell r="D7027" t="str">
            <v>UN</v>
          </cell>
          <cell r="E7027">
            <v>0</v>
          </cell>
        </row>
        <row r="7028">
          <cell r="B7028" t="str">
            <v>527935</v>
          </cell>
          <cell r="C7028" t="str">
            <v>TUBO FOFO C/FG PN-25/PT D=700MM;L=6800MM (1895KG)</v>
          </cell>
          <cell r="D7028" t="str">
            <v>UN</v>
          </cell>
          <cell r="E7028">
            <v>0</v>
          </cell>
        </row>
        <row r="7030">
          <cell r="B7030" t="str">
            <v>528000</v>
          </cell>
          <cell r="C7030" t="str">
            <v>TAMPAO FERRO FUNDIDO (C31 - METALURGICA 100%)</v>
          </cell>
        </row>
        <row r="7031">
          <cell r="B7031" t="str">
            <v>528001</v>
          </cell>
          <cell r="C7031" t="str">
            <v>TAMPAO FERRO FUNDIDO TD-9</v>
          </cell>
          <cell r="D7031" t="str">
            <v>UN</v>
          </cell>
          <cell r="E7031">
            <v>51.48</v>
          </cell>
        </row>
        <row r="7032">
          <cell r="B7032" t="str">
            <v>528002</v>
          </cell>
          <cell r="C7032" t="str">
            <v>TAMPAO FERRO FUNDIDO, DIAMETRO 200 mm</v>
          </cell>
          <cell r="D7032" t="str">
            <v>UN</v>
          </cell>
          <cell r="E7032">
            <v>85.67</v>
          </cell>
        </row>
        <row r="7033">
          <cell r="B7033" t="str">
            <v>528003</v>
          </cell>
          <cell r="C7033" t="str">
            <v>TAMPAO FERRO FUNDIDO, DIAMETRO 600 MM - TDIL</v>
          </cell>
          <cell r="D7033" t="str">
            <v>UN</v>
          </cell>
          <cell r="E7033">
            <v>276</v>
          </cell>
        </row>
        <row r="7034">
          <cell r="B7034" t="str">
            <v>528004</v>
          </cell>
          <cell r="C7034" t="str">
            <v>TAMPAO FERRO FUNDIDO, DIAMETRO 900 MM - TDIL</v>
          </cell>
          <cell r="D7034" t="str">
            <v>UN</v>
          </cell>
          <cell r="E7034">
            <v>600</v>
          </cell>
        </row>
        <row r="7036">
          <cell r="B7036" t="str">
            <v>528100</v>
          </cell>
          <cell r="C7036" t="str">
            <v>ABRACADEIRA FF MULTIPARTIDA (C31 - METALURGICA 100%)</v>
          </cell>
        </row>
        <row r="7037">
          <cell r="B7037" t="str">
            <v>528101</v>
          </cell>
          <cell r="C7037" t="str">
            <v>ABRACADEIRA FF MULTIPARTIDA DN=50MM</v>
          </cell>
          <cell r="D7037" t="str">
            <v>UN</v>
          </cell>
          <cell r="E7037">
            <v>0</v>
          </cell>
        </row>
        <row r="7038">
          <cell r="B7038" t="str">
            <v>528102</v>
          </cell>
          <cell r="C7038" t="str">
            <v>ABRACADEIRA FF MULTIPARTIDA DN=75/80MM</v>
          </cell>
          <cell r="D7038" t="str">
            <v>UN</v>
          </cell>
          <cell r="E7038">
            <v>306.58999999999997</v>
          </cell>
        </row>
        <row r="7039">
          <cell r="B7039" t="str">
            <v>528103</v>
          </cell>
          <cell r="C7039" t="str">
            <v>ABRACADEIRA FF MULTIPARTIDA DN=100MM</v>
          </cell>
          <cell r="D7039" t="str">
            <v>UN</v>
          </cell>
          <cell r="E7039">
            <v>340.12</v>
          </cell>
        </row>
        <row r="7040">
          <cell r="B7040" t="str">
            <v>528104</v>
          </cell>
          <cell r="C7040" t="str">
            <v>ABRACADEIRA FF MULTIPARTIDA DN=150MM</v>
          </cell>
          <cell r="D7040" t="str">
            <v>UN</v>
          </cell>
          <cell r="E7040">
            <v>444.37</v>
          </cell>
        </row>
        <row r="7041">
          <cell r="B7041" t="str">
            <v>528105</v>
          </cell>
          <cell r="C7041" t="str">
            <v>ABRACADEIRA FF MULTIPARTIDA DN=200MM</v>
          </cell>
          <cell r="D7041" t="str">
            <v>UN</v>
          </cell>
          <cell r="E7041">
            <v>905.14</v>
          </cell>
        </row>
        <row r="7042">
          <cell r="B7042" t="str">
            <v>528106</v>
          </cell>
          <cell r="C7042" t="str">
            <v>ABRACADEIRA FF MULTIPARTIDA DN=250MM</v>
          </cell>
          <cell r="D7042" t="str">
            <v>UN</v>
          </cell>
          <cell r="E7042">
            <v>966.58</v>
          </cell>
        </row>
        <row r="7043">
          <cell r="B7043" t="str">
            <v>528107</v>
          </cell>
          <cell r="C7043" t="str">
            <v>ABRACADEIRA FF MULTIPARTIDA DN=300MM</v>
          </cell>
          <cell r="D7043" t="str">
            <v>UN</v>
          </cell>
          <cell r="E7043">
            <v>1026.7</v>
          </cell>
        </row>
        <row r="7044">
          <cell r="B7044" t="str">
            <v>528108</v>
          </cell>
          <cell r="C7044" t="str">
            <v>ABRACADEIRA FF MULTIPARTIDA DN=350MM</v>
          </cell>
          <cell r="D7044" t="str">
            <v>UN</v>
          </cell>
          <cell r="E7044">
            <v>1062.46</v>
          </cell>
        </row>
        <row r="7045">
          <cell r="B7045" t="str">
            <v>528109</v>
          </cell>
          <cell r="C7045" t="str">
            <v>ABRACADEIRA FF MULTIPARTIDA DN=400MM</v>
          </cell>
          <cell r="D7045" t="str">
            <v>UN</v>
          </cell>
          <cell r="E7045">
            <v>1124.74</v>
          </cell>
        </row>
        <row r="7046">
          <cell r="B7046" t="str">
            <v>528110</v>
          </cell>
          <cell r="C7046" t="str">
            <v>ABRACADEIRA FF MULTIPARTIDA DN=500MM</v>
          </cell>
          <cell r="D7046" t="str">
            <v>UN</v>
          </cell>
          <cell r="E7046">
            <v>1239.4000000000001</v>
          </cell>
        </row>
        <row r="7047">
          <cell r="B7047" t="str">
            <v>528111</v>
          </cell>
          <cell r="C7047" t="str">
            <v>ABRACADEIRA FF MULTIPARTIDA DN=600MM</v>
          </cell>
          <cell r="D7047" t="str">
            <v>UN</v>
          </cell>
          <cell r="E7047">
            <v>1459.14</v>
          </cell>
        </row>
        <row r="7048">
          <cell r="B7048" t="str">
            <v>528112</v>
          </cell>
          <cell r="C7048" t="str">
            <v>ABRACADEIRA FF MULTIPARTIDA DN=700MM</v>
          </cell>
          <cell r="D7048" t="str">
            <v>UN</v>
          </cell>
          <cell r="E7048">
            <v>1692.82</v>
          </cell>
        </row>
        <row r="7049">
          <cell r="B7049" t="str">
            <v>528113</v>
          </cell>
          <cell r="C7049" t="str">
            <v>ABRACADEIRA FF MULTIPARTIDA DN=800MM</v>
          </cell>
          <cell r="D7049" t="str">
            <v>UN</v>
          </cell>
          <cell r="E7049">
            <v>1733.14</v>
          </cell>
        </row>
        <row r="7050">
          <cell r="B7050" t="str">
            <v>528114</v>
          </cell>
          <cell r="C7050" t="str">
            <v>ABRACADEIRA FF MULTIPARTIDA DN=125MM</v>
          </cell>
          <cell r="D7050" t="str">
            <v>UN</v>
          </cell>
          <cell r="E7050">
            <v>410.48</v>
          </cell>
        </row>
        <row r="7052">
          <cell r="B7052" t="str">
            <v>528200</v>
          </cell>
          <cell r="C7052" t="str">
            <v>VALVULA DE PE C/CRIVO PORT.DUP. (SETOR ABDIB GLOBAL 40%; C32 - FERRO/ACO/DERIV. 60%)</v>
          </cell>
          <cell r="E7052">
            <v>0</v>
          </cell>
        </row>
        <row r="7053">
          <cell r="B7053" t="str">
            <v>528201</v>
          </cell>
          <cell r="C7053" t="str">
            <v>VALVULA DE PE C/CRIVO PORT.DUP.PN10 D=200MM(47KG)</v>
          </cell>
          <cell r="D7053" t="str">
            <v>UN</v>
          </cell>
          <cell r="E7053">
            <v>0</v>
          </cell>
        </row>
        <row r="7054">
          <cell r="B7054" t="str">
            <v>528202</v>
          </cell>
          <cell r="C7054" t="str">
            <v>VALVULA DE PE C/CRIVO PORT.DUP.PN10 D=250MM(78KG)</v>
          </cell>
          <cell r="D7054" t="str">
            <v>UN</v>
          </cell>
          <cell r="E7054">
            <v>0</v>
          </cell>
        </row>
        <row r="7055">
          <cell r="B7055" t="str">
            <v>528203</v>
          </cell>
          <cell r="C7055" t="str">
            <v>VALVULA DE PE C/CRIVO PORT.DUP.PN10 D=300MM(100KG)</v>
          </cell>
          <cell r="D7055" t="str">
            <v>UN</v>
          </cell>
          <cell r="E7055">
            <v>0</v>
          </cell>
        </row>
        <row r="7056">
          <cell r="B7056" t="str">
            <v>528204</v>
          </cell>
          <cell r="C7056" t="str">
            <v>VALVULA DE PE C/CRIVO PORT.DUP.PN10 D=350MM(105KG)</v>
          </cell>
          <cell r="D7056" t="str">
            <v>UN</v>
          </cell>
          <cell r="E7056">
            <v>0</v>
          </cell>
        </row>
        <row r="7057">
          <cell r="B7057" t="str">
            <v>528205</v>
          </cell>
          <cell r="C7057" t="str">
            <v>VALVULA DE PE C/CRIVO PORT.DUP.PN10 D=400MM(140KG)</v>
          </cell>
          <cell r="D7057" t="str">
            <v>UN</v>
          </cell>
          <cell r="E7057">
            <v>0</v>
          </cell>
        </row>
        <row r="7058">
          <cell r="B7058" t="str">
            <v>528206</v>
          </cell>
          <cell r="C7058" t="str">
            <v>VALVULA DE PE C/CRIVO PORT.DUP.PN10 D=450MM(182KG)</v>
          </cell>
          <cell r="D7058" t="str">
            <v>UN</v>
          </cell>
          <cell r="E7058">
            <v>0</v>
          </cell>
        </row>
        <row r="7059">
          <cell r="B7059" t="str">
            <v>528207</v>
          </cell>
          <cell r="C7059" t="str">
            <v>VALVULA DE PE C/CRIVO PORT.DUP.PN10 D=500MM(200KG)</v>
          </cell>
          <cell r="D7059" t="str">
            <v>UN</v>
          </cell>
          <cell r="E7059">
            <v>0</v>
          </cell>
        </row>
        <row r="7060">
          <cell r="B7060" t="str">
            <v>528208</v>
          </cell>
          <cell r="C7060" t="str">
            <v>VALVULA DE PE C/CRIVO PORT.DUP.PN10 D=600MM(285KG)</v>
          </cell>
          <cell r="D7060" t="str">
            <v>UN</v>
          </cell>
          <cell r="E7060">
            <v>0</v>
          </cell>
        </row>
        <row r="7061">
          <cell r="B7061" t="str">
            <v>528209</v>
          </cell>
          <cell r="C7061" t="str">
            <v>VALVULA DE PE C/CRIVO PORT.DUP.PN16 D=100MM(18KG)</v>
          </cell>
          <cell r="D7061" t="str">
            <v>UN</v>
          </cell>
          <cell r="E7061">
            <v>0</v>
          </cell>
        </row>
        <row r="7062">
          <cell r="B7062" t="str">
            <v>528210</v>
          </cell>
          <cell r="C7062" t="str">
            <v>VALVULA DE PE C/CRIVO PORT.DUP.PN16 D=150MM(30KG)</v>
          </cell>
          <cell r="D7062" t="str">
            <v>UN</v>
          </cell>
          <cell r="E7062">
            <v>0</v>
          </cell>
        </row>
        <row r="7063">
          <cell r="B7063" t="str">
            <v>528211</v>
          </cell>
          <cell r="C7063" t="str">
            <v>VALVULA DE PE C/CRIVO PORT.DUP.PN16 D=200MM(48KG)</v>
          </cell>
          <cell r="D7063" t="str">
            <v>UN</v>
          </cell>
          <cell r="E7063">
            <v>0</v>
          </cell>
        </row>
        <row r="7064">
          <cell r="B7064" t="str">
            <v>528212</v>
          </cell>
          <cell r="C7064" t="str">
            <v>VALVULA DE PE C/CRIVO PORT.DUP.PN16 D=250MM(79KG)</v>
          </cell>
          <cell r="D7064" t="str">
            <v>UN</v>
          </cell>
          <cell r="E7064">
            <v>0</v>
          </cell>
        </row>
        <row r="7065">
          <cell r="B7065" t="str">
            <v>528213</v>
          </cell>
          <cell r="C7065" t="str">
            <v>VALVULA DE PE C/CRIVO PORT.DUP.PN16 D=300MM(102KG)</v>
          </cell>
          <cell r="D7065" t="str">
            <v>UN</v>
          </cell>
          <cell r="E7065">
            <v>0</v>
          </cell>
        </row>
        <row r="7066">
          <cell r="B7066" t="str">
            <v>528214</v>
          </cell>
          <cell r="C7066" t="str">
            <v>VALVULA DE PE C/CRIVO PORT.DUP.PN16 D=350MM(116KG)</v>
          </cell>
          <cell r="D7066" t="str">
            <v>UN</v>
          </cell>
          <cell r="E7066">
            <v>0</v>
          </cell>
        </row>
        <row r="7067">
          <cell r="B7067" t="str">
            <v>528215</v>
          </cell>
          <cell r="C7067" t="str">
            <v>VALVULA DE PE C/CRIVO PORT.DUP.PN16 D=400MM(146KG)</v>
          </cell>
          <cell r="D7067" t="str">
            <v>UN</v>
          </cell>
          <cell r="E7067">
            <v>0</v>
          </cell>
        </row>
        <row r="7068">
          <cell r="B7068" t="str">
            <v>528216</v>
          </cell>
          <cell r="C7068" t="str">
            <v>VALVULA DE PE C/CRIVO PORT.DUP.PN16 D=450MM(183KG)</v>
          </cell>
          <cell r="D7068" t="str">
            <v>UN</v>
          </cell>
          <cell r="E7068">
            <v>0</v>
          </cell>
        </row>
        <row r="7069">
          <cell r="B7069" t="str">
            <v>528217</v>
          </cell>
          <cell r="C7069" t="str">
            <v>VALVULA DE PE C/CRIVO PORT.DUP.PN16 D=500MM(215KG)</v>
          </cell>
          <cell r="D7069" t="str">
            <v>UN</v>
          </cell>
          <cell r="E7069">
            <v>0</v>
          </cell>
        </row>
        <row r="7070">
          <cell r="B7070" t="str">
            <v>528218</v>
          </cell>
          <cell r="C7070" t="str">
            <v>VALVULA DE PE C/CRIVO PORT.DUP.PN16 D=600MM(311KG)</v>
          </cell>
          <cell r="D7070" t="str">
            <v>UN</v>
          </cell>
          <cell r="E7070">
            <v>0</v>
          </cell>
        </row>
        <row r="7072">
          <cell r="B7072" t="str">
            <v>528300</v>
          </cell>
          <cell r="C7072" t="str">
            <v>VALV. BORB. AWWA COROA/SEM FIM CAB. (SETOR ABDIB GLOBAL 40%; C32 - FERRO/ACO/DERIV. 60%)</v>
          </cell>
        </row>
        <row r="7073">
          <cell r="B7073" t="str">
            <v>528301</v>
          </cell>
          <cell r="C7073" t="str">
            <v>VALV. BORB. AWWA COROA/SEM FIM CAB.PN10 D=200MM</v>
          </cell>
          <cell r="D7073" t="str">
            <v>UN</v>
          </cell>
          <cell r="E7073">
            <v>0</v>
          </cell>
        </row>
        <row r="7074">
          <cell r="B7074" t="str">
            <v>528302</v>
          </cell>
          <cell r="C7074" t="str">
            <v>VALV. BORB. AWWA COROA/SEM FIM CAB.PN10 D=250MM</v>
          </cell>
          <cell r="D7074" t="str">
            <v>UN</v>
          </cell>
          <cell r="E7074">
            <v>0</v>
          </cell>
        </row>
        <row r="7075">
          <cell r="B7075" t="str">
            <v>528303</v>
          </cell>
          <cell r="C7075" t="str">
            <v>VALV. BORB. AWWA COROA/SEM FIM CAB.PN10 D=300MM</v>
          </cell>
          <cell r="D7075" t="str">
            <v>UN</v>
          </cell>
          <cell r="E7075">
            <v>0</v>
          </cell>
        </row>
        <row r="7076">
          <cell r="B7076" t="str">
            <v>528304</v>
          </cell>
          <cell r="C7076" t="str">
            <v>VALV. BORB. AWWA COROA/SEM FIM CAB.PN10 D=350MM</v>
          </cell>
          <cell r="D7076" t="str">
            <v>UN</v>
          </cell>
          <cell r="E7076">
            <v>0</v>
          </cell>
        </row>
        <row r="7077">
          <cell r="B7077" t="str">
            <v>528305</v>
          </cell>
          <cell r="C7077" t="str">
            <v>VALV. BORB. AWWA COROA/SEM FIM CAB.PN10 D=400MM</v>
          </cell>
          <cell r="D7077" t="str">
            <v>UN</v>
          </cell>
          <cell r="E7077">
            <v>0</v>
          </cell>
        </row>
        <row r="7078">
          <cell r="B7078" t="str">
            <v>528306</v>
          </cell>
          <cell r="C7078" t="str">
            <v>VALV. BORB. AWWA COROA/SEM FIM CAB.PN10 D=450MM</v>
          </cell>
          <cell r="D7078" t="str">
            <v>UN</v>
          </cell>
          <cell r="E7078">
            <v>0</v>
          </cell>
        </row>
        <row r="7079">
          <cell r="B7079" t="str">
            <v>528307</v>
          </cell>
          <cell r="C7079" t="str">
            <v>VALV. BORB. AWWA COROA/SEM FIM CAB.PN10 D=500MM</v>
          </cell>
          <cell r="D7079" t="str">
            <v>UN</v>
          </cell>
          <cell r="E7079">
            <v>0</v>
          </cell>
        </row>
        <row r="7080">
          <cell r="B7080" t="str">
            <v>528308</v>
          </cell>
          <cell r="C7080" t="str">
            <v>VALV. BORB. AWWA COROA/SEM FIM CAB.PN10 D=600MM</v>
          </cell>
          <cell r="D7080" t="str">
            <v>UN</v>
          </cell>
          <cell r="E7080">
            <v>0</v>
          </cell>
        </row>
        <row r="7081">
          <cell r="B7081" t="str">
            <v>528309</v>
          </cell>
          <cell r="C7081" t="str">
            <v>VALV. BORB. AWWA COROA/SEM FIM VOL.PN10 D=200MM</v>
          </cell>
          <cell r="D7081" t="str">
            <v>UN</v>
          </cell>
          <cell r="E7081">
            <v>0</v>
          </cell>
        </row>
        <row r="7082">
          <cell r="B7082" t="str">
            <v>528310</v>
          </cell>
          <cell r="C7082" t="str">
            <v>VALV. BORB. AWWA COROA/SEM FIM VOL.PN10 D=250MM</v>
          </cell>
          <cell r="D7082" t="str">
            <v>UN</v>
          </cell>
          <cell r="E7082">
            <v>0</v>
          </cell>
        </row>
        <row r="7083">
          <cell r="B7083" t="str">
            <v>528311</v>
          </cell>
          <cell r="C7083" t="str">
            <v>VALV. BORB. AWWA COROA/SEM FIM VOL.PN10 D=300MM</v>
          </cell>
          <cell r="D7083" t="str">
            <v>UN</v>
          </cell>
          <cell r="E7083">
            <v>0</v>
          </cell>
        </row>
        <row r="7084">
          <cell r="B7084" t="str">
            <v>528312</v>
          </cell>
          <cell r="C7084" t="str">
            <v>VALV. BORB. AWWA COROA/SEM FIM VOL.PN10 D=400MM</v>
          </cell>
          <cell r="D7084" t="str">
            <v>UN</v>
          </cell>
          <cell r="E7084">
            <v>0</v>
          </cell>
        </row>
        <row r="7085">
          <cell r="B7085" t="str">
            <v>528313</v>
          </cell>
          <cell r="C7085" t="str">
            <v>VALV. BORB. AWWA COROA/SEM FIM VOL.PN10 D=350MM</v>
          </cell>
          <cell r="D7085" t="str">
            <v>UN</v>
          </cell>
          <cell r="E7085">
            <v>0</v>
          </cell>
        </row>
        <row r="7086">
          <cell r="B7086" t="str">
            <v>528314</v>
          </cell>
          <cell r="C7086" t="str">
            <v>VALV. BORB. AWWA COROA/SEM FIM VOL.PN10 D=450MM</v>
          </cell>
          <cell r="D7086" t="str">
            <v>UN</v>
          </cell>
          <cell r="E7086">
            <v>0</v>
          </cell>
        </row>
        <row r="7087">
          <cell r="B7087" t="str">
            <v>528315</v>
          </cell>
          <cell r="C7087" t="str">
            <v>VALV. BORB. AWWA COROA/SEM FIM VOL.PN10 D=500MM</v>
          </cell>
          <cell r="D7087" t="str">
            <v>UN</v>
          </cell>
          <cell r="E7087">
            <v>0</v>
          </cell>
        </row>
        <row r="7088">
          <cell r="B7088" t="str">
            <v>528316</v>
          </cell>
          <cell r="C7088" t="str">
            <v>VALV. BORB. AWWA COROA/SEM FIM VOL.PN10 D=600MM</v>
          </cell>
          <cell r="D7088" t="str">
            <v>UN</v>
          </cell>
          <cell r="E7088">
            <v>0</v>
          </cell>
        </row>
        <row r="7090">
          <cell r="B7090" t="str">
            <v>528400</v>
          </cell>
          <cell r="C7090" t="str">
            <v>VALV. BORB. AWWA PORCA VIAJ. CAB. (SETOR ABDIB GLOBAL 40%; C32 - FERRO/ACO/DERIV. 60%)</v>
          </cell>
        </row>
        <row r="7091">
          <cell r="B7091" t="str">
            <v>528401</v>
          </cell>
          <cell r="C7091" t="str">
            <v>VALV. BORB. AWWA PORCA VIAJ. CAB.PN10 D=200MM</v>
          </cell>
          <cell r="D7091" t="str">
            <v>UN</v>
          </cell>
          <cell r="E7091">
            <v>0</v>
          </cell>
        </row>
        <row r="7092">
          <cell r="B7092" t="str">
            <v>528402</v>
          </cell>
          <cell r="C7092" t="str">
            <v>VALV. BORB. AWWA PORCA VIAJ. CAB.PN10 D=250MM</v>
          </cell>
          <cell r="D7092" t="str">
            <v>UN</v>
          </cell>
          <cell r="E7092">
            <v>0</v>
          </cell>
        </row>
        <row r="7093">
          <cell r="B7093" t="str">
            <v>528403</v>
          </cell>
          <cell r="C7093" t="str">
            <v>VALV. BORB. AWWA PORCA VIAJ. CAB.PN10 D=300MM</v>
          </cell>
          <cell r="D7093" t="str">
            <v>UN</v>
          </cell>
          <cell r="E7093">
            <v>0</v>
          </cell>
        </row>
        <row r="7094">
          <cell r="B7094" t="str">
            <v>528404</v>
          </cell>
          <cell r="C7094" t="str">
            <v>VALV. BORB. AWWA PORCA VIAJ. CAB.PN10 D=350MM</v>
          </cell>
          <cell r="D7094" t="str">
            <v>UN</v>
          </cell>
          <cell r="E7094">
            <v>0</v>
          </cell>
        </row>
        <row r="7095">
          <cell r="B7095" t="str">
            <v>528405</v>
          </cell>
          <cell r="C7095" t="str">
            <v>VALV. BORB. AWWA PORCA VIAJ. CAB.PN10 D=400MM</v>
          </cell>
          <cell r="D7095" t="str">
            <v>UN</v>
          </cell>
          <cell r="E7095">
            <v>0</v>
          </cell>
        </row>
        <row r="7096">
          <cell r="B7096" t="str">
            <v>528406</v>
          </cell>
          <cell r="C7096" t="str">
            <v>VALV. BORB. AWWA PORCA VIAJ. CAB.PN10 D=450MM</v>
          </cell>
          <cell r="D7096" t="str">
            <v>UN</v>
          </cell>
          <cell r="E7096">
            <v>0</v>
          </cell>
        </row>
        <row r="7097">
          <cell r="B7097" t="str">
            <v>528407</v>
          </cell>
          <cell r="C7097" t="str">
            <v>VALV. BORB. AWWA PORCA VIAJ. CAB.PN10 D=500MM</v>
          </cell>
          <cell r="D7097" t="str">
            <v>UN</v>
          </cell>
          <cell r="E7097">
            <v>0</v>
          </cell>
        </row>
        <row r="7098">
          <cell r="B7098" t="str">
            <v>528408</v>
          </cell>
          <cell r="C7098" t="str">
            <v>VALV. BORB. AWWA PORCA VIAJ. CAB.PN10 D=600MM</v>
          </cell>
          <cell r="D7098" t="str">
            <v>UN</v>
          </cell>
          <cell r="E7098">
            <v>0</v>
          </cell>
        </row>
        <row r="7099">
          <cell r="B7099" t="str">
            <v>528409</v>
          </cell>
          <cell r="C7099" t="str">
            <v>VALV. BORB. AWWA PORCA VIAJ. CAB.PN10 D=700MM</v>
          </cell>
          <cell r="D7099" t="str">
            <v>UN</v>
          </cell>
          <cell r="E7099">
            <v>0</v>
          </cell>
        </row>
        <row r="7100">
          <cell r="B7100" t="str">
            <v>528410</v>
          </cell>
          <cell r="C7100" t="str">
            <v>VALV. BORB. AWWA PORCA VIAJ. CAB.PN10 D=750MM</v>
          </cell>
          <cell r="D7100" t="str">
            <v>UN</v>
          </cell>
          <cell r="E7100">
            <v>0</v>
          </cell>
        </row>
        <row r="7101">
          <cell r="B7101" t="str">
            <v>528411</v>
          </cell>
          <cell r="C7101" t="str">
            <v>VALV. BORB. AWWA PORCA VIAJ. CAB.PN10 D=800MM</v>
          </cell>
          <cell r="D7101" t="str">
            <v>UN</v>
          </cell>
          <cell r="E7101">
            <v>0</v>
          </cell>
        </row>
        <row r="7102">
          <cell r="B7102" t="str">
            <v>528412</v>
          </cell>
          <cell r="C7102" t="str">
            <v>VALV. BORB. AWWA PORCA VIAJ. CAB.PN10 D=900MM</v>
          </cell>
          <cell r="D7102" t="str">
            <v>UN</v>
          </cell>
          <cell r="E7102">
            <v>0</v>
          </cell>
        </row>
        <row r="7103">
          <cell r="B7103" t="str">
            <v>528413</v>
          </cell>
          <cell r="C7103" t="str">
            <v>VALV. BORB. AWWA PORCA VIAJ. CAB.PN10 D=1000MM</v>
          </cell>
          <cell r="D7103" t="str">
            <v>UN</v>
          </cell>
          <cell r="E7103">
            <v>0</v>
          </cell>
        </row>
        <row r="7104">
          <cell r="B7104" t="str">
            <v>528414</v>
          </cell>
          <cell r="C7104" t="str">
            <v>VALV. BORB. AWWA PORCA VIAJ. CAB.PN10 D=1200MM</v>
          </cell>
          <cell r="D7104" t="str">
            <v>UN</v>
          </cell>
          <cell r="E7104">
            <v>0</v>
          </cell>
        </row>
        <row r="7105">
          <cell r="B7105" t="str">
            <v>528415</v>
          </cell>
          <cell r="C7105" t="str">
            <v>VALV. BORB. AWWA PORCA VIAJ. VOL.PN10 D=200MM</v>
          </cell>
          <cell r="D7105" t="str">
            <v>UN</v>
          </cell>
          <cell r="E7105">
            <v>0</v>
          </cell>
        </row>
        <row r="7106">
          <cell r="B7106" t="str">
            <v>528416</v>
          </cell>
          <cell r="C7106" t="str">
            <v>VALV. BORB. AWWA PORCA VIAJ. VOL.PN10 D=250MM</v>
          </cell>
          <cell r="D7106" t="str">
            <v>UN</v>
          </cell>
          <cell r="E7106">
            <v>0</v>
          </cell>
        </row>
        <row r="7107">
          <cell r="B7107" t="str">
            <v>528417</v>
          </cell>
          <cell r="C7107" t="str">
            <v>VALV. BORB. AWWA PORCA VIAJ. VOL.PN10 D=300MM</v>
          </cell>
          <cell r="D7107" t="str">
            <v>UN</v>
          </cell>
          <cell r="E7107">
            <v>0</v>
          </cell>
        </row>
        <row r="7108">
          <cell r="B7108" t="str">
            <v>528418</v>
          </cell>
          <cell r="C7108" t="str">
            <v>VALV. BORB. AWWA PORCA VIAJ. VOL.PN10 D=350MM</v>
          </cell>
          <cell r="D7108" t="str">
            <v>UN</v>
          </cell>
          <cell r="E7108">
            <v>0</v>
          </cell>
        </row>
        <row r="7109">
          <cell r="B7109" t="str">
            <v>528419</v>
          </cell>
          <cell r="C7109" t="str">
            <v>VALV. BORB. AWWA PORCA VIAJ. VOL.PN10 D=400MM</v>
          </cell>
          <cell r="D7109" t="str">
            <v>UN</v>
          </cell>
          <cell r="E7109">
            <v>0</v>
          </cell>
        </row>
        <row r="7110">
          <cell r="B7110" t="str">
            <v>528420</v>
          </cell>
          <cell r="C7110" t="str">
            <v>VALV. BORB. AWWA PORCA VIAJ. VOL.PN10 D=450MM</v>
          </cell>
          <cell r="D7110" t="str">
            <v>UN</v>
          </cell>
          <cell r="E7110">
            <v>0</v>
          </cell>
        </row>
        <row r="7111">
          <cell r="B7111" t="str">
            <v>528421</v>
          </cell>
          <cell r="C7111" t="str">
            <v>VALV. BORB. AWWA PORCA VIAJ. VOL.PN10 D=500MM</v>
          </cell>
          <cell r="D7111" t="str">
            <v>UN</v>
          </cell>
          <cell r="E7111">
            <v>0</v>
          </cell>
        </row>
        <row r="7112">
          <cell r="B7112" t="str">
            <v>528422</v>
          </cell>
          <cell r="C7112" t="str">
            <v>VALV. BORB. AWWA PORCA VIAJ. VOL.PN10 D=600MM</v>
          </cell>
          <cell r="D7112" t="str">
            <v>UN</v>
          </cell>
          <cell r="E7112">
            <v>0</v>
          </cell>
        </row>
        <row r="7113">
          <cell r="B7113" t="str">
            <v>528423</v>
          </cell>
          <cell r="C7113" t="str">
            <v>VALV. BORB. AWWA PORCA VIAJ. VOL.PN10 D=700MM</v>
          </cell>
          <cell r="D7113" t="str">
            <v>UN</v>
          </cell>
          <cell r="E7113">
            <v>0</v>
          </cell>
        </row>
        <row r="7114">
          <cell r="B7114" t="str">
            <v>528424</v>
          </cell>
          <cell r="C7114" t="str">
            <v>VALV. BORB. AWWA PORCA VIAJ. VOL.PN10 D=750MM</v>
          </cell>
          <cell r="D7114" t="str">
            <v>UN</v>
          </cell>
          <cell r="E7114">
            <v>0</v>
          </cell>
        </row>
        <row r="7115">
          <cell r="B7115" t="str">
            <v>528425</v>
          </cell>
          <cell r="C7115" t="str">
            <v>VALV. BORB. AWWA PORCA VIAJ. VOL.PN10 D=800MM</v>
          </cell>
          <cell r="D7115" t="str">
            <v>UN</v>
          </cell>
          <cell r="E7115">
            <v>0</v>
          </cell>
        </row>
        <row r="7116">
          <cell r="B7116" t="str">
            <v>528426</v>
          </cell>
          <cell r="C7116" t="str">
            <v>VALV. BORB. AWWA PORCA VIAJ. VOL.PN10 D=900MM</v>
          </cell>
          <cell r="D7116" t="str">
            <v>UN</v>
          </cell>
          <cell r="E7116">
            <v>0</v>
          </cell>
        </row>
        <row r="7117">
          <cell r="B7117" t="str">
            <v>528427</v>
          </cell>
          <cell r="C7117" t="str">
            <v>VALV. BORB. AWWA PORCA VIAJ. VOL.PN10 D=1000MM</v>
          </cell>
          <cell r="D7117" t="str">
            <v>UN</v>
          </cell>
          <cell r="E7117">
            <v>0</v>
          </cell>
        </row>
        <row r="7118">
          <cell r="B7118" t="str">
            <v>528428</v>
          </cell>
          <cell r="C7118" t="str">
            <v>VALV. BORB. AWWA PORCA VIAJ. VOL.PN10 D=1200MM</v>
          </cell>
          <cell r="D7118" t="str">
            <v>UN</v>
          </cell>
          <cell r="E7118">
            <v>0</v>
          </cell>
        </row>
        <row r="7120">
          <cell r="B7120" t="str">
            <v>528500</v>
          </cell>
          <cell r="C7120" t="str">
            <v>VALV. BORB. LUG COROA SEM/FIM  (SETOR ABDIB GLOBAL 40%; C32 - FERRO/ACO/DERIV. 60%)</v>
          </cell>
        </row>
        <row r="7121">
          <cell r="B7121" t="str">
            <v>528501</v>
          </cell>
          <cell r="C7121" t="str">
            <v>VALV. BORB. LUG COROA SEM/FIM CAB. PN10 D=150MM</v>
          </cell>
          <cell r="D7121" t="str">
            <v>UN</v>
          </cell>
          <cell r="E7121">
            <v>0</v>
          </cell>
        </row>
        <row r="7122">
          <cell r="B7122" t="str">
            <v>528502</v>
          </cell>
          <cell r="C7122" t="str">
            <v>VALV. BORB. LUG COROA SEM/FIM CAB. PN10 D=200MM</v>
          </cell>
          <cell r="D7122" t="str">
            <v>UN</v>
          </cell>
          <cell r="E7122">
            <v>0</v>
          </cell>
        </row>
        <row r="7123">
          <cell r="B7123" t="str">
            <v>528503</v>
          </cell>
          <cell r="C7123" t="str">
            <v>VALV. BORB. LUG COROA SEM/FIM CAB. PN10 D=250MM</v>
          </cell>
          <cell r="D7123" t="str">
            <v>UN</v>
          </cell>
          <cell r="E7123">
            <v>0</v>
          </cell>
        </row>
        <row r="7124">
          <cell r="B7124" t="str">
            <v>528504</v>
          </cell>
          <cell r="C7124" t="str">
            <v>VALV. BORB. LUG COROA SEM/FIM CAB. PN10 D=300MM</v>
          </cell>
          <cell r="D7124" t="str">
            <v>UN</v>
          </cell>
          <cell r="E7124">
            <v>0</v>
          </cell>
        </row>
        <row r="7125">
          <cell r="B7125" t="str">
            <v>528505</v>
          </cell>
          <cell r="C7125" t="str">
            <v>VALV. BORB. LUG COROA SEM/FIM CAB. PN10 D=350MM</v>
          </cell>
          <cell r="D7125" t="str">
            <v>UN</v>
          </cell>
          <cell r="E7125">
            <v>0</v>
          </cell>
        </row>
        <row r="7126">
          <cell r="B7126" t="str">
            <v>528506</v>
          </cell>
          <cell r="C7126" t="str">
            <v>VALV. BORB. LUG COROA SEM/FIM CAB. PN10 D=400MM</v>
          </cell>
          <cell r="D7126" t="str">
            <v>UN</v>
          </cell>
          <cell r="E7126">
            <v>0</v>
          </cell>
        </row>
        <row r="7127">
          <cell r="B7127" t="str">
            <v>528507</v>
          </cell>
          <cell r="C7127" t="str">
            <v>VALV. BORB. LUG COROA SEM/FIM CAB. PN10 D=450MM</v>
          </cell>
          <cell r="D7127" t="str">
            <v>UN</v>
          </cell>
          <cell r="E7127">
            <v>0</v>
          </cell>
        </row>
        <row r="7128">
          <cell r="B7128" t="str">
            <v>528508</v>
          </cell>
          <cell r="C7128" t="str">
            <v>VALV. BORB. LUG COROA SEM/FIM CAB. PN10 D=500MM</v>
          </cell>
          <cell r="D7128" t="str">
            <v>UN</v>
          </cell>
          <cell r="E7128">
            <v>0</v>
          </cell>
        </row>
        <row r="7129">
          <cell r="B7129" t="str">
            <v>528509</v>
          </cell>
          <cell r="C7129" t="str">
            <v>VALV. BORB. LUG COROA SEM/FIM CAB. PN10 D=600MM</v>
          </cell>
          <cell r="D7129" t="str">
            <v>UN</v>
          </cell>
          <cell r="E7129">
            <v>0</v>
          </cell>
        </row>
        <row r="7130">
          <cell r="B7130" t="str">
            <v>528510</v>
          </cell>
          <cell r="C7130" t="str">
            <v>VALV. BORB. LUG COROA SEM/FIM VOL. PN10 D=150MM</v>
          </cell>
          <cell r="D7130" t="str">
            <v>UN</v>
          </cell>
          <cell r="E7130">
            <v>0</v>
          </cell>
        </row>
        <row r="7131">
          <cell r="B7131" t="str">
            <v>528511</v>
          </cell>
          <cell r="C7131" t="str">
            <v>VALV. BORB. LUG COROA SEM/FIM VOL. PN10 D=200MM</v>
          </cell>
          <cell r="D7131" t="str">
            <v>UN</v>
          </cell>
          <cell r="E7131">
            <v>0</v>
          </cell>
        </row>
        <row r="7132">
          <cell r="B7132" t="str">
            <v>528512</v>
          </cell>
          <cell r="C7132" t="str">
            <v>VALV. BORB. LUG COROA SEM/FIM VOL. PN10 D=250MM</v>
          </cell>
          <cell r="D7132" t="str">
            <v>UN</v>
          </cell>
          <cell r="E7132">
            <v>0</v>
          </cell>
        </row>
        <row r="7133">
          <cell r="B7133" t="str">
            <v>528513</v>
          </cell>
          <cell r="C7133" t="str">
            <v>VALV. BORB. LUG COROA SEM/FIM VOL. PN10 D=300MM</v>
          </cell>
          <cell r="D7133" t="str">
            <v>UN</v>
          </cell>
          <cell r="E7133">
            <v>0</v>
          </cell>
        </row>
        <row r="7134">
          <cell r="B7134" t="str">
            <v>528514</v>
          </cell>
          <cell r="C7134" t="str">
            <v>VALV. BORB. LUG COROA SEM/FIM VOL. PN10 D=350MM</v>
          </cell>
          <cell r="D7134" t="str">
            <v>UN</v>
          </cell>
          <cell r="E7134">
            <v>0</v>
          </cell>
        </row>
        <row r="7135">
          <cell r="B7135" t="str">
            <v>528515</v>
          </cell>
          <cell r="C7135" t="str">
            <v>VALV. BORB. LUG COROA SEM/FIM VOL. PN10 D=400MM</v>
          </cell>
          <cell r="D7135" t="str">
            <v>UN</v>
          </cell>
          <cell r="E7135">
            <v>0</v>
          </cell>
        </row>
        <row r="7136">
          <cell r="B7136" t="str">
            <v>528516</v>
          </cell>
          <cell r="C7136" t="str">
            <v>VALV. BORB. LUG COROA SEM/FIM VOL. PN10 D=450MM</v>
          </cell>
          <cell r="D7136" t="str">
            <v>UN</v>
          </cell>
          <cell r="E7136">
            <v>0</v>
          </cell>
        </row>
        <row r="7137">
          <cell r="B7137" t="str">
            <v>528517</v>
          </cell>
          <cell r="C7137" t="str">
            <v>VALV. BORB. LUG COROA SEM/FIM VOL. PN10 D=500MM</v>
          </cell>
          <cell r="D7137" t="str">
            <v>UN</v>
          </cell>
          <cell r="E7137">
            <v>0</v>
          </cell>
        </row>
        <row r="7138">
          <cell r="B7138" t="str">
            <v>528518</v>
          </cell>
          <cell r="C7138" t="str">
            <v>VALV. BORB. LUG COROA SEM/FIM VOL. PN10 D=600MM</v>
          </cell>
          <cell r="D7138" t="str">
            <v>UN</v>
          </cell>
          <cell r="E7138">
            <v>0</v>
          </cell>
        </row>
        <row r="7140">
          <cell r="B7140" t="str">
            <v>528600</v>
          </cell>
          <cell r="C7140" t="str">
            <v>VALV. BORB. WAFER COROA SEM/FIM (SETOR ABDIB GLOBAL 40%; C32 - FERRO/ACO/DERIV. 60%)</v>
          </cell>
        </row>
        <row r="7141">
          <cell r="B7141" t="str">
            <v>528601</v>
          </cell>
          <cell r="C7141" t="str">
            <v>VALV. BORB. WAFER COROA SEM/FIM CAB. PN10 D=150MM</v>
          </cell>
          <cell r="D7141" t="str">
            <v>UN</v>
          </cell>
          <cell r="E7141">
            <v>0</v>
          </cell>
        </row>
        <row r="7142">
          <cell r="B7142" t="str">
            <v>528602</v>
          </cell>
          <cell r="C7142" t="str">
            <v>VALV. BORB. WAFER COROA SEM/FIM CAB. PN10 D=200MM</v>
          </cell>
          <cell r="D7142" t="str">
            <v>UN</v>
          </cell>
          <cell r="E7142">
            <v>0</v>
          </cell>
        </row>
        <row r="7143">
          <cell r="B7143" t="str">
            <v>528603</v>
          </cell>
          <cell r="C7143" t="str">
            <v>VALV. BORB. WAFER COROA SEM/FIM CAB. PN10 D=250MM</v>
          </cell>
          <cell r="D7143" t="str">
            <v>UN</v>
          </cell>
          <cell r="E7143">
            <v>0</v>
          </cell>
        </row>
        <row r="7144">
          <cell r="B7144" t="str">
            <v>528604</v>
          </cell>
          <cell r="C7144" t="str">
            <v>VALV. BORB. WAFER COROA SEM/FIM CAB. PN10 D=300MM</v>
          </cell>
          <cell r="D7144" t="str">
            <v>UN</v>
          </cell>
          <cell r="E7144">
            <v>0</v>
          </cell>
        </row>
        <row r="7145">
          <cell r="B7145" t="str">
            <v>528605</v>
          </cell>
          <cell r="C7145" t="str">
            <v>VALV. BORB. WAFER COROA SEM/FIM CAB. PN10 D=350MM</v>
          </cell>
          <cell r="D7145" t="str">
            <v>UN</v>
          </cell>
          <cell r="E7145">
            <v>0</v>
          </cell>
        </row>
        <row r="7146">
          <cell r="B7146" t="str">
            <v>528606</v>
          </cell>
          <cell r="C7146" t="str">
            <v>VALV. BORB. WAFER COROA SEM/FIM CAB. PN10 D=400MM</v>
          </cell>
          <cell r="D7146" t="str">
            <v>UN</v>
          </cell>
          <cell r="E7146">
            <v>0</v>
          </cell>
        </row>
        <row r="7147">
          <cell r="B7147" t="str">
            <v>528607</v>
          </cell>
          <cell r="C7147" t="str">
            <v>VALV. BORB. WAFER COROA SEM/FIM CAB. PN10 D=450MM</v>
          </cell>
          <cell r="D7147" t="str">
            <v>UN</v>
          </cell>
          <cell r="E7147">
            <v>0</v>
          </cell>
        </row>
        <row r="7148">
          <cell r="B7148" t="str">
            <v>528608</v>
          </cell>
          <cell r="C7148" t="str">
            <v>VALV. BORB. WAFER COROA SEM/FIM CAB. PN10 D=500MM</v>
          </cell>
          <cell r="D7148" t="str">
            <v>UN</v>
          </cell>
          <cell r="E7148">
            <v>0</v>
          </cell>
        </row>
        <row r="7149">
          <cell r="B7149" t="str">
            <v>528609</v>
          </cell>
          <cell r="C7149" t="str">
            <v>VALV. BORB. WAFER COROA SEM/FIM CAB. PN10 D=600MM</v>
          </cell>
          <cell r="D7149" t="str">
            <v>UN</v>
          </cell>
          <cell r="E7149">
            <v>0</v>
          </cell>
        </row>
        <row r="7150">
          <cell r="B7150" t="str">
            <v>528610</v>
          </cell>
          <cell r="C7150" t="str">
            <v>VALV. BORB. WAFER COROA SEM/FIM VOL. PN10 D=150MM</v>
          </cell>
          <cell r="D7150" t="str">
            <v>UN</v>
          </cell>
          <cell r="E7150">
            <v>0</v>
          </cell>
        </row>
        <row r="7151">
          <cell r="B7151" t="str">
            <v>528611</v>
          </cell>
          <cell r="C7151" t="str">
            <v>VALV. BORB. WAFER COROA SEM/FIM VOL. PN10 D=200MM</v>
          </cell>
          <cell r="D7151" t="str">
            <v>UN</v>
          </cell>
          <cell r="E7151">
            <v>0</v>
          </cell>
        </row>
        <row r="7152">
          <cell r="B7152" t="str">
            <v>528612</v>
          </cell>
          <cell r="C7152" t="str">
            <v>VALV. BORB. WAFER COROA SEM/FIM VOL. PN10 D=250MM</v>
          </cell>
          <cell r="D7152" t="str">
            <v>UN</v>
          </cell>
          <cell r="E7152">
            <v>0</v>
          </cell>
        </row>
        <row r="7153">
          <cell r="B7153" t="str">
            <v>528613</v>
          </cell>
          <cell r="C7153" t="str">
            <v>VALV. BORB. WAFER COROA SEM/FIM VOL. PN10 D=300MM</v>
          </cell>
          <cell r="D7153" t="str">
            <v>UN</v>
          </cell>
          <cell r="E7153">
            <v>0</v>
          </cell>
        </row>
        <row r="7154">
          <cell r="B7154" t="str">
            <v>528614</v>
          </cell>
          <cell r="C7154" t="str">
            <v>VALV. BORB. WAFER COROA SEM/FIM VOL. PN10 D=350MM</v>
          </cell>
          <cell r="D7154" t="str">
            <v>UN</v>
          </cell>
          <cell r="E7154">
            <v>0</v>
          </cell>
        </row>
        <row r="7155">
          <cell r="B7155" t="str">
            <v>528615</v>
          </cell>
          <cell r="C7155" t="str">
            <v>VALV. BORB. WAFER COROA SEM/FIM VOL. PN10 D=400MM</v>
          </cell>
          <cell r="D7155" t="str">
            <v>UN</v>
          </cell>
          <cell r="E7155">
            <v>0</v>
          </cell>
        </row>
        <row r="7156">
          <cell r="B7156" t="str">
            <v>528616</v>
          </cell>
          <cell r="C7156" t="str">
            <v>VALV. BORB. WAFER COROA SEM/FIM VOL. PN10 D=450MM</v>
          </cell>
          <cell r="D7156" t="str">
            <v>UN</v>
          </cell>
          <cell r="E7156">
            <v>0</v>
          </cell>
        </row>
        <row r="7157">
          <cell r="B7157" t="str">
            <v>528617</v>
          </cell>
          <cell r="C7157" t="str">
            <v>VALV. BORB. WAFER COROA SEM/FIM VOL. PN10 D=500MM</v>
          </cell>
          <cell r="D7157" t="str">
            <v>UN</v>
          </cell>
          <cell r="E7157">
            <v>0</v>
          </cell>
        </row>
        <row r="7158">
          <cell r="B7158" t="str">
            <v>528618</v>
          </cell>
          <cell r="C7158" t="str">
            <v>VALV. BORB. WAFER COROA SEM/FIM VOL. PN10 D=600MM</v>
          </cell>
          <cell r="D7158" t="str">
            <v>UN</v>
          </cell>
          <cell r="E7158">
            <v>0</v>
          </cell>
        </row>
        <row r="7160">
          <cell r="B7160" t="str">
            <v>528700</v>
          </cell>
          <cell r="C7160" t="str">
            <v>VALV. BORB. AWWA COROA/SEM FIM (SETOR ABDIB GLOBAL 40%; C32 - FERRO/ACO/DERIV. 60%)</v>
          </cell>
        </row>
        <row r="7161">
          <cell r="B7161" t="str">
            <v>528701</v>
          </cell>
          <cell r="C7161" t="str">
            <v>VALV. BORB. AWWA COROA/SEM FIM CAB.PN16 D=75MM</v>
          </cell>
          <cell r="D7161" t="str">
            <v>UN</v>
          </cell>
          <cell r="E7161">
            <v>0</v>
          </cell>
        </row>
        <row r="7162">
          <cell r="B7162" t="str">
            <v>528702</v>
          </cell>
          <cell r="C7162" t="str">
            <v>VALV. BORB. AWWA COROA/SEM FIM CAB.PN16 D=100MM</v>
          </cell>
          <cell r="D7162" t="str">
            <v>UN</v>
          </cell>
          <cell r="E7162">
            <v>0</v>
          </cell>
        </row>
        <row r="7163">
          <cell r="B7163" t="str">
            <v>528703</v>
          </cell>
          <cell r="C7163" t="str">
            <v>VALV. BORB. AWWA COROA/SEM FIM CAB.PN16 D=150MM</v>
          </cell>
          <cell r="D7163" t="str">
            <v>UN</v>
          </cell>
          <cell r="E7163">
            <v>0</v>
          </cell>
        </row>
        <row r="7164">
          <cell r="B7164" t="str">
            <v>528704</v>
          </cell>
          <cell r="C7164" t="str">
            <v>VALV. BORB. AWWA COROA/SEM FIM CAB.PN16 D=200MM</v>
          </cell>
          <cell r="D7164" t="str">
            <v>UN</v>
          </cell>
          <cell r="E7164">
            <v>0</v>
          </cell>
        </row>
        <row r="7165">
          <cell r="B7165" t="str">
            <v>528705</v>
          </cell>
          <cell r="C7165" t="str">
            <v>VALV. BORB. AWWA COROA/SEM FIM CAB.PN16 D=250MM</v>
          </cell>
          <cell r="D7165" t="str">
            <v>UN</v>
          </cell>
          <cell r="E7165">
            <v>0</v>
          </cell>
        </row>
        <row r="7166">
          <cell r="B7166" t="str">
            <v>528706</v>
          </cell>
          <cell r="C7166" t="str">
            <v>VALV. BORB. AWWA COROA/SEM FIM CAB.PN16 D=300MM</v>
          </cell>
          <cell r="D7166" t="str">
            <v>UN</v>
          </cell>
          <cell r="E7166">
            <v>0</v>
          </cell>
        </row>
        <row r="7167">
          <cell r="B7167" t="str">
            <v>528707</v>
          </cell>
          <cell r="C7167" t="str">
            <v>VALV. BORB. AWWA COROA/SEM FIM CAB.PN16 D=350MM</v>
          </cell>
          <cell r="D7167" t="str">
            <v>UN</v>
          </cell>
          <cell r="E7167">
            <v>0</v>
          </cell>
        </row>
        <row r="7168">
          <cell r="B7168" t="str">
            <v>528708</v>
          </cell>
          <cell r="C7168" t="str">
            <v>VALV. BORB. AWWA COROA/SEM FIM CAB.PN16 D=400MM</v>
          </cell>
          <cell r="D7168" t="str">
            <v>UN</v>
          </cell>
          <cell r="E7168">
            <v>0</v>
          </cell>
        </row>
        <row r="7169">
          <cell r="B7169" t="str">
            <v>528709</v>
          </cell>
          <cell r="C7169" t="str">
            <v>VALV. BORB. AWWA COROA/SEM FIM CAB.PN16 D=450MM</v>
          </cell>
          <cell r="D7169" t="str">
            <v>UN</v>
          </cell>
          <cell r="E7169">
            <v>0</v>
          </cell>
        </row>
        <row r="7170">
          <cell r="B7170" t="str">
            <v>528710</v>
          </cell>
          <cell r="C7170" t="str">
            <v>VALV. BORB. AWWA COROA/SEM FIM VOL.PN16 D=75MM</v>
          </cell>
          <cell r="D7170" t="str">
            <v>UN</v>
          </cell>
          <cell r="E7170">
            <v>0</v>
          </cell>
        </row>
        <row r="7171">
          <cell r="B7171" t="str">
            <v>528711</v>
          </cell>
          <cell r="C7171" t="str">
            <v>VALV. BORB. AWWA COROA/SEM FIM VOL.PN16 D=100MM</v>
          </cell>
          <cell r="D7171" t="str">
            <v>UN</v>
          </cell>
          <cell r="E7171">
            <v>0</v>
          </cell>
        </row>
        <row r="7172">
          <cell r="B7172" t="str">
            <v>528712</v>
          </cell>
          <cell r="C7172" t="str">
            <v>VALV. BORB. AWWA COROA/SEM FIM VOL.PN16 D=150MM</v>
          </cell>
          <cell r="D7172" t="str">
            <v>UN</v>
          </cell>
          <cell r="E7172">
            <v>0</v>
          </cell>
        </row>
        <row r="7173">
          <cell r="B7173" t="str">
            <v>528713</v>
          </cell>
          <cell r="C7173" t="str">
            <v>VALV. BORB. AWWA COROA/SEM FIM VOL.PN16 D=200MM</v>
          </cell>
          <cell r="D7173" t="str">
            <v>UN</v>
          </cell>
          <cell r="E7173">
            <v>0</v>
          </cell>
        </row>
        <row r="7174">
          <cell r="B7174" t="str">
            <v>528714</v>
          </cell>
          <cell r="C7174" t="str">
            <v>VALV. BORB. AWWA COROA/SEM FIM VOL.PN16 D=250MM</v>
          </cell>
          <cell r="D7174" t="str">
            <v>UN</v>
          </cell>
          <cell r="E7174">
            <v>0</v>
          </cell>
        </row>
        <row r="7175">
          <cell r="B7175" t="str">
            <v>528715</v>
          </cell>
          <cell r="C7175" t="str">
            <v>VALV. BORB. AWWA COROA/SEM FIM VOL.PN16 D=300MM</v>
          </cell>
          <cell r="D7175" t="str">
            <v>UN</v>
          </cell>
          <cell r="E7175">
            <v>0</v>
          </cell>
        </row>
        <row r="7176">
          <cell r="B7176" t="str">
            <v>528716</v>
          </cell>
          <cell r="C7176" t="str">
            <v>VALV. BORB. AWWA COROA/SEM FIM VOL.PN16 D=350MM</v>
          </cell>
          <cell r="D7176" t="str">
            <v>UN</v>
          </cell>
          <cell r="E7176">
            <v>0</v>
          </cell>
        </row>
        <row r="7177">
          <cell r="B7177" t="str">
            <v>528717</v>
          </cell>
          <cell r="C7177" t="str">
            <v>VALV. BORB. AWWA COROA/SEM FIM VOL.PN16 D=400MM</v>
          </cell>
          <cell r="D7177" t="str">
            <v>UN</v>
          </cell>
          <cell r="E7177">
            <v>0</v>
          </cell>
        </row>
        <row r="7178">
          <cell r="B7178" t="str">
            <v>528718</v>
          </cell>
          <cell r="C7178" t="str">
            <v>VALV. BORB. AWWA COROA/SEM FIM VOL.PN16 D=450MM</v>
          </cell>
          <cell r="D7178" t="str">
            <v>UN</v>
          </cell>
          <cell r="E7178">
            <v>0</v>
          </cell>
        </row>
        <row r="7180">
          <cell r="B7180" t="str">
            <v>528800</v>
          </cell>
          <cell r="C7180" t="str">
            <v>VALV. BORB. AWWA PORCA VIAJ. (SETOR ABDIB GLOBAL 40%; C32 - FERRO/ACO/DERIV. 60%)</v>
          </cell>
        </row>
        <row r="7181">
          <cell r="B7181" t="str">
            <v>528801</v>
          </cell>
          <cell r="C7181" t="str">
            <v>VALV. BORB. AWWA PORCA VIAJ. CAB.PN16 D=75MM</v>
          </cell>
          <cell r="D7181" t="str">
            <v>UN</v>
          </cell>
          <cell r="E7181">
            <v>0</v>
          </cell>
        </row>
        <row r="7182">
          <cell r="B7182" t="str">
            <v>528802</v>
          </cell>
          <cell r="C7182" t="str">
            <v>VALV. BORB. AWWA PORCA VIAJ. CAB.PN16 D=100MM</v>
          </cell>
          <cell r="D7182" t="str">
            <v>UN</v>
          </cell>
          <cell r="E7182">
            <v>0</v>
          </cell>
        </row>
        <row r="7183">
          <cell r="B7183" t="str">
            <v>528803</v>
          </cell>
          <cell r="C7183" t="str">
            <v>VALV. BORB. AWWA PORCA VIAJ. CAB.PN16 D=150MM</v>
          </cell>
          <cell r="D7183" t="str">
            <v>UN</v>
          </cell>
          <cell r="E7183">
            <v>0</v>
          </cell>
        </row>
        <row r="7184">
          <cell r="B7184" t="str">
            <v>528804</v>
          </cell>
          <cell r="C7184" t="str">
            <v>VALV. BORB. AWWA PORCA VIAJ. CAB.PN16 D=200MM</v>
          </cell>
          <cell r="D7184" t="str">
            <v>UN</v>
          </cell>
          <cell r="E7184">
            <v>0</v>
          </cell>
        </row>
        <row r="7185">
          <cell r="B7185" t="str">
            <v>528805</v>
          </cell>
          <cell r="C7185" t="str">
            <v>VALV. BORB. AWWA PORCA VIAJ. CAB.PN16 D=250MM</v>
          </cell>
          <cell r="D7185" t="str">
            <v>UN</v>
          </cell>
          <cell r="E7185">
            <v>0</v>
          </cell>
        </row>
        <row r="7186">
          <cell r="B7186" t="str">
            <v>528806</v>
          </cell>
          <cell r="C7186" t="str">
            <v>VALV. BORB. AWWA PORCA VIAJ. CAB.PN16 D=300MM</v>
          </cell>
          <cell r="D7186" t="str">
            <v>UN</v>
          </cell>
          <cell r="E7186">
            <v>0</v>
          </cell>
        </row>
        <row r="7187">
          <cell r="B7187" t="str">
            <v>528807</v>
          </cell>
          <cell r="C7187" t="str">
            <v>VALV. BORB. AWWA PORCA VIAJ. CAB.PN16 D=350MM</v>
          </cell>
          <cell r="D7187" t="str">
            <v>UN</v>
          </cell>
          <cell r="E7187">
            <v>0</v>
          </cell>
        </row>
        <row r="7188">
          <cell r="B7188" t="str">
            <v>528808</v>
          </cell>
          <cell r="C7188" t="str">
            <v>VALV. BORB. AWWA PORCA VIAJ. CAB.PN16 D=400MM</v>
          </cell>
          <cell r="D7188" t="str">
            <v>UN</v>
          </cell>
          <cell r="E7188">
            <v>0</v>
          </cell>
        </row>
        <row r="7189">
          <cell r="B7189" t="str">
            <v>528809</v>
          </cell>
          <cell r="C7189" t="str">
            <v>VALV. BORB. AWWA PORCA VIAJ. CAB.PN16 D=450MM</v>
          </cell>
          <cell r="D7189" t="str">
            <v>UN</v>
          </cell>
          <cell r="E7189">
            <v>0</v>
          </cell>
        </row>
        <row r="7190">
          <cell r="B7190" t="str">
            <v>528810</v>
          </cell>
          <cell r="C7190" t="str">
            <v>VALV. BORB. AWWA PORCA VIAJ. CAB.PN16 D=500MM</v>
          </cell>
          <cell r="D7190" t="str">
            <v>UN</v>
          </cell>
          <cell r="E7190">
            <v>0</v>
          </cell>
        </row>
        <row r="7191">
          <cell r="B7191" t="str">
            <v>528811</v>
          </cell>
          <cell r="C7191" t="str">
            <v>VALV. BORB. AWWA PORCA VIAJ. CAB.PN16 D=600MM</v>
          </cell>
          <cell r="D7191" t="str">
            <v>UN</v>
          </cell>
          <cell r="E7191">
            <v>0</v>
          </cell>
        </row>
        <row r="7192">
          <cell r="B7192" t="str">
            <v>528812</v>
          </cell>
          <cell r="C7192" t="str">
            <v>VALV. BORB. AWWA PORCA VIAJ. CAB.PN16 D=700MM</v>
          </cell>
          <cell r="D7192" t="str">
            <v>UN</v>
          </cell>
          <cell r="E7192">
            <v>0</v>
          </cell>
        </row>
        <row r="7193">
          <cell r="B7193" t="str">
            <v>528813</v>
          </cell>
          <cell r="C7193" t="str">
            <v>VALV. BORB. AWWA PORCA VIAJ. CAB.PN16 D=750MM</v>
          </cell>
          <cell r="D7193" t="str">
            <v>UN</v>
          </cell>
          <cell r="E7193">
            <v>0</v>
          </cell>
        </row>
        <row r="7194">
          <cell r="B7194" t="str">
            <v>528814</v>
          </cell>
          <cell r="C7194" t="str">
            <v>VALV. BORB. AWWA PORCA VIAJ. CAB.PN16 D=800MM</v>
          </cell>
          <cell r="D7194" t="str">
            <v>UN</v>
          </cell>
          <cell r="E7194">
            <v>0</v>
          </cell>
        </row>
        <row r="7195">
          <cell r="B7195" t="str">
            <v>528815</v>
          </cell>
          <cell r="C7195" t="str">
            <v>VALV. BORB. AWWA PORCA VIAJ. CAB.PN16 D=900MM</v>
          </cell>
          <cell r="D7195" t="str">
            <v>UN</v>
          </cell>
          <cell r="E7195">
            <v>0</v>
          </cell>
        </row>
        <row r="7196">
          <cell r="B7196" t="str">
            <v>528816</v>
          </cell>
          <cell r="C7196" t="str">
            <v>VALV. BORB. AWWA PORCA VIAJ. CAB.PN16 D=1000MM</v>
          </cell>
          <cell r="D7196" t="str">
            <v>UN</v>
          </cell>
          <cell r="E7196">
            <v>0</v>
          </cell>
        </row>
        <row r="7197">
          <cell r="B7197" t="str">
            <v>528817</v>
          </cell>
          <cell r="C7197" t="str">
            <v>VALV. BORB. AWWA PORCA VIAJ. CAB.PN16 D=1200MM</v>
          </cell>
          <cell r="D7197" t="str">
            <v>UN</v>
          </cell>
          <cell r="E7197">
            <v>0</v>
          </cell>
        </row>
        <row r="7198">
          <cell r="B7198" t="str">
            <v>528818</v>
          </cell>
          <cell r="C7198" t="str">
            <v>VALV. BORB. AWWA PORCA VIAJ. VOL.PN16 D=75MM</v>
          </cell>
          <cell r="D7198" t="str">
            <v>UN</v>
          </cell>
          <cell r="E7198">
            <v>0</v>
          </cell>
        </row>
        <row r="7199">
          <cell r="B7199" t="str">
            <v>528819</v>
          </cell>
          <cell r="C7199" t="str">
            <v>VALV. BORB. AWWA PORCA VIAJ. VOL.PN16 D=100MM</v>
          </cell>
          <cell r="D7199" t="str">
            <v>UN</v>
          </cell>
          <cell r="E7199">
            <v>0</v>
          </cell>
        </row>
        <row r="7200">
          <cell r="B7200" t="str">
            <v>528820</v>
          </cell>
          <cell r="C7200" t="str">
            <v>VALV. BORB. AWWA PORCA VIAJ. VOL.PN16 D=150MM</v>
          </cell>
          <cell r="D7200" t="str">
            <v>UN</v>
          </cell>
          <cell r="E7200">
            <v>0</v>
          </cell>
        </row>
        <row r="7201">
          <cell r="B7201" t="str">
            <v>528821</v>
          </cell>
          <cell r="C7201" t="str">
            <v>VALV. BORB. AWWA PORCA VIAJ. VOL.PN16 D=200MM</v>
          </cell>
          <cell r="D7201" t="str">
            <v>UN</v>
          </cell>
          <cell r="E7201">
            <v>0</v>
          </cell>
        </row>
        <row r="7202">
          <cell r="B7202" t="str">
            <v>528822</v>
          </cell>
          <cell r="C7202" t="str">
            <v>VALV. BORB. AWWA PORCA VIAJ. VOL.PN16 D=250MM</v>
          </cell>
          <cell r="D7202" t="str">
            <v>UN</v>
          </cell>
          <cell r="E7202">
            <v>0</v>
          </cell>
        </row>
        <row r="7203">
          <cell r="B7203" t="str">
            <v>528823</v>
          </cell>
          <cell r="C7203" t="str">
            <v>VALV. BORB. AWWA PORCA VIAJ. VOL.PN16 D=300MM</v>
          </cell>
          <cell r="D7203" t="str">
            <v>UN</v>
          </cell>
          <cell r="E7203">
            <v>0</v>
          </cell>
        </row>
        <row r="7204">
          <cell r="B7204" t="str">
            <v>528824</v>
          </cell>
          <cell r="C7204" t="str">
            <v>VALV. BORB. AWWA PORCA VIAJ. VOL.PN16 D=350MM</v>
          </cell>
          <cell r="D7204" t="str">
            <v>UN</v>
          </cell>
          <cell r="E7204">
            <v>0</v>
          </cell>
        </row>
        <row r="7205">
          <cell r="B7205" t="str">
            <v>528825</v>
          </cell>
          <cell r="C7205" t="str">
            <v>VALV. BORB. AWWA PORCA VIAJ. VOL.PN16 D=400MM</v>
          </cell>
          <cell r="D7205" t="str">
            <v>UN</v>
          </cell>
          <cell r="E7205">
            <v>0</v>
          </cell>
        </row>
        <row r="7206">
          <cell r="B7206" t="str">
            <v>528826</v>
          </cell>
          <cell r="C7206" t="str">
            <v>VALV. BORB. AWWA PORCA VIAJ. VOL.PN16 D=450MM</v>
          </cell>
          <cell r="D7206" t="str">
            <v>UN</v>
          </cell>
          <cell r="E7206">
            <v>0</v>
          </cell>
        </row>
        <row r="7207">
          <cell r="B7207" t="str">
            <v>528827</v>
          </cell>
          <cell r="C7207" t="str">
            <v>VALV. BORB. AWWA PORCA VIAJ. VOL.PN16 D=500MM</v>
          </cell>
          <cell r="D7207" t="str">
            <v>UN</v>
          </cell>
          <cell r="E7207">
            <v>0</v>
          </cell>
        </row>
        <row r="7208">
          <cell r="B7208" t="str">
            <v>528828</v>
          </cell>
          <cell r="C7208" t="str">
            <v>VALV. BORB. AWWA PORCA VIAJ. VOL.PN16 D=600MM</v>
          </cell>
          <cell r="D7208" t="str">
            <v>UN</v>
          </cell>
          <cell r="E7208">
            <v>0</v>
          </cell>
        </row>
        <row r="7209">
          <cell r="B7209" t="str">
            <v>528829</v>
          </cell>
          <cell r="C7209" t="str">
            <v>VALV. BORB. AWWA PORCA VIAJ. VOL.PN16 D=700MM</v>
          </cell>
          <cell r="D7209" t="str">
            <v>UN</v>
          </cell>
          <cell r="E7209">
            <v>0</v>
          </cell>
        </row>
        <row r="7210">
          <cell r="B7210" t="str">
            <v>528830</v>
          </cell>
          <cell r="C7210" t="str">
            <v>VALV. BORB. AWWA PORCA VIAJ. VOL.PN16 D=750MM</v>
          </cell>
          <cell r="D7210" t="str">
            <v>UN</v>
          </cell>
          <cell r="E7210">
            <v>0</v>
          </cell>
        </row>
        <row r="7211">
          <cell r="B7211" t="str">
            <v>528831</v>
          </cell>
          <cell r="C7211" t="str">
            <v>VALV. BORB. AWWA PORCA VIAJ. VOL.PN16 D=800MM</v>
          </cell>
          <cell r="D7211" t="str">
            <v>UN</v>
          </cell>
          <cell r="E7211">
            <v>0</v>
          </cell>
        </row>
        <row r="7212">
          <cell r="B7212" t="str">
            <v>528832</v>
          </cell>
          <cell r="C7212" t="str">
            <v>VALV. BORB. AWWA PORCA VIAJ. VOL.PN16 D=900MM</v>
          </cell>
          <cell r="D7212" t="str">
            <v>UN</v>
          </cell>
          <cell r="E7212">
            <v>0</v>
          </cell>
        </row>
        <row r="7213">
          <cell r="B7213" t="str">
            <v>528833</v>
          </cell>
          <cell r="C7213" t="str">
            <v>VALV. BORB. AWWA PORCA VIAJ. VOL.PN16 D=1000MM</v>
          </cell>
          <cell r="D7213" t="str">
            <v>UN</v>
          </cell>
          <cell r="E7213">
            <v>0</v>
          </cell>
        </row>
        <row r="7214">
          <cell r="B7214" t="str">
            <v>528834</v>
          </cell>
          <cell r="C7214" t="str">
            <v>VALV. BORB. AWWA PORCA VIAJ. VOL.PN16 D=1200MM</v>
          </cell>
          <cell r="D7214" t="str">
            <v>UN</v>
          </cell>
          <cell r="E7214">
            <v>0</v>
          </cell>
        </row>
        <row r="7216">
          <cell r="B7216" t="str">
            <v>528900</v>
          </cell>
          <cell r="C7216" t="str">
            <v>VALVULA GAV. MC PN-10 (SETOR ABDIB GLOBAL 40%; C32 - FERRO/ACO/DERIV. 60%)</v>
          </cell>
        </row>
        <row r="7217">
          <cell r="B7217" t="str">
            <v>528901</v>
          </cell>
          <cell r="C7217" t="str">
            <v>VALVULA GAV. MC JE/CAB. S/BY PASS PN10 D=50MM</v>
          </cell>
          <cell r="D7217" t="str">
            <v>UN</v>
          </cell>
          <cell r="E7217">
            <v>0</v>
          </cell>
        </row>
        <row r="7218">
          <cell r="B7218" t="str">
            <v>528902</v>
          </cell>
          <cell r="C7218" t="str">
            <v>VALVULA GAV. MC JE/CAB. S/BY PASS PN10 D=75MM</v>
          </cell>
          <cell r="D7218" t="str">
            <v>UN</v>
          </cell>
          <cell r="E7218">
            <v>487.97</v>
          </cell>
        </row>
        <row r="7219">
          <cell r="B7219" t="str">
            <v>528903</v>
          </cell>
          <cell r="C7219" t="str">
            <v>VALVULA GAV. MC JE/CAB. S/BY PASS PN10 D=100MM</v>
          </cell>
          <cell r="D7219" t="str">
            <v>UN</v>
          </cell>
          <cell r="E7219">
            <v>537.29</v>
          </cell>
        </row>
        <row r="7220">
          <cell r="B7220" t="str">
            <v>528904</v>
          </cell>
          <cell r="C7220" t="str">
            <v>VALVULA GAV. MC JE/CAB. S/BY PASS PN10 D=150MM</v>
          </cell>
          <cell r="D7220" t="str">
            <v>UN</v>
          </cell>
          <cell r="E7220">
            <v>1012.28</v>
          </cell>
        </row>
        <row r="7221">
          <cell r="B7221" t="str">
            <v>528905</v>
          </cell>
          <cell r="C7221" t="str">
            <v>VALVULA GAV. MC JE/CAB. S/BY PASS PN10 D=200MM</v>
          </cell>
          <cell r="D7221" t="str">
            <v>UN</v>
          </cell>
          <cell r="E7221">
            <v>1414.61</v>
          </cell>
        </row>
        <row r="7222">
          <cell r="B7222" t="str">
            <v>528906</v>
          </cell>
          <cell r="C7222" t="str">
            <v>VALVULA GAV. MC JE/CAB. S/BY PASS PN10 D=250MM</v>
          </cell>
          <cell r="D7222" t="str">
            <v>UN</v>
          </cell>
          <cell r="E7222">
            <v>2448.9499999999998</v>
          </cell>
        </row>
        <row r="7223">
          <cell r="B7223" t="str">
            <v>528907</v>
          </cell>
          <cell r="C7223" t="str">
            <v>VALVULA GAV. MC JE/CAB. S/BY PASS PN10 D=300MM</v>
          </cell>
          <cell r="D7223" t="str">
            <v>UN</v>
          </cell>
          <cell r="E7223">
            <v>3003.11</v>
          </cell>
        </row>
        <row r="7224">
          <cell r="B7224" t="str">
            <v>528908</v>
          </cell>
          <cell r="C7224" t="str">
            <v>VALVULA GAV. MC JE/VOL. S/BY PASS PN10 D=50MM</v>
          </cell>
          <cell r="D7224" t="str">
            <v>UN</v>
          </cell>
          <cell r="E7224">
            <v>0</v>
          </cell>
        </row>
        <row r="7225">
          <cell r="B7225" t="str">
            <v>528909</v>
          </cell>
          <cell r="C7225" t="str">
            <v>VALVULA GAV. MC JE/VOL. S/BY PASS PN10 D=75MM</v>
          </cell>
          <cell r="D7225" t="str">
            <v>UN</v>
          </cell>
          <cell r="E7225">
            <v>0</v>
          </cell>
        </row>
        <row r="7226">
          <cell r="B7226" t="str">
            <v>528910</v>
          </cell>
          <cell r="C7226" t="str">
            <v>VALVULA GAV. MC JE/VOL. S/BY PASS PN10 D=100MM</v>
          </cell>
          <cell r="D7226" t="str">
            <v>UN</v>
          </cell>
          <cell r="E7226">
            <v>728.06</v>
          </cell>
        </row>
        <row r="7227">
          <cell r="B7227" t="str">
            <v>528911</v>
          </cell>
          <cell r="C7227" t="str">
            <v>VALVULA GAV. MC JE/VOL. S/BY PASS PN10 D=150MM</v>
          </cell>
          <cell r="D7227" t="str">
            <v>UN</v>
          </cell>
          <cell r="E7227">
            <v>1121.06</v>
          </cell>
        </row>
        <row r="7228">
          <cell r="B7228" t="str">
            <v>528912</v>
          </cell>
          <cell r="C7228" t="str">
            <v>VALVULA GAV. MC JE/VOL. S/BY PASS PN10 D=200MM</v>
          </cell>
          <cell r="D7228" t="str">
            <v>UN</v>
          </cell>
          <cell r="E7228">
            <v>1364.77</v>
          </cell>
        </row>
        <row r="7229">
          <cell r="B7229" t="str">
            <v>528913</v>
          </cell>
          <cell r="C7229" t="str">
            <v>VALVULA GAV. MC JE/VOL. S/BY PASS PN10 D=250MM</v>
          </cell>
          <cell r="D7229" t="str">
            <v>UN</v>
          </cell>
          <cell r="E7229">
            <v>2705.16</v>
          </cell>
        </row>
        <row r="7230">
          <cell r="B7230" t="str">
            <v>528914</v>
          </cell>
          <cell r="C7230" t="str">
            <v>VALVULA GAV. MC JE/VOL. S/BY PASS PN10 D=300MM</v>
          </cell>
          <cell r="D7230" t="str">
            <v>UN</v>
          </cell>
          <cell r="E7230">
            <v>5080.24</v>
          </cell>
        </row>
        <row r="7231">
          <cell r="B7231" t="str">
            <v>528915</v>
          </cell>
          <cell r="C7231" t="str">
            <v>VALVULA GAV. MC JE-PVC/CAB. S/BY PASS PN10 D=50MM</v>
          </cell>
          <cell r="D7231" t="str">
            <v>UN</v>
          </cell>
          <cell r="E7231">
            <v>247.88</v>
          </cell>
        </row>
        <row r="7232">
          <cell r="B7232" t="str">
            <v>528916</v>
          </cell>
          <cell r="C7232" t="str">
            <v>VALVULA GAV. MC JE-PVC/CAB. S/BY PASS PN10 D=75MM</v>
          </cell>
          <cell r="D7232" t="str">
            <v>UN</v>
          </cell>
          <cell r="E7232">
            <v>397.13</v>
          </cell>
        </row>
        <row r="7233">
          <cell r="B7233" t="str">
            <v>528917</v>
          </cell>
          <cell r="C7233" t="str">
            <v>VALVULA GAV. MC JE-PVC/CAB. S/BY PASS PN10 D=100MM</v>
          </cell>
          <cell r="D7233" t="str">
            <v>UN</v>
          </cell>
          <cell r="E7233">
            <v>524.32000000000005</v>
          </cell>
        </row>
        <row r="7234">
          <cell r="B7234" t="str">
            <v>528918</v>
          </cell>
          <cell r="C7234" t="str">
            <v>VALVULA GAV. MC JE-PVC/VOL. S/BY PASS PN10 D=50MM</v>
          </cell>
          <cell r="D7234" t="str">
            <v>UN</v>
          </cell>
          <cell r="E7234">
            <v>247.88</v>
          </cell>
        </row>
        <row r="7235">
          <cell r="B7235" t="str">
            <v>528919</v>
          </cell>
          <cell r="C7235" t="str">
            <v>VALVULA GAV. MC JE-PVC/VOL. S/BY PASS PN10 D=75MM</v>
          </cell>
          <cell r="D7235" t="str">
            <v>UN</v>
          </cell>
          <cell r="E7235">
            <v>397.13</v>
          </cell>
        </row>
        <row r="7236">
          <cell r="B7236" t="str">
            <v>528920</v>
          </cell>
          <cell r="C7236" t="str">
            <v>VALVULA GAV. MC JE-PVC/VOL. S/BY PASS PN10 D=100MM</v>
          </cell>
          <cell r="D7236" t="str">
            <v>UN</v>
          </cell>
          <cell r="E7236">
            <v>524.32000000000005</v>
          </cell>
        </row>
        <row r="7237">
          <cell r="B7237" t="str">
            <v>528921</v>
          </cell>
          <cell r="C7237" t="str">
            <v>VALVULA GAV. MC FG/CAB. S/BY PASS PN10 D=200MM</v>
          </cell>
          <cell r="D7237" t="str">
            <v>UN</v>
          </cell>
          <cell r="E7237">
            <v>1414.61</v>
          </cell>
        </row>
        <row r="7238">
          <cell r="B7238" t="str">
            <v>528922</v>
          </cell>
          <cell r="C7238" t="str">
            <v>VALVULA GAV. MC FG/CAB. S/BY PASS PN10 D=250MM</v>
          </cell>
          <cell r="D7238" t="str">
            <v>UN</v>
          </cell>
          <cell r="E7238">
            <v>2746.14</v>
          </cell>
        </row>
        <row r="7239">
          <cell r="B7239" t="str">
            <v>528923</v>
          </cell>
          <cell r="C7239" t="str">
            <v>VALVULA GAV. MC FG/CAB. S/BY PASS PN10 D=300MM</v>
          </cell>
          <cell r="D7239" t="str">
            <v>UN</v>
          </cell>
          <cell r="E7239">
            <v>3322.37</v>
          </cell>
        </row>
        <row r="7240">
          <cell r="B7240" t="str">
            <v>528924</v>
          </cell>
          <cell r="C7240" t="str">
            <v>VALVULA GAV. MC FG/CAB. S/BY PASS PN10 D=350MM</v>
          </cell>
          <cell r="D7240" t="str">
            <v>UN</v>
          </cell>
          <cell r="E7240">
            <v>5418.31</v>
          </cell>
        </row>
        <row r="7241">
          <cell r="B7241" t="str">
            <v>528925</v>
          </cell>
          <cell r="C7241" t="str">
            <v>VALVULA GAV. MC FG/CAB. S/BY PASS PN10 D=400MM</v>
          </cell>
          <cell r="D7241" t="str">
            <v>UN</v>
          </cell>
          <cell r="E7241">
            <v>6367.87</v>
          </cell>
        </row>
        <row r="7242">
          <cell r="B7242" t="str">
            <v>528926</v>
          </cell>
          <cell r="C7242" t="str">
            <v>VALVULA GAV. MC FG/CAB. S/BY PASS PN10 D=450MM</v>
          </cell>
          <cell r="D7242" t="str">
            <v>UN</v>
          </cell>
          <cell r="E7242">
            <v>0</v>
          </cell>
        </row>
        <row r="7243">
          <cell r="B7243" t="str">
            <v>528927</v>
          </cell>
          <cell r="C7243" t="str">
            <v>VALVULA GAV. MC FG/CAB. S/BY PASS PN10 D=500MM</v>
          </cell>
          <cell r="D7243" t="str">
            <v>UN</v>
          </cell>
          <cell r="E7243">
            <v>0</v>
          </cell>
        </row>
        <row r="7244">
          <cell r="B7244" t="str">
            <v>528928</v>
          </cell>
          <cell r="C7244" t="str">
            <v>VALVULA GAV. MC FG/CAB. S/BY PASS PN10 D=600MM</v>
          </cell>
          <cell r="D7244" t="str">
            <v>UN</v>
          </cell>
          <cell r="E7244">
            <v>0</v>
          </cell>
        </row>
        <row r="7245">
          <cell r="B7245" t="str">
            <v>528929</v>
          </cell>
          <cell r="C7245" t="str">
            <v>VALVULA GAV. MC FG/VOL. S/BY PASS PN10 D=200MM</v>
          </cell>
          <cell r="D7245" t="str">
            <v>UN</v>
          </cell>
          <cell r="E7245">
            <v>1414.61</v>
          </cell>
        </row>
        <row r="7246">
          <cell r="B7246" t="str">
            <v>528930</v>
          </cell>
          <cell r="C7246" t="str">
            <v>VALVULA GAV. MC FG/VOL. S/BY PASS PN10 D=250MM</v>
          </cell>
          <cell r="D7246" t="str">
            <v>UN</v>
          </cell>
          <cell r="E7246">
            <v>2746.14</v>
          </cell>
        </row>
        <row r="7247">
          <cell r="B7247" t="str">
            <v>528931</v>
          </cell>
          <cell r="C7247" t="str">
            <v>VALVULA GAV. MC FG/VOL. S/BY PASS PN10 D=300MM</v>
          </cell>
          <cell r="D7247" t="str">
            <v>UN</v>
          </cell>
          <cell r="E7247">
            <v>3322.37</v>
          </cell>
        </row>
        <row r="7248">
          <cell r="B7248" t="str">
            <v>528932</v>
          </cell>
          <cell r="C7248" t="str">
            <v>VALVULA GAV. MC FG/VOL. S/BY PASS PN10 D=350MM</v>
          </cell>
          <cell r="D7248" t="str">
            <v>UN</v>
          </cell>
          <cell r="E7248">
            <v>5418.31</v>
          </cell>
        </row>
        <row r="7249">
          <cell r="B7249" t="str">
            <v>528933</v>
          </cell>
          <cell r="C7249" t="str">
            <v>VALVULA GAV. MC FG/VOL. S/BY PASS PN10 D=400MM</v>
          </cell>
          <cell r="D7249" t="str">
            <v>UN</v>
          </cell>
          <cell r="E7249">
            <v>6367.87</v>
          </cell>
        </row>
        <row r="7250">
          <cell r="B7250" t="str">
            <v>528934</v>
          </cell>
          <cell r="C7250" t="str">
            <v>VALVULA GAV. MC FG/VOL. S/BY PASS PN10 D=450MM</v>
          </cell>
          <cell r="D7250" t="str">
            <v>UN</v>
          </cell>
          <cell r="E7250">
            <v>0</v>
          </cell>
        </row>
        <row r="7251">
          <cell r="B7251" t="str">
            <v>528935</v>
          </cell>
          <cell r="C7251" t="str">
            <v>VALVULA GAV. MC FG/VOL. S/BY PASS PN10 D=500MM</v>
          </cell>
          <cell r="D7251" t="str">
            <v>UN</v>
          </cell>
          <cell r="E7251">
            <v>0</v>
          </cell>
        </row>
        <row r="7252">
          <cell r="B7252" t="str">
            <v>528936</v>
          </cell>
          <cell r="C7252" t="str">
            <v>VALVULA GAV. MC FG/VOL. S/BY PASS PN10 D=600MM</v>
          </cell>
          <cell r="D7252" t="str">
            <v>UN</v>
          </cell>
          <cell r="E7252">
            <v>0</v>
          </cell>
        </row>
        <row r="7253">
          <cell r="B7253" t="str">
            <v>528937</v>
          </cell>
          <cell r="C7253" t="str">
            <v>VALVULA GAV. MC FG/CAB. C/RED.S/BY P. PN10 D=350MM</v>
          </cell>
          <cell r="D7253" t="str">
            <v>UN</v>
          </cell>
          <cell r="E7253">
            <v>0</v>
          </cell>
        </row>
        <row r="7254">
          <cell r="B7254" t="str">
            <v>528938</v>
          </cell>
          <cell r="C7254" t="str">
            <v>VALVULA GAV. MC FG/CAB. C/RED.S/BY P. PN10 D=400MM</v>
          </cell>
          <cell r="D7254" t="str">
            <v>UN</v>
          </cell>
          <cell r="E7254">
            <v>0</v>
          </cell>
        </row>
        <row r="7255">
          <cell r="B7255" t="str">
            <v>528939</v>
          </cell>
          <cell r="C7255" t="str">
            <v>VALVULA GAV. MC FG/CAB. C/RED.S/BY P. PN10 D=450MM</v>
          </cell>
          <cell r="D7255" t="str">
            <v>UN</v>
          </cell>
          <cell r="E7255">
            <v>0</v>
          </cell>
        </row>
        <row r="7256">
          <cell r="B7256" t="str">
            <v>528940</v>
          </cell>
          <cell r="C7256" t="str">
            <v>VALVULA GAV. MC FG/CAB. C/RED.S/BY P. PN10 D=500MM</v>
          </cell>
          <cell r="D7256" t="str">
            <v>UN</v>
          </cell>
          <cell r="E7256">
            <v>0</v>
          </cell>
        </row>
        <row r="7257">
          <cell r="B7257" t="str">
            <v>528941</v>
          </cell>
          <cell r="C7257" t="str">
            <v>VALVULA GAV. MC FG/CAB. C/RED.S/BY P. PN10 D=600MM</v>
          </cell>
          <cell r="D7257" t="str">
            <v>UN</v>
          </cell>
          <cell r="E7257">
            <v>0</v>
          </cell>
        </row>
        <row r="7258">
          <cell r="B7258" t="str">
            <v>528942</v>
          </cell>
          <cell r="C7258" t="str">
            <v>VALVULA GAV. MC FG/VOL. C/RED.S/BY P. PN10 D=350MM</v>
          </cell>
          <cell r="D7258" t="str">
            <v>UN</v>
          </cell>
          <cell r="E7258">
            <v>0</v>
          </cell>
        </row>
        <row r="7259">
          <cell r="B7259" t="str">
            <v>528943</v>
          </cell>
          <cell r="C7259" t="str">
            <v>VALVULA GAV. MC FG/VOL. C/RED.S/BY P. PN10 D=400MM</v>
          </cell>
          <cell r="D7259" t="str">
            <v>UN</v>
          </cell>
          <cell r="E7259">
            <v>0</v>
          </cell>
        </row>
        <row r="7260">
          <cell r="B7260" t="str">
            <v>528944</v>
          </cell>
          <cell r="C7260" t="str">
            <v>VALVULA GAV. MC FG/VOL. C/RED.S/BY P. PN10 D=450MM</v>
          </cell>
          <cell r="D7260" t="str">
            <v>UN</v>
          </cell>
          <cell r="E7260">
            <v>0</v>
          </cell>
        </row>
        <row r="7261">
          <cell r="B7261" t="str">
            <v>528945</v>
          </cell>
          <cell r="C7261" t="str">
            <v>VALVULA GAV. MC FG/VOL. C/RED.S/BY P. PN10 D=500MM</v>
          </cell>
          <cell r="D7261" t="str">
            <v>UN</v>
          </cell>
          <cell r="E7261">
            <v>0</v>
          </cell>
        </row>
        <row r="7262">
          <cell r="B7262" t="str">
            <v>528946</v>
          </cell>
          <cell r="C7262" t="str">
            <v>VALVULA GAV. MC FG/VOL. C/RED.S/BY P. PN10 D=600MM</v>
          </cell>
          <cell r="D7262" t="str">
            <v>UN</v>
          </cell>
          <cell r="E7262">
            <v>0</v>
          </cell>
        </row>
        <row r="7263">
          <cell r="B7263" t="str">
            <v>528947</v>
          </cell>
          <cell r="C7263" t="str">
            <v>VALVULA GAV. MC FG/CAB. C/BY PASS PN10 D=350MM</v>
          </cell>
          <cell r="D7263" t="str">
            <v>UN</v>
          </cell>
          <cell r="E7263">
            <v>0</v>
          </cell>
        </row>
        <row r="7264">
          <cell r="B7264" t="str">
            <v>528948</v>
          </cell>
          <cell r="C7264" t="str">
            <v>VALVULA GAV. MC FG/CAB. C/BY PASS PN10 D=400MM</v>
          </cell>
          <cell r="D7264" t="str">
            <v>UN</v>
          </cell>
          <cell r="E7264">
            <v>0</v>
          </cell>
        </row>
        <row r="7265">
          <cell r="B7265" t="str">
            <v>528949</v>
          </cell>
          <cell r="C7265" t="str">
            <v>VALVULA GAV. MC FG/CAB. C/BY PASS PN10 D=450MM</v>
          </cell>
          <cell r="D7265" t="str">
            <v>UN</v>
          </cell>
          <cell r="E7265">
            <v>0</v>
          </cell>
        </row>
        <row r="7266">
          <cell r="B7266" t="str">
            <v>528950</v>
          </cell>
          <cell r="C7266" t="str">
            <v>VALVULA GAV. MC FG/CAB. C/BY PASS PN10 D=500MM</v>
          </cell>
          <cell r="D7266" t="str">
            <v>UN</v>
          </cell>
          <cell r="E7266">
            <v>0</v>
          </cell>
        </row>
        <row r="7267">
          <cell r="B7267" t="str">
            <v>528951</v>
          </cell>
          <cell r="C7267" t="str">
            <v>VALVULA GAV. MC FG/CAB. C/BY PASS PN10 D=600MM</v>
          </cell>
          <cell r="D7267" t="str">
            <v>UN</v>
          </cell>
          <cell r="E7267">
            <v>0</v>
          </cell>
        </row>
        <row r="7268">
          <cell r="B7268" t="str">
            <v>528952</v>
          </cell>
          <cell r="C7268" t="str">
            <v>VALVULA GAV. MC FG/VOL. C/BY PASS PN10 D=350MM</v>
          </cell>
          <cell r="D7268" t="str">
            <v>UN</v>
          </cell>
          <cell r="E7268">
            <v>0</v>
          </cell>
        </row>
        <row r="7269">
          <cell r="B7269" t="str">
            <v>528953</v>
          </cell>
          <cell r="C7269" t="str">
            <v>VALVULA GAV. MC FG/VOL. C/BY PASS PN10 D=400MM</v>
          </cell>
          <cell r="D7269" t="str">
            <v>UN</v>
          </cell>
          <cell r="E7269">
            <v>0</v>
          </cell>
        </row>
        <row r="7270">
          <cell r="B7270" t="str">
            <v>528954</v>
          </cell>
          <cell r="C7270" t="str">
            <v>VALVULA GAV. MC FG/VOL. C/BY PASS PN10 D=450MM</v>
          </cell>
          <cell r="D7270" t="str">
            <v>UN</v>
          </cell>
          <cell r="E7270">
            <v>0</v>
          </cell>
        </row>
        <row r="7271">
          <cell r="B7271" t="str">
            <v>528955</v>
          </cell>
          <cell r="C7271" t="str">
            <v>VALVULA GAV. MC FG/VOL. C/BY PASS PN10 D=500MM</v>
          </cell>
          <cell r="D7271" t="str">
            <v>UN</v>
          </cell>
          <cell r="E7271">
            <v>0</v>
          </cell>
        </row>
        <row r="7272">
          <cell r="B7272" t="str">
            <v>528956</v>
          </cell>
          <cell r="C7272" t="str">
            <v>VALVULA GAV. MC FG/VOL. C/BY PASS PN10 D=600MM</v>
          </cell>
          <cell r="D7272" t="str">
            <v>UN</v>
          </cell>
          <cell r="E7272">
            <v>0</v>
          </cell>
        </row>
        <row r="7273">
          <cell r="B7273" t="str">
            <v>528957</v>
          </cell>
          <cell r="C7273" t="str">
            <v>VALVULA GAV. MC FG/CAB. C/RED.C/BY P. PN10 D=350MM</v>
          </cell>
          <cell r="D7273" t="str">
            <v>UN</v>
          </cell>
          <cell r="E7273">
            <v>0</v>
          </cell>
        </row>
        <row r="7274">
          <cell r="B7274" t="str">
            <v>528958</v>
          </cell>
          <cell r="C7274" t="str">
            <v>VALVULA GAV. MC FG/CAB. C/RED.C/BY P. PN10 D=400MM</v>
          </cell>
          <cell r="D7274" t="str">
            <v>UN</v>
          </cell>
          <cell r="E7274">
            <v>0</v>
          </cell>
        </row>
        <row r="7275">
          <cell r="B7275" t="str">
            <v>528959</v>
          </cell>
          <cell r="C7275" t="str">
            <v>VALVULA GAV. MC FG/CAB. C/RED.C/BY P. PN10 D=450MM</v>
          </cell>
          <cell r="D7275" t="str">
            <v>UN</v>
          </cell>
          <cell r="E7275">
            <v>0</v>
          </cell>
        </row>
        <row r="7276">
          <cell r="B7276" t="str">
            <v>528960</v>
          </cell>
          <cell r="C7276" t="str">
            <v>VALVULA GAV. MC FG/CAB. C/RED.C/BY P. PN10 D=500MM</v>
          </cell>
          <cell r="D7276" t="str">
            <v>UN</v>
          </cell>
          <cell r="E7276">
            <v>0</v>
          </cell>
        </row>
        <row r="7277">
          <cell r="B7277" t="str">
            <v>528961</v>
          </cell>
          <cell r="C7277" t="str">
            <v>VALVULA GAV. MC FG/CAB. C/RED.C/BY P. PN10 D=600MM</v>
          </cell>
          <cell r="D7277" t="str">
            <v>UN</v>
          </cell>
          <cell r="E7277">
            <v>0</v>
          </cell>
        </row>
        <row r="7278">
          <cell r="B7278" t="str">
            <v>528962</v>
          </cell>
          <cell r="C7278" t="str">
            <v>VALVULA GAV. MC FG/VOL. C/RED.C/BY P. PN10 D=350MM</v>
          </cell>
          <cell r="D7278" t="str">
            <v>UN</v>
          </cell>
          <cell r="E7278">
            <v>0</v>
          </cell>
        </row>
        <row r="7279">
          <cell r="B7279" t="str">
            <v>528963</v>
          </cell>
          <cell r="C7279" t="str">
            <v>VALVULA GAV. MC FG/VOL. C/RED.C/BY P. PN10 D=400MM</v>
          </cell>
          <cell r="D7279" t="str">
            <v>UN</v>
          </cell>
          <cell r="E7279">
            <v>0</v>
          </cell>
        </row>
        <row r="7280">
          <cell r="B7280" t="str">
            <v>528964</v>
          </cell>
          <cell r="C7280" t="str">
            <v>VALVULA GAV. MC FG/VOL. C/RED.C/BY P. PN10 D=450MM</v>
          </cell>
          <cell r="D7280" t="str">
            <v>UN</v>
          </cell>
          <cell r="E7280">
            <v>0</v>
          </cell>
        </row>
        <row r="7281">
          <cell r="B7281" t="str">
            <v>528965</v>
          </cell>
          <cell r="C7281" t="str">
            <v>VALVULA GAV. MC FG/VOL. C/RED.C/BY P. PN10 D=500MM</v>
          </cell>
          <cell r="D7281" t="str">
            <v>UN</v>
          </cell>
          <cell r="E7281">
            <v>0</v>
          </cell>
        </row>
        <row r="7282">
          <cell r="B7282" t="str">
            <v>528966</v>
          </cell>
          <cell r="C7282" t="str">
            <v>VALVULA GAV. MC FG/VOL. C/RED.C/BY P. PN10 D=600MM</v>
          </cell>
          <cell r="D7282" t="str">
            <v>UN</v>
          </cell>
          <cell r="E7282">
            <v>0</v>
          </cell>
        </row>
        <row r="7284">
          <cell r="B7284" t="str">
            <v>529000</v>
          </cell>
          <cell r="C7284" t="str">
            <v>VALVULA GAV. MO PN-10 (SETOR ABDIB GLOBAL 40%; C32 - FERRO/ACO/DERIV. 60%)</v>
          </cell>
        </row>
        <row r="7285">
          <cell r="B7285" t="str">
            <v>529001</v>
          </cell>
          <cell r="C7285" t="str">
            <v>VALVULA GAV. MO FG/CAB. S/BY PASS PN10 D=350MM</v>
          </cell>
          <cell r="D7285" t="str">
            <v>UN</v>
          </cell>
          <cell r="E7285">
            <v>0</v>
          </cell>
        </row>
        <row r="7286">
          <cell r="B7286" t="str">
            <v>529002</v>
          </cell>
          <cell r="C7286" t="str">
            <v>VALVULA GAV. MO FG/CAB. S/BY PASS PN10 D=400MM</v>
          </cell>
          <cell r="D7286" t="str">
            <v>UN</v>
          </cell>
          <cell r="E7286">
            <v>0</v>
          </cell>
        </row>
        <row r="7287">
          <cell r="B7287" t="str">
            <v>529003</v>
          </cell>
          <cell r="C7287" t="str">
            <v>VALVULA GAV. MO FG/CAB. S/BY PASS PN10 D=450MM</v>
          </cell>
          <cell r="D7287" t="str">
            <v>UN</v>
          </cell>
          <cell r="E7287">
            <v>0</v>
          </cell>
        </row>
        <row r="7288">
          <cell r="B7288" t="str">
            <v>529004</v>
          </cell>
          <cell r="C7288" t="str">
            <v>VALVULA GAV. MO FG/CAB. S/BY PASS PN10 D=500MM</v>
          </cell>
          <cell r="D7288" t="str">
            <v>UN</v>
          </cell>
          <cell r="E7288">
            <v>0</v>
          </cell>
        </row>
        <row r="7289">
          <cell r="B7289" t="str">
            <v>529005</v>
          </cell>
          <cell r="C7289" t="str">
            <v>VALVULA GAV. MO FG/CAB. S/BY PASS PN10 D=600MM</v>
          </cell>
          <cell r="D7289" t="str">
            <v>UN</v>
          </cell>
          <cell r="E7289">
            <v>0</v>
          </cell>
        </row>
        <row r="7290">
          <cell r="B7290" t="str">
            <v>529006</v>
          </cell>
          <cell r="C7290" t="str">
            <v>VALVULA GAV. MO FG/CAB. S/BY PASS PN10 D=700MM</v>
          </cell>
          <cell r="D7290" t="str">
            <v>UN</v>
          </cell>
          <cell r="E7290">
            <v>0</v>
          </cell>
        </row>
        <row r="7291">
          <cell r="B7291" t="str">
            <v>529007</v>
          </cell>
          <cell r="C7291" t="str">
            <v>VALVULA GAV. MO FG/CAB. S/BY PASS PN10 D=800MM</v>
          </cell>
          <cell r="D7291" t="str">
            <v>UN</v>
          </cell>
          <cell r="E7291">
            <v>0</v>
          </cell>
        </row>
        <row r="7292">
          <cell r="B7292" t="str">
            <v>529008</v>
          </cell>
          <cell r="C7292" t="str">
            <v>VALVULA GAV. MO FG/CAB. S/BY PASS PN10 D=900MM</v>
          </cell>
          <cell r="D7292" t="str">
            <v>UN</v>
          </cell>
          <cell r="E7292">
            <v>0</v>
          </cell>
        </row>
        <row r="7293">
          <cell r="B7293" t="str">
            <v>529009</v>
          </cell>
          <cell r="C7293" t="str">
            <v>VALVULA GAV. MO FG/CAB. S/BY PASS PN10 D=1000MM</v>
          </cell>
          <cell r="D7293" t="str">
            <v>UN</v>
          </cell>
          <cell r="E7293">
            <v>0</v>
          </cell>
        </row>
        <row r="7294">
          <cell r="B7294" t="str">
            <v>529010</v>
          </cell>
          <cell r="C7294" t="str">
            <v>VALVULA GAV. MO FG/VOL. S/BY PASS PN10 D=350MM</v>
          </cell>
          <cell r="D7294" t="str">
            <v>UN</v>
          </cell>
          <cell r="E7294">
            <v>0</v>
          </cell>
        </row>
        <row r="7295">
          <cell r="B7295" t="str">
            <v>529011</v>
          </cell>
          <cell r="C7295" t="str">
            <v>VALVULA GAV. MO FG/VOL. S/BY PASS PN10 D=400MM</v>
          </cell>
          <cell r="D7295" t="str">
            <v>UN</v>
          </cell>
          <cell r="E7295">
            <v>0</v>
          </cell>
        </row>
        <row r="7296">
          <cell r="B7296" t="str">
            <v>529012</v>
          </cell>
          <cell r="C7296" t="str">
            <v>VALVULA GAV. MO FG/VOL. S/BY PASS PN10 D=450MM</v>
          </cell>
          <cell r="D7296" t="str">
            <v>UN</v>
          </cell>
          <cell r="E7296">
            <v>0</v>
          </cell>
        </row>
        <row r="7297">
          <cell r="B7297" t="str">
            <v>529013</v>
          </cell>
          <cell r="C7297" t="str">
            <v>VALVULA GAV. MO FG/VOL. S/BY PASS PN10 D=500MM</v>
          </cell>
          <cell r="D7297" t="str">
            <v>UN</v>
          </cell>
          <cell r="E7297">
            <v>0</v>
          </cell>
        </row>
        <row r="7298">
          <cell r="B7298" t="str">
            <v>529014</v>
          </cell>
          <cell r="C7298" t="str">
            <v>VALVULA GAV. MO FG/VOL. S/BY PASS PN10 D=600MM</v>
          </cell>
          <cell r="D7298" t="str">
            <v>UN</v>
          </cell>
          <cell r="E7298">
            <v>0</v>
          </cell>
        </row>
        <row r="7299">
          <cell r="B7299" t="str">
            <v>529015</v>
          </cell>
          <cell r="C7299" t="str">
            <v>VALVULA GAV. MO FG/VOL. S/BY PASS PN10 D=700MM</v>
          </cell>
          <cell r="D7299" t="str">
            <v>UN</v>
          </cell>
          <cell r="E7299">
            <v>0</v>
          </cell>
        </row>
        <row r="7300">
          <cell r="B7300" t="str">
            <v>529016</v>
          </cell>
          <cell r="C7300" t="str">
            <v>VALVULA GAV. MO FG/VOL. S/BY PASS PN10 D=800MM</v>
          </cell>
          <cell r="D7300" t="str">
            <v>UN</v>
          </cell>
          <cell r="E7300">
            <v>0</v>
          </cell>
        </row>
        <row r="7301">
          <cell r="B7301" t="str">
            <v>529017</v>
          </cell>
          <cell r="C7301" t="str">
            <v>VALVULA GAV. MO FG/VOL. S/BY PASS PN10 D=900MM</v>
          </cell>
          <cell r="D7301" t="str">
            <v>UN</v>
          </cell>
          <cell r="E7301">
            <v>0</v>
          </cell>
        </row>
        <row r="7302">
          <cell r="B7302" t="str">
            <v>529018</v>
          </cell>
          <cell r="C7302" t="str">
            <v>VALVULA GAV. MO FG/VOL. S/BY PASS PN10 D=1000MM</v>
          </cell>
          <cell r="D7302" t="str">
            <v>UN</v>
          </cell>
          <cell r="E7302">
            <v>0</v>
          </cell>
        </row>
        <row r="7303">
          <cell r="B7303" t="str">
            <v>529019</v>
          </cell>
          <cell r="C7303" t="str">
            <v>VALVULA GAV. MO JE/CAB. S/BY PASS PN10 D=250MM</v>
          </cell>
          <cell r="D7303" t="str">
            <v>UN</v>
          </cell>
          <cell r="E7303">
            <v>0</v>
          </cell>
        </row>
        <row r="7304">
          <cell r="B7304" t="str">
            <v>529020</v>
          </cell>
          <cell r="C7304" t="str">
            <v>VALVULA GAV. MO JE/CAB. S/BY PASS PN10 D=300MM</v>
          </cell>
          <cell r="D7304" t="str">
            <v>UN</v>
          </cell>
          <cell r="E7304">
            <v>0</v>
          </cell>
        </row>
        <row r="7305">
          <cell r="B7305" t="str">
            <v>529021</v>
          </cell>
          <cell r="C7305" t="str">
            <v>VALVULA GAV. MO JE/CAB. S/BY PASS PN10 D=350MM</v>
          </cell>
          <cell r="D7305" t="str">
            <v>UN</v>
          </cell>
          <cell r="E7305">
            <v>0</v>
          </cell>
        </row>
        <row r="7306">
          <cell r="B7306" t="str">
            <v>529022</v>
          </cell>
          <cell r="C7306" t="str">
            <v>VALVULA GAV. MO JE/CAB. S/BY PASS PN10 D=400MM</v>
          </cell>
          <cell r="D7306" t="str">
            <v>UN</v>
          </cell>
          <cell r="E7306">
            <v>0</v>
          </cell>
        </row>
        <row r="7307">
          <cell r="B7307" t="str">
            <v>529023</v>
          </cell>
          <cell r="C7307" t="str">
            <v>VALVULA GAV. MO JE/CAB. S/BY PASS PN10 D=450MM</v>
          </cell>
          <cell r="D7307" t="str">
            <v>UN</v>
          </cell>
          <cell r="E7307">
            <v>0</v>
          </cell>
        </row>
        <row r="7308">
          <cell r="B7308" t="str">
            <v>529024</v>
          </cell>
          <cell r="C7308" t="str">
            <v>VALVULA GAV. MO JE/CAB. S/BY PASS PN10 D=500MM</v>
          </cell>
          <cell r="D7308" t="str">
            <v>UN</v>
          </cell>
          <cell r="E7308">
            <v>0</v>
          </cell>
        </row>
        <row r="7309">
          <cell r="B7309" t="str">
            <v>529025</v>
          </cell>
          <cell r="C7309" t="str">
            <v>VALVULA GAV. MO JE/CAB. S/BY PASS PN10 D=600MM</v>
          </cell>
          <cell r="D7309" t="str">
            <v>UN</v>
          </cell>
          <cell r="E7309">
            <v>0</v>
          </cell>
        </row>
        <row r="7310">
          <cell r="B7310" t="str">
            <v>529026</v>
          </cell>
          <cell r="C7310" t="str">
            <v>VALVULA GAV. MO JE/VOL. S/BY PASS PN10 D=250MM</v>
          </cell>
          <cell r="D7310" t="str">
            <v>UN</v>
          </cell>
          <cell r="E7310">
            <v>0</v>
          </cell>
        </row>
        <row r="7311">
          <cell r="B7311" t="str">
            <v>529027</v>
          </cell>
          <cell r="C7311" t="str">
            <v>VALVULA GAV. MO JE/VOL. S/BY PASS PN10 D=300MM</v>
          </cell>
          <cell r="D7311" t="str">
            <v>UN</v>
          </cell>
          <cell r="E7311">
            <v>0</v>
          </cell>
        </row>
        <row r="7312">
          <cell r="B7312" t="str">
            <v>529028</v>
          </cell>
          <cell r="C7312" t="str">
            <v>VALVULA GAV. MO JE/VOL. S/BY PASS PN10 D=350MM</v>
          </cell>
          <cell r="D7312" t="str">
            <v>UN</v>
          </cell>
          <cell r="E7312">
            <v>0</v>
          </cell>
        </row>
        <row r="7313">
          <cell r="B7313" t="str">
            <v>529029</v>
          </cell>
          <cell r="C7313" t="str">
            <v>VALVULA GAV. MO JE/VOL. S/BY PASS PN10 D=400MM</v>
          </cell>
          <cell r="D7313" t="str">
            <v>UN</v>
          </cell>
          <cell r="E7313">
            <v>0</v>
          </cell>
        </row>
        <row r="7314">
          <cell r="B7314" t="str">
            <v>529030</v>
          </cell>
          <cell r="C7314" t="str">
            <v>VALVULA GAV. MO JE/VOL. S/BY PASS PN10 D=450MM</v>
          </cell>
          <cell r="D7314" t="str">
            <v>UN</v>
          </cell>
          <cell r="E7314">
            <v>0</v>
          </cell>
        </row>
        <row r="7315">
          <cell r="B7315" t="str">
            <v>529031</v>
          </cell>
          <cell r="C7315" t="str">
            <v>VALVULA GAV. MO JE/VOL. S/BY PASS PN10 D=500MM</v>
          </cell>
          <cell r="D7315" t="str">
            <v>UN</v>
          </cell>
          <cell r="E7315">
            <v>0</v>
          </cell>
        </row>
        <row r="7316">
          <cell r="B7316" t="str">
            <v>529032</v>
          </cell>
          <cell r="C7316" t="str">
            <v>VALVULA GAV. MO JE/VOL. S/BY PASS PN10 D=600MM</v>
          </cell>
          <cell r="D7316" t="str">
            <v>UN</v>
          </cell>
          <cell r="E7316">
            <v>0</v>
          </cell>
        </row>
        <row r="7317">
          <cell r="B7317" t="str">
            <v>529033</v>
          </cell>
          <cell r="C7317" t="str">
            <v>VALVULA GAV. MO FG/CAB.C/RED.S/BY P. PN10 D=350MM</v>
          </cell>
          <cell r="D7317" t="str">
            <v>UN</v>
          </cell>
          <cell r="E7317">
            <v>0</v>
          </cell>
        </row>
        <row r="7318">
          <cell r="B7318" t="str">
            <v>529034</v>
          </cell>
          <cell r="C7318" t="str">
            <v>VALVULA GAV. MO FG/CAB.C/RED.S/BY P. PN10 D=400MM</v>
          </cell>
          <cell r="D7318" t="str">
            <v>UN</v>
          </cell>
          <cell r="E7318">
            <v>0</v>
          </cell>
        </row>
        <row r="7319">
          <cell r="B7319" t="str">
            <v>529035</v>
          </cell>
          <cell r="C7319" t="str">
            <v>VALVULA GAV. MO FG/CAB.C/RED.S/BY P. PN10 D=450MM</v>
          </cell>
          <cell r="D7319" t="str">
            <v>UN</v>
          </cell>
          <cell r="E7319">
            <v>0</v>
          </cell>
        </row>
        <row r="7320">
          <cell r="B7320" t="str">
            <v>529036</v>
          </cell>
          <cell r="C7320" t="str">
            <v>VALVULA GAV. MO FG/CAB.C/RED.S/BY P. PN10 D=500MM</v>
          </cell>
          <cell r="D7320" t="str">
            <v>UN</v>
          </cell>
          <cell r="E7320">
            <v>0</v>
          </cell>
        </row>
        <row r="7321">
          <cell r="B7321" t="str">
            <v>529037</v>
          </cell>
          <cell r="C7321" t="str">
            <v>VALVULA GAV. MO FG/CAB.C/RED.S/BY P. PN10 D=600MM</v>
          </cell>
          <cell r="D7321" t="str">
            <v>UN</v>
          </cell>
          <cell r="E7321">
            <v>0</v>
          </cell>
        </row>
        <row r="7322">
          <cell r="B7322" t="str">
            <v>529038</v>
          </cell>
          <cell r="C7322" t="str">
            <v>VALVULA GAV. MO FG/CAB.C/RED.S/BY P. PN10 D=700MM</v>
          </cell>
          <cell r="D7322" t="str">
            <v>UN</v>
          </cell>
          <cell r="E7322">
            <v>0</v>
          </cell>
        </row>
        <row r="7323">
          <cell r="B7323" t="str">
            <v>529039</v>
          </cell>
          <cell r="C7323" t="str">
            <v>VALVULA GAV. MO FG/CAB.C/RED.S/BY P. PN10 D=800MM</v>
          </cell>
          <cell r="D7323" t="str">
            <v>UN</v>
          </cell>
          <cell r="E7323">
            <v>0</v>
          </cell>
        </row>
        <row r="7324">
          <cell r="B7324" t="str">
            <v>529040</v>
          </cell>
          <cell r="C7324" t="str">
            <v>VALVULA GAV. MO FG/CAB.C/RED.S/BY P. PN10 D=900MM</v>
          </cell>
          <cell r="D7324" t="str">
            <v>UN</v>
          </cell>
          <cell r="E7324">
            <v>0</v>
          </cell>
        </row>
        <row r="7325">
          <cell r="B7325" t="str">
            <v>529041</v>
          </cell>
          <cell r="C7325" t="str">
            <v>VALVULA GAV. MO FG/CAB.C/RED.S/BY P. PN10 D=1000MM</v>
          </cell>
          <cell r="D7325" t="str">
            <v>UN</v>
          </cell>
          <cell r="E7325">
            <v>0</v>
          </cell>
        </row>
        <row r="7326">
          <cell r="B7326" t="str">
            <v>529042</v>
          </cell>
          <cell r="C7326" t="str">
            <v>VALVULA GAV. MO FG/VOL.C/RED.S/BY P. PN10 D=350MM</v>
          </cell>
          <cell r="D7326" t="str">
            <v>UN</v>
          </cell>
          <cell r="E7326">
            <v>0</v>
          </cell>
        </row>
        <row r="7327">
          <cell r="B7327" t="str">
            <v>529043</v>
          </cell>
          <cell r="C7327" t="str">
            <v>VALVULA GAV. MO FG/VOL.C/RED.S/BY P. PN10 D=400MM</v>
          </cell>
          <cell r="D7327" t="str">
            <v>UN</v>
          </cell>
          <cell r="E7327">
            <v>0</v>
          </cell>
        </row>
        <row r="7328">
          <cell r="B7328" t="str">
            <v>529044</v>
          </cell>
          <cell r="C7328" t="str">
            <v>VALVULA GAV. MO FG/VOL.C/RED.S/BY P. PN10 D=450MM</v>
          </cell>
          <cell r="D7328" t="str">
            <v>UN</v>
          </cell>
          <cell r="E7328">
            <v>0</v>
          </cell>
        </row>
        <row r="7329">
          <cell r="B7329" t="str">
            <v>529045</v>
          </cell>
          <cell r="C7329" t="str">
            <v>VALVULA GAV. MO FG/VOL.C/RED.S/BY P. PN10 D=500MM</v>
          </cell>
          <cell r="D7329" t="str">
            <v>UN</v>
          </cell>
          <cell r="E7329">
            <v>0</v>
          </cell>
        </row>
        <row r="7330">
          <cell r="B7330" t="str">
            <v>529046</v>
          </cell>
          <cell r="C7330" t="str">
            <v>VALVULA GAV. MO FG/VOL.C/RED.S/BY P. PN10 D=600MM</v>
          </cell>
          <cell r="D7330" t="str">
            <v>UN</v>
          </cell>
          <cell r="E7330">
            <v>0</v>
          </cell>
        </row>
        <row r="7331">
          <cell r="B7331" t="str">
            <v>529047</v>
          </cell>
          <cell r="C7331" t="str">
            <v>VALVULA GAV. MO FG/VOL.C/RED.S/BY P. PN10 D=700MM</v>
          </cell>
          <cell r="D7331" t="str">
            <v>UN</v>
          </cell>
          <cell r="E7331">
            <v>0</v>
          </cell>
        </row>
        <row r="7332">
          <cell r="B7332" t="str">
            <v>529048</v>
          </cell>
          <cell r="C7332" t="str">
            <v>VALVULA GAV. MO FG/VOL.C/RED.S/BY P. PN10 D=800MM</v>
          </cell>
          <cell r="D7332" t="str">
            <v>UN</v>
          </cell>
          <cell r="E7332">
            <v>0</v>
          </cell>
        </row>
        <row r="7333">
          <cell r="B7333" t="str">
            <v>529049</v>
          </cell>
          <cell r="C7333" t="str">
            <v>VALVULA GAV. MO FG/VOL.C/RED.S/BY P. PN10 D=900MM</v>
          </cell>
          <cell r="D7333" t="str">
            <v>UN</v>
          </cell>
          <cell r="E7333">
            <v>0</v>
          </cell>
        </row>
        <row r="7334">
          <cell r="B7334" t="str">
            <v>529050</v>
          </cell>
          <cell r="C7334" t="str">
            <v>VALVULA GAV. MO FG/VOL.C/RED.S/BY P. PN10 D=1000MM</v>
          </cell>
          <cell r="D7334" t="str">
            <v>UN</v>
          </cell>
          <cell r="E7334">
            <v>0</v>
          </cell>
        </row>
        <row r="7335">
          <cell r="B7335" t="str">
            <v>529051</v>
          </cell>
          <cell r="C7335" t="str">
            <v>VALVULA GAV. MO JE/CAB. C/RED.S/BY P. PN10 D=300MM</v>
          </cell>
          <cell r="D7335" t="str">
            <v>UN</v>
          </cell>
          <cell r="E7335">
            <v>0</v>
          </cell>
        </row>
        <row r="7336">
          <cell r="B7336" t="str">
            <v>529052</v>
          </cell>
          <cell r="C7336" t="str">
            <v>VALVULA GAV. MO JE/CAB. C/RED.S/BY P. PN10 D=350MM</v>
          </cell>
          <cell r="D7336" t="str">
            <v>UN</v>
          </cell>
          <cell r="E7336">
            <v>0</v>
          </cell>
        </row>
        <row r="7337">
          <cell r="B7337" t="str">
            <v>529053</v>
          </cell>
          <cell r="C7337" t="str">
            <v>VALVULA GAV. MO JE/CAB. C/RED.S/BY P. PN10 D=400MM</v>
          </cell>
          <cell r="D7337" t="str">
            <v>UN</v>
          </cell>
          <cell r="E7337">
            <v>0</v>
          </cell>
        </row>
        <row r="7338">
          <cell r="B7338" t="str">
            <v>529054</v>
          </cell>
          <cell r="C7338" t="str">
            <v>VALVULA GAV. MO JE/CAB. C/RED.S/BY P. PN10 D=450MM</v>
          </cell>
          <cell r="D7338" t="str">
            <v>UN</v>
          </cell>
          <cell r="E7338">
            <v>0</v>
          </cell>
        </row>
        <row r="7339">
          <cell r="B7339" t="str">
            <v>529055</v>
          </cell>
          <cell r="C7339" t="str">
            <v>VALVULA GAV. MO JE/CAB. C/RED.S/BY P. PN10 D=500MM</v>
          </cell>
          <cell r="D7339" t="str">
            <v>UN</v>
          </cell>
          <cell r="E7339">
            <v>0</v>
          </cell>
        </row>
        <row r="7340">
          <cell r="B7340" t="str">
            <v>529056</v>
          </cell>
          <cell r="C7340" t="str">
            <v>VALVULA GAV. MO JE/CAB. C/RED.S/BY P. PN10 D=600MM</v>
          </cell>
          <cell r="D7340" t="str">
            <v>UN</v>
          </cell>
          <cell r="E7340">
            <v>0</v>
          </cell>
        </row>
        <row r="7341">
          <cell r="B7341" t="str">
            <v>529057</v>
          </cell>
          <cell r="C7341" t="str">
            <v>VALVULA GAV. MO JE/VOL. C/RED.S/BY P. PN10 D=300MM</v>
          </cell>
          <cell r="D7341" t="str">
            <v>UN</v>
          </cell>
          <cell r="E7341">
            <v>0</v>
          </cell>
        </row>
        <row r="7342">
          <cell r="B7342" t="str">
            <v>529058</v>
          </cell>
          <cell r="C7342" t="str">
            <v>VALVULA GAV. MO JE/VOL. C/RED.S/BY P. PN10 D=350MM</v>
          </cell>
          <cell r="D7342" t="str">
            <v>UN</v>
          </cell>
          <cell r="E7342">
            <v>0</v>
          </cell>
        </row>
        <row r="7343">
          <cell r="B7343" t="str">
            <v>529059</v>
          </cell>
          <cell r="C7343" t="str">
            <v>VALVULA GAV. MO JE/VOL. C/RED.S/BY P. PN10 D=400MM</v>
          </cell>
          <cell r="D7343" t="str">
            <v>UN</v>
          </cell>
          <cell r="E7343">
            <v>0</v>
          </cell>
        </row>
        <row r="7344">
          <cell r="B7344" t="str">
            <v>529060</v>
          </cell>
          <cell r="C7344" t="str">
            <v>VALVULA GAV. MO JE/VOL. C/RED.S/BY P. PN10 D=450MM</v>
          </cell>
          <cell r="D7344" t="str">
            <v>UN</v>
          </cell>
          <cell r="E7344">
            <v>0</v>
          </cell>
        </row>
        <row r="7345">
          <cell r="B7345" t="str">
            <v>529061</v>
          </cell>
          <cell r="C7345" t="str">
            <v>VALVULA GAV. MO JE/VOL. C/RED.S/BY P. PN10 D=500MM</v>
          </cell>
          <cell r="D7345" t="str">
            <v>UN</v>
          </cell>
          <cell r="E7345">
            <v>0</v>
          </cell>
        </row>
        <row r="7346">
          <cell r="B7346" t="str">
            <v>529062</v>
          </cell>
          <cell r="C7346" t="str">
            <v>VALVULA GAV. MO JE/VOL. C/RED.S/BY P. PN10 D=600MM</v>
          </cell>
          <cell r="D7346" t="str">
            <v>UN</v>
          </cell>
          <cell r="E7346">
            <v>0</v>
          </cell>
        </row>
        <row r="7347">
          <cell r="B7347" t="str">
            <v>529063</v>
          </cell>
          <cell r="C7347" t="str">
            <v>VALVULA GAV. MO FG/CAB. C/BY PASS PN10 D=350MM</v>
          </cell>
          <cell r="D7347" t="str">
            <v>UN</v>
          </cell>
          <cell r="E7347">
            <v>0</v>
          </cell>
        </row>
        <row r="7348">
          <cell r="B7348" t="str">
            <v>529064</v>
          </cell>
          <cell r="C7348" t="str">
            <v>VALVULA GAV. MO FG/CAB. C/BY PASS PN10 D=400MM</v>
          </cell>
          <cell r="D7348" t="str">
            <v>UN</v>
          </cell>
          <cell r="E7348">
            <v>0</v>
          </cell>
        </row>
        <row r="7349">
          <cell r="B7349" t="str">
            <v>529065</v>
          </cell>
          <cell r="C7349" t="str">
            <v>VALVULA GAV. MO FG/CAB. C/BY PASS PN10 D=450MM</v>
          </cell>
          <cell r="D7349" t="str">
            <v>UN</v>
          </cell>
          <cell r="E7349">
            <v>0</v>
          </cell>
        </row>
        <row r="7350">
          <cell r="B7350" t="str">
            <v>529066</v>
          </cell>
          <cell r="C7350" t="str">
            <v>VALVULA GAV. MO FG/CAB. C/BY PASS PN10 D=500MM</v>
          </cell>
          <cell r="D7350" t="str">
            <v>UN</v>
          </cell>
          <cell r="E7350">
            <v>0</v>
          </cell>
        </row>
        <row r="7351">
          <cell r="B7351" t="str">
            <v>529067</v>
          </cell>
          <cell r="C7351" t="str">
            <v>VALVULA GAV. MO FG/CAB. C/BY PASS PN10 D=600MM</v>
          </cell>
          <cell r="D7351" t="str">
            <v>UN</v>
          </cell>
          <cell r="E7351">
            <v>0</v>
          </cell>
        </row>
        <row r="7352">
          <cell r="B7352" t="str">
            <v>529068</v>
          </cell>
          <cell r="C7352" t="str">
            <v>VALVULA GAV. MO FG/CAB. C/BY PASS PN10 D=700MM</v>
          </cell>
          <cell r="D7352" t="str">
            <v>UN</v>
          </cell>
          <cell r="E7352">
            <v>0</v>
          </cell>
        </row>
        <row r="7353">
          <cell r="B7353" t="str">
            <v>529069</v>
          </cell>
          <cell r="C7353" t="str">
            <v>VALVULA GAV. MO FG/CAB. C/BY PASS PN10 D=800MM</v>
          </cell>
          <cell r="D7353" t="str">
            <v>UN</v>
          </cell>
          <cell r="E7353">
            <v>0</v>
          </cell>
        </row>
        <row r="7354">
          <cell r="B7354" t="str">
            <v>529070</v>
          </cell>
          <cell r="C7354" t="str">
            <v>VALVULA GAV. MO FG/CAB. C/BY PASS PN10 D=900MM</v>
          </cell>
          <cell r="D7354" t="str">
            <v>UN</v>
          </cell>
          <cell r="E7354">
            <v>0</v>
          </cell>
        </row>
        <row r="7355">
          <cell r="B7355" t="str">
            <v>529071</v>
          </cell>
          <cell r="C7355" t="str">
            <v>VALVULA GAV. MO FG/CAB. C/BY PASS PN10 D=1000MM</v>
          </cell>
          <cell r="D7355" t="str">
            <v>UN</v>
          </cell>
          <cell r="E7355">
            <v>0</v>
          </cell>
        </row>
        <row r="7356">
          <cell r="B7356" t="str">
            <v>529072</v>
          </cell>
          <cell r="C7356" t="str">
            <v>VALVULA GAV. MO FG/VOL. C/BY PASS PN10 D=350MM</v>
          </cell>
          <cell r="D7356" t="str">
            <v>UN</v>
          </cell>
          <cell r="E7356">
            <v>0</v>
          </cell>
        </row>
        <row r="7357">
          <cell r="B7357" t="str">
            <v>529073</v>
          </cell>
          <cell r="C7357" t="str">
            <v>VALVULA GAV. MO FG/VOL. C/BY PASS PN10 D=400MM</v>
          </cell>
          <cell r="D7357" t="str">
            <v>UN</v>
          </cell>
          <cell r="E7357">
            <v>0</v>
          </cell>
        </row>
        <row r="7358">
          <cell r="B7358" t="str">
            <v>529074</v>
          </cell>
          <cell r="C7358" t="str">
            <v>VALVULA GAV. MO FG/VOL. C/BY PASS PN10 D=450MM</v>
          </cell>
          <cell r="D7358" t="str">
            <v>UN</v>
          </cell>
          <cell r="E7358">
            <v>0</v>
          </cell>
        </row>
        <row r="7359">
          <cell r="B7359" t="str">
            <v>529075</v>
          </cell>
          <cell r="C7359" t="str">
            <v>VALVULA GAV. MO FG/VOL. C/BY PASS PN10 D=500MM</v>
          </cell>
          <cell r="D7359" t="str">
            <v>UN</v>
          </cell>
          <cell r="E7359">
            <v>0</v>
          </cell>
        </row>
        <row r="7360">
          <cell r="B7360" t="str">
            <v>529076</v>
          </cell>
          <cell r="C7360" t="str">
            <v>VALVULA GAV. MO FG/VOL. C/BY PASS PN10 D=600MM</v>
          </cell>
          <cell r="D7360" t="str">
            <v>UN</v>
          </cell>
          <cell r="E7360">
            <v>0</v>
          </cell>
        </row>
        <row r="7361">
          <cell r="B7361" t="str">
            <v>529077</v>
          </cell>
          <cell r="C7361" t="str">
            <v>VALVULA GAV. MO FG/VOL. C/BY PASS PN10 D=700MM</v>
          </cell>
          <cell r="D7361" t="str">
            <v>UN</v>
          </cell>
          <cell r="E7361">
            <v>0</v>
          </cell>
        </row>
        <row r="7362">
          <cell r="B7362" t="str">
            <v>529078</v>
          </cell>
          <cell r="C7362" t="str">
            <v>VALVULA GAV. MO FG/VOL. C/BY PASS PN10 D=800MM</v>
          </cell>
          <cell r="D7362" t="str">
            <v>UN</v>
          </cell>
          <cell r="E7362">
            <v>0</v>
          </cell>
        </row>
        <row r="7363">
          <cell r="B7363" t="str">
            <v>529079</v>
          </cell>
          <cell r="C7363" t="str">
            <v>VALVULA GAV. MO FG/VOL. C/BY PASS PN10 D=900MM</v>
          </cell>
          <cell r="D7363" t="str">
            <v>UN</v>
          </cell>
          <cell r="E7363">
            <v>0</v>
          </cell>
        </row>
        <row r="7364">
          <cell r="B7364" t="str">
            <v>529080</v>
          </cell>
          <cell r="C7364" t="str">
            <v>VALVULA GAV. MO FG/VOL. C/BY PASS PN10 D=1000MM</v>
          </cell>
          <cell r="D7364" t="str">
            <v>UN</v>
          </cell>
          <cell r="E7364">
            <v>0</v>
          </cell>
        </row>
        <row r="7365">
          <cell r="B7365" t="str">
            <v>529081</v>
          </cell>
          <cell r="C7365" t="str">
            <v>VALVULA GAV. MO JE/CAB. C/BY PASS PN10 D=250MM</v>
          </cell>
          <cell r="D7365" t="str">
            <v>UN</v>
          </cell>
          <cell r="E7365">
            <v>0</v>
          </cell>
        </row>
        <row r="7366">
          <cell r="B7366" t="str">
            <v>529082</v>
          </cell>
          <cell r="C7366" t="str">
            <v>VALVULA GAV. MO JE/CAB. C/BY PASS PN10 D=300MM</v>
          </cell>
          <cell r="D7366" t="str">
            <v>UN</v>
          </cell>
          <cell r="E7366">
            <v>0</v>
          </cell>
        </row>
        <row r="7367">
          <cell r="B7367" t="str">
            <v>529083</v>
          </cell>
          <cell r="C7367" t="str">
            <v>VALVULA GAV. MO JE/CAB. C/BY PASS PN10 D=350MM</v>
          </cell>
          <cell r="D7367" t="str">
            <v>UN</v>
          </cell>
          <cell r="E7367">
            <v>0</v>
          </cell>
        </row>
        <row r="7368">
          <cell r="B7368" t="str">
            <v>529084</v>
          </cell>
          <cell r="C7368" t="str">
            <v>VALVULA GAV. MO JE/CAB. C/BY PASS PN10 D=400MM</v>
          </cell>
          <cell r="D7368" t="str">
            <v>UN</v>
          </cell>
          <cell r="E7368">
            <v>0</v>
          </cell>
        </row>
        <row r="7369">
          <cell r="B7369" t="str">
            <v>529085</v>
          </cell>
          <cell r="C7369" t="str">
            <v>VALVULA GAV. MO JE/CAB. C/BY PASS PN10 D=450MM</v>
          </cell>
          <cell r="D7369" t="str">
            <v>UN</v>
          </cell>
          <cell r="E7369">
            <v>0</v>
          </cell>
        </row>
        <row r="7370">
          <cell r="B7370" t="str">
            <v>529086</v>
          </cell>
          <cell r="C7370" t="str">
            <v>VALVULA GAV. MO JE/CAB. C/BY PASS PN10 D=500MM</v>
          </cell>
          <cell r="D7370" t="str">
            <v>UN</v>
          </cell>
          <cell r="E7370">
            <v>0</v>
          </cell>
        </row>
        <row r="7371">
          <cell r="B7371" t="str">
            <v>529087</v>
          </cell>
          <cell r="C7371" t="str">
            <v>VALVULA GAV. MO JE/CAB. C/BY PASS PN10 D=600MM</v>
          </cell>
          <cell r="D7371" t="str">
            <v>UN</v>
          </cell>
          <cell r="E7371">
            <v>0</v>
          </cell>
        </row>
        <row r="7372">
          <cell r="B7372" t="str">
            <v>529088</v>
          </cell>
          <cell r="C7372" t="str">
            <v>VALVULA GAV. MO JE/VOL. C/BY PASS PN10 D=250MM</v>
          </cell>
          <cell r="D7372" t="str">
            <v>UN</v>
          </cell>
          <cell r="E7372">
            <v>0</v>
          </cell>
        </row>
        <row r="7373">
          <cell r="B7373" t="str">
            <v>529089</v>
          </cell>
          <cell r="C7373" t="str">
            <v>VALVULA GAV. MO JE/VOL. C/BY PASS PN10 D=300MM</v>
          </cell>
          <cell r="D7373" t="str">
            <v>UN</v>
          </cell>
          <cell r="E7373">
            <v>0</v>
          </cell>
        </row>
        <row r="7374">
          <cell r="B7374" t="str">
            <v>529090</v>
          </cell>
          <cell r="C7374" t="str">
            <v>VALVULA GAV. MO JE/VOL. C/BY PASS PN10 D=350MM</v>
          </cell>
          <cell r="D7374" t="str">
            <v>UN</v>
          </cell>
          <cell r="E7374">
            <v>0</v>
          </cell>
        </row>
        <row r="7375">
          <cell r="B7375" t="str">
            <v>529091</v>
          </cell>
          <cell r="C7375" t="str">
            <v>VALVULA GAV. MO JE/VOL. C/BY PASS PN10 D=400MM</v>
          </cell>
          <cell r="D7375" t="str">
            <v>UN</v>
          </cell>
          <cell r="E7375">
            <v>0</v>
          </cell>
        </row>
        <row r="7376">
          <cell r="B7376" t="str">
            <v>529092</v>
          </cell>
          <cell r="C7376" t="str">
            <v>VALVULA GAV. MO JE/VOL. C/BY PASS PN10 D=450MM</v>
          </cell>
          <cell r="D7376" t="str">
            <v>UN</v>
          </cell>
          <cell r="E7376">
            <v>0</v>
          </cell>
        </row>
        <row r="7377">
          <cell r="B7377" t="str">
            <v>529093</v>
          </cell>
          <cell r="C7377" t="str">
            <v>VALVULA GAV. MO JE/VOL. C/BY PASS PN10 D=500MM</v>
          </cell>
          <cell r="D7377" t="str">
            <v>UN</v>
          </cell>
          <cell r="E7377">
            <v>0</v>
          </cell>
        </row>
        <row r="7378">
          <cell r="B7378" t="str">
            <v>529094</v>
          </cell>
          <cell r="C7378" t="str">
            <v>VALVULA GAV. MO JE/VOL. C/BY PASS PN10 D=600MM</v>
          </cell>
          <cell r="D7378" t="str">
            <v>UN</v>
          </cell>
          <cell r="E7378">
            <v>0</v>
          </cell>
        </row>
        <row r="7379">
          <cell r="B7379" t="str">
            <v>529095</v>
          </cell>
          <cell r="C7379" t="str">
            <v>VALVULA GAV. MO FG/CAB. C/RED.C/BY P. PN10 D=350MM</v>
          </cell>
          <cell r="D7379" t="str">
            <v>UN</v>
          </cell>
          <cell r="E7379">
            <v>0</v>
          </cell>
        </row>
        <row r="7380">
          <cell r="B7380" t="str">
            <v>529096</v>
          </cell>
          <cell r="C7380" t="str">
            <v>VALVULA GAV. MO FG/CAB. C/RED.C/BY P. PN10 D=400MM</v>
          </cell>
          <cell r="D7380" t="str">
            <v>UN</v>
          </cell>
          <cell r="E7380">
            <v>0</v>
          </cell>
        </row>
        <row r="7381">
          <cell r="B7381" t="str">
            <v>529097</v>
          </cell>
          <cell r="C7381" t="str">
            <v>VALVULA GAV. MO FG/CAB. C/RED.C/BY P. PN10 D=450MM</v>
          </cell>
          <cell r="D7381" t="str">
            <v>UN</v>
          </cell>
          <cell r="E7381">
            <v>0</v>
          </cell>
        </row>
        <row r="7382">
          <cell r="B7382" t="str">
            <v>529098</v>
          </cell>
          <cell r="C7382" t="str">
            <v>VALVULA GAV. MO FG/CAB. C/RED.C/BY P. PN10 D=500MM</v>
          </cell>
          <cell r="D7382" t="str">
            <v>UN</v>
          </cell>
          <cell r="E7382">
            <v>0</v>
          </cell>
        </row>
        <row r="7383">
          <cell r="B7383" t="str">
            <v>529099</v>
          </cell>
          <cell r="C7383" t="str">
            <v>VALVULA GAV. MO FG/CAB. C/RED.C/BY P. PN10 D=600MM</v>
          </cell>
          <cell r="D7383" t="str">
            <v>UN</v>
          </cell>
          <cell r="E7383">
            <v>0</v>
          </cell>
        </row>
        <row r="7384">
          <cell r="B7384" t="str">
            <v>529101</v>
          </cell>
          <cell r="C7384" t="str">
            <v>VALVULA GAV. MO FG/CAB. C/RED.C/BY P. PN10 D=700MM</v>
          </cell>
          <cell r="D7384" t="str">
            <v>UN</v>
          </cell>
          <cell r="E7384">
            <v>0</v>
          </cell>
        </row>
        <row r="7385">
          <cell r="B7385" t="str">
            <v>529102</v>
          </cell>
          <cell r="C7385" t="str">
            <v>VALVULA GAV. MO FG/CAB. C/RED.C/BY P. PN10 D=800MM</v>
          </cell>
          <cell r="D7385" t="str">
            <v>UN</v>
          </cell>
          <cell r="E7385">
            <v>0</v>
          </cell>
        </row>
        <row r="7386">
          <cell r="B7386" t="str">
            <v>529103</v>
          </cell>
          <cell r="C7386" t="str">
            <v>VALVULA GAV. MO FG/CAB. C/RED.C/BY P. PN10 D=900MM</v>
          </cell>
          <cell r="D7386" t="str">
            <v>UN</v>
          </cell>
          <cell r="E7386">
            <v>0</v>
          </cell>
        </row>
        <row r="7387">
          <cell r="B7387" t="str">
            <v>529104</v>
          </cell>
          <cell r="C7387" t="str">
            <v>VALVULA GAV. MO FG/CAB.C/RED.C/BY P. PN10 D=1000MM</v>
          </cell>
          <cell r="D7387" t="str">
            <v>UN</v>
          </cell>
          <cell r="E7387">
            <v>0</v>
          </cell>
        </row>
        <row r="7388">
          <cell r="B7388" t="str">
            <v>529105</v>
          </cell>
          <cell r="C7388" t="str">
            <v>VALVULA GAV. MO FG/VOL. C/RED.C/BY P. PN10 D=350MM</v>
          </cell>
          <cell r="D7388" t="str">
            <v>UN</v>
          </cell>
          <cell r="E7388">
            <v>0</v>
          </cell>
        </row>
        <row r="7389">
          <cell r="B7389" t="str">
            <v>529106</v>
          </cell>
          <cell r="C7389" t="str">
            <v>VALVULA GAV. MO FG/VOL. C/RED.C/BY P. PN10 D=400MM</v>
          </cell>
          <cell r="D7389" t="str">
            <v>UN</v>
          </cell>
          <cell r="E7389">
            <v>0</v>
          </cell>
        </row>
        <row r="7390">
          <cell r="B7390" t="str">
            <v>529107</v>
          </cell>
          <cell r="C7390" t="str">
            <v>VALVULA GAV. MO FG/VOL. C/RED.C/BY P. PN10 D=450MM</v>
          </cell>
          <cell r="D7390" t="str">
            <v>UN</v>
          </cell>
          <cell r="E7390">
            <v>0</v>
          </cell>
        </row>
        <row r="7391">
          <cell r="B7391" t="str">
            <v>529108</v>
          </cell>
          <cell r="C7391" t="str">
            <v>VALVULA GAV. MO FG/VOL. C/RED.C/BY P. PN10 D=500MM</v>
          </cell>
          <cell r="D7391" t="str">
            <v>UN</v>
          </cell>
          <cell r="E7391">
            <v>0</v>
          </cell>
        </row>
        <row r="7392">
          <cell r="B7392" t="str">
            <v>529109</v>
          </cell>
          <cell r="C7392" t="str">
            <v>VALVULA GAV. MO FG/VOL. C/RED.C/BY P. PN10 D=600MM</v>
          </cell>
          <cell r="D7392" t="str">
            <v>UN</v>
          </cell>
          <cell r="E7392">
            <v>0</v>
          </cell>
        </row>
        <row r="7393">
          <cell r="B7393" t="str">
            <v>529110</v>
          </cell>
          <cell r="C7393" t="str">
            <v>VALVULA GAV. MO FG/VOL. C/RED.C/BY P. PN10 D=700MM</v>
          </cell>
          <cell r="D7393" t="str">
            <v>UN</v>
          </cell>
          <cell r="E7393">
            <v>0</v>
          </cell>
        </row>
        <row r="7394">
          <cell r="B7394" t="str">
            <v>529111</v>
          </cell>
          <cell r="C7394" t="str">
            <v>VALVULA GAV. MO FG/VOL. C/RED.C/BY P. PN10 D=800MM</v>
          </cell>
          <cell r="D7394" t="str">
            <v>UN</v>
          </cell>
          <cell r="E7394">
            <v>0</v>
          </cell>
        </row>
        <row r="7395">
          <cell r="B7395" t="str">
            <v>529112</v>
          </cell>
          <cell r="C7395" t="str">
            <v>VALVULA GAV. MO FG/VOL. C/RED.C/BY P. PN10 D=900MM</v>
          </cell>
          <cell r="D7395" t="str">
            <v>UN</v>
          </cell>
          <cell r="E7395">
            <v>0</v>
          </cell>
        </row>
        <row r="7396">
          <cell r="B7396" t="str">
            <v>529113</v>
          </cell>
          <cell r="C7396" t="str">
            <v>VALVULA GAV. MO FG/VOL.C/RED.C/BY P. PN10 D=1000MM</v>
          </cell>
          <cell r="D7396" t="str">
            <v>UN</v>
          </cell>
          <cell r="E7396">
            <v>0</v>
          </cell>
        </row>
        <row r="7397">
          <cell r="B7397" t="str">
            <v>529114</v>
          </cell>
          <cell r="C7397" t="str">
            <v>VALVULA GAV. MO JE/CAB. C/RED.C/BY P. PN10 D=300MM</v>
          </cell>
          <cell r="D7397" t="str">
            <v>UN</v>
          </cell>
          <cell r="E7397">
            <v>0</v>
          </cell>
        </row>
        <row r="7398">
          <cell r="B7398" t="str">
            <v>529115</v>
          </cell>
          <cell r="C7398" t="str">
            <v>VALVULA GAV. MO JE/CAB. C/RED.C/BY P. PN10 D=350MM</v>
          </cell>
          <cell r="D7398" t="str">
            <v>UN</v>
          </cell>
          <cell r="E7398">
            <v>0</v>
          </cell>
        </row>
        <row r="7399">
          <cell r="B7399" t="str">
            <v>529116</v>
          </cell>
          <cell r="C7399" t="str">
            <v>VALVULA GAV. MO JE/CAB. C/RED.C/BY P. PN10 D=400MM</v>
          </cell>
          <cell r="D7399" t="str">
            <v>UN</v>
          </cell>
          <cell r="E7399">
            <v>0</v>
          </cell>
        </row>
        <row r="7400">
          <cell r="B7400" t="str">
            <v>529117</v>
          </cell>
          <cell r="C7400" t="str">
            <v>VALVULA GAV. MO JE/CAB. C/RED.C/BY P. PN10 D=450MM</v>
          </cell>
          <cell r="D7400" t="str">
            <v>UN</v>
          </cell>
          <cell r="E7400">
            <v>0</v>
          </cell>
        </row>
        <row r="7401">
          <cell r="B7401" t="str">
            <v>529118</v>
          </cell>
          <cell r="C7401" t="str">
            <v>VALVULA GAV. MO JE/CAB. C/RED.C/BY P. PN10 D=500MM</v>
          </cell>
          <cell r="D7401" t="str">
            <v>UN</v>
          </cell>
          <cell r="E7401">
            <v>0</v>
          </cell>
        </row>
        <row r="7402">
          <cell r="B7402" t="str">
            <v>529119</v>
          </cell>
          <cell r="C7402" t="str">
            <v>VALVULA GAV. MO JE/CAB. C/RED.C/BY P. PN10 D=600MM</v>
          </cell>
          <cell r="D7402" t="str">
            <v>UN</v>
          </cell>
          <cell r="E7402">
            <v>0</v>
          </cell>
        </row>
        <row r="7403">
          <cell r="B7403" t="str">
            <v>529120</v>
          </cell>
          <cell r="C7403" t="str">
            <v>VALVULA GAV. MO JE/VOL. C/RED.C/BY P. PN10 D=300MM</v>
          </cell>
          <cell r="D7403" t="str">
            <v>UN</v>
          </cell>
          <cell r="E7403">
            <v>0</v>
          </cell>
        </row>
        <row r="7404">
          <cell r="B7404" t="str">
            <v>529121</v>
          </cell>
          <cell r="C7404" t="str">
            <v>VALVULA GAV. MO JE/VOL. C/RED.C/BY P. PN10 D=350MM</v>
          </cell>
          <cell r="D7404" t="str">
            <v>UN</v>
          </cell>
          <cell r="E7404">
            <v>0</v>
          </cell>
        </row>
        <row r="7405">
          <cell r="B7405" t="str">
            <v>529122</v>
          </cell>
          <cell r="C7405" t="str">
            <v>VALVULA GAV. MO JE/VOL. C/RED.C/BY P. PN10 D=400MM</v>
          </cell>
          <cell r="D7405" t="str">
            <v>UN</v>
          </cell>
          <cell r="E7405">
            <v>0</v>
          </cell>
        </row>
        <row r="7406">
          <cell r="B7406" t="str">
            <v>529123</v>
          </cell>
          <cell r="C7406" t="str">
            <v>VALVULA GAV. MO JE/VOL. C/RED.C/BY P. PN10 D=450MM</v>
          </cell>
          <cell r="D7406" t="str">
            <v>UN</v>
          </cell>
          <cell r="E7406">
            <v>0</v>
          </cell>
        </row>
        <row r="7407">
          <cell r="B7407" t="str">
            <v>529124</v>
          </cell>
          <cell r="C7407" t="str">
            <v>VALVULA GAV. MO JE/VOL. C/RED.C/BY P. PN10 D=500MM</v>
          </cell>
          <cell r="D7407" t="str">
            <v>UN</v>
          </cell>
          <cell r="E7407">
            <v>0</v>
          </cell>
        </row>
        <row r="7408">
          <cell r="B7408" t="str">
            <v>529125</v>
          </cell>
          <cell r="C7408" t="str">
            <v>VALVULA GAV. MO JE/VOL. C/RED.C/BY P. PN10 D=600MM</v>
          </cell>
          <cell r="D7408" t="str">
            <v>UN</v>
          </cell>
          <cell r="E7408">
            <v>0</v>
          </cell>
        </row>
        <row r="7410">
          <cell r="B7410" t="str">
            <v>529200</v>
          </cell>
          <cell r="C7410" t="str">
            <v>VALVULA GAV. MC PN-16 (SETOR ABDIB GLOBAL 40%; C32 - FERRO/ACO/DERIV. 60%)</v>
          </cell>
        </row>
        <row r="7411">
          <cell r="B7411" t="str">
            <v>529201</v>
          </cell>
          <cell r="C7411" t="str">
            <v>VALVULA GAV. MC JE/CAB. S/BY PASS PN16 D=50MM</v>
          </cell>
          <cell r="D7411" t="str">
            <v>UN</v>
          </cell>
          <cell r="E7411">
            <v>0</v>
          </cell>
        </row>
        <row r="7412">
          <cell r="B7412" t="str">
            <v>529202</v>
          </cell>
          <cell r="C7412" t="str">
            <v>VALVULA GAV. MC JE/CAB. S/BY PASS PN16 D=75MM</v>
          </cell>
          <cell r="D7412" t="str">
            <v>UN</v>
          </cell>
          <cell r="E7412">
            <v>0</v>
          </cell>
        </row>
        <row r="7413">
          <cell r="B7413" t="str">
            <v>529203</v>
          </cell>
          <cell r="C7413" t="str">
            <v>VALVULA GAV. MC JE/CAB. S/BY PASS PN16 D=100MM</v>
          </cell>
          <cell r="D7413" t="str">
            <v>UN</v>
          </cell>
          <cell r="E7413">
            <v>0</v>
          </cell>
        </row>
        <row r="7414">
          <cell r="B7414" t="str">
            <v>529204</v>
          </cell>
          <cell r="C7414" t="str">
            <v>VALVULA GAV. MC JE/VOL. S/BY PASS PN16 D=50MM</v>
          </cell>
          <cell r="D7414" t="str">
            <v>UN</v>
          </cell>
          <cell r="E7414">
            <v>0</v>
          </cell>
        </row>
        <row r="7415">
          <cell r="B7415" t="str">
            <v>529205</v>
          </cell>
          <cell r="C7415" t="str">
            <v>VALVULA GAV. MC JE/VOL. S/BY PASS PN16 D=75MM</v>
          </cell>
          <cell r="D7415" t="str">
            <v>UN</v>
          </cell>
          <cell r="E7415">
            <v>0</v>
          </cell>
        </row>
        <row r="7416">
          <cell r="B7416" t="str">
            <v>529206</v>
          </cell>
          <cell r="C7416" t="str">
            <v>VALVULA GAV. MC JE/VOL. S/BY PASS PN16 D=100MM</v>
          </cell>
          <cell r="D7416" t="str">
            <v>UN</v>
          </cell>
          <cell r="E7416">
            <v>0</v>
          </cell>
        </row>
        <row r="7417">
          <cell r="B7417" t="str">
            <v>529207</v>
          </cell>
          <cell r="C7417" t="str">
            <v>VALVULA GAV. MC FG/CAB. S/BY PASS PN16 D=50MM</v>
          </cell>
          <cell r="D7417" t="str">
            <v>UN</v>
          </cell>
          <cell r="E7417">
            <v>0</v>
          </cell>
        </row>
        <row r="7418">
          <cell r="B7418" t="str">
            <v>529208</v>
          </cell>
          <cell r="C7418" t="str">
            <v>VALVULA GAV. MC FG/CAB. S/BY PASS PN16 D=75MM</v>
          </cell>
          <cell r="D7418" t="str">
            <v>UN</v>
          </cell>
          <cell r="E7418">
            <v>0</v>
          </cell>
        </row>
        <row r="7419">
          <cell r="B7419" t="str">
            <v>529209</v>
          </cell>
          <cell r="C7419" t="str">
            <v>VALVULA GAV. MC FG/CAB. S/BY PASS PN16 D=100MM</v>
          </cell>
          <cell r="D7419" t="str">
            <v>UN</v>
          </cell>
          <cell r="E7419">
            <v>0</v>
          </cell>
        </row>
        <row r="7420">
          <cell r="B7420" t="str">
            <v>529210</v>
          </cell>
          <cell r="C7420" t="str">
            <v>VALVULA GAV. MC FG/CAB. S/BY PASS PN16 D=150MM</v>
          </cell>
          <cell r="D7420" t="str">
            <v>UN</v>
          </cell>
          <cell r="E7420">
            <v>0</v>
          </cell>
        </row>
        <row r="7421">
          <cell r="B7421" t="str">
            <v>529211</v>
          </cell>
          <cell r="C7421" t="str">
            <v>VALVULA GAV. MC FG/CAB. S/BY PASS PN16 D=200MM</v>
          </cell>
          <cell r="D7421" t="str">
            <v>UN</v>
          </cell>
          <cell r="E7421">
            <v>0</v>
          </cell>
        </row>
        <row r="7422">
          <cell r="B7422" t="str">
            <v>529212</v>
          </cell>
          <cell r="C7422" t="str">
            <v>VALVULA GAV. MC FG/VOL. S/BY PASS PN16 D=50MM</v>
          </cell>
          <cell r="D7422" t="str">
            <v>UN</v>
          </cell>
          <cell r="E7422">
            <v>0</v>
          </cell>
        </row>
        <row r="7423">
          <cell r="B7423" t="str">
            <v>529213</v>
          </cell>
          <cell r="C7423" t="str">
            <v>VALVULA GAV. MC FG/VOL. S/BY PASS PN16 D=75MM</v>
          </cell>
          <cell r="D7423" t="str">
            <v>UN</v>
          </cell>
          <cell r="E7423">
            <v>0</v>
          </cell>
        </row>
        <row r="7424">
          <cell r="B7424" t="str">
            <v>529214</v>
          </cell>
          <cell r="C7424" t="str">
            <v>VALVULA GAV. MC FG/VOL. S/BY PASS PN16 D=100MM</v>
          </cell>
          <cell r="D7424" t="str">
            <v>UN</v>
          </cell>
          <cell r="E7424">
            <v>0</v>
          </cell>
        </row>
        <row r="7425">
          <cell r="B7425" t="str">
            <v>529215</v>
          </cell>
          <cell r="C7425" t="str">
            <v>VALVULA GAV. MC FG/VOL. S/BY PASS PN16 D=150MM</v>
          </cell>
          <cell r="D7425" t="str">
            <v>UN</v>
          </cell>
          <cell r="E7425">
            <v>0</v>
          </cell>
        </row>
        <row r="7426">
          <cell r="B7426" t="str">
            <v>529216</v>
          </cell>
          <cell r="C7426" t="str">
            <v>VALVULA GAV. MC FG/VOL. S/BY PASS PN16 D=200MM</v>
          </cell>
          <cell r="D7426" t="str">
            <v>UN</v>
          </cell>
          <cell r="E7426">
            <v>0</v>
          </cell>
        </row>
        <row r="7428">
          <cell r="B7428" t="str">
            <v>529300</v>
          </cell>
          <cell r="C7428" t="str">
            <v>VALVULA GAV. MO PN-16 (SETOR ABDIB GLOBAL 40%; C32 - FERRO/ACO/DERIV. 60%)</v>
          </cell>
        </row>
        <row r="7429">
          <cell r="B7429" t="str">
            <v>529301</v>
          </cell>
          <cell r="C7429" t="str">
            <v>VALVULA GAV. MO FG/CAB. S/BY PASS PN16 D=350MM</v>
          </cell>
          <cell r="D7429" t="str">
            <v>UN</v>
          </cell>
          <cell r="E7429">
            <v>0</v>
          </cell>
        </row>
        <row r="7430">
          <cell r="B7430" t="str">
            <v>529302</v>
          </cell>
          <cell r="C7430" t="str">
            <v>VALVULA GAV. MO FG/CAB. S/BY PASS PN16 D=400MM</v>
          </cell>
          <cell r="D7430" t="str">
            <v>UN</v>
          </cell>
          <cell r="E7430">
            <v>0</v>
          </cell>
        </row>
        <row r="7431">
          <cell r="B7431" t="str">
            <v>529303</v>
          </cell>
          <cell r="C7431" t="str">
            <v>VALVULA GAV. MO FG/CAB. S/BY PASS PN16 D=450MM</v>
          </cell>
          <cell r="D7431" t="str">
            <v>UN</v>
          </cell>
          <cell r="E7431">
            <v>0</v>
          </cell>
        </row>
        <row r="7432">
          <cell r="B7432" t="str">
            <v>529304</v>
          </cell>
          <cell r="C7432" t="str">
            <v>VALVULA GAV. MO FG/CAB. S/BY PASS PN16 D=500MM</v>
          </cell>
          <cell r="D7432" t="str">
            <v>UN</v>
          </cell>
          <cell r="E7432">
            <v>0</v>
          </cell>
        </row>
        <row r="7433">
          <cell r="B7433" t="str">
            <v>529305</v>
          </cell>
          <cell r="C7433" t="str">
            <v>VALVULA GAV. MO FG/CAB. S/BY PASS PN16 D=600MM</v>
          </cell>
          <cell r="D7433" t="str">
            <v>UN</v>
          </cell>
          <cell r="E7433">
            <v>0</v>
          </cell>
        </row>
        <row r="7434">
          <cell r="B7434" t="str">
            <v>529306</v>
          </cell>
          <cell r="C7434" t="str">
            <v>VALVULA GAV. MO FG/CAB. S/BY PASS PN16 D=700MM</v>
          </cell>
          <cell r="D7434" t="str">
            <v>UN</v>
          </cell>
          <cell r="E7434">
            <v>0</v>
          </cell>
        </row>
        <row r="7435">
          <cell r="B7435" t="str">
            <v>529307</v>
          </cell>
          <cell r="C7435" t="str">
            <v>VALVULA GAV. MO FG/CAB. S/BY PASS PN16 D=800MM</v>
          </cell>
          <cell r="D7435" t="str">
            <v>UN</v>
          </cell>
          <cell r="E7435">
            <v>0</v>
          </cell>
        </row>
        <row r="7436">
          <cell r="B7436" t="str">
            <v>529308</v>
          </cell>
          <cell r="C7436" t="str">
            <v>VALVULA GAV. MO FG/CAB. S/BY PASS PN16 D=900MM</v>
          </cell>
          <cell r="D7436" t="str">
            <v>UN</v>
          </cell>
          <cell r="E7436">
            <v>0</v>
          </cell>
        </row>
        <row r="7437">
          <cell r="B7437" t="str">
            <v>529309</v>
          </cell>
          <cell r="C7437" t="str">
            <v>VALVULA GAV. MO FG/CAB. S/BY PASS PN16 D=1000MM</v>
          </cell>
          <cell r="D7437" t="str">
            <v>UN</v>
          </cell>
          <cell r="E7437">
            <v>0</v>
          </cell>
        </row>
        <row r="7438">
          <cell r="B7438" t="str">
            <v>529310</v>
          </cell>
          <cell r="C7438" t="str">
            <v>VALVULA GAV. MO FG/VOL. S/BY PASS PN16 D=350MM</v>
          </cell>
          <cell r="D7438" t="str">
            <v>UN</v>
          </cell>
          <cell r="E7438">
            <v>0</v>
          </cell>
        </row>
        <row r="7439">
          <cell r="B7439" t="str">
            <v>529311</v>
          </cell>
          <cell r="C7439" t="str">
            <v>VALVULA GAV. MO FG/VOL. S/BY PASS PN16 D=400MM</v>
          </cell>
          <cell r="D7439" t="str">
            <v>UN</v>
          </cell>
          <cell r="E7439">
            <v>0</v>
          </cell>
        </row>
        <row r="7440">
          <cell r="B7440" t="str">
            <v>529312</v>
          </cell>
          <cell r="C7440" t="str">
            <v>VALVULA GAV. MO FG/VOL. S/BY PASS PN16 D=450MM</v>
          </cell>
          <cell r="D7440" t="str">
            <v>UN</v>
          </cell>
          <cell r="E7440">
            <v>0</v>
          </cell>
        </row>
        <row r="7441">
          <cell r="B7441" t="str">
            <v>529313</v>
          </cell>
          <cell r="C7441" t="str">
            <v>VALVULA GAV. MO FG/VOL. S/BY PASS PN16 D=500MM</v>
          </cell>
          <cell r="D7441" t="str">
            <v>UN</v>
          </cell>
          <cell r="E7441">
            <v>0</v>
          </cell>
        </row>
        <row r="7442">
          <cell r="B7442" t="str">
            <v>529314</v>
          </cell>
          <cell r="C7442" t="str">
            <v>VALVULA GAV. MO FG/VOL. S/BY PASS PN16 D=600MM</v>
          </cell>
          <cell r="D7442" t="str">
            <v>UN</v>
          </cell>
          <cell r="E7442">
            <v>0</v>
          </cell>
        </row>
        <row r="7443">
          <cell r="B7443" t="str">
            <v>529315</v>
          </cell>
          <cell r="C7443" t="str">
            <v>VALVULA GAV. MO FG/VOL. S/BY PASS PN16 D=700MM</v>
          </cell>
          <cell r="D7443" t="str">
            <v>UN</v>
          </cell>
          <cell r="E7443">
            <v>0</v>
          </cell>
        </row>
        <row r="7444">
          <cell r="B7444" t="str">
            <v>529316</v>
          </cell>
          <cell r="C7444" t="str">
            <v>VALVULA GAV. MO FG/VOL. S/BY PASS PN16 D=800MM</v>
          </cell>
          <cell r="D7444" t="str">
            <v>UN</v>
          </cell>
          <cell r="E7444">
            <v>0</v>
          </cell>
        </row>
        <row r="7445">
          <cell r="B7445" t="str">
            <v>529317</v>
          </cell>
          <cell r="C7445" t="str">
            <v>VALVULA GAV. MO FG/VOL. S/BY PASS PN16 D=900MM</v>
          </cell>
          <cell r="D7445" t="str">
            <v>UN</v>
          </cell>
          <cell r="E7445">
            <v>0</v>
          </cell>
        </row>
        <row r="7446">
          <cell r="B7446" t="str">
            <v>529318</v>
          </cell>
          <cell r="C7446" t="str">
            <v>VALVULA GAV. MO FG/VOL. S/BY PASS PN16 D=1000MM</v>
          </cell>
          <cell r="D7446" t="str">
            <v>UN</v>
          </cell>
          <cell r="E7446">
            <v>0</v>
          </cell>
        </row>
        <row r="7447">
          <cell r="B7447" t="str">
            <v>529319</v>
          </cell>
          <cell r="C7447" t="str">
            <v>VALVULA GAV. MO JE/CAB. S/BY PASS PN16 D=250MM</v>
          </cell>
          <cell r="D7447" t="str">
            <v>UN</v>
          </cell>
          <cell r="E7447">
            <v>0</v>
          </cell>
        </row>
        <row r="7448">
          <cell r="B7448" t="str">
            <v>529320</v>
          </cell>
          <cell r="C7448" t="str">
            <v>VALVULA GAV. MO JE/CAB. S/BY PASS PN16 D=300MM</v>
          </cell>
          <cell r="D7448" t="str">
            <v>UN</v>
          </cell>
          <cell r="E7448">
            <v>0</v>
          </cell>
        </row>
        <row r="7449">
          <cell r="B7449" t="str">
            <v>529321</v>
          </cell>
          <cell r="C7449" t="str">
            <v>VALVULA GAV. MO JE/CAB. S/BY PASS PN16 D=350MM</v>
          </cell>
          <cell r="D7449" t="str">
            <v>UN</v>
          </cell>
          <cell r="E7449">
            <v>0</v>
          </cell>
        </row>
        <row r="7450">
          <cell r="B7450" t="str">
            <v>529322</v>
          </cell>
          <cell r="C7450" t="str">
            <v>VALVULA GAV. MO JE/CAB. S/BY PASS PN16 D=400MM</v>
          </cell>
          <cell r="D7450" t="str">
            <v>UN</v>
          </cell>
          <cell r="E7450">
            <v>0</v>
          </cell>
        </row>
        <row r="7451">
          <cell r="B7451" t="str">
            <v>529323</v>
          </cell>
          <cell r="C7451" t="str">
            <v>VALVULA GAV. MO JE/CAB. S/BY PASS PN16 D=450MM</v>
          </cell>
          <cell r="D7451" t="str">
            <v>UN</v>
          </cell>
          <cell r="E7451">
            <v>0</v>
          </cell>
        </row>
        <row r="7452">
          <cell r="B7452" t="str">
            <v>529324</v>
          </cell>
          <cell r="C7452" t="str">
            <v>VALVULA GAV. MO JE/CAB. S/BY PASS PN16 D=500MM</v>
          </cell>
          <cell r="D7452" t="str">
            <v>UN</v>
          </cell>
          <cell r="E7452">
            <v>0</v>
          </cell>
        </row>
        <row r="7453">
          <cell r="B7453" t="str">
            <v>529325</v>
          </cell>
          <cell r="C7453" t="str">
            <v>VALVULA GAV. MO JE/CAB. S/BY PASS PN16 D=600MM</v>
          </cell>
          <cell r="D7453" t="str">
            <v>UN</v>
          </cell>
          <cell r="E7453">
            <v>0</v>
          </cell>
        </row>
        <row r="7454">
          <cell r="B7454" t="str">
            <v>529326</v>
          </cell>
          <cell r="C7454" t="str">
            <v>VALVULA GAV. MO JE/VOL. S/BY PASS PN16 D=250MM</v>
          </cell>
          <cell r="D7454" t="str">
            <v>UN</v>
          </cell>
          <cell r="E7454">
            <v>0</v>
          </cell>
        </row>
        <row r="7455">
          <cell r="B7455" t="str">
            <v>529327</v>
          </cell>
          <cell r="C7455" t="str">
            <v>VALVULA GAV. MO JE/VOL. S/BY PASS PN16 D=300MM</v>
          </cell>
          <cell r="D7455" t="str">
            <v>UN</v>
          </cell>
          <cell r="E7455">
            <v>0</v>
          </cell>
        </row>
        <row r="7456">
          <cell r="B7456" t="str">
            <v>529328</v>
          </cell>
          <cell r="C7456" t="str">
            <v>VALVULA GAV. MO JE/VOL. S/BY PASS PN16 D=350MM</v>
          </cell>
          <cell r="D7456" t="str">
            <v>UN</v>
          </cell>
          <cell r="E7456">
            <v>0</v>
          </cell>
        </row>
        <row r="7457">
          <cell r="B7457" t="str">
            <v>529329</v>
          </cell>
          <cell r="C7457" t="str">
            <v>VALVULA GAV. MO JE/VOL. S/BY PASS PN16 D=400MM</v>
          </cell>
          <cell r="D7457" t="str">
            <v>UN</v>
          </cell>
          <cell r="E7457">
            <v>0</v>
          </cell>
        </row>
        <row r="7458">
          <cell r="B7458" t="str">
            <v>529330</v>
          </cell>
          <cell r="C7458" t="str">
            <v>VALVULA GAV. MO JE/VOL. S/BY PASS PN16 D=450MM</v>
          </cell>
          <cell r="D7458" t="str">
            <v>UN</v>
          </cell>
          <cell r="E7458">
            <v>0</v>
          </cell>
        </row>
        <row r="7459">
          <cell r="B7459" t="str">
            <v>529331</v>
          </cell>
          <cell r="C7459" t="str">
            <v>VALVULA GAV. MO JE/VOL. S/BY PASS PN16 D=500MM</v>
          </cell>
          <cell r="D7459" t="str">
            <v>UN</v>
          </cell>
          <cell r="E7459">
            <v>0</v>
          </cell>
        </row>
        <row r="7460">
          <cell r="B7460" t="str">
            <v>529332</v>
          </cell>
          <cell r="C7460" t="str">
            <v>VALVULA GAV. MO JE/VOL. S/BY PASS PN16 D=600MM</v>
          </cell>
          <cell r="D7460" t="str">
            <v>UN</v>
          </cell>
          <cell r="E7460">
            <v>0</v>
          </cell>
        </row>
        <row r="7461">
          <cell r="B7461" t="str">
            <v>529333</v>
          </cell>
          <cell r="C7461" t="str">
            <v>VALVULA GAV. MO FG/CAB.C/RED.S/BY P. PN16 D=350MM</v>
          </cell>
          <cell r="D7461" t="str">
            <v>UN</v>
          </cell>
          <cell r="E7461">
            <v>0</v>
          </cell>
        </row>
        <row r="7462">
          <cell r="B7462" t="str">
            <v>529334</v>
          </cell>
          <cell r="C7462" t="str">
            <v>VALVULA GAV. MO FG/CAB.C/RED.S/BY P. PN16 D=400MM</v>
          </cell>
          <cell r="D7462" t="str">
            <v>UN</v>
          </cell>
          <cell r="E7462">
            <v>0</v>
          </cell>
        </row>
        <row r="7463">
          <cell r="B7463" t="str">
            <v>529335</v>
          </cell>
          <cell r="C7463" t="str">
            <v>VALVULA GAV. MO FG/CAB.C/RED.S/BY P. PN16 D=450MM</v>
          </cell>
          <cell r="D7463" t="str">
            <v>UN</v>
          </cell>
          <cell r="E7463">
            <v>0</v>
          </cell>
        </row>
        <row r="7464">
          <cell r="B7464" t="str">
            <v>529336</v>
          </cell>
          <cell r="C7464" t="str">
            <v>VALVULA GAV. MO FG/CAB.C/RED.S/BY P. PN16 D=500MM</v>
          </cell>
          <cell r="D7464" t="str">
            <v>UN</v>
          </cell>
          <cell r="E7464">
            <v>0</v>
          </cell>
        </row>
        <row r="7465">
          <cell r="B7465" t="str">
            <v>529337</v>
          </cell>
          <cell r="C7465" t="str">
            <v>VALVULA GAV. MO FG/CAB.C/RED.S/BY P. PN16 D=600MM</v>
          </cell>
          <cell r="D7465" t="str">
            <v>UN</v>
          </cell>
          <cell r="E7465">
            <v>0</v>
          </cell>
        </row>
        <row r="7466">
          <cell r="B7466" t="str">
            <v>529338</v>
          </cell>
          <cell r="C7466" t="str">
            <v>VALVULA GAV. MO FG/CAB.C/RED.S/BY P. PN16 D=700MM</v>
          </cell>
          <cell r="D7466" t="str">
            <v>UN</v>
          </cell>
          <cell r="E7466">
            <v>0</v>
          </cell>
        </row>
        <row r="7467">
          <cell r="B7467" t="str">
            <v>529339</v>
          </cell>
          <cell r="C7467" t="str">
            <v>VALVULA GAV. MO FG/CAB.C/RED.S/BY P. PN16 D=800MM</v>
          </cell>
          <cell r="D7467" t="str">
            <v>UN</v>
          </cell>
          <cell r="E7467">
            <v>0</v>
          </cell>
        </row>
        <row r="7468">
          <cell r="B7468" t="str">
            <v>529340</v>
          </cell>
          <cell r="C7468" t="str">
            <v>VALVULA GAV. MO FG/CAB.C/RED.S/BY P. PN16 D=900MM</v>
          </cell>
          <cell r="D7468" t="str">
            <v>UN</v>
          </cell>
          <cell r="E7468">
            <v>0</v>
          </cell>
        </row>
        <row r="7469">
          <cell r="B7469" t="str">
            <v>529341</v>
          </cell>
          <cell r="C7469" t="str">
            <v>VALVULA GAV. MO FG/CAB.C/RED.S/BY P. PN16 D=1000MM</v>
          </cell>
          <cell r="D7469" t="str">
            <v>UN</v>
          </cell>
          <cell r="E7469">
            <v>0</v>
          </cell>
        </row>
        <row r="7470">
          <cell r="B7470" t="str">
            <v>529342</v>
          </cell>
          <cell r="C7470" t="str">
            <v>VALVULA GAV. MO FG/VOL.C/RED.S/BY P. PN16 D=350MM</v>
          </cell>
          <cell r="D7470" t="str">
            <v>UN</v>
          </cell>
          <cell r="E7470">
            <v>0</v>
          </cell>
        </row>
        <row r="7471">
          <cell r="B7471" t="str">
            <v>529343</v>
          </cell>
          <cell r="C7471" t="str">
            <v>VALVULA GAV. MO FG/VOL.C/RED.S/BY P. PN16 D=400MM</v>
          </cell>
          <cell r="D7471" t="str">
            <v>UN</v>
          </cell>
          <cell r="E7471">
            <v>0</v>
          </cell>
        </row>
        <row r="7472">
          <cell r="B7472" t="str">
            <v>529344</v>
          </cell>
          <cell r="C7472" t="str">
            <v>VALVULA GAV. MO FG/VOL.C/RED.S/BY P. PN16 D=450MM</v>
          </cell>
          <cell r="D7472" t="str">
            <v>UN</v>
          </cell>
          <cell r="E7472">
            <v>0</v>
          </cell>
        </row>
        <row r="7473">
          <cell r="B7473" t="str">
            <v>529345</v>
          </cell>
          <cell r="C7473" t="str">
            <v>VALVULA GAV. MO FG/VOL.C/RED.S/BY P. PN16 D=500MM</v>
          </cell>
          <cell r="D7473" t="str">
            <v>UN</v>
          </cell>
          <cell r="E7473">
            <v>0</v>
          </cell>
        </row>
        <row r="7474">
          <cell r="B7474" t="str">
            <v>529346</v>
          </cell>
          <cell r="C7474" t="str">
            <v>VALVULA GAV. MO FG/VOL.C/RED.S/BY P. PN16 D=600MM</v>
          </cell>
          <cell r="D7474" t="str">
            <v>UN</v>
          </cell>
          <cell r="E7474">
            <v>0</v>
          </cell>
        </row>
        <row r="7475">
          <cell r="B7475" t="str">
            <v>529347</v>
          </cell>
          <cell r="C7475" t="str">
            <v>VALVULA GAV. MO FG/VOL.C/RED.S/BY P. PN16 D=700MM</v>
          </cell>
          <cell r="D7475" t="str">
            <v>UN</v>
          </cell>
          <cell r="E7475">
            <v>0</v>
          </cell>
        </row>
        <row r="7476">
          <cell r="B7476" t="str">
            <v>529348</v>
          </cell>
          <cell r="C7476" t="str">
            <v>VALVULA GAV. MO FG/VOL.C/RED.S/BY P. PN16 D=800MM</v>
          </cell>
          <cell r="D7476" t="str">
            <v>UN</v>
          </cell>
          <cell r="E7476">
            <v>0</v>
          </cell>
        </row>
        <row r="7477">
          <cell r="B7477" t="str">
            <v>529349</v>
          </cell>
          <cell r="C7477" t="str">
            <v>VALVULA GAV. MO FG/VOL.C/RED.S/BY P. PN16 D=900MM</v>
          </cell>
          <cell r="D7477" t="str">
            <v>UN</v>
          </cell>
          <cell r="E7477">
            <v>0</v>
          </cell>
        </row>
        <row r="7478">
          <cell r="B7478" t="str">
            <v>529350</v>
          </cell>
          <cell r="C7478" t="str">
            <v>VALVULA GAV. MO FG/VOL.C/RED.S/BY P. PN16 D=1000MM</v>
          </cell>
          <cell r="D7478" t="str">
            <v>UN</v>
          </cell>
          <cell r="E7478">
            <v>0</v>
          </cell>
        </row>
        <row r="7479">
          <cell r="B7479" t="str">
            <v>529351</v>
          </cell>
          <cell r="C7479" t="str">
            <v>VALVULA GAV. MO JE/CAB. C/RED.S/BY P. PN16 D=300MM</v>
          </cell>
          <cell r="D7479" t="str">
            <v>UN</v>
          </cell>
          <cell r="E7479">
            <v>0</v>
          </cell>
        </row>
        <row r="7480">
          <cell r="B7480" t="str">
            <v>529352</v>
          </cell>
          <cell r="C7480" t="str">
            <v>VALVULA GAV. MO JE/CAB. C/RED.S/BY P. PN16 D=350MM</v>
          </cell>
          <cell r="D7480" t="str">
            <v>UN</v>
          </cell>
          <cell r="E7480">
            <v>0</v>
          </cell>
        </row>
        <row r="7481">
          <cell r="B7481" t="str">
            <v>529353</v>
          </cell>
          <cell r="C7481" t="str">
            <v>VALVULA GAV. MO JE/CAB. C/RED.S/BY P. PN16 D=400MM</v>
          </cell>
          <cell r="D7481" t="str">
            <v>UN</v>
          </cell>
          <cell r="E7481">
            <v>0</v>
          </cell>
        </row>
        <row r="7482">
          <cell r="B7482" t="str">
            <v>529354</v>
          </cell>
          <cell r="C7482" t="str">
            <v>VALVULA GAV. MO JE/CAB. C/RED.S/BY P. PN16 D=450MM</v>
          </cell>
          <cell r="D7482" t="str">
            <v>UN</v>
          </cell>
          <cell r="E7482">
            <v>0</v>
          </cell>
        </row>
        <row r="7483">
          <cell r="B7483" t="str">
            <v>529355</v>
          </cell>
          <cell r="C7483" t="str">
            <v>VALVULA GAV. MO JE/CAB. C/RED.S/BY P. PN16 D=500MM</v>
          </cell>
          <cell r="D7483" t="str">
            <v>UN</v>
          </cell>
          <cell r="E7483">
            <v>0</v>
          </cell>
        </row>
        <row r="7484">
          <cell r="B7484" t="str">
            <v>529356</v>
          </cell>
          <cell r="C7484" t="str">
            <v>VALVULA GAV. MO JE/CAB. C/RED.S/BY P. PN16 D=600MM</v>
          </cell>
          <cell r="D7484" t="str">
            <v>UN</v>
          </cell>
          <cell r="E7484">
            <v>0</v>
          </cell>
        </row>
        <row r="7485">
          <cell r="B7485" t="str">
            <v>529357</v>
          </cell>
          <cell r="C7485" t="str">
            <v>VALVULA GAV. MO JE/VOL. C/RED.S/BY P. PN16 D=300MM</v>
          </cell>
          <cell r="D7485" t="str">
            <v>UN</v>
          </cell>
          <cell r="E7485">
            <v>0</v>
          </cell>
        </row>
        <row r="7486">
          <cell r="B7486" t="str">
            <v>529358</v>
          </cell>
          <cell r="C7486" t="str">
            <v>VALVULA GAV. MO JE/VOL. C/RED.S/BY P. PN16 D=350MM</v>
          </cell>
          <cell r="D7486" t="str">
            <v>UN</v>
          </cell>
          <cell r="E7486">
            <v>0</v>
          </cell>
        </row>
        <row r="7487">
          <cell r="B7487" t="str">
            <v>529359</v>
          </cell>
          <cell r="C7487" t="str">
            <v>VALVULA GAV. MO JE/VOL. C/RED.S/BY P. PN16 D=400MM</v>
          </cell>
          <cell r="D7487" t="str">
            <v>UN</v>
          </cell>
          <cell r="E7487">
            <v>0</v>
          </cell>
        </row>
        <row r="7488">
          <cell r="B7488" t="str">
            <v>529360</v>
          </cell>
          <cell r="C7488" t="str">
            <v>VALVULA GAV. MO JE/VOL. C/RED.S/BY P. PN16 D=450MM</v>
          </cell>
          <cell r="D7488" t="str">
            <v>UN</v>
          </cell>
          <cell r="E7488">
            <v>0</v>
          </cell>
        </row>
        <row r="7489">
          <cell r="B7489" t="str">
            <v>529361</v>
          </cell>
          <cell r="C7489" t="str">
            <v>VALVULA GAV. MO JE/VOL. C/RED.S/BY P. PN16 D=500MM</v>
          </cell>
          <cell r="D7489" t="str">
            <v>UN</v>
          </cell>
          <cell r="E7489">
            <v>0</v>
          </cell>
        </row>
        <row r="7490">
          <cell r="B7490" t="str">
            <v>529362</v>
          </cell>
          <cell r="C7490" t="str">
            <v>VALVULA GAV. MO JE/VOL. C/RED.S/BY P. PN16 D=600MM</v>
          </cell>
          <cell r="D7490" t="str">
            <v>UN</v>
          </cell>
          <cell r="E7490">
            <v>0</v>
          </cell>
        </row>
        <row r="7491">
          <cell r="B7491" t="str">
            <v>529363</v>
          </cell>
          <cell r="C7491" t="str">
            <v>VALVULA GAV. MO FG/CAB. C/BY PASS PN16 D=350MM</v>
          </cell>
          <cell r="D7491" t="str">
            <v>UN</v>
          </cell>
          <cell r="E7491">
            <v>0</v>
          </cell>
        </row>
        <row r="7492">
          <cell r="B7492" t="str">
            <v>529364</v>
          </cell>
          <cell r="C7492" t="str">
            <v>VALVULA GAV. MO FG/CAB. C/BY PASS PN16 D=400MM</v>
          </cell>
          <cell r="D7492" t="str">
            <v>UN</v>
          </cell>
          <cell r="E7492">
            <v>0</v>
          </cell>
        </row>
        <row r="7493">
          <cell r="B7493" t="str">
            <v>529365</v>
          </cell>
          <cell r="C7493" t="str">
            <v>VALVULA GAV. MO FG/CAB. C/BY PASS PN16 D=450MM</v>
          </cell>
          <cell r="D7493" t="str">
            <v>UN</v>
          </cell>
          <cell r="E7493">
            <v>0</v>
          </cell>
        </row>
        <row r="7494">
          <cell r="B7494" t="str">
            <v>529366</v>
          </cell>
          <cell r="C7494" t="str">
            <v>VALVULA GAV. MO FG/CAB. C/BY PASS PN16 D=500MM</v>
          </cell>
          <cell r="D7494" t="str">
            <v>UN</v>
          </cell>
          <cell r="E7494">
            <v>0</v>
          </cell>
        </row>
        <row r="7495">
          <cell r="B7495" t="str">
            <v>529367</v>
          </cell>
          <cell r="C7495" t="str">
            <v>VALVULA GAV. MO FG/CAB. C/BY PASS PN16 D=600MM</v>
          </cell>
          <cell r="D7495" t="str">
            <v>UN</v>
          </cell>
          <cell r="E7495">
            <v>0</v>
          </cell>
        </row>
        <row r="7496">
          <cell r="B7496" t="str">
            <v>529368</v>
          </cell>
          <cell r="C7496" t="str">
            <v>VALVULA GAV. MO FG/CAB. C/BY PASS PN16 D=700MM</v>
          </cell>
          <cell r="D7496" t="str">
            <v>UN</v>
          </cell>
          <cell r="E7496">
            <v>0</v>
          </cell>
        </row>
        <row r="7497">
          <cell r="B7497" t="str">
            <v>529369</v>
          </cell>
          <cell r="C7497" t="str">
            <v>VALVULA GAV. MO FG/CAB. C/BY PASS PN16 D=800MM</v>
          </cell>
          <cell r="D7497" t="str">
            <v>UN</v>
          </cell>
          <cell r="E7497">
            <v>0</v>
          </cell>
        </row>
        <row r="7498">
          <cell r="B7498" t="str">
            <v>529370</v>
          </cell>
          <cell r="C7498" t="str">
            <v>VALVULA GAV. MO FG/CAB. C/BY PASS PN16 D=900MM</v>
          </cell>
          <cell r="D7498" t="str">
            <v>UN</v>
          </cell>
          <cell r="E7498">
            <v>0</v>
          </cell>
        </row>
        <row r="7499">
          <cell r="B7499" t="str">
            <v>529371</v>
          </cell>
          <cell r="C7499" t="str">
            <v>VALVULA GAV. MO FG/CAB. C/BY PASS PN16 D=1000MM</v>
          </cell>
          <cell r="D7499" t="str">
            <v>UN</v>
          </cell>
          <cell r="E7499">
            <v>0</v>
          </cell>
        </row>
        <row r="7500">
          <cell r="B7500" t="str">
            <v>529372</v>
          </cell>
          <cell r="C7500" t="str">
            <v>VALVULA GAV. MO FG/VOL. C/BY PASS PN16 D=350MM</v>
          </cell>
          <cell r="D7500" t="str">
            <v>UN</v>
          </cell>
          <cell r="E7500">
            <v>0</v>
          </cell>
        </row>
        <row r="7501">
          <cell r="B7501" t="str">
            <v>529373</v>
          </cell>
          <cell r="C7501" t="str">
            <v>VALVULA GAV. MO FG/VOL. C/BY PASS PN16 D=400MM</v>
          </cell>
          <cell r="D7501" t="str">
            <v>UN</v>
          </cell>
          <cell r="E7501">
            <v>0</v>
          </cell>
        </row>
        <row r="7502">
          <cell r="B7502" t="str">
            <v>529374</v>
          </cell>
          <cell r="C7502" t="str">
            <v>VALVULA GAV. MO FG/VOL. C/BY PASS PN16 D=450MM</v>
          </cell>
          <cell r="D7502" t="str">
            <v>UN</v>
          </cell>
          <cell r="E7502">
            <v>0</v>
          </cell>
        </row>
        <row r="7503">
          <cell r="B7503" t="str">
            <v>529375</v>
          </cell>
          <cell r="C7503" t="str">
            <v>VALVULA GAV. MO FG/VOL. C/BY PASS PN16 D=500MM</v>
          </cell>
          <cell r="D7503" t="str">
            <v>UN</v>
          </cell>
          <cell r="E7503">
            <v>0</v>
          </cell>
        </row>
        <row r="7504">
          <cell r="B7504" t="str">
            <v>529376</v>
          </cell>
          <cell r="C7504" t="str">
            <v>VALVULA GAV. MO FG/VOL. C/BY PASS PN16 D=600MM</v>
          </cell>
          <cell r="D7504" t="str">
            <v>UN</v>
          </cell>
          <cell r="E7504">
            <v>0</v>
          </cell>
        </row>
        <row r="7505">
          <cell r="B7505" t="str">
            <v>529377</v>
          </cell>
          <cell r="C7505" t="str">
            <v>VALVULA GAV. MO FG/VOL. C/BY PASS PN16 D=700MM</v>
          </cell>
          <cell r="D7505" t="str">
            <v>UN</v>
          </cell>
          <cell r="E7505">
            <v>0</v>
          </cell>
        </row>
        <row r="7506">
          <cell r="B7506" t="str">
            <v>529378</v>
          </cell>
          <cell r="C7506" t="str">
            <v>VALVULA GAV. MO FG/VOL. C/BY PASS PN16 D=800MM</v>
          </cell>
          <cell r="D7506" t="str">
            <v>UN</v>
          </cell>
          <cell r="E7506">
            <v>0</v>
          </cell>
        </row>
        <row r="7507">
          <cell r="B7507" t="str">
            <v>529379</v>
          </cell>
          <cell r="C7507" t="str">
            <v>VALVULA GAV. MO FG/VOL. C/BY PASS PN16 D=900MM</v>
          </cell>
          <cell r="D7507" t="str">
            <v>UN</v>
          </cell>
          <cell r="E7507">
            <v>0</v>
          </cell>
        </row>
        <row r="7508">
          <cell r="B7508" t="str">
            <v>529380</v>
          </cell>
          <cell r="C7508" t="str">
            <v>VALVULA GAV. MO FG/VOL. C/BY PASS PN16 D=1000MM</v>
          </cell>
          <cell r="D7508" t="str">
            <v>UN</v>
          </cell>
          <cell r="E7508">
            <v>0</v>
          </cell>
        </row>
        <row r="7509">
          <cell r="B7509" t="str">
            <v>529381</v>
          </cell>
          <cell r="C7509" t="str">
            <v>VALVULA GAV. MO JE/CAB. C/BY PASS PN16 D=250MM</v>
          </cell>
          <cell r="D7509" t="str">
            <v>UN</v>
          </cell>
          <cell r="E7509">
            <v>0</v>
          </cell>
        </row>
        <row r="7510">
          <cell r="B7510" t="str">
            <v>529382</v>
          </cell>
          <cell r="C7510" t="str">
            <v>VALVULA GAV. MO JE/CAB. C/BY PASS PN16 D=300MM</v>
          </cell>
          <cell r="D7510" t="str">
            <v>UN</v>
          </cell>
          <cell r="E7510">
            <v>0</v>
          </cell>
        </row>
        <row r="7511">
          <cell r="B7511" t="str">
            <v>529383</v>
          </cell>
          <cell r="C7511" t="str">
            <v>VALVULA GAV. MO JE/CAB. C/BY PASS PN16 D=350MM</v>
          </cell>
          <cell r="D7511" t="str">
            <v>UN</v>
          </cell>
          <cell r="E7511">
            <v>0</v>
          </cell>
        </row>
        <row r="7512">
          <cell r="B7512" t="str">
            <v>529384</v>
          </cell>
          <cell r="C7512" t="str">
            <v>VALVULA GAV. MO JE/CAB. C/BY PASS PN16 D=400MM</v>
          </cell>
          <cell r="D7512" t="str">
            <v>UN</v>
          </cell>
          <cell r="E7512">
            <v>0</v>
          </cell>
        </row>
        <row r="7513">
          <cell r="B7513" t="str">
            <v>529385</v>
          </cell>
          <cell r="C7513" t="str">
            <v>VALVULA GAV. MO JE/CAB. C/BY PASS PN16 D=450MM</v>
          </cell>
          <cell r="D7513" t="str">
            <v>UN</v>
          </cell>
          <cell r="E7513">
            <v>0</v>
          </cell>
        </row>
        <row r="7514">
          <cell r="B7514" t="str">
            <v>529386</v>
          </cell>
          <cell r="C7514" t="str">
            <v>VALVULA GAV. MO JE/CAB. C/BY PASS PN16 D=500MM</v>
          </cell>
          <cell r="D7514" t="str">
            <v>UN</v>
          </cell>
          <cell r="E7514">
            <v>0</v>
          </cell>
        </row>
        <row r="7515">
          <cell r="B7515" t="str">
            <v>529387</v>
          </cell>
          <cell r="C7515" t="str">
            <v>VALVULA GAV. MO JE/CAB. C/BY PASS PN16 D=600MM</v>
          </cell>
          <cell r="D7515" t="str">
            <v>UN</v>
          </cell>
          <cell r="E7515">
            <v>0</v>
          </cell>
        </row>
        <row r="7516">
          <cell r="B7516" t="str">
            <v>529388</v>
          </cell>
          <cell r="C7516" t="str">
            <v>VALVULA GAV. MO JE/VOL. C/BY PASS PN16 D=250MM</v>
          </cell>
          <cell r="D7516" t="str">
            <v>UN</v>
          </cell>
          <cell r="E7516">
            <v>0</v>
          </cell>
        </row>
        <row r="7517">
          <cell r="B7517" t="str">
            <v>529389</v>
          </cell>
          <cell r="C7517" t="str">
            <v>VALVULA GAV. MO JE/VOL. C/BY PASS PN16 D=300MM</v>
          </cell>
          <cell r="D7517" t="str">
            <v>UN</v>
          </cell>
          <cell r="E7517">
            <v>0</v>
          </cell>
        </row>
        <row r="7518">
          <cell r="B7518" t="str">
            <v>529390</v>
          </cell>
          <cell r="C7518" t="str">
            <v>VALVULA GAV. MO JE/VOL. C/BY PASS PN16 D=350MM</v>
          </cell>
          <cell r="D7518" t="str">
            <v>UN</v>
          </cell>
          <cell r="E7518">
            <v>0</v>
          </cell>
        </row>
        <row r="7519">
          <cell r="B7519" t="str">
            <v>529391</v>
          </cell>
          <cell r="C7519" t="str">
            <v>VALVULA GAV. MO JE/VOL. C/BY PASS PN16 D=400MM</v>
          </cell>
          <cell r="D7519" t="str">
            <v>UN</v>
          </cell>
          <cell r="E7519">
            <v>0</v>
          </cell>
        </row>
        <row r="7520">
          <cell r="B7520" t="str">
            <v>529392</v>
          </cell>
          <cell r="C7520" t="str">
            <v>VALVULA GAV. MO JE/VOL. C/BY PASS PN16 D=450MM</v>
          </cell>
          <cell r="D7520" t="str">
            <v>UN</v>
          </cell>
          <cell r="E7520">
            <v>0</v>
          </cell>
        </row>
        <row r="7521">
          <cell r="B7521" t="str">
            <v>529393</v>
          </cell>
          <cell r="C7521" t="str">
            <v>VALVULA GAV. MO JE/VOL. C/BY PASS PN16 D=500MM</v>
          </cell>
          <cell r="D7521" t="str">
            <v>UN</v>
          </cell>
          <cell r="E7521">
            <v>0</v>
          </cell>
        </row>
        <row r="7522">
          <cell r="B7522" t="str">
            <v>529394</v>
          </cell>
          <cell r="C7522" t="str">
            <v>VALVULA GAV. MO JE/VOL. C/BY PASS PN16 D=600MM</v>
          </cell>
          <cell r="D7522" t="str">
            <v>UN</v>
          </cell>
          <cell r="E7522">
            <v>0</v>
          </cell>
        </row>
        <row r="7523">
          <cell r="B7523" t="str">
            <v>529395</v>
          </cell>
          <cell r="C7523" t="str">
            <v>VALVULA GAV. MO FG/CAB.C/RED.C/BY P. PN16 D=350MM</v>
          </cell>
          <cell r="D7523" t="str">
            <v>UN</v>
          </cell>
          <cell r="E7523">
            <v>0</v>
          </cell>
        </row>
        <row r="7524">
          <cell r="B7524" t="str">
            <v>529396</v>
          </cell>
          <cell r="C7524" t="str">
            <v>VALVULA GAV. MO FG/CAB.C/RED.C/BY P. PN16 D=400MM</v>
          </cell>
          <cell r="D7524" t="str">
            <v>UN</v>
          </cell>
          <cell r="E7524">
            <v>0</v>
          </cell>
        </row>
        <row r="7525">
          <cell r="B7525" t="str">
            <v>529397</v>
          </cell>
          <cell r="C7525" t="str">
            <v>VALVULA GAV. MO FG/CAB.C/RED.C/BY P. PN16 D=450MM</v>
          </cell>
          <cell r="D7525" t="str">
            <v>UN</v>
          </cell>
          <cell r="E7525">
            <v>0</v>
          </cell>
        </row>
        <row r="7526">
          <cell r="B7526" t="str">
            <v>529398</v>
          </cell>
          <cell r="C7526" t="str">
            <v>VALVULA GAV. MO FG/CAB.C/RED.C/BY P. PN16 D=500MM</v>
          </cell>
          <cell r="D7526" t="str">
            <v>UN</v>
          </cell>
          <cell r="E7526">
            <v>0</v>
          </cell>
        </row>
        <row r="7527">
          <cell r="B7527" t="str">
            <v>529399</v>
          </cell>
          <cell r="C7527" t="str">
            <v>VALVULA GAV. MO FG/CAB.C/RED.C/BY P. PN16 D=600MM</v>
          </cell>
          <cell r="D7527" t="str">
            <v>UN</v>
          </cell>
          <cell r="E7527">
            <v>0</v>
          </cell>
        </row>
        <row r="7528">
          <cell r="B7528" t="str">
            <v>529401</v>
          </cell>
          <cell r="C7528" t="str">
            <v>VALVULA GAV. MO FG/CAB.C/RED.C/BY P. PN16 D=700MM</v>
          </cell>
          <cell r="D7528" t="str">
            <v>UN</v>
          </cell>
          <cell r="E7528">
            <v>0</v>
          </cell>
        </row>
        <row r="7529">
          <cell r="B7529" t="str">
            <v>529402</v>
          </cell>
          <cell r="C7529" t="str">
            <v>VALVULA GAV. MO FG/CAB.C/RED.C/BY P. PN16 D=800MM</v>
          </cell>
          <cell r="D7529" t="str">
            <v>UN</v>
          </cell>
          <cell r="E7529">
            <v>0</v>
          </cell>
        </row>
        <row r="7530">
          <cell r="B7530" t="str">
            <v>529403</v>
          </cell>
          <cell r="C7530" t="str">
            <v>VALVULA GAV. MO FG/CAB.C/RED.C/BY P. PN16 D=900MM</v>
          </cell>
          <cell r="D7530" t="str">
            <v>UN</v>
          </cell>
          <cell r="E7530">
            <v>0</v>
          </cell>
        </row>
        <row r="7531">
          <cell r="B7531" t="str">
            <v>529404</v>
          </cell>
          <cell r="C7531" t="str">
            <v>VALVULA GAV. MO FG/CAB.C/RED.C/BY P. PN16 D=1000MM</v>
          </cell>
          <cell r="D7531" t="str">
            <v>UN</v>
          </cell>
          <cell r="E7531">
            <v>0</v>
          </cell>
        </row>
        <row r="7532">
          <cell r="B7532" t="str">
            <v>529405</v>
          </cell>
          <cell r="C7532" t="str">
            <v>VALVULA GAV. MO FG/VOL.C/RED.C/BY P. PN16 D=350MM</v>
          </cell>
          <cell r="D7532" t="str">
            <v>UN</v>
          </cell>
          <cell r="E7532">
            <v>0</v>
          </cell>
        </row>
        <row r="7533">
          <cell r="B7533" t="str">
            <v>529406</v>
          </cell>
          <cell r="C7533" t="str">
            <v>VALVULA GAV. MO FG/VOL.C/RED.C/BY P. PN16 D=400MM</v>
          </cell>
          <cell r="D7533" t="str">
            <v>UN</v>
          </cell>
          <cell r="E7533">
            <v>0</v>
          </cell>
        </row>
        <row r="7534">
          <cell r="B7534" t="str">
            <v>529407</v>
          </cell>
          <cell r="C7534" t="str">
            <v>VALVULA GAV. MO FG/VOL.C/RED.C/BY P. PN16 D=450MM</v>
          </cell>
          <cell r="D7534" t="str">
            <v>UN</v>
          </cell>
          <cell r="E7534">
            <v>0</v>
          </cell>
        </row>
        <row r="7535">
          <cell r="B7535" t="str">
            <v>529408</v>
          </cell>
          <cell r="C7535" t="str">
            <v>VALVULA GAV. MO FG/VOL.C/RED.C/BY P. PN16 D=500MM</v>
          </cell>
          <cell r="D7535" t="str">
            <v>UN</v>
          </cell>
          <cell r="E7535">
            <v>0</v>
          </cell>
        </row>
        <row r="7536">
          <cell r="B7536" t="str">
            <v>529409</v>
          </cell>
          <cell r="C7536" t="str">
            <v>VALVULA GAV. MO FG/VOL.C/RED.C/BY P. PN16 D=600MM</v>
          </cell>
          <cell r="D7536" t="str">
            <v>UN</v>
          </cell>
          <cell r="E7536">
            <v>0</v>
          </cell>
        </row>
        <row r="7537">
          <cell r="B7537" t="str">
            <v>529410</v>
          </cell>
          <cell r="C7537" t="str">
            <v>VALVULA GAV. MO FG/VOL.C/RED.C/BY P. PN16 D=700MM</v>
          </cell>
          <cell r="D7537" t="str">
            <v>UN</v>
          </cell>
          <cell r="E7537">
            <v>0</v>
          </cell>
        </row>
        <row r="7538">
          <cell r="B7538" t="str">
            <v>529411</v>
          </cell>
          <cell r="C7538" t="str">
            <v>VALVULA GAV. MO FG/VOL.C/RED.C/BY P. PN16 D=800MM</v>
          </cell>
          <cell r="D7538" t="str">
            <v>UN</v>
          </cell>
          <cell r="E7538">
            <v>0</v>
          </cell>
        </row>
        <row r="7539">
          <cell r="B7539" t="str">
            <v>529412</v>
          </cell>
          <cell r="C7539" t="str">
            <v>VALVULA GAV. MO FG/VOL.C/RED.C/BY P. PN16 D=900MM</v>
          </cell>
          <cell r="D7539" t="str">
            <v>UN</v>
          </cell>
          <cell r="E7539">
            <v>0</v>
          </cell>
        </row>
        <row r="7540">
          <cell r="B7540" t="str">
            <v>529413</v>
          </cell>
          <cell r="C7540" t="str">
            <v>VALVULA GAV. MO FG/VOL.C/RED.C/BY P. PN16 D=1000MM</v>
          </cell>
          <cell r="D7540" t="str">
            <v>UN</v>
          </cell>
          <cell r="E7540">
            <v>0</v>
          </cell>
        </row>
        <row r="7541">
          <cell r="B7541" t="str">
            <v>529414</v>
          </cell>
          <cell r="C7541" t="str">
            <v>VALVULA GAV. MO JE/CAB. C/RED.C/BY P. PN16 D=300MM</v>
          </cell>
          <cell r="D7541" t="str">
            <v>UN</v>
          </cell>
          <cell r="E7541">
            <v>0</v>
          </cell>
        </row>
        <row r="7542">
          <cell r="B7542" t="str">
            <v>529415</v>
          </cell>
          <cell r="C7542" t="str">
            <v>VALVULA GAV. MO JE/CAB. C/RED.C/BY P. PN16 D=350MM</v>
          </cell>
          <cell r="D7542" t="str">
            <v>UN</v>
          </cell>
          <cell r="E7542">
            <v>0</v>
          </cell>
        </row>
        <row r="7543">
          <cell r="B7543" t="str">
            <v>529416</v>
          </cell>
          <cell r="C7543" t="str">
            <v>VALVULA GAV. MO JE/CAB. C/RED.C/BY P. PN16 D=400MM</v>
          </cell>
          <cell r="D7543" t="str">
            <v>UN</v>
          </cell>
          <cell r="E7543">
            <v>0</v>
          </cell>
        </row>
        <row r="7544">
          <cell r="B7544" t="str">
            <v>529417</v>
          </cell>
          <cell r="C7544" t="str">
            <v>VALVULA GAV. MO JE/CAB. C/RED.C/BY P. PN16 D=450MM</v>
          </cell>
          <cell r="D7544" t="str">
            <v>UN</v>
          </cell>
          <cell r="E7544">
            <v>0</v>
          </cell>
        </row>
        <row r="7545">
          <cell r="B7545" t="str">
            <v>529418</v>
          </cell>
          <cell r="C7545" t="str">
            <v>VALVULA GAV. MO JE/CAB. C/RED.C/BY P. PN16 D=500MM</v>
          </cell>
          <cell r="D7545" t="str">
            <v>UN</v>
          </cell>
          <cell r="E7545">
            <v>0</v>
          </cell>
        </row>
        <row r="7546">
          <cell r="B7546" t="str">
            <v>529419</v>
          </cell>
          <cell r="C7546" t="str">
            <v>VALVULA GAV. MO JE/CAB. C/RED.C/BY P. PN16 D=600MM</v>
          </cell>
          <cell r="D7546" t="str">
            <v>UN</v>
          </cell>
          <cell r="E7546">
            <v>0</v>
          </cell>
        </row>
        <row r="7547">
          <cell r="B7547" t="str">
            <v>529420</v>
          </cell>
          <cell r="C7547" t="str">
            <v>VALVULA GAV. MO JE/VOL. C/RED.C/BY P. PN16 D=300MM</v>
          </cell>
          <cell r="D7547" t="str">
            <v>UN</v>
          </cell>
          <cell r="E7547">
            <v>0</v>
          </cell>
        </row>
        <row r="7548">
          <cell r="B7548" t="str">
            <v>529421</v>
          </cell>
          <cell r="C7548" t="str">
            <v>VALVULA GAV. MO JE/VOL. C/RED.C/BY P. PN16 D=350MM</v>
          </cell>
          <cell r="D7548" t="str">
            <v>UN</v>
          </cell>
          <cell r="E7548">
            <v>0</v>
          </cell>
        </row>
        <row r="7549">
          <cell r="B7549" t="str">
            <v>529422</v>
          </cell>
          <cell r="C7549" t="str">
            <v>VALVULA GAV. MO JE/VOL. C/RED.C/BY P. PN16 D=400MM</v>
          </cell>
          <cell r="D7549" t="str">
            <v>UN</v>
          </cell>
          <cell r="E7549">
            <v>0</v>
          </cell>
        </row>
        <row r="7550">
          <cell r="B7550" t="str">
            <v>529423</v>
          </cell>
          <cell r="C7550" t="str">
            <v>VALVULA GAV. MO JE/VOL. C/RED.C/BY P. PN16 D=450MM</v>
          </cell>
          <cell r="D7550" t="str">
            <v>UN</v>
          </cell>
          <cell r="E7550">
            <v>0</v>
          </cell>
        </row>
        <row r="7551">
          <cell r="B7551" t="str">
            <v>529424</v>
          </cell>
          <cell r="C7551" t="str">
            <v>VALVULA GAV. MO JE/VOL. C/RED.C/BY P. PN16 D=500MM</v>
          </cell>
          <cell r="D7551" t="str">
            <v>UN</v>
          </cell>
          <cell r="E7551">
            <v>0</v>
          </cell>
        </row>
        <row r="7552">
          <cell r="B7552" t="str">
            <v>529425</v>
          </cell>
          <cell r="C7552" t="str">
            <v>VALVULA GAV. MO JE/VOL. C/RED.C/BY P. PN16 D=600MM</v>
          </cell>
          <cell r="D7552" t="str">
            <v>UN</v>
          </cell>
          <cell r="E7552">
            <v>0</v>
          </cell>
        </row>
        <row r="7554">
          <cell r="B7554" t="str">
            <v>529500</v>
          </cell>
          <cell r="C7554" t="str">
            <v>VALVULA GAV. MO PN-25 (SETOR ABDIB GLOBAL 40%; C32 - FERRO/ACO/DERIV. 60%)</v>
          </cell>
        </row>
        <row r="7555">
          <cell r="B7555" t="str">
            <v>529501</v>
          </cell>
          <cell r="C7555" t="str">
            <v>VALVULA GAV. MO FG/CAB. S/BY PASS PN25 D=50MM</v>
          </cell>
          <cell r="D7555" t="str">
            <v>UN</v>
          </cell>
          <cell r="E7555">
            <v>0</v>
          </cell>
        </row>
        <row r="7556">
          <cell r="B7556" t="str">
            <v>529502</v>
          </cell>
          <cell r="C7556" t="str">
            <v>VALVULA GAV. MO FG/CAB. S/BY PASS PN25 D=75MM</v>
          </cell>
          <cell r="D7556" t="str">
            <v>UN</v>
          </cell>
          <cell r="E7556">
            <v>0</v>
          </cell>
        </row>
        <row r="7557">
          <cell r="B7557" t="str">
            <v>529503</v>
          </cell>
          <cell r="C7557" t="str">
            <v>VALVULA GAV. MO FG/CAB. S/BY PASS PN25 D=80MM</v>
          </cell>
          <cell r="D7557" t="str">
            <v>UN</v>
          </cell>
          <cell r="E7557">
            <v>0</v>
          </cell>
        </row>
        <row r="7558">
          <cell r="B7558" t="str">
            <v>529504</v>
          </cell>
          <cell r="C7558" t="str">
            <v>VALVULA GAV. MO FG/CAB. S/BY PASS PN25 D=100MM</v>
          </cell>
          <cell r="D7558" t="str">
            <v>UN</v>
          </cell>
          <cell r="E7558">
            <v>0</v>
          </cell>
        </row>
        <row r="7559">
          <cell r="B7559" t="str">
            <v>529505</v>
          </cell>
          <cell r="C7559" t="str">
            <v>VALVULA GAV. MO FG/CAB. S/BY PASS PN25 D=150MM</v>
          </cell>
          <cell r="D7559" t="str">
            <v>UN</v>
          </cell>
          <cell r="E7559">
            <v>0</v>
          </cell>
        </row>
        <row r="7560">
          <cell r="B7560" t="str">
            <v>529506</v>
          </cell>
          <cell r="C7560" t="str">
            <v>VALVULA GAV. MO FG/CAB. S/BY PASS PN25 D=200MM</v>
          </cell>
          <cell r="D7560" t="str">
            <v>UN</v>
          </cell>
          <cell r="E7560">
            <v>0</v>
          </cell>
        </row>
        <row r="7561">
          <cell r="B7561" t="str">
            <v>529507</v>
          </cell>
          <cell r="C7561" t="str">
            <v>VALVULA GAV. MO FG/CAB. S/BY PASS PN25 D=250MM</v>
          </cell>
          <cell r="D7561" t="str">
            <v>UN</v>
          </cell>
          <cell r="E7561">
            <v>0</v>
          </cell>
        </row>
        <row r="7562">
          <cell r="B7562" t="str">
            <v>529508</v>
          </cell>
          <cell r="C7562" t="str">
            <v>VALVULA GAV. MO FG/CAB. S/BY PASS PN25 D=300MM</v>
          </cell>
          <cell r="D7562" t="str">
            <v>UN</v>
          </cell>
          <cell r="E7562">
            <v>0</v>
          </cell>
        </row>
        <row r="7563">
          <cell r="B7563" t="str">
            <v>529509</v>
          </cell>
          <cell r="C7563" t="str">
            <v>VALVULA GAV. MO FG/CAB. S/BY PASS PN25 D=350MM</v>
          </cell>
          <cell r="D7563" t="str">
            <v>UN</v>
          </cell>
          <cell r="E7563">
            <v>0</v>
          </cell>
        </row>
        <row r="7564">
          <cell r="B7564" t="str">
            <v>529510</v>
          </cell>
          <cell r="C7564" t="str">
            <v>VALVULA GAV. MO FG/CAB. S/BY PASS PN25 D=400MM</v>
          </cell>
          <cell r="D7564" t="str">
            <v>UN</v>
          </cell>
          <cell r="E7564">
            <v>0</v>
          </cell>
        </row>
        <row r="7565">
          <cell r="B7565" t="str">
            <v>529511</v>
          </cell>
          <cell r="C7565" t="str">
            <v>VALVULA GAV. MO FG/CAB. S/BY PASS PN25 D=450MM</v>
          </cell>
          <cell r="D7565" t="str">
            <v>UN</v>
          </cell>
          <cell r="E7565">
            <v>0</v>
          </cell>
        </row>
        <row r="7566">
          <cell r="B7566" t="str">
            <v>529512</v>
          </cell>
          <cell r="C7566" t="str">
            <v>VALVULA GAV. MO FG/CAB. S/BY PASS PN25 D=500MM</v>
          </cell>
          <cell r="D7566" t="str">
            <v>UN</v>
          </cell>
          <cell r="E7566">
            <v>0</v>
          </cell>
        </row>
        <row r="7567">
          <cell r="B7567" t="str">
            <v>529513</v>
          </cell>
          <cell r="C7567" t="str">
            <v>VALVULA GAV. MO FG/CAB. S/BY PASS PN25 D=600MM</v>
          </cell>
          <cell r="D7567" t="str">
            <v>UN</v>
          </cell>
          <cell r="E7567">
            <v>0</v>
          </cell>
        </row>
        <row r="7568">
          <cell r="B7568" t="str">
            <v>529514</v>
          </cell>
          <cell r="C7568" t="str">
            <v>VALVULA GAV. MO FG/CAB. S/BY PASS PN25 D=700MM</v>
          </cell>
          <cell r="D7568" t="str">
            <v>UN</v>
          </cell>
          <cell r="E7568">
            <v>0</v>
          </cell>
        </row>
        <row r="7569">
          <cell r="B7569" t="str">
            <v>529515</v>
          </cell>
          <cell r="C7569" t="str">
            <v>VALVULA GAV. MO FG/CAB. S/BY PASS PN25 D=800MM</v>
          </cell>
          <cell r="D7569" t="str">
            <v>UN</v>
          </cell>
          <cell r="E7569">
            <v>0</v>
          </cell>
        </row>
        <row r="7570">
          <cell r="B7570" t="str">
            <v>529516</v>
          </cell>
          <cell r="C7570" t="str">
            <v>VALVULA GAV. MO FG/CAB. S/BY PASS PN25 D=900MM</v>
          </cell>
          <cell r="D7570" t="str">
            <v>UN</v>
          </cell>
          <cell r="E7570">
            <v>0</v>
          </cell>
        </row>
        <row r="7571">
          <cell r="B7571" t="str">
            <v>529517</v>
          </cell>
          <cell r="C7571" t="str">
            <v>VALVULA GAV. MO FG/CAB. S/BY PASS PN25 D=1000MM</v>
          </cell>
          <cell r="D7571" t="str">
            <v>UN</v>
          </cell>
          <cell r="E7571">
            <v>0</v>
          </cell>
        </row>
        <row r="7572">
          <cell r="B7572" t="str">
            <v>529518</v>
          </cell>
          <cell r="C7572" t="str">
            <v>VALVULA GAV. MO FG/VOL. S/BY PASS PN25 D=50MM</v>
          </cell>
          <cell r="D7572" t="str">
            <v>UN</v>
          </cell>
          <cell r="E7572">
            <v>0</v>
          </cell>
        </row>
        <row r="7573">
          <cell r="B7573" t="str">
            <v>529519</v>
          </cell>
          <cell r="C7573" t="str">
            <v>VALVULA GAV. MO FG/VOL. S/BY PASS PN25 D=75MM</v>
          </cell>
          <cell r="D7573" t="str">
            <v>UN</v>
          </cell>
          <cell r="E7573">
            <v>0</v>
          </cell>
        </row>
        <row r="7574">
          <cell r="B7574" t="str">
            <v>529520</v>
          </cell>
          <cell r="C7574" t="str">
            <v>VALVULA GAV. MO FG/VOL. S/BY PASS PN25 D=80MM</v>
          </cell>
          <cell r="D7574" t="str">
            <v>UN</v>
          </cell>
          <cell r="E7574">
            <v>0</v>
          </cell>
        </row>
        <row r="7575">
          <cell r="B7575" t="str">
            <v>529521</v>
          </cell>
          <cell r="C7575" t="str">
            <v>VALVULA GAV. MO FG/VOL. S/BY PASS PN25 D=100MM</v>
          </cell>
          <cell r="D7575" t="str">
            <v>UN</v>
          </cell>
          <cell r="E7575">
            <v>0</v>
          </cell>
        </row>
        <row r="7576">
          <cell r="B7576" t="str">
            <v>529522</v>
          </cell>
          <cell r="C7576" t="str">
            <v>VALVULA GAV. MO FG/VOL. S/BY PASS PN25 D=150MM</v>
          </cell>
          <cell r="D7576" t="str">
            <v>UN</v>
          </cell>
          <cell r="E7576">
            <v>0</v>
          </cell>
        </row>
        <row r="7577">
          <cell r="B7577" t="str">
            <v>529523</v>
          </cell>
          <cell r="C7577" t="str">
            <v>VALVULA GAV. MO FG/VOL. S/BY PASS PN25 D=200MM</v>
          </cell>
          <cell r="D7577" t="str">
            <v>UN</v>
          </cell>
          <cell r="E7577">
            <v>0</v>
          </cell>
        </row>
        <row r="7578">
          <cell r="B7578" t="str">
            <v>529524</v>
          </cell>
          <cell r="C7578" t="str">
            <v>VALVULA GAV. MO FG/VOL. S/BY PASS PN25 D=250MM</v>
          </cell>
          <cell r="D7578" t="str">
            <v>UN</v>
          </cell>
          <cell r="E7578">
            <v>0</v>
          </cell>
        </row>
        <row r="7579">
          <cell r="B7579" t="str">
            <v>529525</v>
          </cell>
          <cell r="C7579" t="str">
            <v>VALVULA GAV. MO FG/VOL. S/BY PASS PN25 D=300MM</v>
          </cell>
          <cell r="D7579" t="str">
            <v>UN</v>
          </cell>
          <cell r="E7579">
            <v>0</v>
          </cell>
        </row>
        <row r="7580">
          <cell r="B7580" t="str">
            <v>529526</v>
          </cell>
          <cell r="C7580" t="str">
            <v>VALVULA GAV. MO FG/VOL. S/BY PASS PN25 D=350MM</v>
          </cell>
          <cell r="D7580" t="str">
            <v>UN</v>
          </cell>
          <cell r="E7580">
            <v>0</v>
          </cell>
        </row>
        <row r="7581">
          <cell r="B7581" t="str">
            <v>529527</v>
          </cell>
          <cell r="C7581" t="str">
            <v>VALVULA GAV. MO FG/VOL. S/BY PASS PN25 D=400MM</v>
          </cell>
          <cell r="D7581" t="str">
            <v>UN</v>
          </cell>
          <cell r="E7581">
            <v>0</v>
          </cell>
        </row>
        <row r="7582">
          <cell r="B7582" t="str">
            <v>529528</v>
          </cell>
          <cell r="C7582" t="str">
            <v>VALVULA GAV. MO FG/VOL. S/BY PASS PN25 D=450MM</v>
          </cell>
          <cell r="D7582" t="str">
            <v>UN</v>
          </cell>
          <cell r="E7582">
            <v>0</v>
          </cell>
        </row>
        <row r="7583">
          <cell r="B7583" t="str">
            <v>529529</v>
          </cell>
          <cell r="C7583" t="str">
            <v>VALVULA GAV. MO FG/VOL. S/BY PASS PN25 D=500MM</v>
          </cell>
          <cell r="D7583" t="str">
            <v>UN</v>
          </cell>
          <cell r="E7583">
            <v>0</v>
          </cell>
        </row>
        <row r="7584">
          <cell r="B7584" t="str">
            <v>529530</v>
          </cell>
          <cell r="C7584" t="str">
            <v>VALVULA GAV. MO FG/VOL. S/BY PASS PN25 D=600MM</v>
          </cell>
          <cell r="D7584" t="str">
            <v>UN</v>
          </cell>
          <cell r="E7584">
            <v>0</v>
          </cell>
        </row>
        <row r="7585">
          <cell r="B7585" t="str">
            <v>529531</v>
          </cell>
          <cell r="C7585" t="str">
            <v>VALVULA GAV. MO FG/VOL. S/BY PASS PN25 D=700MM</v>
          </cell>
          <cell r="D7585" t="str">
            <v>UN</v>
          </cell>
          <cell r="E7585">
            <v>0</v>
          </cell>
        </row>
        <row r="7586">
          <cell r="B7586" t="str">
            <v>529532</v>
          </cell>
          <cell r="C7586" t="str">
            <v>VALVULA GAV. MO FG/VOL. S/BY PASS PN25 D=800MM</v>
          </cell>
          <cell r="D7586" t="str">
            <v>UN</v>
          </cell>
          <cell r="E7586">
            <v>0</v>
          </cell>
        </row>
        <row r="7587">
          <cell r="B7587" t="str">
            <v>529533</v>
          </cell>
          <cell r="C7587" t="str">
            <v>VALVULA GAV. MO FG/VOL. S/BY PASS PN25 D=900MM</v>
          </cell>
          <cell r="D7587" t="str">
            <v>UN</v>
          </cell>
          <cell r="E7587">
            <v>0</v>
          </cell>
        </row>
        <row r="7588">
          <cell r="B7588" t="str">
            <v>529534</v>
          </cell>
          <cell r="C7588" t="str">
            <v>VALVULA GAV. MO FG/VOL. S/BY PASS PN25 D=1000MM</v>
          </cell>
          <cell r="D7588" t="str">
            <v>UN</v>
          </cell>
          <cell r="E7588">
            <v>0</v>
          </cell>
        </row>
        <row r="7589">
          <cell r="B7589" t="str">
            <v>529535</v>
          </cell>
          <cell r="C7589" t="str">
            <v>VALVULA GAV. MO FG/CAB. C/RED.S/BY P. PN25 D=300MM</v>
          </cell>
          <cell r="D7589" t="str">
            <v>UN</v>
          </cell>
          <cell r="E7589">
            <v>0</v>
          </cell>
        </row>
        <row r="7590">
          <cell r="B7590" t="str">
            <v>529536</v>
          </cell>
          <cell r="C7590" t="str">
            <v>VALVULA GAV. MO FG/CAB. C/RED.S/BY P. PN25 D=350MM</v>
          </cell>
          <cell r="D7590" t="str">
            <v>UN</v>
          </cell>
          <cell r="E7590">
            <v>0</v>
          </cell>
        </row>
        <row r="7591">
          <cell r="B7591" t="str">
            <v>529537</v>
          </cell>
          <cell r="C7591" t="str">
            <v>VALVULA GAV. MO FG/CAB. C/RED.S/BY P. PN25 D=400MM</v>
          </cell>
          <cell r="D7591" t="str">
            <v>UN</v>
          </cell>
          <cell r="E7591">
            <v>0</v>
          </cell>
        </row>
        <row r="7592">
          <cell r="B7592" t="str">
            <v>529538</v>
          </cell>
          <cell r="C7592" t="str">
            <v>VALVULA GAV. MO FG/CAB. C/RED.S/BY P. PN25 D=450MM</v>
          </cell>
          <cell r="D7592" t="str">
            <v>UN</v>
          </cell>
          <cell r="E7592">
            <v>0</v>
          </cell>
        </row>
        <row r="7593">
          <cell r="B7593" t="str">
            <v>529539</v>
          </cell>
          <cell r="C7593" t="str">
            <v>VALVULA GAV. MO FG/CAB. C/RED.S/BY P. PN25 D=500MM</v>
          </cell>
          <cell r="D7593" t="str">
            <v>UN</v>
          </cell>
          <cell r="E7593">
            <v>0</v>
          </cell>
        </row>
        <row r="7594">
          <cell r="B7594" t="str">
            <v>529540</v>
          </cell>
          <cell r="C7594" t="str">
            <v>VALVULA GAV. MO FG/CAB. C/RED.S/BY P. PN25 D=600MM</v>
          </cell>
          <cell r="D7594" t="str">
            <v>UN</v>
          </cell>
          <cell r="E7594">
            <v>0</v>
          </cell>
        </row>
        <row r="7595">
          <cell r="B7595" t="str">
            <v>529541</v>
          </cell>
          <cell r="C7595" t="str">
            <v>VALVULA GAV. MO FG/CAB. C/RED.S/BY P. PN25 D=700MM</v>
          </cell>
          <cell r="D7595" t="str">
            <v>UN</v>
          </cell>
          <cell r="E7595">
            <v>0</v>
          </cell>
        </row>
        <row r="7596">
          <cell r="B7596" t="str">
            <v>529542</v>
          </cell>
          <cell r="C7596" t="str">
            <v>VALVULA GAV. MO FG/CAB. C/RED.S/BY P. PN25 D=800MM</v>
          </cell>
          <cell r="D7596" t="str">
            <v>UN</v>
          </cell>
          <cell r="E7596">
            <v>0</v>
          </cell>
        </row>
        <row r="7597">
          <cell r="B7597" t="str">
            <v>529543</v>
          </cell>
          <cell r="C7597" t="str">
            <v>VALVULA GAV. MO FG/CAB. C/RED.S/BY P. PN25 D=900MM</v>
          </cell>
          <cell r="D7597" t="str">
            <v>UN</v>
          </cell>
          <cell r="E7597">
            <v>0</v>
          </cell>
        </row>
        <row r="7598">
          <cell r="B7598" t="str">
            <v>529544</v>
          </cell>
          <cell r="C7598" t="str">
            <v>VALVULA GAV. MO FG/CAB. C/RED.S/BY P. PN25 D=1000M</v>
          </cell>
          <cell r="D7598" t="str">
            <v>UN</v>
          </cell>
          <cell r="E7598">
            <v>0</v>
          </cell>
        </row>
        <row r="7599">
          <cell r="B7599" t="str">
            <v>529545</v>
          </cell>
          <cell r="C7599" t="str">
            <v>VALVULA GAV. MO FG/VOL. C/RED.S/BY P. PN25 D=300MM</v>
          </cell>
          <cell r="D7599" t="str">
            <v>UN</v>
          </cell>
          <cell r="E7599">
            <v>0</v>
          </cell>
        </row>
        <row r="7600">
          <cell r="B7600" t="str">
            <v>529546</v>
          </cell>
          <cell r="C7600" t="str">
            <v>VALVULA GAV. MO FG/VOL. C/RED.S/BY P. PN25 D=350MM</v>
          </cell>
          <cell r="D7600" t="str">
            <v>UN</v>
          </cell>
          <cell r="E7600">
            <v>0</v>
          </cell>
        </row>
        <row r="7601">
          <cell r="B7601" t="str">
            <v>529547</v>
          </cell>
          <cell r="C7601" t="str">
            <v>VALVULA GAV. MO FG/VOL. C/RED.S/BY P. PN25 D=400MM</v>
          </cell>
          <cell r="D7601" t="str">
            <v>UN</v>
          </cell>
          <cell r="E7601">
            <v>0</v>
          </cell>
        </row>
        <row r="7602">
          <cell r="B7602" t="str">
            <v>529548</v>
          </cell>
          <cell r="C7602" t="str">
            <v>VALVULA GAV. MO FG/VOL. C/RED.S/BY P. PN25 D=450MM</v>
          </cell>
          <cell r="D7602" t="str">
            <v>UN</v>
          </cell>
          <cell r="E7602">
            <v>0</v>
          </cell>
        </row>
        <row r="7603">
          <cell r="B7603" t="str">
            <v>529549</v>
          </cell>
          <cell r="C7603" t="str">
            <v>VALVULA GAV. MO FG/VOL. C/RED.S/BY P. PN25 D=500MM</v>
          </cell>
          <cell r="D7603" t="str">
            <v>UN</v>
          </cell>
          <cell r="E7603">
            <v>0</v>
          </cell>
        </row>
        <row r="7604">
          <cell r="B7604" t="str">
            <v>529550</v>
          </cell>
          <cell r="C7604" t="str">
            <v>VALVULA GAV. MO FG/VOL. C/RED.S/BY P. PN25 D=600MM</v>
          </cell>
          <cell r="D7604" t="str">
            <v>UN</v>
          </cell>
          <cell r="E7604">
            <v>0</v>
          </cell>
        </row>
        <row r="7605">
          <cell r="B7605" t="str">
            <v>529551</v>
          </cell>
          <cell r="C7605" t="str">
            <v>VALVULA GAV. MO FG/VOL. C/RED.S/BY P. PN25 D=700MM</v>
          </cell>
          <cell r="D7605" t="str">
            <v>UN</v>
          </cell>
          <cell r="E7605">
            <v>0</v>
          </cell>
        </row>
        <row r="7606">
          <cell r="B7606" t="str">
            <v>529552</v>
          </cell>
          <cell r="C7606" t="str">
            <v>VALVULA GAV. MO FG/VOL. C/RED.S/BY P. PN25 D=800MM</v>
          </cell>
          <cell r="D7606" t="str">
            <v>UN</v>
          </cell>
          <cell r="E7606">
            <v>0</v>
          </cell>
        </row>
        <row r="7607">
          <cell r="B7607" t="str">
            <v>529553</v>
          </cell>
          <cell r="C7607" t="str">
            <v>VALVULA GAV. MO FG/VOL. C/RED.S/BY P. PN25 D=900MM</v>
          </cell>
          <cell r="D7607" t="str">
            <v>UN</v>
          </cell>
          <cell r="E7607">
            <v>0</v>
          </cell>
        </row>
        <row r="7608">
          <cell r="B7608" t="str">
            <v>529554</v>
          </cell>
          <cell r="C7608" t="str">
            <v>VALVULA GAV. MO FG/VOL. C/RED.S/BY P. PN25 D=1000M</v>
          </cell>
          <cell r="D7608" t="str">
            <v>UN</v>
          </cell>
          <cell r="E7608">
            <v>0</v>
          </cell>
        </row>
        <row r="7609">
          <cell r="B7609" t="str">
            <v>529555</v>
          </cell>
          <cell r="C7609" t="str">
            <v>VALVULA GAV. MO FG/CAB. C/BY PASS PN25 D=250MM</v>
          </cell>
          <cell r="D7609" t="str">
            <v>UN</v>
          </cell>
          <cell r="E7609">
            <v>0</v>
          </cell>
        </row>
        <row r="7610">
          <cell r="B7610" t="str">
            <v>529556</v>
          </cell>
          <cell r="C7610" t="str">
            <v>VALVULA GAV. MO FG/CAB. C/BY PASS PN25 D=300MM</v>
          </cell>
          <cell r="D7610" t="str">
            <v>UN</v>
          </cell>
          <cell r="E7610">
            <v>0</v>
          </cell>
        </row>
        <row r="7611">
          <cell r="B7611" t="str">
            <v>529557</v>
          </cell>
          <cell r="C7611" t="str">
            <v>VALVULA GAV. MO FG/CAB. C/BY PASS PN25 D=350MM</v>
          </cell>
          <cell r="D7611" t="str">
            <v>UN</v>
          </cell>
          <cell r="E7611">
            <v>0</v>
          </cell>
        </row>
        <row r="7612">
          <cell r="B7612" t="str">
            <v>529558</v>
          </cell>
          <cell r="C7612" t="str">
            <v>VALVULA GAV. MO FG/CAB. C/BY PASS PN25 D=400MM</v>
          </cell>
          <cell r="D7612" t="str">
            <v>UN</v>
          </cell>
          <cell r="E7612">
            <v>0</v>
          </cell>
        </row>
        <row r="7613">
          <cell r="B7613" t="str">
            <v>529559</v>
          </cell>
          <cell r="C7613" t="str">
            <v>VALVULA GAV. MO FG/CAB. C/BY PASS PN25 D=450MM</v>
          </cell>
          <cell r="D7613" t="str">
            <v>UN</v>
          </cell>
          <cell r="E7613">
            <v>0</v>
          </cell>
        </row>
        <row r="7614">
          <cell r="B7614" t="str">
            <v>529560</v>
          </cell>
          <cell r="C7614" t="str">
            <v>VALVULA GAV. MO FG/CAB. C/BY PASS PN25 D=500MM</v>
          </cell>
          <cell r="D7614" t="str">
            <v>UN</v>
          </cell>
          <cell r="E7614">
            <v>0</v>
          </cell>
        </row>
        <row r="7615">
          <cell r="B7615" t="str">
            <v>529561</v>
          </cell>
          <cell r="C7615" t="str">
            <v>VALVULA GAV. MO FG/CAB. C/BY PASS PN25 D=600MM</v>
          </cell>
          <cell r="D7615" t="str">
            <v>UN</v>
          </cell>
          <cell r="E7615">
            <v>0</v>
          </cell>
        </row>
        <row r="7616">
          <cell r="B7616" t="str">
            <v>529562</v>
          </cell>
          <cell r="C7616" t="str">
            <v>VALVULA GAV. MO FG/CAB. C/BY PASS PN25 D=700MM</v>
          </cell>
          <cell r="D7616" t="str">
            <v>UN</v>
          </cell>
          <cell r="E7616">
            <v>0</v>
          </cell>
        </row>
        <row r="7617">
          <cell r="B7617" t="str">
            <v>529563</v>
          </cell>
          <cell r="C7617" t="str">
            <v>VALVULA GAV. MO FG/CAB. C/BY PASS PN25 D=800MM</v>
          </cell>
          <cell r="D7617" t="str">
            <v>UN</v>
          </cell>
          <cell r="E7617">
            <v>0</v>
          </cell>
        </row>
        <row r="7618">
          <cell r="B7618" t="str">
            <v>529564</v>
          </cell>
          <cell r="C7618" t="str">
            <v>VALVULA GAV. MO FG/CAB. C/BY PASS PN25 D=900MM</v>
          </cell>
          <cell r="D7618" t="str">
            <v>UN</v>
          </cell>
          <cell r="E7618">
            <v>0</v>
          </cell>
        </row>
        <row r="7619">
          <cell r="B7619" t="str">
            <v>529565</v>
          </cell>
          <cell r="C7619" t="str">
            <v>VALVULA GAV. MO FG/CAB. C/BY PASS PN25 D=1000MM</v>
          </cell>
          <cell r="D7619" t="str">
            <v>UN</v>
          </cell>
          <cell r="E7619">
            <v>0</v>
          </cell>
        </row>
        <row r="7620">
          <cell r="B7620" t="str">
            <v>529566</v>
          </cell>
          <cell r="C7620" t="str">
            <v>VALVULA GAV. MO FG/VOL. C/BY PASS PN25 D=250MM</v>
          </cell>
          <cell r="D7620" t="str">
            <v>UN</v>
          </cell>
          <cell r="E7620">
            <v>0</v>
          </cell>
        </row>
        <row r="7621">
          <cell r="B7621" t="str">
            <v>529567</v>
          </cell>
          <cell r="C7621" t="str">
            <v>VALVULA GAV. MO FG/VOL. C/BY PASS PN25 D=300MM</v>
          </cell>
          <cell r="D7621" t="str">
            <v>UN</v>
          </cell>
          <cell r="E7621">
            <v>0</v>
          </cell>
        </row>
        <row r="7622">
          <cell r="B7622" t="str">
            <v>529568</v>
          </cell>
          <cell r="C7622" t="str">
            <v>VALVULA GAV. MO FG/VOL. C/BY PASS PN25 D=350MM</v>
          </cell>
          <cell r="D7622" t="str">
            <v>UN</v>
          </cell>
          <cell r="E7622">
            <v>0</v>
          </cell>
        </row>
        <row r="7623">
          <cell r="B7623" t="str">
            <v>529569</v>
          </cell>
          <cell r="C7623" t="str">
            <v>VALVULA GAV. MO FG/VOL. C/BY PASS PN25 D=400MM</v>
          </cell>
          <cell r="D7623" t="str">
            <v>UN</v>
          </cell>
          <cell r="E7623">
            <v>0</v>
          </cell>
        </row>
        <row r="7624">
          <cell r="B7624" t="str">
            <v>529570</v>
          </cell>
          <cell r="C7624" t="str">
            <v>VALVULA GAV. MO FG/VOL. C/BY PASS PN25 D=450MM</v>
          </cell>
          <cell r="D7624" t="str">
            <v>UN</v>
          </cell>
          <cell r="E7624">
            <v>0</v>
          </cell>
        </row>
        <row r="7625">
          <cell r="B7625" t="str">
            <v>529571</v>
          </cell>
          <cell r="C7625" t="str">
            <v>VALVULA GAV. MO FG/VOL. C/BY PASS PN25 D=500MM</v>
          </cell>
          <cell r="D7625" t="str">
            <v>UN</v>
          </cell>
          <cell r="E7625">
            <v>0</v>
          </cell>
        </row>
        <row r="7626">
          <cell r="B7626" t="str">
            <v>529572</v>
          </cell>
          <cell r="C7626" t="str">
            <v>VALVULA GAV. MO FG/VOL. C/BY PASS PN25 D=600MM</v>
          </cell>
          <cell r="D7626" t="str">
            <v>UN</v>
          </cell>
          <cell r="E7626">
            <v>0</v>
          </cell>
        </row>
        <row r="7627">
          <cell r="B7627" t="str">
            <v>529573</v>
          </cell>
          <cell r="C7627" t="str">
            <v>VALVULA GAV. MO FG/VOL. C/BY PASS PN25 D=700MM</v>
          </cell>
          <cell r="D7627" t="str">
            <v>UN</v>
          </cell>
          <cell r="E7627">
            <v>0</v>
          </cell>
        </row>
        <row r="7628">
          <cell r="B7628" t="str">
            <v>529574</v>
          </cell>
          <cell r="C7628" t="str">
            <v>VALVULA GAV. MO FG/VOL. C/BY PASS PN25 D=800MM</v>
          </cell>
          <cell r="D7628" t="str">
            <v>UN</v>
          </cell>
          <cell r="E7628">
            <v>0</v>
          </cell>
        </row>
        <row r="7629">
          <cell r="B7629" t="str">
            <v>529575</v>
          </cell>
          <cell r="C7629" t="str">
            <v>VALVULA GAV. MO FG/VOL. C/BY PASS PN25 D=900MM</v>
          </cell>
          <cell r="D7629" t="str">
            <v>UN</v>
          </cell>
          <cell r="E7629">
            <v>0</v>
          </cell>
        </row>
        <row r="7630">
          <cell r="B7630" t="str">
            <v>529576</v>
          </cell>
          <cell r="C7630" t="str">
            <v>VALVULA GAV. MO FG/VOL. C/BY PASS PN25 D=1000MM</v>
          </cell>
          <cell r="D7630" t="str">
            <v>UN</v>
          </cell>
          <cell r="E7630">
            <v>0</v>
          </cell>
        </row>
        <row r="7631">
          <cell r="B7631" t="str">
            <v>529577</v>
          </cell>
          <cell r="C7631" t="str">
            <v>VALVULA GAV. MO FG/CAB. C/RED.C/BY P. PN25 D=300MM</v>
          </cell>
          <cell r="D7631" t="str">
            <v>UN</v>
          </cell>
          <cell r="E7631">
            <v>0</v>
          </cell>
        </row>
        <row r="7632">
          <cell r="B7632" t="str">
            <v>529578</v>
          </cell>
          <cell r="C7632" t="str">
            <v>VALVULA GAV. MO FG/CAB. C/RED.C/BY P. PN25 D=350MM</v>
          </cell>
          <cell r="D7632" t="str">
            <v>UN</v>
          </cell>
          <cell r="E7632">
            <v>0</v>
          </cell>
        </row>
        <row r="7633">
          <cell r="B7633" t="str">
            <v>529579</v>
          </cell>
          <cell r="C7633" t="str">
            <v>VALVULA GAV. MO FG/CAB. C/RED.C/BY P. PN25 D=400MM</v>
          </cell>
          <cell r="D7633" t="str">
            <v>UN</v>
          </cell>
          <cell r="E7633">
            <v>0</v>
          </cell>
        </row>
        <row r="7634">
          <cell r="B7634" t="str">
            <v>529580</v>
          </cell>
          <cell r="C7634" t="str">
            <v>VALVULA GAV. MO FG/CAB. C/RED.C/BY P. PN25 D=450MM</v>
          </cell>
          <cell r="D7634" t="str">
            <v>UN</v>
          </cell>
          <cell r="E7634">
            <v>0</v>
          </cell>
        </row>
        <row r="7635">
          <cell r="B7635" t="str">
            <v>529581</v>
          </cell>
          <cell r="C7635" t="str">
            <v>VALVULA GAV. MO FG/CAB. C/RED.C/BY P. PN25 D=500MM</v>
          </cell>
          <cell r="D7635" t="str">
            <v>UN</v>
          </cell>
          <cell r="E7635">
            <v>0</v>
          </cell>
        </row>
        <row r="7636">
          <cell r="B7636" t="str">
            <v>529582</v>
          </cell>
          <cell r="C7636" t="str">
            <v>VALVULA GAV. MO FG/CAB. C/RED.C/BY P. PN25 D=600MM</v>
          </cell>
          <cell r="D7636" t="str">
            <v>UN</v>
          </cell>
          <cell r="E7636">
            <v>0</v>
          </cell>
        </row>
        <row r="7637">
          <cell r="B7637" t="str">
            <v>529583</v>
          </cell>
          <cell r="C7637" t="str">
            <v>VALVULA GAV. MO FG/CAB. C/RED.C/BY P. PN25 D=700MM</v>
          </cell>
          <cell r="D7637" t="str">
            <v>UN</v>
          </cell>
          <cell r="E7637">
            <v>0</v>
          </cell>
        </row>
        <row r="7638">
          <cell r="B7638" t="str">
            <v>529584</v>
          </cell>
          <cell r="C7638" t="str">
            <v>VALVULA GAV. MO FG/CAB. C/RED.C/BY P. PN25 D=800MM</v>
          </cell>
          <cell r="D7638" t="str">
            <v>UN</v>
          </cell>
          <cell r="E7638">
            <v>0</v>
          </cell>
        </row>
        <row r="7639">
          <cell r="B7639" t="str">
            <v>529585</v>
          </cell>
          <cell r="C7639" t="str">
            <v>VALVULA GAV. MO FG/CAB. C/RED.C/BY P. PN25 D=900MM</v>
          </cell>
          <cell r="D7639" t="str">
            <v>UN</v>
          </cell>
          <cell r="E7639">
            <v>0</v>
          </cell>
        </row>
        <row r="7640">
          <cell r="B7640" t="str">
            <v>529586</v>
          </cell>
          <cell r="C7640" t="str">
            <v>VALVULA GAV. MO FG/CAB. C/RED.C/BY P. PN25 D=1000M</v>
          </cell>
          <cell r="D7640" t="str">
            <v>UN</v>
          </cell>
          <cell r="E7640">
            <v>0</v>
          </cell>
        </row>
        <row r="7641">
          <cell r="B7641" t="str">
            <v>529587</v>
          </cell>
          <cell r="C7641" t="str">
            <v>VALVULA GAV. MO FG/VOL. C/RED.C/BY P. PN25 D=300MM</v>
          </cell>
          <cell r="D7641" t="str">
            <v>UN</v>
          </cell>
          <cell r="E7641">
            <v>0</v>
          </cell>
        </row>
        <row r="7642">
          <cell r="B7642" t="str">
            <v>529588</v>
          </cell>
          <cell r="C7642" t="str">
            <v>VALVULA GAV. MO FG/VOL. C/RED.C/BY P. PN25 D=350MM</v>
          </cell>
          <cell r="D7642" t="str">
            <v>UN</v>
          </cell>
          <cell r="E7642">
            <v>0</v>
          </cell>
        </row>
        <row r="7643">
          <cell r="B7643" t="str">
            <v>529589</v>
          </cell>
          <cell r="C7643" t="str">
            <v>VALVULA GAV. MO FG/VOL. C/RED.C/BY P. PN25 D=400MM</v>
          </cell>
          <cell r="D7643" t="str">
            <v>UN</v>
          </cell>
          <cell r="E7643">
            <v>0</v>
          </cell>
        </row>
        <row r="7644">
          <cell r="B7644" t="str">
            <v>529590</v>
          </cell>
          <cell r="C7644" t="str">
            <v>VALVULA GAV. MO FG/VOL. C/RED.C/BY P. PN25 D=450MM</v>
          </cell>
          <cell r="D7644" t="str">
            <v>UN</v>
          </cell>
          <cell r="E7644">
            <v>0</v>
          </cell>
        </row>
        <row r="7645">
          <cell r="B7645" t="str">
            <v>529591</v>
          </cell>
          <cell r="C7645" t="str">
            <v>VALVULA GAV. MO FG/VOL. C/RED.C/BY P. PN25 D=500MM</v>
          </cell>
          <cell r="D7645" t="str">
            <v>UN</v>
          </cell>
          <cell r="E7645">
            <v>0</v>
          </cell>
        </row>
        <row r="7646">
          <cell r="B7646" t="str">
            <v>529592</v>
          </cell>
          <cell r="C7646" t="str">
            <v>VALVULA GAV. MO FG/VOL. C/RED.C/BY P. PN25 D=600MM</v>
          </cell>
          <cell r="D7646" t="str">
            <v>UN</v>
          </cell>
          <cell r="E7646">
            <v>0</v>
          </cell>
        </row>
        <row r="7647">
          <cell r="B7647" t="str">
            <v>529593</v>
          </cell>
          <cell r="C7647" t="str">
            <v>VALVULA GAV. MO FG/VOL. C/RED.C/BY P. PN25 D=700MM</v>
          </cell>
          <cell r="D7647" t="str">
            <v>UN</v>
          </cell>
          <cell r="E7647">
            <v>0</v>
          </cell>
        </row>
        <row r="7648">
          <cell r="B7648" t="str">
            <v>529594</v>
          </cell>
          <cell r="C7648" t="str">
            <v>VALVULA GAV. MO FG/VOL. C/RED.C/BY P. PN25 D=800MM</v>
          </cell>
          <cell r="D7648" t="str">
            <v>UN</v>
          </cell>
          <cell r="E7648">
            <v>0</v>
          </cell>
        </row>
        <row r="7649">
          <cell r="B7649" t="str">
            <v>529595</v>
          </cell>
          <cell r="C7649" t="str">
            <v>VALVULA GAV. MO FG/VOL. C/RED.C/BY P. PN25 D=900MM</v>
          </cell>
          <cell r="D7649" t="str">
            <v>UN</v>
          </cell>
          <cell r="E7649">
            <v>0</v>
          </cell>
        </row>
        <row r="7650">
          <cell r="B7650" t="str">
            <v>529596</v>
          </cell>
          <cell r="C7650" t="str">
            <v>VALVULA GAV. MO FG/VOL. C/RED.C/BY P. PN25 D=1000M</v>
          </cell>
          <cell r="D7650" t="str">
            <v>UN</v>
          </cell>
          <cell r="E7650">
            <v>0</v>
          </cell>
        </row>
        <row r="7652">
          <cell r="B7652" t="str">
            <v>529600</v>
          </cell>
          <cell r="C7652" t="str">
            <v>VALVULA RETENCAO PORT.UNI. S/BY PASS (SETOR ABDIB GLOBAL 40%; C32 - FERRO/ACO/DERIV. 60%)</v>
          </cell>
        </row>
        <row r="7653">
          <cell r="B7653" t="str">
            <v>529601</v>
          </cell>
          <cell r="C7653" t="str">
            <v>VALVULA RETENCAO PORT.UNI. S/BY PASS PN10 D=300MM</v>
          </cell>
          <cell r="D7653" t="str">
            <v>UN</v>
          </cell>
          <cell r="E7653">
            <v>0</v>
          </cell>
        </row>
        <row r="7654">
          <cell r="B7654" t="str">
            <v>529602</v>
          </cell>
          <cell r="C7654" t="str">
            <v>VALVULA RETENCAO PORT.UNI. S/BY PASS PN10 D=350MM</v>
          </cell>
          <cell r="D7654" t="str">
            <v>UN</v>
          </cell>
          <cell r="E7654">
            <v>0</v>
          </cell>
        </row>
        <row r="7655">
          <cell r="B7655" t="str">
            <v>529603</v>
          </cell>
          <cell r="C7655" t="str">
            <v>VALVULA RETENCAO PORT.UNI. S/BY PASS PN10 D=400MM</v>
          </cell>
          <cell r="D7655" t="str">
            <v>UN</v>
          </cell>
          <cell r="E7655">
            <v>0</v>
          </cell>
        </row>
        <row r="7656">
          <cell r="B7656" t="str">
            <v>529604</v>
          </cell>
          <cell r="C7656" t="str">
            <v>VALVULA RETENCAO PORT.UNI. S/BY PASS PN10 D=500MM</v>
          </cell>
          <cell r="D7656" t="str">
            <v>UN</v>
          </cell>
          <cell r="E7656">
            <v>0</v>
          </cell>
        </row>
        <row r="7657">
          <cell r="B7657" t="str">
            <v>529605</v>
          </cell>
          <cell r="C7657" t="str">
            <v>VALVULA RETENCAO PORT.UNI. S/BY PASS PN10 D=600MM</v>
          </cell>
          <cell r="D7657" t="str">
            <v>UN</v>
          </cell>
          <cell r="E7657">
            <v>0</v>
          </cell>
        </row>
        <row r="7658">
          <cell r="B7658" t="str">
            <v>529606</v>
          </cell>
          <cell r="C7658" t="str">
            <v>VALVULA RETENCAO PORT.UNI. S/BY PASS PN16 D=300MM</v>
          </cell>
          <cell r="D7658" t="str">
            <v>UN</v>
          </cell>
          <cell r="E7658">
            <v>0</v>
          </cell>
        </row>
        <row r="7659">
          <cell r="B7659" t="str">
            <v>529607</v>
          </cell>
          <cell r="C7659" t="str">
            <v>VALVULA RETENCAO PORT.UNI. S/BY PASS PN16 D=350MM</v>
          </cell>
          <cell r="D7659" t="str">
            <v>UN</v>
          </cell>
          <cell r="E7659">
            <v>0</v>
          </cell>
        </row>
        <row r="7660">
          <cell r="B7660" t="str">
            <v>529608</v>
          </cell>
          <cell r="C7660" t="str">
            <v>VALVULA RETENCAO PORT.UNI. S/BY PASS PN16 D=400MM</v>
          </cell>
          <cell r="D7660" t="str">
            <v>UN</v>
          </cell>
          <cell r="E7660">
            <v>0</v>
          </cell>
        </row>
        <row r="7661">
          <cell r="B7661" t="str">
            <v>529609</v>
          </cell>
          <cell r="C7661" t="str">
            <v>VALVULA RETENCAO PORT.UNI. S/BY PASS PN16 D=500MM</v>
          </cell>
          <cell r="D7661" t="str">
            <v>UN</v>
          </cell>
          <cell r="E7661">
            <v>0</v>
          </cell>
        </row>
        <row r="7662">
          <cell r="B7662" t="str">
            <v>529610</v>
          </cell>
          <cell r="C7662" t="str">
            <v>VALVULA RETENCAO PORT.UNI. S/BY PASS PN16 D=600MM</v>
          </cell>
          <cell r="D7662" t="str">
            <v>UN</v>
          </cell>
          <cell r="E7662">
            <v>0</v>
          </cell>
        </row>
        <row r="7664">
          <cell r="B7664" t="str">
            <v>529700</v>
          </cell>
          <cell r="C7664" t="str">
            <v>VALVULA RETENCAO PORT.DUP. S/BY PASS (SETOR ABDIB GLOBAL 40%; C32 - FERRO/ACO/DERIV. 60%)</v>
          </cell>
        </row>
        <row r="7665">
          <cell r="B7665" t="str">
            <v>529701</v>
          </cell>
          <cell r="C7665" t="str">
            <v>VALVULA RETENCAO PORT.DUP. S/BY PASS PN10 D=200MM</v>
          </cell>
          <cell r="D7665" t="str">
            <v>UN</v>
          </cell>
          <cell r="E7665">
            <v>0</v>
          </cell>
        </row>
        <row r="7666">
          <cell r="B7666" t="str">
            <v>529702</v>
          </cell>
          <cell r="C7666" t="str">
            <v>VALVULA RETENCAO PORT.DUP. S/BY PASS PN10 D=250MM</v>
          </cell>
          <cell r="D7666" t="str">
            <v>UN</v>
          </cell>
          <cell r="E7666">
            <v>0</v>
          </cell>
        </row>
        <row r="7667">
          <cell r="B7667" t="str">
            <v>529703</v>
          </cell>
          <cell r="C7667" t="str">
            <v>VALVULA RETENCAO PORT.DUP. S/BY PASS PN10 D=300MM</v>
          </cell>
          <cell r="D7667" t="str">
            <v>UN</v>
          </cell>
          <cell r="E7667">
            <v>0</v>
          </cell>
        </row>
        <row r="7668">
          <cell r="B7668" t="str">
            <v>529704</v>
          </cell>
          <cell r="C7668" t="str">
            <v>VALVULA RETENCAO PORT.DUP. S/BY PASS PN10 D=350MM</v>
          </cell>
          <cell r="D7668" t="str">
            <v>UN</v>
          </cell>
          <cell r="E7668">
            <v>0</v>
          </cell>
        </row>
        <row r="7669">
          <cell r="B7669" t="str">
            <v>529705</v>
          </cell>
          <cell r="C7669" t="str">
            <v>VALVULA RETENCAO PORT.DUP. S/BY PASS PN10 D=400MM</v>
          </cell>
          <cell r="D7669" t="str">
            <v>UN</v>
          </cell>
          <cell r="E7669">
            <v>0</v>
          </cell>
        </row>
        <row r="7670">
          <cell r="B7670" t="str">
            <v>529706</v>
          </cell>
          <cell r="C7670" t="str">
            <v>VALVULA RETENCAO PORT.DUP. S/BY PASS PN10 D=450MM</v>
          </cell>
          <cell r="D7670" t="str">
            <v>UN</v>
          </cell>
          <cell r="E7670">
            <v>0</v>
          </cell>
        </row>
        <row r="7671">
          <cell r="B7671" t="str">
            <v>529707</v>
          </cell>
          <cell r="C7671" t="str">
            <v>VALVULA RETENCAO PORT.DUP. S/BY PASS PN10 D=500MM</v>
          </cell>
          <cell r="D7671" t="str">
            <v>UN</v>
          </cell>
          <cell r="E7671">
            <v>0</v>
          </cell>
        </row>
        <row r="7672">
          <cell r="B7672" t="str">
            <v>529708</v>
          </cell>
          <cell r="C7672" t="str">
            <v>VALVULA RETENCAO PORT.DUP. S/BY PASS PN10 D=600MM</v>
          </cell>
          <cell r="D7672" t="str">
            <v>UN</v>
          </cell>
          <cell r="E7672">
            <v>0</v>
          </cell>
        </row>
        <row r="7673">
          <cell r="B7673" t="str">
            <v>529709</v>
          </cell>
          <cell r="C7673" t="str">
            <v>VALVULA RETENCAO PORT.DUP. S/BY PASS PN16 D=50MM</v>
          </cell>
          <cell r="D7673" t="str">
            <v>UN</v>
          </cell>
          <cell r="E7673">
            <v>0</v>
          </cell>
        </row>
        <row r="7674">
          <cell r="B7674" t="str">
            <v>529710</v>
          </cell>
          <cell r="C7674" t="str">
            <v>VALVULA RETENCAO PORT.DUP. S/BY PASS PN16 D=75MM</v>
          </cell>
          <cell r="D7674" t="str">
            <v>UN</v>
          </cell>
          <cell r="E7674">
            <v>0</v>
          </cell>
        </row>
        <row r="7675">
          <cell r="B7675" t="str">
            <v>529711</v>
          </cell>
          <cell r="C7675" t="str">
            <v>VALVULA RETENCAO PORT.DUP. S/BY PASS PN16 D=100MM</v>
          </cell>
          <cell r="D7675" t="str">
            <v>UN</v>
          </cell>
          <cell r="E7675">
            <v>0</v>
          </cell>
        </row>
        <row r="7676">
          <cell r="B7676" t="str">
            <v>529712</v>
          </cell>
          <cell r="C7676" t="str">
            <v>VALVULA RETENCAO PORT.DUP. S/BY PASS PN16 D=150MM</v>
          </cell>
          <cell r="D7676" t="str">
            <v>UN</v>
          </cell>
          <cell r="E7676">
            <v>0</v>
          </cell>
        </row>
        <row r="7677">
          <cell r="B7677" t="str">
            <v>529713</v>
          </cell>
          <cell r="C7677" t="str">
            <v>VALVULA RETENCAO PORT.DUP. S/BY PASS PN16 D=200MM</v>
          </cell>
          <cell r="D7677" t="str">
            <v>UN</v>
          </cell>
          <cell r="E7677">
            <v>0</v>
          </cell>
        </row>
        <row r="7678">
          <cell r="B7678" t="str">
            <v>529714</v>
          </cell>
          <cell r="C7678" t="str">
            <v>VALVULA RETENCAO PORT.DUP. S/BY PASS PN16 D=250MM</v>
          </cell>
          <cell r="D7678" t="str">
            <v>UN</v>
          </cell>
          <cell r="E7678">
            <v>0</v>
          </cell>
        </row>
        <row r="7679">
          <cell r="B7679" t="str">
            <v>529715</v>
          </cell>
          <cell r="C7679" t="str">
            <v>VALVULA RETENCAO PORT.DUP. S/BY PASS PN16 D=300MM</v>
          </cell>
          <cell r="D7679" t="str">
            <v>UN</v>
          </cell>
          <cell r="E7679">
            <v>0</v>
          </cell>
        </row>
        <row r="7680">
          <cell r="B7680" t="str">
            <v>529716</v>
          </cell>
          <cell r="C7680" t="str">
            <v>VALVULA RETENCAO PORT.DUP. S/BY PASS PN16 D=350MM</v>
          </cell>
          <cell r="D7680" t="str">
            <v>UN</v>
          </cell>
          <cell r="E7680">
            <v>0</v>
          </cell>
        </row>
        <row r="7681">
          <cell r="B7681" t="str">
            <v>529717</v>
          </cell>
          <cell r="C7681" t="str">
            <v>VALVULA RETENCAO PORT.DUP. S/BY PASS PN16 D=400MM</v>
          </cell>
          <cell r="D7681" t="str">
            <v>UN</v>
          </cell>
          <cell r="E7681">
            <v>0</v>
          </cell>
        </row>
        <row r="7682">
          <cell r="B7682" t="str">
            <v>529718</v>
          </cell>
          <cell r="C7682" t="str">
            <v>VALVULA RETENCAO PORT.DUP. S/BY PASS PN16 D=450MM</v>
          </cell>
          <cell r="D7682" t="str">
            <v>UN</v>
          </cell>
          <cell r="E7682">
            <v>0</v>
          </cell>
        </row>
        <row r="7683">
          <cell r="B7683" t="str">
            <v>529719</v>
          </cell>
          <cell r="C7683" t="str">
            <v>VALVULA RETENCAO PORT.DUP. S/BY PASS PN16 D=500MM</v>
          </cell>
          <cell r="D7683" t="str">
            <v>UN</v>
          </cell>
          <cell r="E7683">
            <v>0</v>
          </cell>
        </row>
        <row r="7684">
          <cell r="B7684" t="str">
            <v>529720</v>
          </cell>
          <cell r="C7684" t="str">
            <v>VALVULA RETENCAO PORT.DUP. S/BY PASS PN16 D=600MM</v>
          </cell>
          <cell r="D7684" t="str">
            <v>UN</v>
          </cell>
          <cell r="E7684">
            <v>0</v>
          </cell>
        </row>
        <row r="7686">
          <cell r="B7686" t="str">
            <v>529800</v>
          </cell>
          <cell r="C7686" t="str">
            <v>VENTOSAS (SETOR ABDIB GLOBAL 40%; C32 - FERRO/ACO/DERIV. 60%)</v>
          </cell>
        </row>
        <row r="7687">
          <cell r="B7687" t="str">
            <v>529801</v>
          </cell>
          <cell r="C7687" t="str">
            <v>VENTOSA SIMPLES COM ROSCA 3/4</v>
          </cell>
          <cell r="D7687" t="str">
            <v>UN</v>
          </cell>
          <cell r="E7687">
            <v>0</v>
          </cell>
        </row>
        <row r="7688">
          <cell r="B7688" t="str">
            <v>529802</v>
          </cell>
          <cell r="C7688" t="str">
            <v>VENTOSA SIMPLES COM ROSCA 1</v>
          </cell>
          <cell r="D7688" t="str">
            <v>UN</v>
          </cell>
          <cell r="E7688">
            <v>0</v>
          </cell>
        </row>
        <row r="7689">
          <cell r="B7689" t="str">
            <v>529803</v>
          </cell>
          <cell r="C7689" t="str">
            <v>VENTOSA SIMPLES COM ROSCA 1.1/4</v>
          </cell>
          <cell r="D7689" t="str">
            <v>UN</v>
          </cell>
          <cell r="E7689">
            <v>0</v>
          </cell>
        </row>
        <row r="7690">
          <cell r="B7690" t="str">
            <v>529804</v>
          </cell>
          <cell r="C7690" t="str">
            <v>VENTOSA SIMPLES COM ROSCA 1.1/2</v>
          </cell>
          <cell r="D7690" t="str">
            <v>UN</v>
          </cell>
          <cell r="E7690">
            <v>0</v>
          </cell>
        </row>
        <row r="7691">
          <cell r="B7691" t="str">
            <v>529805</v>
          </cell>
          <cell r="C7691" t="str">
            <v>VENTOSA SIMPLES COM ROSCA 2</v>
          </cell>
          <cell r="D7691" t="str">
            <v>UN</v>
          </cell>
          <cell r="E7691">
            <v>0</v>
          </cell>
        </row>
        <row r="7692">
          <cell r="B7692" t="str">
            <v>529806</v>
          </cell>
          <cell r="C7692" t="str">
            <v>VENTOSA SIMPLES COM FLANGE PN25 D=50MM</v>
          </cell>
          <cell r="D7692" t="str">
            <v>UN</v>
          </cell>
          <cell r="E7692">
            <v>0</v>
          </cell>
        </row>
        <row r="7693">
          <cell r="B7693" t="str">
            <v>529807</v>
          </cell>
          <cell r="C7693" t="str">
            <v>VENTOSA TRIPLICE FUNCAO COM FLANGE PN10 D=200MM</v>
          </cell>
          <cell r="D7693" t="str">
            <v>UN</v>
          </cell>
          <cell r="E7693">
            <v>0</v>
          </cell>
        </row>
        <row r="7694">
          <cell r="B7694" t="str">
            <v>529808</v>
          </cell>
          <cell r="C7694" t="str">
            <v>VENTOSA TRIPLICE FUNCAO COM FLANGE PN16 D=80MM</v>
          </cell>
          <cell r="D7694" t="str">
            <v>UN</v>
          </cell>
          <cell r="E7694">
            <v>0</v>
          </cell>
        </row>
        <row r="7695">
          <cell r="B7695" t="str">
            <v>529809</v>
          </cell>
          <cell r="C7695" t="str">
            <v>VENTOSA TRIPLICE FUNCAO COM FLANGE PN16 D=100MM</v>
          </cell>
          <cell r="D7695" t="str">
            <v>UN</v>
          </cell>
          <cell r="E7695">
            <v>0</v>
          </cell>
        </row>
        <row r="7696">
          <cell r="B7696" t="str">
            <v>529810</v>
          </cell>
          <cell r="C7696" t="str">
            <v>VENTOSA TRIPLICE FUNCAO COM FLANGE PN16 D=150MM</v>
          </cell>
          <cell r="D7696" t="str">
            <v>UN</v>
          </cell>
          <cell r="E7696">
            <v>0</v>
          </cell>
        </row>
        <row r="7697">
          <cell r="B7697" t="str">
            <v>529811</v>
          </cell>
          <cell r="C7697" t="str">
            <v>VENTOSA TRIPLICE FUNCAO COM FLANGE PN16 D=200MM</v>
          </cell>
          <cell r="D7697" t="str">
            <v>UN</v>
          </cell>
          <cell r="E7697">
            <v>0</v>
          </cell>
        </row>
        <row r="7698">
          <cell r="B7698" t="str">
            <v>529812</v>
          </cell>
          <cell r="C7698" t="str">
            <v>VENTOSA TRIPLICE FUNCAO COM FLANGE PN25 D=50MM</v>
          </cell>
          <cell r="D7698" t="str">
            <v>UN</v>
          </cell>
          <cell r="E7698">
            <v>0</v>
          </cell>
        </row>
        <row r="7699">
          <cell r="B7699" t="str">
            <v>529813</v>
          </cell>
          <cell r="C7699" t="str">
            <v>VENTOSA TRIPLICE FUNCAO COM FLANGE PN25 D=80MM</v>
          </cell>
          <cell r="D7699" t="str">
            <v>UN</v>
          </cell>
          <cell r="E7699">
            <v>0</v>
          </cell>
        </row>
        <row r="7700">
          <cell r="B7700" t="str">
            <v>529814</v>
          </cell>
          <cell r="C7700" t="str">
            <v>VENTOSA TRIPLICE FUNCAO COM FLANGE PN25 D=100MM</v>
          </cell>
          <cell r="D7700" t="str">
            <v>UN</v>
          </cell>
          <cell r="E7700">
            <v>0</v>
          </cell>
        </row>
        <row r="7701">
          <cell r="B7701" t="str">
            <v>529815</v>
          </cell>
          <cell r="C7701" t="str">
            <v>VENTOSA TRIPLICE FUNCAO COM FLANGE PN25 D=150MM</v>
          </cell>
          <cell r="D7701" t="str">
            <v>UN</v>
          </cell>
          <cell r="E7701">
            <v>0</v>
          </cell>
        </row>
        <row r="7702">
          <cell r="B7702" t="str">
            <v>529816</v>
          </cell>
          <cell r="C7702" t="str">
            <v>VENTOSA TRIPLICE FUNCAO COM FLANGE PN25 D=200MM</v>
          </cell>
          <cell r="D7702" t="str">
            <v>UN</v>
          </cell>
          <cell r="E7702">
            <v>0</v>
          </cell>
        </row>
        <row r="7704">
          <cell r="B7704" t="str">
            <v>529900</v>
          </cell>
          <cell r="C7704" t="str">
            <v>VALVULAS FLAP (SETOR ABDIB GLOBAL 40%; C32 - FERRO/ACO/DERIV. 60%)</v>
          </cell>
        </row>
        <row r="7705">
          <cell r="B7705" t="str">
            <v>529901</v>
          </cell>
          <cell r="C7705" t="str">
            <v>VALVULA FLAP (FLA 10) D=100MM</v>
          </cell>
          <cell r="D7705" t="str">
            <v>UN</v>
          </cell>
          <cell r="E7705">
            <v>0</v>
          </cell>
        </row>
        <row r="7706">
          <cell r="B7706" t="str">
            <v>529902</v>
          </cell>
          <cell r="C7706" t="str">
            <v>VALVULA FLAP (FLA 10) D=150MM</v>
          </cell>
          <cell r="D7706" t="str">
            <v>UN</v>
          </cell>
          <cell r="E7706">
            <v>0</v>
          </cell>
        </row>
        <row r="7707">
          <cell r="B7707" t="str">
            <v>529903</v>
          </cell>
          <cell r="C7707" t="str">
            <v>VALVULA FLAP (FLA 10) D=200MM</v>
          </cell>
          <cell r="D7707" t="str">
            <v>UN</v>
          </cell>
          <cell r="E7707">
            <v>0</v>
          </cell>
        </row>
        <row r="7708">
          <cell r="B7708" t="str">
            <v>529904</v>
          </cell>
          <cell r="C7708" t="str">
            <v>VALVULA FLAP (FLA 10) D=250MM</v>
          </cell>
          <cell r="D7708" t="str">
            <v>UN</v>
          </cell>
          <cell r="E7708">
            <v>0</v>
          </cell>
        </row>
        <row r="7709">
          <cell r="B7709" t="str">
            <v>529905</v>
          </cell>
          <cell r="C7709" t="str">
            <v>VALVULA FLAP (FLA 10) D=300MM</v>
          </cell>
          <cell r="D7709" t="str">
            <v>UN</v>
          </cell>
          <cell r="E7709">
            <v>0</v>
          </cell>
        </row>
        <row r="7710">
          <cell r="B7710" t="str">
            <v>529906</v>
          </cell>
          <cell r="C7710" t="str">
            <v>VALVULA FLAP (FLA 10) D=400MM</v>
          </cell>
          <cell r="D7710" t="str">
            <v>UN</v>
          </cell>
          <cell r="E7710">
            <v>0</v>
          </cell>
        </row>
        <row r="7711">
          <cell r="B7711" t="str">
            <v>529907</v>
          </cell>
          <cell r="C7711" t="str">
            <v>VALVULA FLAP (FLA 10) D=500MM</v>
          </cell>
          <cell r="D7711" t="str">
            <v>UN</v>
          </cell>
          <cell r="E7711">
            <v>0</v>
          </cell>
        </row>
        <row r="7712">
          <cell r="B7712" t="str">
            <v>529908</v>
          </cell>
          <cell r="C7712" t="str">
            <v>VALVULA FLAP (FLA 10) D=600MM</v>
          </cell>
          <cell r="D7712" t="str">
            <v>UN</v>
          </cell>
          <cell r="E7712">
            <v>0</v>
          </cell>
        </row>
        <row r="7713">
          <cell r="B7713" t="str">
            <v>529909</v>
          </cell>
          <cell r="C7713" t="str">
            <v>VALVULA FLAP (FLA 10) D=800MM</v>
          </cell>
          <cell r="D7713" t="str">
            <v>UN</v>
          </cell>
          <cell r="E7713">
            <v>0</v>
          </cell>
        </row>
        <row r="7714">
          <cell r="B7714" t="str">
            <v>529910</v>
          </cell>
          <cell r="C7714" t="str">
            <v>VALVULA FLAP (FLA 10) D=1000MM</v>
          </cell>
          <cell r="D7714" t="str">
            <v>UN</v>
          </cell>
          <cell r="E7714">
            <v>0</v>
          </cell>
        </row>
        <row r="7716">
          <cell r="B7716" t="str">
            <v>530100</v>
          </cell>
          <cell r="C7716" t="str">
            <v>JUNTA DRESSER TIPO 38, C/ FLANGE, AÇO (C31 - METALURGICA 100%)</v>
          </cell>
        </row>
        <row r="7717">
          <cell r="B7717" t="str">
            <v>530101</v>
          </cell>
          <cell r="C7717" t="str">
            <v>JUNTA DRESSER TIPO 38, C/ FLANGE, AÇO D=50MM</v>
          </cell>
          <cell r="D7717" t="str">
            <v>UN</v>
          </cell>
          <cell r="E7717">
            <v>0</v>
          </cell>
        </row>
        <row r="7718">
          <cell r="B7718" t="str">
            <v>530102</v>
          </cell>
          <cell r="C7718" t="str">
            <v>JUNTA DRESSER TIPO 38, C/ FLANGE, AÇO D=80MM</v>
          </cell>
          <cell r="D7718" t="str">
            <v>UN</v>
          </cell>
          <cell r="E7718">
            <v>0</v>
          </cell>
        </row>
        <row r="7719">
          <cell r="B7719" t="str">
            <v>530103</v>
          </cell>
          <cell r="C7719" t="str">
            <v>JUNTA DRESSER TIPO 38, C/ FLANGE, AÇO D=100MM</v>
          </cell>
          <cell r="D7719" t="str">
            <v>UN</v>
          </cell>
          <cell r="E7719">
            <v>0</v>
          </cell>
        </row>
        <row r="7720">
          <cell r="B7720" t="str">
            <v>530104</v>
          </cell>
          <cell r="C7720" t="str">
            <v>JUNTA DRESSER TIPO 38, C/ FLANGE, AÇO D=150MM</v>
          </cell>
          <cell r="D7720" t="str">
            <v>UN</v>
          </cell>
          <cell r="E7720">
            <v>0</v>
          </cell>
        </row>
        <row r="7721">
          <cell r="B7721" t="str">
            <v>530105</v>
          </cell>
          <cell r="C7721" t="str">
            <v>JUNTA DRESSER TIPO 38, C/ FLANGE, AÇO D=200MM</v>
          </cell>
          <cell r="D7721" t="str">
            <v>UN</v>
          </cell>
          <cell r="E7721">
            <v>0</v>
          </cell>
        </row>
        <row r="7722">
          <cell r="B7722" t="str">
            <v>530106</v>
          </cell>
          <cell r="C7722" t="str">
            <v>JUNTA DRESSER TIPO 38, C/ FLANGE, AÇO D=250MM</v>
          </cell>
          <cell r="D7722" t="str">
            <v>UN</v>
          </cell>
          <cell r="E7722">
            <v>0</v>
          </cell>
        </row>
        <row r="7723">
          <cell r="B7723" t="str">
            <v>530107</v>
          </cell>
          <cell r="C7723" t="str">
            <v>JUNTA DRESSER TIPO 38, C/ FLANGE, AÇO D=300MM</v>
          </cell>
          <cell r="D7723" t="str">
            <v>UN</v>
          </cell>
          <cell r="E7723">
            <v>0</v>
          </cell>
        </row>
        <row r="7724">
          <cell r="B7724" t="str">
            <v>530108</v>
          </cell>
          <cell r="C7724" t="str">
            <v>JUNTA DRESSER TIPO 38, C/ FLANGE, AÇO D=350MM</v>
          </cell>
          <cell r="D7724" t="str">
            <v>UN</v>
          </cell>
          <cell r="E7724">
            <v>0</v>
          </cell>
        </row>
        <row r="7725">
          <cell r="B7725" t="str">
            <v>530109</v>
          </cell>
          <cell r="C7725" t="str">
            <v>JUNTA DRESSER TIPO 38, C/ FLANGE, AÇO D=400MM</v>
          </cell>
          <cell r="D7725" t="str">
            <v>UN</v>
          </cell>
          <cell r="E7725">
            <v>0</v>
          </cell>
        </row>
        <row r="7726">
          <cell r="B7726" t="str">
            <v>530110</v>
          </cell>
          <cell r="C7726" t="str">
            <v>JUNTA DRESSER TIPO 38, C/ FLANGE, AÇO D=500MM</v>
          </cell>
          <cell r="D7726" t="str">
            <v>UN</v>
          </cell>
          <cell r="E7726">
            <v>0</v>
          </cell>
        </row>
        <row r="7727">
          <cell r="B7727" t="str">
            <v>530111</v>
          </cell>
          <cell r="C7727" t="str">
            <v>JUNTA DRESSER TIPO 38, C/ FLANGE, AÇO D=600MM</v>
          </cell>
          <cell r="D7727" t="str">
            <v>UN</v>
          </cell>
          <cell r="E7727">
            <v>0</v>
          </cell>
        </row>
        <row r="7728">
          <cell r="B7728" t="str">
            <v>530112</v>
          </cell>
          <cell r="C7728" t="str">
            <v>JUNTA DRESSER TIPO 38, C/ FLANGE, AÇO D=700MM</v>
          </cell>
          <cell r="D7728" t="str">
            <v>UN</v>
          </cell>
          <cell r="E7728">
            <v>0</v>
          </cell>
        </row>
        <row r="7729">
          <cell r="B7729" t="str">
            <v>530113</v>
          </cell>
          <cell r="C7729" t="str">
            <v>JUNTA DRESSER TIPO 38, C/ FLANGE, AÇO D=800MM</v>
          </cell>
          <cell r="D7729" t="str">
            <v>UN</v>
          </cell>
          <cell r="E7729">
            <v>0</v>
          </cell>
        </row>
        <row r="7730">
          <cell r="B7730" t="str">
            <v>530114</v>
          </cell>
          <cell r="C7730" t="str">
            <v>JUNTA DRESSER TIPO 38, C/ FLANGE, AÇO D=900MM</v>
          </cell>
          <cell r="D7730" t="str">
            <v>UN</v>
          </cell>
          <cell r="E7730">
            <v>0</v>
          </cell>
        </row>
        <row r="7731">
          <cell r="B7731" t="str">
            <v>530115</v>
          </cell>
          <cell r="C7731" t="str">
            <v>JUNTA DRESSER TIPO 38, C/ FLANGE, AÇO D=1000MM</v>
          </cell>
          <cell r="D7731" t="str">
            <v>UN</v>
          </cell>
          <cell r="E7731">
            <v>0</v>
          </cell>
        </row>
        <row r="7732">
          <cell r="B7732" t="str">
            <v>530116</v>
          </cell>
          <cell r="C7732" t="str">
            <v>JUNTA DRESSER TIPO 38, C/ FLANGE, AÇO D=1200MM</v>
          </cell>
          <cell r="D7732" t="str">
            <v>UN</v>
          </cell>
          <cell r="E7732">
            <v>0</v>
          </cell>
        </row>
        <row r="7733">
          <cell r="B7733" t="str">
            <v>530117</v>
          </cell>
          <cell r="C7733" t="str">
            <v>JUNTA DRESSER TIPO 38, C/ FLANGE, AÇO D=1300MM</v>
          </cell>
          <cell r="D7733" t="str">
            <v>UN</v>
          </cell>
          <cell r="E7733">
            <v>0</v>
          </cell>
        </row>
        <row r="7734">
          <cell r="B7734" t="str">
            <v>530118</v>
          </cell>
          <cell r="C7734" t="str">
            <v>JUNTA DRESSER TIPO 38, C/ FLANGE, AÇO D=1350MM</v>
          </cell>
          <cell r="D7734" t="str">
            <v>UN</v>
          </cell>
          <cell r="E7734">
            <v>0</v>
          </cell>
        </row>
        <row r="7735">
          <cell r="B7735" t="str">
            <v>530119</v>
          </cell>
          <cell r="C7735" t="str">
            <v>JUNTA DRESSER TIPO 38, C/ FLANGE, AÇO D=1500MM</v>
          </cell>
          <cell r="D7735" t="str">
            <v>UN</v>
          </cell>
          <cell r="E7735">
            <v>0</v>
          </cell>
        </row>
        <row r="7736">
          <cell r="B7736" t="str">
            <v>530120</v>
          </cell>
          <cell r="C7736" t="str">
            <v>JUNTA DRESSER TIPO 38, C/ FLANGE, AÇO D=1600MM</v>
          </cell>
          <cell r="D7736" t="str">
            <v>UN</v>
          </cell>
          <cell r="E7736">
            <v>0</v>
          </cell>
        </row>
        <row r="7737">
          <cell r="B7737" t="str">
            <v>530121</v>
          </cell>
          <cell r="C7737" t="str">
            <v>JUNTA DRESSER TIPO 38, C/ FLANGE, AÇO D=1700MM</v>
          </cell>
          <cell r="D7737" t="str">
            <v>UN</v>
          </cell>
          <cell r="E7737">
            <v>0</v>
          </cell>
        </row>
        <row r="7738">
          <cell r="B7738" t="str">
            <v>530122</v>
          </cell>
          <cell r="C7738" t="str">
            <v>JUNTA DRESSER TIPO 38, C/ FLANGE, AÇO D=1800MM</v>
          </cell>
          <cell r="D7738" t="str">
            <v>UN</v>
          </cell>
          <cell r="E7738">
            <v>0</v>
          </cell>
        </row>
        <row r="7740">
          <cell r="B7740" t="str">
            <v>530200</v>
          </cell>
          <cell r="C7740" t="str">
            <v>COLAR DE TOMADA, ADAPTADOR FF (C31 - METALURGICA 100%)</v>
          </cell>
        </row>
        <row r="7741">
          <cell r="B7741" t="str">
            <v>530201</v>
          </cell>
          <cell r="C7741" t="str">
            <v>COLAR DE TOMADA FF PT/TUBOS FF OU PVC 50 X 20MM</v>
          </cell>
          <cell r="D7741" t="str">
            <v>UN</v>
          </cell>
          <cell r="E7741">
            <v>0</v>
          </cell>
        </row>
        <row r="7742">
          <cell r="B7742" t="str">
            <v>530202</v>
          </cell>
          <cell r="C7742" t="str">
            <v>COLAR DE TOMADA FF PT/TUBOS FF OU PVC 50 X 25MM</v>
          </cell>
          <cell r="D7742" t="str">
            <v>UN</v>
          </cell>
          <cell r="E7742">
            <v>0</v>
          </cell>
        </row>
        <row r="7743">
          <cell r="B7743" t="str">
            <v>530203</v>
          </cell>
          <cell r="C7743" t="str">
            <v>COLAR DE TOMADA FF PT/TUBOS FF OU PVC 75 X 20MM</v>
          </cell>
          <cell r="D7743" t="str">
            <v>UN</v>
          </cell>
          <cell r="E7743">
            <v>0</v>
          </cell>
        </row>
        <row r="7744">
          <cell r="B7744" t="str">
            <v>530204</v>
          </cell>
          <cell r="C7744" t="str">
            <v>COLAR DE TOMADA FF PT/TUBOS FF OU PVC 75 X 25MM</v>
          </cell>
          <cell r="D7744" t="str">
            <v>UN</v>
          </cell>
          <cell r="E7744">
            <v>0</v>
          </cell>
        </row>
        <row r="7745">
          <cell r="B7745" t="str">
            <v>530205</v>
          </cell>
          <cell r="C7745" t="str">
            <v>COLAR DE TOMADA FF PT/TUBOS FF OU PVC 100 X 20MM</v>
          </cell>
          <cell r="D7745" t="str">
            <v>UN</v>
          </cell>
          <cell r="E7745">
            <v>0</v>
          </cell>
        </row>
        <row r="7746">
          <cell r="B7746" t="str">
            <v>530206</v>
          </cell>
          <cell r="C7746" t="str">
            <v>COLAR DE TOMADA FF PT/TUBOS FF OU PVC 100 X 25MM</v>
          </cell>
          <cell r="D7746" t="str">
            <v>UN</v>
          </cell>
          <cell r="E7746">
            <v>0</v>
          </cell>
        </row>
        <row r="7747">
          <cell r="B7747" t="str">
            <v>530207</v>
          </cell>
          <cell r="C7747" t="str">
            <v>COLAR DE TOMADA FF PT/TUBOS FF OU PVC 150 X 20MM</v>
          </cell>
          <cell r="D7747" t="str">
            <v>UN</v>
          </cell>
          <cell r="E7747">
            <v>0</v>
          </cell>
        </row>
        <row r="7748">
          <cell r="B7748" t="str">
            <v>530208</v>
          </cell>
          <cell r="C7748" t="str">
            <v>COLAR DE TOMADA FF PT/TUBOS FF OU PVC 150 X 25MM</v>
          </cell>
          <cell r="D7748" t="str">
            <v>UN</v>
          </cell>
          <cell r="E7748">
            <v>0</v>
          </cell>
        </row>
        <row r="7749">
          <cell r="B7749" t="str">
            <v>530209</v>
          </cell>
          <cell r="C7749" t="str">
            <v>COLAR DE TOMADA FF PT/TUBOS FF OU PVC 200 X 20MM</v>
          </cell>
          <cell r="D7749" t="str">
            <v>UN</v>
          </cell>
          <cell r="E7749">
            <v>0</v>
          </cell>
        </row>
        <row r="7750">
          <cell r="B7750" t="str">
            <v>530210</v>
          </cell>
          <cell r="C7750" t="str">
            <v>ADAPTADOR FF P/LIG.PT PVC JE A BOL. FF JC/JE 50MM</v>
          </cell>
          <cell r="D7750" t="str">
            <v>UN</v>
          </cell>
          <cell r="E7750">
            <v>23.68</v>
          </cell>
        </row>
        <row r="7751">
          <cell r="B7751" t="str">
            <v>530211</v>
          </cell>
          <cell r="C7751" t="str">
            <v>ADAPTADOR FF P/LIG.PT PVC JE A BOL. FF JC/JE 75MM</v>
          </cell>
          <cell r="D7751" t="str">
            <v>UN</v>
          </cell>
          <cell r="E7751">
            <v>43.26</v>
          </cell>
        </row>
        <row r="7752">
          <cell r="B7752" t="str">
            <v>530212</v>
          </cell>
          <cell r="C7752" t="str">
            <v>ADAPTADOR FF P/LIG.PT PVC JE A BOL. FF JC/JE 100MM</v>
          </cell>
          <cell r="D7752" t="str">
            <v>UN</v>
          </cell>
          <cell r="E7752">
            <v>0</v>
          </cell>
        </row>
        <row r="7754">
          <cell r="B7754" t="str">
            <v>530300</v>
          </cell>
          <cell r="C7754" t="str">
            <v>CRUZETA FF C/BOLSAS JE P/PVC DEFOFO/PVC (C31 - METALURGICA 100%)</v>
          </cell>
        </row>
        <row r="7755">
          <cell r="B7755" t="str">
            <v>530301</v>
          </cell>
          <cell r="C7755" t="str">
            <v>CRUZETA FF C/BOLSAS JE P/PVC DEFOFO/PVC 150 X50MM</v>
          </cell>
          <cell r="D7755" t="str">
            <v>UN</v>
          </cell>
          <cell r="E7755">
            <v>0</v>
          </cell>
        </row>
        <row r="7756">
          <cell r="B7756" t="str">
            <v>530302</v>
          </cell>
          <cell r="C7756" t="str">
            <v>CRUZETA FF C/BOLSAS JE P/PVC DEFOFO/PVC 150 X75MM</v>
          </cell>
          <cell r="D7756" t="str">
            <v>UN</v>
          </cell>
          <cell r="E7756">
            <v>0</v>
          </cell>
        </row>
        <row r="7757">
          <cell r="B7757" t="str">
            <v>530303</v>
          </cell>
          <cell r="C7757" t="str">
            <v>CRUZETA FF C/BOLSAS JE P/PVC DEFOFO/PVC 150 X100MM</v>
          </cell>
          <cell r="D7757" t="str">
            <v>UN</v>
          </cell>
          <cell r="E7757">
            <v>0</v>
          </cell>
        </row>
        <row r="7758">
          <cell r="B7758" t="str">
            <v>530304</v>
          </cell>
          <cell r="C7758" t="str">
            <v>CRUZETA FF C/BOLSAS JE P/PVC DEFOFO/PVC 200 X50MM</v>
          </cell>
          <cell r="D7758" t="str">
            <v>UN</v>
          </cell>
          <cell r="E7758">
            <v>0</v>
          </cell>
        </row>
        <row r="7759">
          <cell r="B7759" t="str">
            <v>530305</v>
          </cell>
          <cell r="C7759" t="str">
            <v>CRUZETA FF C/BOLSAS JE P/PVC DEFOFO/PVC 200 X75MM</v>
          </cell>
          <cell r="D7759" t="str">
            <v>UN</v>
          </cell>
          <cell r="E7759">
            <v>0</v>
          </cell>
        </row>
        <row r="7760">
          <cell r="B7760" t="str">
            <v>530306</v>
          </cell>
          <cell r="C7760" t="str">
            <v>CRUZETA FF C/BOLSAS JE P/PVC DEFOFO/PVC 200 X100MM</v>
          </cell>
          <cell r="D7760" t="str">
            <v>UN</v>
          </cell>
          <cell r="E7760">
            <v>0</v>
          </cell>
        </row>
        <row r="7762">
          <cell r="B7762" t="str">
            <v>530400</v>
          </cell>
          <cell r="C7762" t="str">
            <v>TUBOS DE CONCRETO (C12 - MATERIAL DE CONSTRUCAO 100%)</v>
          </cell>
        </row>
        <row r="7763">
          <cell r="B7763" t="str">
            <v>530401</v>
          </cell>
          <cell r="C7763" t="str">
            <v>TUBO CONCRETO C-1, DIAMETRO 400 mm</v>
          </cell>
          <cell r="D7763" t="str">
            <v>M</v>
          </cell>
          <cell r="E7763">
            <v>31.51</v>
          </cell>
        </row>
        <row r="7764">
          <cell r="B7764" t="str">
            <v>530402</v>
          </cell>
          <cell r="C7764" t="str">
            <v>TUBO CONCRETO C-1, DIAMETRO 200 MM</v>
          </cell>
          <cell r="D7764" t="str">
            <v>M</v>
          </cell>
          <cell r="E7764">
            <v>18.53</v>
          </cell>
        </row>
        <row r="7765">
          <cell r="B7765" t="str">
            <v>530403</v>
          </cell>
          <cell r="C7765" t="str">
            <v>TUBO CONCRETO C-1, DIAMETRO 250 MM</v>
          </cell>
          <cell r="D7765" t="str">
            <v>M</v>
          </cell>
          <cell r="E7765">
            <v>21.7</v>
          </cell>
        </row>
        <row r="7766">
          <cell r="B7766" t="str">
            <v>530404</v>
          </cell>
          <cell r="C7766" t="str">
            <v>TUBO CONCRETO CA-2, DIAMETRO 300 mm</v>
          </cell>
          <cell r="D7766" t="str">
            <v>M</v>
          </cell>
          <cell r="E7766">
            <v>56.28</v>
          </cell>
        </row>
        <row r="7767">
          <cell r="B7767" t="str">
            <v>530405</v>
          </cell>
          <cell r="C7767" t="str">
            <v>TUBO CONCRETO CA-2, DIAMETRO 400 mm</v>
          </cell>
          <cell r="D7767" t="str">
            <v>M</v>
          </cell>
          <cell r="E7767">
            <v>56.52</v>
          </cell>
        </row>
        <row r="7768">
          <cell r="B7768" t="str">
            <v>530406</v>
          </cell>
          <cell r="C7768" t="str">
            <v>TUBO CONCRETO CA-2, DIAMETRO 500 mm</v>
          </cell>
          <cell r="D7768" t="str">
            <v>M</v>
          </cell>
          <cell r="E7768">
            <v>74.58</v>
          </cell>
        </row>
        <row r="7769">
          <cell r="B7769" t="str">
            <v>530407</v>
          </cell>
          <cell r="C7769" t="str">
            <v>TUBO CONCRETO CA-2, DIAMETRO 600 mm</v>
          </cell>
          <cell r="D7769" t="str">
            <v>M</v>
          </cell>
          <cell r="E7769">
            <v>84.35</v>
          </cell>
        </row>
        <row r="7770">
          <cell r="B7770" t="str">
            <v>530408</v>
          </cell>
          <cell r="C7770" t="str">
            <v>TUBO CONCRETO CA-2, DIAMETRO 700 mm</v>
          </cell>
          <cell r="D7770" t="str">
            <v>M</v>
          </cell>
          <cell r="E7770">
            <v>120</v>
          </cell>
        </row>
        <row r="7771">
          <cell r="B7771" t="str">
            <v>530409</v>
          </cell>
          <cell r="C7771" t="str">
            <v>TUBO CONCRETO CA-2, DIAMETRO 800 mm</v>
          </cell>
          <cell r="D7771" t="str">
            <v>M</v>
          </cell>
          <cell r="E7771">
            <v>132</v>
          </cell>
        </row>
        <row r="7772">
          <cell r="B7772" t="str">
            <v>530410</v>
          </cell>
          <cell r="C7772" t="str">
            <v>TUBO CONCRETO CA-2, DIAMETRO 900 mm</v>
          </cell>
          <cell r="D7772" t="str">
            <v>M</v>
          </cell>
          <cell r="E7772">
            <v>246</v>
          </cell>
        </row>
        <row r="7773">
          <cell r="B7773" t="str">
            <v>530411</v>
          </cell>
          <cell r="C7773" t="str">
            <v>TUBO CONCRETO CA-2, DIAMETRO 1000 mm</v>
          </cell>
          <cell r="D7773" t="str">
            <v>M</v>
          </cell>
          <cell r="E7773">
            <v>202.94</v>
          </cell>
        </row>
        <row r="7774">
          <cell r="B7774" t="str">
            <v>530412</v>
          </cell>
          <cell r="C7774" t="str">
            <v>TUBO CONCRETO CA-2, DIAMETRO 1100 mm</v>
          </cell>
          <cell r="D7774" t="str">
            <v>M</v>
          </cell>
          <cell r="E7774">
            <v>422.4</v>
          </cell>
        </row>
        <row r="7775">
          <cell r="B7775" t="str">
            <v>530413</v>
          </cell>
          <cell r="C7775" t="str">
            <v>TUBO CONCRETO CA-2, DIAMETRO 1200 mm</v>
          </cell>
          <cell r="D7775" t="str">
            <v>M</v>
          </cell>
          <cell r="E7775">
            <v>286.91000000000003</v>
          </cell>
        </row>
        <row r="7776">
          <cell r="B7776" t="str">
            <v>530414</v>
          </cell>
          <cell r="C7776" t="str">
            <v>TUBO CONCRETO CA-2, DIAMETRO 1500 mm</v>
          </cell>
          <cell r="D7776" t="str">
            <v>M</v>
          </cell>
          <cell r="E7776">
            <v>423.28</v>
          </cell>
        </row>
        <row r="7777">
          <cell r="B7777" t="str">
            <v>530415</v>
          </cell>
          <cell r="C7777" t="str">
            <v>TUBO CONCRETO CA-2, DIAMETRO 2000 MM</v>
          </cell>
          <cell r="D7777" t="str">
            <v>M</v>
          </cell>
          <cell r="E7777">
            <v>927.96</v>
          </cell>
        </row>
        <row r="7778">
          <cell r="B7778" t="str">
            <v>530416</v>
          </cell>
          <cell r="C7778" t="str">
            <v>TUBO CONCRETO A-2  -  400 MM</v>
          </cell>
          <cell r="D7778" t="str">
            <v>M</v>
          </cell>
          <cell r="E7778">
            <v>95.83</v>
          </cell>
        </row>
        <row r="7779">
          <cell r="B7779" t="str">
            <v>530417</v>
          </cell>
          <cell r="C7779" t="str">
            <v>TUBO CONCRETO A-2  -  500 MM</v>
          </cell>
          <cell r="D7779" t="str">
            <v>M</v>
          </cell>
          <cell r="E7779">
            <v>115.2</v>
          </cell>
        </row>
        <row r="7780">
          <cell r="B7780" t="str">
            <v>530418</v>
          </cell>
          <cell r="C7780" t="str">
            <v>TUBO CONCRETO A-2  -  600 MM</v>
          </cell>
          <cell r="D7780" t="str">
            <v>M</v>
          </cell>
          <cell r="E7780">
            <v>155.76</v>
          </cell>
        </row>
        <row r="7781">
          <cell r="B7781" t="str">
            <v>530419</v>
          </cell>
          <cell r="C7781" t="str">
            <v>TUBO CONCRETO A-2  -  700 MM</v>
          </cell>
          <cell r="D7781" t="str">
            <v>M</v>
          </cell>
          <cell r="E7781">
            <v>180</v>
          </cell>
        </row>
        <row r="7782">
          <cell r="B7782" t="str">
            <v>530420</v>
          </cell>
          <cell r="C7782" t="str">
            <v>TUBO CONCRETO A-2  -  800 MM</v>
          </cell>
          <cell r="D7782" t="str">
            <v>M</v>
          </cell>
          <cell r="E7782">
            <v>213.6</v>
          </cell>
        </row>
        <row r="7783">
          <cell r="B7783" t="str">
            <v>530421</v>
          </cell>
          <cell r="C7783" t="str">
            <v>TUBO CONCRETO A-2  -  900 MM</v>
          </cell>
          <cell r="D7783" t="str">
            <v>M</v>
          </cell>
          <cell r="E7783">
            <v>270</v>
          </cell>
        </row>
        <row r="7784">
          <cell r="B7784" t="str">
            <v>530422</v>
          </cell>
          <cell r="C7784" t="str">
            <v>TUBO CONCRETO A-2  -  1000 MM</v>
          </cell>
          <cell r="D7784" t="str">
            <v>M</v>
          </cell>
          <cell r="E7784">
            <v>330</v>
          </cell>
        </row>
        <row r="7785">
          <cell r="B7785" t="str">
            <v>530423</v>
          </cell>
          <cell r="C7785" t="str">
            <v>TUBO CONCRETO A-3  -  400 MM</v>
          </cell>
          <cell r="D7785" t="str">
            <v>M</v>
          </cell>
          <cell r="E7785">
            <v>108</v>
          </cell>
        </row>
        <row r="7786">
          <cell r="B7786" t="str">
            <v>530424</v>
          </cell>
          <cell r="C7786" t="str">
            <v>TUBO CONCRETO A-3  -  500 MM</v>
          </cell>
          <cell r="D7786" t="str">
            <v>M</v>
          </cell>
          <cell r="E7786">
            <v>120</v>
          </cell>
        </row>
        <row r="7787">
          <cell r="B7787" t="str">
            <v>530425</v>
          </cell>
          <cell r="C7787" t="str">
            <v>TUBO CONCRETO A-3  -  600 MM</v>
          </cell>
          <cell r="D7787" t="str">
            <v>M</v>
          </cell>
          <cell r="E7787">
            <v>168</v>
          </cell>
        </row>
        <row r="7788">
          <cell r="B7788" t="str">
            <v>530426</v>
          </cell>
          <cell r="C7788" t="str">
            <v>TUBO CONCRETO A-3  -  700 MM</v>
          </cell>
          <cell r="D7788" t="str">
            <v>M</v>
          </cell>
          <cell r="E7788">
            <v>204</v>
          </cell>
        </row>
        <row r="7789">
          <cell r="B7789" t="str">
            <v>530427</v>
          </cell>
          <cell r="C7789" t="str">
            <v>TUBO CONCRETO A-3  -  800 MM</v>
          </cell>
          <cell r="D7789" t="str">
            <v>M</v>
          </cell>
          <cell r="E7789">
            <v>252</v>
          </cell>
        </row>
        <row r="7790">
          <cell r="B7790" t="str">
            <v>530428</v>
          </cell>
          <cell r="C7790" t="str">
            <v>TUBO CONCRETO A-3  -  900 MM</v>
          </cell>
          <cell r="D7790" t="str">
            <v>M</v>
          </cell>
          <cell r="E7790">
            <v>348</v>
          </cell>
        </row>
        <row r="7791">
          <cell r="B7791" t="str">
            <v>530429</v>
          </cell>
          <cell r="C7791" t="str">
            <v>TUBO CONCRETO A-3  -  1000 MM</v>
          </cell>
          <cell r="D7791" t="str">
            <v>M</v>
          </cell>
          <cell r="E7791">
            <v>384</v>
          </cell>
        </row>
        <row r="7792">
          <cell r="B7792" t="str">
            <v>530430</v>
          </cell>
          <cell r="C7792" t="str">
            <v>ANEIS DE BORRACHA P/ TUBOS A-3 600MM</v>
          </cell>
          <cell r="D7792" t="str">
            <v>UN</v>
          </cell>
          <cell r="E7792">
            <v>0</v>
          </cell>
        </row>
        <row r="7793">
          <cell r="B7793" t="str">
            <v>530431</v>
          </cell>
          <cell r="C7793" t="str">
            <v>ANEIS DE BORRACHA P/ TUBOS A-3 800MM</v>
          </cell>
          <cell r="D7793" t="str">
            <v>UN</v>
          </cell>
          <cell r="E7793">
            <v>0</v>
          </cell>
        </row>
        <row r="7794">
          <cell r="B7794" t="str">
            <v>530432</v>
          </cell>
          <cell r="C7794" t="str">
            <v>ANEIS DE BORRACHA P/ TUBOS A-3 1000MM</v>
          </cell>
          <cell r="D7794" t="str">
            <v>UN</v>
          </cell>
          <cell r="E7794">
            <v>0</v>
          </cell>
        </row>
        <row r="7795">
          <cell r="B7795" t="str">
            <v>530433</v>
          </cell>
          <cell r="C7795" t="str">
            <v>ANEL DE ACO-600MM</v>
          </cell>
          <cell r="D7795" t="str">
            <v>UN</v>
          </cell>
          <cell r="E7795">
            <v>0</v>
          </cell>
        </row>
        <row r="7796">
          <cell r="B7796" t="str">
            <v>530434</v>
          </cell>
          <cell r="C7796" t="str">
            <v>ANEL DE BORRACHA -600MM</v>
          </cell>
          <cell r="D7796" t="str">
            <v>UN</v>
          </cell>
          <cell r="E7796">
            <v>0</v>
          </cell>
        </row>
        <row r="7797">
          <cell r="B7797" t="str">
            <v>530435</v>
          </cell>
          <cell r="C7797" t="str">
            <v>TUBO CONCRETO P/ CRAVACAO (JACKING PIPE) - 300MM</v>
          </cell>
          <cell r="D7797" t="str">
            <v>M</v>
          </cell>
          <cell r="E7797">
            <v>114</v>
          </cell>
        </row>
        <row r="7798">
          <cell r="B7798" t="str">
            <v>530436</v>
          </cell>
          <cell r="C7798" t="str">
            <v>TUBO CONCRETO P/ CRAVACAO (JACKING PIPE) - 400 MM</v>
          </cell>
          <cell r="D7798" t="str">
            <v>M</v>
          </cell>
          <cell r="E7798">
            <v>186</v>
          </cell>
        </row>
        <row r="7799">
          <cell r="B7799" t="str">
            <v>530437</v>
          </cell>
          <cell r="C7799" t="str">
            <v>TUBO CONCRETO P/ CRAVACAO (JACKING PIPE) - 500 MM</v>
          </cell>
          <cell r="D7799" t="str">
            <v>M</v>
          </cell>
          <cell r="E7799">
            <v>243.6</v>
          </cell>
        </row>
        <row r="7800">
          <cell r="B7800" t="str">
            <v>530438</v>
          </cell>
          <cell r="C7800" t="str">
            <v>TUBO CONCRETO P/ CRAVACAO (JACKING PIPE) - 600 MM</v>
          </cell>
          <cell r="D7800" t="str">
            <v>M</v>
          </cell>
          <cell r="E7800">
            <v>259.2</v>
          </cell>
        </row>
        <row r="7801">
          <cell r="B7801" t="str">
            <v>530439</v>
          </cell>
          <cell r="C7801" t="str">
            <v>TUBO CONCRETO P/ CRAVACAO (JACKING PIPE) - 700 MM</v>
          </cell>
          <cell r="D7801" t="str">
            <v>M</v>
          </cell>
          <cell r="E7801">
            <v>312</v>
          </cell>
        </row>
        <row r="7802">
          <cell r="B7802" t="str">
            <v>530440</v>
          </cell>
          <cell r="C7802" t="str">
            <v>TUBO CONCRETO P/ CRAVACAO (JACKING PIPE) - 800 MM</v>
          </cell>
          <cell r="D7802" t="str">
            <v>M</v>
          </cell>
          <cell r="E7802">
            <v>372</v>
          </cell>
        </row>
        <row r="7803">
          <cell r="B7803" t="str">
            <v>530441</v>
          </cell>
          <cell r="C7803" t="str">
            <v>TUBO CONCRETO P/ CRAVACAO (JACKING PIPE) - 900 MM</v>
          </cell>
          <cell r="D7803" t="str">
            <v>M</v>
          </cell>
          <cell r="E7803">
            <v>438</v>
          </cell>
        </row>
        <row r="7804">
          <cell r="B7804" t="str">
            <v>530442</v>
          </cell>
          <cell r="C7804" t="str">
            <v>TUBO CONCRETO P/ CRAVACAO (JACKING PIPE) - 1000 MM</v>
          </cell>
          <cell r="D7804" t="str">
            <v>M</v>
          </cell>
          <cell r="E7804">
            <v>552</v>
          </cell>
        </row>
        <row r="7805">
          <cell r="B7805" t="str">
            <v>530443</v>
          </cell>
          <cell r="C7805" t="str">
            <v>TUBO CONCRETO P/ CRAVACAO (JACKING PIPE) - 1200 MM</v>
          </cell>
          <cell r="D7805" t="str">
            <v>M</v>
          </cell>
          <cell r="E7805">
            <v>768</v>
          </cell>
        </row>
        <row r="7806">
          <cell r="B7806" t="str">
            <v>530444</v>
          </cell>
          <cell r="C7806" t="str">
            <v>TUBO CONCRETO P/ CRAVACAO (JACKING PIPE) - 1500 MM</v>
          </cell>
          <cell r="D7806" t="str">
            <v>M</v>
          </cell>
          <cell r="E7806">
            <v>1104</v>
          </cell>
        </row>
        <row r="7807">
          <cell r="B7807" t="str">
            <v>530445</v>
          </cell>
          <cell r="C7807" t="str">
            <v>TUBO CONCRETO P/ CRAVACAO (JACKING PIPE) - 2000 MM</v>
          </cell>
          <cell r="D7807" t="str">
            <v>M</v>
          </cell>
          <cell r="E7807">
            <v>2400</v>
          </cell>
        </row>
        <row r="7809">
          <cell r="B7809" t="str">
            <v>530500</v>
          </cell>
          <cell r="C7809" t="str">
            <v>TUBOS E CONEXOES CERAMICAS (C54 - COMBUSTIVEL/LUBRIF. 40%; C12 - MAT. CONSTRUCAO 30%; IPC - INDICE GERAL 30%)</v>
          </cell>
        </row>
        <row r="7810">
          <cell r="B7810" t="str">
            <v>530501</v>
          </cell>
          <cell r="C7810" t="str">
            <v>TUBO CERAMICO -100MM</v>
          </cell>
          <cell r="D7810" t="str">
            <v>M</v>
          </cell>
          <cell r="E7810">
            <v>7.36</v>
          </cell>
        </row>
        <row r="7811">
          <cell r="B7811" t="str">
            <v>530502</v>
          </cell>
          <cell r="C7811" t="str">
            <v>TUBO CERAMICO -150MM</v>
          </cell>
          <cell r="D7811" t="str">
            <v>M</v>
          </cell>
          <cell r="E7811">
            <v>10.199999999999999</v>
          </cell>
        </row>
        <row r="7812">
          <cell r="B7812" t="str">
            <v>530503</v>
          </cell>
          <cell r="C7812" t="str">
            <v>TUBO CERAMICO -200MM</v>
          </cell>
          <cell r="D7812" t="str">
            <v>M</v>
          </cell>
          <cell r="E7812">
            <v>16.559999999999999</v>
          </cell>
        </row>
        <row r="7813">
          <cell r="B7813" t="str">
            <v>530504</v>
          </cell>
          <cell r="C7813" t="str">
            <v>TUBO CERAMICO -250MM</v>
          </cell>
          <cell r="D7813" t="str">
            <v>M</v>
          </cell>
          <cell r="E7813">
            <v>29.64</v>
          </cell>
        </row>
        <row r="7814">
          <cell r="B7814" t="str">
            <v>530505</v>
          </cell>
          <cell r="C7814" t="str">
            <v>TUBO CERAMICO -300MM</v>
          </cell>
          <cell r="D7814" t="str">
            <v>M</v>
          </cell>
          <cell r="E7814">
            <v>39.82</v>
          </cell>
        </row>
        <row r="7815">
          <cell r="B7815" t="str">
            <v>530506</v>
          </cell>
          <cell r="C7815" t="str">
            <v>TUBO CERAMICO -375MM</v>
          </cell>
          <cell r="D7815" t="str">
            <v>M</v>
          </cell>
          <cell r="E7815">
            <v>64.45</v>
          </cell>
        </row>
        <row r="7816">
          <cell r="B7816" t="str">
            <v>530507</v>
          </cell>
          <cell r="C7816" t="str">
            <v>TUBO CERAMICO -450MM</v>
          </cell>
          <cell r="D7816" t="str">
            <v>M</v>
          </cell>
          <cell r="E7816">
            <v>93.53</v>
          </cell>
        </row>
        <row r="7817">
          <cell r="B7817" t="str">
            <v>530508</v>
          </cell>
          <cell r="C7817" t="str">
            <v>CURVA CERAMICA 45 GR 100MM</v>
          </cell>
          <cell r="D7817" t="str">
            <v>UN</v>
          </cell>
          <cell r="E7817">
            <v>8.66</v>
          </cell>
        </row>
        <row r="7818">
          <cell r="B7818" t="str">
            <v>530509</v>
          </cell>
          <cell r="C7818" t="str">
            <v>CURVA CERAMICA 45 GR 150MM</v>
          </cell>
          <cell r="D7818" t="str">
            <v>UN</v>
          </cell>
          <cell r="E7818">
            <v>12.01</v>
          </cell>
        </row>
        <row r="7819">
          <cell r="B7819" t="str">
            <v>530510</v>
          </cell>
          <cell r="C7819" t="str">
            <v>CURVA CERAMICA 45 GR 200MM</v>
          </cell>
          <cell r="D7819" t="str">
            <v>UN</v>
          </cell>
          <cell r="E7819">
            <v>19.61</v>
          </cell>
        </row>
        <row r="7820">
          <cell r="B7820" t="str">
            <v>530511</v>
          </cell>
          <cell r="C7820" t="str">
            <v>CURVA CERAMICA 45 GR 300MM</v>
          </cell>
          <cell r="D7820" t="str">
            <v>UN</v>
          </cell>
          <cell r="E7820">
            <v>89.75</v>
          </cell>
        </row>
        <row r="7821">
          <cell r="B7821" t="str">
            <v>530512</v>
          </cell>
          <cell r="C7821" t="str">
            <v>CURVA CERAMICA 90 GR 100MM</v>
          </cell>
          <cell r="D7821" t="str">
            <v>UN</v>
          </cell>
          <cell r="E7821">
            <v>8.66</v>
          </cell>
        </row>
        <row r="7822">
          <cell r="B7822" t="str">
            <v>530513</v>
          </cell>
          <cell r="C7822" t="str">
            <v>CURVA CERAMICA 90 GR 150MM</v>
          </cell>
          <cell r="D7822" t="str">
            <v>UN</v>
          </cell>
          <cell r="E7822">
            <v>12.01</v>
          </cell>
        </row>
        <row r="7823">
          <cell r="B7823" t="str">
            <v>530514</v>
          </cell>
          <cell r="C7823" t="str">
            <v>CURVA CERAMICA 90 GR 200MM</v>
          </cell>
          <cell r="D7823" t="str">
            <v>UN</v>
          </cell>
          <cell r="E7823">
            <v>19.61</v>
          </cell>
        </row>
        <row r="7824">
          <cell r="B7824" t="str">
            <v>530515</v>
          </cell>
          <cell r="C7824" t="str">
            <v>CURVA CERAMICA 90 GR 300MM</v>
          </cell>
          <cell r="D7824" t="str">
            <v>UN</v>
          </cell>
          <cell r="E7824">
            <v>89.75</v>
          </cell>
        </row>
        <row r="7825">
          <cell r="B7825" t="str">
            <v>530516</v>
          </cell>
          <cell r="C7825" t="str">
            <v>JUNCAO CERAMICA PBB 150 X 100MM</v>
          </cell>
          <cell r="D7825" t="str">
            <v>UN</v>
          </cell>
          <cell r="E7825">
            <v>13.7</v>
          </cell>
        </row>
        <row r="7826">
          <cell r="B7826" t="str">
            <v>530517</v>
          </cell>
          <cell r="C7826" t="str">
            <v>SELIM CERAMICA TIPO TE 150 X 100MM</v>
          </cell>
          <cell r="D7826" t="str">
            <v>UN</v>
          </cell>
          <cell r="E7826">
            <v>13.91</v>
          </cell>
        </row>
        <row r="7827">
          <cell r="B7827" t="str">
            <v>530518</v>
          </cell>
          <cell r="C7827" t="str">
            <v>SELIM CERAMICA TIPO TE 200 X 100MM</v>
          </cell>
          <cell r="D7827" t="str">
            <v>UN</v>
          </cell>
          <cell r="E7827">
            <v>13.91</v>
          </cell>
        </row>
        <row r="7828">
          <cell r="B7828" t="str">
            <v>530519</v>
          </cell>
          <cell r="C7828" t="str">
            <v>SELIM CERAMICA TIPO TE 200 X 150MM</v>
          </cell>
          <cell r="D7828" t="str">
            <v>UN</v>
          </cell>
          <cell r="E7828">
            <v>16.399999999999999</v>
          </cell>
        </row>
        <row r="7829">
          <cell r="B7829" t="str">
            <v>530520</v>
          </cell>
          <cell r="C7829" t="str">
            <v>TE CERAMICO 100 X 100MM</v>
          </cell>
          <cell r="D7829" t="str">
            <v>UN</v>
          </cell>
          <cell r="E7829">
            <v>9.52</v>
          </cell>
        </row>
        <row r="7830">
          <cell r="B7830" t="str">
            <v>530521</v>
          </cell>
          <cell r="C7830" t="str">
            <v>TE CERAMICO 150 X 100MM</v>
          </cell>
          <cell r="D7830" t="str">
            <v>UN</v>
          </cell>
          <cell r="E7830">
            <v>14.44</v>
          </cell>
        </row>
        <row r="7831">
          <cell r="B7831" t="str">
            <v>530522</v>
          </cell>
          <cell r="C7831" t="str">
            <v>TE CERAMICO 150 X 150MM</v>
          </cell>
          <cell r="D7831" t="str">
            <v>UN</v>
          </cell>
          <cell r="E7831">
            <v>17.46</v>
          </cell>
        </row>
        <row r="7832">
          <cell r="B7832" t="str">
            <v>530523</v>
          </cell>
          <cell r="C7832" t="str">
            <v>TE CERAMICO 200 X 100MM</v>
          </cell>
          <cell r="D7832" t="str">
            <v>UN</v>
          </cell>
          <cell r="E7832">
            <v>21.7</v>
          </cell>
        </row>
        <row r="7833">
          <cell r="B7833" t="str">
            <v>530524</v>
          </cell>
          <cell r="C7833" t="str">
            <v>TE CERAMICO 200 X 150MM</v>
          </cell>
          <cell r="D7833" t="str">
            <v>UN</v>
          </cell>
          <cell r="E7833">
            <v>31.46</v>
          </cell>
        </row>
        <row r="7834">
          <cell r="B7834" t="str">
            <v>530525</v>
          </cell>
          <cell r="C7834" t="str">
            <v>TE CERAMICO 300 X 100MM</v>
          </cell>
          <cell r="D7834" t="str">
            <v>UN</v>
          </cell>
          <cell r="E7834">
            <v>68.36</v>
          </cell>
        </row>
        <row r="7835">
          <cell r="B7835" t="str">
            <v>530526</v>
          </cell>
          <cell r="C7835" t="str">
            <v>TE CERAMICO 300 X 150MM</v>
          </cell>
          <cell r="D7835" t="str">
            <v>UN</v>
          </cell>
          <cell r="E7835">
            <v>77.83</v>
          </cell>
        </row>
        <row r="7836">
          <cell r="B7836" t="str">
            <v>530527</v>
          </cell>
          <cell r="C7836" t="str">
            <v>TE CERAMICO 375 X 100MM</v>
          </cell>
          <cell r="D7836" t="str">
            <v>UN</v>
          </cell>
          <cell r="E7836">
            <v>85.86</v>
          </cell>
        </row>
        <row r="7837">
          <cell r="B7837" t="str">
            <v>530528</v>
          </cell>
          <cell r="C7837" t="str">
            <v>TE CERAMICO 375 X 150MM</v>
          </cell>
          <cell r="D7837" t="str">
            <v>UN</v>
          </cell>
          <cell r="E7837">
            <v>96.7</v>
          </cell>
        </row>
        <row r="7838">
          <cell r="B7838" t="str">
            <v>530529</v>
          </cell>
          <cell r="C7838" t="str">
            <v>TE CERAMICO 450 X 100MM</v>
          </cell>
          <cell r="D7838" t="str">
            <v>UN</v>
          </cell>
          <cell r="E7838">
            <v>117.8</v>
          </cell>
        </row>
        <row r="7839">
          <cell r="B7839" t="str">
            <v>530530</v>
          </cell>
          <cell r="C7839" t="str">
            <v>TE CERAMICO 450 X 150MM</v>
          </cell>
          <cell r="D7839" t="str">
            <v>UN</v>
          </cell>
          <cell r="E7839">
            <v>140.29</v>
          </cell>
        </row>
        <row r="7840">
          <cell r="B7840" t="str">
            <v>530531</v>
          </cell>
          <cell r="C7840" t="str">
            <v>TE ESPECIAL CERAMICO PPB P/TUBO DE Q. 150 X 150MM</v>
          </cell>
          <cell r="D7840" t="str">
            <v>UN</v>
          </cell>
          <cell r="E7840">
            <v>32.15</v>
          </cell>
        </row>
        <row r="7841">
          <cell r="B7841" t="str">
            <v>530532</v>
          </cell>
          <cell r="C7841" t="str">
            <v>TE ESPECIAL CERAMICO PPB P/TUBO DE Q. 200 X 200MM</v>
          </cell>
          <cell r="D7841" t="str">
            <v>UN</v>
          </cell>
          <cell r="E7841">
            <v>46.57</v>
          </cell>
        </row>
        <row r="7842">
          <cell r="B7842" t="str">
            <v>530533</v>
          </cell>
          <cell r="C7842" t="str">
            <v>TE ESPECIAL CERAMICO PPB P/TUBO DE Q. 300 X 300MM</v>
          </cell>
          <cell r="D7842" t="str">
            <v>UN</v>
          </cell>
          <cell r="E7842">
            <v>97.92</v>
          </cell>
        </row>
        <row r="7843">
          <cell r="B7843" t="str">
            <v>530534</v>
          </cell>
          <cell r="C7843" t="str">
            <v>TE ESPECIAL CERAMICO PPB P/TUBO DE Q. 375 X 375MM</v>
          </cell>
          <cell r="D7843" t="str">
            <v>UN</v>
          </cell>
          <cell r="E7843">
            <v>179.82</v>
          </cell>
        </row>
        <row r="7844">
          <cell r="B7844" t="str">
            <v>530535</v>
          </cell>
          <cell r="C7844" t="str">
            <v>TE ESPECIAL CERAMICO PPB P/TUBO DE Q. 450 X 450MM</v>
          </cell>
          <cell r="D7844" t="str">
            <v>UN</v>
          </cell>
          <cell r="E7844">
            <v>288.68</v>
          </cell>
        </row>
        <row r="7846">
          <cell r="B7846" t="str">
            <v>530600</v>
          </cell>
          <cell r="C7846" t="str">
            <v>MATERIAIS P/INSTALACAO PREDIAL (C12 - MATERIAL DE CONSTRUCAO 100%)</v>
          </cell>
        </row>
        <row r="7847">
          <cell r="B7847" t="str">
            <v>530601</v>
          </cell>
          <cell r="C7847" t="str">
            <v>TE FERRO GALVANIZADO DIAM. 1 POL.</v>
          </cell>
          <cell r="D7847" t="str">
            <v>UN</v>
          </cell>
          <cell r="E7847">
            <v>6.24</v>
          </cell>
        </row>
        <row r="7848">
          <cell r="B7848" t="str">
            <v>530602</v>
          </cell>
          <cell r="C7848" t="str">
            <v>TE FERRO GALVANIZADO DIAM. 1 1/2 POL.</v>
          </cell>
          <cell r="D7848" t="str">
            <v>UN</v>
          </cell>
          <cell r="E7848">
            <v>12.71</v>
          </cell>
        </row>
        <row r="7849">
          <cell r="B7849" t="str">
            <v>530603</v>
          </cell>
          <cell r="C7849" t="str">
            <v>CAIXA DESCARGA DE EMBUTIR</v>
          </cell>
          <cell r="D7849" t="str">
            <v>UN</v>
          </cell>
          <cell r="E7849">
            <v>19.8</v>
          </cell>
        </row>
        <row r="7850">
          <cell r="B7850" t="str">
            <v>530604</v>
          </cell>
          <cell r="C7850" t="str">
            <v>CAIXA SIFONADA PVC 150 mm</v>
          </cell>
          <cell r="D7850" t="str">
            <v>UN</v>
          </cell>
          <cell r="E7850">
            <v>9.6</v>
          </cell>
        </row>
        <row r="7851">
          <cell r="B7851" t="str">
            <v>530605</v>
          </cell>
          <cell r="C7851" t="str">
            <v>CONJUNTO SIFAO PVC</v>
          </cell>
          <cell r="D7851" t="str">
            <v>UN</v>
          </cell>
          <cell r="E7851">
            <v>7</v>
          </cell>
        </row>
        <row r="7852">
          <cell r="B7852" t="str">
            <v>530606</v>
          </cell>
          <cell r="C7852" t="str">
            <v>RALO 15 X 15 CM</v>
          </cell>
          <cell r="D7852" t="str">
            <v>UN</v>
          </cell>
          <cell r="E7852">
            <v>9.6</v>
          </cell>
        </row>
        <row r="7853">
          <cell r="B7853" t="str">
            <v>530607</v>
          </cell>
          <cell r="C7853" t="str">
            <v>RALO 10 X 10 CM</v>
          </cell>
          <cell r="D7853" t="str">
            <v>UN</v>
          </cell>
          <cell r="E7853">
            <v>4.2</v>
          </cell>
        </row>
        <row r="7854">
          <cell r="B7854" t="str">
            <v>530608</v>
          </cell>
          <cell r="C7854" t="str">
            <v>RALO SIFONADO DIAM. 100 MM</v>
          </cell>
          <cell r="D7854" t="str">
            <v>UN</v>
          </cell>
          <cell r="E7854">
            <v>4.91</v>
          </cell>
        </row>
        <row r="7855">
          <cell r="B7855" t="str">
            <v>530609</v>
          </cell>
          <cell r="C7855" t="str">
            <v>TUBO COM CANOPLA CROMADA DE 1/2 POL. PARA CHUVEIRO</v>
          </cell>
          <cell r="D7855" t="str">
            <v>UN</v>
          </cell>
          <cell r="E7855">
            <v>4.7</v>
          </cell>
        </row>
        <row r="7856">
          <cell r="B7856" t="str">
            <v>530610</v>
          </cell>
          <cell r="C7856" t="str">
            <v>TUBO LIGACAO COM CANOPLA PARA BACIA SIFONADA</v>
          </cell>
          <cell r="D7856" t="str">
            <v>UN</v>
          </cell>
          <cell r="E7856">
            <v>16.52</v>
          </cell>
        </row>
        <row r="7857">
          <cell r="B7857" t="str">
            <v>530611</v>
          </cell>
          <cell r="C7857" t="str">
            <v>REGISTRO DE GAVETA CROMADO CANOPLA LISA DIAM. 20MM</v>
          </cell>
          <cell r="D7857" t="str">
            <v>UN</v>
          </cell>
          <cell r="E7857">
            <v>30.6</v>
          </cell>
        </row>
        <row r="7858">
          <cell r="B7858" t="str">
            <v>530612</v>
          </cell>
          <cell r="C7858" t="str">
            <v>REGISTRO DE GAVETA CROMADO CANOPLA LISA DIAM. 25MM</v>
          </cell>
          <cell r="D7858" t="str">
            <v>UN</v>
          </cell>
          <cell r="E7858">
            <v>33</v>
          </cell>
        </row>
        <row r="7859">
          <cell r="B7859" t="str">
            <v>530613</v>
          </cell>
          <cell r="C7859" t="str">
            <v>REGISTRO DE GAVETA CROMADO CANOPLA LISA DIAM. 32MM</v>
          </cell>
          <cell r="D7859" t="str">
            <v>UN</v>
          </cell>
          <cell r="E7859">
            <v>40.799999999999997</v>
          </cell>
        </row>
        <row r="7860">
          <cell r="B7860" t="str">
            <v>530614</v>
          </cell>
          <cell r="C7860" t="str">
            <v>REGISTRO DE GAVETA CROMADO CANOPLA LISA DIAM. 40MM</v>
          </cell>
          <cell r="D7860" t="str">
            <v>UN</v>
          </cell>
          <cell r="E7860">
            <v>52.8</v>
          </cell>
        </row>
        <row r="7861">
          <cell r="B7861" t="str">
            <v>530615</v>
          </cell>
          <cell r="C7861" t="str">
            <v>REGISTRO DE GAVETA, BRUTO 3/4"</v>
          </cell>
          <cell r="D7861" t="str">
            <v>UN</v>
          </cell>
          <cell r="E7861">
            <v>15.12</v>
          </cell>
        </row>
        <row r="7862">
          <cell r="B7862" t="str">
            <v>530616</v>
          </cell>
          <cell r="C7862" t="str">
            <v>REGISTRO DE GAVETA, BRUTO 1"</v>
          </cell>
          <cell r="D7862" t="str">
            <v>UN</v>
          </cell>
          <cell r="E7862">
            <v>19.079999999999998</v>
          </cell>
        </row>
        <row r="7863">
          <cell r="B7863" t="str">
            <v>530617</v>
          </cell>
          <cell r="C7863" t="str">
            <v>REGISTRO DE GAVETA, BRUTO 1 1/4"</v>
          </cell>
          <cell r="D7863" t="str">
            <v>UN</v>
          </cell>
          <cell r="E7863">
            <v>28.56</v>
          </cell>
        </row>
        <row r="7864">
          <cell r="B7864" t="str">
            <v>530618</v>
          </cell>
          <cell r="C7864" t="str">
            <v>REGISTRO DE GAVETA, BRUTO 1 1/2"</v>
          </cell>
          <cell r="D7864" t="str">
            <v>UN</v>
          </cell>
          <cell r="E7864">
            <v>33.6</v>
          </cell>
        </row>
        <row r="7865">
          <cell r="B7865" t="str">
            <v>530619</v>
          </cell>
          <cell r="C7865" t="str">
            <v>REGISTRO DE GAVETA, BRUTO 2"</v>
          </cell>
          <cell r="D7865" t="str">
            <v>UN</v>
          </cell>
          <cell r="E7865">
            <v>51.6</v>
          </cell>
        </row>
        <row r="7866">
          <cell r="B7866" t="str">
            <v>530620</v>
          </cell>
          <cell r="C7866" t="str">
            <v>REGISTRO ESFERA PVC C/BORB - D= 1/2"</v>
          </cell>
          <cell r="D7866" t="str">
            <v>UN</v>
          </cell>
          <cell r="E7866">
            <v>8.94</v>
          </cell>
        </row>
        <row r="7867">
          <cell r="B7867" t="str">
            <v>530621</v>
          </cell>
          <cell r="C7867" t="str">
            <v>REGISTRO ESFERA PVC C/BORB - D= 3/4"</v>
          </cell>
          <cell r="D7867" t="str">
            <v>UN</v>
          </cell>
          <cell r="E7867">
            <v>0</v>
          </cell>
        </row>
        <row r="7868">
          <cell r="B7868" t="str">
            <v>530622</v>
          </cell>
          <cell r="C7868" t="str">
            <v>REGISTRO ESFERA PVC C/CAB QUADRADA - D= 1/2"</v>
          </cell>
          <cell r="D7868" t="str">
            <v>UN</v>
          </cell>
          <cell r="E7868">
            <v>0</v>
          </cell>
        </row>
        <row r="7869">
          <cell r="B7869" t="str">
            <v>530623</v>
          </cell>
          <cell r="C7869" t="str">
            <v>REGISTRO ESFERA PVC C/CAB QUADRADA - D= 3/4"</v>
          </cell>
          <cell r="D7869" t="str">
            <v>UN</v>
          </cell>
          <cell r="E7869">
            <v>0</v>
          </cell>
        </row>
        <row r="7870">
          <cell r="B7870" t="str">
            <v>530624</v>
          </cell>
          <cell r="C7870" t="str">
            <v>REGISTRO ESFERA PVC VS ROSC - D=1/2"</v>
          </cell>
          <cell r="D7870" t="str">
            <v>UN</v>
          </cell>
          <cell r="E7870">
            <v>0</v>
          </cell>
        </row>
        <row r="7871">
          <cell r="B7871" t="str">
            <v>530625</v>
          </cell>
          <cell r="C7871" t="str">
            <v>REGISTRO ESFERA PVC VS ROSC - D=3/4"</v>
          </cell>
          <cell r="D7871" t="str">
            <v>UN</v>
          </cell>
          <cell r="E7871">
            <v>10.66</v>
          </cell>
        </row>
        <row r="7872">
          <cell r="B7872" t="str">
            <v>530626</v>
          </cell>
          <cell r="C7872" t="str">
            <v>REGISTRO ESFERA PVC VS ROSC - D= 1"</v>
          </cell>
          <cell r="D7872" t="str">
            <v>UN</v>
          </cell>
          <cell r="E7872">
            <v>15.13</v>
          </cell>
        </row>
        <row r="7873">
          <cell r="B7873" t="str">
            <v>530627</v>
          </cell>
          <cell r="C7873" t="str">
            <v>REGISTRO ESFERA PVC VS ROSC - D=1 1/4"</v>
          </cell>
          <cell r="D7873" t="str">
            <v>UN</v>
          </cell>
          <cell r="E7873">
            <v>0</v>
          </cell>
        </row>
        <row r="7874">
          <cell r="B7874" t="str">
            <v>530628</v>
          </cell>
          <cell r="C7874" t="str">
            <v>REGISTRO ESFERA PVC VS ROSC - D=1 1/2"</v>
          </cell>
          <cell r="D7874" t="str">
            <v>UN</v>
          </cell>
          <cell r="E7874">
            <v>0</v>
          </cell>
        </row>
        <row r="7875">
          <cell r="B7875" t="str">
            <v>530629</v>
          </cell>
          <cell r="C7875" t="str">
            <v>REGISTRO ESFERA PVC VS ROSC - D=2"</v>
          </cell>
          <cell r="D7875" t="str">
            <v>UN</v>
          </cell>
          <cell r="E7875">
            <v>36.799999999999997</v>
          </cell>
        </row>
        <row r="7876">
          <cell r="B7876" t="str">
            <v>530630</v>
          </cell>
          <cell r="C7876" t="str">
            <v>REGISTRO ESFERA PVC VS SOLD - D=20 MM</v>
          </cell>
          <cell r="D7876" t="str">
            <v>UN</v>
          </cell>
          <cell r="E7876">
            <v>0</v>
          </cell>
        </row>
        <row r="7877">
          <cell r="B7877" t="str">
            <v>530631</v>
          </cell>
          <cell r="C7877" t="str">
            <v>REGISTRO ESFERA PVC VS SOLD - D=25 MM</v>
          </cell>
          <cell r="D7877" t="str">
            <v>UN</v>
          </cell>
          <cell r="E7877">
            <v>10.72</v>
          </cell>
        </row>
        <row r="7878">
          <cell r="B7878" t="str">
            <v>530632</v>
          </cell>
          <cell r="C7878" t="str">
            <v>REGISTRO ESFERA PVC VS SOLD - D=32 MM</v>
          </cell>
          <cell r="D7878" t="str">
            <v>UN</v>
          </cell>
          <cell r="E7878">
            <v>0</v>
          </cell>
        </row>
        <row r="7879">
          <cell r="B7879" t="str">
            <v>530633</v>
          </cell>
          <cell r="C7879" t="str">
            <v>REGISTRO ESFERA PVC VS SOLD - D=40 MM</v>
          </cell>
          <cell r="D7879" t="str">
            <v>UN</v>
          </cell>
          <cell r="E7879">
            <v>0</v>
          </cell>
        </row>
        <row r="7880">
          <cell r="B7880" t="str">
            <v>530634</v>
          </cell>
          <cell r="C7880" t="str">
            <v>REGISTRO ESFERA PVC VS SOLD - D=50 MM</v>
          </cell>
          <cell r="D7880" t="str">
            <v>UN</v>
          </cell>
          <cell r="E7880">
            <v>23.59</v>
          </cell>
        </row>
        <row r="7881">
          <cell r="B7881" t="str">
            <v>530635</v>
          </cell>
          <cell r="C7881" t="str">
            <v>REGISTRO ESFERA PVC VS SOLD - D=60 MM</v>
          </cell>
          <cell r="D7881" t="str">
            <v>UN</v>
          </cell>
          <cell r="E7881">
            <v>0</v>
          </cell>
        </row>
        <row r="7882">
          <cell r="B7882" t="str">
            <v>530636</v>
          </cell>
          <cell r="C7882" t="str">
            <v>REGISTRO PRESSAO S30  PVC ROSC - D= 1/2"</v>
          </cell>
          <cell r="D7882" t="str">
            <v>UN</v>
          </cell>
          <cell r="E7882">
            <v>11.98</v>
          </cell>
        </row>
        <row r="7883">
          <cell r="B7883" t="str">
            <v>530637</v>
          </cell>
          <cell r="C7883" t="str">
            <v>REGISTRO PRESSAO S30  PVC ROSC - D= 3/4"</v>
          </cell>
          <cell r="D7883" t="str">
            <v>UN</v>
          </cell>
          <cell r="E7883">
            <v>0</v>
          </cell>
        </row>
        <row r="7884">
          <cell r="B7884" t="str">
            <v>530638</v>
          </cell>
          <cell r="C7884" t="str">
            <v>REGISTRO PRESSAO S30  PVC SOLD - D=20 MM</v>
          </cell>
          <cell r="D7884" t="str">
            <v>UN</v>
          </cell>
          <cell r="E7884">
            <v>0</v>
          </cell>
        </row>
        <row r="7885">
          <cell r="B7885" t="str">
            <v>530639</v>
          </cell>
          <cell r="C7885" t="str">
            <v>REGISTRO PRESSAO S30  PVC SOLD - D=25 MM</v>
          </cell>
          <cell r="D7885" t="str">
            <v>UN</v>
          </cell>
          <cell r="E7885">
            <v>13.64</v>
          </cell>
        </row>
        <row r="7886">
          <cell r="B7886" t="str">
            <v>530640</v>
          </cell>
          <cell r="C7886" t="str">
            <v>REGISTRO DE PRESSAO CROMADO LISO DIAM. 3/4 POL.</v>
          </cell>
          <cell r="D7886" t="str">
            <v>UN</v>
          </cell>
          <cell r="E7886">
            <v>33.840000000000003</v>
          </cell>
        </row>
        <row r="7887">
          <cell r="B7887" t="str">
            <v>530641</v>
          </cell>
          <cell r="C7887" t="str">
            <v>VALVULA 1' PARA LAVATORIO</v>
          </cell>
          <cell r="D7887" t="str">
            <v>UN</v>
          </cell>
          <cell r="E7887">
            <v>9.02</v>
          </cell>
        </row>
        <row r="7888">
          <cell r="B7888" t="str">
            <v>530642</v>
          </cell>
          <cell r="C7888" t="str">
            <v>VALVULA DE BOIA</v>
          </cell>
          <cell r="D7888" t="str">
            <v>UN</v>
          </cell>
          <cell r="E7888">
            <v>26.4</v>
          </cell>
        </row>
        <row r="7889">
          <cell r="B7889" t="str">
            <v>530643</v>
          </cell>
          <cell r="C7889" t="str">
            <v>VALVULA DE DESC.DIAM.1 1/2 POL.,C/REG.CONJUG.</v>
          </cell>
          <cell r="D7889" t="str">
            <v>UN</v>
          </cell>
          <cell r="E7889">
            <v>102</v>
          </cell>
        </row>
        <row r="7890">
          <cell r="B7890" t="str">
            <v>530644</v>
          </cell>
          <cell r="C7890" t="str">
            <v>CAIXA DE PVC 100 X 100 X 40MM C/ GRELHA SIMPLES</v>
          </cell>
          <cell r="D7890" t="str">
            <v>UN</v>
          </cell>
          <cell r="E7890">
            <v>0</v>
          </cell>
        </row>
        <row r="7891">
          <cell r="B7891" t="str">
            <v>530645</v>
          </cell>
          <cell r="C7891" t="str">
            <v>CAIXA DE PVC 100 X 100 X 40MM C/ GRELHA CROMADA</v>
          </cell>
          <cell r="D7891" t="str">
            <v>UN</v>
          </cell>
          <cell r="E7891">
            <v>0</v>
          </cell>
        </row>
        <row r="7892">
          <cell r="B7892" t="str">
            <v>530646</v>
          </cell>
          <cell r="C7892" t="str">
            <v>CAIXA DE PVC 100 X 100 X 50MM C/ GRELHA SIMPLES</v>
          </cell>
          <cell r="D7892" t="str">
            <v>UN</v>
          </cell>
          <cell r="E7892">
            <v>0</v>
          </cell>
        </row>
        <row r="7893">
          <cell r="B7893" t="str">
            <v>530647</v>
          </cell>
          <cell r="C7893" t="str">
            <v>CAIXA FF C/ TAMPA P/ REGISTRO PARADA</v>
          </cell>
          <cell r="D7893" t="str">
            <v>UN</v>
          </cell>
          <cell r="E7893">
            <v>0</v>
          </cell>
        </row>
        <row r="7894">
          <cell r="B7894" t="str">
            <v>530648</v>
          </cell>
          <cell r="C7894" t="str">
            <v>CAIXA FF C/ TAMPA P/ VAL. DE INCÊNDIO</v>
          </cell>
          <cell r="D7894" t="str">
            <v>UN</v>
          </cell>
          <cell r="E7894">
            <v>0</v>
          </cell>
        </row>
        <row r="7895">
          <cell r="B7895" t="str">
            <v>530649</v>
          </cell>
          <cell r="C7895" t="str">
            <v>PARAFUSO ACO GALV. ROSCA NC P/FG 5/8 X3.1/2 X1.1/2</v>
          </cell>
          <cell r="D7895" t="str">
            <v>CJ</v>
          </cell>
          <cell r="E7895">
            <v>3.9</v>
          </cell>
        </row>
        <row r="7896">
          <cell r="B7896" t="str">
            <v>530650</v>
          </cell>
          <cell r="C7896" t="str">
            <v>CAIXA D'AGUA CIMENTO AMIANTO 250 L</v>
          </cell>
          <cell r="D7896" t="str">
            <v>UN</v>
          </cell>
          <cell r="E7896">
            <v>61.2</v>
          </cell>
        </row>
        <row r="7897">
          <cell r="B7897" t="str">
            <v>530651</v>
          </cell>
          <cell r="C7897" t="str">
            <v>CAIXA D'AGUA CIMENTO AMIANTO 500 L</v>
          </cell>
          <cell r="D7897" t="str">
            <v>UN</v>
          </cell>
          <cell r="E7897">
            <v>102</v>
          </cell>
        </row>
        <row r="7898">
          <cell r="B7898" t="str">
            <v>530652</v>
          </cell>
          <cell r="C7898" t="str">
            <v>CAIXA D'AGUA CIMENTO AMIANTO 1000 L</v>
          </cell>
          <cell r="D7898" t="str">
            <v>UN</v>
          </cell>
          <cell r="E7898">
            <v>202.85</v>
          </cell>
        </row>
        <row r="7899">
          <cell r="B7899" t="str">
            <v>530653</v>
          </cell>
          <cell r="C7899" t="str">
            <v>ARMARIO SIMPLES DE PLASTICO C/ESPELHO(42X50X7,5)CM</v>
          </cell>
          <cell r="D7899" t="str">
            <v>UN</v>
          </cell>
          <cell r="E7899">
            <v>55.74</v>
          </cell>
        </row>
        <row r="7900">
          <cell r="B7900" t="str">
            <v>530654</v>
          </cell>
          <cell r="C7900" t="str">
            <v>BACIA SANITARIA LOUCA</v>
          </cell>
          <cell r="D7900" t="str">
            <v>UN</v>
          </cell>
          <cell r="E7900">
            <v>57</v>
          </cell>
        </row>
        <row r="7901">
          <cell r="B7901" t="str">
            <v>530655</v>
          </cell>
          <cell r="C7901" t="str">
            <v>BANCADA DE MARMORE</v>
          </cell>
          <cell r="D7901" t="str">
            <v>M2</v>
          </cell>
          <cell r="E7901">
            <v>216</v>
          </cell>
        </row>
        <row r="7902">
          <cell r="B7902" t="str">
            <v>530656</v>
          </cell>
          <cell r="C7902" t="str">
            <v>CHUVEIRO ELETRICO - STANDARD</v>
          </cell>
          <cell r="D7902" t="str">
            <v>UN</v>
          </cell>
          <cell r="E7902">
            <v>32.28</v>
          </cell>
        </row>
        <row r="7903">
          <cell r="B7903" t="str">
            <v>530657</v>
          </cell>
          <cell r="C7903" t="str">
            <v>CUBA DE ACO INOX (0,56 X 0,33 X 0,16) M</v>
          </cell>
          <cell r="D7903" t="str">
            <v>UN</v>
          </cell>
          <cell r="E7903">
            <v>205.92</v>
          </cell>
        </row>
        <row r="7904">
          <cell r="B7904" t="str">
            <v>530658</v>
          </cell>
          <cell r="C7904" t="str">
            <v>LAVATORIO DE COLUNA</v>
          </cell>
          <cell r="D7904" t="str">
            <v>UN</v>
          </cell>
          <cell r="E7904">
            <v>55.14</v>
          </cell>
        </row>
        <row r="7905">
          <cell r="B7905" t="str">
            <v>530659</v>
          </cell>
          <cell r="C7905" t="str">
            <v>PAPELEIRA LOUCA</v>
          </cell>
          <cell r="D7905" t="str">
            <v>UN</v>
          </cell>
          <cell r="E7905">
            <v>8.4</v>
          </cell>
        </row>
        <row r="7906">
          <cell r="B7906" t="str">
            <v>530660</v>
          </cell>
          <cell r="C7906" t="str">
            <v>PIA ACO INOX(3,00X0,60)M CUBA DE (0,50X0,40X0,40)M</v>
          </cell>
          <cell r="D7906" t="str">
            <v>UN</v>
          </cell>
          <cell r="E7906">
            <v>2086.6</v>
          </cell>
        </row>
        <row r="7907">
          <cell r="B7907" t="str">
            <v>530661</v>
          </cell>
          <cell r="C7907" t="str">
            <v>PIA ACO INOX(3,00X0,60)M CUBA DE (0,56X0,33X0,16)M</v>
          </cell>
          <cell r="D7907" t="str">
            <v>UN</v>
          </cell>
          <cell r="E7907">
            <v>1993.25</v>
          </cell>
        </row>
        <row r="7908">
          <cell r="B7908" t="str">
            <v>530662</v>
          </cell>
          <cell r="C7908" t="str">
            <v>PIA ACO INOX(3,00X0,60)M CUBA DE (1,12X0,50X0,40)M</v>
          </cell>
          <cell r="D7908" t="str">
            <v>UN</v>
          </cell>
          <cell r="E7908">
            <v>2718.24</v>
          </cell>
        </row>
        <row r="7909">
          <cell r="B7909" t="str">
            <v>530663</v>
          </cell>
          <cell r="C7909" t="str">
            <v>PIA ACO INOX(3,60X0,60)M CUBA DE (0,50X0,40X0,40)M</v>
          </cell>
          <cell r="D7909" t="str">
            <v>UN</v>
          </cell>
          <cell r="E7909">
            <v>2541.96</v>
          </cell>
        </row>
        <row r="7910">
          <cell r="B7910" t="str">
            <v>530664</v>
          </cell>
          <cell r="C7910" t="str">
            <v>PIA ACO INOX(3,60X0,60)M CUBA DE (0,56X0,33X0,16)M</v>
          </cell>
          <cell r="D7910" t="str">
            <v>UN</v>
          </cell>
          <cell r="E7910">
            <v>2321.4</v>
          </cell>
        </row>
        <row r="7911">
          <cell r="B7911" t="str">
            <v>530665</v>
          </cell>
          <cell r="C7911" t="str">
            <v>PIA ACO INOX(3,60X0,60)M CUBA DE (1,12X0,50X0,40)M</v>
          </cell>
          <cell r="D7911" t="str">
            <v>UN</v>
          </cell>
          <cell r="E7911">
            <v>3027.84</v>
          </cell>
        </row>
        <row r="7912">
          <cell r="B7912" t="str">
            <v>530666</v>
          </cell>
          <cell r="C7912" t="str">
            <v>PIA ACO INOX(4,00X0,60)M CUBA DE (0,50X0,40X0,40)M</v>
          </cell>
          <cell r="D7912" t="str">
            <v>UN</v>
          </cell>
          <cell r="E7912">
            <v>2770.08</v>
          </cell>
        </row>
        <row r="7913">
          <cell r="B7913" t="str">
            <v>530667</v>
          </cell>
          <cell r="C7913" t="str">
            <v>PIA ACO INOX(4,00X0,60)M CUBA DE (0,56X0,33X0,16)M</v>
          </cell>
          <cell r="D7913" t="str">
            <v>UN</v>
          </cell>
          <cell r="E7913">
            <v>2452.56</v>
          </cell>
        </row>
        <row r="7914">
          <cell r="B7914" t="str">
            <v>530668</v>
          </cell>
          <cell r="C7914" t="str">
            <v>PIA ACO INOX(4,00X0,60)M CUBA DE (1,12X0,50X0,40)M</v>
          </cell>
          <cell r="D7914" t="str">
            <v>UN</v>
          </cell>
          <cell r="E7914">
            <v>2866.32</v>
          </cell>
        </row>
        <row r="7915">
          <cell r="B7915" t="str">
            <v>530669</v>
          </cell>
          <cell r="C7915" t="str">
            <v>PORTA TOALHA (SUPORTE P/TOALHA C/BASTAO DE 60 CM)</v>
          </cell>
          <cell r="D7915" t="str">
            <v>UN</v>
          </cell>
          <cell r="E7915">
            <v>6.6</v>
          </cell>
        </row>
        <row r="7916">
          <cell r="B7916" t="str">
            <v>530670</v>
          </cell>
          <cell r="C7916" t="str">
            <v>SABONETEIRA SEM ALCA 15 X 15 CM</v>
          </cell>
          <cell r="D7916" t="str">
            <v>UN</v>
          </cell>
          <cell r="E7916">
            <v>8.4</v>
          </cell>
        </row>
        <row r="7917">
          <cell r="B7917" t="str">
            <v>530671</v>
          </cell>
          <cell r="C7917" t="str">
            <v>TAMPA PLASTICA PARA BACIA SANITARIA</v>
          </cell>
          <cell r="D7917" t="str">
            <v>UN</v>
          </cell>
          <cell r="E7917">
            <v>14.4</v>
          </cell>
        </row>
        <row r="7918">
          <cell r="B7918" t="str">
            <v>530672</v>
          </cell>
          <cell r="C7918" t="str">
            <v>TORNEIRA CROMADA PARA JARDIM</v>
          </cell>
          <cell r="D7918" t="str">
            <v>UN</v>
          </cell>
          <cell r="E7918">
            <v>12.16</v>
          </cell>
        </row>
        <row r="7919">
          <cell r="B7919" t="str">
            <v>530673</v>
          </cell>
          <cell r="C7919" t="str">
            <v>TORNEIRA CROMADA, LONGA PARA PIA</v>
          </cell>
          <cell r="D7919" t="str">
            <v>UN</v>
          </cell>
          <cell r="E7919">
            <v>21.83</v>
          </cell>
        </row>
        <row r="7920">
          <cell r="B7920" t="str">
            <v>530674</v>
          </cell>
          <cell r="C7920" t="str">
            <v>TORNEIRA JARDIM LATAO 3/4'</v>
          </cell>
          <cell r="D7920" t="str">
            <v>UN</v>
          </cell>
          <cell r="E7920">
            <v>11.68</v>
          </cell>
        </row>
        <row r="7921">
          <cell r="B7921" t="str">
            <v>530675</v>
          </cell>
          <cell r="C7921" t="str">
            <v>BOLSA BORRACHA PARA BACIA SANITARIA</v>
          </cell>
          <cell r="D7921" t="str">
            <v>UN</v>
          </cell>
          <cell r="E7921">
            <v>1.04</v>
          </cell>
        </row>
        <row r="7922">
          <cell r="B7922" t="str">
            <v>530676</v>
          </cell>
          <cell r="C7922" t="str">
            <v>ENGATE PVC FLEXIVEL</v>
          </cell>
          <cell r="D7922" t="str">
            <v>UN</v>
          </cell>
          <cell r="E7922">
            <v>2.5</v>
          </cell>
        </row>
        <row r="7923">
          <cell r="B7923" t="str">
            <v>530677</v>
          </cell>
          <cell r="C7923" t="str">
            <v>FITA VEDANTE TEFLON L=1,5 CM</v>
          </cell>
          <cell r="D7923" t="str">
            <v>MT</v>
          </cell>
          <cell r="E7923">
            <v>0.05</v>
          </cell>
        </row>
        <row r="7925">
          <cell r="B7925" t="str">
            <v>530700</v>
          </cell>
          <cell r="C7925" t="str">
            <v>MATERIAIS P/LIGACAO DOMICILIAR DE AGUA (C33 - METAIS NAO FERROSOS 100%)</v>
          </cell>
          <cell r="E7925">
            <v>0</v>
          </cell>
        </row>
        <row r="7926">
          <cell r="B7926" t="str">
            <v>530701</v>
          </cell>
          <cell r="C7926" t="str">
            <v>FERRULE DN 20</v>
          </cell>
          <cell r="D7926" t="str">
            <v>UN</v>
          </cell>
          <cell r="E7926">
            <v>13.44</v>
          </cell>
        </row>
        <row r="7927">
          <cell r="B7927" t="str">
            <v>530702</v>
          </cell>
          <cell r="C7927" t="str">
            <v>FERRULE DN 25</v>
          </cell>
          <cell r="D7927" t="str">
            <v>UN</v>
          </cell>
          <cell r="E7927">
            <v>0</v>
          </cell>
        </row>
        <row r="7928">
          <cell r="B7928" t="str">
            <v>530703</v>
          </cell>
          <cell r="C7928" t="str">
            <v>REGISTRO BROCA</v>
          </cell>
          <cell r="D7928" t="str">
            <v>UN</v>
          </cell>
          <cell r="E7928">
            <v>10.8</v>
          </cell>
        </row>
        <row r="7929">
          <cell r="B7929" t="str">
            <v>530704</v>
          </cell>
          <cell r="C7929" t="str">
            <v>REGISTRO DE PRESSAO P/INSTALACÕES PREDIAIS DN 20MM</v>
          </cell>
          <cell r="D7929" t="str">
            <v>UN</v>
          </cell>
          <cell r="E7929">
            <v>0</v>
          </cell>
        </row>
        <row r="7930">
          <cell r="B7930" t="str">
            <v>530705</v>
          </cell>
          <cell r="C7930" t="str">
            <v>REGISTRO MACHO P/INSTALACÕES PREDIAIS DN 20MM</v>
          </cell>
          <cell r="D7930" t="str">
            <v>UN</v>
          </cell>
          <cell r="E7930">
            <v>0</v>
          </cell>
        </row>
        <row r="7931">
          <cell r="B7931" t="str">
            <v>530706</v>
          </cell>
          <cell r="C7931" t="str">
            <v>TE JUNTA MECANICA P/ TUBO PEAD 32 X 32MM</v>
          </cell>
          <cell r="D7931" t="str">
            <v>UN</v>
          </cell>
          <cell r="E7931">
            <v>0</v>
          </cell>
        </row>
        <row r="7932">
          <cell r="B7932" t="str">
            <v>530707</v>
          </cell>
          <cell r="C7932" t="str">
            <v>OBTURADOR C/ GUARNICAO P/ REGISTRO DE PRESSAO</v>
          </cell>
          <cell r="D7932" t="str">
            <v>UN</v>
          </cell>
          <cell r="E7932">
            <v>0</v>
          </cell>
        </row>
        <row r="7933">
          <cell r="B7933" t="str">
            <v>530708</v>
          </cell>
          <cell r="C7933" t="str">
            <v>CONTRA-FLANGE (PAR) P/ HIDROMETRO 50MM</v>
          </cell>
          <cell r="D7933" t="str">
            <v>UN</v>
          </cell>
          <cell r="E7933">
            <v>0</v>
          </cell>
        </row>
        <row r="7934">
          <cell r="B7934" t="str">
            <v>530709</v>
          </cell>
          <cell r="C7934" t="str">
            <v>LUVA DE FERRO MALEAVEL GALVANIZADO 25 MM</v>
          </cell>
          <cell r="D7934" t="str">
            <v>UN</v>
          </cell>
          <cell r="E7934">
            <v>3.3</v>
          </cell>
        </row>
        <row r="7935">
          <cell r="B7935" t="str">
            <v>530710</v>
          </cell>
          <cell r="C7935" t="str">
            <v>COTOVELO 90 GR DE FERRO MALEAVEL GALVANIZADO 25 MM</v>
          </cell>
          <cell r="D7935" t="str">
            <v>UN</v>
          </cell>
          <cell r="E7935">
            <v>2.86</v>
          </cell>
        </row>
        <row r="7936">
          <cell r="B7936" t="str">
            <v>530711</v>
          </cell>
          <cell r="C7936" t="str">
            <v>CAVALETE DE FERRO MALEAVEL GALVANIZADO 20MM</v>
          </cell>
          <cell r="D7936" t="str">
            <v>UN</v>
          </cell>
          <cell r="E7936">
            <v>151.02000000000001</v>
          </cell>
        </row>
        <row r="7937">
          <cell r="B7937" t="str">
            <v>530712</v>
          </cell>
          <cell r="C7937" t="str">
            <v>COTOVELO 90 GR DE FERRO MALEAVEL GALV. 25 X 20MM</v>
          </cell>
          <cell r="D7937" t="str">
            <v>UN</v>
          </cell>
          <cell r="E7937">
            <v>0</v>
          </cell>
        </row>
        <row r="7938">
          <cell r="B7938" t="str">
            <v>530713</v>
          </cell>
          <cell r="C7938" t="str">
            <v>COTOVELO 90 GR DE FERRO MALEAVEL GALV. 40 X 20MM</v>
          </cell>
          <cell r="D7938" t="str">
            <v>UN</v>
          </cell>
          <cell r="E7938">
            <v>0</v>
          </cell>
        </row>
        <row r="7939">
          <cell r="B7939" t="str">
            <v>530714</v>
          </cell>
          <cell r="C7939" t="str">
            <v>LUVA DE FERRO MALEAVEL GALVANIZADO 25 X 20MM</v>
          </cell>
          <cell r="D7939" t="str">
            <v>UN</v>
          </cell>
          <cell r="E7939">
            <v>0</v>
          </cell>
        </row>
        <row r="7940">
          <cell r="B7940" t="str">
            <v>530715</v>
          </cell>
          <cell r="C7940" t="str">
            <v>LUVA DE FERRO MALEAVEL GALVANIZADO 40 X 20MM</v>
          </cell>
          <cell r="D7940" t="str">
            <v>UN</v>
          </cell>
          <cell r="E7940">
            <v>0</v>
          </cell>
        </row>
        <row r="7941">
          <cell r="B7941" t="str">
            <v>530716</v>
          </cell>
          <cell r="C7941" t="str">
            <v>BUJAO (PLUG) GALVANIZADO DN 20</v>
          </cell>
          <cell r="D7941" t="str">
            <v>UN</v>
          </cell>
          <cell r="E7941">
            <v>0</v>
          </cell>
        </row>
        <row r="7943">
          <cell r="B7943" t="str">
            <v>530800</v>
          </cell>
          <cell r="C7943" t="str">
            <v>HIDROMETROS (C33 - METAIS NAO FERROSOS 45%; SETOR ABDIB GLOBAL 40%; C56 - MATERIAS PLASTICAS 15%)</v>
          </cell>
        </row>
        <row r="7944">
          <cell r="B7944" t="str">
            <v>530801</v>
          </cell>
          <cell r="C7944" t="str">
            <v>HIDROMETRO TAQ TRANS. MAG.DN=20MM-CL B-QN=0.75M3/H</v>
          </cell>
          <cell r="D7944" t="str">
            <v>UN</v>
          </cell>
          <cell r="E7944">
            <v>49.52</v>
          </cell>
        </row>
        <row r="7945">
          <cell r="B7945" t="str">
            <v>530802</v>
          </cell>
          <cell r="C7945" t="str">
            <v>HIDROMETRO TAQ TRANS. MAG. DN=20MM-CL B-QN=1.5M3/H</v>
          </cell>
          <cell r="D7945" t="str">
            <v>UN</v>
          </cell>
          <cell r="E7945">
            <v>54.61</v>
          </cell>
        </row>
        <row r="7946">
          <cell r="B7946" t="str">
            <v>530803</v>
          </cell>
          <cell r="C7946" t="str">
            <v>HIDROMETRO TAQ TRANS. MAG. DN=25MM-CL B-QN=  5M3/H</v>
          </cell>
          <cell r="D7946" t="str">
            <v>UN</v>
          </cell>
          <cell r="E7946">
            <v>254.42</v>
          </cell>
        </row>
        <row r="7947">
          <cell r="B7947" t="str">
            <v>530804</v>
          </cell>
          <cell r="C7947" t="str">
            <v>HIDROMETRO TAQ TRANS. MAG. C/FG DN= 50MM QN=15M3/H</v>
          </cell>
          <cell r="D7947" t="str">
            <v>UN</v>
          </cell>
          <cell r="E7947">
            <v>471.62</v>
          </cell>
        </row>
        <row r="7948">
          <cell r="B7948" t="str">
            <v>530805</v>
          </cell>
          <cell r="C7948" t="str">
            <v>HIDROMETRO DE VEL. (WOLTMANN) 50MM 300M3/D</v>
          </cell>
          <cell r="D7948" t="str">
            <v>UN</v>
          </cell>
          <cell r="E7948">
            <v>1234.9000000000001</v>
          </cell>
        </row>
        <row r="7949">
          <cell r="B7949" t="str">
            <v>530806</v>
          </cell>
          <cell r="C7949" t="str">
            <v>HIDROMETRO DE VEL. (WOLTMANN) 80MM 1100M3/D</v>
          </cell>
          <cell r="D7949" t="str">
            <v>UN</v>
          </cell>
          <cell r="E7949">
            <v>1563.79</v>
          </cell>
        </row>
        <row r="7950">
          <cell r="B7950" t="str">
            <v>530807</v>
          </cell>
          <cell r="C7950" t="str">
            <v>HIDROMETRO DE VEL. (WOLTMANN) 100MM 1800M3/D</v>
          </cell>
          <cell r="D7950" t="str">
            <v>UN</v>
          </cell>
          <cell r="E7950">
            <v>1774.78</v>
          </cell>
        </row>
        <row r="7951">
          <cell r="B7951" t="str">
            <v>530808</v>
          </cell>
          <cell r="C7951" t="str">
            <v>HIDROMETRO DE VEL. (WOLTMANN) 150MM 4000M3/D</v>
          </cell>
          <cell r="D7951" t="str">
            <v>UN</v>
          </cell>
          <cell r="E7951">
            <v>3486</v>
          </cell>
        </row>
        <row r="7952">
          <cell r="B7952" t="str">
            <v>530809</v>
          </cell>
          <cell r="C7952" t="str">
            <v>HIDROMETRO DE VEL. (WOLTMANN) 200MM 6500M3/D</v>
          </cell>
          <cell r="D7952" t="str">
            <v>UN</v>
          </cell>
          <cell r="E7952">
            <v>4228.2700000000004</v>
          </cell>
        </row>
        <row r="7953">
          <cell r="B7953" t="str">
            <v>530810</v>
          </cell>
          <cell r="C7953" t="str">
            <v>CONTRA FLANGE P/ HIDROMETRO 50MM</v>
          </cell>
          <cell r="D7953" t="str">
            <v>UN</v>
          </cell>
          <cell r="E7953">
            <v>47.78</v>
          </cell>
        </row>
        <row r="7954">
          <cell r="B7954" t="str">
            <v>530811</v>
          </cell>
          <cell r="C7954" t="str">
            <v>CONTRA FLANGE P/ HIDROMETRO 80MM</v>
          </cell>
          <cell r="D7954" t="str">
            <v>UN</v>
          </cell>
          <cell r="E7954">
            <v>0</v>
          </cell>
        </row>
        <row r="7955">
          <cell r="B7955" t="str">
            <v>530812</v>
          </cell>
          <cell r="C7955" t="str">
            <v>CONTRA FLANGE P/ HIDROMETRO 100MM</v>
          </cell>
          <cell r="D7955" t="str">
            <v>UN</v>
          </cell>
          <cell r="E7955">
            <v>111.7</v>
          </cell>
        </row>
        <row r="7956">
          <cell r="B7956" t="str">
            <v>530813</v>
          </cell>
          <cell r="C7956" t="str">
            <v>CONTRA FLANGE P/ HIDROMETRO 150MM</v>
          </cell>
          <cell r="D7956" t="str">
            <v>UN</v>
          </cell>
          <cell r="E7956">
            <v>0</v>
          </cell>
        </row>
        <row r="7957">
          <cell r="B7957" t="str">
            <v>530814</v>
          </cell>
          <cell r="C7957" t="str">
            <v>CONTRA FLANGE P/ HIDROMETRO 200MM</v>
          </cell>
          <cell r="D7957" t="str">
            <v>UN</v>
          </cell>
          <cell r="E7957">
            <v>255</v>
          </cell>
        </row>
        <row r="7958">
          <cell r="B7958" t="str">
            <v>530815</v>
          </cell>
          <cell r="C7958" t="str">
            <v>FILTRO P/ HIDROMETRO 50MM</v>
          </cell>
          <cell r="D7958" t="str">
            <v>UN</v>
          </cell>
          <cell r="E7958">
            <v>0</v>
          </cell>
        </row>
        <row r="7959">
          <cell r="B7959" t="str">
            <v>530816</v>
          </cell>
          <cell r="C7959" t="str">
            <v>FILTRO P/ HIDROMETRO 80MM</v>
          </cell>
          <cell r="D7959" t="str">
            <v>UN</v>
          </cell>
          <cell r="E7959">
            <v>0</v>
          </cell>
        </row>
        <row r="7960">
          <cell r="B7960" t="str">
            <v>530817</v>
          </cell>
          <cell r="C7960" t="str">
            <v>FILTRO P/ HIDROMETRO 100MM</v>
          </cell>
          <cell r="D7960" t="str">
            <v>UN</v>
          </cell>
          <cell r="E7960">
            <v>0</v>
          </cell>
        </row>
        <row r="7961">
          <cell r="B7961" t="str">
            <v>530818</v>
          </cell>
          <cell r="C7961" t="str">
            <v>FILTRO P/ HIDROMETRO 150MM</v>
          </cell>
          <cell r="D7961" t="str">
            <v>UN</v>
          </cell>
          <cell r="E7961">
            <v>0</v>
          </cell>
        </row>
        <row r="7962">
          <cell r="B7962" t="str">
            <v>530819</v>
          </cell>
          <cell r="C7962" t="str">
            <v>FILTRO P/ HIDROMETRO 200MM</v>
          </cell>
          <cell r="D7962" t="str">
            <v>UN</v>
          </cell>
          <cell r="E7962">
            <v>0</v>
          </cell>
        </row>
        <row r="7963">
          <cell r="B7963" t="str">
            <v>530820</v>
          </cell>
          <cell r="C7963" t="str">
            <v>TUBETE EM LIGA DE COBRE 20MM</v>
          </cell>
          <cell r="D7963" t="str">
            <v>UN</v>
          </cell>
          <cell r="E7963">
            <v>4.5599999999999996</v>
          </cell>
        </row>
        <row r="7964">
          <cell r="B7964" t="str">
            <v>530821</v>
          </cell>
          <cell r="C7964" t="str">
            <v>TUBETE EM LIGA DE COBRE 25MM</v>
          </cell>
          <cell r="D7964" t="str">
            <v>UN</v>
          </cell>
          <cell r="E7964">
            <v>0</v>
          </cell>
        </row>
        <row r="7965">
          <cell r="B7965" t="str">
            <v>530822</v>
          </cell>
          <cell r="C7965" t="str">
            <v>TUBETE EM LIGA DE COBRE 40MM</v>
          </cell>
          <cell r="D7965" t="str">
            <v>UN</v>
          </cell>
          <cell r="E7965">
            <v>0</v>
          </cell>
        </row>
        <row r="7966">
          <cell r="B7966" t="str">
            <v>530823</v>
          </cell>
          <cell r="C7966" t="str">
            <v>TUBETE PROLONGADO EM LIGA DE COBRE 20 MM</v>
          </cell>
          <cell r="D7966" t="str">
            <v>UN</v>
          </cell>
          <cell r="E7966">
            <v>8.68</v>
          </cell>
        </row>
        <row r="7967">
          <cell r="B7967" t="str">
            <v>530824</v>
          </cell>
          <cell r="C7967" t="str">
            <v>TUBETE FG - DN 25 (1")</v>
          </cell>
          <cell r="D7967" t="str">
            <v>UN</v>
          </cell>
          <cell r="E7967">
            <v>0</v>
          </cell>
        </row>
        <row r="7968">
          <cell r="B7968" t="str">
            <v>530825</v>
          </cell>
          <cell r="C7968" t="str">
            <v>TUBETE FG - DN 20 (3/4")</v>
          </cell>
          <cell r="D7968" t="str">
            <v>UN</v>
          </cell>
          <cell r="E7968">
            <v>0</v>
          </cell>
        </row>
        <row r="7969">
          <cell r="B7969" t="str">
            <v>530826</v>
          </cell>
          <cell r="C7969" t="str">
            <v>TUBETE LONGO FG - DN 20 (3/4")</v>
          </cell>
          <cell r="D7969" t="str">
            <v>UN</v>
          </cell>
          <cell r="E7969">
            <v>0</v>
          </cell>
        </row>
        <row r="7970">
          <cell r="B7970" t="str">
            <v>530827</v>
          </cell>
          <cell r="C7970" t="str">
            <v>GUARNICAO (ANEL) DO TUBETE 19 X 23,2 X 2 X 29,8MM</v>
          </cell>
          <cell r="D7970" t="str">
            <v>UN</v>
          </cell>
          <cell r="E7970">
            <v>0.31</v>
          </cell>
        </row>
        <row r="7971">
          <cell r="B7971" t="str">
            <v>530828</v>
          </cell>
          <cell r="C7971" t="str">
            <v>GUARNICAO (ANEL) DO TUBETE 25 X 29,2 X 37,8MM</v>
          </cell>
          <cell r="D7971" t="str">
            <v>UN</v>
          </cell>
          <cell r="E7971">
            <v>0</v>
          </cell>
        </row>
        <row r="7972">
          <cell r="B7972" t="str">
            <v>530829</v>
          </cell>
          <cell r="C7972" t="str">
            <v>GUARNICAO ARRUELA DO FG LAT.(DN/DI/DE) 50/105/58MM</v>
          </cell>
          <cell r="D7972" t="str">
            <v>UN</v>
          </cell>
          <cell r="E7972">
            <v>0</v>
          </cell>
        </row>
        <row r="7973">
          <cell r="B7973" t="str">
            <v>530830</v>
          </cell>
          <cell r="C7973" t="str">
            <v>GUARNICAO DO TUBETE (DN/DI/DE) 38 / 43,2 / 54,8 MM</v>
          </cell>
          <cell r="D7973" t="str">
            <v>UN</v>
          </cell>
          <cell r="E7973">
            <v>0</v>
          </cell>
        </row>
        <row r="7974">
          <cell r="B7974" t="str">
            <v>530831</v>
          </cell>
          <cell r="C7974" t="str">
            <v>PORCA DO TUBETE (OITAVADA) 38MM ROSCA DE 50MM</v>
          </cell>
          <cell r="D7974" t="str">
            <v>UN</v>
          </cell>
          <cell r="E7974">
            <v>0</v>
          </cell>
        </row>
        <row r="7975">
          <cell r="B7975" t="str">
            <v>530832</v>
          </cell>
          <cell r="C7975" t="str">
            <v>PORCA DO TUBETE 19MM (3/4 POL)</v>
          </cell>
          <cell r="D7975" t="str">
            <v>UN</v>
          </cell>
          <cell r="E7975">
            <v>3.97</v>
          </cell>
        </row>
        <row r="7976">
          <cell r="B7976" t="str">
            <v>530833</v>
          </cell>
          <cell r="C7976" t="str">
            <v>PORCA SEXTAVADA 25MM (1 POL)</v>
          </cell>
          <cell r="D7976" t="str">
            <v>UN</v>
          </cell>
          <cell r="E7976">
            <v>0</v>
          </cell>
        </row>
        <row r="7978">
          <cell r="B7978" t="str">
            <v>530900</v>
          </cell>
          <cell r="C7978" t="str">
            <v>TUBOS E CONEXOES PVC - AGUA (C56 - MATERIAS PLASTICAS 100%)</v>
          </cell>
        </row>
        <row r="7979">
          <cell r="B7979" t="str">
            <v>530901</v>
          </cell>
          <cell r="C7979" t="str">
            <v>ADAPTADOR CURTO SOLD PVC P/REG - D=20 MM x 1/2"</v>
          </cell>
          <cell r="D7979" t="str">
            <v>UN</v>
          </cell>
          <cell r="E7979">
            <v>0</v>
          </cell>
        </row>
        <row r="7980">
          <cell r="B7980" t="str">
            <v>530902</v>
          </cell>
          <cell r="C7980" t="str">
            <v>ADAPTADOR CURTO SOLD PVC P/REG - D=25 MM x 3/4"</v>
          </cell>
          <cell r="D7980" t="str">
            <v>UN</v>
          </cell>
          <cell r="E7980">
            <v>0.3</v>
          </cell>
        </row>
        <row r="7981">
          <cell r="B7981" t="str">
            <v>530903</v>
          </cell>
          <cell r="C7981" t="str">
            <v>ADAPTADOR CURTO SOLD PVC P/REG - D=32 MM  x  1"</v>
          </cell>
          <cell r="D7981" t="str">
            <v>UN</v>
          </cell>
          <cell r="E7981">
            <v>0</v>
          </cell>
        </row>
        <row r="7982">
          <cell r="B7982" t="str">
            <v>530904</v>
          </cell>
          <cell r="C7982" t="str">
            <v>ADAPTADOR CURTO SOLD PVC P/REG - D=40 MM x 1 1/2"</v>
          </cell>
          <cell r="D7982" t="str">
            <v>UN</v>
          </cell>
          <cell r="E7982">
            <v>0</v>
          </cell>
        </row>
        <row r="7983">
          <cell r="B7983" t="str">
            <v>530905</v>
          </cell>
          <cell r="C7983" t="str">
            <v>ADAPTADOR CURTO SOLD PVC P/REG - D=40 MM x 1 1/4"</v>
          </cell>
          <cell r="D7983" t="str">
            <v>UN</v>
          </cell>
          <cell r="E7983">
            <v>0</v>
          </cell>
        </row>
        <row r="7984">
          <cell r="B7984" t="str">
            <v>530906</v>
          </cell>
          <cell r="C7984" t="str">
            <v>ADAPTADOR CURTO SOLD PVC P/REG - D=50 MM x 1 1/2"</v>
          </cell>
          <cell r="D7984" t="str">
            <v>UN</v>
          </cell>
          <cell r="E7984">
            <v>1.8</v>
          </cell>
        </row>
        <row r="7985">
          <cell r="B7985" t="str">
            <v>530907</v>
          </cell>
          <cell r="C7985" t="str">
            <v>ADAPTADOR CURTO SOLD PVC P/REG - D=50 MM x 1 1/4"</v>
          </cell>
          <cell r="D7985" t="str">
            <v>UN</v>
          </cell>
          <cell r="E7985">
            <v>0</v>
          </cell>
        </row>
        <row r="7986">
          <cell r="B7986" t="str">
            <v>530908</v>
          </cell>
          <cell r="C7986" t="str">
            <v>ADAPTADOR CURTO SOLD PVC P/REG - D=60 MM  x  2"</v>
          </cell>
          <cell r="D7986" t="str">
            <v>UN</v>
          </cell>
          <cell r="E7986">
            <v>0</v>
          </cell>
        </row>
        <row r="7987">
          <cell r="B7987" t="str">
            <v>530909</v>
          </cell>
          <cell r="C7987" t="str">
            <v>ADAPTADOR CURTO SOLD PVC P/REG - D=75 MM x 2 1/2"</v>
          </cell>
          <cell r="D7987" t="str">
            <v>UN</v>
          </cell>
          <cell r="E7987">
            <v>10.5</v>
          </cell>
        </row>
        <row r="7988">
          <cell r="B7988" t="str">
            <v>530910</v>
          </cell>
          <cell r="C7988" t="str">
            <v>ADAPTADOR CURTO SOLD PVC P/REG - D=85 MM x  3"</v>
          </cell>
          <cell r="D7988" t="str">
            <v>UN</v>
          </cell>
          <cell r="E7988">
            <v>0</v>
          </cell>
        </row>
        <row r="7989">
          <cell r="B7989" t="str">
            <v>530911</v>
          </cell>
          <cell r="C7989" t="str">
            <v>ADAPTADOR CURTO SOLD PVC P/REG - D=110 MM x 4"</v>
          </cell>
          <cell r="D7989" t="str">
            <v>UN</v>
          </cell>
          <cell r="E7989">
            <v>25.42</v>
          </cell>
        </row>
        <row r="7990">
          <cell r="B7990" t="str">
            <v>530912</v>
          </cell>
          <cell r="C7990" t="str">
            <v>ADAPT SOLD PVC C/FL P/CX D'AGUA - D=25 MM x 3/4"</v>
          </cell>
          <cell r="D7990" t="str">
            <v>UN</v>
          </cell>
          <cell r="E7990">
            <v>0</v>
          </cell>
        </row>
        <row r="7991">
          <cell r="B7991" t="str">
            <v>530913</v>
          </cell>
          <cell r="C7991" t="str">
            <v>ADAPT SOLD PVC C/FL P/CX D'AGUA - D=32 MM x 1"</v>
          </cell>
          <cell r="D7991" t="str">
            <v>UN</v>
          </cell>
          <cell r="E7991">
            <v>0</v>
          </cell>
        </row>
        <row r="7992">
          <cell r="B7992" t="str">
            <v>530914</v>
          </cell>
          <cell r="C7992" t="str">
            <v>ADAPT SOLD PVC C/FL P/CX D'AGUA - D=40 MMx1 1/4"</v>
          </cell>
          <cell r="D7992" t="str">
            <v>UN</v>
          </cell>
          <cell r="E7992">
            <v>0</v>
          </cell>
        </row>
        <row r="7993">
          <cell r="B7993" t="str">
            <v>530915</v>
          </cell>
          <cell r="C7993" t="str">
            <v>ADAPT SOLD PVC C/FL P/CX D'AGUA - D=50 MMx1 1/2"</v>
          </cell>
          <cell r="D7993" t="str">
            <v>UN</v>
          </cell>
          <cell r="E7993">
            <v>0</v>
          </cell>
        </row>
        <row r="7994">
          <cell r="B7994" t="str">
            <v>530916</v>
          </cell>
          <cell r="C7994" t="str">
            <v>ADAPT SOLD PVC C/FL P/CX D'AGUA - D=60 MMx 2"</v>
          </cell>
          <cell r="D7994" t="str">
            <v>UN</v>
          </cell>
          <cell r="E7994">
            <v>0</v>
          </cell>
        </row>
        <row r="7995">
          <cell r="B7995" t="str">
            <v>530917</v>
          </cell>
          <cell r="C7995" t="str">
            <v>ADAPT SOLD PVC C/FL P/CX D'AGUA - D=75 MM x 2 1/2"</v>
          </cell>
          <cell r="D7995" t="str">
            <v>UN</v>
          </cell>
          <cell r="E7995">
            <v>0</v>
          </cell>
        </row>
        <row r="7996">
          <cell r="B7996" t="str">
            <v>530918</v>
          </cell>
          <cell r="C7996" t="str">
            <v>ADAPT SOLD PVC C/FL P/CX D'AGUA - D=85 MM x  3"</v>
          </cell>
          <cell r="D7996" t="str">
            <v>UN</v>
          </cell>
          <cell r="E7996">
            <v>0</v>
          </cell>
        </row>
        <row r="7997">
          <cell r="B7997" t="str">
            <v>530919</v>
          </cell>
          <cell r="C7997" t="str">
            <v>ADAPT SOLD PVC C/FL P/CX D'AGUA - D=110 MM x 4"</v>
          </cell>
          <cell r="D7997" t="str">
            <v>UN</v>
          </cell>
          <cell r="E7997">
            <v>0</v>
          </cell>
        </row>
        <row r="7998">
          <cell r="B7998" t="str">
            <v>530920</v>
          </cell>
          <cell r="C7998" t="str">
            <v>ADAPT SOLD LONGO PVC C/FL P/CX D'AGUA-D=25 MMx3/4"</v>
          </cell>
          <cell r="D7998" t="str">
            <v>UN</v>
          </cell>
          <cell r="E7998">
            <v>5.83</v>
          </cell>
        </row>
        <row r="7999">
          <cell r="B7999" t="str">
            <v>530921</v>
          </cell>
          <cell r="C7999" t="str">
            <v>ADAPT SOLD LONGO PVC C/FL P/CX D'AGUA-D=32 MMx1"</v>
          </cell>
          <cell r="D7999" t="str">
            <v>UN</v>
          </cell>
          <cell r="E7999">
            <v>0</v>
          </cell>
        </row>
        <row r="8000">
          <cell r="B8000" t="str">
            <v>530922</v>
          </cell>
          <cell r="C8000" t="str">
            <v>ADAPT SOLD LONGO PVC C/FL P/CX D'AGUA-D=40MMx1 1/4</v>
          </cell>
          <cell r="D8000" t="str">
            <v>UN</v>
          </cell>
          <cell r="E8000">
            <v>0</v>
          </cell>
        </row>
        <row r="8001">
          <cell r="B8001" t="str">
            <v>530923</v>
          </cell>
          <cell r="C8001" t="str">
            <v>ADAPT SOLD LONGO PVC C/FL P/CX D'AGUA-D=50MMx1 1/2</v>
          </cell>
          <cell r="D8001" t="str">
            <v>UN</v>
          </cell>
          <cell r="E8001">
            <v>14.1</v>
          </cell>
        </row>
        <row r="8002">
          <cell r="B8002" t="str">
            <v>530924</v>
          </cell>
          <cell r="C8002" t="str">
            <v>ADAPT SOLD LONGO PVC C/FL P/CX D'AGUA-D=60 MMx2"</v>
          </cell>
          <cell r="D8002" t="str">
            <v>UN</v>
          </cell>
          <cell r="E8002">
            <v>0</v>
          </cell>
        </row>
        <row r="8003">
          <cell r="B8003" t="str">
            <v>530925</v>
          </cell>
          <cell r="C8003" t="str">
            <v>ADAPT SOLD LONGO PVC C/FL P/CX D'AGUA-D=75MMx2 1/2</v>
          </cell>
          <cell r="D8003" t="str">
            <v>UN</v>
          </cell>
          <cell r="E8003">
            <v>93.72</v>
          </cell>
        </row>
        <row r="8004">
          <cell r="B8004" t="str">
            <v>530926</v>
          </cell>
          <cell r="C8004" t="str">
            <v>ADAPT SOLD LONGO PVC C/FL P/CX D'AGUA-D=85 MMx 3"</v>
          </cell>
          <cell r="D8004" t="str">
            <v>UN</v>
          </cell>
          <cell r="E8004">
            <v>0</v>
          </cell>
        </row>
        <row r="8005">
          <cell r="B8005" t="str">
            <v>530927</v>
          </cell>
          <cell r="C8005" t="str">
            <v>ADAPT SOLD LONGO PVC C/FL P/CX D'AGUA-D=110 MMx4"</v>
          </cell>
          <cell r="D8005" t="str">
            <v>UN</v>
          </cell>
          <cell r="E8005">
            <v>180.79</v>
          </cell>
        </row>
        <row r="8006">
          <cell r="B8006" t="str">
            <v>530928</v>
          </cell>
          <cell r="C8006" t="str">
            <v>BUCHA RED SOLD CURTA PVC - D=25 X 20 MM</v>
          </cell>
          <cell r="D8006" t="str">
            <v>UN</v>
          </cell>
          <cell r="E8006">
            <v>0.14000000000000001</v>
          </cell>
        </row>
        <row r="8007">
          <cell r="B8007" t="str">
            <v>530929</v>
          </cell>
          <cell r="C8007" t="str">
            <v>BUCHA RED SOLD CURTA PVC - D=32 X 25 MM</v>
          </cell>
          <cell r="D8007" t="str">
            <v>UN</v>
          </cell>
          <cell r="E8007">
            <v>0</v>
          </cell>
        </row>
        <row r="8008">
          <cell r="B8008" t="str">
            <v>530930</v>
          </cell>
          <cell r="C8008" t="str">
            <v>BUCHA RED SOLD CURTA PVC - D=40 X 32 MM</v>
          </cell>
          <cell r="D8008" t="str">
            <v>UN</v>
          </cell>
          <cell r="E8008">
            <v>0</v>
          </cell>
        </row>
        <row r="8009">
          <cell r="B8009" t="str">
            <v>530931</v>
          </cell>
          <cell r="C8009" t="str">
            <v>BUCHA RED SOLD CURTA PVC - D=50 X 40 MM</v>
          </cell>
          <cell r="D8009" t="str">
            <v>UN</v>
          </cell>
          <cell r="E8009">
            <v>0</v>
          </cell>
        </row>
        <row r="8010">
          <cell r="B8010" t="str">
            <v>530932</v>
          </cell>
          <cell r="C8010" t="str">
            <v>BUCHA RED SOLD CURTA PVC - D=60 X 50 MM</v>
          </cell>
          <cell r="D8010" t="str">
            <v>UN</v>
          </cell>
          <cell r="E8010">
            <v>0</v>
          </cell>
        </row>
        <row r="8011">
          <cell r="B8011" t="str">
            <v>530933</v>
          </cell>
          <cell r="C8011" t="str">
            <v>BUCHA RED SOLD CURTA PVC - D=75 X 60 MM</v>
          </cell>
          <cell r="D8011" t="str">
            <v>UN</v>
          </cell>
          <cell r="E8011">
            <v>6.78</v>
          </cell>
        </row>
        <row r="8012">
          <cell r="B8012" t="str">
            <v>530934</v>
          </cell>
          <cell r="C8012" t="str">
            <v>BUCHA RED SOLD CURTA PVC - D=85 X 75 MM</v>
          </cell>
          <cell r="D8012" t="str">
            <v>UN</v>
          </cell>
          <cell r="E8012">
            <v>0</v>
          </cell>
        </row>
        <row r="8013">
          <cell r="B8013" t="str">
            <v>530935</v>
          </cell>
          <cell r="C8013" t="str">
            <v>BUCHA RED SOLD CURTA PVC - D=110 X 85 MM</v>
          </cell>
          <cell r="D8013" t="str">
            <v>UN</v>
          </cell>
          <cell r="E8013">
            <v>32.18</v>
          </cell>
        </row>
        <row r="8014">
          <cell r="B8014" t="str">
            <v>530936</v>
          </cell>
          <cell r="C8014" t="str">
            <v>BUCHA RED SOLD LONGA PVC - D=32 X 20 MM</v>
          </cell>
          <cell r="D8014" t="str">
            <v>UN</v>
          </cell>
          <cell r="E8014">
            <v>0.88</v>
          </cell>
        </row>
        <row r="8015">
          <cell r="B8015" t="str">
            <v>530937</v>
          </cell>
          <cell r="C8015" t="str">
            <v>BUCHA RED SOLD LONGA PVC - D=40 X 20 MM</v>
          </cell>
          <cell r="D8015" t="str">
            <v>UN</v>
          </cell>
          <cell r="E8015">
            <v>0</v>
          </cell>
        </row>
        <row r="8016">
          <cell r="B8016" t="str">
            <v>530938</v>
          </cell>
          <cell r="C8016" t="str">
            <v>BUCHA RED SOLD LONGA PVC - D=40 X  25 MM</v>
          </cell>
          <cell r="D8016" t="str">
            <v>UN</v>
          </cell>
          <cell r="E8016">
            <v>0</v>
          </cell>
        </row>
        <row r="8017">
          <cell r="B8017" t="str">
            <v>530939</v>
          </cell>
          <cell r="C8017" t="str">
            <v>BUCHA RED SOLD LONGA PVC - D=50 X  20 MM</v>
          </cell>
          <cell r="D8017" t="str">
            <v>UN</v>
          </cell>
          <cell r="E8017">
            <v>0</v>
          </cell>
        </row>
        <row r="8018">
          <cell r="B8018" t="str">
            <v>530940</v>
          </cell>
          <cell r="C8018" t="str">
            <v>BUCHA RED SOLD LONGA PVC - D=50 X  25 MM</v>
          </cell>
          <cell r="D8018" t="str">
            <v>UN</v>
          </cell>
          <cell r="E8018">
            <v>1.02</v>
          </cell>
        </row>
        <row r="8019">
          <cell r="B8019" t="str">
            <v>530941</v>
          </cell>
          <cell r="C8019" t="str">
            <v>BUCHA RED SOLD LONGA PVC - D=50 X 32 MM</v>
          </cell>
          <cell r="D8019" t="str">
            <v>UN</v>
          </cell>
          <cell r="E8019">
            <v>0</v>
          </cell>
        </row>
        <row r="8020">
          <cell r="B8020" t="str">
            <v>530942</v>
          </cell>
          <cell r="C8020" t="str">
            <v>BUCHA RED SOLD LONGA PVC - D=60 X  25 MM</v>
          </cell>
          <cell r="D8020" t="str">
            <v>UN</v>
          </cell>
          <cell r="E8020">
            <v>0</v>
          </cell>
        </row>
        <row r="8021">
          <cell r="B8021" t="str">
            <v>530943</v>
          </cell>
          <cell r="C8021" t="str">
            <v>BUCHA RED SOLD LONGA PVC - D=60 X  32 MM</v>
          </cell>
          <cell r="D8021" t="str">
            <v>UN</v>
          </cell>
          <cell r="E8021">
            <v>0</v>
          </cell>
        </row>
        <row r="8022">
          <cell r="B8022" t="str">
            <v>530944</v>
          </cell>
          <cell r="C8022" t="str">
            <v>BUCHA RED SOLD LONGA PVC - D=60 X 40 MM</v>
          </cell>
          <cell r="D8022" t="str">
            <v>UN</v>
          </cell>
          <cell r="E8022">
            <v>0</v>
          </cell>
        </row>
        <row r="8023">
          <cell r="B8023" t="str">
            <v>530945</v>
          </cell>
          <cell r="C8023" t="str">
            <v>BUCHA RED SOLD LONGA PVC - D=60 X  50 MM</v>
          </cell>
          <cell r="D8023" t="str">
            <v>UN</v>
          </cell>
          <cell r="E8023">
            <v>0</v>
          </cell>
        </row>
        <row r="8024">
          <cell r="B8024" t="str">
            <v>530946</v>
          </cell>
          <cell r="C8024" t="str">
            <v>BUCHA RED SOLD LONGA PVC - D=75 X  50 MM</v>
          </cell>
          <cell r="D8024" t="str">
            <v>UN</v>
          </cell>
          <cell r="E8024">
            <v>7.87</v>
          </cell>
        </row>
        <row r="8025">
          <cell r="B8025" t="str">
            <v>530947</v>
          </cell>
          <cell r="C8025" t="str">
            <v>BUCHA RED SOLD LONGA PVC - D=85 X  60 MM</v>
          </cell>
          <cell r="D8025" t="str">
            <v>UN</v>
          </cell>
          <cell r="E8025">
            <v>0</v>
          </cell>
        </row>
        <row r="8026">
          <cell r="B8026" t="str">
            <v>530948</v>
          </cell>
          <cell r="C8026" t="str">
            <v>BUCHA RED SOLD LONGA PVC - D=110 X  60 MM</v>
          </cell>
          <cell r="D8026" t="str">
            <v>UN</v>
          </cell>
          <cell r="E8026">
            <v>0</v>
          </cell>
        </row>
        <row r="8027">
          <cell r="B8027" t="str">
            <v>530949</v>
          </cell>
          <cell r="C8027" t="str">
            <v>BUCHA RED SOLD LONGA PVC - D=110 X  75 MM</v>
          </cell>
          <cell r="D8027" t="str">
            <v>UN</v>
          </cell>
          <cell r="E8027">
            <v>15.83</v>
          </cell>
        </row>
        <row r="8028">
          <cell r="B8028" t="str">
            <v>530950</v>
          </cell>
          <cell r="C8028" t="str">
            <v>CAP SOLDAVEL PVC - D=20 MM</v>
          </cell>
          <cell r="D8028" t="str">
            <v>UN</v>
          </cell>
          <cell r="E8028">
            <v>0</v>
          </cell>
        </row>
        <row r="8029">
          <cell r="B8029" t="str">
            <v>530951</v>
          </cell>
          <cell r="C8029" t="str">
            <v>CAP SOLDAVEL PVC - D=25 MM</v>
          </cell>
          <cell r="D8029" t="str">
            <v>UN</v>
          </cell>
          <cell r="E8029">
            <v>0.38</v>
          </cell>
        </row>
        <row r="8030">
          <cell r="B8030" t="str">
            <v>530952</v>
          </cell>
          <cell r="C8030" t="str">
            <v>CAP SOLDAVEL PVC - D=32 MM</v>
          </cell>
          <cell r="D8030" t="str">
            <v>UN</v>
          </cell>
          <cell r="E8030">
            <v>0</v>
          </cell>
        </row>
        <row r="8031">
          <cell r="B8031" t="str">
            <v>530953</v>
          </cell>
          <cell r="C8031" t="str">
            <v>CAP SOLDAVEL PVC - D=40 MM</v>
          </cell>
          <cell r="D8031" t="str">
            <v>UN</v>
          </cell>
          <cell r="E8031">
            <v>0</v>
          </cell>
        </row>
        <row r="8032">
          <cell r="B8032" t="str">
            <v>530954</v>
          </cell>
          <cell r="C8032" t="str">
            <v>CAP SOLDAVEL PVC - D=50 MM</v>
          </cell>
          <cell r="D8032" t="str">
            <v>UN</v>
          </cell>
          <cell r="E8032">
            <v>2.08</v>
          </cell>
        </row>
        <row r="8033">
          <cell r="B8033" t="str">
            <v>530955</v>
          </cell>
          <cell r="C8033" t="str">
            <v>CAP SOLDAVEL PVC - D=60 MM</v>
          </cell>
          <cell r="D8033" t="str">
            <v>UN</v>
          </cell>
          <cell r="E8033">
            <v>0</v>
          </cell>
        </row>
        <row r="8034">
          <cell r="B8034" t="str">
            <v>530956</v>
          </cell>
          <cell r="C8034" t="str">
            <v>CAP SOLDAVEL PVC - D=75 MM</v>
          </cell>
          <cell r="D8034" t="str">
            <v>UN</v>
          </cell>
          <cell r="E8034">
            <v>10</v>
          </cell>
        </row>
        <row r="8035">
          <cell r="B8035" t="str">
            <v>530957</v>
          </cell>
          <cell r="C8035" t="str">
            <v>CAP SOLDAVEL PVC - D=85 MM</v>
          </cell>
          <cell r="D8035" t="str">
            <v>UN</v>
          </cell>
          <cell r="E8035">
            <v>0</v>
          </cell>
        </row>
        <row r="8036">
          <cell r="B8036" t="str">
            <v>530958</v>
          </cell>
          <cell r="C8036" t="str">
            <v>CAP SOLDAVEL PVC - D=110 MM</v>
          </cell>
          <cell r="D8036" t="str">
            <v>UN</v>
          </cell>
          <cell r="E8036">
            <v>37.630000000000003</v>
          </cell>
        </row>
        <row r="8037">
          <cell r="B8037" t="str">
            <v>530959</v>
          </cell>
          <cell r="C8037" t="str">
            <v>CRUZETA SOLDAVEL PVC - D=25 MM</v>
          </cell>
          <cell r="D8037" t="str">
            <v>UN</v>
          </cell>
          <cell r="E8037">
            <v>0</v>
          </cell>
        </row>
        <row r="8038">
          <cell r="B8038" t="str">
            <v>530960</v>
          </cell>
          <cell r="C8038" t="str">
            <v>CRUZETA SOLDAVEL PVC - D=50 MM</v>
          </cell>
          <cell r="D8038" t="str">
            <v>UN</v>
          </cell>
          <cell r="E8038">
            <v>0</v>
          </cell>
        </row>
        <row r="8039">
          <cell r="B8039" t="str">
            <v>530961</v>
          </cell>
          <cell r="C8039" t="str">
            <v>CURVA 45º SOLDAVEL PVC - D=20 MM</v>
          </cell>
          <cell r="D8039" t="str">
            <v>UN</v>
          </cell>
          <cell r="E8039">
            <v>0</v>
          </cell>
        </row>
        <row r="8040">
          <cell r="B8040" t="str">
            <v>530962</v>
          </cell>
          <cell r="C8040" t="str">
            <v>CURVA 45º SOLDAVEL PVC - D=25 MM</v>
          </cell>
          <cell r="D8040" t="str">
            <v>UN</v>
          </cell>
          <cell r="E8040">
            <v>0.61</v>
          </cell>
        </row>
        <row r="8041">
          <cell r="B8041" t="str">
            <v>530963</v>
          </cell>
          <cell r="C8041" t="str">
            <v>CURVA 45º SOLDAVEL PVC - D=32 MM</v>
          </cell>
          <cell r="D8041" t="str">
            <v>UN</v>
          </cell>
          <cell r="E8041">
            <v>0</v>
          </cell>
        </row>
        <row r="8042">
          <cell r="B8042" t="str">
            <v>530964</v>
          </cell>
          <cell r="C8042" t="str">
            <v>CURVA 45º SOLDAVEL PVC - D=40 MM</v>
          </cell>
          <cell r="D8042" t="str">
            <v>UN</v>
          </cell>
          <cell r="E8042">
            <v>0</v>
          </cell>
        </row>
        <row r="8043">
          <cell r="B8043" t="str">
            <v>530965</v>
          </cell>
          <cell r="C8043" t="str">
            <v>CURVA 45º SOLDAVEL PVC - D=50 MM</v>
          </cell>
          <cell r="D8043" t="str">
            <v>UN</v>
          </cell>
          <cell r="E8043">
            <v>4.4400000000000004</v>
          </cell>
        </row>
        <row r="8044">
          <cell r="B8044" t="str">
            <v>530966</v>
          </cell>
          <cell r="C8044" t="str">
            <v>CURVA 45º SOLDAVEL PVC - D=60 MM</v>
          </cell>
          <cell r="D8044" t="str">
            <v>UN</v>
          </cell>
          <cell r="E8044">
            <v>0</v>
          </cell>
        </row>
        <row r="8045">
          <cell r="B8045" t="str">
            <v>530967</v>
          </cell>
          <cell r="C8045" t="str">
            <v>CURVA 45º SOLDAVEL PVC - D=75 MM</v>
          </cell>
          <cell r="D8045" t="str">
            <v>UN</v>
          </cell>
          <cell r="E8045">
            <v>15.48</v>
          </cell>
        </row>
        <row r="8046">
          <cell r="B8046" t="str">
            <v>530968</v>
          </cell>
          <cell r="C8046" t="str">
            <v>CURVA 45º SOLDAVEL PVC - D=85 MM</v>
          </cell>
          <cell r="D8046" t="str">
            <v>UN</v>
          </cell>
          <cell r="E8046">
            <v>0</v>
          </cell>
        </row>
        <row r="8047">
          <cell r="B8047" t="str">
            <v>530969</v>
          </cell>
          <cell r="C8047" t="str">
            <v>CURVA 45º SOLDAVEL PVC - D=110 MM</v>
          </cell>
          <cell r="D8047" t="str">
            <v>UN</v>
          </cell>
          <cell r="E8047">
            <v>48.35</v>
          </cell>
        </row>
        <row r="8048">
          <cell r="B8048" t="str">
            <v>530970</v>
          </cell>
          <cell r="C8048" t="str">
            <v>CURVA 90º SOLDAVEL PVC - D=20 MM</v>
          </cell>
          <cell r="D8048" t="str">
            <v>UN</v>
          </cell>
          <cell r="E8048">
            <v>0</v>
          </cell>
        </row>
        <row r="8049">
          <cell r="B8049" t="str">
            <v>530971</v>
          </cell>
          <cell r="C8049" t="str">
            <v>CURVA 90º SOLDAVEL PVC - D=25 MM</v>
          </cell>
          <cell r="D8049" t="str">
            <v>UN</v>
          </cell>
          <cell r="E8049">
            <v>1.1299999999999999</v>
          </cell>
        </row>
        <row r="8050">
          <cell r="B8050" t="str">
            <v>530972</v>
          </cell>
          <cell r="C8050" t="str">
            <v>CURVA 90º SOLDAVEL PVC - D=32 MM</v>
          </cell>
          <cell r="D8050" t="str">
            <v>UN</v>
          </cell>
          <cell r="E8050">
            <v>0</v>
          </cell>
        </row>
        <row r="8051">
          <cell r="B8051" t="str">
            <v>530973</v>
          </cell>
          <cell r="C8051" t="str">
            <v>CURVA 90º SOLDAVEL PVC - D=40 MM</v>
          </cell>
          <cell r="D8051" t="str">
            <v>UN</v>
          </cell>
          <cell r="E8051">
            <v>0</v>
          </cell>
        </row>
        <row r="8052">
          <cell r="B8052" t="str">
            <v>530974</v>
          </cell>
          <cell r="C8052" t="str">
            <v>CURVA 90º SOLDAVEL PVC - D=50 MM</v>
          </cell>
          <cell r="D8052" t="str">
            <v>UN</v>
          </cell>
          <cell r="E8052">
            <v>5.89</v>
          </cell>
        </row>
        <row r="8053">
          <cell r="B8053" t="str">
            <v>530975</v>
          </cell>
          <cell r="C8053" t="str">
            <v>CURVA 90º SOLDAVEL PVC - D=60 MM</v>
          </cell>
          <cell r="D8053" t="str">
            <v>UN</v>
          </cell>
          <cell r="E8053">
            <v>0</v>
          </cell>
        </row>
        <row r="8054">
          <cell r="B8054" t="str">
            <v>530976</v>
          </cell>
          <cell r="C8054" t="str">
            <v>CURVA 90º SOLDAVEL PVC - D=75 MM</v>
          </cell>
          <cell r="D8054" t="str">
            <v>UN</v>
          </cell>
          <cell r="E8054">
            <v>19.55</v>
          </cell>
        </row>
        <row r="8055">
          <cell r="B8055" t="str">
            <v>530977</v>
          </cell>
          <cell r="C8055" t="str">
            <v>CURVA 90º SOLDAVEL PVC - D=85 MM</v>
          </cell>
          <cell r="D8055" t="str">
            <v>UN</v>
          </cell>
          <cell r="E8055">
            <v>0</v>
          </cell>
        </row>
        <row r="8056">
          <cell r="B8056" t="str">
            <v>530978</v>
          </cell>
          <cell r="C8056" t="str">
            <v>CURVA 90º SOLDAVEL PVC - D=110 MM</v>
          </cell>
          <cell r="D8056" t="str">
            <v>UN</v>
          </cell>
          <cell r="E8056">
            <v>54.78</v>
          </cell>
        </row>
        <row r="8057">
          <cell r="B8057" t="str">
            <v>530979</v>
          </cell>
          <cell r="C8057" t="str">
            <v>JOELHO 45º SOLDAVEL PVC - D=20 MM</v>
          </cell>
          <cell r="D8057" t="str">
            <v>UN</v>
          </cell>
          <cell r="E8057">
            <v>0</v>
          </cell>
        </row>
        <row r="8058">
          <cell r="B8058" t="str">
            <v>530980</v>
          </cell>
          <cell r="C8058" t="str">
            <v>JOELHO 45º SOLDAVEL PVC - D=25 MM</v>
          </cell>
          <cell r="D8058" t="str">
            <v>UN</v>
          </cell>
          <cell r="E8058">
            <v>0.7</v>
          </cell>
        </row>
        <row r="8059">
          <cell r="B8059" t="str">
            <v>530981</v>
          </cell>
          <cell r="C8059" t="str">
            <v>JOELHO 45º SOLDAVEL PVC - D=32 MM</v>
          </cell>
          <cell r="D8059" t="str">
            <v>UN</v>
          </cell>
          <cell r="E8059">
            <v>0</v>
          </cell>
        </row>
        <row r="8060">
          <cell r="B8060" t="str">
            <v>530982</v>
          </cell>
          <cell r="C8060" t="str">
            <v>JOELHO 45º SOLDAVEL PVC - D=40 MM</v>
          </cell>
          <cell r="D8060" t="str">
            <v>UN</v>
          </cell>
          <cell r="E8060">
            <v>0</v>
          </cell>
        </row>
        <row r="8061">
          <cell r="B8061" t="str">
            <v>530983</v>
          </cell>
          <cell r="C8061" t="str">
            <v>JOELHO 45º SOLDAVEL PVC - D=50 MM</v>
          </cell>
          <cell r="D8061" t="str">
            <v>UN</v>
          </cell>
          <cell r="E8061">
            <v>2.58</v>
          </cell>
        </row>
        <row r="8062">
          <cell r="B8062" t="str">
            <v>530984</v>
          </cell>
          <cell r="C8062" t="str">
            <v>JOELHO 45º SOLDAVEL PVC - D=60 MM</v>
          </cell>
          <cell r="D8062" t="str">
            <v>UN</v>
          </cell>
          <cell r="E8062">
            <v>0</v>
          </cell>
        </row>
        <row r="8063">
          <cell r="B8063" t="str">
            <v>530985</v>
          </cell>
          <cell r="C8063" t="str">
            <v>JOELHO 45º SOLDAVEL PVC - D=75 MM</v>
          </cell>
          <cell r="D8063" t="str">
            <v>UN</v>
          </cell>
          <cell r="E8063">
            <v>32.11</v>
          </cell>
        </row>
        <row r="8064">
          <cell r="B8064" t="str">
            <v>530986</v>
          </cell>
          <cell r="C8064" t="str">
            <v>JOELHO 45º SOLDAVEL PVC - D=85 MM</v>
          </cell>
          <cell r="D8064" t="str">
            <v>UN</v>
          </cell>
          <cell r="E8064">
            <v>0</v>
          </cell>
        </row>
        <row r="8065">
          <cell r="B8065" t="str">
            <v>530987</v>
          </cell>
          <cell r="C8065" t="str">
            <v>JOELHO 45º SOLDAVEL PVC - D=110 MM</v>
          </cell>
          <cell r="D8065" t="str">
            <v>UN</v>
          </cell>
          <cell r="E8065">
            <v>104.38</v>
          </cell>
        </row>
        <row r="8066">
          <cell r="B8066" t="str">
            <v>530988</v>
          </cell>
          <cell r="C8066" t="str">
            <v>JOELHO 90º PVC SOLD C/BUCHA LATAO - D=20 MM x 1/2"</v>
          </cell>
          <cell r="D8066" t="str">
            <v>UN</v>
          </cell>
          <cell r="E8066">
            <v>0</v>
          </cell>
        </row>
        <row r="8067">
          <cell r="B8067" t="str">
            <v>530989</v>
          </cell>
          <cell r="C8067" t="str">
            <v>JOELHO 90º PVC SOLD C/BUCHA LATAO - D=25 MM x 3/4"</v>
          </cell>
          <cell r="D8067" t="str">
            <v>UN</v>
          </cell>
          <cell r="E8067">
            <v>0</v>
          </cell>
        </row>
        <row r="8068">
          <cell r="B8068" t="str">
            <v>530990</v>
          </cell>
          <cell r="C8068" t="str">
            <v>JOELHO 90º PVC SOLD C/ROSCA - D=20 MM x 1/2"</v>
          </cell>
          <cell r="D8068" t="str">
            <v>UN</v>
          </cell>
          <cell r="E8068">
            <v>0</v>
          </cell>
        </row>
        <row r="8069">
          <cell r="B8069" t="str">
            <v>530991</v>
          </cell>
          <cell r="C8069" t="str">
            <v>JOELHO 90º PVC SOLD C/ROSCA - D=25 MM x 3/4"</v>
          </cell>
          <cell r="D8069" t="str">
            <v>UN</v>
          </cell>
          <cell r="E8069">
            <v>0</v>
          </cell>
        </row>
        <row r="8070">
          <cell r="B8070" t="str">
            <v>530992</v>
          </cell>
          <cell r="C8070" t="str">
            <v>JOELHO 90º SOLDAVEL PVC - D=20 MM</v>
          </cell>
          <cell r="D8070" t="str">
            <v>UN</v>
          </cell>
          <cell r="E8070">
            <v>0</v>
          </cell>
        </row>
        <row r="8071">
          <cell r="B8071" t="str">
            <v>530993</v>
          </cell>
          <cell r="C8071" t="str">
            <v>JOELHO 90º SOLDAVEL PVC - D=25 MM</v>
          </cell>
          <cell r="D8071" t="str">
            <v>UN</v>
          </cell>
          <cell r="E8071">
            <v>0.28999999999999998</v>
          </cell>
        </row>
        <row r="8072">
          <cell r="B8072" t="str">
            <v>530994</v>
          </cell>
          <cell r="C8072" t="str">
            <v>JOELHO 90º SOLDAVEL PVC - D=32 MM</v>
          </cell>
          <cell r="D8072" t="str">
            <v>UN</v>
          </cell>
          <cell r="E8072">
            <v>0</v>
          </cell>
        </row>
        <row r="8073">
          <cell r="B8073" t="str">
            <v>530995</v>
          </cell>
          <cell r="C8073" t="str">
            <v>JOELHO 90º SOLDAVEL PVC - D=40 MM</v>
          </cell>
          <cell r="D8073" t="str">
            <v>UN</v>
          </cell>
          <cell r="E8073">
            <v>0</v>
          </cell>
        </row>
        <row r="8074">
          <cell r="B8074" t="str">
            <v>530996</v>
          </cell>
          <cell r="C8074" t="str">
            <v>JOELHO 90º SOLDAVEL PVC - D=50 MM</v>
          </cell>
          <cell r="D8074" t="str">
            <v>UN</v>
          </cell>
          <cell r="E8074">
            <v>2.11</v>
          </cell>
        </row>
        <row r="8075">
          <cell r="B8075" t="str">
            <v>530997</v>
          </cell>
          <cell r="C8075" t="str">
            <v>JOELHO 90º SOLDAVEL PVC - D=60 MM</v>
          </cell>
          <cell r="D8075" t="str">
            <v>UN</v>
          </cell>
          <cell r="E8075">
            <v>0</v>
          </cell>
        </row>
        <row r="8076">
          <cell r="B8076" t="str">
            <v>530998</v>
          </cell>
          <cell r="C8076" t="str">
            <v>JOELHO 90º SOLDAVEL PVC - D=75 MM</v>
          </cell>
          <cell r="D8076" t="str">
            <v>UN</v>
          </cell>
          <cell r="E8076">
            <v>43.55</v>
          </cell>
        </row>
        <row r="8077">
          <cell r="B8077" t="str">
            <v>530999</v>
          </cell>
          <cell r="C8077" t="str">
            <v>JOELHO 90º SOLDAVEL PVC - D=85 MM</v>
          </cell>
          <cell r="D8077" t="str">
            <v>UN</v>
          </cell>
          <cell r="E8077">
            <v>0</v>
          </cell>
        </row>
        <row r="8078">
          <cell r="B8078" t="str">
            <v>531001</v>
          </cell>
          <cell r="C8078" t="str">
            <v>JOELHO 90º SOLDAVEL PVC - D=110 MM</v>
          </cell>
          <cell r="D8078" t="str">
            <v>UN</v>
          </cell>
          <cell r="E8078">
            <v>109.52</v>
          </cell>
        </row>
        <row r="8079">
          <cell r="B8079" t="str">
            <v>531002</v>
          </cell>
          <cell r="C8079" t="str">
            <v>JOELHO RED 90º PVC SOLD C/BUCHA - D=25 MM x 1/2"</v>
          </cell>
          <cell r="D8079" t="str">
            <v>UN</v>
          </cell>
          <cell r="E8079">
            <v>0</v>
          </cell>
        </row>
        <row r="8080">
          <cell r="B8080" t="str">
            <v>531003</v>
          </cell>
          <cell r="C8080" t="str">
            <v>JOELHO RED 90º PVC SOLD C/BUCHA - D=32 MM x 3/4"</v>
          </cell>
          <cell r="D8080" t="str">
            <v>UN</v>
          </cell>
          <cell r="E8080">
            <v>0</v>
          </cell>
        </row>
        <row r="8081">
          <cell r="B8081" t="str">
            <v>531004</v>
          </cell>
          <cell r="C8081" t="str">
            <v>JOELHO RED 90º PVC SOLD C/ROSCA - D=25 MM x 1/2"</v>
          </cell>
          <cell r="D8081" t="str">
            <v>UN</v>
          </cell>
          <cell r="E8081">
            <v>0</v>
          </cell>
        </row>
        <row r="8082">
          <cell r="B8082" t="str">
            <v>531005</v>
          </cell>
          <cell r="C8082" t="str">
            <v>JOELHO RED 90º PVC SOLD C/ROSCA - D=32 MM x 3/4"</v>
          </cell>
          <cell r="D8082" t="str">
            <v>UN</v>
          </cell>
          <cell r="E8082">
            <v>0</v>
          </cell>
        </row>
        <row r="8083">
          <cell r="B8083" t="str">
            <v>531006</v>
          </cell>
          <cell r="C8083" t="str">
            <v>JOELHO RED 90º PVC  SOLD - D=25 X 20 MM</v>
          </cell>
          <cell r="D8083" t="str">
            <v>UN</v>
          </cell>
          <cell r="E8083">
            <v>0</v>
          </cell>
        </row>
        <row r="8084">
          <cell r="B8084" t="str">
            <v>531007</v>
          </cell>
          <cell r="C8084" t="str">
            <v>JOELHO RED 90º PVC  SOLD - D=32 X 25 MM</v>
          </cell>
          <cell r="D8084" t="str">
            <v>UN</v>
          </cell>
          <cell r="E8084">
            <v>0</v>
          </cell>
        </row>
        <row r="8085">
          <cell r="B8085" t="str">
            <v>531008</v>
          </cell>
          <cell r="C8085" t="str">
            <v>LUVA DE CORRER PVC P/ TUBO SOLD - D=20 MM</v>
          </cell>
          <cell r="D8085" t="str">
            <v>UN</v>
          </cell>
          <cell r="E8085">
            <v>0</v>
          </cell>
        </row>
        <row r="8086">
          <cell r="B8086" t="str">
            <v>531009</v>
          </cell>
          <cell r="C8086" t="str">
            <v>LUVA DE CORRER PVC P/ TUBO SOLD - D=25 MM</v>
          </cell>
          <cell r="D8086" t="str">
            <v>UN</v>
          </cell>
          <cell r="E8086">
            <v>0</v>
          </cell>
        </row>
        <row r="8087">
          <cell r="B8087" t="str">
            <v>531010</v>
          </cell>
          <cell r="C8087" t="str">
            <v>LUVA DE CORRER PVC P/ TUBO SOLD - D=50 MM</v>
          </cell>
          <cell r="D8087" t="str">
            <v>UN</v>
          </cell>
          <cell r="E8087">
            <v>0</v>
          </cell>
        </row>
        <row r="8088">
          <cell r="B8088" t="str">
            <v>531011</v>
          </cell>
          <cell r="C8088" t="str">
            <v>LUVA DE RED SOLD C/ ROSCA PVC - D=25MM X 1/2"</v>
          </cell>
          <cell r="D8088" t="str">
            <v>UN</v>
          </cell>
          <cell r="E8088">
            <v>0</v>
          </cell>
        </row>
        <row r="8089">
          <cell r="B8089" t="str">
            <v>531012</v>
          </cell>
          <cell r="C8089" t="str">
            <v>LUVA DE RED SOLD PVC C/ BUCHA - D=25MM X 1/2"</v>
          </cell>
          <cell r="D8089" t="str">
            <v>UN</v>
          </cell>
          <cell r="E8089">
            <v>0</v>
          </cell>
        </row>
        <row r="8090">
          <cell r="B8090" t="str">
            <v>531013</v>
          </cell>
          <cell r="C8090" t="str">
            <v>LUVA DE RED SOLD PVC - D=25 X 20 MM</v>
          </cell>
          <cell r="D8090" t="str">
            <v>UN</v>
          </cell>
          <cell r="E8090">
            <v>0</v>
          </cell>
        </row>
        <row r="8091">
          <cell r="B8091" t="str">
            <v>531014</v>
          </cell>
          <cell r="C8091" t="str">
            <v>LUVA DE RED SOLD PVC - D=32 X 25 MM</v>
          </cell>
          <cell r="D8091" t="str">
            <v>UN</v>
          </cell>
          <cell r="E8091">
            <v>0</v>
          </cell>
        </row>
        <row r="8092">
          <cell r="B8092" t="str">
            <v>531015</v>
          </cell>
          <cell r="C8092" t="str">
            <v>LUVA DE RED SOLD PVC  - D=40 X 32 MM</v>
          </cell>
          <cell r="D8092" t="str">
            <v>UN</v>
          </cell>
          <cell r="E8092">
            <v>0</v>
          </cell>
        </row>
        <row r="8093">
          <cell r="B8093" t="str">
            <v>531016</v>
          </cell>
          <cell r="C8093" t="str">
            <v>LUVA DE RED SOLD PVC - D=60 X 50 MM</v>
          </cell>
          <cell r="D8093" t="str">
            <v>UN</v>
          </cell>
          <cell r="E8093">
            <v>0</v>
          </cell>
        </row>
        <row r="8094">
          <cell r="B8094" t="str">
            <v>531017</v>
          </cell>
          <cell r="C8094" t="str">
            <v>LUVA SOLD PVC C/ ROSCA - D=20 MM x 1/2"</v>
          </cell>
          <cell r="D8094" t="str">
            <v>UN</v>
          </cell>
          <cell r="E8094">
            <v>0</v>
          </cell>
        </row>
        <row r="8095">
          <cell r="B8095" t="str">
            <v>531018</v>
          </cell>
          <cell r="C8095" t="str">
            <v>LUVA SOLD PVC C/ ROSCA - D=25 MM x 3/4"</v>
          </cell>
          <cell r="D8095" t="str">
            <v>UN</v>
          </cell>
          <cell r="E8095">
            <v>0.53</v>
          </cell>
        </row>
        <row r="8096">
          <cell r="B8096" t="str">
            <v>531019</v>
          </cell>
          <cell r="C8096" t="str">
            <v>LUVA SOLD PVC C/ ROSCA - D=32 MM  x  1"</v>
          </cell>
          <cell r="D8096" t="str">
            <v>UN</v>
          </cell>
          <cell r="E8096">
            <v>0</v>
          </cell>
        </row>
        <row r="8097">
          <cell r="B8097" t="str">
            <v>531020</v>
          </cell>
          <cell r="C8097" t="str">
            <v>LUVA SOLD PVC C/ ROSCA - D=40 MM x 1 1/4"</v>
          </cell>
          <cell r="D8097" t="str">
            <v>UN</v>
          </cell>
          <cell r="E8097">
            <v>0</v>
          </cell>
        </row>
        <row r="8098">
          <cell r="B8098" t="str">
            <v>531021</v>
          </cell>
          <cell r="C8098" t="str">
            <v>LUVA SOLD PVC C/ ROSCA - D=50 MM x 1 1/2"</v>
          </cell>
          <cell r="D8098" t="str">
            <v>UN</v>
          </cell>
          <cell r="E8098">
            <v>12.22</v>
          </cell>
        </row>
        <row r="8099">
          <cell r="B8099" t="str">
            <v>531022</v>
          </cell>
          <cell r="C8099" t="str">
            <v>LUVA SOLD PVC C/ BUCHA DE LATAO - D=20 MM x 1/2"</v>
          </cell>
          <cell r="D8099" t="str">
            <v>UN</v>
          </cell>
          <cell r="E8099">
            <v>0</v>
          </cell>
        </row>
        <row r="8100">
          <cell r="B8100" t="str">
            <v>531023</v>
          </cell>
          <cell r="C8100" t="str">
            <v>LUVA SOLD PVC C/ BUCHA DE LATAO - D=25 MM x 3/4"</v>
          </cell>
          <cell r="D8100" t="str">
            <v>UN</v>
          </cell>
          <cell r="E8100">
            <v>2.66</v>
          </cell>
        </row>
        <row r="8101">
          <cell r="B8101" t="str">
            <v>531024</v>
          </cell>
          <cell r="C8101" t="str">
            <v>LUVA SOLDAVEL PVC - D=20 MM</v>
          </cell>
          <cell r="D8101" t="str">
            <v>UN</v>
          </cell>
          <cell r="E8101">
            <v>0</v>
          </cell>
        </row>
        <row r="8102">
          <cell r="B8102" t="str">
            <v>531025</v>
          </cell>
          <cell r="C8102" t="str">
            <v>LUVA SOLDAVEL PVC - D=25 MM</v>
          </cell>
          <cell r="D8102" t="str">
            <v>UN</v>
          </cell>
          <cell r="E8102">
            <v>0.28999999999999998</v>
          </cell>
        </row>
        <row r="8103">
          <cell r="B8103" t="str">
            <v>531026</v>
          </cell>
          <cell r="C8103" t="str">
            <v>LUVA SOLDAVEL PVC - D=32 MM</v>
          </cell>
          <cell r="D8103" t="str">
            <v>UN</v>
          </cell>
          <cell r="E8103">
            <v>0</v>
          </cell>
        </row>
        <row r="8104">
          <cell r="B8104" t="str">
            <v>531027</v>
          </cell>
          <cell r="C8104" t="str">
            <v>LUVA SOLDAVEL PVC - D=40 MM</v>
          </cell>
          <cell r="D8104" t="str">
            <v>UN</v>
          </cell>
          <cell r="E8104">
            <v>0</v>
          </cell>
        </row>
        <row r="8105">
          <cell r="B8105" t="str">
            <v>531028</v>
          </cell>
          <cell r="C8105" t="str">
            <v>LUVA SOLDAVEL PVC - D=50 MM</v>
          </cell>
          <cell r="D8105" t="str">
            <v>UN</v>
          </cell>
          <cell r="E8105">
            <v>1.52</v>
          </cell>
        </row>
        <row r="8106">
          <cell r="B8106" t="str">
            <v>531029</v>
          </cell>
          <cell r="C8106" t="str">
            <v>LUVA SOLDAVEL PVC - D=60 MM</v>
          </cell>
          <cell r="D8106" t="str">
            <v>UN</v>
          </cell>
          <cell r="E8106">
            <v>0</v>
          </cell>
        </row>
        <row r="8107">
          <cell r="B8107" t="str">
            <v>531030</v>
          </cell>
          <cell r="C8107" t="str">
            <v>LUVA SOLDAVEL PVC - D=75 MM</v>
          </cell>
          <cell r="D8107" t="str">
            <v>UN</v>
          </cell>
          <cell r="E8107">
            <v>9.6199999999999992</v>
          </cell>
        </row>
        <row r="8108">
          <cell r="B8108" t="str">
            <v>531031</v>
          </cell>
          <cell r="C8108" t="str">
            <v>LUVA SOLDAVEL PVC - D=85 MM</v>
          </cell>
          <cell r="D8108" t="str">
            <v>UN</v>
          </cell>
          <cell r="E8108">
            <v>0</v>
          </cell>
        </row>
        <row r="8109">
          <cell r="B8109" t="str">
            <v>531032</v>
          </cell>
          <cell r="C8109" t="str">
            <v>LUVA SOLDAVEL PVC - D=110 MM</v>
          </cell>
          <cell r="D8109" t="str">
            <v>UN</v>
          </cell>
          <cell r="E8109">
            <v>37.22</v>
          </cell>
        </row>
        <row r="8110">
          <cell r="B8110" t="str">
            <v>531033</v>
          </cell>
          <cell r="C8110" t="str">
            <v>TE 90º PVC SOLD C/ BUCHA DE LATAO - D=20 MM x 1/2"</v>
          </cell>
          <cell r="D8110" t="str">
            <v>UN</v>
          </cell>
          <cell r="E8110">
            <v>0</v>
          </cell>
        </row>
        <row r="8111">
          <cell r="B8111" t="str">
            <v>531034</v>
          </cell>
          <cell r="C8111" t="str">
            <v>TE 90º PVC SOLD C/ BUCHA DE LATAO - D=25 MM x 3/4"</v>
          </cell>
          <cell r="D8111" t="str">
            <v>UN</v>
          </cell>
          <cell r="E8111">
            <v>4.04</v>
          </cell>
        </row>
        <row r="8112">
          <cell r="B8112" t="str">
            <v>531035</v>
          </cell>
          <cell r="C8112" t="str">
            <v>TE 90º PVC SOLD C/ROSCA CENTRAL - D=20 MM x 1/2"</v>
          </cell>
          <cell r="D8112" t="str">
            <v>UN</v>
          </cell>
          <cell r="E8112">
            <v>0</v>
          </cell>
        </row>
        <row r="8113">
          <cell r="B8113" t="str">
            <v>531036</v>
          </cell>
          <cell r="C8113" t="str">
            <v>TE 90º PVC SOLD C/ROSCA CENTRAL - D=25 MM x 3/4"</v>
          </cell>
          <cell r="D8113" t="str">
            <v>UN</v>
          </cell>
          <cell r="E8113">
            <v>0</v>
          </cell>
        </row>
        <row r="8114">
          <cell r="B8114" t="str">
            <v>531037</v>
          </cell>
          <cell r="C8114" t="str">
            <v>TE 90º SOLDAVEL PVC - D=20 MM</v>
          </cell>
          <cell r="D8114" t="str">
            <v>UN</v>
          </cell>
          <cell r="E8114">
            <v>0</v>
          </cell>
        </row>
        <row r="8115">
          <cell r="B8115" t="str">
            <v>531038</v>
          </cell>
          <cell r="C8115" t="str">
            <v>TE 90º SOLDAVEL PVC - D=25 MM</v>
          </cell>
          <cell r="D8115" t="str">
            <v>UN</v>
          </cell>
          <cell r="E8115">
            <v>0.49</v>
          </cell>
        </row>
        <row r="8116">
          <cell r="B8116" t="str">
            <v>531039</v>
          </cell>
          <cell r="C8116" t="str">
            <v>TE 90º SOLDAVEL PVC - D=32 MM</v>
          </cell>
          <cell r="D8116" t="str">
            <v>UN</v>
          </cell>
          <cell r="E8116">
            <v>0</v>
          </cell>
        </row>
        <row r="8117">
          <cell r="B8117" t="str">
            <v>531040</v>
          </cell>
          <cell r="C8117" t="str">
            <v>TE 90º SOLDAVEL PVC - D=40 MM</v>
          </cell>
          <cell r="D8117" t="str">
            <v>UN</v>
          </cell>
          <cell r="E8117">
            <v>0</v>
          </cell>
        </row>
        <row r="8118">
          <cell r="B8118" t="str">
            <v>531041</v>
          </cell>
          <cell r="C8118" t="str">
            <v>TE 90º SOLDAVEL PVC - D=50 MM</v>
          </cell>
          <cell r="D8118" t="str">
            <v>UN</v>
          </cell>
          <cell r="E8118">
            <v>5.04</v>
          </cell>
        </row>
        <row r="8119">
          <cell r="B8119" t="str">
            <v>531042</v>
          </cell>
          <cell r="C8119" t="str">
            <v>TE 90º SOLDAVEL PVC - D=60 MM</v>
          </cell>
          <cell r="D8119" t="str">
            <v>UN</v>
          </cell>
          <cell r="E8119">
            <v>0</v>
          </cell>
        </row>
        <row r="8120">
          <cell r="B8120" t="str">
            <v>531043</v>
          </cell>
          <cell r="C8120" t="str">
            <v>TE 90º SOLDAVEL PVC - D=75 MM</v>
          </cell>
          <cell r="D8120" t="str">
            <v>UN</v>
          </cell>
          <cell r="E8120">
            <v>30.07</v>
          </cell>
        </row>
        <row r="8121">
          <cell r="B8121" t="str">
            <v>531044</v>
          </cell>
          <cell r="C8121" t="str">
            <v>TE 90º SOLDAVEL PVC - D=85 MM</v>
          </cell>
          <cell r="D8121" t="str">
            <v>UN</v>
          </cell>
          <cell r="E8121">
            <v>0</v>
          </cell>
        </row>
        <row r="8122">
          <cell r="B8122" t="str">
            <v>531045</v>
          </cell>
          <cell r="C8122" t="str">
            <v>TE 90º SOLDAVEL PVC - D=110 MM</v>
          </cell>
          <cell r="D8122" t="str">
            <v>UN</v>
          </cell>
          <cell r="E8122">
            <v>85.7</v>
          </cell>
        </row>
        <row r="8123">
          <cell r="B8123" t="str">
            <v>531046</v>
          </cell>
          <cell r="C8123" t="str">
            <v>TE RED 90º PVC SOLD C/BUCHA LATAO - D=25MMx1/2"</v>
          </cell>
          <cell r="D8123" t="str">
            <v>UN</v>
          </cell>
          <cell r="E8123">
            <v>0</v>
          </cell>
        </row>
        <row r="8124">
          <cell r="B8124" t="str">
            <v>531047</v>
          </cell>
          <cell r="C8124" t="str">
            <v>TE RED 90º PVC SOLD C/BUCHA LATAO - D=32 MMx3/4"</v>
          </cell>
          <cell r="D8124" t="str">
            <v>UN</v>
          </cell>
          <cell r="E8124">
            <v>0</v>
          </cell>
        </row>
        <row r="8125">
          <cell r="B8125" t="str">
            <v>531048</v>
          </cell>
          <cell r="C8125" t="str">
            <v>TE RED 90º PVC SOLD C/ROSCA CENTRAL - D=25MMx1/2"</v>
          </cell>
          <cell r="D8125" t="str">
            <v>UN</v>
          </cell>
          <cell r="E8125">
            <v>0</v>
          </cell>
        </row>
        <row r="8126">
          <cell r="B8126" t="str">
            <v>531049</v>
          </cell>
          <cell r="C8126" t="str">
            <v>TE RED 90º PVC SOLD C/ROSCA CENTRAL - D=32MMx3/4"</v>
          </cell>
          <cell r="D8126" t="str">
            <v>UN</v>
          </cell>
          <cell r="E8126">
            <v>0</v>
          </cell>
        </row>
        <row r="8127">
          <cell r="B8127" t="str">
            <v>531050</v>
          </cell>
          <cell r="C8127" t="str">
            <v>TE RED 90º SOLD PVC - D=25 X 20 MM</v>
          </cell>
          <cell r="D8127" t="str">
            <v>UN</v>
          </cell>
          <cell r="E8127">
            <v>1.21</v>
          </cell>
        </row>
        <row r="8128">
          <cell r="B8128" t="str">
            <v>531051</v>
          </cell>
          <cell r="C8128" t="str">
            <v>TE RED 90º SOLD PVC - D=32 X 25 MM</v>
          </cell>
          <cell r="D8128" t="str">
            <v>UN</v>
          </cell>
          <cell r="E8128">
            <v>0</v>
          </cell>
        </row>
        <row r="8129">
          <cell r="B8129" t="str">
            <v>531052</v>
          </cell>
          <cell r="C8129" t="str">
            <v>TE RED 90º SOLD PVC - D=40 X 32 MM</v>
          </cell>
          <cell r="D8129" t="str">
            <v>UN</v>
          </cell>
          <cell r="E8129">
            <v>0</v>
          </cell>
        </row>
        <row r="8130">
          <cell r="B8130" t="str">
            <v>531053</v>
          </cell>
          <cell r="C8130" t="str">
            <v>TE RED 90º SOLD PVC - D=50 X 20 MM</v>
          </cell>
          <cell r="D8130" t="str">
            <v>UN</v>
          </cell>
          <cell r="E8130">
            <v>0</v>
          </cell>
        </row>
        <row r="8131">
          <cell r="B8131" t="str">
            <v>531054</v>
          </cell>
          <cell r="C8131" t="str">
            <v>TE RED 90º SOLD PVC - D=50 X 25 MM</v>
          </cell>
          <cell r="D8131" t="str">
            <v>UN</v>
          </cell>
          <cell r="E8131">
            <v>3.16</v>
          </cell>
        </row>
        <row r="8132">
          <cell r="B8132" t="str">
            <v>531055</v>
          </cell>
          <cell r="C8132" t="str">
            <v>TE RED 90º SOLD PVC - D=50 X 32 MM</v>
          </cell>
          <cell r="D8132" t="str">
            <v>UN</v>
          </cell>
          <cell r="E8132">
            <v>0</v>
          </cell>
        </row>
        <row r="8133">
          <cell r="B8133" t="str">
            <v>531056</v>
          </cell>
          <cell r="C8133" t="str">
            <v>TE RED 90º SOLD PVC - D=50 X 40 MM</v>
          </cell>
          <cell r="D8133" t="str">
            <v>UN</v>
          </cell>
          <cell r="E8133">
            <v>0</v>
          </cell>
        </row>
        <row r="8134">
          <cell r="B8134" t="str">
            <v>531057</v>
          </cell>
          <cell r="C8134" t="str">
            <v>TE RED 90º SOLD PVC - D=75 X 50 MM</v>
          </cell>
          <cell r="D8134" t="str">
            <v>UN</v>
          </cell>
          <cell r="E8134">
            <v>20.22</v>
          </cell>
        </row>
        <row r="8135">
          <cell r="B8135" t="str">
            <v>531058</v>
          </cell>
          <cell r="C8135" t="str">
            <v>TE RED 90º SOLD PVC - D=85 X 60 MM</v>
          </cell>
          <cell r="D8135" t="str">
            <v>UN</v>
          </cell>
          <cell r="E8135">
            <v>0</v>
          </cell>
        </row>
        <row r="8136">
          <cell r="B8136" t="str">
            <v>531059</v>
          </cell>
          <cell r="C8136" t="str">
            <v>TE RED 90º SOLD PVC - D=110 X 60 MM</v>
          </cell>
          <cell r="D8136" t="str">
            <v>UN</v>
          </cell>
          <cell r="E8136">
            <v>55.66</v>
          </cell>
        </row>
        <row r="8137">
          <cell r="B8137" t="str">
            <v>531060</v>
          </cell>
          <cell r="C8137" t="str">
            <v>TUBO DE PVC SOLDAVEL NBR 5648 - D=20 MM</v>
          </cell>
          <cell r="D8137" t="str">
            <v>M</v>
          </cell>
          <cell r="E8137">
            <v>1.19</v>
          </cell>
        </row>
        <row r="8138">
          <cell r="B8138" t="str">
            <v>531061</v>
          </cell>
          <cell r="C8138" t="str">
            <v>TUBO DE PVC SOLDAVEL NBR 5648 - D=25 MM</v>
          </cell>
          <cell r="D8138" t="str">
            <v>M</v>
          </cell>
          <cell r="E8138">
            <v>1.58</v>
          </cell>
        </row>
        <row r="8139">
          <cell r="B8139" t="str">
            <v>531062</v>
          </cell>
          <cell r="C8139" t="str">
            <v>TUBO DE PVC SOLDAVEL NBR 5648 - D=32 MM</v>
          </cell>
          <cell r="D8139" t="str">
            <v>M</v>
          </cell>
          <cell r="E8139">
            <v>2.87</v>
          </cell>
        </row>
        <row r="8140">
          <cell r="B8140" t="str">
            <v>531063</v>
          </cell>
          <cell r="C8140" t="str">
            <v>TUBO DE PVC SOLDAVEL NBR 5648 - D=40 MM</v>
          </cell>
          <cell r="D8140" t="str">
            <v>M</v>
          </cell>
          <cell r="E8140">
            <v>4.1900000000000004</v>
          </cell>
        </row>
        <row r="8141">
          <cell r="B8141" t="str">
            <v>531064</v>
          </cell>
          <cell r="C8141" t="str">
            <v>TUBO DE PVC SOLDAVEL NBR 5648 - D=50 MM</v>
          </cell>
          <cell r="D8141" t="str">
            <v>M</v>
          </cell>
          <cell r="E8141">
            <v>6.16</v>
          </cell>
        </row>
        <row r="8142">
          <cell r="B8142" t="str">
            <v>531065</v>
          </cell>
          <cell r="C8142" t="str">
            <v>TUBO DE PVC SOLDAVEL NBR 5648 - D=60 MM</v>
          </cell>
          <cell r="D8142" t="str">
            <v>M</v>
          </cell>
          <cell r="E8142">
            <v>8.27</v>
          </cell>
        </row>
        <row r="8143">
          <cell r="B8143" t="str">
            <v>531066</v>
          </cell>
          <cell r="C8143" t="str">
            <v>TUBO DE PVC SOLDAVEL NBR 5648 - D=75 MM</v>
          </cell>
          <cell r="D8143" t="str">
            <v>M</v>
          </cell>
          <cell r="E8143">
            <v>13.36</v>
          </cell>
        </row>
        <row r="8144">
          <cell r="B8144" t="str">
            <v>531067</v>
          </cell>
          <cell r="C8144" t="str">
            <v>TUBO DE PVC SOLDAVEL NBR 5648 - D=85 MM</v>
          </cell>
          <cell r="D8144" t="str">
            <v>M</v>
          </cell>
          <cell r="E8144">
            <v>16.100000000000001</v>
          </cell>
        </row>
        <row r="8145">
          <cell r="B8145" t="str">
            <v>531068</v>
          </cell>
          <cell r="C8145" t="str">
            <v>TUBO DE PVC SOLDAVEL NBR 5648 - D=110 MM</v>
          </cell>
          <cell r="D8145" t="str">
            <v>M</v>
          </cell>
          <cell r="E8145">
            <v>27.74</v>
          </cell>
        </row>
        <row r="8146">
          <cell r="B8146" t="str">
            <v>531069</v>
          </cell>
          <cell r="C8146" t="str">
            <v>UNIAO SOLDAVEL PVC - D=20 MM</v>
          </cell>
          <cell r="D8146" t="str">
            <v>UN</v>
          </cell>
          <cell r="E8146">
            <v>0</v>
          </cell>
        </row>
        <row r="8147">
          <cell r="B8147" t="str">
            <v>531070</v>
          </cell>
          <cell r="C8147" t="str">
            <v>UNIAO SOLDAVEL PVC - D=25 MM</v>
          </cell>
          <cell r="D8147" t="str">
            <v>UN</v>
          </cell>
          <cell r="E8147">
            <v>3.13</v>
          </cell>
        </row>
        <row r="8148">
          <cell r="B8148" t="str">
            <v>531071</v>
          </cell>
          <cell r="C8148" t="str">
            <v>UNIAO SOLDAVEL PVC - D=32 MM</v>
          </cell>
          <cell r="D8148" t="str">
            <v>UN</v>
          </cell>
          <cell r="E8148">
            <v>0</v>
          </cell>
        </row>
        <row r="8149">
          <cell r="B8149" t="str">
            <v>531072</v>
          </cell>
          <cell r="C8149" t="str">
            <v>UNIAO SOLDAVEL PVC - D=40 MM</v>
          </cell>
          <cell r="D8149" t="str">
            <v>UN</v>
          </cell>
          <cell r="E8149">
            <v>0</v>
          </cell>
        </row>
        <row r="8150">
          <cell r="B8150" t="str">
            <v>531073</v>
          </cell>
          <cell r="C8150" t="str">
            <v>UNIAO SOLDAVEL PVC - D=50 MM</v>
          </cell>
          <cell r="D8150" t="str">
            <v>UN</v>
          </cell>
          <cell r="E8150">
            <v>13.8</v>
          </cell>
        </row>
        <row r="8151">
          <cell r="B8151" t="str">
            <v>531074</v>
          </cell>
          <cell r="C8151" t="str">
            <v>UNIAO SOLDAVEL PVC - D=60 MM</v>
          </cell>
          <cell r="D8151" t="str">
            <v>UN</v>
          </cell>
          <cell r="E8151">
            <v>0</v>
          </cell>
        </row>
        <row r="8152">
          <cell r="B8152" t="str">
            <v>531075</v>
          </cell>
          <cell r="C8152" t="str">
            <v>UNIAO SOLDAVEL PVC - D=75 MM</v>
          </cell>
          <cell r="D8152" t="str">
            <v>UN</v>
          </cell>
          <cell r="E8152">
            <v>102.95</v>
          </cell>
        </row>
        <row r="8153">
          <cell r="B8153" t="str">
            <v>531076</v>
          </cell>
          <cell r="C8153" t="str">
            <v>UNIAO SOLDAVEL PVC - D=85 MM</v>
          </cell>
          <cell r="D8153" t="str">
            <v>UN</v>
          </cell>
          <cell r="E8153">
            <v>0</v>
          </cell>
        </row>
        <row r="8154">
          <cell r="B8154" t="str">
            <v>531077</v>
          </cell>
          <cell r="C8154" t="str">
            <v>UNIAO SOLDAVEL PVC - D=110 MM</v>
          </cell>
          <cell r="D8154" t="str">
            <v>UN</v>
          </cell>
          <cell r="E8154">
            <v>243.32</v>
          </cell>
        </row>
        <row r="8155">
          <cell r="B8155" t="str">
            <v>531078</v>
          </cell>
          <cell r="C8155" t="str">
            <v>ADAPTADOR ROSCA PVC C/FL E ANEL VED P/CX- D=1 1/2"</v>
          </cell>
          <cell r="D8155" t="str">
            <v>UN</v>
          </cell>
          <cell r="E8155">
            <v>0</v>
          </cell>
        </row>
        <row r="8156">
          <cell r="B8156" t="str">
            <v>531079</v>
          </cell>
          <cell r="C8156" t="str">
            <v>ADAPTADOR ROSCA PVC C/FL E ANEL VED P/CX- D=1 1/4"</v>
          </cell>
          <cell r="D8156" t="str">
            <v>UN</v>
          </cell>
          <cell r="E8156">
            <v>0</v>
          </cell>
        </row>
        <row r="8157">
          <cell r="B8157" t="str">
            <v>531080</v>
          </cell>
          <cell r="C8157" t="str">
            <v>ADAPTADOR ROSCA PVC C/FL E ANEL VED P/CX- D=1"</v>
          </cell>
          <cell r="D8157" t="str">
            <v>UN</v>
          </cell>
          <cell r="E8157">
            <v>7.98</v>
          </cell>
        </row>
        <row r="8158">
          <cell r="B8158" t="str">
            <v>531081</v>
          </cell>
          <cell r="C8158" t="str">
            <v>ADAPTADOR ROSCA PVC C/FL E ANEL VED P/CX- D=1/2"</v>
          </cell>
          <cell r="D8158" t="str">
            <v>UN</v>
          </cell>
          <cell r="E8158">
            <v>4.55</v>
          </cell>
        </row>
        <row r="8159">
          <cell r="B8159" t="str">
            <v>531082</v>
          </cell>
          <cell r="C8159" t="str">
            <v>ADAPTADOR ROSCA PVC C/FL E ANEL VED P/CX- D=2"</v>
          </cell>
          <cell r="D8159" t="str">
            <v>UN</v>
          </cell>
          <cell r="E8159">
            <v>0</v>
          </cell>
        </row>
        <row r="8160">
          <cell r="B8160" t="str">
            <v>531083</v>
          </cell>
          <cell r="C8160" t="str">
            <v>ADAPTADOR ROSCA PVC C/FL E ANEL VED P/CX- D=3/4"</v>
          </cell>
          <cell r="D8160" t="str">
            <v>UN</v>
          </cell>
          <cell r="E8160">
            <v>5.51</v>
          </cell>
        </row>
        <row r="8161">
          <cell r="B8161" t="str">
            <v>531084</v>
          </cell>
          <cell r="C8161" t="str">
            <v>BUCHA DE RED C/ ROSCA PVC - D=3/4" X 1/2"</v>
          </cell>
          <cell r="D8161" t="str">
            <v>UN</v>
          </cell>
          <cell r="E8161">
            <v>0</v>
          </cell>
        </row>
        <row r="8162">
          <cell r="B8162" t="str">
            <v>531085</v>
          </cell>
          <cell r="C8162" t="str">
            <v>BUCHA DE RED C/ ROSCA PVC - D=1" X  1/2"</v>
          </cell>
          <cell r="D8162" t="str">
            <v>UN</v>
          </cell>
          <cell r="E8162">
            <v>0</v>
          </cell>
        </row>
        <row r="8163">
          <cell r="B8163" t="str">
            <v>531086</v>
          </cell>
          <cell r="C8163" t="str">
            <v>BUCHA DE RED C/ ROSCA PVC - D=1" X 3/4"</v>
          </cell>
          <cell r="D8163" t="str">
            <v>UN</v>
          </cell>
          <cell r="E8163">
            <v>0.97</v>
          </cell>
        </row>
        <row r="8164">
          <cell r="B8164" t="str">
            <v>531087</v>
          </cell>
          <cell r="C8164" t="str">
            <v>BUCHA DE RED C/ ROSCA PVC - D=1 1/4" X 1"</v>
          </cell>
          <cell r="D8164" t="str">
            <v>UN</v>
          </cell>
          <cell r="E8164">
            <v>0</v>
          </cell>
        </row>
        <row r="8165">
          <cell r="B8165" t="str">
            <v>531088</v>
          </cell>
          <cell r="C8165" t="str">
            <v>BUCHA DE RED C/ ROSCA PVC - D=1 1/4" X 3/4"</v>
          </cell>
          <cell r="D8165" t="str">
            <v>UN</v>
          </cell>
          <cell r="E8165">
            <v>0</v>
          </cell>
        </row>
        <row r="8166">
          <cell r="B8166" t="str">
            <v>531089</v>
          </cell>
          <cell r="C8166" t="str">
            <v>BUCHA DE RED C/ ROSCA PVC - D=1 1/2" X 3/4"</v>
          </cell>
          <cell r="D8166" t="str">
            <v>UN</v>
          </cell>
          <cell r="E8166">
            <v>0</v>
          </cell>
        </row>
        <row r="8167">
          <cell r="B8167" t="str">
            <v>531090</v>
          </cell>
          <cell r="C8167" t="str">
            <v>BUCHA DE RED C/ ROSCA PVC - D=1 1/2" X 1"</v>
          </cell>
          <cell r="D8167" t="str">
            <v>UN</v>
          </cell>
          <cell r="E8167">
            <v>0</v>
          </cell>
        </row>
        <row r="8168">
          <cell r="B8168" t="str">
            <v>531091</v>
          </cell>
          <cell r="C8168" t="str">
            <v>BUCHA DE RED C/ ROSCA PVC - D=1 1/2" X 1 1/4"</v>
          </cell>
          <cell r="D8168" t="str">
            <v>UN</v>
          </cell>
          <cell r="E8168">
            <v>0</v>
          </cell>
        </row>
        <row r="8169">
          <cell r="B8169" t="str">
            <v>531092</v>
          </cell>
          <cell r="C8169" t="str">
            <v>BUCHA DE RED C/ ROSCA PVC - D=2" X 1 1/2"</v>
          </cell>
          <cell r="D8169" t="str">
            <v>UN</v>
          </cell>
          <cell r="E8169">
            <v>0</v>
          </cell>
        </row>
        <row r="8170">
          <cell r="B8170" t="str">
            <v>531093</v>
          </cell>
          <cell r="C8170" t="str">
            <v>BUCHA DE RED C/ ROSCA PVC - D=2" X 1 1/4"</v>
          </cell>
          <cell r="D8170" t="str">
            <v>UN</v>
          </cell>
          <cell r="E8170">
            <v>0</v>
          </cell>
        </row>
        <row r="8171">
          <cell r="B8171" t="str">
            <v>531094</v>
          </cell>
          <cell r="C8171" t="str">
            <v>BUCHA DE RED C/ ROSCA PVC - D=2" X 1"</v>
          </cell>
          <cell r="D8171" t="str">
            <v>UN</v>
          </cell>
          <cell r="E8171">
            <v>6.64</v>
          </cell>
        </row>
        <row r="8172">
          <cell r="B8172" t="str">
            <v>531095</v>
          </cell>
          <cell r="C8172" t="str">
            <v>CAP C/ ROSCA PVC - D=1/2"</v>
          </cell>
          <cell r="D8172" t="str">
            <v>UN</v>
          </cell>
          <cell r="E8172">
            <v>0</v>
          </cell>
        </row>
        <row r="8173">
          <cell r="B8173" t="str">
            <v>531096</v>
          </cell>
          <cell r="C8173" t="str">
            <v>CAP C/ ROSCA PVC - D=3/4"</v>
          </cell>
          <cell r="D8173" t="str">
            <v>UN</v>
          </cell>
          <cell r="E8173">
            <v>0</v>
          </cell>
        </row>
        <row r="8174">
          <cell r="B8174" t="str">
            <v>531097</v>
          </cell>
          <cell r="C8174" t="str">
            <v>CAP C/ ROSCA PVC - D=1"</v>
          </cell>
          <cell r="D8174" t="str">
            <v>UN</v>
          </cell>
          <cell r="E8174">
            <v>1.6</v>
          </cell>
        </row>
        <row r="8175">
          <cell r="B8175" t="str">
            <v>531098</v>
          </cell>
          <cell r="C8175" t="str">
            <v>CAP C/ ROSCA PVC - D=1 1/4"</v>
          </cell>
          <cell r="D8175" t="str">
            <v>UN</v>
          </cell>
          <cell r="E8175">
            <v>0</v>
          </cell>
        </row>
        <row r="8176">
          <cell r="B8176" t="str">
            <v>531099</v>
          </cell>
          <cell r="C8176" t="str">
            <v>CAP C/ ROSCA PVC - D=1 1/2"</v>
          </cell>
          <cell r="D8176" t="str">
            <v>UN</v>
          </cell>
          <cell r="E8176">
            <v>0</v>
          </cell>
        </row>
        <row r="8177">
          <cell r="B8177" t="str">
            <v>531101</v>
          </cell>
          <cell r="C8177" t="str">
            <v>CAP C/ ROSCA PVC - D=2"</v>
          </cell>
          <cell r="D8177" t="str">
            <v>UN</v>
          </cell>
          <cell r="E8177">
            <v>4.78</v>
          </cell>
        </row>
        <row r="8178">
          <cell r="B8178" t="str">
            <v>531102</v>
          </cell>
          <cell r="C8178" t="str">
            <v>CAP C/ ROSCA PVC - D=2 1/2"</v>
          </cell>
          <cell r="D8178" t="str">
            <v>UN</v>
          </cell>
          <cell r="E8178">
            <v>0</v>
          </cell>
        </row>
        <row r="8179">
          <cell r="B8179" t="str">
            <v>531103</v>
          </cell>
          <cell r="C8179" t="str">
            <v>CAP C/ ROSCA PVC - D=3"</v>
          </cell>
          <cell r="D8179" t="str">
            <v>UN</v>
          </cell>
          <cell r="E8179">
            <v>0</v>
          </cell>
        </row>
        <row r="8180">
          <cell r="B8180" t="str">
            <v>531104</v>
          </cell>
          <cell r="C8180" t="str">
            <v>CAP C/ ROSCA PVC - D=4"</v>
          </cell>
          <cell r="D8180" t="str">
            <v>UN</v>
          </cell>
          <cell r="E8180">
            <v>24</v>
          </cell>
        </row>
        <row r="8181">
          <cell r="B8181" t="str">
            <v>531105</v>
          </cell>
          <cell r="C8181" t="str">
            <v>CRUZETA C/ ROSCA PVC - D=3/4"</v>
          </cell>
          <cell r="D8181" t="str">
            <v>UN</v>
          </cell>
          <cell r="E8181">
            <v>0</v>
          </cell>
        </row>
        <row r="8182">
          <cell r="B8182" t="str">
            <v>531106</v>
          </cell>
          <cell r="C8182" t="str">
            <v>CRUZETA C/ ROSCA PVC - D=1 1/2"</v>
          </cell>
          <cell r="D8182" t="str">
            <v>UN</v>
          </cell>
          <cell r="E8182">
            <v>0</v>
          </cell>
        </row>
        <row r="8183">
          <cell r="B8183" t="str">
            <v>531107</v>
          </cell>
          <cell r="C8183" t="str">
            <v>CURVA 90º C/ ROSCA PVC - D=1/2"</v>
          </cell>
          <cell r="D8183" t="str">
            <v>UN</v>
          </cell>
          <cell r="E8183">
            <v>0</v>
          </cell>
        </row>
        <row r="8184">
          <cell r="B8184" t="str">
            <v>531108</v>
          </cell>
          <cell r="C8184" t="str">
            <v>CURVA 90º C/ ROSCA PVC - D=3/4"</v>
          </cell>
          <cell r="D8184" t="str">
            <v>UN</v>
          </cell>
          <cell r="E8184">
            <v>0</v>
          </cell>
        </row>
        <row r="8185">
          <cell r="B8185" t="str">
            <v>531109</v>
          </cell>
          <cell r="C8185" t="str">
            <v>CURVA 90º C/ ROSCA PVC - D=1 1/4"</v>
          </cell>
          <cell r="D8185" t="str">
            <v>UN</v>
          </cell>
          <cell r="E8185">
            <v>0</v>
          </cell>
        </row>
        <row r="8186">
          <cell r="B8186" t="str">
            <v>531110</v>
          </cell>
          <cell r="C8186" t="str">
            <v>CURVA 90º C/ ROSCA PVC - D=1 1/2"</v>
          </cell>
          <cell r="D8186" t="str">
            <v>UN</v>
          </cell>
          <cell r="E8186">
            <v>0</v>
          </cell>
        </row>
        <row r="8187">
          <cell r="B8187" t="str">
            <v>531111</v>
          </cell>
          <cell r="C8187" t="str">
            <v>CURVA 90º C/ ROSCA PVC - D=1"</v>
          </cell>
          <cell r="D8187" t="str">
            <v>UN</v>
          </cell>
          <cell r="E8187">
            <v>2.92</v>
          </cell>
        </row>
        <row r="8188">
          <cell r="B8188" t="str">
            <v>531112</v>
          </cell>
          <cell r="C8188" t="str">
            <v>CURVA 90º C/ ROSCA PVC - D=2"</v>
          </cell>
          <cell r="D8188" t="str">
            <v>UN</v>
          </cell>
          <cell r="E8188">
            <v>15.62</v>
          </cell>
        </row>
        <row r="8189">
          <cell r="B8189" t="str">
            <v>531113</v>
          </cell>
          <cell r="C8189" t="str">
            <v>FLANGE SEXTAV C/ROSCA E S/FUROS PVC - D=1/2"</v>
          </cell>
          <cell r="D8189" t="str">
            <v>UN</v>
          </cell>
          <cell r="E8189">
            <v>0</v>
          </cell>
        </row>
        <row r="8190">
          <cell r="B8190" t="str">
            <v>531114</v>
          </cell>
          <cell r="C8190" t="str">
            <v>FLANGE SEXTAV C/ROSCA E S/FUROS PVC - D=3/4"</v>
          </cell>
          <cell r="D8190" t="str">
            <v>UN</v>
          </cell>
          <cell r="E8190">
            <v>0</v>
          </cell>
        </row>
        <row r="8191">
          <cell r="B8191" t="str">
            <v>531115</v>
          </cell>
          <cell r="C8191" t="str">
            <v>FLANGE SEXTAV C/ROSCA E S/FUROS PVC - D=1"</v>
          </cell>
          <cell r="D8191" t="str">
            <v>UN</v>
          </cell>
          <cell r="E8191">
            <v>3.47</v>
          </cell>
        </row>
        <row r="8192">
          <cell r="B8192" t="str">
            <v>531116</v>
          </cell>
          <cell r="C8192" t="str">
            <v>FLANGE SEXTAV C/ROSCA E S/FUROS PVC - D=1 1/4"</v>
          </cell>
          <cell r="D8192" t="str">
            <v>UN</v>
          </cell>
          <cell r="E8192">
            <v>0</v>
          </cell>
        </row>
        <row r="8193">
          <cell r="B8193" t="str">
            <v>531117</v>
          </cell>
          <cell r="C8193" t="str">
            <v>FLANGE SEXTAV C/ROSCA E S/FUROS PVC - D=1 1/2"</v>
          </cell>
          <cell r="D8193" t="str">
            <v>UN</v>
          </cell>
          <cell r="E8193">
            <v>0</v>
          </cell>
        </row>
        <row r="8194">
          <cell r="B8194" t="str">
            <v>531118</v>
          </cell>
          <cell r="C8194" t="str">
            <v>FLANGE SEXTAV C/ROSCA E S/FUROS PVC - D=2"</v>
          </cell>
          <cell r="D8194" t="str">
            <v>UN</v>
          </cell>
          <cell r="E8194">
            <v>7.7</v>
          </cell>
        </row>
        <row r="8195">
          <cell r="B8195" t="str">
            <v>531119</v>
          </cell>
          <cell r="C8195" t="str">
            <v>FLANGE SEXTAV C/ROSCA E S/FUROS PVC - D=2 1/2"</v>
          </cell>
          <cell r="D8195" t="str">
            <v>UN</v>
          </cell>
          <cell r="E8195">
            <v>0</v>
          </cell>
        </row>
        <row r="8196">
          <cell r="B8196" t="str">
            <v>531120</v>
          </cell>
          <cell r="C8196" t="str">
            <v>FLANGE SEXTAV C/ROSCA E S/FUROS PVC - D=3"</v>
          </cell>
          <cell r="D8196" t="str">
            <v>UN</v>
          </cell>
          <cell r="E8196">
            <v>0</v>
          </cell>
        </row>
        <row r="8197">
          <cell r="B8197" t="str">
            <v>531121</v>
          </cell>
          <cell r="C8197" t="str">
            <v>FLANGE SEXTAV C/ROSCA E S/FUROS PVC - D=4"</v>
          </cell>
          <cell r="D8197" t="str">
            <v>UN</v>
          </cell>
          <cell r="E8197">
            <v>69.16</v>
          </cell>
        </row>
        <row r="8198">
          <cell r="B8198" t="str">
            <v>531122</v>
          </cell>
          <cell r="C8198" t="str">
            <v>JOELHO 45º C/ ROSCA PVC - D=1/2"</v>
          </cell>
          <cell r="D8198" t="str">
            <v>UN</v>
          </cell>
          <cell r="E8198">
            <v>0</v>
          </cell>
        </row>
        <row r="8199">
          <cell r="B8199" t="str">
            <v>531123</v>
          </cell>
          <cell r="C8199" t="str">
            <v>JOELHO 45º C/ ROSCA PVC - D=3/4"</v>
          </cell>
          <cell r="D8199" t="str">
            <v>UN</v>
          </cell>
          <cell r="E8199">
            <v>0</v>
          </cell>
        </row>
        <row r="8200">
          <cell r="B8200" t="str">
            <v>531124</v>
          </cell>
          <cell r="C8200" t="str">
            <v>JOELHO 45º C/ ROSCA PVC - D=1"</v>
          </cell>
          <cell r="D8200" t="str">
            <v>UN</v>
          </cell>
          <cell r="E8200">
            <v>4.3</v>
          </cell>
        </row>
        <row r="8201">
          <cell r="B8201" t="str">
            <v>531125</v>
          </cell>
          <cell r="C8201" t="str">
            <v>JOELHO 45º C/ ROSCA PVC - D=1 1/4"</v>
          </cell>
          <cell r="D8201" t="str">
            <v>UN</v>
          </cell>
          <cell r="E8201">
            <v>0</v>
          </cell>
        </row>
        <row r="8202">
          <cell r="B8202" t="str">
            <v>531126</v>
          </cell>
          <cell r="C8202" t="str">
            <v>JOELHO 45º C/ ROSCA PVC - D=1 1/2"</v>
          </cell>
          <cell r="D8202" t="str">
            <v>UN</v>
          </cell>
          <cell r="E8202">
            <v>0</v>
          </cell>
        </row>
        <row r="8203">
          <cell r="B8203" t="str">
            <v>531127</v>
          </cell>
          <cell r="C8203" t="str">
            <v>JOELHO 45º C/ ROSCA PVC - D=2"</v>
          </cell>
          <cell r="D8203" t="str">
            <v>UN</v>
          </cell>
          <cell r="E8203">
            <v>11.71</v>
          </cell>
        </row>
        <row r="8204">
          <cell r="B8204" t="str">
            <v>531128</v>
          </cell>
          <cell r="C8204" t="str">
            <v>JOELHO 90º C/ ROSCA PVC - D=1/2"</v>
          </cell>
          <cell r="D8204" t="str">
            <v>UN</v>
          </cell>
          <cell r="E8204">
            <v>0</v>
          </cell>
        </row>
        <row r="8205">
          <cell r="B8205" t="str">
            <v>531129</v>
          </cell>
          <cell r="C8205" t="str">
            <v>JOELHO 90º C/ ROSCA PVC - D=3/4"</v>
          </cell>
          <cell r="D8205" t="str">
            <v>UN</v>
          </cell>
          <cell r="E8205">
            <v>0</v>
          </cell>
        </row>
        <row r="8206">
          <cell r="B8206" t="str">
            <v>531130</v>
          </cell>
          <cell r="C8206" t="str">
            <v>JOELHO 90º C/ ROSCA PVC - D=1"</v>
          </cell>
          <cell r="D8206" t="str">
            <v>UN</v>
          </cell>
          <cell r="E8206">
            <v>2.2799999999999998</v>
          </cell>
        </row>
        <row r="8207">
          <cell r="B8207" t="str">
            <v>531131</v>
          </cell>
          <cell r="C8207" t="str">
            <v>JOELHO 90º C/ ROSCA PVC - D=1 1/4"</v>
          </cell>
          <cell r="D8207" t="str">
            <v>UN</v>
          </cell>
          <cell r="E8207">
            <v>0</v>
          </cell>
        </row>
        <row r="8208">
          <cell r="B8208" t="str">
            <v>531132</v>
          </cell>
          <cell r="C8208" t="str">
            <v>JOELHO 90º C/ ROSCA PVC - D=1 1/2"</v>
          </cell>
          <cell r="D8208" t="str">
            <v>UN</v>
          </cell>
          <cell r="E8208">
            <v>0</v>
          </cell>
        </row>
        <row r="8209">
          <cell r="B8209" t="str">
            <v>531133</v>
          </cell>
          <cell r="C8209" t="str">
            <v>JOELHO 90º C/ ROSCA PVC - D=2"</v>
          </cell>
          <cell r="D8209" t="str">
            <v>UN</v>
          </cell>
          <cell r="E8209">
            <v>12.14</v>
          </cell>
        </row>
        <row r="8210">
          <cell r="B8210" t="str">
            <v>531134</v>
          </cell>
          <cell r="C8210" t="str">
            <v>JOELHO 90º PVC C/ ROSCA E BUCHA DE LATAO - D=1/2"</v>
          </cell>
          <cell r="D8210" t="str">
            <v>UN</v>
          </cell>
          <cell r="E8210">
            <v>0</v>
          </cell>
        </row>
        <row r="8211">
          <cell r="B8211" t="str">
            <v>531135</v>
          </cell>
          <cell r="C8211" t="str">
            <v>JOELHO 90º PVC C/ ROSCA E BUCHA DE LATAO - D=3/4"</v>
          </cell>
          <cell r="D8211" t="str">
            <v>UN</v>
          </cell>
          <cell r="E8211">
            <v>0</v>
          </cell>
        </row>
        <row r="8212">
          <cell r="B8212" t="str">
            <v>531136</v>
          </cell>
          <cell r="C8212" t="str">
            <v>JOELHO RED 90º C/ ROSCA PVC - D=3/4" X 1/2"</v>
          </cell>
          <cell r="D8212" t="str">
            <v>UN</v>
          </cell>
          <cell r="E8212">
            <v>0</v>
          </cell>
        </row>
        <row r="8213">
          <cell r="B8213" t="str">
            <v>531137</v>
          </cell>
          <cell r="C8213" t="str">
            <v>JOELHO RED 90º C/ ROSCA PVC - D=1" X 3/4"</v>
          </cell>
          <cell r="D8213" t="str">
            <v>UN</v>
          </cell>
          <cell r="E8213">
            <v>0</v>
          </cell>
        </row>
        <row r="8214">
          <cell r="B8214" t="str">
            <v>531138</v>
          </cell>
          <cell r="C8214" t="str">
            <v>JOELHO RED 90º PVC C/ROSCA E BUCHA - D=3/4" X 1/2"</v>
          </cell>
          <cell r="D8214" t="str">
            <v>UN</v>
          </cell>
          <cell r="E8214">
            <v>0</v>
          </cell>
        </row>
        <row r="8215">
          <cell r="B8215" t="str">
            <v>531139</v>
          </cell>
          <cell r="C8215" t="str">
            <v>JUNCAO C/ ROSCA PVC - D=1/2"</v>
          </cell>
          <cell r="D8215" t="str">
            <v>UN</v>
          </cell>
          <cell r="E8215">
            <v>0</v>
          </cell>
        </row>
        <row r="8216">
          <cell r="B8216" t="str">
            <v>531140</v>
          </cell>
          <cell r="C8216" t="str">
            <v>JUNCAO C/ ROSCA PVC - D=3/4"</v>
          </cell>
          <cell r="D8216" t="str">
            <v>UN</v>
          </cell>
          <cell r="E8216">
            <v>0</v>
          </cell>
        </row>
        <row r="8217">
          <cell r="B8217" t="str">
            <v>531141</v>
          </cell>
          <cell r="C8217" t="str">
            <v>JUNCAO C/ ROSCA PVC - D=1"</v>
          </cell>
          <cell r="D8217" t="str">
            <v>UN</v>
          </cell>
          <cell r="E8217">
            <v>9.1</v>
          </cell>
        </row>
        <row r="8218">
          <cell r="B8218" t="str">
            <v>531142</v>
          </cell>
          <cell r="C8218" t="str">
            <v>JUNCAO C/ ROSCA PVC - D=1 1/4"</v>
          </cell>
          <cell r="D8218" t="str">
            <v>UN</v>
          </cell>
          <cell r="E8218">
            <v>0</v>
          </cell>
        </row>
        <row r="8219">
          <cell r="B8219" t="str">
            <v>531143</v>
          </cell>
          <cell r="C8219" t="str">
            <v>JUNCAO C/ ROSCA PVC - D=1 1/2"</v>
          </cell>
          <cell r="D8219" t="str">
            <v>UN</v>
          </cell>
          <cell r="E8219">
            <v>0</v>
          </cell>
        </row>
        <row r="8220">
          <cell r="B8220" t="str">
            <v>531144</v>
          </cell>
          <cell r="C8220" t="str">
            <v>JUNCAO C/ ROSCA PVC - D=2"</v>
          </cell>
          <cell r="D8220" t="str">
            <v>UN</v>
          </cell>
          <cell r="E8220">
            <v>29.8</v>
          </cell>
        </row>
        <row r="8221">
          <cell r="B8221" t="str">
            <v>531145</v>
          </cell>
          <cell r="C8221" t="str">
            <v>LUVA C/ ROSCA PVC - D=1/2"</v>
          </cell>
          <cell r="D8221" t="str">
            <v>UN</v>
          </cell>
          <cell r="E8221">
            <v>0</v>
          </cell>
        </row>
        <row r="8222">
          <cell r="B8222" t="str">
            <v>531146</v>
          </cell>
          <cell r="C8222" t="str">
            <v>LUVA C/ ROSCA PVC - D=3/4"</v>
          </cell>
          <cell r="D8222" t="str">
            <v>UN</v>
          </cell>
          <cell r="E8222">
            <v>0</v>
          </cell>
        </row>
        <row r="8223">
          <cell r="B8223" t="str">
            <v>531147</v>
          </cell>
          <cell r="C8223" t="str">
            <v>LUVA C/ ROSCA PVC - D=1"</v>
          </cell>
          <cell r="D8223" t="str">
            <v>UN</v>
          </cell>
          <cell r="E8223">
            <v>0.94</v>
          </cell>
        </row>
        <row r="8224">
          <cell r="B8224" t="str">
            <v>531148</v>
          </cell>
          <cell r="C8224" t="str">
            <v>LUVA C/ ROSCA PVC - D=1 1/4"</v>
          </cell>
          <cell r="D8224" t="str">
            <v>UN</v>
          </cell>
          <cell r="E8224">
            <v>0</v>
          </cell>
        </row>
        <row r="8225">
          <cell r="B8225" t="str">
            <v>531149</v>
          </cell>
          <cell r="C8225" t="str">
            <v>LUVA C/ ROSCA PVC - D=1 1/2"</v>
          </cell>
          <cell r="D8225" t="str">
            <v>UN</v>
          </cell>
          <cell r="E8225">
            <v>0</v>
          </cell>
        </row>
        <row r="8226">
          <cell r="B8226" t="str">
            <v>531150</v>
          </cell>
          <cell r="C8226" t="str">
            <v>LUVA C/ ROSCA PVC - D=2"</v>
          </cell>
          <cell r="D8226" t="str">
            <v>UN</v>
          </cell>
          <cell r="E8226">
            <v>6.74</v>
          </cell>
        </row>
        <row r="8227">
          <cell r="B8227" t="str">
            <v>531151</v>
          </cell>
          <cell r="C8227" t="str">
            <v>LUVA C/ ROSCA PVC - D=2 1/2"</v>
          </cell>
          <cell r="D8227" t="str">
            <v>UN</v>
          </cell>
          <cell r="E8227">
            <v>0</v>
          </cell>
        </row>
        <row r="8228">
          <cell r="B8228" t="str">
            <v>531152</v>
          </cell>
          <cell r="C8228" t="str">
            <v>LUVA C/ ROSCA PVC - D=3"</v>
          </cell>
          <cell r="D8228" t="str">
            <v>UN</v>
          </cell>
          <cell r="E8228">
            <v>0</v>
          </cell>
        </row>
        <row r="8229">
          <cell r="B8229" t="str">
            <v>531153</v>
          </cell>
          <cell r="C8229" t="str">
            <v>LUVA C/ ROSCA PVC - D=4"</v>
          </cell>
          <cell r="D8229" t="str">
            <v>UN</v>
          </cell>
          <cell r="E8229">
            <v>16.78</v>
          </cell>
        </row>
        <row r="8230">
          <cell r="B8230" t="str">
            <v>531154</v>
          </cell>
          <cell r="C8230" t="str">
            <v>LUVA DE CORRER PVC P/TUBO ROSCAVEL - D=1/2"</v>
          </cell>
          <cell r="D8230" t="str">
            <v>UN</v>
          </cell>
          <cell r="E8230">
            <v>0</v>
          </cell>
        </row>
        <row r="8231">
          <cell r="B8231" t="str">
            <v>531155</v>
          </cell>
          <cell r="C8231" t="str">
            <v>LUVA DE CORRER PVC P/TUBO ROSCAVEL - D=3/4"</v>
          </cell>
          <cell r="D8231" t="str">
            <v>UN</v>
          </cell>
          <cell r="E8231">
            <v>0</v>
          </cell>
        </row>
        <row r="8232">
          <cell r="B8232" t="str">
            <v>531156</v>
          </cell>
          <cell r="C8232" t="str">
            <v>LUVA DE CORRER PVC P/TUBO ROSCAVEL - D=1 1/2"</v>
          </cell>
          <cell r="D8232" t="str">
            <v>UN</v>
          </cell>
          <cell r="E8232">
            <v>0</v>
          </cell>
        </row>
        <row r="8233">
          <cell r="B8233" t="str">
            <v>531157</v>
          </cell>
          <cell r="C8233" t="str">
            <v>LUVA DE RED C/ ROSCA PVC - D=3/4" X 1/2"</v>
          </cell>
          <cell r="D8233" t="str">
            <v>UN</v>
          </cell>
          <cell r="E8233">
            <v>0</v>
          </cell>
        </row>
        <row r="8234">
          <cell r="B8234" t="str">
            <v>531158</v>
          </cell>
          <cell r="C8234" t="str">
            <v>LUVA DE RED C/ ROSCA PVC - D=1" X 3/4"</v>
          </cell>
          <cell r="D8234" t="str">
            <v>UN</v>
          </cell>
          <cell r="E8234">
            <v>0</v>
          </cell>
        </row>
        <row r="8235">
          <cell r="B8235" t="str">
            <v>531159</v>
          </cell>
          <cell r="C8235" t="str">
            <v>NIPLE PARALELO C/ ROSCA PVC - D=1/2"</v>
          </cell>
          <cell r="D8235" t="str">
            <v>UN</v>
          </cell>
          <cell r="E8235">
            <v>0</v>
          </cell>
        </row>
        <row r="8236">
          <cell r="B8236" t="str">
            <v>531160</v>
          </cell>
          <cell r="C8236" t="str">
            <v>NIPLE PARALELO C/ ROSCA PVC - D=3/4"</v>
          </cell>
          <cell r="D8236" t="str">
            <v>UN</v>
          </cell>
          <cell r="E8236">
            <v>0</v>
          </cell>
        </row>
        <row r="8237">
          <cell r="B8237" t="str">
            <v>531161</v>
          </cell>
          <cell r="C8237" t="str">
            <v>NIPLE PARALELO C/ ROSCA PVC - D=1"</v>
          </cell>
          <cell r="D8237" t="str">
            <v>UN</v>
          </cell>
          <cell r="E8237">
            <v>1.06</v>
          </cell>
        </row>
        <row r="8238">
          <cell r="B8238" t="str">
            <v>531162</v>
          </cell>
          <cell r="C8238" t="str">
            <v>NIPLE PARALELO C/ ROSCA PVC - D=1 1/4"</v>
          </cell>
          <cell r="D8238" t="str">
            <v>UN</v>
          </cell>
          <cell r="E8238">
            <v>0</v>
          </cell>
        </row>
        <row r="8239">
          <cell r="B8239" t="str">
            <v>531163</v>
          </cell>
          <cell r="C8239" t="str">
            <v>NIPLE PARALELO C/ ROSCA PVC - D=1 1/2"</v>
          </cell>
          <cell r="D8239" t="str">
            <v>UN</v>
          </cell>
          <cell r="E8239">
            <v>0</v>
          </cell>
        </row>
        <row r="8240">
          <cell r="B8240" t="str">
            <v>531164</v>
          </cell>
          <cell r="C8240" t="str">
            <v>NIPLE PARALELO C/ ROSCA PVC - D=2"</v>
          </cell>
          <cell r="D8240" t="str">
            <v>UN</v>
          </cell>
          <cell r="E8240">
            <v>5.36</v>
          </cell>
        </row>
        <row r="8241">
          <cell r="B8241" t="str">
            <v>531165</v>
          </cell>
          <cell r="C8241" t="str">
            <v>TE 90º C/ ROSCA PVC - D=1/2"</v>
          </cell>
          <cell r="D8241" t="str">
            <v>UN</v>
          </cell>
          <cell r="E8241">
            <v>0</v>
          </cell>
        </row>
        <row r="8242">
          <cell r="B8242" t="str">
            <v>531166</v>
          </cell>
          <cell r="C8242" t="str">
            <v>TE 90º C/ ROSCA PVC - D=3/4"</v>
          </cell>
          <cell r="D8242" t="str">
            <v>UN</v>
          </cell>
          <cell r="E8242">
            <v>0</v>
          </cell>
        </row>
        <row r="8243">
          <cell r="B8243" t="str">
            <v>531167</v>
          </cell>
          <cell r="C8243" t="str">
            <v>TE 90º C/ ROSCA PVC - D=1"</v>
          </cell>
          <cell r="D8243" t="str">
            <v>UN</v>
          </cell>
          <cell r="E8243">
            <v>4.03</v>
          </cell>
        </row>
        <row r="8244">
          <cell r="B8244" t="str">
            <v>531168</v>
          </cell>
          <cell r="C8244" t="str">
            <v>TE 90º C/ ROSCA PVC - D=1 1/4"</v>
          </cell>
          <cell r="D8244" t="str">
            <v>UN</v>
          </cell>
          <cell r="E8244">
            <v>0</v>
          </cell>
        </row>
        <row r="8245">
          <cell r="B8245" t="str">
            <v>531169</v>
          </cell>
          <cell r="C8245" t="str">
            <v>TE 90º C/ ROSCA PVC - D=1 1/2"</v>
          </cell>
          <cell r="D8245" t="str">
            <v>UN</v>
          </cell>
          <cell r="E8245">
            <v>0</v>
          </cell>
        </row>
        <row r="8246">
          <cell r="B8246" t="str">
            <v>531170</v>
          </cell>
          <cell r="C8246" t="str">
            <v>TE 90º C/ ROSCA PVC - D=2"</v>
          </cell>
          <cell r="D8246" t="str">
            <v>UN</v>
          </cell>
          <cell r="E8246">
            <v>18.04</v>
          </cell>
        </row>
        <row r="8247">
          <cell r="B8247" t="str">
            <v>531171</v>
          </cell>
          <cell r="C8247" t="str">
            <v>TE DE RED 90º C/ ROSCA - D=3/4" X 1/2"</v>
          </cell>
          <cell r="D8247" t="str">
            <v>UN</v>
          </cell>
          <cell r="E8247">
            <v>0</v>
          </cell>
        </row>
        <row r="8248">
          <cell r="B8248" t="str">
            <v>531172</v>
          </cell>
          <cell r="C8248" t="str">
            <v>TE DE RED 90º C/ ROSCA - D=1 1/2" X 3/4"</v>
          </cell>
          <cell r="D8248" t="str">
            <v>UN</v>
          </cell>
          <cell r="E8248">
            <v>0</v>
          </cell>
        </row>
        <row r="8249">
          <cell r="B8249" t="str">
            <v>531173</v>
          </cell>
          <cell r="C8249" t="str">
            <v>TE DE RED 90º C/ ROSCA - D=1" X 3/4"</v>
          </cell>
          <cell r="D8249" t="str">
            <v>UN</v>
          </cell>
          <cell r="E8249">
            <v>3.95</v>
          </cell>
        </row>
        <row r="8250">
          <cell r="B8250" t="str">
            <v>531174</v>
          </cell>
          <cell r="C8250" t="str">
            <v>TUBO DE PVC BRANCO ROSCAVEL - D=1/2"</v>
          </cell>
          <cell r="D8250" t="str">
            <v>M</v>
          </cell>
          <cell r="E8250">
            <v>2</v>
          </cell>
        </row>
        <row r="8251">
          <cell r="B8251" t="str">
            <v>531175</v>
          </cell>
          <cell r="C8251" t="str">
            <v>TUBO DE PVC BRANCO ROSCAVEL - D=3/4"</v>
          </cell>
          <cell r="D8251" t="str">
            <v>M</v>
          </cell>
          <cell r="E8251">
            <v>2.56</v>
          </cell>
        </row>
        <row r="8252">
          <cell r="B8252" t="str">
            <v>531176</v>
          </cell>
          <cell r="C8252" t="str">
            <v>TUBO DE PVC BRANCO ROSCAVEL - D=1"</v>
          </cell>
          <cell r="D8252" t="str">
            <v>M</v>
          </cell>
          <cell r="E8252">
            <v>4.0999999999999996</v>
          </cell>
        </row>
        <row r="8253">
          <cell r="B8253" t="str">
            <v>531177</v>
          </cell>
          <cell r="C8253" t="str">
            <v>TUBO DE PVC BRANCO ROSCAVEL - D=1 1/4"</v>
          </cell>
          <cell r="D8253" t="str">
            <v>M</v>
          </cell>
          <cell r="E8253">
            <v>6.25</v>
          </cell>
        </row>
        <row r="8254">
          <cell r="B8254" t="str">
            <v>531178</v>
          </cell>
          <cell r="C8254" t="str">
            <v>TUBO DE PVC BRANCO ROSCAVEL - D=1 1/2"</v>
          </cell>
          <cell r="D8254" t="str">
            <v>M</v>
          </cell>
          <cell r="E8254">
            <v>7.79</v>
          </cell>
        </row>
        <row r="8255">
          <cell r="B8255" t="str">
            <v>531179</v>
          </cell>
          <cell r="C8255" t="str">
            <v>TUBO DE PVC BRANCO ROSCAVEL - D=2"</v>
          </cell>
          <cell r="D8255" t="str">
            <v>M</v>
          </cell>
          <cell r="E8255">
            <v>11.22</v>
          </cell>
        </row>
        <row r="8256">
          <cell r="B8256" t="str">
            <v>531180</v>
          </cell>
          <cell r="C8256" t="str">
            <v>TUBO DE PVC BRANCO ROSCAVEL - D=2 1/2"</v>
          </cell>
          <cell r="D8256" t="str">
            <v>M</v>
          </cell>
          <cell r="E8256">
            <v>14.48</v>
          </cell>
        </row>
        <row r="8257">
          <cell r="B8257" t="str">
            <v>531181</v>
          </cell>
          <cell r="C8257" t="str">
            <v>TUBO DE PVC BRANCO ROSCAVEL - D=3"</v>
          </cell>
          <cell r="D8257" t="str">
            <v>M</v>
          </cell>
          <cell r="E8257">
            <v>18.440000000000001</v>
          </cell>
        </row>
        <row r="8258">
          <cell r="B8258" t="str">
            <v>531182</v>
          </cell>
          <cell r="C8258" t="str">
            <v>TUBO DE PVC BRANCO ROSCAVEL - D=4"</v>
          </cell>
          <cell r="D8258" t="str">
            <v>M</v>
          </cell>
          <cell r="E8258">
            <v>25.19</v>
          </cell>
        </row>
        <row r="8259">
          <cell r="B8259" t="str">
            <v>531183</v>
          </cell>
          <cell r="C8259" t="str">
            <v>TUBO DE PVC BRANCO ROSCAVEL - D=5"</v>
          </cell>
          <cell r="D8259" t="str">
            <v>M</v>
          </cell>
          <cell r="E8259">
            <v>26.58</v>
          </cell>
        </row>
        <row r="8260">
          <cell r="B8260" t="str">
            <v>531184</v>
          </cell>
          <cell r="C8260" t="str">
            <v>TUBO DE PVC BRANCO ROSCAVEL - D=6"X 5 MM</v>
          </cell>
          <cell r="D8260" t="str">
            <v>M</v>
          </cell>
          <cell r="E8260">
            <v>30.31</v>
          </cell>
        </row>
        <row r="8261">
          <cell r="B8261" t="str">
            <v>531185</v>
          </cell>
          <cell r="C8261" t="str">
            <v>UNIAO C/ ROSCA PVC - D=1/2"</v>
          </cell>
          <cell r="D8261" t="str">
            <v>UN</v>
          </cell>
          <cell r="E8261">
            <v>0</v>
          </cell>
        </row>
        <row r="8262">
          <cell r="B8262" t="str">
            <v>531186</v>
          </cell>
          <cell r="C8262" t="str">
            <v>UNIAO C/ ROSCA PVC - D=3/4"</v>
          </cell>
          <cell r="D8262" t="str">
            <v>UN</v>
          </cell>
          <cell r="E8262">
            <v>0</v>
          </cell>
        </row>
        <row r="8263">
          <cell r="B8263" t="str">
            <v>531187</v>
          </cell>
          <cell r="C8263" t="str">
            <v>UNIAO C/ ROSCA PVC - D=1"</v>
          </cell>
          <cell r="D8263" t="str">
            <v>UN</v>
          </cell>
          <cell r="E8263">
            <v>7.45</v>
          </cell>
        </row>
        <row r="8264">
          <cell r="B8264" t="str">
            <v>531188</v>
          </cell>
          <cell r="C8264" t="str">
            <v>UNIAO C/ ROSCA PVC - D=1 1/4"</v>
          </cell>
          <cell r="D8264" t="str">
            <v>UN</v>
          </cell>
          <cell r="E8264">
            <v>0</v>
          </cell>
        </row>
        <row r="8265">
          <cell r="B8265" t="str">
            <v>531189</v>
          </cell>
          <cell r="C8265" t="str">
            <v>UNIAO C/ ROSCA PVC - D=1 1/2"</v>
          </cell>
          <cell r="D8265" t="str">
            <v>UN</v>
          </cell>
          <cell r="E8265">
            <v>0</v>
          </cell>
        </row>
        <row r="8266">
          <cell r="B8266" t="str">
            <v>531190</v>
          </cell>
          <cell r="C8266" t="str">
            <v>UNIAO C/ ROSCA PVC - D=2"</v>
          </cell>
          <cell r="D8266" t="str">
            <v>UN</v>
          </cell>
          <cell r="E8266">
            <v>31.7</v>
          </cell>
        </row>
        <row r="8267">
          <cell r="B8267" t="str">
            <v>531191</v>
          </cell>
          <cell r="C8267" t="str">
            <v>UNIAO C/ ROSCA PVC - D=2 1/2"</v>
          </cell>
          <cell r="D8267" t="str">
            <v>UN</v>
          </cell>
          <cell r="E8267">
            <v>0</v>
          </cell>
        </row>
        <row r="8268">
          <cell r="B8268" t="str">
            <v>531192</v>
          </cell>
          <cell r="C8268" t="str">
            <v>UNIAO C/ ROSCA PVC - D=3"</v>
          </cell>
          <cell r="D8268" t="str">
            <v>UN</v>
          </cell>
          <cell r="E8268">
            <v>0</v>
          </cell>
        </row>
        <row r="8269">
          <cell r="B8269" t="str">
            <v>531193</v>
          </cell>
          <cell r="C8269" t="str">
            <v>UNIAO C/ ROSCA PVC - D=4"</v>
          </cell>
          <cell r="D8269" t="str">
            <v>UN</v>
          </cell>
          <cell r="E8269">
            <v>123.66</v>
          </cell>
        </row>
        <row r="8270">
          <cell r="B8270" t="str">
            <v>531194</v>
          </cell>
          <cell r="C8270" t="str">
            <v>ADAPTADOR PVC P/SIFAO METALICO - D=1 1/2"x40 MM</v>
          </cell>
          <cell r="D8270" t="str">
            <v>UN</v>
          </cell>
          <cell r="E8270">
            <v>0</v>
          </cell>
        </row>
        <row r="8271">
          <cell r="B8271" t="str">
            <v>531195</v>
          </cell>
          <cell r="C8271" t="str">
            <v>ADAPTADOR PVC P/SIFAO - D=2 1/4" X 40 MM</v>
          </cell>
          <cell r="D8271" t="str">
            <v>UN</v>
          </cell>
          <cell r="E8271">
            <v>0</v>
          </cell>
        </row>
        <row r="8272">
          <cell r="B8272" t="str">
            <v>531196</v>
          </cell>
          <cell r="C8272" t="str">
            <v>ADAPTADOR PVC P/ VALV DE PIA E LAV - D=40 MM</v>
          </cell>
          <cell r="D8272" t="str">
            <v>UN</v>
          </cell>
          <cell r="E8272">
            <v>0</v>
          </cell>
        </row>
        <row r="8273">
          <cell r="B8273" t="str">
            <v>531197</v>
          </cell>
          <cell r="C8273" t="str">
            <v>COLAR TOMADA PVC C/TR ROSCA-BUCHA - D=60MMx1/2"</v>
          </cell>
          <cell r="D8273" t="str">
            <v>UN</v>
          </cell>
          <cell r="E8273">
            <v>0</v>
          </cell>
        </row>
        <row r="8274">
          <cell r="B8274" t="str">
            <v>531198</v>
          </cell>
          <cell r="C8274" t="str">
            <v>COLAR TOMADA PVC C/TR ROSCA-BUCHA - D=60MMx3/4"</v>
          </cell>
          <cell r="D8274" t="str">
            <v>UN</v>
          </cell>
          <cell r="E8274">
            <v>6.43</v>
          </cell>
        </row>
        <row r="8275">
          <cell r="B8275" t="str">
            <v>531199</v>
          </cell>
          <cell r="C8275" t="str">
            <v>COLAR TOMADA PVC C/TR ROSCA-BUCHA - D=75MMx1/2"</v>
          </cell>
          <cell r="D8275" t="str">
            <v>UN</v>
          </cell>
          <cell r="E8275">
            <v>0</v>
          </cell>
        </row>
        <row r="8276">
          <cell r="B8276" t="str">
            <v>531201</v>
          </cell>
          <cell r="C8276" t="str">
            <v>COLAR TOMADA PVC C/TR ROSCA-BUCHA - D=75MMx3/4"</v>
          </cell>
          <cell r="D8276" t="str">
            <v>UN</v>
          </cell>
          <cell r="E8276">
            <v>0</v>
          </cell>
        </row>
        <row r="8277">
          <cell r="B8277" t="str">
            <v>531202</v>
          </cell>
          <cell r="C8277" t="str">
            <v>COLAR TOMADA PVC C/TR ROSCA-BUCHA - D=85MMx1/2"</v>
          </cell>
          <cell r="D8277" t="str">
            <v>UN</v>
          </cell>
          <cell r="E8277">
            <v>0</v>
          </cell>
        </row>
        <row r="8278">
          <cell r="B8278" t="str">
            <v>531203</v>
          </cell>
          <cell r="C8278" t="str">
            <v>COLAR TOMADA PVC C/TR ROSCA-BUCHA - D=85MMx3/4"</v>
          </cell>
          <cell r="D8278" t="str">
            <v>UN</v>
          </cell>
          <cell r="E8278">
            <v>8.69</v>
          </cell>
        </row>
        <row r="8279">
          <cell r="B8279" t="str">
            <v>531204</v>
          </cell>
          <cell r="C8279" t="str">
            <v>COLAR TOMADA PVC C/TR ROSCA-BUCHA - D=110MMx1/2"</v>
          </cell>
          <cell r="D8279" t="str">
            <v>UN</v>
          </cell>
          <cell r="E8279">
            <v>0</v>
          </cell>
        </row>
        <row r="8280">
          <cell r="B8280" t="str">
            <v>531205</v>
          </cell>
          <cell r="C8280" t="str">
            <v>COLAR TOMADA PVC C/TR ROSCA-BUCHA - D=110MMx3/4"</v>
          </cell>
          <cell r="D8280" t="str">
            <v>UN</v>
          </cell>
          <cell r="E8280">
            <v>9.9</v>
          </cell>
        </row>
        <row r="8281">
          <cell r="B8281" t="str">
            <v>531206</v>
          </cell>
          <cell r="C8281" t="str">
            <v>COLAR TOMADA PVC C/TR E SAIDA ROSC - D=110MMx1/2"</v>
          </cell>
          <cell r="D8281" t="str">
            <v>UN</v>
          </cell>
          <cell r="E8281">
            <v>0</v>
          </cell>
        </row>
        <row r="8282">
          <cell r="B8282" t="str">
            <v>531207</v>
          </cell>
          <cell r="C8282" t="str">
            <v>COLAR TOMADA PVC C/TR E SAIDA ROSC - D=110MMx3/4"</v>
          </cell>
          <cell r="D8282" t="str">
            <v>UN</v>
          </cell>
          <cell r="E8282">
            <v>6.89</v>
          </cell>
        </row>
        <row r="8283">
          <cell r="B8283" t="str">
            <v>531208</v>
          </cell>
          <cell r="C8283" t="str">
            <v>COLAR TOMADA PVC C/TR E SAIDA ROSC - D=32MMx1/2"</v>
          </cell>
          <cell r="D8283" t="str">
            <v>UN</v>
          </cell>
          <cell r="E8283">
            <v>0</v>
          </cell>
        </row>
        <row r="8284">
          <cell r="B8284" t="str">
            <v>531209</v>
          </cell>
          <cell r="C8284" t="str">
            <v>COLAR TOMADA PVC C/TR E SAIDA ROSC - D=32MMx3/4"</v>
          </cell>
          <cell r="D8284" t="str">
            <v>UN</v>
          </cell>
          <cell r="E8284">
            <v>3.43</v>
          </cell>
        </row>
        <row r="8285">
          <cell r="B8285" t="str">
            <v>531210</v>
          </cell>
          <cell r="C8285" t="str">
            <v>COLAR TOMADA PVC C/TR E SAIDA ROSC - D=40MMx1/2"</v>
          </cell>
          <cell r="D8285" t="str">
            <v>UN</v>
          </cell>
          <cell r="E8285">
            <v>0</v>
          </cell>
        </row>
        <row r="8286">
          <cell r="B8286" t="str">
            <v>531211</v>
          </cell>
          <cell r="C8286" t="str">
            <v>COLAR TOMADA PVC C/TR E SAIDA ROSC - D=40MMx3/4"</v>
          </cell>
          <cell r="D8286" t="str">
            <v>UN</v>
          </cell>
          <cell r="E8286">
            <v>0</v>
          </cell>
        </row>
        <row r="8287">
          <cell r="B8287" t="str">
            <v>531212</v>
          </cell>
          <cell r="C8287" t="str">
            <v>COLAR TOMADA PVC C/TR E SAIDA ROSC - D=50MMx1/2"</v>
          </cell>
          <cell r="D8287" t="str">
            <v>UN</v>
          </cell>
          <cell r="E8287">
            <v>0</v>
          </cell>
        </row>
        <row r="8288">
          <cell r="B8288" t="str">
            <v>531213</v>
          </cell>
          <cell r="C8288" t="str">
            <v>COLAR TOMADA PVC C/TR E SAIDA ROSC - D=50MMx3/4"</v>
          </cell>
          <cell r="D8288" t="str">
            <v>UN</v>
          </cell>
          <cell r="E8288">
            <v>0</v>
          </cell>
        </row>
        <row r="8289">
          <cell r="B8289" t="str">
            <v>531214</v>
          </cell>
          <cell r="C8289" t="str">
            <v>COLAR TOMADA PVC C/TR E SAIDA ROSC - D=60MMx1/2"</v>
          </cell>
          <cell r="D8289" t="str">
            <v>UN</v>
          </cell>
          <cell r="E8289">
            <v>0</v>
          </cell>
        </row>
        <row r="8290">
          <cell r="B8290" t="str">
            <v>531215</v>
          </cell>
          <cell r="C8290" t="str">
            <v>COLAR TOMADA PVC C/TR E SAIDA ROSC - D=75MMx1/2"</v>
          </cell>
          <cell r="D8290" t="str">
            <v>UN</v>
          </cell>
          <cell r="E8290">
            <v>0</v>
          </cell>
        </row>
        <row r="8291">
          <cell r="B8291" t="str">
            <v>531216</v>
          </cell>
          <cell r="C8291" t="str">
            <v>COLAR TOMADA PVC C/TR E SAIDA ROSC - D=75MMx3/4"</v>
          </cell>
          <cell r="D8291" t="str">
            <v>UN</v>
          </cell>
          <cell r="E8291">
            <v>0</v>
          </cell>
        </row>
        <row r="8292">
          <cell r="B8292" t="str">
            <v>531217</v>
          </cell>
          <cell r="C8292" t="str">
            <v>COLAR TOMADA PVC C/TR E SAIDA ROSC - D=85MMx1/2"</v>
          </cell>
          <cell r="D8292" t="str">
            <v>UN</v>
          </cell>
          <cell r="E8292">
            <v>0</v>
          </cell>
        </row>
        <row r="8293">
          <cell r="B8293" t="str">
            <v>531218</v>
          </cell>
          <cell r="C8293" t="str">
            <v>COLAR TOMADA PVC C/TR E SAIDA ROSC - D=85MMx3/4"</v>
          </cell>
          <cell r="D8293" t="str">
            <v>UN</v>
          </cell>
          <cell r="E8293">
            <v>7.03</v>
          </cell>
        </row>
        <row r="8294">
          <cell r="B8294" t="str">
            <v>531219</v>
          </cell>
          <cell r="C8294" t="str">
            <v>COLAR TOMADA PVC C/TR E SAIDA ROSC - D=60MMx3/4"</v>
          </cell>
          <cell r="D8294" t="str">
            <v>UN</v>
          </cell>
          <cell r="E8294">
            <v>4.5999999999999996</v>
          </cell>
        </row>
        <row r="8295">
          <cell r="B8295" t="str">
            <v>531220</v>
          </cell>
          <cell r="C8295" t="str">
            <v>TUBETE PVC P/HIDROM C/BUCHA DE LATAO - D=1/2"</v>
          </cell>
          <cell r="D8295" t="str">
            <v>UN</v>
          </cell>
          <cell r="E8295">
            <v>3.32</v>
          </cell>
        </row>
        <row r="8296">
          <cell r="B8296" t="str">
            <v>531221</v>
          </cell>
          <cell r="C8296" t="str">
            <v>TUBETE PVC P/HIDROM S/BUCHA DE LATAO - D=1/2"</v>
          </cell>
          <cell r="D8296" t="str">
            <v>UN</v>
          </cell>
          <cell r="E8296">
            <v>1.25</v>
          </cell>
        </row>
        <row r="8297">
          <cell r="B8297" t="str">
            <v>531222</v>
          </cell>
          <cell r="C8297" t="str">
            <v>TUBETE PVC P/HIDROM S/BUCHA DE LATAO - D=3/4"</v>
          </cell>
          <cell r="D8297" t="str">
            <v>UN</v>
          </cell>
          <cell r="E8297">
            <v>0</v>
          </cell>
        </row>
        <row r="8298">
          <cell r="B8298" t="str">
            <v>531223</v>
          </cell>
          <cell r="C8298" t="str">
            <v>TUBETE LONGO PVC P/HIDR S/BUCHA DE LATAO-D=3/4"</v>
          </cell>
          <cell r="D8298" t="str">
            <v>UN</v>
          </cell>
          <cell r="E8298">
            <v>0</v>
          </cell>
        </row>
        <row r="8299">
          <cell r="B8299" t="str">
            <v>531224</v>
          </cell>
          <cell r="C8299" t="str">
            <v>KIT CAVALETE PVC SABESP - D=3/4"</v>
          </cell>
          <cell r="D8299" t="str">
            <v>UN</v>
          </cell>
          <cell r="E8299">
            <v>38.799999999999997</v>
          </cell>
        </row>
        <row r="8300">
          <cell r="B8300" t="str">
            <v>531225</v>
          </cell>
          <cell r="C8300" t="str">
            <v>REGISTRO DE PASSEIO P/PEAD - D=20 MM</v>
          </cell>
          <cell r="D8300" t="str">
            <v>UN</v>
          </cell>
          <cell r="E8300">
            <v>5.82</v>
          </cell>
        </row>
        <row r="8301">
          <cell r="B8301" t="str">
            <v>531226</v>
          </cell>
          <cell r="C8301" t="str">
            <v>TUBO PEAD (NTS 048) - D=20 X 2,0 MM</v>
          </cell>
          <cell r="D8301" t="str">
            <v>M</v>
          </cell>
          <cell r="E8301">
            <v>1.88</v>
          </cell>
        </row>
        <row r="8302">
          <cell r="B8302" t="str">
            <v>531227</v>
          </cell>
          <cell r="C8302" t="str">
            <v>TUBO PEAD (NTS 048) - D=32 X 3,0 MM</v>
          </cell>
          <cell r="D8302" t="str">
            <v>M</v>
          </cell>
          <cell r="E8302">
            <v>3.65</v>
          </cell>
        </row>
        <row r="8303">
          <cell r="B8303" t="str">
            <v>531228</v>
          </cell>
          <cell r="C8303" t="str">
            <v>TUBO EM PEAD P=10KG/CM2 - D.E.63MMX5,80MM ESPESS.</v>
          </cell>
          <cell r="D8303" t="str">
            <v>M</v>
          </cell>
          <cell r="E8303">
            <v>11.52</v>
          </cell>
        </row>
        <row r="8304">
          <cell r="B8304" t="str">
            <v>531229</v>
          </cell>
          <cell r="C8304" t="str">
            <v>TUBO EM PEAD P=10KG/CM2 D.E.125MMX11,40MM ESPESS.</v>
          </cell>
          <cell r="D8304" t="str">
            <v>M</v>
          </cell>
          <cell r="E8304">
            <v>0</v>
          </cell>
        </row>
        <row r="8305">
          <cell r="B8305" t="str">
            <v>531230</v>
          </cell>
          <cell r="C8305" t="str">
            <v>TE 90 GR EM PEAD P=10KG/CM2 - D.E. 63MMX63MM</v>
          </cell>
          <cell r="D8305" t="str">
            <v>UN</v>
          </cell>
          <cell r="E8305">
            <v>0</v>
          </cell>
        </row>
        <row r="8306">
          <cell r="B8306" t="str">
            <v>531231</v>
          </cell>
          <cell r="C8306" t="str">
            <v>TE 90 GR EM PEAD P=10KG/CM2 - D.E.125MMX125MM</v>
          </cell>
          <cell r="D8306" t="str">
            <v>UN</v>
          </cell>
          <cell r="E8306">
            <v>0</v>
          </cell>
        </row>
        <row r="8307">
          <cell r="B8307" t="str">
            <v>531232</v>
          </cell>
          <cell r="C8307" t="str">
            <v>UNIAO P/PEAD - D=20 MM</v>
          </cell>
          <cell r="D8307" t="str">
            <v>UN</v>
          </cell>
          <cell r="E8307">
            <v>5.26</v>
          </cell>
        </row>
        <row r="8308">
          <cell r="B8308" t="str">
            <v>531233</v>
          </cell>
          <cell r="C8308" t="str">
            <v>UNIAO P/ TUBO PEAD 32MM</v>
          </cell>
          <cell r="D8308" t="str">
            <v>UN</v>
          </cell>
          <cell r="E8308">
            <v>0</v>
          </cell>
        </row>
        <row r="8309">
          <cell r="B8309" t="str">
            <v>531234</v>
          </cell>
          <cell r="C8309" t="str">
            <v>UNIAO P/ TUBO PEAD CAPEADA 32MM</v>
          </cell>
          <cell r="D8309" t="str">
            <v>UN</v>
          </cell>
          <cell r="E8309">
            <v>0</v>
          </cell>
        </row>
        <row r="8310">
          <cell r="B8310" t="str">
            <v>531235</v>
          </cell>
          <cell r="C8310" t="str">
            <v>ADAPTADOR C/REGISTRO P/PEAD - D=20MM X 3/4"</v>
          </cell>
          <cell r="D8310" t="str">
            <v>UN</v>
          </cell>
          <cell r="E8310">
            <v>4.99</v>
          </cell>
        </row>
        <row r="8311">
          <cell r="B8311" t="str">
            <v>531236</v>
          </cell>
          <cell r="C8311" t="str">
            <v>ADAPTADOR P/PEAD - D=20MM X 1/2"</v>
          </cell>
          <cell r="D8311" t="str">
            <v>UN</v>
          </cell>
          <cell r="E8311">
            <v>1.07</v>
          </cell>
        </row>
        <row r="8312">
          <cell r="B8312" t="str">
            <v>531237</v>
          </cell>
          <cell r="C8312" t="str">
            <v>ADAPTADOR P/PEAD - D=32MM X 1"</v>
          </cell>
          <cell r="D8312" t="str">
            <v>UN</v>
          </cell>
          <cell r="E8312">
            <v>4.01</v>
          </cell>
        </row>
        <row r="8313">
          <cell r="B8313" t="str">
            <v>531238</v>
          </cell>
          <cell r="C8313" t="str">
            <v>ADAPTADOR P/ PEAD - D=20MM X 3/4" (25 MM)</v>
          </cell>
          <cell r="D8313" t="str">
            <v>UN</v>
          </cell>
          <cell r="E8313">
            <v>1.48</v>
          </cell>
        </row>
        <row r="8314">
          <cell r="B8314" t="str">
            <v>531239</v>
          </cell>
          <cell r="C8314" t="str">
            <v>ADAPTADOR PVC PBA BOLSA/ROSCA - DE=60 MM</v>
          </cell>
          <cell r="D8314" t="str">
            <v>UN</v>
          </cell>
          <cell r="E8314">
            <v>6.65</v>
          </cell>
        </row>
        <row r="8315">
          <cell r="B8315" t="str">
            <v>531240</v>
          </cell>
          <cell r="C8315" t="str">
            <v>ADAPTADOR PVC PBA BOLSA/ROSCA - DE=85 MM</v>
          </cell>
          <cell r="D8315" t="str">
            <v>UN</v>
          </cell>
          <cell r="E8315">
            <v>0</v>
          </cell>
        </row>
        <row r="8316">
          <cell r="B8316" t="str">
            <v>531241</v>
          </cell>
          <cell r="C8316" t="str">
            <v>ADAPTADOR PVC PBA BOLSA/ROSCA - DE=110 MM</v>
          </cell>
          <cell r="D8316" t="str">
            <v>UN</v>
          </cell>
          <cell r="E8316">
            <v>22.18</v>
          </cell>
        </row>
        <row r="8317">
          <cell r="B8317" t="str">
            <v>531242</v>
          </cell>
          <cell r="C8317" t="str">
            <v>ADAPTADOR PVC PBA PONTA/ROSCA - DE=60 MM</v>
          </cell>
          <cell r="D8317" t="str">
            <v>UN</v>
          </cell>
          <cell r="E8317">
            <v>3.36</v>
          </cell>
        </row>
        <row r="8318">
          <cell r="B8318" t="str">
            <v>531243</v>
          </cell>
          <cell r="C8318" t="str">
            <v>ADAPTADOR PVC PBA PONTA/ROSCA - DE=85 MM</v>
          </cell>
          <cell r="D8318" t="str">
            <v>UN</v>
          </cell>
          <cell r="E8318">
            <v>0</v>
          </cell>
        </row>
        <row r="8319">
          <cell r="B8319" t="str">
            <v>531244</v>
          </cell>
          <cell r="C8319" t="str">
            <v>ADAPTADOR PVC PBA PONTA/ROSCA - DE=110 MM</v>
          </cell>
          <cell r="D8319" t="str">
            <v>UN</v>
          </cell>
          <cell r="E8319">
            <v>17.18</v>
          </cell>
        </row>
        <row r="8320">
          <cell r="B8320" t="str">
            <v>531245</v>
          </cell>
          <cell r="C8320" t="str">
            <v>ADAPTADOR PVC JE A BOLSA FF JE DE=60 MM</v>
          </cell>
          <cell r="D8320" t="str">
            <v>UN</v>
          </cell>
          <cell r="E8320">
            <v>4.9400000000000004</v>
          </cell>
        </row>
        <row r="8321">
          <cell r="B8321" t="str">
            <v>531246</v>
          </cell>
          <cell r="C8321" t="str">
            <v>ADAPTADOR PVC JE A BOLSA FF JE DE=85 MM</v>
          </cell>
          <cell r="D8321" t="str">
            <v>UN</v>
          </cell>
          <cell r="E8321">
            <v>0</v>
          </cell>
        </row>
        <row r="8322">
          <cell r="B8322" t="str">
            <v>531247</v>
          </cell>
          <cell r="C8322" t="str">
            <v>ADAPTADOR PVC JE A BOLSA FF JE DE=110 MM</v>
          </cell>
          <cell r="D8322" t="str">
            <v>UN</v>
          </cell>
          <cell r="E8322">
            <v>20.92</v>
          </cell>
        </row>
        <row r="8323">
          <cell r="B8323" t="str">
            <v>531248</v>
          </cell>
          <cell r="C8323" t="str">
            <v>ANEL DE BORRACHA PBA - DE=60 MM</v>
          </cell>
          <cell r="D8323" t="str">
            <v>UN</v>
          </cell>
          <cell r="E8323">
            <v>0</v>
          </cell>
        </row>
        <row r="8324">
          <cell r="B8324" t="str">
            <v>531249</v>
          </cell>
          <cell r="C8324" t="str">
            <v>ANEL DE BORRACHA PBA - DE=75 MM</v>
          </cell>
          <cell r="D8324" t="str">
            <v>UN</v>
          </cell>
          <cell r="E8324">
            <v>0</v>
          </cell>
        </row>
        <row r="8325">
          <cell r="B8325" t="str">
            <v>531250</v>
          </cell>
          <cell r="C8325" t="str">
            <v>ANEL DE BORRACHA PBA - DE=85 MM</v>
          </cell>
          <cell r="D8325" t="str">
            <v>UN</v>
          </cell>
          <cell r="E8325">
            <v>0</v>
          </cell>
        </row>
        <row r="8326">
          <cell r="B8326" t="str">
            <v>531251</v>
          </cell>
          <cell r="C8326" t="str">
            <v>ANEL DE BORRACHA PBA - DE=110 MM</v>
          </cell>
          <cell r="D8326" t="str">
            <v>UN</v>
          </cell>
          <cell r="E8326">
            <v>0</v>
          </cell>
        </row>
        <row r="8327">
          <cell r="B8327" t="str">
            <v>531252</v>
          </cell>
          <cell r="C8327" t="str">
            <v>CAP PVC PBA - DE=60 MM</v>
          </cell>
          <cell r="D8327" t="str">
            <v>UN</v>
          </cell>
          <cell r="E8327">
            <v>2.44</v>
          </cell>
        </row>
        <row r="8328">
          <cell r="B8328" t="str">
            <v>531253</v>
          </cell>
          <cell r="C8328" t="str">
            <v>CAP PVC PBA - DE=85 MM</v>
          </cell>
          <cell r="D8328" t="str">
            <v>UN</v>
          </cell>
          <cell r="E8328">
            <v>6.08</v>
          </cell>
        </row>
        <row r="8329">
          <cell r="B8329" t="str">
            <v>531254</v>
          </cell>
          <cell r="C8329" t="str">
            <v>CAP PVC PBA - DE=110 MM</v>
          </cell>
          <cell r="D8329" t="str">
            <v>UN</v>
          </cell>
          <cell r="E8329">
            <v>11.68</v>
          </cell>
        </row>
        <row r="8330">
          <cell r="B8330" t="str">
            <v>531255</v>
          </cell>
          <cell r="C8330" t="str">
            <v>CURVA 22º 30 PVC PBA - DE=60 MM</v>
          </cell>
          <cell r="D8330" t="str">
            <v>UN</v>
          </cell>
          <cell r="E8330">
            <v>10.7</v>
          </cell>
        </row>
        <row r="8331">
          <cell r="B8331" t="str">
            <v>531256</v>
          </cell>
          <cell r="C8331" t="str">
            <v>CURVA 22º 30 PVC PBA - DE=85 MM</v>
          </cell>
          <cell r="D8331" t="str">
            <v>UN</v>
          </cell>
          <cell r="E8331">
            <v>0</v>
          </cell>
        </row>
        <row r="8332">
          <cell r="B8332" t="str">
            <v>531257</v>
          </cell>
          <cell r="C8332" t="str">
            <v>CURVA 22º 30 PVC PBA - DE=110 MM</v>
          </cell>
          <cell r="D8332" t="str">
            <v>UN</v>
          </cell>
          <cell r="E8332">
            <v>45.52</v>
          </cell>
        </row>
        <row r="8333">
          <cell r="B8333" t="str">
            <v>531258</v>
          </cell>
          <cell r="C8333" t="str">
            <v>CURVA 45º PVC PBA - DE=60 MM</v>
          </cell>
          <cell r="D8333" t="str">
            <v>UN</v>
          </cell>
          <cell r="E8333">
            <v>10.09</v>
          </cell>
        </row>
        <row r="8334">
          <cell r="B8334" t="str">
            <v>531259</v>
          </cell>
          <cell r="C8334" t="str">
            <v>CURVA 45º PVC PBA - DE=85 MM</v>
          </cell>
          <cell r="D8334" t="str">
            <v>UN</v>
          </cell>
          <cell r="E8334">
            <v>0</v>
          </cell>
        </row>
        <row r="8335">
          <cell r="B8335" t="str">
            <v>531260</v>
          </cell>
          <cell r="C8335" t="str">
            <v>CURVA 45º PVC PBA - DE=110 MM</v>
          </cell>
          <cell r="D8335" t="str">
            <v>UN</v>
          </cell>
          <cell r="E8335">
            <v>43.02</v>
          </cell>
        </row>
        <row r="8336">
          <cell r="B8336" t="str">
            <v>531261</v>
          </cell>
          <cell r="C8336" t="str">
            <v>CURVA 90º PVC PBA - DE=60 MM</v>
          </cell>
          <cell r="D8336" t="str">
            <v>UN</v>
          </cell>
          <cell r="E8336">
            <v>10.27</v>
          </cell>
        </row>
        <row r="8337">
          <cell r="B8337" t="str">
            <v>531262</v>
          </cell>
          <cell r="C8337" t="str">
            <v>CURVA 90º PVC PBA - DE=85 MM</v>
          </cell>
          <cell r="D8337" t="str">
            <v>UN</v>
          </cell>
          <cell r="E8337">
            <v>0</v>
          </cell>
        </row>
        <row r="8338">
          <cell r="B8338" t="str">
            <v>531263</v>
          </cell>
          <cell r="C8338" t="str">
            <v>CURVA 90º PVC PBA - DE=110 MM</v>
          </cell>
          <cell r="D8338" t="str">
            <v>UN</v>
          </cell>
          <cell r="E8338">
            <v>50.58</v>
          </cell>
        </row>
        <row r="8339">
          <cell r="B8339" t="str">
            <v>531264</v>
          </cell>
          <cell r="C8339" t="str">
            <v>CRUZETA PVC PBA - DE=60 MM</v>
          </cell>
          <cell r="D8339" t="str">
            <v>UN</v>
          </cell>
          <cell r="E8339">
            <v>8.0299999999999994</v>
          </cell>
        </row>
        <row r="8340">
          <cell r="B8340" t="str">
            <v>531265</v>
          </cell>
          <cell r="C8340" t="str">
            <v>CRUZETA PVC PBA - DE=85 MM</v>
          </cell>
          <cell r="D8340" t="str">
            <v>UN</v>
          </cell>
          <cell r="E8340">
            <v>0</v>
          </cell>
        </row>
        <row r="8341">
          <cell r="B8341" t="str">
            <v>531266</v>
          </cell>
          <cell r="C8341" t="str">
            <v>CRUZETA PVC PBA - DE=110 MM</v>
          </cell>
          <cell r="D8341" t="str">
            <v>UN</v>
          </cell>
          <cell r="E8341">
            <v>41.38</v>
          </cell>
        </row>
        <row r="8342">
          <cell r="B8342" t="str">
            <v>531267</v>
          </cell>
          <cell r="C8342" t="str">
            <v>CRUZETA DE RED PVC PBA - DE=85 X 60 MM</v>
          </cell>
          <cell r="D8342" t="str">
            <v>UN</v>
          </cell>
          <cell r="E8342">
            <v>0</v>
          </cell>
        </row>
        <row r="8343">
          <cell r="B8343" t="str">
            <v>531268</v>
          </cell>
          <cell r="C8343" t="str">
            <v>JUNCAO 45º PVC PBA - DE=60 MM</v>
          </cell>
          <cell r="D8343" t="str">
            <v>UN</v>
          </cell>
          <cell r="E8343">
            <v>8.32</v>
          </cell>
        </row>
        <row r="8344">
          <cell r="B8344" t="str">
            <v>531269</v>
          </cell>
          <cell r="C8344" t="str">
            <v>LUVA DE CORRER PVC PBA - DE=60 MM</v>
          </cell>
          <cell r="D8344" t="str">
            <v>UN</v>
          </cell>
          <cell r="E8344">
            <v>4.3899999999999997</v>
          </cell>
        </row>
        <row r="8345">
          <cell r="B8345" t="str">
            <v>531270</v>
          </cell>
          <cell r="C8345" t="str">
            <v>LUVA DE CORRER PVC PBA - DE=75 MM</v>
          </cell>
          <cell r="D8345" t="str">
            <v>UN</v>
          </cell>
          <cell r="E8345">
            <v>8.6199999999999992</v>
          </cell>
        </row>
        <row r="8346">
          <cell r="B8346" t="str">
            <v>531271</v>
          </cell>
          <cell r="C8346" t="str">
            <v>LUVA DE CORRER PVC PBA - DE=85 MM</v>
          </cell>
          <cell r="D8346" t="str">
            <v>UN</v>
          </cell>
          <cell r="E8346">
            <v>9.76</v>
          </cell>
        </row>
        <row r="8347">
          <cell r="B8347" t="str">
            <v>531272</v>
          </cell>
          <cell r="C8347" t="str">
            <v>LUVA DE CORRER PVC PBA - DE=110 MM</v>
          </cell>
          <cell r="D8347" t="str">
            <v>UN</v>
          </cell>
          <cell r="E8347">
            <v>17.63</v>
          </cell>
        </row>
        <row r="8348">
          <cell r="B8348" t="str">
            <v>531273</v>
          </cell>
          <cell r="C8348" t="str">
            <v>LUVA SIMPLES PVC PBA - DE=60 MM</v>
          </cell>
          <cell r="D8348" t="str">
            <v>UN</v>
          </cell>
          <cell r="E8348">
            <v>8.93</v>
          </cell>
        </row>
        <row r="8349">
          <cell r="B8349" t="str">
            <v>531274</v>
          </cell>
          <cell r="C8349" t="str">
            <v>LUVA SIMPLES PVC PBA - DE=85 MM</v>
          </cell>
          <cell r="D8349" t="str">
            <v>UN</v>
          </cell>
          <cell r="E8349">
            <v>14.28</v>
          </cell>
        </row>
        <row r="8350">
          <cell r="B8350" t="str">
            <v>531275</v>
          </cell>
          <cell r="C8350" t="str">
            <v>LUVA SIMPLES PVC PBA - DE=110 MM</v>
          </cell>
          <cell r="D8350" t="str">
            <v>UN</v>
          </cell>
          <cell r="E8350">
            <v>26.42</v>
          </cell>
        </row>
        <row r="8351">
          <cell r="B8351" t="str">
            <v>531276</v>
          </cell>
          <cell r="C8351" t="str">
            <v>REDUCAO PVC PBA BB - DE=85 X 60 MM</v>
          </cell>
          <cell r="D8351" t="str">
            <v>UN</v>
          </cell>
          <cell r="E8351">
            <v>12.6</v>
          </cell>
        </row>
        <row r="8352">
          <cell r="B8352" t="str">
            <v>531277</v>
          </cell>
          <cell r="C8352" t="str">
            <v>REDUCAO PVC PBA PB - DE=85 X 60 MM</v>
          </cell>
          <cell r="D8352" t="str">
            <v>UN</v>
          </cell>
          <cell r="E8352">
            <v>0</v>
          </cell>
        </row>
        <row r="8353">
          <cell r="B8353" t="str">
            <v>531278</v>
          </cell>
          <cell r="C8353" t="str">
            <v>REDUCAO PVC PBA PB - DE=110 X 60 MM</v>
          </cell>
          <cell r="D8353" t="str">
            <v>UN</v>
          </cell>
          <cell r="E8353">
            <v>9.25</v>
          </cell>
        </row>
        <row r="8354">
          <cell r="B8354" t="str">
            <v>531279</v>
          </cell>
          <cell r="C8354" t="str">
            <v>REDUCAO PVC PBA PB - DE=110 X 85 MM</v>
          </cell>
          <cell r="D8354" t="str">
            <v>UN</v>
          </cell>
          <cell r="E8354">
            <v>0</v>
          </cell>
        </row>
        <row r="8355">
          <cell r="B8355" t="str">
            <v>531280</v>
          </cell>
          <cell r="C8355" t="str">
            <v>TE 90º PVC PBA - DE=60 MM</v>
          </cell>
          <cell r="D8355" t="str">
            <v>UN</v>
          </cell>
          <cell r="E8355">
            <v>7.74</v>
          </cell>
        </row>
        <row r="8356">
          <cell r="B8356" t="str">
            <v>531281</v>
          </cell>
          <cell r="C8356" t="str">
            <v>TE 90º PVC PBA - DE=85 MM</v>
          </cell>
          <cell r="D8356" t="str">
            <v>UN</v>
          </cell>
          <cell r="E8356">
            <v>18.899999999999999</v>
          </cell>
        </row>
        <row r="8357">
          <cell r="B8357" t="str">
            <v>531282</v>
          </cell>
          <cell r="C8357" t="str">
            <v>TE 90º PVC PBA - DE=110 MM</v>
          </cell>
          <cell r="D8357" t="str">
            <v>UN</v>
          </cell>
          <cell r="E8357">
            <v>34.04</v>
          </cell>
        </row>
        <row r="8358">
          <cell r="B8358" t="str">
            <v>531283</v>
          </cell>
          <cell r="C8358" t="str">
            <v>TE DE RED 90º PVC PBA - DE=85 X 60 MM</v>
          </cell>
          <cell r="D8358" t="str">
            <v>UN</v>
          </cell>
          <cell r="E8358">
            <v>16.079999999999998</v>
          </cell>
        </row>
        <row r="8359">
          <cell r="B8359" t="str">
            <v>531284</v>
          </cell>
          <cell r="C8359" t="str">
            <v>TE DE RED 90º PVC PBA - DE=110 X 60 MM</v>
          </cell>
          <cell r="D8359" t="str">
            <v>UN</v>
          </cell>
          <cell r="E8359">
            <v>25.51</v>
          </cell>
        </row>
        <row r="8360">
          <cell r="B8360" t="str">
            <v>531285</v>
          </cell>
          <cell r="C8360" t="str">
            <v>TE DE RED 90º PVC PBA - DE=110 X 85 MM</v>
          </cell>
          <cell r="D8360" t="str">
            <v>UN</v>
          </cell>
          <cell r="E8360">
            <v>0</v>
          </cell>
        </row>
        <row r="8361">
          <cell r="B8361" t="str">
            <v>531286</v>
          </cell>
          <cell r="C8361" t="str">
            <v>TUBO PVC PBA CL 12 - NBR 5647 - DE=60 MM</v>
          </cell>
          <cell r="D8361" t="str">
            <v>M</v>
          </cell>
          <cell r="E8361">
            <v>6.19</v>
          </cell>
        </row>
        <row r="8362">
          <cell r="B8362" t="str">
            <v>531287</v>
          </cell>
          <cell r="C8362" t="str">
            <v>TUBO PVC PBA CL 12 - NBR 5647 - DE=75 MM</v>
          </cell>
          <cell r="D8362" t="str">
            <v>M</v>
          </cell>
          <cell r="E8362">
            <v>11.16</v>
          </cell>
        </row>
        <row r="8363">
          <cell r="B8363" t="str">
            <v>531288</v>
          </cell>
          <cell r="C8363" t="str">
            <v>TUBO PVC PBA CL 12 - NBR 5647 - DE=85 MM</v>
          </cell>
          <cell r="D8363" t="str">
            <v>M</v>
          </cell>
          <cell r="E8363">
            <v>12.61</v>
          </cell>
        </row>
        <row r="8364">
          <cell r="B8364" t="str">
            <v>531289</v>
          </cell>
          <cell r="C8364" t="str">
            <v>TUBO PVC PBA CL 12 - NBR 5647 - DE=110 MM</v>
          </cell>
          <cell r="D8364" t="str">
            <v>M</v>
          </cell>
          <cell r="E8364">
            <v>20.350000000000001</v>
          </cell>
        </row>
        <row r="8365">
          <cell r="B8365" t="str">
            <v>531290</v>
          </cell>
          <cell r="C8365" t="str">
            <v>TUBO PVC PBA CL 15 - NBR 5647 - DE=60 MM</v>
          </cell>
          <cell r="D8365" t="str">
            <v>M</v>
          </cell>
          <cell r="E8365">
            <v>7.43</v>
          </cell>
        </row>
        <row r="8366">
          <cell r="B8366" t="str">
            <v>531291</v>
          </cell>
          <cell r="C8366" t="str">
            <v>TUBO PVC PBA CL 15 - NBR 5647 - DE=75 MM</v>
          </cell>
          <cell r="D8366" t="str">
            <v>M</v>
          </cell>
          <cell r="E8366">
            <v>11.44</v>
          </cell>
        </row>
        <row r="8367">
          <cell r="B8367" t="str">
            <v>531292</v>
          </cell>
          <cell r="C8367" t="str">
            <v>TUBO PVC PBA CL 15 - NBR 5647 - DE=85 MM</v>
          </cell>
          <cell r="D8367" t="str">
            <v>M</v>
          </cell>
          <cell r="E8367">
            <v>14.62</v>
          </cell>
        </row>
        <row r="8368">
          <cell r="B8368" t="str">
            <v>531293</v>
          </cell>
          <cell r="C8368" t="str">
            <v>TUBO PVC PBA CL 15 - NBR 5647 - DE=110 MM</v>
          </cell>
          <cell r="D8368" t="str">
            <v>M</v>
          </cell>
          <cell r="E8368">
            <v>24.53</v>
          </cell>
        </row>
        <row r="8369">
          <cell r="B8369" t="str">
            <v>531294</v>
          </cell>
          <cell r="C8369" t="str">
            <v>TUBO PVC PBA CL 20 - NBR 5647 - DE=60 MM</v>
          </cell>
          <cell r="D8369" t="str">
            <v>M</v>
          </cell>
          <cell r="E8369">
            <v>9.0500000000000007</v>
          </cell>
        </row>
        <row r="8370">
          <cell r="B8370" t="str">
            <v>531295</v>
          </cell>
          <cell r="C8370" t="str">
            <v>TUBO PVC PBA CL 20 - NBR 5647 - DE=75 MM</v>
          </cell>
          <cell r="D8370" t="str">
            <v>M</v>
          </cell>
          <cell r="E8370">
            <v>16.579999999999998</v>
          </cell>
        </row>
        <row r="8371">
          <cell r="B8371" t="str">
            <v>531296</v>
          </cell>
          <cell r="C8371" t="str">
            <v>TUBO PVC PBA CL 20 - NBR 5647 - DE=85 MM</v>
          </cell>
          <cell r="D8371" t="str">
            <v>M</v>
          </cell>
          <cell r="E8371">
            <v>18.2</v>
          </cell>
        </row>
        <row r="8372">
          <cell r="B8372" t="str">
            <v>531297</v>
          </cell>
          <cell r="C8372" t="str">
            <v>TUBO PVC PBA CL 20 - NBR 5647 - DE=110 MM</v>
          </cell>
          <cell r="D8372" t="str">
            <v>M</v>
          </cell>
          <cell r="E8372">
            <v>30.17</v>
          </cell>
        </row>
        <row r="8373">
          <cell r="B8373" t="str">
            <v>531298</v>
          </cell>
          <cell r="C8373" t="str">
            <v>TUBO PVC PB JE CL.15 150 MM</v>
          </cell>
          <cell r="D8373" t="str">
            <v>M</v>
          </cell>
          <cell r="E8373">
            <v>26.47</v>
          </cell>
        </row>
        <row r="8374">
          <cell r="B8374" t="str">
            <v>531299</v>
          </cell>
          <cell r="C8374" t="str">
            <v>ANEL JE DEFOFO - D=100 MM</v>
          </cell>
          <cell r="D8374" t="str">
            <v>UN</v>
          </cell>
          <cell r="E8374">
            <v>2.2200000000000002</v>
          </cell>
        </row>
        <row r="8375">
          <cell r="B8375" t="str">
            <v>531301</v>
          </cell>
          <cell r="C8375" t="str">
            <v>ANEL JE DEFOFO - D=150 MM</v>
          </cell>
          <cell r="D8375" t="str">
            <v>UN</v>
          </cell>
          <cell r="E8375">
            <v>3.6</v>
          </cell>
        </row>
        <row r="8376">
          <cell r="B8376" t="str">
            <v>531302</v>
          </cell>
          <cell r="C8376" t="str">
            <v>ANEL JE DEFOFO - D=200 MM</v>
          </cell>
          <cell r="D8376" t="str">
            <v>UN</v>
          </cell>
          <cell r="E8376">
            <v>5.04</v>
          </cell>
        </row>
        <row r="8377">
          <cell r="B8377" t="str">
            <v>531303</v>
          </cell>
          <cell r="C8377" t="str">
            <v>ANEL JE DEFOFO - D=250 MM</v>
          </cell>
          <cell r="D8377" t="str">
            <v>UN</v>
          </cell>
          <cell r="E8377">
            <v>10.93</v>
          </cell>
        </row>
        <row r="8378">
          <cell r="B8378" t="str">
            <v>531304</v>
          </cell>
          <cell r="C8378" t="str">
            <v>ANEL JE DEFOFO - D=300 MM</v>
          </cell>
          <cell r="D8378" t="str">
            <v>UN</v>
          </cell>
          <cell r="E8378">
            <v>15.53</v>
          </cell>
        </row>
        <row r="8379">
          <cell r="B8379" t="str">
            <v>531305</v>
          </cell>
          <cell r="C8379" t="str">
            <v>LUVA DE CORRER PVC DEFOFO JE  - D=100 MM</v>
          </cell>
          <cell r="D8379" t="str">
            <v>UN</v>
          </cell>
          <cell r="E8379">
            <v>18.11</v>
          </cell>
        </row>
        <row r="8380">
          <cell r="B8380" t="str">
            <v>531306</v>
          </cell>
          <cell r="C8380" t="str">
            <v>LUVA DE CORRER PVC DEFOFO JE  - D=150 MM</v>
          </cell>
          <cell r="D8380" t="str">
            <v>UN</v>
          </cell>
          <cell r="E8380">
            <v>46.24</v>
          </cell>
        </row>
        <row r="8381">
          <cell r="B8381" t="str">
            <v>531307</v>
          </cell>
          <cell r="C8381" t="str">
            <v>LUVA DE CORRER PVC DEFOFO JE  - D=200 MM</v>
          </cell>
          <cell r="D8381" t="str">
            <v>UN</v>
          </cell>
          <cell r="E8381">
            <v>83.66</v>
          </cell>
        </row>
        <row r="8382">
          <cell r="B8382" t="str">
            <v>531308</v>
          </cell>
          <cell r="C8382" t="str">
            <v>LUVA DE CORRER PVC DEFOFO JE  - D=250 MM</v>
          </cell>
          <cell r="D8382" t="str">
            <v>UN</v>
          </cell>
          <cell r="E8382">
            <v>162.13999999999999</v>
          </cell>
        </row>
        <row r="8383">
          <cell r="B8383" t="str">
            <v>531309</v>
          </cell>
          <cell r="C8383" t="str">
            <v>LUVA DE CORRER PVC DEFOFO JE  - D=300 MM</v>
          </cell>
          <cell r="D8383" t="str">
            <v>UN</v>
          </cell>
          <cell r="E8383">
            <v>289.62</v>
          </cell>
        </row>
        <row r="8384">
          <cell r="B8384" t="str">
            <v>531310</v>
          </cell>
          <cell r="C8384" t="str">
            <v>TUBO DE PVC RIG DEFOFO JE 1 MPA - D=100 MM</v>
          </cell>
          <cell r="D8384" t="str">
            <v>M</v>
          </cell>
          <cell r="E8384">
            <v>22.55</v>
          </cell>
        </row>
        <row r="8385">
          <cell r="B8385" t="str">
            <v>531311</v>
          </cell>
          <cell r="C8385" t="str">
            <v>TUBO DE PVC RIG DEFOFO JE 1 MPA - D=150 MM</v>
          </cell>
          <cell r="D8385" t="str">
            <v>M</v>
          </cell>
          <cell r="E8385">
            <v>45.68</v>
          </cell>
        </row>
        <row r="8386">
          <cell r="B8386" t="str">
            <v>531312</v>
          </cell>
          <cell r="C8386" t="str">
            <v>TUBO DE PVC RIG DEFOFO JE 1 MPA - D=200 MM</v>
          </cell>
          <cell r="D8386" t="str">
            <v>M</v>
          </cell>
          <cell r="E8386">
            <v>77.239999999999995</v>
          </cell>
        </row>
        <row r="8387">
          <cell r="B8387" t="str">
            <v>531313</v>
          </cell>
          <cell r="C8387" t="str">
            <v>TUBO DE PVC RIG DEFOFO JE 1 MPA - D=250 MM</v>
          </cell>
          <cell r="D8387" t="str">
            <v>M</v>
          </cell>
          <cell r="E8387">
            <v>117.98</v>
          </cell>
        </row>
        <row r="8388">
          <cell r="B8388" t="str">
            <v>531314</v>
          </cell>
          <cell r="C8388" t="str">
            <v>TUBO DE PVC RIG DEFOFO JE 1 MPA - D=300 MM</v>
          </cell>
          <cell r="D8388" t="str">
            <v>M</v>
          </cell>
          <cell r="E8388">
            <v>167.26</v>
          </cell>
        </row>
        <row r="8390">
          <cell r="B8390" t="str">
            <v>531400</v>
          </cell>
          <cell r="C8390" t="str">
            <v>TUBOS E CONEXOES PVC - ESGOTO (C56 - MATERIAS PLASTICAS 100%)</v>
          </cell>
        </row>
        <row r="8391">
          <cell r="B8391" t="str">
            <v>531401</v>
          </cell>
          <cell r="C8391" t="str">
            <v>ANEL DE BORRACHA P/ ESG PRED - D=40 MM</v>
          </cell>
          <cell r="D8391" t="str">
            <v>UN</v>
          </cell>
          <cell r="E8391">
            <v>0</v>
          </cell>
        </row>
        <row r="8392">
          <cell r="B8392" t="str">
            <v>531402</v>
          </cell>
          <cell r="C8392" t="str">
            <v>ANEL DE BORRACHA P/ ESG PRED - D=50 MM</v>
          </cell>
          <cell r="D8392" t="str">
            <v>UN</v>
          </cell>
          <cell r="E8392">
            <v>0</v>
          </cell>
        </row>
        <row r="8393">
          <cell r="B8393" t="str">
            <v>531403</v>
          </cell>
          <cell r="C8393" t="str">
            <v>ANEL DE BORRACHA P/ ESG PRED - D=75 MM</v>
          </cell>
          <cell r="D8393" t="str">
            <v>UN</v>
          </cell>
          <cell r="E8393">
            <v>0</v>
          </cell>
        </row>
        <row r="8394">
          <cell r="B8394" t="str">
            <v>531404</v>
          </cell>
          <cell r="C8394" t="str">
            <v>ANEL DE BORRACHA P/ ESG PRED - D=100 MM</v>
          </cell>
          <cell r="D8394" t="str">
            <v>UN</v>
          </cell>
          <cell r="E8394">
            <v>0</v>
          </cell>
        </row>
        <row r="8395">
          <cell r="B8395" t="str">
            <v>531405</v>
          </cell>
          <cell r="C8395" t="str">
            <v>BUCHA DE RED LONGA PVC P/ESG PRED - D=50 X 40 MM</v>
          </cell>
          <cell r="D8395" t="str">
            <v>UN</v>
          </cell>
          <cell r="E8395">
            <v>0</v>
          </cell>
        </row>
        <row r="8396">
          <cell r="B8396" t="str">
            <v>531406</v>
          </cell>
          <cell r="C8396" t="str">
            <v>CAP PVC P/ESG PRED - D=40 MM</v>
          </cell>
          <cell r="D8396" t="str">
            <v>UN</v>
          </cell>
          <cell r="E8396">
            <v>0</v>
          </cell>
        </row>
        <row r="8397">
          <cell r="B8397" t="str">
            <v>531407</v>
          </cell>
          <cell r="C8397" t="str">
            <v>CAP PVC P/ESG PRED - D=50 MM</v>
          </cell>
          <cell r="D8397" t="str">
            <v>UN</v>
          </cell>
          <cell r="E8397">
            <v>1.08</v>
          </cell>
        </row>
        <row r="8398">
          <cell r="B8398" t="str">
            <v>531408</v>
          </cell>
          <cell r="C8398" t="str">
            <v>CAP PVC P/ESG PRED - D=75 MM</v>
          </cell>
          <cell r="D8398" t="str">
            <v>UN</v>
          </cell>
          <cell r="E8398">
            <v>0</v>
          </cell>
        </row>
        <row r="8399">
          <cell r="B8399" t="str">
            <v>531409</v>
          </cell>
          <cell r="C8399" t="str">
            <v>CAP PVC P/ESG PRED - D=100 MM</v>
          </cell>
          <cell r="D8399" t="str">
            <v>UN</v>
          </cell>
          <cell r="E8399">
            <v>2.42</v>
          </cell>
        </row>
        <row r="8400">
          <cell r="B8400" t="str">
            <v>531410</v>
          </cell>
          <cell r="C8400" t="str">
            <v>CURVA 45º LONGA PVC P/ESG PRED - D=50 MM</v>
          </cell>
          <cell r="D8400" t="str">
            <v>UN</v>
          </cell>
          <cell r="E8400">
            <v>2.92</v>
          </cell>
        </row>
        <row r="8401">
          <cell r="B8401" t="str">
            <v>531411</v>
          </cell>
          <cell r="C8401" t="str">
            <v>CURVA 45º LONGA PVC P/ESG PRED - D=75 MM</v>
          </cell>
          <cell r="D8401" t="str">
            <v>UN</v>
          </cell>
          <cell r="E8401">
            <v>0</v>
          </cell>
        </row>
        <row r="8402">
          <cell r="B8402" t="str">
            <v>531412</v>
          </cell>
          <cell r="C8402" t="str">
            <v>CURVA 45º LONGA PVC P/ESG PRED - D=100 MM</v>
          </cell>
          <cell r="D8402" t="str">
            <v>UN</v>
          </cell>
          <cell r="E8402">
            <v>11.88</v>
          </cell>
        </row>
        <row r="8403">
          <cell r="B8403" t="str">
            <v>531413</v>
          </cell>
          <cell r="C8403" t="str">
            <v>CURVA 90º CURTA PVC P/ESG PRED - D=40 MM</v>
          </cell>
          <cell r="D8403" t="str">
            <v>UN</v>
          </cell>
          <cell r="E8403">
            <v>0</v>
          </cell>
        </row>
        <row r="8404">
          <cell r="B8404" t="str">
            <v>531414</v>
          </cell>
          <cell r="C8404" t="str">
            <v>CURVA 90º CURTA PVC P/ESG PRED - D=50 MM</v>
          </cell>
          <cell r="D8404" t="str">
            <v>UN</v>
          </cell>
          <cell r="E8404">
            <v>4.78</v>
          </cell>
        </row>
        <row r="8405">
          <cell r="B8405" t="str">
            <v>531415</v>
          </cell>
          <cell r="C8405" t="str">
            <v>CURVA 90º CURTA PVC P/ESG PRED - D=75 MM</v>
          </cell>
          <cell r="D8405" t="str">
            <v>UN</v>
          </cell>
          <cell r="E8405">
            <v>0</v>
          </cell>
        </row>
        <row r="8406">
          <cell r="B8406" t="str">
            <v>531416</v>
          </cell>
          <cell r="C8406" t="str">
            <v>CURVA 90º CURTA PVC P/ESG PRED - D=100 MM</v>
          </cell>
          <cell r="D8406" t="str">
            <v>UN</v>
          </cell>
          <cell r="E8406">
            <v>9.0500000000000007</v>
          </cell>
        </row>
        <row r="8407">
          <cell r="B8407" t="str">
            <v>531417</v>
          </cell>
          <cell r="C8407" t="str">
            <v>CURVA 90º LONGA PVC P/ESG PRED - D=40 MM</v>
          </cell>
          <cell r="D8407" t="str">
            <v>UN</v>
          </cell>
          <cell r="E8407">
            <v>0</v>
          </cell>
        </row>
        <row r="8408">
          <cell r="B8408" t="str">
            <v>531418</v>
          </cell>
          <cell r="C8408" t="str">
            <v>CURVA 90º LONGA PVC P/ESG PRED - D=50 MM</v>
          </cell>
          <cell r="D8408" t="str">
            <v>UN</v>
          </cell>
          <cell r="E8408">
            <v>3.32</v>
          </cell>
        </row>
        <row r="8409">
          <cell r="B8409" t="str">
            <v>531419</v>
          </cell>
          <cell r="C8409" t="str">
            <v>CURVA 90º LONGA PVC P/ESG PRED - D=75 MM</v>
          </cell>
          <cell r="D8409" t="str">
            <v>UN</v>
          </cell>
          <cell r="E8409">
            <v>0</v>
          </cell>
        </row>
        <row r="8410">
          <cell r="B8410" t="str">
            <v>531420</v>
          </cell>
          <cell r="C8410" t="str">
            <v>CURVA 90º LONGA PVC P/ESG PRED - D=100 MM</v>
          </cell>
          <cell r="D8410" t="str">
            <v>UN</v>
          </cell>
          <cell r="E8410">
            <v>11.35</v>
          </cell>
        </row>
        <row r="8411">
          <cell r="B8411" t="str">
            <v>531421</v>
          </cell>
          <cell r="C8411" t="str">
            <v>JOELHO 45º PVC P/ESG PRED - D=40 MM</v>
          </cell>
          <cell r="D8411" t="str">
            <v>UN</v>
          </cell>
          <cell r="E8411">
            <v>0</v>
          </cell>
        </row>
        <row r="8412">
          <cell r="B8412" t="str">
            <v>531422</v>
          </cell>
          <cell r="C8412" t="str">
            <v>JOELHO 45º PVC P/ESG PRED - D=50 MM</v>
          </cell>
          <cell r="D8412" t="str">
            <v>UN</v>
          </cell>
          <cell r="E8412">
            <v>1.1200000000000001</v>
          </cell>
        </row>
        <row r="8413">
          <cell r="B8413" t="str">
            <v>531423</v>
          </cell>
          <cell r="C8413" t="str">
            <v>JOELHO 45º PVC P/ESG PRED - D=75 MM</v>
          </cell>
          <cell r="D8413" t="str">
            <v>UN</v>
          </cell>
          <cell r="E8413">
            <v>0</v>
          </cell>
        </row>
        <row r="8414">
          <cell r="B8414" t="str">
            <v>531424</v>
          </cell>
          <cell r="C8414" t="str">
            <v>JOELHO 45º PVC P/ESG PRED - D=100 MM</v>
          </cell>
          <cell r="D8414" t="str">
            <v>UN</v>
          </cell>
          <cell r="E8414">
            <v>3.29</v>
          </cell>
        </row>
        <row r="8415">
          <cell r="B8415" t="str">
            <v>531425</v>
          </cell>
          <cell r="C8415" t="str">
            <v>JOELHO 90º PVC C/ VISITA P/ESG PRED - D=100x50 MM</v>
          </cell>
          <cell r="D8415" t="str">
            <v>UN</v>
          </cell>
          <cell r="E8415">
            <v>0</v>
          </cell>
        </row>
        <row r="8416">
          <cell r="B8416" t="str">
            <v>531426</v>
          </cell>
          <cell r="C8416" t="str">
            <v>JOELHO 90º PVC P/ANEL P/ESG PRED - D= 40x1 1/2"</v>
          </cell>
          <cell r="D8416" t="str">
            <v>UN</v>
          </cell>
          <cell r="E8416">
            <v>0</v>
          </cell>
        </row>
        <row r="8417">
          <cell r="B8417" t="str">
            <v>531427</v>
          </cell>
          <cell r="C8417" t="str">
            <v>JOELHO 90º PVC P/ESG PRED - D=40 MM</v>
          </cell>
          <cell r="D8417" t="str">
            <v>UN</v>
          </cell>
          <cell r="E8417">
            <v>0</v>
          </cell>
        </row>
        <row r="8418">
          <cell r="B8418" t="str">
            <v>531428</v>
          </cell>
          <cell r="C8418" t="str">
            <v>JOELHO 90º PVC P/ESG PRED - D=50 MM</v>
          </cell>
          <cell r="D8418" t="str">
            <v>UN</v>
          </cell>
          <cell r="E8418">
            <v>0.98</v>
          </cell>
        </row>
        <row r="8419">
          <cell r="B8419" t="str">
            <v>531429</v>
          </cell>
          <cell r="C8419" t="str">
            <v>JOELHO 90º PVC P/ESG PRED - D=75 MM</v>
          </cell>
          <cell r="D8419" t="str">
            <v>UN</v>
          </cell>
          <cell r="E8419">
            <v>0</v>
          </cell>
        </row>
        <row r="8420">
          <cell r="B8420" t="str">
            <v>531430</v>
          </cell>
          <cell r="C8420" t="str">
            <v>JOELHO 90º PVC P/ESG PRED - D=100 MM</v>
          </cell>
          <cell r="D8420" t="str">
            <v>UN</v>
          </cell>
          <cell r="E8420">
            <v>2.94</v>
          </cell>
        </row>
        <row r="8421">
          <cell r="B8421" t="str">
            <v>531431</v>
          </cell>
          <cell r="C8421" t="str">
            <v>JOELHO 90º PVC P/ESG PRED - D=150 MM</v>
          </cell>
          <cell r="D8421" t="str">
            <v>UN</v>
          </cell>
          <cell r="E8421">
            <v>0</v>
          </cell>
        </row>
        <row r="8422">
          <cell r="B8422" t="str">
            <v>531432</v>
          </cell>
          <cell r="C8422" t="str">
            <v>JUNCAO 45º PVC P/ESG PRED - D= 40 MM</v>
          </cell>
          <cell r="D8422" t="str">
            <v>UN</v>
          </cell>
          <cell r="E8422">
            <v>0</v>
          </cell>
        </row>
        <row r="8423">
          <cell r="B8423" t="str">
            <v>531433</v>
          </cell>
          <cell r="C8423" t="str">
            <v>JUNCAO DUPLA PVC P/ESG PRED - D=75 X 75 X 75 MM</v>
          </cell>
          <cell r="D8423" t="str">
            <v>UN</v>
          </cell>
          <cell r="E8423">
            <v>0</v>
          </cell>
        </row>
        <row r="8424">
          <cell r="B8424" t="str">
            <v>531434</v>
          </cell>
          <cell r="C8424" t="str">
            <v>JUNCAO DUPLA PVC P/ESG PRED - D=100 X 100 X 100 MM</v>
          </cell>
          <cell r="D8424" t="str">
            <v>UN</v>
          </cell>
          <cell r="E8424">
            <v>0</v>
          </cell>
        </row>
        <row r="8425">
          <cell r="B8425" t="str">
            <v>531435</v>
          </cell>
          <cell r="C8425" t="str">
            <v>JUNCAO INVERTIDA PVC P/ESG PRED - D=75 X 50 MM</v>
          </cell>
          <cell r="D8425" t="str">
            <v>UN</v>
          </cell>
          <cell r="E8425">
            <v>0</v>
          </cell>
        </row>
        <row r="8426">
          <cell r="B8426" t="str">
            <v>531436</v>
          </cell>
          <cell r="C8426" t="str">
            <v>JUNCAO INVERTIDA PVC P/ESG PRED - D=75 X 75 MM</v>
          </cell>
          <cell r="D8426" t="str">
            <v>UN</v>
          </cell>
          <cell r="E8426">
            <v>0</v>
          </cell>
        </row>
        <row r="8427">
          <cell r="B8427" t="str">
            <v>531437</v>
          </cell>
          <cell r="C8427" t="str">
            <v>JUNCAO SIMPLES PVC P/ESG PRED - D=50 X 50 MM</v>
          </cell>
          <cell r="D8427" t="str">
            <v>UN</v>
          </cell>
          <cell r="E8427">
            <v>2.7</v>
          </cell>
        </row>
        <row r="8428">
          <cell r="B8428" t="str">
            <v>531438</v>
          </cell>
          <cell r="C8428" t="str">
            <v>JUNCAO SIMPLES PVC P/ESG PRED - D=75 X 50 MM</v>
          </cell>
          <cell r="D8428" t="str">
            <v>UN</v>
          </cell>
          <cell r="E8428">
            <v>0</v>
          </cell>
        </row>
        <row r="8429">
          <cell r="B8429" t="str">
            <v>531439</v>
          </cell>
          <cell r="C8429" t="str">
            <v>JUNCAO SIMPLES PVC P/ESG PRED - D=75 X 75 MM</v>
          </cell>
          <cell r="D8429" t="str">
            <v>UN</v>
          </cell>
          <cell r="E8429">
            <v>0</v>
          </cell>
        </row>
        <row r="8430">
          <cell r="B8430" t="str">
            <v>531440</v>
          </cell>
          <cell r="C8430" t="str">
            <v>JUNCAO SIMPLES PVC P/ESG PRED - D=100 X 50 MM</v>
          </cell>
          <cell r="D8430" t="str">
            <v>UN</v>
          </cell>
          <cell r="E8430">
            <v>0</v>
          </cell>
        </row>
        <row r="8431">
          <cell r="B8431" t="str">
            <v>531441</v>
          </cell>
          <cell r="C8431" t="str">
            <v>JUNCAO SIMPLES PVC P/ESG PRED - D=100 X 75 MM</v>
          </cell>
          <cell r="D8431" t="str">
            <v>UN</v>
          </cell>
          <cell r="E8431">
            <v>0</v>
          </cell>
        </row>
        <row r="8432">
          <cell r="B8432" t="str">
            <v>531442</v>
          </cell>
          <cell r="C8432" t="str">
            <v>JUNCAO SIMPLES PVC P/ESG PRED - D=100 X 100 MM</v>
          </cell>
          <cell r="D8432" t="str">
            <v>UN</v>
          </cell>
          <cell r="E8432">
            <v>8.16</v>
          </cell>
        </row>
        <row r="8433">
          <cell r="B8433" t="str">
            <v>531443</v>
          </cell>
          <cell r="C8433" t="str">
            <v>LUVA DE CORRER PVC P/ESG PRED - D=40 MM</v>
          </cell>
          <cell r="D8433" t="str">
            <v>UN</v>
          </cell>
          <cell r="E8433">
            <v>0</v>
          </cell>
        </row>
        <row r="8434">
          <cell r="B8434" t="str">
            <v>531444</v>
          </cell>
          <cell r="C8434" t="str">
            <v>LUVA DE CORRER PVC P/ESG PRED - D=50 MM</v>
          </cell>
          <cell r="D8434" t="str">
            <v>UN</v>
          </cell>
          <cell r="E8434">
            <v>3.71</v>
          </cell>
        </row>
        <row r="8435">
          <cell r="B8435" t="str">
            <v>531445</v>
          </cell>
          <cell r="C8435" t="str">
            <v>LUVA DE CORRER PVC P/ESG PRED - D=75 MM</v>
          </cell>
          <cell r="D8435" t="str">
            <v>UN</v>
          </cell>
          <cell r="E8435">
            <v>0</v>
          </cell>
        </row>
        <row r="8436">
          <cell r="B8436" t="str">
            <v>531446</v>
          </cell>
          <cell r="C8436" t="str">
            <v>LUVA DE CORRER PVC P/ESG PRED - D=100 MM</v>
          </cell>
          <cell r="D8436" t="str">
            <v>UN</v>
          </cell>
          <cell r="E8436">
            <v>4.6100000000000003</v>
          </cell>
        </row>
        <row r="8437">
          <cell r="B8437" t="str">
            <v>531447</v>
          </cell>
          <cell r="C8437" t="str">
            <v>LUVA PVC P/ESG PRED - D=40 MM</v>
          </cell>
          <cell r="D8437" t="str">
            <v>UN</v>
          </cell>
          <cell r="E8437">
            <v>0</v>
          </cell>
        </row>
        <row r="8438">
          <cell r="B8438" t="str">
            <v>531448</v>
          </cell>
          <cell r="C8438" t="str">
            <v>LUVA SIMPLES PVC P/ESG PRED - D=50 MM</v>
          </cell>
          <cell r="D8438" t="str">
            <v>UN</v>
          </cell>
          <cell r="E8438">
            <v>1</v>
          </cell>
        </row>
        <row r="8439">
          <cell r="B8439" t="str">
            <v>531449</v>
          </cell>
          <cell r="C8439" t="str">
            <v>LUVA SIMPLES PVC P/ESG PRED - D=75 MM</v>
          </cell>
          <cell r="D8439" t="str">
            <v>UN</v>
          </cell>
          <cell r="E8439">
            <v>0</v>
          </cell>
        </row>
        <row r="8440">
          <cell r="B8440" t="str">
            <v>531450</v>
          </cell>
          <cell r="C8440" t="str">
            <v>LUVA SIMPLES PVC P/ESG PRED - D=100 MM</v>
          </cell>
          <cell r="D8440" t="str">
            <v>UN</v>
          </cell>
          <cell r="E8440">
            <v>2.34</v>
          </cell>
        </row>
        <row r="8441">
          <cell r="B8441" t="str">
            <v>531451</v>
          </cell>
          <cell r="C8441" t="str">
            <v>PLUG DE PVC P/ESG PRED - D=50 MM</v>
          </cell>
          <cell r="D8441" t="str">
            <v>UN</v>
          </cell>
          <cell r="E8441">
            <v>1.03</v>
          </cell>
        </row>
        <row r="8442">
          <cell r="B8442" t="str">
            <v>531452</v>
          </cell>
          <cell r="C8442" t="str">
            <v>PLUG DE PVC P/ESG PRED - D=75 MM</v>
          </cell>
          <cell r="D8442" t="str">
            <v>UN</v>
          </cell>
          <cell r="E8442">
            <v>0</v>
          </cell>
        </row>
        <row r="8443">
          <cell r="B8443" t="str">
            <v>531453</v>
          </cell>
          <cell r="C8443" t="str">
            <v>PLUG DE PVC P/ESG PRED - D=100 MM</v>
          </cell>
          <cell r="D8443" t="str">
            <v>UN</v>
          </cell>
          <cell r="E8443">
            <v>2.77</v>
          </cell>
        </row>
        <row r="8444">
          <cell r="B8444" t="str">
            <v>531454</v>
          </cell>
          <cell r="C8444" t="str">
            <v>REDUCAO EXC PVC P/ESG PRED - D=75 X 50 MM</v>
          </cell>
          <cell r="D8444" t="str">
            <v>UN</v>
          </cell>
          <cell r="E8444">
            <v>1.85</v>
          </cell>
        </row>
        <row r="8445">
          <cell r="B8445" t="str">
            <v>531455</v>
          </cell>
          <cell r="C8445" t="str">
            <v>REDUCAO EXC PVC P/ESG PRED - D=100 X 50 MM</v>
          </cell>
          <cell r="D8445" t="str">
            <v>UN</v>
          </cell>
          <cell r="E8445">
            <v>2.7</v>
          </cell>
        </row>
        <row r="8446">
          <cell r="B8446" t="str">
            <v>531456</v>
          </cell>
          <cell r="C8446" t="str">
            <v>REDUCAO EXC PVC P/ESG PRED - D=100 X 75 MM</v>
          </cell>
          <cell r="D8446" t="str">
            <v>UN</v>
          </cell>
          <cell r="E8446">
            <v>0</v>
          </cell>
        </row>
        <row r="8447">
          <cell r="B8447" t="str">
            <v>531457</v>
          </cell>
          <cell r="C8447" t="str">
            <v>REDUCAO EXC PVC P/ESG PRED - D=150 X 100 MM</v>
          </cell>
          <cell r="D8447" t="str">
            <v>UN</v>
          </cell>
          <cell r="E8447">
            <v>0</v>
          </cell>
        </row>
        <row r="8448">
          <cell r="B8448" t="str">
            <v>531458</v>
          </cell>
          <cell r="C8448" t="str">
            <v>TE 90º PVC P/ESG PRED - D=40 MM</v>
          </cell>
          <cell r="D8448" t="str">
            <v>UN</v>
          </cell>
          <cell r="E8448">
            <v>0</v>
          </cell>
        </row>
        <row r="8449">
          <cell r="B8449" t="str">
            <v>531459</v>
          </cell>
          <cell r="C8449" t="str">
            <v>TE CURTO PVC P/ESG PRED - D=50 X 50 MM</v>
          </cell>
          <cell r="D8449" t="str">
            <v>UN</v>
          </cell>
          <cell r="E8449">
            <v>2.36</v>
          </cell>
        </row>
        <row r="8450">
          <cell r="B8450" t="str">
            <v>531460</v>
          </cell>
          <cell r="C8450" t="str">
            <v>TE CURTO PVC P/ESG PRED - D=75 X 50 MM</v>
          </cell>
          <cell r="D8450" t="str">
            <v>UN</v>
          </cell>
          <cell r="E8450">
            <v>0</v>
          </cell>
        </row>
        <row r="8451">
          <cell r="B8451" t="str">
            <v>531461</v>
          </cell>
          <cell r="C8451" t="str">
            <v>TE CURTO PVC P/ESG PRED - D=75 X 75 MM</v>
          </cell>
          <cell r="D8451" t="str">
            <v>UN</v>
          </cell>
          <cell r="E8451">
            <v>4.9000000000000004</v>
          </cell>
        </row>
        <row r="8452">
          <cell r="B8452" t="str">
            <v>531462</v>
          </cell>
          <cell r="C8452" t="str">
            <v>TE CURTO PVC P/ESG PRED - D=100 X 50 MM</v>
          </cell>
          <cell r="D8452" t="str">
            <v>UN</v>
          </cell>
          <cell r="E8452">
            <v>0</v>
          </cell>
        </row>
        <row r="8453">
          <cell r="B8453" t="str">
            <v>531463</v>
          </cell>
          <cell r="C8453" t="str">
            <v>TE CURTO PVC P/ESG PRED - D=100 X 75 MM</v>
          </cell>
          <cell r="D8453" t="str">
            <v>UN</v>
          </cell>
          <cell r="E8453">
            <v>0</v>
          </cell>
        </row>
        <row r="8454">
          <cell r="B8454" t="str">
            <v>531464</v>
          </cell>
          <cell r="C8454" t="str">
            <v>TE CURTO PVC P/ESG PRED - D=100 X 100 MM</v>
          </cell>
          <cell r="D8454" t="str">
            <v>UN</v>
          </cell>
          <cell r="E8454">
            <v>5.81</v>
          </cell>
        </row>
        <row r="8455">
          <cell r="B8455" t="str">
            <v>531465</v>
          </cell>
          <cell r="C8455" t="str">
            <v>TE DE INSPECAO PVC P/ESG PRED - D=100 X 75 MM</v>
          </cell>
          <cell r="D8455" t="str">
            <v>UN</v>
          </cell>
          <cell r="E8455">
            <v>0</v>
          </cell>
        </row>
        <row r="8456">
          <cell r="B8456" t="str">
            <v>531466</v>
          </cell>
          <cell r="C8456" t="str">
            <v>TERMINAL DE VENTILACAO PVC P/ESG PRED - D=50 MM</v>
          </cell>
          <cell r="D8456" t="str">
            <v>UN</v>
          </cell>
          <cell r="E8456">
            <v>0</v>
          </cell>
        </row>
        <row r="8457">
          <cell r="B8457" t="str">
            <v>531467</v>
          </cell>
          <cell r="C8457" t="str">
            <v>TUBO PVC PBJE P/ESG PRED  - D=40 MM</v>
          </cell>
          <cell r="D8457" t="str">
            <v>M</v>
          </cell>
          <cell r="E8457">
            <v>2.08</v>
          </cell>
        </row>
        <row r="8458">
          <cell r="B8458" t="str">
            <v>531468</v>
          </cell>
          <cell r="C8458" t="str">
            <v>TUBO PVC PBJE P/ESG PRED  - D=50 MM</v>
          </cell>
          <cell r="D8458" t="str">
            <v>M</v>
          </cell>
          <cell r="E8458">
            <v>3.56</v>
          </cell>
        </row>
        <row r="8459">
          <cell r="B8459" t="str">
            <v>531469</v>
          </cell>
          <cell r="C8459" t="str">
            <v>TUBO PVC PBJE P/ESG PRED  - D=75 MM</v>
          </cell>
          <cell r="D8459" t="str">
            <v>M</v>
          </cell>
          <cell r="E8459">
            <v>5.78</v>
          </cell>
        </row>
        <row r="8460">
          <cell r="B8460" t="str">
            <v>531470</v>
          </cell>
          <cell r="C8460" t="str">
            <v>TUBO PVC PBJE P/ESG PRED  - D=100 MM</v>
          </cell>
          <cell r="D8460" t="str">
            <v>M</v>
          </cell>
          <cell r="E8460">
            <v>6.88</v>
          </cell>
        </row>
        <row r="8461">
          <cell r="B8461" t="str">
            <v>531471</v>
          </cell>
          <cell r="C8461" t="str">
            <v>ADAPTADOR PVC P/TUBO CERAM X PVC - 100 MM</v>
          </cell>
          <cell r="D8461" t="str">
            <v>UN</v>
          </cell>
          <cell r="E8461">
            <v>4.24</v>
          </cell>
        </row>
        <row r="8462">
          <cell r="B8462" t="str">
            <v>531472</v>
          </cell>
          <cell r="C8462" t="str">
            <v>ADAPTADOR PVC P/TUBO CERAM X PVC - 150 MM</v>
          </cell>
          <cell r="D8462" t="str">
            <v>UN</v>
          </cell>
          <cell r="E8462">
            <v>0</v>
          </cell>
        </row>
        <row r="8463">
          <cell r="B8463" t="str">
            <v>531473</v>
          </cell>
          <cell r="C8463" t="str">
            <v>ADAPTADOR PVC P/TUBO CERAM X PVC - 200 MM</v>
          </cell>
          <cell r="D8463" t="str">
            <v>UN</v>
          </cell>
          <cell r="E8463">
            <v>27.1</v>
          </cell>
        </row>
        <row r="8464">
          <cell r="B8464" t="str">
            <v>531474</v>
          </cell>
          <cell r="C8464" t="str">
            <v>ADAPTADOR PVC P/ TUBO CERAM X PVC VFORT - 100 MM</v>
          </cell>
          <cell r="D8464" t="str">
            <v>UN</v>
          </cell>
          <cell r="E8464">
            <v>10.220000000000001</v>
          </cell>
        </row>
        <row r="8465">
          <cell r="B8465" t="str">
            <v>531475</v>
          </cell>
          <cell r="C8465" t="str">
            <v>ADAPTADOR PVC P/ TUBO CERAM X PVC VFORT - 150 MM</v>
          </cell>
          <cell r="D8465" t="str">
            <v>UN</v>
          </cell>
          <cell r="E8465">
            <v>0</v>
          </cell>
        </row>
        <row r="8466">
          <cell r="B8466" t="str">
            <v>531476</v>
          </cell>
          <cell r="C8466" t="str">
            <v>ADAPTADOR PVC P/ TUBO CERAM X PVC VFORT - 200 MM</v>
          </cell>
          <cell r="D8466" t="str">
            <v>UN</v>
          </cell>
          <cell r="E8466">
            <v>27.7</v>
          </cell>
        </row>
        <row r="8467">
          <cell r="B8467" t="str">
            <v>531477</v>
          </cell>
          <cell r="C8467" t="str">
            <v>ANEL DE BORRACHA P/COL ESG - VINILFORT - D=100 MM</v>
          </cell>
          <cell r="D8467" t="str">
            <v>UN</v>
          </cell>
          <cell r="E8467">
            <v>0</v>
          </cell>
        </row>
        <row r="8468">
          <cell r="B8468" t="str">
            <v>531478</v>
          </cell>
          <cell r="C8468" t="str">
            <v>ANEL DE BORRACHA P/COL ESG - VINILFORT - D=125 MM</v>
          </cell>
          <cell r="D8468" t="str">
            <v>UN</v>
          </cell>
          <cell r="E8468">
            <v>0</v>
          </cell>
        </row>
        <row r="8469">
          <cell r="B8469" t="str">
            <v>531479</v>
          </cell>
          <cell r="C8469" t="str">
            <v>ANEL DE BORRACHA P/COL ESG - VINILFORT - D=150 MM</v>
          </cell>
          <cell r="D8469" t="str">
            <v>UN</v>
          </cell>
          <cell r="E8469">
            <v>0</v>
          </cell>
        </row>
        <row r="8470">
          <cell r="B8470" t="str">
            <v>531480</v>
          </cell>
          <cell r="C8470" t="str">
            <v>ANEL DE BORRACHA P/COL ESG - VINILFORT - D=200 MM</v>
          </cell>
          <cell r="D8470" t="str">
            <v>UN</v>
          </cell>
          <cell r="E8470">
            <v>0</v>
          </cell>
        </row>
        <row r="8471">
          <cell r="B8471" t="str">
            <v>531481</v>
          </cell>
          <cell r="C8471" t="str">
            <v>ANEL DE BORRACHA P/COL ESG - VINILFORT - D=250 MM</v>
          </cell>
          <cell r="D8471" t="str">
            <v>UN</v>
          </cell>
          <cell r="E8471">
            <v>0</v>
          </cell>
        </row>
        <row r="8472">
          <cell r="B8472" t="str">
            <v>531482</v>
          </cell>
          <cell r="C8472" t="str">
            <v>ANEL DE BORRACHA P/COL ESG - VINILFORT - D=300 MM</v>
          </cell>
          <cell r="D8472" t="str">
            <v>UN</v>
          </cell>
          <cell r="E8472">
            <v>0</v>
          </cell>
        </row>
        <row r="8473">
          <cell r="B8473" t="str">
            <v>531483</v>
          </cell>
          <cell r="C8473" t="str">
            <v>ANEL DE BORRACHA P/COL ESG - VINILFORT - D=350 MM</v>
          </cell>
          <cell r="D8473" t="str">
            <v>UN</v>
          </cell>
          <cell r="E8473">
            <v>0</v>
          </cell>
        </row>
        <row r="8474">
          <cell r="B8474" t="str">
            <v>531484</v>
          </cell>
          <cell r="C8474" t="str">
            <v>ANEL DE BORRACHA P/COL ESG - VINILFORT - D=400 MM</v>
          </cell>
          <cell r="D8474" t="str">
            <v>UN</v>
          </cell>
          <cell r="E8474">
            <v>0</v>
          </cell>
        </row>
        <row r="8475">
          <cell r="B8475" t="str">
            <v>531485</v>
          </cell>
          <cell r="C8475" t="str">
            <v>ANEL DE BORRACHA P/COL ESG - VFORT ULTRA - D=150MM</v>
          </cell>
          <cell r="D8475" t="str">
            <v>UN</v>
          </cell>
          <cell r="E8475">
            <v>0</v>
          </cell>
        </row>
        <row r="8476">
          <cell r="B8476" t="str">
            <v>531486</v>
          </cell>
          <cell r="C8476" t="str">
            <v>CAP PVC P/COL ESG - VINILFORT - D=150 MM</v>
          </cell>
          <cell r="D8476" t="str">
            <v>UN</v>
          </cell>
          <cell r="E8476">
            <v>0</v>
          </cell>
        </row>
        <row r="8477">
          <cell r="B8477" t="str">
            <v>531487</v>
          </cell>
          <cell r="C8477" t="str">
            <v>CAP PVC P/COL ESG - VINILFORT - D=200 MM</v>
          </cell>
          <cell r="D8477" t="str">
            <v>UN</v>
          </cell>
          <cell r="E8477">
            <v>0</v>
          </cell>
        </row>
        <row r="8478">
          <cell r="B8478" t="str">
            <v>531488</v>
          </cell>
          <cell r="C8478" t="str">
            <v>CURVA 11º 15 PVC PB P/COL ESG-VINILFORT - D=100 MM</v>
          </cell>
          <cell r="D8478" t="str">
            <v>UN</v>
          </cell>
          <cell r="E8478">
            <v>0</v>
          </cell>
        </row>
        <row r="8479">
          <cell r="B8479" t="str">
            <v>531489</v>
          </cell>
          <cell r="C8479" t="str">
            <v>CURVA 11º 15 PVC PB P/COL ESG-VINILFORT - D=150 MM</v>
          </cell>
          <cell r="D8479" t="str">
            <v>UN</v>
          </cell>
          <cell r="E8479">
            <v>0</v>
          </cell>
        </row>
        <row r="8480">
          <cell r="B8480" t="str">
            <v>531490</v>
          </cell>
          <cell r="C8480" t="str">
            <v>CURVA 22º 30 PVC PB P/COL ESG-VINILFORT - D=100 MM</v>
          </cell>
          <cell r="D8480" t="str">
            <v>UN</v>
          </cell>
          <cell r="E8480">
            <v>0</v>
          </cell>
        </row>
        <row r="8481">
          <cell r="B8481" t="str">
            <v>531491</v>
          </cell>
          <cell r="C8481" t="str">
            <v>CURVA 22º 30 PVC PB P/COL ESG-VINILFORT - D=150 MM</v>
          </cell>
          <cell r="D8481" t="str">
            <v>UN</v>
          </cell>
          <cell r="E8481">
            <v>0</v>
          </cell>
        </row>
        <row r="8482">
          <cell r="B8482" t="str">
            <v>531492</v>
          </cell>
          <cell r="C8482" t="str">
            <v>CURVA 45º CURTA PVC PB P/COL ESG-VFORT - D=100 MM</v>
          </cell>
          <cell r="D8482" t="str">
            <v>UN</v>
          </cell>
          <cell r="E8482">
            <v>0</v>
          </cell>
        </row>
        <row r="8483">
          <cell r="B8483" t="str">
            <v>531493</v>
          </cell>
          <cell r="C8483" t="str">
            <v>CURVA 45º LONGA PVC PB P/COL ESG-VFORT - D=100 MM</v>
          </cell>
          <cell r="D8483" t="str">
            <v>UN</v>
          </cell>
          <cell r="E8483">
            <v>18.78</v>
          </cell>
        </row>
        <row r="8484">
          <cell r="B8484" t="str">
            <v>531494</v>
          </cell>
          <cell r="C8484" t="str">
            <v>CURVA 45º PVC PB P/COL ESG - VINILFORT - D=125 MM</v>
          </cell>
          <cell r="D8484" t="str">
            <v>UN</v>
          </cell>
          <cell r="E8484">
            <v>0</v>
          </cell>
        </row>
        <row r="8485">
          <cell r="B8485" t="str">
            <v>531495</v>
          </cell>
          <cell r="C8485" t="str">
            <v>CURVA 45º PVC PB P/COL ESG - VINILFORT - D=150 MM</v>
          </cell>
          <cell r="D8485" t="str">
            <v>UN</v>
          </cell>
          <cell r="E8485">
            <v>62.32</v>
          </cell>
        </row>
        <row r="8486">
          <cell r="B8486" t="str">
            <v>531496</v>
          </cell>
          <cell r="C8486" t="str">
            <v>CURVA 45º PVC PB P/COL ESG - VINILFORT - D=200 MM</v>
          </cell>
          <cell r="D8486" t="str">
            <v>UN</v>
          </cell>
          <cell r="E8486">
            <v>97.78</v>
          </cell>
        </row>
        <row r="8487">
          <cell r="B8487" t="str">
            <v>531497</v>
          </cell>
          <cell r="C8487" t="str">
            <v>CURVA 45º PVC PB P/COL ESG - VINILFORT - D=250 MM</v>
          </cell>
          <cell r="D8487" t="str">
            <v>UN</v>
          </cell>
          <cell r="E8487">
            <v>0</v>
          </cell>
        </row>
        <row r="8488">
          <cell r="B8488" t="str">
            <v>531498</v>
          </cell>
          <cell r="C8488" t="str">
            <v>CURVA 45º PVC PB P/COL ESG - VINILFORT - D=300 MM</v>
          </cell>
          <cell r="D8488" t="str">
            <v>UN</v>
          </cell>
          <cell r="E8488">
            <v>333.89</v>
          </cell>
        </row>
        <row r="8489">
          <cell r="B8489" t="str">
            <v>531499</v>
          </cell>
          <cell r="C8489" t="str">
            <v>CURVA 45º PVC PB P/COL ESG - VINILFORT - D=350 MM</v>
          </cell>
          <cell r="D8489" t="str">
            <v>UN</v>
          </cell>
          <cell r="E8489">
            <v>0</v>
          </cell>
        </row>
        <row r="8490">
          <cell r="B8490" t="str">
            <v>531501</v>
          </cell>
          <cell r="C8490" t="str">
            <v>CURVA 45º PVC PB P/COL ESG - VINILFORT - D=400 MM</v>
          </cell>
          <cell r="D8490" t="str">
            <v>UN</v>
          </cell>
          <cell r="E8490">
            <v>498.14</v>
          </cell>
        </row>
        <row r="8491">
          <cell r="B8491" t="str">
            <v>531502</v>
          </cell>
          <cell r="C8491" t="str">
            <v>CURVA 90º CURTA PVC PB P/COL ESG-VFORT - D=100 MM</v>
          </cell>
          <cell r="D8491" t="str">
            <v>UN</v>
          </cell>
          <cell r="E8491">
            <v>0</v>
          </cell>
        </row>
        <row r="8492">
          <cell r="B8492" t="str">
            <v>531503</v>
          </cell>
          <cell r="C8492" t="str">
            <v>CURVA 90º LONGA PVC PB P/COL ESG-VFORT - D=100 MM</v>
          </cell>
          <cell r="D8492" t="str">
            <v>UN</v>
          </cell>
          <cell r="E8492">
            <v>22.21</v>
          </cell>
        </row>
        <row r="8493">
          <cell r="B8493" t="str">
            <v>531504</v>
          </cell>
          <cell r="C8493" t="str">
            <v>CURVA 90º PVC PB P/COL ESG - VINILFORT - D=125 MM</v>
          </cell>
          <cell r="D8493" t="str">
            <v>UN</v>
          </cell>
          <cell r="E8493">
            <v>0</v>
          </cell>
        </row>
        <row r="8494">
          <cell r="B8494" t="str">
            <v>531505</v>
          </cell>
          <cell r="C8494" t="str">
            <v>CURVA 90º PVC PB P/COL ESG - VINILFORT - D=150 MM</v>
          </cell>
          <cell r="D8494" t="str">
            <v>UN</v>
          </cell>
          <cell r="E8494">
            <v>0</v>
          </cell>
        </row>
        <row r="8495">
          <cell r="B8495" t="str">
            <v>531506</v>
          </cell>
          <cell r="C8495" t="str">
            <v>CURVA 90º PVC PB P/COL ESG - VINILFORT - D=200 MM</v>
          </cell>
          <cell r="D8495" t="str">
            <v>UN</v>
          </cell>
          <cell r="E8495">
            <v>104.9</v>
          </cell>
        </row>
        <row r="8496">
          <cell r="B8496" t="str">
            <v>531507</v>
          </cell>
          <cell r="C8496" t="str">
            <v>CURVA 90º PVC PB P/COL ESG - VINILFORT - D=250 MM</v>
          </cell>
          <cell r="D8496" t="str">
            <v>UN</v>
          </cell>
          <cell r="E8496">
            <v>0</v>
          </cell>
        </row>
        <row r="8497">
          <cell r="B8497" t="str">
            <v>531508</v>
          </cell>
          <cell r="C8497" t="str">
            <v>CURVA 90º PVC PB P/COL ESG - VINILFORT - D=300 MM</v>
          </cell>
          <cell r="D8497" t="str">
            <v>UN</v>
          </cell>
          <cell r="E8497">
            <v>414.32</v>
          </cell>
        </row>
        <row r="8498">
          <cell r="B8498" t="str">
            <v>531509</v>
          </cell>
          <cell r="C8498" t="str">
            <v>CURVA 90º PVC PB P/COL ESG - VINILFORT - D=350 MM</v>
          </cell>
          <cell r="D8498" t="str">
            <v>UN</v>
          </cell>
          <cell r="E8498">
            <v>0</v>
          </cell>
        </row>
        <row r="8499">
          <cell r="B8499" t="str">
            <v>531510</v>
          </cell>
          <cell r="C8499" t="str">
            <v>CURVA 90º PVC PB P/COL ESG - VINILFORT - D=400 MM</v>
          </cell>
          <cell r="D8499" t="str">
            <v>UN</v>
          </cell>
          <cell r="E8499">
            <v>710.78</v>
          </cell>
        </row>
        <row r="8500">
          <cell r="B8500" t="str">
            <v>531511</v>
          </cell>
          <cell r="C8500" t="str">
            <v>JUNCAO 45º PVC P/COL ESG - VINILFORT - D=100 MM</v>
          </cell>
          <cell r="D8500" t="str">
            <v>UN</v>
          </cell>
          <cell r="E8500">
            <v>32.78</v>
          </cell>
        </row>
        <row r="8501">
          <cell r="B8501" t="str">
            <v>531512</v>
          </cell>
          <cell r="C8501" t="str">
            <v>JUNCAO 45º PVC P/COL ESG - VINILFORT - D=150 MM</v>
          </cell>
          <cell r="D8501" t="str">
            <v>UN</v>
          </cell>
          <cell r="E8501">
            <v>0</v>
          </cell>
        </row>
        <row r="8502">
          <cell r="B8502" t="str">
            <v>531513</v>
          </cell>
          <cell r="C8502" t="str">
            <v>JUNCAO 45º PVC P/COL ESG - VINILFORT - D=200 MM</v>
          </cell>
          <cell r="D8502" t="str">
            <v>UN</v>
          </cell>
          <cell r="E8502">
            <v>122.9</v>
          </cell>
        </row>
        <row r="8503">
          <cell r="B8503" t="str">
            <v>531514</v>
          </cell>
          <cell r="C8503" t="str">
            <v>JUNCAO 45º PVC P/COL ESG - VINILFORT - D=250 MM</v>
          </cell>
          <cell r="D8503" t="str">
            <v>UN</v>
          </cell>
          <cell r="E8503">
            <v>0</v>
          </cell>
        </row>
        <row r="8504">
          <cell r="B8504" t="str">
            <v>531515</v>
          </cell>
          <cell r="C8504" t="str">
            <v>JUNCAO 45º PVC P/COL ESG - VINILFORT - D=300 MM</v>
          </cell>
          <cell r="D8504" t="str">
            <v>UN</v>
          </cell>
          <cell r="E8504">
            <v>477.32</v>
          </cell>
        </row>
        <row r="8505">
          <cell r="B8505" t="str">
            <v>531516</v>
          </cell>
          <cell r="C8505" t="str">
            <v>JUNCAO 45º PVC P/COL ESG - VINILFORT - D=350 MM</v>
          </cell>
          <cell r="D8505" t="str">
            <v>UN</v>
          </cell>
          <cell r="E8505">
            <v>0</v>
          </cell>
        </row>
        <row r="8506">
          <cell r="B8506" t="str">
            <v>531517</v>
          </cell>
          <cell r="C8506" t="str">
            <v>JUNCAO 45º PVC P/COL ESG - VINILFORT - D=400 MM</v>
          </cell>
          <cell r="D8506" t="str">
            <v>UN</v>
          </cell>
          <cell r="E8506">
            <v>882</v>
          </cell>
        </row>
        <row r="8507">
          <cell r="B8507" t="str">
            <v>531518</v>
          </cell>
          <cell r="C8507" t="str">
            <v>JUNCAO PVC P/COL ESG - VFORT ULTRA - D=150 X 100MM</v>
          </cell>
          <cell r="D8507" t="str">
            <v>UN</v>
          </cell>
          <cell r="E8507">
            <v>0</v>
          </cell>
        </row>
        <row r="8508">
          <cell r="B8508" t="str">
            <v>531519</v>
          </cell>
          <cell r="C8508" t="str">
            <v>LUVA DE CORRER PVC P/COL ESG-VFORT ULTRA - D=100MM</v>
          </cell>
          <cell r="D8508" t="str">
            <v>UN</v>
          </cell>
          <cell r="E8508">
            <v>0</v>
          </cell>
        </row>
        <row r="8509">
          <cell r="B8509" t="str">
            <v>531520</v>
          </cell>
          <cell r="C8509" t="str">
            <v>LUVA DE CORRER PVC P/COL ESG-VFORT ULTRA - D=150MM</v>
          </cell>
          <cell r="D8509" t="str">
            <v>UN</v>
          </cell>
          <cell r="E8509">
            <v>0</v>
          </cell>
        </row>
        <row r="8510">
          <cell r="B8510" t="str">
            <v>531521</v>
          </cell>
          <cell r="C8510" t="str">
            <v>LUVA DE CORRER PVC P/COL ESG- VINILFORT - D=100 MM</v>
          </cell>
          <cell r="D8510" t="str">
            <v>UN</v>
          </cell>
          <cell r="E8510">
            <v>4.34</v>
          </cell>
        </row>
        <row r="8511">
          <cell r="B8511" t="str">
            <v>531522</v>
          </cell>
          <cell r="C8511" t="str">
            <v>LUVA DE CORRER PVC P/COL ESG- VINILFORT - D=125 MM</v>
          </cell>
          <cell r="D8511" t="str">
            <v>UN</v>
          </cell>
          <cell r="E8511">
            <v>0</v>
          </cell>
        </row>
        <row r="8512">
          <cell r="B8512" t="str">
            <v>531523</v>
          </cell>
          <cell r="C8512" t="str">
            <v>LUVA DE CORRER PVC P/COL ESG- VINILFORT - D=150 MM</v>
          </cell>
          <cell r="D8512" t="str">
            <v>UN</v>
          </cell>
          <cell r="E8512">
            <v>16.66</v>
          </cell>
        </row>
        <row r="8513">
          <cell r="B8513" t="str">
            <v>531524</v>
          </cell>
          <cell r="C8513" t="str">
            <v>LUVA DE CORRER PVC P/COL ESG- VINILFORT - D=200 MM</v>
          </cell>
          <cell r="D8513" t="str">
            <v>UN</v>
          </cell>
          <cell r="E8513">
            <v>27.35</v>
          </cell>
        </row>
        <row r="8514">
          <cell r="B8514" t="str">
            <v>531525</v>
          </cell>
          <cell r="C8514" t="str">
            <v>LUVA DE CORRER PVC P/COL ESG- VINILFORT - D=250 MM</v>
          </cell>
          <cell r="D8514" t="str">
            <v>UN</v>
          </cell>
          <cell r="E8514">
            <v>0</v>
          </cell>
        </row>
        <row r="8515">
          <cell r="B8515" t="str">
            <v>531526</v>
          </cell>
          <cell r="C8515" t="str">
            <v>LUVA DE CORRER PVC P/COL ESG- VINILFORT - D=300 MM</v>
          </cell>
          <cell r="D8515" t="str">
            <v>UN</v>
          </cell>
          <cell r="E8515">
            <v>142.84</v>
          </cell>
        </row>
        <row r="8516">
          <cell r="B8516" t="str">
            <v>531527</v>
          </cell>
          <cell r="C8516" t="str">
            <v>LUVA DE CORRER PVC P/COL ESG- VINILFORT - D=350 MM</v>
          </cell>
          <cell r="D8516" t="str">
            <v>UN</v>
          </cell>
          <cell r="E8516">
            <v>0</v>
          </cell>
        </row>
        <row r="8517">
          <cell r="B8517" t="str">
            <v>531528</v>
          </cell>
          <cell r="C8517" t="str">
            <v>LUVA DE CORRER PVC P/COL ESG- VINILFORT - D=400 MM</v>
          </cell>
          <cell r="D8517" t="str">
            <v>UN</v>
          </cell>
          <cell r="E8517">
            <v>232.75</v>
          </cell>
        </row>
        <row r="8518">
          <cell r="B8518" t="str">
            <v>531529</v>
          </cell>
          <cell r="C8518" t="str">
            <v>PLUG PVC P/COL ESG - VINILFORT - D=100 MM</v>
          </cell>
          <cell r="D8518" t="str">
            <v>UN</v>
          </cell>
          <cell r="E8518">
            <v>16.46</v>
          </cell>
        </row>
        <row r="8519">
          <cell r="B8519" t="str">
            <v>531530</v>
          </cell>
          <cell r="C8519" t="str">
            <v>PLUG PVC P/COL ESG - VINILFORT - D=125 MM</v>
          </cell>
          <cell r="D8519" t="str">
            <v>UN</v>
          </cell>
          <cell r="E8519">
            <v>0</v>
          </cell>
        </row>
        <row r="8520">
          <cell r="B8520" t="str">
            <v>531531</v>
          </cell>
          <cell r="C8520" t="str">
            <v>PLUG PVC P/COL ESG - VINILFORT - D=150 MM</v>
          </cell>
          <cell r="D8520" t="str">
            <v>UN</v>
          </cell>
          <cell r="E8520">
            <v>0</v>
          </cell>
        </row>
        <row r="8521">
          <cell r="B8521" t="str">
            <v>531532</v>
          </cell>
          <cell r="C8521" t="str">
            <v>PLUG PVC P/COL ESG - VINILFORT - D=200 MM</v>
          </cell>
          <cell r="D8521" t="str">
            <v>UN</v>
          </cell>
          <cell r="E8521">
            <v>39.76</v>
          </cell>
        </row>
        <row r="8522">
          <cell r="B8522" t="str">
            <v>531533</v>
          </cell>
          <cell r="C8522" t="str">
            <v>PLUG PVC P/COL ESG - VINILFORT - D=250 MM</v>
          </cell>
          <cell r="D8522" t="str">
            <v>UN</v>
          </cell>
          <cell r="E8522">
            <v>0</v>
          </cell>
        </row>
        <row r="8523">
          <cell r="B8523" t="str">
            <v>531534</v>
          </cell>
          <cell r="C8523" t="str">
            <v>PLUG PVC P/COL ESG - VINILFORT - D=300 MM</v>
          </cell>
          <cell r="D8523" t="str">
            <v>UN</v>
          </cell>
          <cell r="E8523">
            <v>128.74</v>
          </cell>
        </row>
        <row r="8524">
          <cell r="B8524" t="str">
            <v>531535</v>
          </cell>
          <cell r="C8524" t="str">
            <v>PLUG PVC P/COL ESG - VINILFORT - D=350 MM</v>
          </cell>
          <cell r="D8524" t="str">
            <v>UN</v>
          </cell>
          <cell r="E8524">
            <v>0</v>
          </cell>
        </row>
        <row r="8525">
          <cell r="B8525" t="str">
            <v>531536</v>
          </cell>
          <cell r="C8525" t="str">
            <v>PLUG PVC P/COL ESG - VINILFORT - D=400 MM</v>
          </cell>
          <cell r="D8525" t="str">
            <v>UN</v>
          </cell>
          <cell r="E8525">
            <v>214.57</v>
          </cell>
        </row>
        <row r="8526">
          <cell r="B8526" t="str">
            <v>531537</v>
          </cell>
          <cell r="C8526" t="str">
            <v>REDUCAO EXC PVC PB P/COL ESG-VFORT -D=125 X 100 MM</v>
          </cell>
          <cell r="D8526" t="str">
            <v>UN</v>
          </cell>
          <cell r="E8526">
            <v>20.88</v>
          </cell>
        </row>
        <row r="8527">
          <cell r="B8527" t="str">
            <v>531538</v>
          </cell>
          <cell r="C8527" t="str">
            <v>REDUCAO EXC PVC PB P/COL ESG-VFORT -D=150 X 100 MM</v>
          </cell>
          <cell r="D8527" t="str">
            <v>UN</v>
          </cell>
          <cell r="E8527">
            <v>0</v>
          </cell>
        </row>
        <row r="8528">
          <cell r="B8528" t="str">
            <v>531539</v>
          </cell>
          <cell r="C8528" t="str">
            <v>REDUCAO EXC PVC PB P/COL ESG-VFORT -D=150 X 125 MM</v>
          </cell>
          <cell r="D8528" t="str">
            <v>UN</v>
          </cell>
          <cell r="E8528">
            <v>0</v>
          </cell>
        </row>
        <row r="8529">
          <cell r="B8529" t="str">
            <v>531540</v>
          </cell>
          <cell r="C8529" t="str">
            <v>REDUCAO EXC PVC PB P/COL ESG-VFORT -D=200 X 150 MM</v>
          </cell>
          <cell r="D8529" t="str">
            <v>UN</v>
          </cell>
          <cell r="E8529">
            <v>39.11</v>
          </cell>
        </row>
        <row r="8530">
          <cell r="B8530" t="str">
            <v>531541</v>
          </cell>
          <cell r="C8530" t="str">
            <v>REDUCAO EXC PVC PB P/COL ESG-VFORT -D=250 X 200 MM</v>
          </cell>
          <cell r="D8530" t="str">
            <v>UN</v>
          </cell>
          <cell r="E8530">
            <v>0</v>
          </cell>
        </row>
        <row r="8531">
          <cell r="B8531" t="str">
            <v>531542</v>
          </cell>
          <cell r="C8531" t="str">
            <v>REDUCAO EXC PVC PB P/COL ESG-VFORT -D=300 X 200 MM</v>
          </cell>
          <cell r="D8531" t="str">
            <v>UN</v>
          </cell>
          <cell r="E8531">
            <v>206.29</v>
          </cell>
        </row>
        <row r="8532">
          <cell r="B8532" t="str">
            <v>531543</v>
          </cell>
          <cell r="C8532" t="str">
            <v>REDUCAO EXC PVC PB P/COL ESG-VFORT -D=300 X 250 MM</v>
          </cell>
          <cell r="D8532" t="str">
            <v>UN</v>
          </cell>
          <cell r="E8532">
            <v>0</v>
          </cell>
        </row>
        <row r="8533">
          <cell r="B8533" t="str">
            <v>531544</v>
          </cell>
          <cell r="C8533" t="str">
            <v>REDUCAO EXC PVC PB P/COL ESG-VFORT -D=350 X 300 MM</v>
          </cell>
          <cell r="D8533" t="str">
            <v>UN</v>
          </cell>
          <cell r="E8533">
            <v>0</v>
          </cell>
        </row>
        <row r="8534">
          <cell r="B8534" t="str">
            <v>531545</v>
          </cell>
          <cell r="C8534" t="str">
            <v>REDUCAO EXC PVC PB P/COL ESG-VFORT -D=400 X 300 MM</v>
          </cell>
          <cell r="D8534" t="str">
            <v>UN</v>
          </cell>
          <cell r="E8534">
            <v>430.42</v>
          </cell>
        </row>
        <row r="8535">
          <cell r="B8535" t="str">
            <v>531546</v>
          </cell>
          <cell r="C8535" t="str">
            <v>REDUCAO EXC PVC PB P/COL ESG-VFORT -D=400 X 350 MM</v>
          </cell>
          <cell r="D8535" t="str">
            <v>UN</v>
          </cell>
          <cell r="E8535">
            <v>0</v>
          </cell>
        </row>
        <row r="8536">
          <cell r="B8536" t="str">
            <v>531547</v>
          </cell>
          <cell r="C8536" t="str">
            <v>TE 90º RED PVC BBB P/COL ESG-VFORT - D=200 X 150MM</v>
          </cell>
          <cell r="D8536" t="str">
            <v>UN</v>
          </cell>
          <cell r="E8536">
            <v>0</v>
          </cell>
        </row>
        <row r="8537">
          <cell r="B8537" t="str">
            <v>531548</v>
          </cell>
          <cell r="C8537" t="str">
            <v>TE 90º RED PVC BBB P/COL ESG-VFORT - D=250 X 150MM</v>
          </cell>
          <cell r="D8537" t="str">
            <v>UN</v>
          </cell>
          <cell r="E8537">
            <v>0</v>
          </cell>
        </row>
        <row r="8538">
          <cell r="B8538" t="str">
            <v>531549</v>
          </cell>
          <cell r="C8538" t="str">
            <v>TE 90º PVC BBB P/COL ESG - VINILFORT - D=100 MM</v>
          </cell>
          <cell r="D8538" t="str">
            <v>UN</v>
          </cell>
          <cell r="E8538">
            <v>30.67</v>
          </cell>
        </row>
        <row r="8539">
          <cell r="B8539" t="str">
            <v>531550</v>
          </cell>
          <cell r="C8539" t="str">
            <v>TE 90º PVC BBB P/COL ESG - VINILFORT - D=125 MM</v>
          </cell>
          <cell r="D8539" t="str">
            <v>UN</v>
          </cell>
          <cell r="E8539">
            <v>0</v>
          </cell>
        </row>
        <row r="8540">
          <cell r="B8540" t="str">
            <v>531551</v>
          </cell>
          <cell r="C8540" t="str">
            <v>TE 90º PVC BBB P/COL ESG - VINILFORT - D=150 MM</v>
          </cell>
          <cell r="D8540" t="str">
            <v>UN</v>
          </cell>
          <cell r="E8540">
            <v>84</v>
          </cell>
        </row>
        <row r="8541">
          <cell r="B8541" t="str">
            <v>531552</v>
          </cell>
          <cell r="C8541" t="str">
            <v>TE 90º PVC BBB P/COL ESG - VINILFORT - D=200 MM</v>
          </cell>
          <cell r="D8541" t="str">
            <v>UN</v>
          </cell>
          <cell r="E8541">
            <v>93.92</v>
          </cell>
        </row>
        <row r="8542">
          <cell r="B8542" t="str">
            <v>531553</v>
          </cell>
          <cell r="C8542" t="str">
            <v>TE 90º PVC BBB P/COL ESG - VINILFORT - D=250 MM</v>
          </cell>
          <cell r="D8542" t="str">
            <v>UN</v>
          </cell>
          <cell r="E8542">
            <v>0</v>
          </cell>
        </row>
        <row r="8543">
          <cell r="B8543" t="str">
            <v>531554</v>
          </cell>
          <cell r="C8543" t="str">
            <v>TE 90º PVC BBB P/COL ESG - VINILFORT - D=300 MM</v>
          </cell>
          <cell r="D8543" t="str">
            <v>UN</v>
          </cell>
          <cell r="E8543">
            <v>360.34</v>
          </cell>
        </row>
        <row r="8544">
          <cell r="B8544" t="str">
            <v>531555</v>
          </cell>
          <cell r="C8544" t="str">
            <v>TE 90º PVC BBB P/COL ESG - VINILFORT - D=400 MM</v>
          </cell>
          <cell r="D8544" t="str">
            <v>UN</v>
          </cell>
          <cell r="E8544">
            <v>500.52</v>
          </cell>
        </row>
        <row r="8545">
          <cell r="B8545" t="str">
            <v>531556</v>
          </cell>
          <cell r="C8545" t="str">
            <v>TE 90º PVC PBB P/COL ESG - VINILFORT - D=100 MM</v>
          </cell>
          <cell r="D8545" t="str">
            <v>UN</v>
          </cell>
          <cell r="E8545">
            <v>0</v>
          </cell>
        </row>
        <row r="8546">
          <cell r="B8546" t="str">
            <v>531557</v>
          </cell>
          <cell r="C8546" t="str">
            <v>TUBO PVC RIG PB NBR 7362 P/COL ESG-VFORT - D=100MM</v>
          </cell>
          <cell r="D8546" t="str">
            <v>M</v>
          </cell>
          <cell r="E8546">
            <v>10.199999999999999</v>
          </cell>
        </row>
        <row r="8547">
          <cell r="B8547" t="str">
            <v>531558</v>
          </cell>
          <cell r="C8547" t="str">
            <v>TUBO PVC RIG PB NBR 7362 P/COL ESG-VFORT - D=125MM</v>
          </cell>
          <cell r="D8547" t="str">
            <v>M</v>
          </cell>
          <cell r="E8547">
            <v>10.82</v>
          </cell>
        </row>
        <row r="8548">
          <cell r="B8548" t="str">
            <v>531559</v>
          </cell>
          <cell r="C8548" t="str">
            <v>TUBO PVC RIG PB NBR 7362 P/COL ESG-VFORT - D=150MM</v>
          </cell>
          <cell r="D8548" t="str">
            <v>M</v>
          </cell>
          <cell r="E8548">
            <v>21</v>
          </cell>
        </row>
        <row r="8549">
          <cell r="B8549" t="str">
            <v>531560</v>
          </cell>
          <cell r="C8549" t="str">
            <v>TUBO PVC RIG PB NBR 7362 P/COL ESG-VFORT - D=200MM</v>
          </cell>
          <cell r="D8549" t="str">
            <v>M</v>
          </cell>
          <cell r="E8549">
            <v>31.8</v>
          </cell>
        </row>
        <row r="8550">
          <cell r="B8550" t="str">
            <v>531561</v>
          </cell>
          <cell r="C8550" t="str">
            <v>TUBO PVC RIG PB NBR 7362 P/COL ESG-VFORT - D=250MM</v>
          </cell>
          <cell r="D8550" t="str">
            <v>M</v>
          </cell>
          <cell r="E8550">
            <v>52.8</v>
          </cell>
        </row>
        <row r="8551">
          <cell r="B8551" t="str">
            <v>531562</v>
          </cell>
          <cell r="C8551" t="str">
            <v>TUBO PVC RIG PB NBR 7362 P/COL ESG-VFORT - D=300MM</v>
          </cell>
          <cell r="D8551" t="str">
            <v>M</v>
          </cell>
          <cell r="E8551">
            <v>82.8</v>
          </cell>
        </row>
        <row r="8552">
          <cell r="B8552" t="str">
            <v>531563</v>
          </cell>
          <cell r="C8552" t="str">
            <v>TUBO PVC RIG PB NBR 7362 P/COL ESG-VFORT - D=350MM</v>
          </cell>
          <cell r="D8552" t="str">
            <v>M</v>
          </cell>
          <cell r="E8552">
            <v>108.24</v>
          </cell>
        </row>
        <row r="8553">
          <cell r="B8553" t="str">
            <v>531564</v>
          </cell>
          <cell r="C8553" t="str">
            <v>TUBO PVC RIG PB NBR 7362 P/COL ESG-VFORT - D=400MM</v>
          </cell>
          <cell r="D8553" t="str">
            <v>M</v>
          </cell>
          <cell r="E8553">
            <v>150</v>
          </cell>
        </row>
        <row r="8554">
          <cell r="B8554" t="str">
            <v>531565</v>
          </cell>
          <cell r="C8554" t="str">
            <v>SELIM 90º ELASTICO PVC VFORT ULTRA - D=150 X 100MM</v>
          </cell>
          <cell r="D8554" t="str">
            <v>UN</v>
          </cell>
          <cell r="E8554">
            <v>0</v>
          </cell>
        </row>
        <row r="8555">
          <cell r="B8555" t="str">
            <v>531566</v>
          </cell>
          <cell r="C8555" t="str">
            <v>SELIM 90º ELASTICO PVC VFORT VT 9 - D=200 X 100MM</v>
          </cell>
          <cell r="D8555" t="str">
            <v>UN</v>
          </cell>
          <cell r="E8555">
            <v>27.28</v>
          </cell>
        </row>
        <row r="8556">
          <cell r="B8556" t="str">
            <v>531567</v>
          </cell>
          <cell r="C8556" t="str">
            <v>SELIM 90º ELASTICO PVC VFORT VT 9 - D=250 X 100 MM</v>
          </cell>
          <cell r="D8556" t="str">
            <v>UN</v>
          </cell>
          <cell r="E8556">
            <v>0</v>
          </cell>
        </row>
        <row r="8557">
          <cell r="B8557" t="str">
            <v>531568</v>
          </cell>
          <cell r="C8557" t="str">
            <v>SELIM 90º ELASTICO PVC VFORT VT 9 - D=300 X 100 MM</v>
          </cell>
          <cell r="D8557" t="str">
            <v>UN</v>
          </cell>
          <cell r="E8557">
            <v>30.62</v>
          </cell>
        </row>
        <row r="8558">
          <cell r="B8558" t="str">
            <v>531569</v>
          </cell>
          <cell r="C8558" t="str">
            <v>SELIM 90º ELASTICO PVC VFORT VT10 - D=125 X 100 MM</v>
          </cell>
          <cell r="D8558" t="str">
            <v>UN</v>
          </cell>
          <cell r="E8558">
            <v>0</v>
          </cell>
        </row>
        <row r="8559">
          <cell r="B8559" t="str">
            <v>531570</v>
          </cell>
          <cell r="C8559" t="str">
            <v>SELIM 90º ELASTICO PVC VFORT VT10 - D=150 X 100 MM</v>
          </cell>
          <cell r="D8559" t="str">
            <v>UN</v>
          </cell>
          <cell r="E8559">
            <v>11.81</v>
          </cell>
        </row>
        <row r="8560">
          <cell r="B8560" t="str">
            <v>531571</v>
          </cell>
          <cell r="C8560" t="str">
            <v>SELIM 90º ELASTICO PVC P/COL ESG - D=150 X 150 MM</v>
          </cell>
          <cell r="D8560" t="str">
            <v>UN</v>
          </cell>
          <cell r="E8560">
            <v>17.399999999999999</v>
          </cell>
        </row>
        <row r="8561">
          <cell r="B8561" t="str">
            <v>531572</v>
          </cell>
          <cell r="C8561" t="str">
            <v>SELIM 90º ELASTICO PVC P/COL ESG - D=200 X 150 MM</v>
          </cell>
          <cell r="D8561" t="str">
            <v>UN</v>
          </cell>
          <cell r="E8561">
            <v>0</v>
          </cell>
        </row>
        <row r="8563">
          <cell r="B8563" t="str">
            <v>531600</v>
          </cell>
          <cell r="C8563" t="str">
            <v>TUBO DE ACO (C32 - FERRO/ACO/DERIV. 50%; SETOR ABDIB GLOBAL 35%; C54 - COMBUSTIVEL/LUBRIF. 15%)</v>
          </cell>
        </row>
        <row r="8564">
          <cell r="B8564" t="str">
            <v>531601</v>
          </cell>
          <cell r="C8564" t="str">
            <v>TUBO ACO GALVANIZADO 1/2"</v>
          </cell>
          <cell r="D8564" t="str">
            <v>M</v>
          </cell>
          <cell r="E8564">
            <v>7.44</v>
          </cell>
        </row>
        <row r="8565">
          <cell r="B8565" t="str">
            <v>531602</v>
          </cell>
          <cell r="C8565" t="str">
            <v>TUBO ACO GALVANIZADO 3/4'</v>
          </cell>
          <cell r="D8565" t="str">
            <v>M</v>
          </cell>
          <cell r="E8565">
            <v>9.1300000000000008</v>
          </cell>
        </row>
        <row r="8566">
          <cell r="B8566" t="str">
            <v>531603</v>
          </cell>
          <cell r="C8566" t="str">
            <v>TUBO ACO GALVANIZADO 1'</v>
          </cell>
          <cell r="D8566" t="str">
            <v>M</v>
          </cell>
          <cell r="E8566">
            <v>12.35</v>
          </cell>
        </row>
        <row r="8567">
          <cell r="B8567" t="str">
            <v>531604</v>
          </cell>
          <cell r="C8567" t="str">
            <v>TUBO ACO GALVANIZADO 1 1/4'</v>
          </cell>
          <cell r="D8567" t="str">
            <v>M</v>
          </cell>
          <cell r="E8567">
            <v>15.46</v>
          </cell>
        </row>
        <row r="8568">
          <cell r="B8568" t="str">
            <v>531605</v>
          </cell>
          <cell r="C8568" t="str">
            <v>TUBO ACO GALVANIZADO 1 1/2'</v>
          </cell>
          <cell r="D8568" t="str">
            <v>M</v>
          </cell>
          <cell r="E8568">
            <v>19.2</v>
          </cell>
        </row>
        <row r="8569">
          <cell r="B8569" t="str">
            <v>531606</v>
          </cell>
          <cell r="C8569" t="str">
            <v>TUBO ACO GALVANIZADO 2 POL.</v>
          </cell>
          <cell r="D8569" t="str">
            <v>M</v>
          </cell>
          <cell r="E8569">
            <v>25.43</v>
          </cell>
        </row>
        <row r="8570">
          <cell r="B8570" t="str">
            <v>531607</v>
          </cell>
          <cell r="C8570" t="str">
            <v>TUBO ACO GALVANIZADO 4 POL.</v>
          </cell>
          <cell r="D8570" t="str">
            <v>M</v>
          </cell>
          <cell r="E8570">
            <v>57.13</v>
          </cell>
        </row>
        <row r="8571">
          <cell r="B8571" t="str">
            <v>531608</v>
          </cell>
          <cell r="C8571" t="str">
            <v>TUBO DE AçO 36"  E=5/16"</v>
          </cell>
          <cell r="D8571" t="str">
            <v>M</v>
          </cell>
          <cell r="E8571">
            <v>1510.32</v>
          </cell>
        </row>
        <row r="8572">
          <cell r="B8572" t="str">
            <v>531609</v>
          </cell>
          <cell r="C8572" t="str">
            <v>TUBO DE AçO 40" E=5/16"</v>
          </cell>
          <cell r="D8572" t="str">
            <v>M</v>
          </cell>
          <cell r="E8572">
            <v>1678.8</v>
          </cell>
        </row>
        <row r="8573">
          <cell r="B8573" t="str">
            <v>531610</v>
          </cell>
          <cell r="C8573" t="str">
            <v>TUBO DE AçO 42" E=5/16"</v>
          </cell>
          <cell r="D8573" t="str">
            <v>M</v>
          </cell>
          <cell r="E8573">
            <v>1763.28</v>
          </cell>
        </row>
        <row r="8574">
          <cell r="B8574" t="str">
            <v>531611</v>
          </cell>
          <cell r="C8574" t="str">
            <v>TUBO DE AçO 48" E=5/16"</v>
          </cell>
          <cell r="D8574" t="str">
            <v>M</v>
          </cell>
          <cell r="E8574">
            <v>2016.36</v>
          </cell>
        </row>
        <row r="8575">
          <cell r="B8575" t="str">
            <v>531612</v>
          </cell>
          <cell r="C8575" t="str">
            <v>TUBO DE AçO 60" E=3/8"</v>
          </cell>
          <cell r="D8575" t="str">
            <v>M</v>
          </cell>
          <cell r="E8575">
            <v>3048</v>
          </cell>
        </row>
        <row r="8576">
          <cell r="B8576" t="str">
            <v>531613</v>
          </cell>
          <cell r="C8576" t="str">
            <v>TUBO ACO LISO SCH.10, 147,36 KG/M:DIAM.762 MM(30")</v>
          </cell>
          <cell r="D8576" t="str">
            <v>M</v>
          </cell>
          <cell r="E8576">
            <v>1020.6</v>
          </cell>
        </row>
        <row r="8577">
          <cell r="B8577" t="str">
            <v>531614</v>
          </cell>
          <cell r="C8577" t="str">
            <v>TUBO ACO LISO SCH.10, 137,42 KG/M:DIAM.711 MM(28")</v>
          </cell>
          <cell r="D8577" t="str">
            <v>M</v>
          </cell>
          <cell r="E8577">
            <v>951.72</v>
          </cell>
        </row>
        <row r="8578">
          <cell r="B8578" t="str">
            <v>531615</v>
          </cell>
          <cell r="C8578" t="str">
            <v>TUBO ACO LISO SCH.10, 127,50 KG/M:DIAM.660 MM(26")</v>
          </cell>
          <cell r="D8578" t="str">
            <v>M</v>
          </cell>
          <cell r="E8578">
            <v>882</v>
          </cell>
        </row>
        <row r="8579">
          <cell r="B8579" t="str">
            <v>531616</v>
          </cell>
          <cell r="C8579" t="str">
            <v>TUBO ACO LISO SCH.10, 94,45 KG/M:DIAM.609 MM(24")</v>
          </cell>
          <cell r="D8579" t="str">
            <v>M</v>
          </cell>
          <cell r="E8579">
            <v>649.44000000000005</v>
          </cell>
        </row>
        <row r="8580">
          <cell r="B8580" t="str">
            <v>531617</v>
          </cell>
          <cell r="C8580" t="str">
            <v>TUBO ACO LISO SCH.10, 86,50 KG/M:DIAM.560 MM(22")</v>
          </cell>
          <cell r="D8580" t="str">
            <v>M</v>
          </cell>
          <cell r="E8580">
            <v>594.78</v>
          </cell>
        </row>
        <row r="8581">
          <cell r="B8581" t="str">
            <v>531618</v>
          </cell>
          <cell r="C8581" t="str">
            <v>TUBO ACO LISOS CH.10, 78,54 KG/M:DIAM.508 MM(20")</v>
          </cell>
          <cell r="D8581" t="str">
            <v>M</v>
          </cell>
          <cell r="E8581">
            <v>505.69</v>
          </cell>
        </row>
        <row r="8582">
          <cell r="B8582" t="str">
            <v>531619</v>
          </cell>
          <cell r="C8582" t="str">
            <v>TUBO ACO LISO SCH.20, 117,07 KG/M:DIAM.508 MM(20")</v>
          </cell>
          <cell r="D8582" t="str">
            <v>M</v>
          </cell>
          <cell r="E8582">
            <v>815.22</v>
          </cell>
        </row>
        <row r="8583">
          <cell r="B8583" t="str">
            <v>531620</v>
          </cell>
          <cell r="C8583" t="str">
            <v>TUBO ACO LISO SCH.10, 70,59 KG/M:DIAM.457 MM(18")</v>
          </cell>
          <cell r="D8583" t="str">
            <v>M</v>
          </cell>
          <cell r="E8583">
            <v>454.5</v>
          </cell>
        </row>
        <row r="8584">
          <cell r="B8584" t="str">
            <v>531621</v>
          </cell>
          <cell r="C8584" t="str">
            <v>TUBO ACO LISO SCH.20, 87,79 KG/M:DIAM.457 MM(18")</v>
          </cell>
          <cell r="D8584" t="str">
            <v>M</v>
          </cell>
          <cell r="E8584">
            <v>605.64</v>
          </cell>
        </row>
        <row r="8585">
          <cell r="B8585" t="str">
            <v>531622</v>
          </cell>
          <cell r="C8585" t="str">
            <v>TUBO ACO LISO SCH.10, 62,63 KG/M:DIAM.406 MM(16")</v>
          </cell>
          <cell r="D8585" t="str">
            <v>M</v>
          </cell>
          <cell r="E8585">
            <v>403.25</v>
          </cell>
        </row>
        <row r="8586">
          <cell r="B8586" t="str">
            <v>531623</v>
          </cell>
          <cell r="C8586" t="str">
            <v>TUBO ACO LISO SCH.20, 77,86 KG/M:DIAM.406 MM(16")</v>
          </cell>
          <cell r="D8586" t="str">
            <v>M</v>
          </cell>
          <cell r="E8586">
            <v>536.76</v>
          </cell>
        </row>
        <row r="8587">
          <cell r="B8587" t="str">
            <v>531624</v>
          </cell>
          <cell r="C8587" t="str">
            <v>TUBO ACO LISO SCH.10, 54,68 KG/M:DIAM.356 MM(14")</v>
          </cell>
          <cell r="D8587" t="str">
            <v>M</v>
          </cell>
          <cell r="E8587">
            <v>352.07</v>
          </cell>
        </row>
        <row r="8588">
          <cell r="B8588" t="str">
            <v>531625</v>
          </cell>
          <cell r="C8588" t="str">
            <v>TUBO ACO LISO SCH.20, 67,94 KG/M:DIAM.356 MM(14")</v>
          </cell>
          <cell r="D8588" t="str">
            <v>M</v>
          </cell>
          <cell r="E8588">
            <v>468.25</v>
          </cell>
        </row>
        <row r="8589">
          <cell r="B8589" t="str">
            <v>531626</v>
          </cell>
          <cell r="C8589" t="str">
            <v>TUBO ACO LISO SCH.30, 81,28 KG/M:DIAM.356 MM(14")</v>
          </cell>
          <cell r="D8589" t="str">
            <v>M</v>
          </cell>
          <cell r="E8589">
            <v>565.32000000000005</v>
          </cell>
        </row>
        <row r="8590">
          <cell r="B8590" t="str">
            <v>531627</v>
          </cell>
          <cell r="C8590" t="str">
            <v>TUBO ACO LISO SCH.20;49,72KG/M:DIAM.323MM(12 3/4")</v>
          </cell>
          <cell r="D8590" t="str">
            <v>M</v>
          </cell>
          <cell r="E8590">
            <v>320.75</v>
          </cell>
        </row>
        <row r="8591">
          <cell r="B8591" t="str">
            <v>531628</v>
          </cell>
          <cell r="C8591" t="str">
            <v>TUBO ACO LISO SCH.30;65,20KG/M:DIAM.323MM(12 3/4")</v>
          </cell>
          <cell r="D8591" t="str">
            <v>M</v>
          </cell>
          <cell r="E8591">
            <v>444.72</v>
          </cell>
        </row>
        <row r="8592">
          <cell r="B8592" t="str">
            <v>531629</v>
          </cell>
          <cell r="C8592" t="str">
            <v>TUBO ACO LISO SCH.40;79,74KG/M:DIAM.323MM(12 3/4")</v>
          </cell>
          <cell r="D8592" t="str">
            <v>M</v>
          </cell>
          <cell r="E8592">
            <v>557.72</v>
          </cell>
        </row>
        <row r="8593">
          <cell r="B8593" t="str">
            <v>531630</v>
          </cell>
          <cell r="C8593" t="str">
            <v>TUBO ACO LISO 37,57 KG/M:DIAM. 305 MM (12")</v>
          </cell>
          <cell r="D8593" t="str">
            <v>M</v>
          </cell>
          <cell r="E8593">
            <v>239.05</v>
          </cell>
        </row>
        <row r="8594">
          <cell r="B8594" t="str">
            <v>531631</v>
          </cell>
          <cell r="C8594" t="str">
            <v>TUBO ACO LISO 31,59 KG/M:DIAM. 273 MM (10 3/4")</v>
          </cell>
          <cell r="D8594" t="str">
            <v>M</v>
          </cell>
          <cell r="E8594">
            <v>204.19</v>
          </cell>
        </row>
        <row r="8595">
          <cell r="B8595" t="str">
            <v>531632</v>
          </cell>
          <cell r="C8595" t="str">
            <v>TUBO ACO LISO SCH.20;41,77KG/M:DIAM.273MM(10 3/4")</v>
          </cell>
          <cell r="D8595" t="str">
            <v>M</v>
          </cell>
          <cell r="E8595">
            <v>275.77999999999997</v>
          </cell>
        </row>
        <row r="8596">
          <cell r="B8596" t="str">
            <v>531633</v>
          </cell>
          <cell r="C8596" t="str">
            <v>TUBO ACO LISO SCH.30;51,00KG/M:DIAM.273MM(10 3/4")</v>
          </cell>
          <cell r="D8596" t="str">
            <v>M</v>
          </cell>
          <cell r="E8596">
            <v>366.29</v>
          </cell>
        </row>
        <row r="8597">
          <cell r="B8597" t="str">
            <v>531634</v>
          </cell>
          <cell r="C8597" t="str">
            <v>TUBO ACO LISO SCH.40;60,29KG/M:DIAM.273MM(10 3/4")</v>
          </cell>
          <cell r="D8597" t="str">
            <v>M</v>
          </cell>
          <cell r="E8597">
            <v>435.08</v>
          </cell>
        </row>
        <row r="8598">
          <cell r="B8598" t="str">
            <v>531635</v>
          </cell>
          <cell r="C8598" t="str">
            <v>TUBO ACO LISO SCH.20;33,31KG/M,GALV:DIAM.203MM(8")</v>
          </cell>
          <cell r="D8598" t="str">
            <v>M</v>
          </cell>
          <cell r="E8598">
            <v>270.54000000000002</v>
          </cell>
        </row>
        <row r="8599">
          <cell r="B8599" t="str">
            <v>531636</v>
          </cell>
          <cell r="C8599" t="str">
            <v>TUBO ACO LISO SCH.20;49,72KG/M,PRETO:DIAM.305MM12"</v>
          </cell>
          <cell r="D8599" t="str">
            <v>M</v>
          </cell>
          <cell r="E8599">
            <v>320.75</v>
          </cell>
        </row>
        <row r="8600">
          <cell r="B8600" t="str">
            <v>531637</v>
          </cell>
          <cell r="C8600" t="str">
            <v>TUBO ACO LISO SCH.20;41,77KG/M,PRETO:DIAM.254MM10"</v>
          </cell>
          <cell r="D8600" t="str">
            <v>M</v>
          </cell>
          <cell r="E8600">
            <v>275.77999999999997</v>
          </cell>
        </row>
        <row r="8601">
          <cell r="B8601" t="str">
            <v>531638</v>
          </cell>
          <cell r="C8601" t="str">
            <v>TUBO ACO LISO SCH.20;33,31KG/M,PRETO:DIAM.203MM 8"</v>
          </cell>
          <cell r="D8601" t="str">
            <v>M</v>
          </cell>
          <cell r="E8601">
            <v>224.95</v>
          </cell>
        </row>
        <row r="8602">
          <cell r="B8602" t="str">
            <v>531639</v>
          </cell>
          <cell r="C8602" t="str">
            <v>TUBO ACO LISO DIN2440;19,24KG/M,PRETO:DIAM.152MM6"</v>
          </cell>
          <cell r="D8602" t="str">
            <v>M</v>
          </cell>
          <cell r="E8602">
            <v>101.82</v>
          </cell>
        </row>
        <row r="8603">
          <cell r="B8603" t="str">
            <v>531640</v>
          </cell>
          <cell r="C8603" t="str">
            <v>TUBO API 5A;140,00 KG/M:DIAM.508 MM (20") J OU K55</v>
          </cell>
          <cell r="D8603" t="str">
            <v>M</v>
          </cell>
          <cell r="E8603">
            <v>1439.42</v>
          </cell>
        </row>
        <row r="8604">
          <cell r="B8604" t="str">
            <v>531641</v>
          </cell>
          <cell r="C8604" t="str">
            <v>TUBO API 5A,158,64 KG/M:DIAM.508 MM (20")J OU K55</v>
          </cell>
          <cell r="D8604" t="str">
            <v>M</v>
          </cell>
          <cell r="E8604">
            <v>1504.8</v>
          </cell>
        </row>
        <row r="8605">
          <cell r="B8605" t="str">
            <v>531642</v>
          </cell>
          <cell r="C8605" t="str">
            <v>TUBO API 5A,130,34KG/M:DIAM.473MM(18 5/8")J OU K55</v>
          </cell>
          <cell r="D8605" t="str">
            <v>M</v>
          </cell>
          <cell r="E8605">
            <v>1232.68</v>
          </cell>
        </row>
        <row r="8606">
          <cell r="B8606" t="str">
            <v>531643</v>
          </cell>
          <cell r="C8606" t="str">
            <v>TUBO API 5A, 96,82 KG/M:DIAM. 406 MM (16") H 40</v>
          </cell>
          <cell r="D8606" t="str">
            <v>M</v>
          </cell>
          <cell r="E8606">
            <v>855.35</v>
          </cell>
        </row>
        <row r="8607">
          <cell r="B8607" t="str">
            <v>531644</v>
          </cell>
          <cell r="C8607" t="str">
            <v>TUBO API 5A,111,71 KG/M:DIAM.406 MM (16")J OU K 55</v>
          </cell>
          <cell r="D8607" t="str">
            <v>M</v>
          </cell>
          <cell r="E8607">
            <v>995.41</v>
          </cell>
        </row>
        <row r="8608">
          <cell r="B8608" t="str">
            <v>531645</v>
          </cell>
          <cell r="C8608" t="str">
            <v>TUBO API 5A;125,12 KG/M:DIAM.406 MM(16") J OU K 55</v>
          </cell>
          <cell r="D8608" t="str">
            <v>M</v>
          </cell>
          <cell r="E8608">
            <v>1114.9100000000001</v>
          </cell>
        </row>
        <row r="8609">
          <cell r="B8609" t="str">
            <v>531646</v>
          </cell>
          <cell r="C8609" t="str">
            <v>TUBO API 5A;81,18 KG/M:DIAM.340MM(13 3/8")J OU K55</v>
          </cell>
          <cell r="D8609" t="str">
            <v>M</v>
          </cell>
          <cell r="E8609">
            <v>668.72</v>
          </cell>
        </row>
        <row r="8610">
          <cell r="B8610" t="str">
            <v>531647</v>
          </cell>
          <cell r="C8610" t="str">
            <v>TUBO API 5A;90,86KG/M:DIAM.340 MM(13 3/8")J OU K55</v>
          </cell>
          <cell r="D8610" t="str">
            <v>M</v>
          </cell>
          <cell r="E8610">
            <v>748.46</v>
          </cell>
        </row>
        <row r="8611">
          <cell r="B8611" t="str">
            <v>531648</v>
          </cell>
          <cell r="C8611" t="str">
            <v>TUBO API5A,101,29KG/M:DIAM.340MM(13 3/8")J OU K 55</v>
          </cell>
          <cell r="D8611" t="str">
            <v>M</v>
          </cell>
          <cell r="E8611">
            <v>834.38</v>
          </cell>
        </row>
        <row r="8612">
          <cell r="B8612" t="str">
            <v>531649</v>
          </cell>
          <cell r="C8612" t="str">
            <v>TUBO API5A;60,32KG/M:DIAM.273 MM(10 3/4")J OU K 55</v>
          </cell>
          <cell r="D8612" t="str">
            <v>M</v>
          </cell>
          <cell r="E8612">
            <v>471.22</v>
          </cell>
        </row>
        <row r="8613">
          <cell r="B8613" t="str">
            <v>531650</v>
          </cell>
          <cell r="C8613" t="str">
            <v>TUBO API5A;67,66KG/M:DIAM.273 MM(10 3/4")J OU K 55</v>
          </cell>
          <cell r="D8613" t="str">
            <v>M</v>
          </cell>
          <cell r="E8613">
            <v>528.55999999999995</v>
          </cell>
        </row>
        <row r="8614">
          <cell r="B8614" t="str">
            <v>531651</v>
          </cell>
          <cell r="C8614" t="str">
            <v>TUBO API5A;75,96KG/M:DIAM.273 MM(10 3/4")J OU K 55</v>
          </cell>
          <cell r="D8614" t="str">
            <v>M</v>
          </cell>
          <cell r="E8614">
            <v>593.4</v>
          </cell>
        </row>
        <row r="8615">
          <cell r="B8615" t="str">
            <v>531652</v>
          </cell>
          <cell r="C8615" t="str">
            <v>TUBO API 5A; 48,11 KG/M:DIAM.244 MM(9 5/8") H 40</v>
          </cell>
          <cell r="D8615" t="str">
            <v>M</v>
          </cell>
          <cell r="E8615">
            <v>375.84</v>
          </cell>
        </row>
        <row r="8616">
          <cell r="B8616" t="str">
            <v>531653</v>
          </cell>
          <cell r="C8616" t="str">
            <v>TUBO API 5A;53,62 KG/M:DIAM.244MM(9 5/8")J OU K 55</v>
          </cell>
          <cell r="D8616" t="str">
            <v>M</v>
          </cell>
          <cell r="E8616">
            <v>418.88</v>
          </cell>
        </row>
        <row r="8617">
          <cell r="B8617" t="str">
            <v>531654</v>
          </cell>
          <cell r="C8617" t="str">
            <v>TUBO API 5A;59,68 KG/M:DIAM.244MM(9 5/8")J OU K 55</v>
          </cell>
          <cell r="D8617" t="str">
            <v>M</v>
          </cell>
          <cell r="E8617">
            <v>466.22</v>
          </cell>
        </row>
        <row r="8618">
          <cell r="B8618" t="str">
            <v>531655</v>
          </cell>
          <cell r="C8618" t="str">
            <v>TUBO API 5A;35,75 KG/M:DIAM.219MM(8 5/8")J OU K 55</v>
          </cell>
          <cell r="D8618" t="str">
            <v>M</v>
          </cell>
          <cell r="E8618">
            <v>279.27999999999997</v>
          </cell>
        </row>
        <row r="8619">
          <cell r="B8619" t="str">
            <v>531656</v>
          </cell>
          <cell r="C8619" t="str">
            <v>TUBO API 5A;47,66 KG/M:DIAM.219MM(8 5/8")J OU K 55</v>
          </cell>
          <cell r="D8619" t="str">
            <v>M</v>
          </cell>
          <cell r="E8619">
            <v>372.32</v>
          </cell>
        </row>
        <row r="8620">
          <cell r="B8620" t="str">
            <v>531657</v>
          </cell>
          <cell r="C8620" t="str">
            <v>TUBO API 5A;53,62 KG/M:DIAM.219MM(8 5/8")J OU K 55</v>
          </cell>
          <cell r="D8620" t="str">
            <v>M</v>
          </cell>
          <cell r="E8620">
            <v>418.88</v>
          </cell>
        </row>
        <row r="8621">
          <cell r="B8621" t="str">
            <v>531658</v>
          </cell>
          <cell r="C8621" t="str">
            <v>TUBO API 5A;29,79 KG/M:DIAM.168MM(6 5/8")J OU K 55</v>
          </cell>
          <cell r="D8621" t="str">
            <v>M</v>
          </cell>
          <cell r="E8621">
            <v>232.72</v>
          </cell>
        </row>
        <row r="8622">
          <cell r="B8622" t="str">
            <v>531659</v>
          </cell>
          <cell r="C8622" t="str">
            <v>TUBO API 5A;35,75 KG/M:DIAM.168MM(6 5/8")J OU K55</v>
          </cell>
          <cell r="D8622" t="str">
            <v>M</v>
          </cell>
          <cell r="E8622">
            <v>279.27999999999997</v>
          </cell>
        </row>
      </sheetData>
      <sheetData sheetId="1" refreshError="1"/>
      <sheetData sheetId="2" refreshError="1"/>
      <sheetData sheetId="3" refreshError="1"/>
      <sheetData sheetId="4"/>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QUI"/>
      <sheetName val="SERVIÇOS"/>
      <sheetName val="TCB5"/>
      <sheetName val="TEB4"/>
      <sheetName val="TCC4"/>
      <sheetName val="TBMB"/>
      <sheetName val="ORÇAMENTO"/>
      <sheetName val="CONS_CORR"/>
      <sheetName val="CONS_PREV"/>
      <sheetName val="MELHORAM"/>
      <sheetName val="EMERGENCIA"/>
      <sheetName val="SERV_AUX"/>
      <sheetName val="INDICES"/>
      <sheetName val="P A T O  D"/>
      <sheetName val="TABELA"/>
    </sheetNames>
    <sheetDataSet>
      <sheetData sheetId="0"/>
      <sheetData sheetId="1"/>
      <sheetData sheetId="2" refreshError="1"/>
      <sheetData sheetId="3"/>
      <sheetData sheetId="4" refreshError="1"/>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do Orçamento"/>
      <sheetName val="Orçamento Sintético"/>
      <sheetName val="Planilha Consolidada"/>
      <sheetName val="MC 3º T.A"/>
      <sheetName val="Tab. Aux."/>
      <sheetName val="CPUs"/>
      <sheetName val="ProcV"/>
      <sheetName val="Curva ABC de Serviços"/>
      <sheetName val="CPU - Serviços Novos "/>
      <sheetName val="CRONOGRAMA"/>
      <sheetName val="BDI Serv"/>
      <sheetName val="BDI Mat"/>
      <sheetName val="Declaração"/>
      <sheetName val="Enc Sociais"/>
      <sheetName val="EQUIPE IDEAL"/>
    </sheetNames>
    <sheetDataSet>
      <sheetData sheetId="0"/>
      <sheetData sheetId="1"/>
      <sheetData sheetId="2"/>
      <sheetData sheetId="3"/>
      <sheetData sheetId="4">
        <row r="2">
          <cell r="B2" t="str">
            <v>TABELA AUXILIAR 1 - ESCAVAÇÃO FUNDAÇÕES</v>
          </cell>
        </row>
        <row r="3">
          <cell r="B3" t="str">
            <v>CÓDIGO</v>
          </cell>
          <cell r="C3" t="str">
            <v>SAPATAS</v>
          </cell>
          <cell r="D3" t="str">
            <v>LOCAL</v>
          </cell>
          <cell r="E3" t="str">
            <v>Medias da Sapata</v>
          </cell>
          <cell r="G3" t="str">
            <v>Medidas de Escv.</v>
          </cell>
          <cell r="I3" t="str">
            <v>H Sapata (cm)</v>
          </cell>
          <cell r="M3" t="str">
            <v>Pescoço</v>
          </cell>
          <cell r="N3" t="str">
            <v>Solo cimen.</v>
          </cell>
          <cell r="O3" t="str">
            <v>Profun.</v>
          </cell>
          <cell r="P3" t="str">
            <v>Vol. Escav.</v>
          </cell>
          <cell r="Q3" t="str">
            <v>Vol sapata (m³)</v>
          </cell>
        </row>
        <row r="4">
          <cell r="E4" t="str">
            <v>A(cm)</v>
          </cell>
          <cell r="F4" t="str">
            <v>B(cm)</v>
          </cell>
          <cell r="G4" t="str">
            <v>An(cm)</v>
          </cell>
          <cell r="H4" t="str">
            <v>Bn(cm)</v>
          </cell>
          <cell r="I4" t="str">
            <v>Hco.m (cm)</v>
          </cell>
          <cell r="J4" t="str">
            <v>H1 (cm)</v>
          </cell>
          <cell r="K4" t="str">
            <v>H2 (cm)</v>
          </cell>
          <cell r="L4" t="str">
            <v>Hsap (cm)</v>
          </cell>
          <cell r="M4" t="str">
            <v>H3 (cm)</v>
          </cell>
          <cell r="N4" t="str">
            <v>Hsc (cm)</v>
          </cell>
          <cell r="O4" t="str">
            <v>Hesc Total (cm)</v>
          </cell>
          <cell r="P4" t="str">
            <v>(m³)</v>
          </cell>
        </row>
        <row r="5">
          <cell r="B5" t="str">
            <v>P1R1</v>
          </cell>
          <cell r="C5" t="str">
            <v>P1</v>
          </cell>
          <cell r="D5" t="str">
            <v>R1</v>
          </cell>
          <cell r="E5">
            <v>200</v>
          </cell>
          <cell r="F5">
            <v>200</v>
          </cell>
          <cell r="G5">
            <v>360</v>
          </cell>
          <cell r="H5">
            <v>360</v>
          </cell>
          <cell r="I5">
            <v>5</v>
          </cell>
          <cell r="J5">
            <v>20</v>
          </cell>
          <cell r="K5">
            <v>35</v>
          </cell>
          <cell r="L5">
            <v>55</v>
          </cell>
          <cell r="M5">
            <v>75</v>
          </cell>
          <cell r="N5">
            <v>70</v>
          </cell>
          <cell r="O5">
            <v>205</v>
          </cell>
          <cell r="P5">
            <v>27</v>
          </cell>
          <cell r="Q5">
            <v>1.5</v>
          </cell>
        </row>
        <row r="6">
          <cell r="B6" t="str">
            <v>P2R1</v>
          </cell>
          <cell r="C6" t="str">
            <v>P2</v>
          </cell>
          <cell r="D6" t="str">
            <v>R1</v>
          </cell>
          <cell r="E6">
            <v>200</v>
          </cell>
          <cell r="F6">
            <v>200</v>
          </cell>
          <cell r="G6">
            <v>360</v>
          </cell>
          <cell r="H6">
            <v>360</v>
          </cell>
          <cell r="I6">
            <v>5</v>
          </cell>
          <cell r="J6">
            <v>20</v>
          </cell>
          <cell r="K6">
            <v>35</v>
          </cell>
          <cell r="L6">
            <v>55</v>
          </cell>
          <cell r="M6">
            <v>75</v>
          </cell>
          <cell r="N6">
            <v>70</v>
          </cell>
          <cell r="O6">
            <v>205</v>
          </cell>
          <cell r="P6">
            <v>27</v>
          </cell>
          <cell r="Q6">
            <v>1.5</v>
          </cell>
        </row>
        <row r="7">
          <cell r="B7" t="str">
            <v>P3R1</v>
          </cell>
          <cell r="C7" t="str">
            <v>P3</v>
          </cell>
          <cell r="D7" t="str">
            <v>R1</v>
          </cell>
          <cell r="E7">
            <v>200</v>
          </cell>
          <cell r="F7">
            <v>200</v>
          </cell>
          <cell r="G7">
            <v>360</v>
          </cell>
          <cell r="H7">
            <v>360</v>
          </cell>
          <cell r="I7">
            <v>5</v>
          </cell>
          <cell r="J7">
            <v>20</v>
          </cell>
          <cell r="K7">
            <v>35</v>
          </cell>
          <cell r="L7">
            <v>55</v>
          </cell>
          <cell r="M7">
            <v>75</v>
          </cell>
          <cell r="N7">
            <v>70</v>
          </cell>
          <cell r="O7">
            <v>205</v>
          </cell>
          <cell r="P7">
            <v>27</v>
          </cell>
          <cell r="Q7">
            <v>1.5</v>
          </cell>
        </row>
        <row r="8">
          <cell r="B8" t="str">
            <v>P4R1</v>
          </cell>
          <cell r="C8" t="str">
            <v>P4</v>
          </cell>
          <cell r="D8" t="str">
            <v>R1</v>
          </cell>
          <cell r="E8">
            <v>200</v>
          </cell>
          <cell r="F8">
            <v>200</v>
          </cell>
          <cell r="G8">
            <v>360</v>
          </cell>
          <cell r="H8">
            <v>360</v>
          </cell>
          <cell r="I8">
            <v>5</v>
          </cell>
          <cell r="J8">
            <v>20</v>
          </cell>
          <cell r="K8">
            <v>35</v>
          </cell>
          <cell r="L8">
            <v>55</v>
          </cell>
          <cell r="M8">
            <v>75</v>
          </cell>
          <cell r="N8">
            <v>70</v>
          </cell>
          <cell r="O8">
            <v>205</v>
          </cell>
          <cell r="P8">
            <v>27</v>
          </cell>
          <cell r="Q8">
            <v>1.5</v>
          </cell>
        </row>
        <row r="9">
          <cell r="B9" t="str">
            <v>P5R1</v>
          </cell>
          <cell r="C9" t="str">
            <v>P5</v>
          </cell>
          <cell r="D9" t="str">
            <v>R1</v>
          </cell>
          <cell r="E9">
            <v>200</v>
          </cell>
          <cell r="F9">
            <v>200</v>
          </cell>
          <cell r="G9">
            <v>360</v>
          </cell>
          <cell r="H9">
            <v>360</v>
          </cell>
          <cell r="I9">
            <v>5</v>
          </cell>
          <cell r="J9">
            <v>20</v>
          </cell>
          <cell r="K9">
            <v>35</v>
          </cell>
          <cell r="L9">
            <v>55</v>
          </cell>
          <cell r="M9">
            <v>75</v>
          </cell>
          <cell r="N9">
            <v>70</v>
          </cell>
          <cell r="O9">
            <v>205</v>
          </cell>
          <cell r="P9">
            <v>27</v>
          </cell>
          <cell r="Q9">
            <v>1.5</v>
          </cell>
        </row>
        <row r="10">
          <cell r="B10" t="str">
            <v>P6R1</v>
          </cell>
          <cell r="C10" t="str">
            <v>P6</v>
          </cell>
          <cell r="D10" t="str">
            <v>R1</v>
          </cell>
          <cell r="E10">
            <v>200</v>
          </cell>
          <cell r="F10">
            <v>200</v>
          </cell>
          <cell r="G10">
            <v>360</v>
          </cell>
          <cell r="H10">
            <v>360</v>
          </cell>
          <cell r="I10">
            <v>5</v>
          </cell>
          <cell r="J10">
            <v>20</v>
          </cell>
          <cell r="K10">
            <v>35</v>
          </cell>
          <cell r="L10">
            <v>55</v>
          </cell>
          <cell r="M10">
            <v>75</v>
          </cell>
          <cell r="N10">
            <v>70</v>
          </cell>
          <cell r="O10">
            <v>205</v>
          </cell>
          <cell r="P10">
            <v>27</v>
          </cell>
          <cell r="Q10">
            <v>1.5</v>
          </cell>
        </row>
        <row r="11">
          <cell r="B11" t="str">
            <v>P7R1</v>
          </cell>
          <cell r="C11" t="str">
            <v>P7</v>
          </cell>
          <cell r="D11" t="str">
            <v>R1</v>
          </cell>
          <cell r="E11">
            <v>200</v>
          </cell>
          <cell r="F11">
            <v>200</v>
          </cell>
          <cell r="G11">
            <v>360</v>
          </cell>
          <cell r="H11">
            <v>360</v>
          </cell>
          <cell r="I11">
            <v>5</v>
          </cell>
          <cell r="J11">
            <v>20</v>
          </cell>
          <cell r="K11">
            <v>35</v>
          </cell>
          <cell r="L11">
            <v>55</v>
          </cell>
          <cell r="M11">
            <v>75</v>
          </cell>
          <cell r="N11">
            <v>70</v>
          </cell>
          <cell r="O11">
            <v>205</v>
          </cell>
          <cell r="P11">
            <v>27</v>
          </cell>
          <cell r="Q11">
            <v>1.5</v>
          </cell>
        </row>
        <row r="12">
          <cell r="B12" t="str">
            <v>P8R1</v>
          </cell>
          <cell r="C12" t="str">
            <v>P8</v>
          </cell>
          <cell r="D12" t="str">
            <v>R1</v>
          </cell>
          <cell r="E12">
            <v>200</v>
          </cell>
          <cell r="F12">
            <v>200</v>
          </cell>
          <cell r="G12">
            <v>360</v>
          </cell>
          <cell r="H12">
            <v>360</v>
          </cell>
          <cell r="I12">
            <v>5</v>
          </cell>
          <cell r="J12">
            <v>20</v>
          </cell>
          <cell r="K12">
            <v>35</v>
          </cell>
          <cell r="L12">
            <v>55</v>
          </cell>
          <cell r="M12">
            <v>75</v>
          </cell>
          <cell r="N12">
            <v>70</v>
          </cell>
          <cell r="O12">
            <v>205</v>
          </cell>
          <cell r="P12">
            <v>27</v>
          </cell>
          <cell r="Q12">
            <v>1.5</v>
          </cell>
        </row>
        <row r="13">
          <cell r="B13" t="str">
            <v>P9R1</v>
          </cell>
          <cell r="C13" t="str">
            <v>P9</v>
          </cell>
          <cell r="D13" t="str">
            <v>R1</v>
          </cell>
          <cell r="E13">
            <v>200</v>
          </cell>
          <cell r="F13">
            <v>200</v>
          </cell>
          <cell r="G13">
            <v>360</v>
          </cell>
          <cell r="H13">
            <v>360</v>
          </cell>
          <cell r="I13">
            <v>5</v>
          </cell>
          <cell r="J13">
            <v>20</v>
          </cell>
          <cell r="K13">
            <v>35</v>
          </cell>
          <cell r="L13">
            <v>55</v>
          </cell>
          <cell r="M13">
            <v>75</v>
          </cell>
          <cell r="N13">
            <v>70</v>
          </cell>
          <cell r="O13">
            <v>205</v>
          </cell>
          <cell r="P13">
            <v>27</v>
          </cell>
          <cell r="Q13">
            <v>1.5</v>
          </cell>
        </row>
        <row r="14">
          <cell r="B14" t="str">
            <v>P10R1</v>
          </cell>
          <cell r="C14" t="str">
            <v>P10</v>
          </cell>
          <cell r="D14" t="str">
            <v>R1</v>
          </cell>
          <cell r="E14">
            <v>200</v>
          </cell>
          <cell r="F14">
            <v>200</v>
          </cell>
          <cell r="G14">
            <v>360</v>
          </cell>
          <cell r="H14">
            <v>360</v>
          </cell>
          <cell r="I14">
            <v>5</v>
          </cell>
          <cell r="J14">
            <v>20</v>
          </cell>
          <cell r="K14">
            <v>35</v>
          </cell>
          <cell r="L14">
            <v>55</v>
          </cell>
          <cell r="M14">
            <v>75</v>
          </cell>
          <cell r="N14">
            <v>70</v>
          </cell>
          <cell r="O14">
            <v>205</v>
          </cell>
          <cell r="P14">
            <v>27</v>
          </cell>
          <cell r="Q14">
            <v>1.5</v>
          </cell>
        </row>
        <row r="15">
          <cell r="B15" t="str">
            <v>P1R2</v>
          </cell>
          <cell r="C15" t="str">
            <v>P1</v>
          </cell>
          <cell r="D15" t="str">
            <v>R2</v>
          </cell>
          <cell r="E15">
            <v>200</v>
          </cell>
          <cell r="F15">
            <v>200</v>
          </cell>
          <cell r="G15">
            <v>360</v>
          </cell>
          <cell r="H15">
            <v>360</v>
          </cell>
          <cell r="I15">
            <v>5</v>
          </cell>
          <cell r="J15">
            <v>20</v>
          </cell>
          <cell r="K15">
            <v>35</v>
          </cell>
          <cell r="L15">
            <v>55</v>
          </cell>
          <cell r="M15">
            <v>75</v>
          </cell>
          <cell r="N15">
            <v>70</v>
          </cell>
          <cell r="O15">
            <v>205</v>
          </cell>
          <cell r="P15">
            <v>27</v>
          </cell>
          <cell r="Q15">
            <v>1.5</v>
          </cell>
        </row>
        <row r="16">
          <cell r="B16" t="str">
            <v>P2R2</v>
          </cell>
          <cell r="C16" t="str">
            <v>P2</v>
          </cell>
          <cell r="D16" t="str">
            <v>R2</v>
          </cell>
          <cell r="E16">
            <v>200</v>
          </cell>
          <cell r="F16">
            <v>200</v>
          </cell>
          <cell r="G16">
            <v>360</v>
          </cell>
          <cell r="H16">
            <v>360</v>
          </cell>
          <cell r="I16">
            <v>5</v>
          </cell>
          <cell r="J16">
            <v>20</v>
          </cell>
          <cell r="K16">
            <v>35</v>
          </cell>
          <cell r="L16">
            <v>55</v>
          </cell>
          <cell r="M16">
            <v>75</v>
          </cell>
          <cell r="N16">
            <v>70</v>
          </cell>
          <cell r="O16">
            <v>205</v>
          </cell>
          <cell r="P16">
            <v>27</v>
          </cell>
          <cell r="Q16">
            <v>1.5</v>
          </cell>
        </row>
        <row r="17">
          <cell r="B17" t="str">
            <v>P3R2</v>
          </cell>
          <cell r="C17" t="str">
            <v>P3</v>
          </cell>
          <cell r="D17" t="str">
            <v>R2</v>
          </cell>
          <cell r="E17">
            <v>200</v>
          </cell>
          <cell r="F17">
            <v>200</v>
          </cell>
          <cell r="G17">
            <v>360</v>
          </cell>
          <cell r="H17">
            <v>360</v>
          </cell>
          <cell r="I17">
            <v>5</v>
          </cell>
          <cell r="J17">
            <v>20</v>
          </cell>
          <cell r="K17">
            <v>35</v>
          </cell>
          <cell r="L17">
            <v>55</v>
          </cell>
          <cell r="M17">
            <v>75</v>
          </cell>
          <cell r="N17">
            <v>70</v>
          </cell>
          <cell r="O17">
            <v>205</v>
          </cell>
          <cell r="P17">
            <v>27</v>
          </cell>
          <cell r="Q17">
            <v>1.5</v>
          </cell>
        </row>
        <row r="18">
          <cell r="B18" t="str">
            <v>P4R2</v>
          </cell>
          <cell r="C18" t="str">
            <v>P4</v>
          </cell>
          <cell r="D18" t="str">
            <v>R2</v>
          </cell>
          <cell r="E18">
            <v>200</v>
          </cell>
          <cell r="F18">
            <v>200</v>
          </cell>
          <cell r="G18">
            <v>360</v>
          </cell>
          <cell r="H18">
            <v>360</v>
          </cell>
          <cell r="I18">
            <v>5</v>
          </cell>
          <cell r="J18">
            <v>20</v>
          </cell>
          <cell r="K18">
            <v>35</v>
          </cell>
          <cell r="L18">
            <v>55</v>
          </cell>
          <cell r="M18">
            <v>75</v>
          </cell>
          <cell r="N18">
            <v>70</v>
          </cell>
          <cell r="O18">
            <v>205</v>
          </cell>
          <cell r="P18">
            <v>27</v>
          </cell>
          <cell r="Q18">
            <v>1.5</v>
          </cell>
        </row>
        <row r="19">
          <cell r="B19" t="str">
            <v>P5R2</v>
          </cell>
          <cell r="C19" t="str">
            <v>P5</v>
          </cell>
          <cell r="D19" t="str">
            <v>R2</v>
          </cell>
          <cell r="E19">
            <v>200</v>
          </cell>
          <cell r="F19">
            <v>200</v>
          </cell>
          <cell r="G19">
            <v>360</v>
          </cell>
          <cell r="H19">
            <v>360</v>
          </cell>
          <cell r="I19">
            <v>5</v>
          </cell>
          <cell r="J19">
            <v>20</v>
          </cell>
          <cell r="K19">
            <v>35</v>
          </cell>
          <cell r="L19">
            <v>55</v>
          </cell>
          <cell r="M19">
            <v>75</v>
          </cell>
          <cell r="N19">
            <v>70</v>
          </cell>
          <cell r="O19">
            <v>205</v>
          </cell>
          <cell r="P19">
            <v>27</v>
          </cell>
          <cell r="Q19">
            <v>1.5</v>
          </cell>
        </row>
        <row r="20">
          <cell r="B20" t="str">
            <v>P6R2</v>
          </cell>
          <cell r="C20" t="str">
            <v>P6</v>
          </cell>
          <cell r="D20" t="str">
            <v>R2</v>
          </cell>
          <cell r="E20">
            <v>200</v>
          </cell>
          <cell r="F20">
            <v>200</v>
          </cell>
          <cell r="G20">
            <v>360</v>
          </cell>
          <cell r="H20">
            <v>360</v>
          </cell>
          <cell r="I20">
            <v>5</v>
          </cell>
          <cell r="J20">
            <v>20</v>
          </cell>
          <cell r="K20">
            <v>35</v>
          </cell>
          <cell r="L20">
            <v>55</v>
          </cell>
          <cell r="M20">
            <v>75</v>
          </cell>
          <cell r="N20">
            <v>70</v>
          </cell>
          <cell r="O20">
            <v>205</v>
          </cell>
          <cell r="P20">
            <v>27</v>
          </cell>
          <cell r="Q20">
            <v>1.5</v>
          </cell>
        </row>
        <row r="21">
          <cell r="B21" t="str">
            <v>P7R2</v>
          </cell>
          <cell r="C21" t="str">
            <v>P7</v>
          </cell>
          <cell r="D21" t="str">
            <v>R2</v>
          </cell>
          <cell r="E21">
            <v>200</v>
          </cell>
          <cell r="F21">
            <v>200</v>
          </cell>
          <cell r="G21">
            <v>360</v>
          </cell>
          <cell r="H21">
            <v>360</v>
          </cell>
          <cell r="I21">
            <v>5</v>
          </cell>
          <cell r="J21">
            <v>20</v>
          </cell>
          <cell r="K21">
            <v>35</v>
          </cell>
          <cell r="L21">
            <v>55</v>
          </cell>
          <cell r="M21">
            <v>75</v>
          </cell>
          <cell r="N21">
            <v>70</v>
          </cell>
          <cell r="O21">
            <v>205</v>
          </cell>
          <cell r="P21">
            <v>27</v>
          </cell>
          <cell r="Q21">
            <v>1.5</v>
          </cell>
        </row>
        <row r="22">
          <cell r="B22" t="str">
            <v>P8R2</v>
          </cell>
          <cell r="C22" t="str">
            <v>P8</v>
          </cell>
          <cell r="D22" t="str">
            <v>R2</v>
          </cell>
          <cell r="E22">
            <v>200</v>
          </cell>
          <cell r="F22">
            <v>200</v>
          </cell>
          <cell r="G22">
            <v>360</v>
          </cell>
          <cell r="H22">
            <v>360</v>
          </cell>
          <cell r="I22">
            <v>5</v>
          </cell>
          <cell r="J22">
            <v>20</v>
          </cell>
          <cell r="K22">
            <v>35</v>
          </cell>
          <cell r="L22">
            <v>55</v>
          </cell>
          <cell r="M22">
            <v>75</v>
          </cell>
          <cell r="N22">
            <v>70</v>
          </cell>
          <cell r="O22">
            <v>205</v>
          </cell>
          <cell r="P22">
            <v>27</v>
          </cell>
          <cell r="Q22">
            <v>1.5</v>
          </cell>
        </row>
        <row r="23">
          <cell r="B23" t="str">
            <v>P1PS1</v>
          </cell>
          <cell r="C23" t="str">
            <v>P1</v>
          </cell>
          <cell r="D23" t="str">
            <v>PS1</v>
          </cell>
          <cell r="E23">
            <v>220</v>
          </cell>
          <cell r="F23">
            <v>220</v>
          </cell>
          <cell r="G23">
            <v>380</v>
          </cell>
          <cell r="H23">
            <v>380</v>
          </cell>
          <cell r="I23">
            <v>5</v>
          </cell>
          <cell r="J23">
            <v>20</v>
          </cell>
          <cell r="K23">
            <v>40</v>
          </cell>
          <cell r="L23">
            <v>60</v>
          </cell>
          <cell r="M23">
            <v>70</v>
          </cell>
          <cell r="N23">
            <v>70</v>
          </cell>
          <cell r="O23">
            <v>205</v>
          </cell>
          <cell r="P23">
            <v>30</v>
          </cell>
          <cell r="Q23">
            <v>1.9000000000000001</v>
          </cell>
        </row>
        <row r="24">
          <cell r="B24" t="str">
            <v>P2PS1</v>
          </cell>
          <cell r="C24" t="str">
            <v>P2</v>
          </cell>
          <cell r="D24" t="str">
            <v>PS1</v>
          </cell>
          <cell r="E24">
            <v>220</v>
          </cell>
          <cell r="F24">
            <v>220</v>
          </cell>
          <cell r="G24">
            <v>380</v>
          </cell>
          <cell r="H24">
            <v>380</v>
          </cell>
          <cell r="I24">
            <v>5</v>
          </cell>
          <cell r="J24">
            <v>20</v>
          </cell>
          <cell r="K24">
            <v>40</v>
          </cell>
          <cell r="L24">
            <v>60</v>
          </cell>
          <cell r="M24">
            <v>70</v>
          </cell>
          <cell r="N24">
            <v>70</v>
          </cell>
          <cell r="O24">
            <v>205</v>
          </cell>
          <cell r="P24">
            <v>30</v>
          </cell>
          <cell r="Q24">
            <v>1.9000000000000001</v>
          </cell>
        </row>
        <row r="25">
          <cell r="B25" t="str">
            <v>P1PS2</v>
          </cell>
          <cell r="C25" t="str">
            <v>P1</v>
          </cell>
          <cell r="D25" t="str">
            <v>PS2</v>
          </cell>
          <cell r="E25">
            <v>170</v>
          </cell>
          <cell r="F25">
            <v>170</v>
          </cell>
          <cell r="G25">
            <v>330</v>
          </cell>
          <cell r="H25">
            <v>330</v>
          </cell>
          <cell r="I25">
            <v>5</v>
          </cell>
          <cell r="J25">
            <v>20</v>
          </cell>
          <cell r="K25">
            <v>40</v>
          </cell>
          <cell r="L25">
            <v>60</v>
          </cell>
          <cell r="M25">
            <v>70</v>
          </cell>
          <cell r="N25">
            <v>70</v>
          </cell>
          <cell r="O25">
            <v>205</v>
          </cell>
          <cell r="P25">
            <v>23</v>
          </cell>
          <cell r="Q25">
            <v>1.2000000000000002</v>
          </cell>
        </row>
        <row r="26">
          <cell r="B26" t="str">
            <v>P2PS2</v>
          </cell>
          <cell r="C26" t="str">
            <v>P2</v>
          </cell>
          <cell r="D26" t="str">
            <v>PS2</v>
          </cell>
          <cell r="E26">
            <v>170</v>
          </cell>
          <cell r="F26">
            <v>170</v>
          </cell>
          <cell r="G26">
            <v>330</v>
          </cell>
          <cell r="H26">
            <v>330</v>
          </cell>
          <cell r="I26">
            <v>5</v>
          </cell>
          <cell r="J26">
            <v>20</v>
          </cell>
          <cell r="K26">
            <v>40</v>
          </cell>
          <cell r="L26">
            <v>60</v>
          </cell>
          <cell r="M26">
            <v>70</v>
          </cell>
          <cell r="N26">
            <v>70</v>
          </cell>
          <cell r="O26">
            <v>205</v>
          </cell>
          <cell r="P26">
            <v>23</v>
          </cell>
          <cell r="Q26">
            <v>1.2000000000000002</v>
          </cell>
        </row>
        <row r="27">
          <cell r="B27" t="str">
            <v>P3PS2</v>
          </cell>
          <cell r="C27" t="str">
            <v>P3</v>
          </cell>
          <cell r="D27" t="str">
            <v>PS2</v>
          </cell>
          <cell r="E27">
            <v>170</v>
          </cell>
          <cell r="F27">
            <v>170</v>
          </cell>
          <cell r="G27">
            <v>330</v>
          </cell>
          <cell r="H27">
            <v>330</v>
          </cell>
          <cell r="I27">
            <v>5</v>
          </cell>
          <cell r="J27">
            <v>20</v>
          </cell>
          <cell r="K27">
            <v>40</v>
          </cell>
          <cell r="L27">
            <v>60</v>
          </cell>
          <cell r="M27">
            <v>70</v>
          </cell>
          <cell r="N27">
            <v>70</v>
          </cell>
          <cell r="O27">
            <v>205</v>
          </cell>
          <cell r="P27">
            <v>23</v>
          </cell>
          <cell r="Q27">
            <v>1.2000000000000002</v>
          </cell>
        </row>
        <row r="28">
          <cell r="B28" t="str">
            <v>P4PS2</v>
          </cell>
          <cell r="C28" t="str">
            <v>P4</v>
          </cell>
          <cell r="D28" t="str">
            <v>PS2</v>
          </cell>
          <cell r="E28">
            <v>170</v>
          </cell>
          <cell r="F28">
            <v>170</v>
          </cell>
          <cell r="G28">
            <v>330</v>
          </cell>
          <cell r="H28">
            <v>330</v>
          </cell>
          <cell r="I28">
            <v>5</v>
          </cell>
          <cell r="J28">
            <v>20</v>
          </cell>
          <cell r="K28">
            <v>40</v>
          </cell>
          <cell r="L28">
            <v>60</v>
          </cell>
          <cell r="M28">
            <v>70</v>
          </cell>
          <cell r="N28">
            <v>70</v>
          </cell>
          <cell r="O28">
            <v>205</v>
          </cell>
          <cell r="P28">
            <v>23</v>
          </cell>
          <cell r="Q28">
            <v>1.2000000000000002</v>
          </cell>
        </row>
        <row r="29">
          <cell r="B29" t="str">
            <v>P5PS2</v>
          </cell>
          <cell r="C29" t="str">
            <v>P5</v>
          </cell>
          <cell r="D29" t="str">
            <v>PS2</v>
          </cell>
          <cell r="E29">
            <v>170</v>
          </cell>
          <cell r="F29">
            <v>170</v>
          </cell>
          <cell r="G29">
            <v>330</v>
          </cell>
          <cell r="H29">
            <v>330</v>
          </cell>
          <cell r="I29">
            <v>5</v>
          </cell>
          <cell r="J29">
            <v>20</v>
          </cell>
          <cell r="K29">
            <v>40</v>
          </cell>
          <cell r="L29">
            <v>60</v>
          </cell>
          <cell r="M29">
            <v>70</v>
          </cell>
          <cell r="N29">
            <v>70</v>
          </cell>
          <cell r="O29">
            <v>205</v>
          </cell>
          <cell r="P29">
            <v>23</v>
          </cell>
          <cell r="Q29">
            <v>1.2000000000000002</v>
          </cell>
        </row>
        <row r="30">
          <cell r="B30" t="str">
            <v>P6PS2</v>
          </cell>
          <cell r="C30" t="str">
            <v>P6</v>
          </cell>
          <cell r="D30" t="str">
            <v>PS2</v>
          </cell>
          <cell r="E30">
            <v>170</v>
          </cell>
          <cell r="F30">
            <v>170</v>
          </cell>
          <cell r="G30">
            <v>330</v>
          </cell>
          <cell r="H30">
            <v>330</v>
          </cell>
          <cell r="I30">
            <v>5</v>
          </cell>
          <cell r="J30">
            <v>20</v>
          </cell>
          <cell r="K30">
            <v>40</v>
          </cell>
          <cell r="L30">
            <v>60</v>
          </cell>
          <cell r="M30">
            <v>70</v>
          </cell>
          <cell r="N30">
            <v>70</v>
          </cell>
          <cell r="O30">
            <v>205</v>
          </cell>
          <cell r="P30">
            <v>23</v>
          </cell>
          <cell r="Q30">
            <v>1.2000000000000002</v>
          </cell>
        </row>
        <row r="31">
          <cell r="O31" t="str">
            <v xml:space="preserve">TOTAIS </v>
          </cell>
          <cell r="P31">
            <v>684</v>
          </cell>
          <cell r="Q31">
            <v>38.000000000000007</v>
          </cell>
        </row>
        <row r="35">
          <cell r="B35" t="str">
            <v>TABELA AUXILIAR 02 - DADOS DOS PILARES</v>
          </cell>
        </row>
        <row r="36">
          <cell r="B36" t="str">
            <v>Código</v>
          </cell>
          <cell r="C36" t="str">
            <v xml:space="preserve"> Pilares</v>
          </cell>
          <cell r="D36" t="str">
            <v>Local</v>
          </cell>
          <cell r="E36" t="str">
            <v>Medias Base do Pilar</v>
          </cell>
          <cell r="G36" t="str">
            <v>Medias Pilar</v>
          </cell>
          <cell r="I36" t="str">
            <v>H3 (cm)</v>
          </cell>
          <cell r="J36" t="str">
            <v>H6 (cm)</v>
          </cell>
          <cell r="K36" t="str">
            <v xml:space="preserve">Hpilar (cm) </v>
          </cell>
          <cell r="L36" t="str">
            <v>Vol Pilares (m³)</v>
          </cell>
        </row>
        <row r="37">
          <cell r="E37" t="str">
            <v>C(cm)</v>
          </cell>
          <cell r="F37" t="str">
            <v>D(cm)</v>
          </cell>
          <cell r="G37" t="str">
            <v>E(cm)</v>
          </cell>
          <cell r="H37" t="str">
            <v>F(cm)</v>
          </cell>
        </row>
        <row r="38">
          <cell r="B38" t="str">
            <v>P1R1</v>
          </cell>
          <cell r="C38" t="str">
            <v>P1</v>
          </cell>
          <cell r="D38" t="str">
            <v>R1</v>
          </cell>
          <cell r="E38">
            <v>44</v>
          </cell>
          <cell r="F38">
            <v>44</v>
          </cell>
          <cell r="G38">
            <v>40</v>
          </cell>
          <cell r="H38">
            <v>40</v>
          </cell>
          <cell r="I38">
            <v>75</v>
          </cell>
          <cell r="J38">
            <v>277.5</v>
          </cell>
          <cell r="K38">
            <v>352.5</v>
          </cell>
          <cell r="L38">
            <v>0.6</v>
          </cell>
        </row>
        <row r="39">
          <cell r="B39" t="str">
            <v>P2R1</v>
          </cell>
          <cell r="C39" t="str">
            <v>P2</v>
          </cell>
          <cell r="D39" t="str">
            <v>R1</v>
          </cell>
          <cell r="E39">
            <v>44</v>
          </cell>
          <cell r="F39">
            <v>44</v>
          </cell>
          <cell r="G39">
            <v>40</v>
          </cell>
          <cell r="H39">
            <v>40</v>
          </cell>
          <cell r="I39">
            <v>75</v>
          </cell>
          <cell r="J39">
            <v>211</v>
          </cell>
          <cell r="K39">
            <v>286</v>
          </cell>
          <cell r="L39">
            <v>0.5</v>
          </cell>
        </row>
        <row r="40">
          <cell r="B40" t="str">
            <v>P3R1</v>
          </cell>
          <cell r="C40" t="str">
            <v>P3</v>
          </cell>
          <cell r="D40" t="str">
            <v>R1</v>
          </cell>
          <cell r="E40">
            <v>44</v>
          </cell>
          <cell r="F40">
            <v>44</v>
          </cell>
          <cell r="G40">
            <v>40</v>
          </cell>
          <cell r="H40">
            <v>40</v>
          </cell>
          <cell r="I40">
            <v>75</v>
          </cell>
          <cell r="J40">
            <v>146</v>
          </cell>
          <cell r="K40">
            <v>221</v>
          </cell>
          <cell r="L40">
            <v>0.4</v>
          </cell>
        </row>
        <row r="41">
          <cell r="B41" t="str">
            <v>P4R1</v>
          </cell>
          <cell r="C41" t="str">
            <v>P4</v>
          </cell>
          <cell r="D41" t="str">
            <v>R1</v>
          </cell>
          <cell r="E41">
            <v>44</v>
          </cell>
          <cell r="F41">
            <v>44</v>
          </cell>
          <cell r="G41">
            <v>40</v>
          </cell>
          <cell r="H41">
            <v>40</v>
          </cell>
          <cell r="I41">
            <v>75</v>
          </cell>
          <cell r="J41">
            <v>130</v>
          </cell>
          <cell r="K41">
            <v>205</v>
          </cell>
          <cell r="L41">
            <v>0.4</v>
          </cell>
        </row>
        <row r="42">
          <cell r="B42" t="str">
            <v>P5R1</v>
          </cell>
          <cell r="C42" t="str">
            <v>P5</v>
          </cell>
          <cell r="D42" t="str">
            <v>R1</v>
          </cell>
          <cell r="E42">
            <v>44</v>
          </cell>
          <cell r="F42">
            <v>44</v>
          </cell>
          <cell r="G42">
            <v>40</v>
          </cell>
          <cell r="H42">
            <v>40</v>
          </cell>
          <cell r="I42">
            <v>75</v>
          </cell>
          <cell r="J42">
            <v>130</v>
          </cell>
          <cell r="K42">
            <v>205</v>
          </cell>
          <cell r="L42">
            <v>0.4</v>
          </cell>
        </row>
        <row r="43">
          <cell r="B43" t="str">
            <v>P6R1</v>
          </cell>
          <cell r="C43" t="str">
            <v>P6</v>
          </cell>
          <cell r="D43" t="str">
            <v>R1</v>
          </cell>
          <cell r="E43">
            <v>44</v>
          </cell>
          <cell r="F43">
            <v>44</v>
          </cell>
          <cell r="G43">
            <v>40</v>
          </cell>
          <cell r="H43">
            <v>40</v>
          </cell>
          <cell r="I43">
            <v>75</v>
          </cell>
          <cell r="J43">
            <v>277.5</v>
          </cell>
          <cell r="K43">
            <v>352.5</v>
          </cell>
          <cell r="L43">
            <v>0.6</v>
          </cell>
        </row>
        <row r="44">
          <cell r="B44" t="str">
            <v>P7R1</v>
          </cell>
          <cell r="C44" t="str">
            <v>P7</v>
          </cell>
          <cell r="D44" t="str">
            <v>R1</v>
          </cell>
          <cell r="E44">
            <v>44</v>
          </cell>
          <cell r="F44">
            <v>44</v>
          </cell>
          <cell r="G44">
            <v>40</v>
          </cell>
          <cell r="H44">
            <v>40</v>
          </cell>
          <cell r="I44">
            <v>75</v>
          </cell>
          <cell r="J44">
            <v>211</v>
          </cell>
          <cell r="K44">
            <v>286</v>
          </cell>
          <cell r="L44">
            <v>0.5</v>
          </cell>
        </row>
        <row r="45">
          <cell r="B45" t="str">
            <v>P8R1</v>
          </cell>
          <cell r="C45" t="str">
            <v>P8</v>
          </cell>
          <cell r="D45" t="str">
            <v>R1</v>
          </cell>
          <cell r="E45">
            <v>44</v>
          </cell>
          <cell r="F45">
            <v>44</v>
          </cell>
          <cell r="G45">
            <v>40</v>
          </cell>
          <cell r="H45">
            <v>40</v>
          </cell>
          <cell r="I45">
            <v>75</v>
          </cell>
          <cell r="J45">
            <v>146</v>
          </cell>
          <cell r="K45">
            <v>221</v>
          </cell>
          <cell r="L45">
            <v>0.4</v>
          </cell>
        </row>
        <row r="46">
          <cell r="B46" t="str">
            <v>P9R1</v>
          </cell>
          <cell r="C46" t="str">
            <v>P9</v>
          </cell>
          <cell r="D46" t="str">
            <v>R1</v>
          </cell>
          <cell r="E46">
            <v>44</v>
          </cell>
          <cell r="F46">
            <v>44</v>
          </cell>
          <cell r="G46">
            <v>40</v>
          </cell>
          <cell r="H46">
            <v>40</v>
          </cell>
          <cell r="I46">
            <v>75</v>
          </cell>
          <cell r="J46">
            <v>130</v>
          </cell>
          <cell r="K46">
            <v>205</v>
          </cell>
          <cell r="L46">
            <v>0.4</v>
          </cell>
        </row>
        <row r="47">
          <cell r="B47" t="str">
            <v>P10R1</v>
          </cell>
          <cell r="C47" t="str">
            <v>P10</v>
          </cell>
          <cell r="D47" t="str">
            <v>R1</v>
          </cell>
          <cell r="E47">
            <v>44</v>
          </cell>
          <cell r="F47">
            <v>44</v>
          </cell>
          <cell r="G47">
            <v>40</v>
          </cell>
          <cell r="H47">
            <v>40</v>
          </cell>
          <cell r="I47">
            <v>75</v>
          </cell>
          <cell r="J47">
            <v>130</v>
          </cell>
          <cell r="K47">
            <v>205</v>
          </cell>
          <cell r="L47">
            <v>0.4</v>
          </cell>
        </row>
        <row r="48">
          <cell r="B48" t="str">
            <v>P1R2</v>
          </cell>
          <cell r="C48" t="str">
            <v>P1</v>
          </cell>
          <cell r="D48" t="str">
            <v>R2</v>
          </cell>
          <cell r="E48">
            <v>44</v>
          </cell>
          <cell r="F48">
            <v>44</v>
          </cell>
          <cell r="G48">
            <v>40</v>
          </cell>
          <cell r="H48">
            <v>40</v>
          </cell>
          <cell r="I48">
            <v>75</v>
          </cell>
          <cell r="J48">
            <v>277.5</v>
          </cell>
          <cell r="K48">
            <v>352.5</v>
          </cell>
          <cell r="L48">
            <v>0.6</v>
          </cell>
        </row>
        <row r="49">
          <cell r="B49" t="str">
            <v>P2R2</v>
          </cell>
          <cell r="C49" t="str">
            <v>P2</v>
          </cell>
          <cell r="D49" t="str">
            <v>R2</v>
          </cell>
          <cell r="E49">
            <v>44</v>
          </cell>
          <cell r="F49">
            <v>44</v>
          </cell>
          <cell r="G49">
            <v>40</v>
          </cell>
          <cell r="H49">
            <v>40</v>
          </cell>
          <cell r="I49">
            <v>75</v>
          </cell>
          <cell r="J49">
            <v>208</v>
          </cell>
          <cell r="K49">
            <v>283</v>
          </cell>
          <cell r="L49">
            <v>0.5</v>
          </cell>
        </row>
        <row r="50">
          <cell r="B50" t="str">
            <v>P3R2</v>
          </cell>
          <cell r="C50" t="str">
            <v>P3</v>
          </cell>
          <cell r="D50" t="str">
            <v>R2</v>
          </cell>
          <cell r="E50">
            <v>44</v>
          </cell>
          <cell r="F50">
            <v>44</v>
          </cell>
          <cell r="G50">
            <v>40</v>
          </cell>
          <cell r="H50">
            <v>40</v>
          </cell>
          <cell r="I50">
            <v>75</v>
          </cell>
          <cell r="J50">
            <v>139</v>
          </cell>
          <cell r="K50">
            <v>214</v>
          </cell>
          <cell r="L50">
            <v>0.4</v>
          </cell>
        </row>
        <row r="51">
          <cell r="B51" t="str">
            <v>P4R2</v>
          </cell>
          <cell r="C51" t="str">
            <v>P4</v>
          </cell>
          <cell r="D51" t="str">
            <v>R2</v>
          </cell>
          <cell r="E51">
            <v>44</v>
          </cell>
          <cell r="F51">
            <v>44</v>
          </cell>
          <cell r="G51">
            <v>40</v>
          </cell>
          <cell r="H51">
            <v>40</v>
          </cell>
          <cell r="I51">
            <v>75</v>
          </cell>
          <cell r="J51">
            <v>130</v>
          </cell>
          <cell r="K51">
            <v>205</v>
          </cell>
          <cell r="L51">
            <v>0.4</v>
          </cell>
        </row>
        <row r="52">
          <cell r="B52" t="str">
            <v>P5R2</v>
          </cell>
          <cell r="C52" t="str">
            <v>P5</v>
          </cell>
          <cell r="D52" t="str">
            <v>R2</v>
          </cell>
          <cell r="E52">
            <v>44</v>
          </cell>
          <cell r="F52">
            <v>44</v>
          </cell>
          <cell r="G52">
            <v>40</v>
          </cell>
          <cell r="H52">
            <v>40</v>
          </cell>
          <cell r="I52">
            <v>75</v>
          </cell>
          <cell r="J52">
            <v>277.5</v>
          </cell>
          <cell r="K52">
            <v>352.5</v>
          </cell>
          <cell r="L52">
            <v>0.6</v>
          </cell>
        </row>
        <row r="53">
          <cell r="B53" t="str">
            <v>P6R2</v>
          </cell>
          <cell r="C53" t="str">
            <v>P6</v>
          </cell>
          <cell r="D53" t="str">
            <v>R2</v>
          </cell>
          <cell r="E53">
            <v>44</v>
          </cell>
          <cell r="F53">
            <v>44</v>
          </cell>
          <cell r="G53">
            <v>40</v>
          </cell>
          <cell r="H53">
            <v>40</v>
          </cell>
          <cell r="I53">
            <v>75</v>
          </cell>
          <cell r="J53">
            <v>208</v>
          </cell>
          <cell r="K53">
            <v>283</v>
          </cell>
          <cell r="L53">
            <v>0.5</v>
          </cell>
        </row>
        <row r="54">
          <cell r="B54" t="str">
            <v>P7R2</v>
          </cell>
          <cell r="C54" t="str">
            <v>P7</v>
          </cell>
          <cell r="D54" t="str">
            <v>R2</v>
          </cell>
          <cell r="E54">
            <v>44</v>
          </cell>
          <cell r="F54">
            <v>44</v>
          </cell>
          <cell r="G54">
            <v>40</v>
          </cell>
          <cell r="H54">
            <v>40</v>
          </cell>
          <cell r="I54">
            <v>75</v>
          </cell>
          <cell r="J54">
            <v>139</v>
          </cell>
          <cell r="K54">
            <v>214</v>
          </cell>
          <cell r="L54">
            <v>0.4</v>
          </cell>
        </row>
        <row r="55">
          <cell r="B55" t="str">
            <v>P8R2</v>
          </cell>
          <cell r="C55" t="str">
            <v>P8</v>
          </cell>
          <cell r="D55" t="str">
            <v>R2</v>
          </cell>
          <cell r="E55">
            <v>44</v>
          </cell>
          <cell r="F55">
            <v>44</v>
          </cell>
          <cell r="G55">
            <v>40</v>
          </cell>
          <cell r="H55">
            <v>40</v>
          </cell>
          <cell r="I55">
            <v>75</v>
          </cell>
          <cell r="J55">
            <v>130</v>
          </cell>
          <cell r="K55">
            <v>205</v>
          </cell>
          <cell r="L55">
            <v>0.4</v>
          </cell>
        </row>
        <row r="56">
          <cell r="B56" t="str">
            <v>P1PS1</v>
          </cell>
          <cell r="C56" t="str">
            <v>P1</v>
          </cell>
          <cell r="D56" t="str">
            <v>PS1</v>
          </cell>
          <cell r="E56">
            <v>44</v>
          </cell>
          <cell r="F56">
            <v>44</v>
          </cell>
          <cell r="G56">
            <v>40</v>
          </cell>
          <cell r="H56">
            <v>40</v>
          </cell>
          <cell r="I56">
            <v>70</v>
          </cell>
          <cell r="J56">
            <v>374</v>
          </cell>
          <cell r="K56">
            <v>444</v>
          </cell>
          <cell r="L56">
            <v>0.79999999999999993</v>
          </cell>
        </row>
        <row r="57">
          <cell r="B57" t="str">
            <v>P2PS1</v>
          </cell>
          <cell r="C57" t="str">
            <v>P2</v>
          </cell>
          <cell r="D57" t="str">
            <v>PS1</v>
          </cell>
          <cell r="E57">
            <v>44</v>
          </cell>
          <cell r="F57">
            <v>44</v>
          </cell>
          <cell r="G57">
            <v>40</v>
          </cell>
          <cell r="H57">
            <v>40</v>
          </cell>
          <cell r="I57">
            <v>70</v>
          </cell>
          <cell r="J57">
            <v>374</v>
          </cell>
          <cell r="K57">
            <v>444</v>
          </cell>
          <cell r="L57">
            <v>0.79999999999999993</v>
          </cell>
        </row>
        <row r="58">
          <cell r="B58" t="str">
            <v>P1PS2</v>
          </cell>
          <cell r="C58" t="str">
            <v>P1</v>
          </cell>
          <cell r="D58" t="str">
            <v>PS2</v>
          </cell>
          <cell r="E58">
            <v>44</v>
          </cell>
          <cell r="F58">
            <v>44</v>
          </cell>
          <cell r="G58">
            <v>40</v>
          </cell>
          <cell r="H58">
            <v>40</v>
          </cell>
          <cell r="I58">
            <v>70</v>
          </cell>
          <cell r="J58">
            <v>374</v>
          </cell>
          <cell r="K58">
            <v>444</v>
          </cell>
          <cell r="L58">
            <v>0.79999999999999993</v>
          </cell>
        </row>
        <row r="59">
          <cell r="B59" t="str">
            <v>P2PS2</v>
          </cell>
          <cell r="C59" t="str">
            <v>P2</v>
          </cell>
          <cell r="D59" t="str">
            <v>PS2</v>
          </cell>
          <cell r="E59">
            <v>44</v>
          </cell>
          <cell r="F59">
            <v>44</v>
          </cell>
          <cell r="G59">
            <v>40</v>
          </cell>
          <cell r="H59">
            <v>40</v>
          </cell>
          <cell r="I59">
            <v>70</v>
          </cell>
          <cell r="J59">
            <v>374</v>
          </cell>
          <cell r="K59">
            <v>444</v>
          </cell>
          <cell r="L59">
            <v>0.79999999999999993</v>
          </cell>
        </row>
        <row r="60">
          <cell r="B60" t="str">
            <v>P3PS2</v>
          </cell>
          <cell r="C60" t="str">
            <v>P3</v>
          </cell>
          <cell r="D60" t="str">
            <v>PS2</v>
          </cell>
          <cell r="E60">
            <v>44</v>
          </cell>
          <cell r="F60">
            <v>44</v>
          </cell>
          <cell r="G60">
            <v>40</v>
          </cell>
          <cell r="H60">
            <v>40</v>
          </cell>
          <cell r="I60">
            <v>70</v>
          </cell>
          <cell r="J60">
            <v>374</v>
          </cell>
          <cell r="K60">
            <v>444</v>
          </cell>
          <cell r="L60">
            <v>0.79999999999999993</v>
          </cell>
        </row>
        <row r="61">
          <cell r="B61" t="str">
            <v>P4PS2</v>
          </cell>
          <cell r="C61" t="str">
            <v>P4</v>
          </cell>
          <cell r="D61" t="str">
            <v>PS2</v>
          </cell>
          <cell r="E61">
            <v>44</v>
          </cell>
          <cell r="F61">
            <v>44</v>
          </cell>
          <cell r="G61">
            <v>40</v>
          </cell>
          <cell r="H61">
            <v>40</v>
          </cell>
          <cell r="I61">
            <v>70</v>
          </cell>
          <cell r="J61">
            <v>374</v>
          </cell>
          <cell r="K61">
            <v>444</v>
          </cell>
          <cell r="L61">
            <v>0.79999999999999993</v>
          </cell>
        </row>
        <row r="62">
          <cell r="B62" t="str">
            <v>P5PS2</v>
          </cell>
          <cell r="C62" t="str">
            <v>P5</v>
          </cell>
          <cell r="D62" t="str">
            <v>PS2</v>
          </cell>
          <cell r="E62">
            <v>44</v>
          </cell>
          <cell r="F62">
            <v>44</v>
          </cell>
          <cell r="G62">
            <v>40</v>
          </cell>
          <cell r="H62">
            <v>40</v>
          </cell>
          <cell r="I62">
            <v>70</v>
          </cell>
          <cell r="J62">
            <v>374</v>
          </cell>
          <cell r="K62">
            <v>444</v>
          </cell>
          <cell r="L62">
            <v>0.79999999999999993</v>
          </cell>
        </row>
        <row r="63">
          <cell r="B63" t="str">
            <v>P6PS2</v>
          </cell>
          <cell r="C63" t="str">
            <v>P6</v>
          </cell>
          <cell r="D63" t="str">
            <v>PS2</v>
          </cell>
          <cell r="E63">
            <v>44</v>
          </cell>
          <cell r="F63">
            <v>44</v>
          </cell>
          <cell r="G63">
            <v>40</v>
          </cell>
          <cell r="H63">
            <v>40</v>
          </cell>
          <cell r="I63">
            <v>70</v>
          </cell>
          <cell r="J63">
            <v>374</v>
          </cell>
          <cell r="K63">
            <v>444</v>
          </cell>
          <cell r="L63">
            <v>0.79999999999999993</v>
          </cell>
        </row>
        <row r="64">
          <cell r="K64" t="str">
            <v>TOTAL =</v>
          </cell>
          <cell r="L64">
            <v>15</v>
          </cell>
        </row>
        <row r="66">
          <cell r="C66" t="str">
            <v>TABELA AUXILIAR 03</v>
          </cell>
        </row>
        <row r="67">
          <cell r="C67" t="str">
            <v>CA50</v>
          </cell>
          <cell r="D67" t="str">
            <v>MASSA Kg/m</v>
          </cell>
        </row>
        <row r="68">
          <cell r="C68">
            <v>6.3</v>
          </cell>
          <cell r="D68">
            <v>0.245</v>
          </cell>
        </row>
        <row r="69">
          <cell r="C69">
            <v>8</v>
          </cell>
          <cell r="D69">
            <v>0.39500000000000002</v>
          </cell>
        </row>
        <row r="70">
          <cell r="C70">
            <v>10</v>
          </cell>
          <cell r="D70">
            <v>0.61699999999999999</v>
          </cell>
        </row>
        <row r="71">
          <cell r="C71">
            <v>12.5</v>
          </cell>
          <cell r="D71">
            <v>0.96299999999999997</v>
          </cell>
        </row>
        <row r="72">
          <cell r="C72">
            <v>16</v>
          </cell>
          <cell r="D72">
            <v>1.5780000000000001</v>
          </cell>
        </row>
        <row r="73">
          <cell r="C73">
            <v>20</v>
          </cell>
          <cell r="D73">
            <v>2.4660000000000002</v>
          </cell>
        </row>
        <row r="74">
          <cell r="C74">
            <v>25</v>
          </cell>
          <cell r="D74">
            <v>3.8530000000000002</v>
          </cell>
        </row>
        <row r="75">
          <cell r="C75">
            <v>32</v>
          </cell>
          <cell r="D75">
            <v>6.3129999999999997</v>
          </cell>
        </row>
        <row r="76">
          <cell r="C76" t="str">
            <v>CA60</v>
          </cell>
          <cell r="D76" t="str">
            <v>MASSA Kg/m</v>
          </cell>
        </row>
        <row r="77">
          <cell r="C77">
            <v>4.2</v>
          </cell>
          <cell r="D77">
            <v>0.109</v>
          </cell>
        </row>
        <row r="78">
          <cell r="C78">
            <v>5</v>
          </cell>
          <cell r="D78">
            <v>0.154</v>
          </cell>
        </row>
        <row r="79">
          <cell r="C79">
            <v>6</v>
          </cell>
          <cell r="D79">
            <v>0.222</v>
          </cell>
        </row>
        <row r="80">
          <cell r="C80">
            <v>7</v>
          </cell>
          <cell r="D80">
            <v>0.30199999999999999</v>
          </cell>
        </row>
      </sheetData>
      <sheetData sheetId="5"/>
      <sheetData sheetId="6"/>
      <sheetData sheetId="7"/>
      <sheetData sheetId="8"/>
      <sheetData sheetId="9"/>
      <sheetData sheetId="10"/>
      <sheetData sheetId="11"/>
      <sheetData sheetId="12"/>
      <sheetData sheetId="13"/>
      <sheetData sheetId="14"/>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TCB5"/>
      <sheetName val="TCC4"/>
      <sheetName val="TLRM"/>
      <sheetName val="TBMB"/>
      <sheetName val="CRONOGRAMA"/>
      <sheetName val="ORÇAMENTO"/>
      <sheetName val="MCBR"/>
      <sheetName val="8ª MP_BR_459"/>
      <sheetName val="CUSTO EQUIP"/>
      <sheetName val="Comp P Unit "/>
      <sheetName val="CALCULOS AUXILIARES"/>
      <sheetName val="CUSTO MATERIAL"/>
      <sheetName val="Croqui"/>
      <sheetName val="C MÃO OBRA"/>
    </sheetNames>
    <sheetDataSet>
      <sheetData sheetId="0"/>
      <sheetData sheetId="1">
        <row r="43">
          <cell r="I43">
            <v>2068111.27</v>
          </cell>
        </row>
      </sheetData>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Resumo"/>
      <sheetName val="P.Orçamentária"/>
      <sheetName val="ABC"/>
      <sheetName val="Cronograma"/>
      <sheetName val="MOBILIZ _ DESMOBIL"/>
      <sheetName val="CustosTransp"/>
      <sheetName val="PlanServ"/>
      <sheetName val="CANTEIRO"/>
      <sheetName val="RelEquip"/>
      <sheetName val="TRANSPORTE"/>
      <sheetName val="Aquisição"/>
      <sheetName val="Composição transp. equipamento"/>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DADOS"/>
    </sheetNames>
    <sheetDataSet>
      <sheetData sheetId="0"/>
      <sheetData sheetId="1">
        <row r="1">
          <cell r="A1" t="str">
            <v>Construção de Edifícios</v>
          </cell>
        </row>
        <row r="2">
          <cell r="A2" t="str">
            <v>Construção de Rodovias e Ferrovias</v>
          </cell>
        </row>
        <row r="3">
          <cell r="A3" t="str">
            <v>Construção de Redes de Abastecimento de Água, Coleta de Esgoto e Construções Correlatas</v>
          </cell>
        </row>
        <row r="4">
          <cell r="A4" t="str">
            <v>Construção e Manutenção de Estações e Redes de Distribuição de Energia Elétrica</v>
          </cell>
        </row>
        <row r="5">
          <cell r="A5" t="str">
            <v>Obras Portuárias, Marítimas e Fluviais</v>
          </cell>
        </row>
        <row r="6">
          <cell r="A6" t="str">
            <v>Fornecimento de Materiais e Equipamentos</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Q RESUMO A"/>
      <sheetName val="P A T O  B"/>
      <sheetName val="MAT ASF C"/>
      <sheetName val="Cotação"/>
      <sheetName val="Trans D"/>
      <sheetName val="Cronograma E (1)"/>
      <sheetName val="Cronograma E (2)"/>
      <sheetName val="Croqui F (3)"/>
      <sheetName val="Preços  G"/>
      <sheetName val="TCB5"/>
      <sheetName val="sid_ni_5"/>
      <sheetName val="RESUMO_AUT1"/>
      <sheetName val="planilha"/>
      <sheetName val="#ref"/>
      <sheetName val="resumo-dvop"/>
      <sheetName val="planilha do plano"/>
      <sheetName val="Feriados"/>
      <sheetName val="relatório"/>
      <sheetName val="fresagem de pista ago-98"/>
      <sheetName val="PCOMP-06-11-2006"/>
      <sheetName val="DER janeiro98"/>
      <sheetName val="p a t o 99 b"/>
      <sheetName val="Pavim-preços"/>
      <sheetName val="TCC4"/>
      <sheetName val="P A T O  D"/>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refreshError="1"/>
      <sheetData sheetId="24" refreshError="1"/>
      <sheetData sheetId="25"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B"/>
      <sheetName val="4C"/>
      <sheetName val="4D"/>
      <sheetName val="4E"/>
      <sheetName val="4F"/>
      <sheetName val="4G"/>
      <sheetName val="4H"/>
      <sheetName val="CRONO"/>
      <sheetName val="PCOMP-06-11-2006"/>
    </sheetNames>
    <sheetDataSet>
      <sheetData sheetId="0">
        <row r="13">
          <cell r="G13">
            <v>330318.20314374863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Resumo B"/>
      <sheetName val="Q RESUMO A"/>
      <sheetName val="Quadro qdade anual (não imp.)"/>
      <sheetName val="P A T O"/>
      <sheetName val="Quadro qdade 2 anos"/>
      <sheetName val="Material Betuminoso"/>
      <sheetName val="Transporte"/>
      <sheetName val="Croqui "/>
      <sheetName val="Mob e Canteiro"/>
      <sheetName val="Cronograma"/>
      <sheetName val="Auxiliar (não imp.)"/>
      <sheetName val="Adequação AGO 2002"/>
      <sheetName val="COMPARATIVO"/>
      <sheetName val="26ª MED"/>
      <sheetName val="Medição (2"/>
      <sheetName val="Medição Completa"/>
      <sheetName val="P A T O  B"/>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 val="P A T O"/>
    </sheetNames>
    <sheetDataSet>
      <sheetData sheetId="0" refreshError="1"/>
      <sheetData sheetId="1" refreshError="1"/>
      <sheetData sheetId="2" refreshError="1"/>
      <sheetData sheetId="3"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a"/>
      <sheetName val="Equipamentos"/>
      <sheetName val="Mão de Obra"/>
      <sheetName val="Encargos Sociais"/>
      <sheetName val="DMTs"/>
      <sheetName val="BDI"/>
      <sheetName val="Materiais"/>
      <sheetName val="Resumo CBEMI"/>
      <sheetName val="Planilha de Preços"/>
      <sheetName val="Cronograma Físico"/>
      <sheetName val="Cronograma Financeiro"/>
      <sheetName val="Capa 1.2"/>
      <sheetName val="Equipe Mecânica"/>
      <sheetName val="Incidência Auxiliar"/>
      <sheetName val="Capa 2"/>
      <sheetName val="Reparos Localizados"/>
      <sheetName val="Capa 3"/>
      <sheetName val="Restauração"/>
      <sheetName val="Capa 5"/>
      <sheetName val="Manutenção Pavimentos"/>
      <sheetName val="Capa 6"/>
      <sheetName val="Conservação"/>
      <sheetName val="Conservação Inicial"/>
      <sheetName val="Conservação Rotineira"/>
      <sheetName val="Capa 7"/>
      <sheetName val="Materiais Betuminosos"/>
      <sheetName val="Capa 8"/>
      <sheetName val="Auxiliares"/>
      <sheetName val="CHE"/>
      <sheetName val="INVENTÁRIO"/>
      <sheetName val="FLUXO - EXECUÇÃO PRÓPRIA"/>
      <sheetName val="P A T O"/>
      <sheetName val="P A T O  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s PGQ"/>
      <sheetName val="Equipamentos"/>
      <sheetName val="Teor"/>
    </sheetNames>
    <sheetDataSet>
      <sheetData sheetId="0" refreshError="1"/>
      <sheetData sheetId="1" refreshError="1"/>
      <sheetData sheetId="2"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ÇAMENTARIA"/>
      <sheetName val="CRONOGRAMA-FÍSICO-FINANCEIRO"/>
      <sheetName val="MC 1-SERV PREL 2-ADM 3-CANTEIRO"/>
      <sheetName val="MC 4-REDE DRENAGEM"/>
      <sheetName val="MC 5-RECOMP PAV"/>
      <sheetName val="MC 6-LAGOA"/>
      <sheetName val="COMPOSIÇÕES"/>
      <sheetName val="Mob e Desmob Equip"/>
      <sheetName val="BDI desonerado"/>
      <sheetName val="COTAÇÃO - MAT. BET."/>
      <sheetName val="CÁLC TRANSP BETUMINOSO"/>
    </sheetNames>
    <sheetDataSet>
      <sheetData sheetId="0">
        <row r="69">
          <cell r="D69" t="str">
            <v>LAGOA DE DETENÇÃO</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GERAL"/>
      <sheetName val="MC"/>
    </sheetNames>
    <sheetDataSet>
      <sheetData sheetId="0">
        <row r="2">
          <cell r="A2">
            <v>1</v>
          </cell>
          <cell r="B2" t="str">
            <v>MOBILIZAÇÃO E DESMOBILIZAÇÃO</v>
          </cell>
        </row>
        <row r="3">
          <cell r="A3" t="str">
            <v>1.1</v>
          </cell>
          <cell r="B3" t="str">
            <v>COMP-31066089</v>
          </cell>
          <cell r="C3" t="str">
            <v>PRÓPRIA</v>
          </cell>
          <cell r="D3" t="str">
            <v>MOBILIZAÇÃO DE EQUIPAMENTOS DE MACEIÓ (PAV. TABULEIRO E STª LÚCIA)</v>
          </cell>
          <cell r="E3" t="str">
            <v>UND</v>
          </cell>
        </row>
        <row r="4">
          <cell r="A4" t="str">
            <v>1.2</v>
          </cell>
          <cell r="B4" t="str">
            <v>COMP-32075760</v>
          </cell>
          <cell r="C4" t="str">
            <v>PRÓPRIA</v>
          </cell>
          <cell r="D4" t="str">
            <v>DESMOBILIZAÇÃO DE EQUIPAMENTOS DE MACEIÓ (PAV. TABULEIRO E STª LÚCIA)</v>
          </cell>
          <cell r="E4" t="str">
            <v>UND</v>
          </cell>
        </row>
        <row r="5">
          <cell r="A5">
            <v>2</v>
          </cell>
          <cell r="B5" t="str">
            <v>ADMINISTRAÇÃO DE OBRA</v>
          </cell>
        </row>
        <row r="6">
          <cell r="A6" t="str">
            <v>2.1</v>
          </cell>
          <cell r="B6" t="str">
            <v>COMP-75985725</v>
          </cell>
          <cell r="C6" t="str">
            <v>PRÓPRIA</v>
          </cell>
          <cell r="D6" t="str">
            <v>ADMINISTRAÇÃO LOCAL - INCLUINDO EXAMES, ALIMENTAÇÃO E SEGURO - PORTE 6(ACIMA DE 30.000.000)-PAVIMENTAÇÃO, DRENAGEM, SINALIZAÇÃO, ESTRUTURAL E IMPLANTAÇÃO DE RESERVATÓRIO E ADUTORA TABULEIRO E STª LÚCIA</v>
          </cell>
          <cell r="E6" t="str">
            <v>MÊS</v>
          </cell>
        </row>
        <row r="7">
          <cell r="A7">
            <v>3</v>
          </cell>
          <cell r="B7" t="str">
            <v>CANTEIRO DE OBRA</v>
          </cell>
        </row>
        <row r="8">
          <cell r="A8" t="str">
            <v>3.1</v>
          </cell>
          <cell r="B8">
            <v>93210</v>
          </cell>
          <cell r="C8" t="str">
            <v>SINAPI</v>
          </cell>
          <cell r="D8" t="str">
            <v>EXECUÇÃO DE REFEITÓRIO EM CANTEIRO DE OBRA EM CHAPA DE MADEIRA COMPENSADA, NÃO INCLUSO MOBILIÁRIO E EQUIPAMENTOS. AF_02/2016</v>
          </cell>
          <cell r="E8" t="str">
            <v>M2</v>
          </cell>
        </row>
        <row r="9">
          <cell r="A9" t="str">
            <v>3.2</v>
          </cell>
          <cell r="B9">
            <v>93207</v>
          </cell>
          <cell r="C9" t="str">
            <v>SINAPI</v>
          </cell>
          <cell r="D9" t="str">
            <v>EXECUÇÃO DE ESCRITÓRIO EM CANTEIRO DE OBRA EM CHAPA DE MADEIRA COMPENSADA, NÃO INCLUSO MOBILIÁRIO E EQUIPAMENTOS. AF_02/2016</v>
          </cell>
          <cell r="E9" t="str">
            <v>M2</v>
          </cell>
        </row>
        <row r="10">
          <cell r="A10" t="str">
            <v>3.3</v>
          </cell>
          <cell r="B10">
            <v>93212</v>
          </cell>
          <cell r="C10" t="str">
            <v>SINAPI</v>
          </cell>
          <cell r="D10" t="str">
            <v>EXECUÇÃO DE SANITÁRIO E VESTIÁRIO EM CANTEIRO DE OBRA EM CHAPA DE MADEIRA COMPENSADA, NÃO INCLUSO MOBILIÁRIO. AF_02/2016</v>
          </cell>
          <cell r="E10" t="str">
            <v>M2</v>
          </cell>
        </row>
        <row r="11">
          <cell r="A11" t="str">
            <v>3.4</v>
          </cell>
          <cell r="B11">
            <v>93208</v>
          </cell>
          <cell r="C11" t="str">
            <v>SINAPI</v>
          </cell>
          <cell r="D11" t="str">
            <v>EXECUÇÃO DE ALMOXARIFADO EM CANTEIRO DE OBRA EM CHAPA DE MADEIRA COMPENSADA, INCLUSO PRATELEIRAS. AF_02/2016</v>
          </cell>
          <cell r="E11" t="str">
            <v>M2</v>
          </cell>
        </row>
        <row r="12">
          <cell r="A12" t="str">
            <v>3.5</v>
          </cell>
          <cell r="B12">
            <v>93584</v>
          </cell>
          <cell r="C12" t="str">
            <v>SINAPI</v>
          </cell>
          <cell r="D12" t="str">
            <v xml:space="preserve">EXECUÇÃO DE DEPÓSITO EM CANTEIRO DE OBRA EM CHAPA DE MADEIRA COMPENSADA, NÃO INCLUSO MOBILIÁRIO. AF_04/2016	</v>
          </cell>
          <cell r="E12" t="str">
            <v>M2</v>
          </cell>
        </row>
        <row r="13">
          <cell r="A13" t="str">
            <v>3.6</v>
          </cell>
          <cell r="B13" t="str">
            <v>I042675</v>
          </cell>
          <cell r="C13" t="str">
            <v>SBC</v>
          </cell>
          <cell r="D13" t="str">
            <v xml:space="preserve">ALUGUEL MENSAL DE BANHEIRO QUIMICO PADRAO STANDARD COM 3 LIMPEZAS SEMANAIS	</v>
          </cell>
          <cell r="E13" t="str">
            <v>UND</v>
          </cell>
        </row>
        <row r="14">
          <cell r="A14">
            <v>4</v>
          </cell>
          <cell r="B14" t="str">
            <v>SERVIÇOS PRELIMINARES</v>
          </cell>
        </row>
        <row r="15">
          <cell r="A15" t="str">
            <v>4.1</v>
          </cell>
          <cell r="B15" t="str">
            <v>CP-1783-74209/001</v>
          </cell>
          <cell r="C15" t="str">
            <v>PRÓPRIA</v>
          </cell>
          <cell r="D15" t="str">
            <v>PLACA DE OBRA EM CHAPA DE ACO GALVANIZADO</v>
          </cell>
          <cell r="E15" t="str">
            <v>M2</v>
          </cell>
        </row>
        <row r="16">
          <cell r="A16" t="str">
            <v>4.2</v>
          </cell>
          <cell r="B16" t="str">
            <v>CP-0411-S06090</v>
          </cell>
          <cell r="C16" t="str">
            <v>PRÓPRIA</v>
          </cell>
          <cell r="D16" t="str">
            <v>Ligação Predial de Água no Passeio em 1 1/2", com fornecimento do material, inclusive hidrômetro de 20m3/h e caixa de proteção c/tampa de concreto</v>
          </cell>
          <cell r="E16" t="str">
            <v>un</v>
          </cell>
        </row>
        <row r="17">
          <cell r="A17" t="str">
            <v>4.3</v>
          </cell>
          <cell r="B17" t="str">
            <v>CP-4488-S09416</v>
          </cell>
          <cell r="C17" t="str">
            <v>PRÓPRIA</v>
          </cell>
          <cell r="D17" t="str">
            <v>Instalação provisória de energia elétrica, aerea, trifasica, em poste de concreto, exclusive fornecimento do medidor</v>
          </cell>
          <cell r="E17" t="str">
            <v>un</v>
          </cell>
        </row>
        <row r="18">
          <cell r="A18" t="str">
            <v>4.4</v>
          </cell>
          <cell r="B18" t="str">
            <v>CP-0401-73658</v>
          </cell>
          <cell r="C18" t="str">
            <v>PRÓPRIA</v>
          </cell>
          <cell r="D18" t="str">
            <v>LIGAÇÃO DOMICILIAR DE ESGOTO DN 100MM, DA CASA ATÉ A CAIXA, COMPOSTO POR 30,0M TUBO DE PVC ESGOTO PREDIAL DN 100MM E CAIXA DE ALVENARIA COM TAMPA DE CONCRETO - FORNECIMENTO E INSTALAÇÃO</v>
          </cell>
          <cell r="E18" t="str">
            <v>UN</v>
          </cell>
        </row>
        <row r="19">
          <cell r="A19" t="str">
            <v>4.5</v>
          </cell>
          <cell r="B19" t="str">
            <v>98459</v>
          </cell>
          <cell r="C19" t="str">
            <v>SINAPI</v>
          </cell>
          <cell r="D19" t="str">
            <v>TAPUME COM TELHA METÁLICA. AF_05/2018</v>
          </cell>
          <cell r="E19" t="str">
            <v>M2</v>
          </cell>
        </row>
        <row r="20">
          <cell r="A20" t="str">
            <v>4.6</v>
          </cell>
          <cell r="B20" t="str">
            <v>COMP-77907623</v>
          </cell>
          <cell r="C20" t="str">
            <v>PRÓPRIA</v>
          </cell>
          <cell r="D20" t="str">
            <v xml:space="preserve">SERVICOS TOPOGRAFICOS PARA PAVIMENTACAO, INCLUSIVE NOTA DE SERVICOS, ACOMPANHAMENTO E GREIDE </v>
          </cell>
          <cell r="E20" t="str">
            <v>M²</v>
          </cell>
        </row>
        <row r="21">
          <cell r="A21" t="str">
            <v>4.7</v>
          </cell>
          <cell r="B21" t="str">
            <v>COMP-77807046</v>
          </cell>
          <cell r="C21" t="str">
            <v>PRÓPRIA</v>
          </cell>
          <cell r="D21" t="str">
            <v xml:space="preserve">DETALHAMENTO EXECUTIVO DOS PROJETOS BÁSICOS E AS BUILT - PAVIMENTAÇÃO, DRENAGEM, SINALIZAÇÃO, ESTRUTURAL E IMPLANTAÇÃO DE RESERVATÓRIO E ADUTORA TABULEIRO E STª LÚCIA; REV 01 </v>
          </cell>
          <cell r="E21" t="str">
            <v>VB</v>
          </cell>
        </row>
      </sheetData>
      <sheetData sheetId="1"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TO RECOMPOSIÇÃO"/>
      <sheetName val="CADASTRO PROJETO-REDE"/>
      <sheetName val="TRAVESSIAS, VENTOSAS, DESC. CUR"/>
      <sheetName val="ESCAVAÇÃO-REDE DE ESGOTO"/>
      <sheetName val="TRANS., CARGA E DES. - ESGOTO"/>
      <sheetName val="REATERRO - ESGOTO"/>
      <sheetName val="ESCORAMENTO - ESGOTO"/>
      <sheetName val="PV E TL"/>
      <sheetName val="RECOMPOSIÇÃO DE CALÇADA"/>
      <sheetName val="RECOMPOSIÇÃO DE PAV."/>
      <sheetName val="SINALIZAÇÃO E PENAS D'ÁGUA"/>
      <sheetName val="QUADRO RESUMO-ANÁLISE"/>
      <sheetName val="Análise- Resumo"/>
      <sheetName val="Análise- Sereia"/>
      <sheetName val="Análise- Ipioca"/>
      <sheetName val="Análise- Garça"/>
      <sheetName val="Análise- Riacho"/>
      <sheetName val="Análise- Guaxuma"/>
      <sheetName val="Análise- Sauaçuhy"/>
      <sheetName val="Item 4.1.3.4"/>
      <sheetName val="Item 4.1.6.1"/>
      <sheetName val="Item 4.1.6.2"/>
    </sheetNames>
    <sheetDataSet>
      <sheetData sheetId="0"/>
      <sheetData sheetId="1"/>
      <sheetData sheetId="2"/>
      <sheetData sheetId="3">
        <row r="3">
          <cell r="B3" t="str">
            <v>OBRA: LITORAL NORTE</v>
          </cell>
        </row>
      </sheetData>
      <sheetData sheetId="4"/>
      <sheetData sheetId="5"/>
      <sheetData sheetId="6"/>
      <sheetData sheetId="7"/>
      <sheetData sheetId="8"/>
      <sheetData sheetId="9"/>
      <sheetData sheetId="10"/>
      <sheetData sheetId="11"/>
      <sheetData sheetId="12">
        <row r="17">
          <cell r="A17" t="str">
            <v>4.1.2.1</v>
          </cell>
        </row>
        <row r="51">
          <cell r="A51" t="str">
            <v>4.1.4.13</v>
          </cell>
        </row>
      </sheetData>
      <sheetData sheetId="13"/>
      <sheetData sheetId="14"/>
      <sheetData sheetId="15"/>
      <sheetData sheetId="16"/>
      <sheetData sheetId="17"/>
      <sheetData sheetId="18"/>
      <sheetData sheetId="19"/>
      <sheetData sheetId="20"/>
      <sheetData sheetId="2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ÇAMENTARIA"/>
      <sheetName val="COMPOSIÇÕES"/>
      <sheetName val="COTAÇÃO - MAT. BET."/>
      <sheetName val="MC - SERVIÇOS PRELIMINARES"/>
      <sheetName val="MC - DRENAGEM"/>
      <sheetName val="MC -  RECOMP"/>
      <sheetName val="MC -  LAGOA"/>
    </sheetNames>
    <sheetDataSet>
      <sheetData sheetId="0">
        <row r="2">
          <cell r="A2" t="str">
            <v>PLANILHA ORÇAMENTÁRIA</v>
          </cell>
        </row>
        <row r="3">
          <cell r="A3" t="str">
            <v>SISTEMA DE DRENAGEM DE ÁGUAS PLUVIAIS E PAVIMENTAÇÃO VIÁRIA</v>
          </cell>
        </row>
        <row r="4">
          <cell r="A4" t="str">
            <v>RIO LARGO</v>
          </cell>
        </row>
        <row r="6">
          <cell r="A6" t="str">
            <v>ITEM</v>
          </cell>
          <cell r="B6" t="str">
            <v>CÓDIGO</v>
          </cell>
          <cell r="C6" t="str">
            <v>FONTE</v>
          </cell>
          <cell r="D6" t="str">
            <v>DISCRIMINAÇÃO DOS SERVIÇOS</v>
          </cell>
          <cell r="E6" t="str">
            <v>UND</v>
          </cell>
          <cell r="F6" t="str">
            <v>QUANT.</v>
          </cell>
          <cell r="G6" t="str">
            <v>CUSTO UNITÁRIO (R$)</v>
          </cell>
          <cell r="H6" t="str">
            <v>CUSTO TOTAL (R$)</v>
          </cell>
        </row>
        <row r="8">
          <cell r="A8">
            <v>1</v>
          </cell>
          <cell r="D8" t="str">
            <v>SERVIÇOS PRELIMINARES</v>
          </cell>
          <cell r="H8">
            <v>20970.07</v>
          </cell>
        </row>
        <row r="9">
          <cell r="A9" t="str">
            <v>1.1</v>
          </cell>
          <cell r="B9" t="str">
            <v>CP-01</v>
          </cell>
          <cell r="C9" t="str">
            <v>PRÓPRIA</v>
          </cell>
          <cell r="D9" t="str">
            <v>MOBILIZAÇÃO DE  EQUIPAMENTOS</v>
          </cell>
          <cell r="E9" t="str">
            <v>un</v>
          </cell>
          <cell r="F9">
            <v>1</v>
          </cell>
          <cell r="G9">
            <v>6933.2</v>
          </cell>
          <cell r="H9">
            <v>6933.2</v>
          </cell>
        </row>
        <row r="10">
          <cell r="A10" t="str">
            <v>1.2</v>
          </cell>
          <cell r="B10" t="str">
            <v>CP-02</v>
          </cell>
          <cell r="C10" t="str">
            <v>PRÓPRIA</v>
          </cell>
          <cell r="D10" t="str">
            <v>DESMOBILIZAÇÃO DE   EQUIPAMENTOS</v>
          </cell>
          <cell r="E10" t="str">
            <v>un</v>
          </cell>
          <cell r="F10">
            <v>1</v>
          </cell>
          <cell r="G10">
            <v>6933.2</v>
          </cell>
          <cell r="H10">
            <v>6933.2</v>
          </cell>
        </row>
        <row r="11">
          <cell r="A11" t="str">
            <v>1.3</v>
          </cell>
          <cell r="B11" t="str">
            <v>74209/1</v>
          </cell>
          <cell r="C11" t="str">
            <v>SINAPI</v>
          </cell>
          <cell r="D11" t="str">
            <v>PLACAS DA OBRA EM CHAPA GALVANIZADA</v>
          </cell>
          <cell r="E11" t="str">
            <v>m²</v>
          </cell>
          <cell r="F11">
            <v>21</v>
          </cell>
          <cell r="G11">
            <v>338.27</v>
          </cell>
          <cell r="H11">
            <v>7103.67</v>
          </cell>
        </row>
        <row r="13">
          <cell r="A13">
            <v>2</v>
          </cell>
          <cell r="D13" t="str">
            <v>ADMINISTRAÇÃO DA OBRA</v>
          </cell>
          <cell r="H13">
            <v>2321443.7267999994</v>
          </cell>
        </row>
        <row r="14">
          <cell r="A14" t="str">
            <v>2.1</v>
          </cell>
          <cell r="B14" t="str">
            <v>CP-03</v>
          </cell>
          <cell r="C14" t="str">
            <v>PRÓPRIA</v>
          </cell>
          <cell r="D14" t="str">
            <v>ADMINISTRAÇÃO LOCAL - INCLUINDO EXAMES, ALIMENTAÇÃO E SEGURO - PORTE 6(ACIMA DE 30.000.000)</v>
          </cell>
          <cell r="E14" t="str">
            <v>mês</v>
          </cell>
          <cell r="F14">
            <v>12</v>
          </cell>
          <cell r="G14">
            <v>193453.64389999997</v>
          </cell>
          <cell r="H14">
            <v>2321443.7267999994</v>
          </cell>
        </row>
        <row r="16">
          <cell r="A16">
            <v>3</v>
          </cell>
          <cell r="D16" t="str">
            <v>CANTEIRO DE OBRAS</v>
          </cell>
          <cell r="H16">
            <v>0</v>
          </cell>
        </row>
        <row r="17">
          <cell r="A17" t="str">
            <v>3.1</v>
          </cell>
          <cell r="B17">
            <v>10321</v>
          </cell>
          <cell r="C17" t="str">
            <v>ORSE</v>
          </cell>
          <cell r="D17" t="str">
            <v>FOSSA SÉPTICA EM ALVENARIA BLOCO DE CIMENTO E CONCRETO ARMADO, DIMENSÕES INTERNAS 2,10 X 4,20 X 1,50 M</v>
          </cell>
          <cell r="E17" t="str">
            <v>und</v>
          </cell>
          <cell r="G17">
            <v>25135.97</v>
          </cell>
          <cell r="H17">
            <v>0</v>
          </cell>
        </row>
        <row r="18">
          <cell r="A18" t="str">
            <v>3.2</v>
          </cell>
          <cell r="B18">
            <v>9416</v>
          </cell>
          <cell r="C18" t="str">
            <v>ORSE</v>
          </cell>
          <cell r="D18" t="str">
            <v>INSTALAÇÃO PROVISÓRIA DE ENERGIA ELÉTRICA AÉREA, EXCLUSIVE FORNECIMENTO DE MEDIDOR</v>
          </cell>
          <cell r="E18" t="str">
            <v>und</v>
          </cell>
          <cell r="G18">
            <v>1677.93</v>
          </cell>
          <cell r="H18">
            <v>0</v>
          </cell>
        </row>
        <row r="19">
          <cell r="A19" t="str">
            <v>3.3</v>
          </cell>
          <cell r="B19">
            <v>6096</v>
          </cell>
          <cell r="C19" t="str">
            <v>ORSE</v>
          </cell>
          <cell r="D19" t="str">
            <v>Ligação Predial de Água em Mureta de Concreto, Provisória ou Definitiva, com Fornecimento de Material, inclusive Mureta e Hidrômetro, Rede DN 50mm</v>
          </cell>
          <cell r="E19" t="str">
            <v>und</v>
          </cell>
          <cell r="G19">
            <v>561.07000000000005</v>
          </cell>
          <cell r="H19">
            <v>0</v>
          </cell>
        </row>
        <row r="20">
          <cell r="A20" t="str">
            <v>3.4</v>
          </cell>
          <cell r="B20">
            <v>93213</v>
          </cell>
          <cell r="C20" t="str">
            <v>SINAPI</v>
          </cell>
          <cell r="D20" t="str">
            <v>EXECUÇÃO DE SANITÁRIO E VESTIÁRIO EM CANTEIRO DE OBRA EM ALVENARIA, NÃO INCLUSO MOBILIÁRIO. AF_02/2016</v>
          </cell>
          <cell r="E20" t="str">
            <v>m²</v>
          </cell>
          <cell r="G20">
            <v>963.59</v>
          </cell>
          <cell r="H20">
            <v>0</v>
          </cell>
        </row>
        <row r="21">
          <cell r="A21" t="str">
            <v>3.5</v>
          </cell>
          <cell r="B21">
            <v>93206</v>
          </cell>
          <cell r="C21" t="str">
            <v>SINAPI</v>
          </cell>
          <cell r="D21" t="str">
            <v>EXECUÇÃO DE ESCRITÓRIO EM CANTEIRO DE OBRA EM ALVENARIA, NÃO INCLUSO MOBILIÁRIO E EQUIPAMENTOS. AF_02/2016</v>
          </cell>
          <cell r="E21" t="str">
            <v>m²</v>
          </cell>
          <cell r="G21">
            <v>1043.1300000000001</v>
          </cell>
          <cell r="H21">
            <v>0</v>
          </cell>
        </row>
        <row r="22">
          <cell r="A22" t="str">
            <v>3.6</v>
          </cell>
          <cell r="B22">
            <v>10777</v>
          </cell>
          <cell r="C22" t="str">
            <v>SINAPI</v>
          </cell>
          <cell r="D22" t="str">
            <v>LOCACAO DE CONTAINER 2,30 X 4,30 M, ALT. 2,50 M, PARA SANITARIO, COM 3 BACIAS, 4 CHUVEIROS, 1 LAVATORIO E 1 MICTORIO (NAO INCLUI MOBILIZACAO/DESMOBILIZACAO)</v>
          </cell>
          <cell r="E22" t="str">
            <v>mês</v>
          </cell>
          <cell r="G22">
            <v>942.39</v>
          </cell>
          <cell r="H22">
            <v>0</v>
          </cell>
        </row>
        <row r="23">
          <cell r="A23" t="str">
            <v>3.7</v>
          </cell>
          <cell r="B23">
            <v>93209</v>
          </cell>
          <cell r="C23" t="str">
            <v>SINAPI</v>
          </cell>
          <cell r="D23" t="str">
            <v>EXECUÇÃO DE ALMOXARIFADO EM CANTEIRO DE OBRA EM ALVENARIA, INCLUSO PRATELEIRAS. AF_02/2016</v>
          </cell>
          <cell r="E23" t="str">
            <v>m²</v>
          </cell>
          <cell r="G23">
            <v>897.15</v>
          </cell>
          <cell r="H23">
            <v>0</v>
          </cell>
        </row>
        <row r="24">
          <cell r="A24" t="str">
            <v>3.8</v>
          </cell>
          <cell r="B24" t="str">
            <v>93584</v>
          </cell>
          <cell r="C24" t="str">
            <v>SINAPI</v>
          </cell>
          <cell r="D24" t="str">
            <v>EXECUÇÃO DE DEPÓSITO EM CANTEIRO DE OBRA EM CHAPA DE MADEIRA COMPENSADA, NÃO INCLUSO MOBILIÁRIO. AF_04/2016</v>
          </cell>
          <cell r="E24" t="str">
            <v>m²</v>
          </cell>
          <cell r="G24">
            <v>862.87</v>
          </cell>
          <cell r="H24">
            <v>0</v>
          </cell>
        </row>
        <row r="25">
          <cell r="A25" t="str">
            <v>3.9</v>
          </cell>
          <cell r="B25">
            <v>93211</v>
          </cell>
          <cell r="C25" t="str">
            <v>SINAPI</v>
          </cell>
          <cell r="D25" t="str">
            <v>EXECUÇÃO DE REFEITÓRIO EM CANTEIRO DE OBRA EM ALVENARIA, NÃO INCLUSO MOBILIÁRIO E EQUIPAMENTOS. AF_02/2016</v>
          </cell>
          <cell r="E25" t="str">
            <v>m²</v>
          </cell>
          <cell r="G25">
            <v>578.55999999999995</v>
          </cell>
          <cell r="H25">
            <v>0</v>
          </cell>
        </row>
        <row r="26">
          <cell r="A26" t="str">
            <v>3.10</v>
          </cell>
          <cell r="B26" t="str">
            <v>CP-04</v>
          </cell>
          <cell r="C26" t="str">
            <v>PRÓPRIA</v>
          </cell>
          <cell r="D26" t="str">
            <v>TAPUME DE CHAPA DE MADEIRA COMPENSADA, E= 6MM, COM PINTURA A CAL E REAPROVEITAMENTO DE 2X</v>
          </cell>
          <cell r="E26" t="str">
            <v>m²</v>
          </cell>
          <cell r="G26">
            <v>64.284608425999991</v>
          </cell>
          <cell r="H26">
            <v>0</v>
          </cell>
        </row>
        <row r="28">
          <cell r="A28">
            <v>4</v>
          </cell>
          <cell r="D28" t="str">
            <v>DRENAGEM DE ÁGUAS PLUVIAIS</v>
          </cell>
          <cell r="H28">
            <v>0</v>
          </cell>
        </row>
        <row r="30">
          <cell r="A30" t="str">
            <v>4.1</v>
          </cell>
          <cell r="D30" t="str">
            <v>ISOLAMENTO DE OBRA</v>
          </cell>
          <cell r="H30">
            <v>0</v>
          </cell>
        </row>
        <row r="31">
          <cell r="A31" t="str">
            <v>4.1.1</v>
          </cell>
          <cell r="B31" t="str">
            <v>CP-05</v>
          </cell>
          <cell r="C31" t="str">
            <v>PRÓPRIA</v>
          </cell>
          <cell r="D31" t="str">
            <v>ISOLAMENTO DE OBRA COM TELA PLASTICA COM MALHA DE 5MM E ESTRUTURA DE MADEIRA PONTALETEADA COM REAPROVEITAMENTO 2X</v>
          </cell>
          <cell r="E31" t="str">
            <v>m²</v>
          </cell>
          <cell r="F31">
            <v>0</v>
          </cell>
          <cell r="G31">
            <v>10.5069</v>
          </cell>
          <cell r="H31">
            <v>0</v>
          </cell>
        </row>
        <row r="33">
          <cell r="A33" t="str">
            <v>4.2</v>
          </cell>
          <cell r="D33" t="str">
            <v>DEMOLIÇÃO PAVIMENTAÇÃO ASFÁLTICA</v>
          </cell>
          <cell r="H33">
            <v>0</v>
          </cell>
        </row>
        <row r="34">
          <cell r="A34" t="str">
            <v>4.2.1</v>
          </cell>
          <cell r="B34" t="str">
            <v>CP-06</v>
          </cell>
          <cell r="C34" t="str">
            <v>ORSE</v>
          </cell>
          <cell r="D34" t="str">
            <v>DEMOLIÇÃO DE PAVIMENTAÇÃO ASFÁLTICA COM UTILIZAÇÃO DE MARTELO PERFURADOR, ESPESSURA ATÉ 15 CM, EXCLUSIVE CARGA E TRANSPORTE</v>
          </cell>
          <cell r="E34" t="str">
            <v>m²</v>
          </cell>
          <cell r="F34">
            <v>0</v>
          </cell>
          <cell r="G34">
            <v>13.831</v>
          </cell>
          <cell r="H34">
            <v>0</v>
          </cell>
        </row>
        <row r="35">
          <cell r="A35" t="str">
            <v>4.2.2</v>
          </cell>
          <cell r="B35">
            <v>95875</v>
          </cell>
          <cell r="C35" t="str">
            <v>SINAPI</v>
          </cell>
          <cell r="D35" t="str">
            <v>TRANSPORTE COM CAMINHÃO BASCULANTE DE 10 M³, EM VIA URBANA PAVIMENTADA, DMT ATÉ 30 KM. AF_12/2016 (BOTA-FORA)</v>
          </cell>
          <cell r="E35" t="str">
            <v>m³.km</v>
          </cell>
          <cell r="F35">
            <v>0</v>
          </cell>
          <cell r="G35">
            <v>2.36</v>
          </cell>
          <cell r="H35">
            <v>0</v>
          </cell>
        </row>
        <row r="36">
          <cell r="A36" t="str">
            <v>4.2.3</v>
          </cell>
          <cell r="B36">
            <v>96396</v>
          </cell>
          <cell r="C36" t="str">
            <v>SINAPI</v>
          </cell>
          <cell r="D36" t="str">
            <v>EXECUÇÃO E COMPACTAÇÃO DE BASE E OU SUB BASE COM BRITA GRADUADA SIMPLES - EXCLUSIVE CARGA E TRANSPORTE. AF_09/2017</v>
          </cell>
          <cell r="E36" t="str">
            <v>m³</v>
          </cell>
          <cell r="F36">
            <v>0</v>
          </cell>
          <cell r="G36">
            <v>140.01</v>
          </cell>
          <cell r="H36">
            <v>0</v>
          </cell>
        </row>
        <row r="37">
          <cell r="A37" t="str">
            <v>4.2.4</v>
          </cell>
          <cell r="B37">
            <v>95875</v>
          </cell>
          <cell r="C37" t="str">
            <v>SINAPI</v>
          </cell>
          <cell r="D37" t="str">
            <v>TRANSPORTE COM CAMINHÃO BASCULANTE 10 M³, EM VIA URBANA PAVIMENTADA, DMT ATÉ 30KM. AF_01/2018 (TRANSPORTE DA BRITA)</v>
          </cell>
          <cell r="E37" t="str">
            <v>m³.km</v>
          </cell>
          <cell r="F37">
            <v>0</v>
          </cell>
          <cell r="G37">
            <v>2.36</v>
          </cell>
          <cell r="H37">
            <v>0</v>
          </cell>
        </row>
        <row r="38">
          <cell r="A38" t="str">
            <v>4.2.5</v>
          </cell>
          <cell r="B38" t="str">
            <v>CP-07</v>
          </cell>
          <cell r="C38" t="str">
            <v>PRÓPRIA</v>
          </cell>
          <cell r="D38" t="str">
            <v>REGULARIZAÇÃO E COMPACTAÇÃO DO SUBLEITO ATE 20CM DE ESPESSURA</v>
          </cell>
          <cell r="E38" t="str">
            <v>m²</v>
          </cell>
          <cell r="F38">
            <v>0</v>
          </cell>
          <cell r="G38">
            <v>2.1070002730000001</v>
          </cell>
          <cell r="H38">
            <v>0</v>
          </cell>
        </row>
        <row r="40">
          <cell r="A40" t="str">
            <v>4.3</v>
          </cell>
          <cell r="D40" t="str">
            <v>IMPLANTAÇÃO DE REDE DE DRENAGEM</v>
          </cell>
          <cell r="H40">
            <v>0</v>
          </cell>
        </row>
        <row r="41">
          <cell r="A41" t="str">
            <v>4.3.1</v>
          </cell>
          <cell r="B41" t="str">
            <v>90091</v>
          </cell>
          <cell r="C41" t="str">
            <v>SINAPI</v>
          </cell>
          <cell r="D41" t="str">
            <v>ESCAVAÇÃO MECANIZADA DE VALA COM PROF. ATÉ 1,5 M(MÉDIA ENTRE MONTANTE E JUSANTE/UMA COMPOSIÇÃO POR TRECHO), COM ESCAVADEIRA HIDRÁULICA (0,8 M3), LARG. DE 1,5M A 2,5 M, EM SOLO DE 1A CATEGORIA, LOCAIS COM BAIXO NÍVEL DE INTERFERÊNCIA. AF_01/2015</v>
          </cell>
          <cell r="E41" t="str">
            <v>m³</v>
          </cell>
          <cell r="F41">
            <v>0</v>
          </cell>
          <cell r="G41">
            <v>5.53</v>
          </cell>
          <cell r="H41">
            <v>0</v>
          </cell>
        </row>
        <row r="42">
          <cell r="A42" t="str">
            <v>4.3.2</v>
          </cell>
          <cell r="B42">
            <v>90092</v>
          </cell>
          <cell r="C42" t="str">
            <v>SINAPI</v>
          </cell>
          <cell r="D42"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E42" t="str">
            <v>m³</v>
          </cell>
          <cell r="F42">
            <v>0</v>
          </cell>
          <cell r="G42">
            <v>5.46</v>
          </cell>
          <cell r="H42">
            <v>0</v>
          </cell>
        </row>
        <row r="43">
          <cell r="A43" t="str">
            <v>4.3.3</v>
          </cell>
          <cell r="B43">
            <v>90094</v>
          </cell>
          <cell r="C43" t="str">
            <v>SINAPI</v>
          </cell>
          <cell r="D43" t="str">
            <v>ESCAVAÇÃO MECANIZADA DE VALA COM PROF. MAIOR QUE 3,0 M ATÉ 4,5 M (MÉDIA ENTRE MONTANTE E JUSANTE/UMA COMPOSIÇÃO POR TRECHO), COM ESCAVADEIRA HIDRÁULICA (0,8 M3/111 HP), LARG. MENOR QUE 1,5 M, EM SOLO DE 1A CATEGORIA, LOCAIS COM BAIXO NÍVEL DE INTERFERÊNCIA. AF_01/2015</v>
          </cell>
          <cell r="E43" t="str">
            <v>m³</v>
          </cell>
          <cell r="F43">
            <v>0</v>
          </cell>
          <cell r="G43">
            <v>5.17</v>
          </cell>
          <cell r="H43">
            <v>0</v>
          </cell>
        </row>
        <row r="44">
          <cell r="A44" t="str">
            <v>4.3.4</v>
          </cell>
          <cell r="B44">
            <v>102318</v>
          </cell>
          <cell r="C44" t="str">
            <v>SINAPI</v>
          </cell>
          <cell r="D44" t="str">
            <v>ESCAVAÇÃO MECANIZADA DE VALA COM PROF.MAIOR QUE 4,5 M ATÉ 6,0 M (MÉDIA MONTANTE E JUSANTE/UMA COMPOSIÇÃO POR TRECHO),COM ESCAVADEIRA (0,8 M3), LARG. MENOR QUE 1,5 M, EM SOLO DE 2A CATEGORIA, EM LOCAIS COM BAIXO NÍVEL DE INTERFERÊNCIA. AF_02/2021</v>
          </cell>
          <cell r="E44" t="str">
            <v>m³</v>
          </cell>
          <cell r="F44">
            <v>0</v>
          </cell>
          <cell r="G44">
            <v>6.29</v>
          </cell>
          <cell r="H44">
            <v>0</v>
          </cell>
        </row>
        <row r="45">
          <cell r="A45" t="str">
            <v>4.3.5</v>
          </cell>
          <cell r="B45">
            <v>93358</v>
          </cell>
          <cell r="C45" t="str">
            <v>SINAPI</v>
          </cell>
          <cell r="D45" t="str">
            <v>ESCAVAÇÃO MANUAL DE VALA COM PROFUNDIDADE MENOR OU IGUAL A 1,30 M. AF_03/2016</v>
          </cell>
          <cell r="E45" t="str">
            <v>m³</v>
          </cell>
          <cell r="F45">
            <v>0</v>
          </cell>
          <cell r="G45">
            <v>65.349999999999994</v>
          </cell>
          <cell r="H45">
            <v>0</v>
          </cell>
        </row>
        <row r="46">
          <cell r="A46" t="str">
            <v>4.3.6</v>
          </cell>
          <cell r="B46">
            <v>101576</v>
          </cell>
          <cell r="C46" t="str">
            <v>SINAPI</v>
          </cell>
          <cell r="D46" t="str">
            <v>ESCORAMENTO DE VALA, TIPO DESCONTÍNUO, COM PROFUNDIDADE DE 0 A 1,5 M, LARGURA MENOR QUE 1,5 M. AF_08/2020</v>
          </cell>
          <cell r="E46" t="str">
            <v>m²</v>
          </cell>
          <cell r="F46">
            <v>0</v>
          </cell>
          <cell r="G46">
            <v>34.21</v>
          </cell>
          <cell r="H46">
            <v>0</v>
          </cell>
        </row>
        <row r="47">
          <cell r="A47" t="str">
            <v>4.3.7</v>
          </cell>
          <cell r="B47">
            <v>101579</v>
          </cell>
          <cell r="C47" t="str">
            <v>SINAPI</v>
          </cell>
          <cell r="D47" t="str">
            <v>ESCORAMENTO DE VALA, TIPO DESCONTÍNUO, COM PROFUNDIDADE DE 1,5 A 3,0 M, LARGURA MAIOR OU IGUAL A 1,5 M E MENOR QUE 2,5 M. AF_08/2020</v>
          </cell>
          <cell r="E47" t="str">
            <v>m²</v>
          </cell>
          <cell r="F47">
            <v>0</v>
          </cell>
          <cell r="G47">
            <v>37.11</v>
          </cell>
          <cell r="H47">
            <v>0</v>
          </cell>
        </row>
        <row r="48">
          <cell r="A48" t="str">
            <v>4.3.8</v>
          </cell>
          <cell r="B48">
            <v>101581</v>
          </cell>
          <cell r="C48" t="str">
            <v>SINAPI</v>
          </cell>
          <cell r="D48" t="str">
            <v>ESCORAMENTO DE VALA, TIPO DESCONTÍNUO, COM PROFUNDIDADE DE 3,0 A 4,5 M, LARGURA MAIOR OU IGUAL A 1,5 E MENOR QUE 2,5 M. AF_08/2020</v>
          </cell>
          <cell r="E48" t="str">
            <v>m²</v>
          </cell>
          <cell r="F48">
            <v>0</v>
          </cell>
          <cell r="G48">
            <v>34.14</v>
          </cell>
          <cell r="H48">
            <v>0</v>
          </cell>
        </row>
        <row r="49">
          <cell r="A49" t="str">
            <v>4.3.9</v>
          </cell>
          <cell r="B49">
            <v>7134</v>
          </cell>
          <cell r="C49" t="str">
            <v>ORSE</v>
          </cell>
          <cell r="D49" t="str">
            <v>ESCORAMENTO METÁLICO P/ VALAS, 2,50M&lt;=H&lt;=4.00 M, COM PRANCHAS METÁLICAS DE 4,7 MM X 30 CM E LONGARINAS E TRANSVERSINAS EM PERFIS DE AÇO, REAPROVEITAMENTO : 60 VEZES</v>
          </cell>
          <cell r="E49" t="str">
            <v>m²</v>
          </cell>
          <cell r="F49">
            <v>0</v>
          </cell>
          <cell r="G49">
            <v>62.76</v>
          </cell>
          <cell r="H49">
            <v>0</v>
          </cell>
        </row>
        <row r="50">
          <cell r="A50" t="str">
            <v>4.3.10</v>
          </cell>
          <cell r="B50" t="str">
            <v>CP-32</v>
          </cell>
          <cell r="C50" t="str">
            <v>PROPRIA</v>
          </cell>
          <cell r="D50" t="str">
            <v>Escoramento metálico p/ valas, 4,00m&lt;=h&lt;=6,00 m, com pranchas metálicas de 4,7 mm x 30 cm e longarinas e transversinas em perfis metálicos, reaproveitamento : 60 vezes</v>
          </cell>
          <cell r="E50" t="str">
            <v>m²</v>
          </cell>
          <cell r="F50">
            <v>0</v>
          </cell>
          <cell r="G50">
            <v>84.09</v>
          </cell>
          <cell r="H50">
            <v>0</v>
          </cell>
        </row>
        <row r="51">
          <cell r="A51" t="str">
            <v>4.3.11</v>
          </cell>
          <cell r="B51">
            <v>101625</v>
          </cell>
          <cell r="C51" t="str">
            <v>SINAPI</v>
          </cell>
          <cell r="D51" t="str">
            <v>PREPARO DE FUNDO DE VALA COM LARGURA MAIOR OU IGUAL A 1,5 M E MENOR QUE 2,5 M, COM CAMADA DE AREIA, LANÇAMENTO MECANIZADO. AF_08/2020</v>
          </cell>
          <cell r="E51" t="str">
            <v>m²</v>
          </cell>
          <cell r="F51">
            <v>0</v>
          </cell>
          <cell r="G51">
            <v>109.35</v>
          </cell>
          <cell r="H51">
            <v>0</v>
          </cell>
        </row>
        <row r="52">
          <cell r="A52" t="str">
            <v>4.3.12</v>
          </cell>
          <cell r="B52">
            <v>10048</v>
          </cell>
          <cell r="C52" t="str">
            <v>ORSE</v>
          </cell>
          <cell r="D52" t="str">
            <v>Fornecimento e assentamento de tubo corrugado parede dupla PEAD d= 375mm (15"), p/sistemas drenagem, Tigre-ADS N-12 ou similar</v>
          </cell>
          <cell r="E52" t="str">
            <v>m</v>
          </cell>
          <cell r="F52">
            <v>0</v>
          </cell>
          <cell r="G52">
            <v>262.64999999999998</v>
          </cell>
          <cell r="H52">
            <v>0</v>
          </cell>
        </row>
        <row r="53">
          <cell r="A53" t="str">
            <v>4.3.13</v>
          </cell>
          <cell r="B53" t="str">
            <v>S10155</v>
          </cell>
          <cell r="C53" t="str">
            <v>ORSE</v>
          </cell>
          <cell r="D53" t="str">
            <v>Fornecimento e assentamento de tubo corrugado parede dupla PEAD, d= 600mm (24"), p/sistemas drenagem, Tigre-ADS N-12 ou similar</v>
          </cell>
          <cell r="E53" t="str">
            <v>m</v>
          </cell>
          <cell r="F53">
            <v>0</v>
          </cell>
          <cell r="G53">
            <v>511.89</v>
          </cell>
          <cell r="H53">
            <v>0</v>
          </cell>
        </row>
        <row r="54">
          <cell r="A54" t="str">
            <v>4.3.14</v>
          </cell>
          <cell r="B54" t="str">
            <v>S10051</v>
          </cell>
          <cell r="C54" t="str">
            <v>ORSE</v>
          </cell>
          <cell r="D54" t="str">
            <v>Fornecimento e assentamento de tubo corrugado parede dupla PEAD, d= 750mm (30"), p/sistemas drenagem, Tigre-ADS N-12 ou similar</v>
          </cell>
          <cell r="E54" t="str">
            <v>m</v>
          </cell>
          <cell r="F54">
            <v>0</v>
          </cell>
          <cell r="G54">
            <v>791.74</v>
          </cell>
          <cell r="H54">
            <v>0</v>
          </cell>
        </row>
        <row r="55">
          <cell r="A55" t="str">
            <v>4.3.15</v>
          </cell>
          <cell r="B55" t="str">
            <v>S10157</v>
          </cell>
          <cell r="C55" t="str">
            <v>ORSE</v>
          </cell>
          <cell r="D55" t="str">
            <v>Fornecimento e assentamento de tubo corrugado parede dupla PEAD, d= 900mm (36"), p/sistemas de saneamento, Tigre-ADS N-12 ou similar</v>
          </cell>
          <cell r="E55" t="str">
            <v>m</v>
          </cell>
          <cell r="F55">
            <v>0</v>
          </cell>
          <cell r="G55">
            <v>912.72</v>
          </cell>
          <cell r="H55">
            <v>0</v>
          </cell>
        </row>
        <row r="56">
          <cell r="A56" t="str">
            <v>4.3.16</v>
          </cell>
          <cell r="B56" t="str">
            <v>S10053</v>
          </cell>
          <cell r="C56" t="str">
            <v>ORSE</v>
          </cell>
          <cell r="D56" t="str">
            <v>Fornecimento e assentamento de tubo corrugado parede dupla PEAD, d=1050mm (42"), p/sistemas drenagem, Tigre-ADS N-12 ou similar</v>
          </cell>
          <cell r="E56" t="str">
            <v>m</v>
          </cell>
          <cell r="F56">
            <v>0</v>
          </cell>
          <cell r="G56">
            <v>1248.8</v>
          </cell>
          <cell r="H56">
            <v>0</v>
          </cell>
        </row>
        <row r="57">
          <cell r="A57" t="str">
            <v>4.3.17</v>
          </cell>
          <cell r="B57" t="str">
            <v>S10054</v>
          </cell>
          <cell r="C57" t="str">
            <v>ORSE</v>
          </cell>
          <cell r="D57" t="str">
            <v>Fornecimento e assentamento de tubo corrugado parede dupla PEAD, d=1200mm (48"), p/sistemas drenagem, Tigre-ADS N-12 ou similar</v>
          </cell>
          <cell r="E57" t="str">
            <v>m</v>
          </cell>
          <cell r="F57">
            <v>0</v>
          </cell>
          <cell r="G57">
            <v>1513.32</v>
          </cell>
          <cell r="H57">
            <v>0</v>
          </cell>
        </row>
        <row r="58">
          <cell r="A58" t="str">
            <v>4.3.18</v>
          </cell>
          <cell r="B58" t="str">
            <v>S10055</v>
          </cell>
          <cell r="C58" t="str">
            <v>ORSE</v>
          </cell>
          <cell r="D58" t="str">
            <v>Fornecimento e assentamento de tubo corrugado parede dupla PEAD, d=1500mm (60"), p/sistemas drenagem, Tigre-ADS N-12 ou similar</v>
          </cell>
          <cell r="E58" t="str">
            <v>m</v>
          </cell>
          <cell r="F58">
            <v>0</v>
          </cell>
          <cell r="G58">
            <v>2047.43</v>
          </cell>
          <cell r="H58">
            <v>0</v>
          </cell>
        </row>
        <row r="59">
          <cell r="A59" t="str">
            <v>4.3.19</v>
          </cell>
          <cell r="B59">
            <v>99252</v>
          </cell>
          <cell r="C59" t="str">
            <v>SINAPI</v>
          </cell>
          <cell r="D59" t="str">
            <v>BASE PARA POÇO DE VISITA RETANGULAR PARA DRENAGEM, EM ALVENARIA COM BLOCOS DE CONCRETO, DIMENSÕES INTERNAS = 1X1 M, PROFUNDIDADE = 1,40 M, EXCLUINDO TAMPÃO. AF_12/2020</v>
          </cell>
          <cell r="E59" t="str">
            <v>UN</v>
          </cell>
          <cell r="F59">
            <v>0</v>
          </cell>
          <cell r="G59">
            <v>2205.85</v>
          </cell>
          <cell r="H59">
            <v>0</v>
          </cell>
        </row>
        <row r="60">
          <cell r="A60" t="str">
            <v>4.3.20</v>
          </cell>
          <cell r="B60">
            <v>99290</v>
          </cell>
          <cell r="C60" t="str">
            <v>SINAPI</v>
          </cell>
          <cell r="D60" t="str">
            <v>BASE PARA POÇO DE VISITA RETANGULAR PARA DRENAGEM, EM ALVENARIA COM BLOCOS DE CONCRETO, DIMENSÕES INTERNAS = 1,5X1,5 M, PROFUNDIDADE = 1,40 M, EXCLUINDO TAMPÃO. AF_12/2020</v>
          </cell>
          <cell r="E60" t="str">
            <v>UN</v>
          </cell>
          <cell r="F60">
            <v>0</v>
          </cell>
          <cell r="G60">
            <v>3463.49</v>
          </cell>
          <cell r="H60">
            <v>0</v>
          </cell>
        </row>
        <row r="61">
          <cell r="A61" t="str">
            <v>4.3.21</v>
          </cell>
          <cell r="B61">
            <v>99301</v>
          </cell>
          <cell r="C61" t="str">
            <v>SINAPI</v>
          </cell>
          <cell r="D61" t="str">
            <v>BASE PARA POÇO DE VISITA RETANGULAR PARA DRENAGEM, EM ALVENARIA COM BLOCOS DE CONCRETO, DIMENSÕES INTERNAS = 2X2 M, PROFUNDIDADE = 1,40 M, EXCLUINDO TAMPÃO. AF_12/2020</v>
          </cell>
          <cell r="E61" t="str">
            <v>UN</v>
          </cell>
          <cell r="F61">
            <v>0</v>
          </cell>
          <cell r="G61">
            <v>5106.96</v>
          </cell>
          <cell r="H61">
            <v>0</v>
          </cell>
        </row>
        <row r="62">
          <cell r="A62" t="str">
            <v>4.3.22</v>
          </cell>
          <cell r="B62">
            <v>99326</v>
          </cell>
          <cell r="C62" t="str">
            <v>SINAPI</v>
          </cell>
          <cell r="D62" t="str">
            <v>BASE PARA POÇO DE VISITA RETANGULAR PARA DRENAGEM, EM ALVENARIA COM BLOCOS DE CONCRETO, DIMENSÕES INTERNAS = 2,5X2,5 M, PROFUNDIDADE = 1,40 M, EXCLUINDO TAMPÃO. AF_12/2020</v>
          </cell>
          <cell r="E62" t="str">
            <v>UN</v>
          </cell>
          <cell r="F62">
            <v>0</v>
          </cell>
          <cell r="G62">
            <v>7102.34</v>
          </cell>
          <cell r="H62">
            <v>0</v>
          </cell>
        </row>
        <row r="63">
          <cell r="A63" t="str">
            <v>4.3.23</v>
          </cell>
          <cell r="B63">
            <v>94971</v>
          </cell>
          <cell r="C63" t="str">
            <v>SINAPI</v>
          </cell>
          <cell r="D63" t="str">
            <v>CONCRETO FCK = 25MPA, TRAÇO 1:2,3:2,7 (CIMENTO/ AREIA MÉDIA/ BRITA 1)- PREPARO MECÂNICO COM BETONEIRA 600 L. AF_07/2016</v>
          </cell>
          <cell r="E63" t="str">
            <v>m³</v>
          </cell>
          <cell r="F63">
            <v>0</v>
          </cell>
          <cell r="G63">
            <v>413.74</v>
          </cell>
          <cell r="H63">
            <v>0</v>
          </cell>
        </row>
        <row r="64">
          <cell r="A64" t="str">
            <v>4.3.24</v>
          </cell>
          <cell r="B64">
            <v>103670</v>
          </cell>
          <cell r="C64" t="str">
            <v>SINAPI</v>
          </cell>
          <cell r="D64" t="str">
            <v>LANÇAMENTO COM USO DE BALDES, ADENSAMENTO E ACABAMENTO DE CONCRETO EM ESTRUTURAS. AF_02/2022</v>
          </cell>
          <cell r="E64" t="str">
            <v>m³</v>
          </cell>
          <cell r="F64">
            <v>0</v>
          </cell>
          <cell r="G64">
            <v>225.07</v>
          </cell>
          <cell r="H64">
            <v>0</v>
          </cell>
        </row>
        <row r="65">
          <cell r="A65" t="str">
            <v>4.3.25</v>
          </cell>
          <cell r="B65">
            <v>92803</v>
          </cell>
          <cell r="C65" t="str">
            <v>SINAPI</v>
          </cell>
          <cell r="D65" t="str">
            <v>CORTE E DOBRA DE AÇO CA-50, DIÂMETRO DE 10,0 MM. AF_06/2022</v>
          </cell>
          <cell r="E65" t="str">
            <v>kg</v>
          </cell>
          <cell r="F65">
            <v>0</v>
          </cell>
          <cell r="G65">
            <v>14.13</v>
          </cell>
          <cell r="H65">
            <v>0</v>
          </cell>
        </row>
        <row r="66">
          <cell r="A66" t="str">
            <v>4.3.26</v>
          </cell>
          <cell r="B66" t="str">
            <v>S11668</v>
          </cell>
          <cell r="C66" t="str">
            <v>ORSE</v>
          </cell>
          <cell r="D66" t="str">
            <v>Forma plana para estruturas, em compensado plastificado de 12mm, 05 usos, exclusive escoramento - Revisada 07.2015</v>
          </cell>
          <cell r="E66" t="str">
            <v>m²</v>
          </cell>
          <cell r="F66">
            <v>0</v>
          </cell>
          <cell r="G66">
            <v>49.33</v>
          </cell>
          <cell r="H66">
            <v>0</v>
          </cell>
        </row>
        <row r="67">
          <cell r="A67" t="str">
            <v>4.3.27</v>
          </cell>
          <cell r="B67">
            <v>89465</v>
          </cell>
          <cell r="C67" t="str">
            <v>SINAPI</v>
          </cell>
          <cell r="D67" t="str">
            <v>ALVENARIA DE BLOCOS DE CONCRETO ESTRUTURAL 14X19X29 CM, (ESPESSURA 14 CM) FBK = 14,0 MPA, PARA PAREDES COM ÁREA LÍQUIDA MAIOR OU IGUAL A 6M², SEM VÃOS, UTILIZANDO PALHETA. AF_12/2014</v>
          </cell>
          <cell r="E67" t="str">
            <v>m²</v>
          </cell>
          <cell r="F67">
            <v>0</v>
          </cell>
          <cell r="G67">
            <v>93.39</v>
          </cell>
          <cell r="H67">
            <v>0</v>
          </cell>
        </row>
        <row r="68">
          <cell r="A68" t="str">
            <v>4.3.28</v>
          </cell>
          <cell r="B68">
            <v>98681</v>
          </cell>
          <cell r="C68" t="str">
            <v>SINAPI</v>
          </cell>
          <cell r="D68" t="str">
            <v>PISO CIMENTADO, TRAÇO 1:3 (CIMENTO E AREIA), ACABAMENTO RÚSTICO, ESPESSURA 2,0 CM, PREPARO MECÂNICO DA ARGAMASSA. AF_06/2018</v>
          </cell>
          <cell r="E68" t="str">
            <v>m²</v>
          </cell>
          <cell r="F68">
            <v>0</v>
          </cell>
          <cell r="G68">
            <v>28</v>
          </cell>
          <cell r="H68">
            <v>0</v>
          </cell>
        </row>
        <row r="69">
          <cell r="A69" t="str">
            <v>4.3.29</v>
          </cell>
          <cell r="B69" t="str">
            <v>CP-08</v>
          </cell>
          <cell r="C69" t="str">
            <v>PROPRIA</v>
          </cell>
          <cell r="D69" t="str">
            <v>Chaminé dos poços de visita - CPV 01 - areia e brita comerciais</v>
          </cell>
          <cell r="E69" t="str">
            <v>un</v>
          </cell>
          <cell r="F69">
            <v>0</v>
          </cell>
          <cell r="G69">
            <v>800.57388040000001</v>
          </cell>
          <cell r="H69">
            <v>0</v>
          </cell>
        </row>
        <row r="70">
          <cell r="A70" t="str">
            <v>4.3.30</v>
          </cell>
          <cell r="B70">
            <v>96995</v>
          </cell>
          <cell r="C70" t="str">
            <v>SINAPI</v>
          </cell>
          <cell r="D70" t="str">
            <v>REATERRO MANUAL APILOADO COM SOQUETE. AF_10/2017</v>
          </cell>
          <cell r="E70" t="str">
            <v>m³</v>
          </cell>
          <cell r="F70">
            <v>0</v>
          </cell>
          <cell r="G70">
            <v>39.619999999999997</v>
          </cell>
          <cell r="H70">
            <v>0</v>
          </cell>
        </row>
        <row r="71">
          <cell r="A71" t="str">
            <v>4.3.31</v>
          </cell>
          <cell r="B71" t="str">
            <v>CP-09</v>
          </cell>
          <cell r="C71" t="str">
            <v>PROPRIA</v>
          </cell>
          <cell r="D71" t="str">
            <v>Fornecimento e assentamento de tampão de ferro fundido TDA-600mm, 300kg/cm², para poço de visita e caixas de passagem</v>
          </cell>
          <cell r="E71" t="str">
            <v>un</v>
          </cell>
          <cell r="F71">
            <v>0</v>
          </cell>
          <cell r="G71">
            <v>698.21345999999994</v>
          </cell>
          <cell r="H71">
            <v>0</v>
          </cell>
        </row>
        <row r="72">
          <cell r="A72" t="str">
            <v>4.3.32</v>
          </cell>
          <cell r="B72" t="str">
            <v>CP-10</v>
          </cell>
          <cell r="C72" t="str">
            <v>PROPRIA</v>
          </cell>
          <cell r="D72" t="str">
            <v>CARGA E DESCARGA MECANIZADAS DE ENTULHO EM CAMINHÃO BASCULANTE 6 M³</v>
          </cell>
          <cell r="E72" t="str">
            <v>m³</v>
          </cell>
          <cell r="F72">
            <v>0</v>
          </cell>
          <cell r="G72">
            <v>4.8186</v>
          </cell>
          <cell r="H72">
            <v>0</v>
          </cell>
        </row>
        <row r="73">
          <cell r="A73" t="str">
            <v>4.3.33</v>
          </cell>
          <cell r="B73">
            <v>95875</v>
          </cell>
          <cell r="C73" t="str">
            <v>SINAPI</v>
          </cell>
          <cell r="D73" t="str">
            <v xml:space="preserve">TRANSPORTE COM CAMINHÃO BASCULANTE DE 10 M³, EM VIA URBANA PAVIMENTADA, DMT ATÉ 30 KM. AF_12/2016 </v>
          </cell>
          <cell r="E73" t="str">
            <v>m³.km</v>
          </cell>
          <cell r="F73">
            <v>0</v>
          </cell>
          <cell r="G73">
            <v>2.36</v>
          </cell>
          <cell r="H73">
            <v>0</v>
          </cell>
        </row>
        <row r="74">
          <cell r="A74" t="str">
            <v>4.3.34</v>
          </cell>
          <cell r="B74">
            <v>93371</v>
          </cell>
          <cell r="C74" t="str">
            <v>SINAPI</v>
          </cell>
          <cell r="D74" t="str">
            <v>REATERRO MECANIZADO DE VALA COM ESCAVADEIRA HIDRÁULICA (CAPACIDADE DA CAÇAMBA: 0,8 M³ / POTÊNCIA: 111 HP), LARGURA DE 1,5 A 2,5 M, PROFUNDIDADE DE 3,0 A 4,5 M, COM SOLO (SEM SUBSTITUIÇÃO) DE 1ª CATEGORIA EM LOCAIS COM BAIXO NÍVEL DE INTERFERÊNCIA. AF_04/2016</v>
          </cell>
          <cell r="E74" t="str">
            <v>m³</v>
          </cell>
          <cell r="F74">
            <v>0</v>
          </cell>
          <cell r="G74">
            <v>9.59</v>
          </cell>
          <cell r="H74">
            <v>0</v>
          </cell>
        </row>
        <row r="75">
          <cell r="A75" t="str">
            <v>4.3.35</v>
          </cell>
          <cell r="B75">
            <v>95875</v>
          </cell>
          <cell r="C75" t="str">
            <v>SINAPI</v>
          </cell>
          <cell r="D75" t="str">
            <v xml:space="preserve">TRANSPORTE COM CAMINHÃO BASCULANTE DE 10 M³, EM VIA URBANA PAVIMENTADA, DMT ATÉ 30 KM. AF_12/2016 </v>
          </cell>
          <cell r="E75" t="str">
            <v>m³.km</v>
          </cell>
          <cell r="F75">
            <v>0</v>
          </cell>
          <cell r="G75">
            <v>2.36</v>
          </cell>
          <cell r="H75">
            <v>0</v>
          </cell>
        </row>
        <row r="77">
          <cell r="A77">
            <v>5</v>
          </cell>
          <cell r="D77" t="str">
            <v>REPOSIÇÃO ASFÁLTICA</v>
          </cell>
          <cell r="H77">
            <v>0</v>
          </cell>
        </row>
        <row r="78">
          <cell r="A78" t="str">
            <v>5.1</v>
          </cell>
          <cell r="D78" t="str">
            <v>REVESTIMENTO ASFÁLTICO</v>
          </cell>
        </row>
        <row r="79">
          <cell r="A79" t="str">
            <v>5.1.1</v>
          </cell>
          <cell r="B79" t="str">
            <v>CP-11</v>
          </cell>
          <cell r="C79" t="str">
            <v>COMPOSIÇÃO</v>
          </cell>
          <cell r="D79" t="str">
            <v>EXECUÇÃO DE IMPRIMAÇÃO COM ASFALTO DILUÍDO CM-30. AF_09/2017</v>
          </cell>
          <cell r="E79" t="str">
            <v>m²</v>
          </cell>
          <cell r="F79">
            <v>0</v>
          </cell>
          <cell r="G79">
            <v>8.376873999999999</v>
          </cell>
          <cell r="H79">
            <v>0</v>
          </cell>
        </row>
        <row r="80">
          <cell r="A80" t="str">
            <v>5.1.2</v>
          </cell>
          <cell r="B80" t="str">
            <v>CP-12</v>
          </cell>
          <cell r="C80" t="str">
            <v>COMPOSIÇÃO</v>
          </cell>
          <cell r="D80" t="str">
            <v>CONSTRUÇÃO DE PAVIMENTO COM APLICAÇÃO DE CONCRETO BETUMINOSO USINADO A QUENTE (CBUQ), CAMADA DE ROLAMENTO, COM ESPESSURA DE 3,0 CM - EXCLUSIVE TRANSPORTE. AF_03/2017</v>
          </cell>
          <cell r="E80" t="str">
            <v>m³</v>
          </cell>
          <cell r="F80">
            <v>0</v>
          </cell>
          <cell r="G80">
            <v>1497.8706694000005</v>
          </cell>
          <cell r="H80">
            <v>0</v>
          </cell>
        </row>
        <row r="81">
          <cell r="A81" t="str">
            <v>5.1.3</v>
          </cell>
          <cell r="B81" t="str">
            <v>CP-13</v>
          </cell>
          <cell r="C81" t="str">
            <v>COMPOSIÇÃO</v>
          </cell>
          <cell r="D81" t="str">
            <v>Carga, manobra e descarga de mistura betuminosa a quente em caminhão basculante de 6 m³ - carga em usina de asfalto 100/140 t/h e descarga em vibroacabadora</v>
          </cell>
          <cell r="E81" t="str">
            <v>t</v>
          </cell>
          <cell r="F81">
            <v>0</v>
          </cell>
          <cell r="G81">
            <v>7.6519586999999998</v>
          </cell>
          <cell r="H81">
            <v>0</v>
          </cell>
        </row>
        <row r="82">
          <cell r="A82" t="str">
            <v>5.1.4</v>
          </cell>
          <cell r="B82">
            <v>95878</v>
          </cell>
          <cell r="C82" t="str">
            <v>SINAPI</v>
          </cell>
          <cell r="D82" t="str">
            <v>TRANSPORTE COM CAMINHÃO BASCULANTE DE 10 M³, EM VIA URBANA PAVIMENTADA, DMT ATÉ 30 KM (UNIDADE: TXKM). AF_07/2020</v>
          </cell>
          <cell r="E82" t="str">
            <v>t.km</v>
          </cell>
          <cell r="F82">
            <v>0</v>
          </cell>
          <cell r="G82">
            <v>1.6</v>
          </cell>
          <cell r="H82">
            <v>0</v>
          </cell>
        </row>
        <row r="83">
          <cell r="A83" t="str">
            <v>5.1.5</v>
          </cell>
          <cell r="B83" t="str">
            <v>CP-14</v>
          </cell>
          <cell r="C83" t="str">
            <v>COMPOSIÇÃO</v>
          </cell>
          <cell r="D83" t="str">
            <v>EXECUÇÃO DE PINTURA DE LIGAÇÃO SEM EMULSÃO ASFÁLTICA RR-1C. AF_11/2019</v>
          </cell>
          <cell r="E83" t="str">
            <v>m²</v>
          </cell>
          <cell r="F83">
            <v>0</v>
          </cell>
          <cell r="G83">
            <v>0.84472199999999997</v>
          </cell>
          <cell r="H83">
            <v>0</v>
          </cell>
        </row>
        <row r="84">
          <cell r="A84" t="str">
            <v>5.1.6</v>
          </cell>
          <cell r="B84">
            <v>96396</v>
          </cell>
          <cell r="C84" t="str">
            <v>SINAPI</v>
          </cell>
          <cell r="D84" t="str">
            <v>EXECUÇÃO E COMPACTAÇÃO DE BASE E OU SUB BASE PARA PAVIMENTAÇÃO DE BRITA GRADUADA SIMPLES - EXCLUSIVE CARGA E TRANSPORTE. AF_11/2019</v>
          </cell>
          <cell r="E84" t="str">
            <v>m³</v>
          </cell>
          <cell r="F84">
            <v>0</v>
          </cell>
          <cell r="G84">
            <v>140.46</v>
          </cell>
          <cell r="H84">
            <v>0</v>
          </cell>
        </row>
        <row r="85">
          <cell r="A85" t="str">
            <v>5.2</v>
          </cell>
          <cell r="B85" t="str">
            <v>AQUISIÇÃO DO MATERIAL BETUMINOSO</v>
          </cell>
        </row>
        <row r="86">
          <cell r="A86" t="str">
            <v>5.2.1</v>
          </cell>
          <cell r="B86" t="str">
            <v>CP-15</v>
          </cell>
          <cell r="C86" t="str">
            <v>COTAÇÃO</v>
          </cell>
          <cell r="D86" t="str">
            <v>Aquisição de material asfáltico - CM-30</v>
          </cell>
          <cell r="E86" t="str">
            <v>t</v>
          </cell>
          <cell r="F86">
            <v>0</v>
          </cell>
          <cell r="G86">
            <v>6623.978918118697</v>
          </cell>
          <cell r="H86">
            <v>0</v>
          </cell>
        </row>
        <row r="87">
          <cell r="A87" t="str">
            <v>5.2.2</v>
          </cell>
          <cell r="B87" t="str">
            <v>CP-16</v>
          </cell>
          <cell r="C87" t="str">
            <v>COTAÇÃO</v>
          </cell>
          <cell r="D87" t="str">
            <v>Aquisição de material asfáltico - RR 1C</v>
          </cell>
          <cell r="E87" t="str">
            <v>t</v>
          </cell>
          <cell r="F87">
            <v>0</v>
          </cell>
          <cell r="G87">
            <v>3838.7778871352257</v>
          </cell>
          <cell r="H87">
            <v>0</v>
          </cell>
        </row>
        <row r="88">
          <cell r="A88" t="str">
            <v>5.2.3</v>
          </cell>
          <cell r="B88" t="str">
            <v>CP-17</v>
          </cell>
          <cell r="C88" t="str">
            <v>COTAÇÃO</v>
          </cell>
          <cell r="D88" t="str">
            <v>Aquisição de material asfáltico - CAP-50/70</v>
          </cell>
          <cell r="E88" t="str">
            <v>t</v>
          </cell>
          <cell r="F88">
            <v>0</v>
          </cell>
          <cell r="G88">
            <v>5371.3571781468927</v>
          </cell>
          <cell r="H88">
            <v>0</v>
          </cell>
        </row>
        <row r="89">
          <cell r="A89" t="str">
            <v>5.3</v>
          </cell>
          <cell r="B89" t="str">
            <v>TRANSPORTE DO MATERIAL BETUMINOSO</v>
          </cell>
        </row>
        <row r="90">
          <cell r="A90" t="str">
            <v>5.3.1</v>
          </cell>
          <cell r="B90" t="str">
            <v>CP-18</v>
          </cell>
          <cell r="C90" t="str">
            <v>COMPOSIÇÃO</v>
          </cell>
          <cell r="D90" t="str">
            <v>Transporte de material asfáltico - CM 30</v>
          </cell>
          <cell r="E90" t="str">
            <v>t</v>
          </cell>
          <cell r="F90">
            <v>0</v>
          </cell>
          <cell r="G90">
            <v>584.85</v>
          </cell>
          <cell r="H90">
            <v>0</v>
          </cell>
        </row>
        <row r="91">
          <cell r="A91" t="str">
            <v>5.3.2</v>
          </cell>
          <cell r="B91" t="str">
            <v>CP-19</v>
          </cell>
          <cell r="C91" t="str">
            <v>COMPOSIÇÃO</v>
          </cell>
          <cell r="D91" t="str">
            <v>Transporte de material asfáltico - RR 1C</v>
          </cell>
          <cell r="E91" t="str">
            <v>t</v>
          </cell>
          <cell r="F91">
            <v>0</v>
          </cell>
          <cell r="G91">
            <v>584.85</v>
          </cell>
          <cell r="H91">
            <v>0</v>
          </cell>
        </row>
        <row r="92">
          <cell r="A92" t="str">
            <v>5.3.3</v>
          </cell>
          <cell r="B92" t="str">
            <v>CP-20</v>
          </cell>
          <cell r="C92" t="str">
            <v>COMPOSIÇÃO</v>
          </cell>
          <cell r="D92" t="str">
            <v>Transporte de material asfáltico - CAP 50/70</v>
          </cell>
          <cell r="E92" t="str">
            <v>t</v>
          </cell>
          <cell r="F92">
            <v>0</v>
          </cell>
          <cell r="G92">
            <v>405.97</v>
          </cell>
          <cell r="H92">
            <v>0</v>
          </cell>
        </row>
        <row r="94">
          <cell r="A94">
            <v>6</v>
          </cell>
          <cell r="D94" t="str">
            <v>LAGOA DE ESTABILIZAÇÃO</v>
          </cell>
          <cell r="H94">
            <v>0</v>
          </cell>
        </row>
        <row r="95">
          <cell r="A95" t="str">
            <v>6.1</v>
          </cell>
          <cell r="D95" t="str">
            <v>SERVIÇOS TÉCNICOS</v>
          </cell>
          <cell r="H95">
            <v>0</v>
          </cell>
        </row>
        <row r="96">
          <cell r="A96" t="str">
            <v>6.1.1</v>
          </cell>
          <cell r="B96">
            <v>98525</v>
          </cell>
          <cell r="C96" t="str">
            <v>SINAPI</v>
          </cell>
          <cell r="D96" t="str">
            <v>LIMPEZA MECANIZADA DE CAMADA VEGETAL, VEGETAÇÃO E PEQUENAS ÁRVORES (DIÂMETRO DE TRONCO MENOR QUE 0,20 M), COM TRATOR DE ESTEIRAS.AF_05/2018</v>
          </cell>
          <cell r="E96" t="str">
            <v>m²</v>
          </cell>
          <cell r="F96">
            <v>0</v>
          </cell>
          <cell r="G96">
            <v>0.32</v>
          </cell>
          <cell r="H96">
            <v>0</v>
          </cell>
        </row>
        <row r="97">
          <cell r="A97" t="str">
            <v>6.1.2</v>
          </cell>
          <cell r="B97">
            <v>98529</v>
          </cell>
          <cell r="C97" t="str">
            <v>SINAPI</v>
          </cell>
          <cell r="D97" t="str">
            <v>CORTE RASO E RECORTE DE ÁRVORE COM DIÂMETRO DE TRONCO MAIOR OU IGUAL A 0,20 M E MENOR QUE 0,40 M.AF_05/2018</v>
          </cell>
          <cell r="E97" t="str">
            <v>und</v>
          </cell>
          <cell r="F97">
            <v>0</v>
          </cell>
          <cell r="G97">
            <v>50.43</v>
          </cell>
          <cell r="H97">
            <v>0</v>
          </cell>
        </row>
        <row r="98">
          <cell r="A98" t="str">
            <v>6.1.3</v>
          </cell>
          <cell r="B98">
            <v>98530</v>
          </cell>
          <cell r="C98" t="str">
            <v>SINAPI</v>
          </cell>
          <cell r="D98" t="str">
            <v>CORTE RASO E RECORTE DE ÁRVORE COM DIÂMETRO DE TRONCO MAIOR OU IGUAL A0,40 M E MENOR QUE 0,60 M.AF_05/2018</v>
          </cell>
          <cell r="E98" t="str">
            <v>und</v>
          </cell>
          <cell r="F98">
            <v>0</v>
          </cell>
          <cell r="G98">
            <v>89.85</v>
          </cell>
          <cell r="H98">
            <v>0</v>
          </cell>
        </row>
        <row r="99">
          <cell r="A99" t="str">
            <v>6.1.4</v>
          </cell>
          <cell r="B99" t="str">
            <v>S02548</v>
          </cell>
          <cell r="C99" t="str">
            <v>ORSE</v>
          </cell>
          <cell r="D99" t="str">
            <v>LOCAÇÃO DE SERVIÇOS DE TERRAPLENAGEM DE OBRAS CIVIS</v>
          </cell>
          <cell r="E99" t="str">
            <v>m²</v>
          </cell>
          <cell r="F99">
            <v>0</v>
          </cell>
          <cell r="G99">
            <v>1.2</v>
          </cell>
          <cell r="H99">
            <v>0</v>
          </cell>
        </row>
        <row r="102">
          <cell r="A102" t="str">
            <v>6.3</v>
          </cell>
          <cell r="D102" t="str">
            <v>MOVIMENTO DE TERRA</v>
          </cell>
          <cell r="H102">
            <v>0</v>
          </cell>
        </row>
        <row r="103">
          <cell r="A103" t="str">
            <v>6.3.1</v>
          </cell>
          <cell r="B103">
            <v>93358</v>
          </cell>
          <cell r="C103" t="str">
            <v>SINAPI</v>
          </cell>
          <cell r="D103" t="str">
            <v>ESCAVAÇÃO MANUAL DE VALA COM PROFUNDIDADE MENOR OU IGUAL A 1,30 M. AF_03/2016</v>
          </cell>
          <cell r="E103" t="str">
            <v>m³</v>
          </cell>
          <cell r="F103">
            <v>0</v>
          </cell>
          <cell r="G103">
            <v>65.47</v>
          </cell>
          <cell r="H103">
            <v>0</v>
          </cell>
        </row>
        <row r="104">
          <cell r="A104" t="str">
            <v>6.3.2</v>
          </cell>
          <cell r="B104" t="str">
            <v>CP-21</v>
          </cell>
          <cell r="C104" t="str">
            <v>PROPRIA</v>
          </cell>
          <cell r="D104" t="str">
            <v>ESCAVACAO MECANICA DE MATERIAL 1A. CATEGORIA, PROVENIENTE DE CORTE DE SUBLEITO (C/TRATOR ESTEIRAS  160HP)</v>
          </cell>
          <cell r="E104" t="str">
            <v>m³</v>
          </cell>
          <cell r="F104">
            <v>0</v>
          </cell>
          <cell r="G104">
            <v>2.2553231999999999</v>
          </cell>
          <cell r="H104">
            <v>0</v>
          </cell>
        </row>
        <row r="105">
          <cell r="A105" t="str">
            <v>6.3.3</v>
          </cell>
          <cell r="B105" t="str">
            <v>CP-22</v>
          </cell>
          <cell r="C105" t="str">
            <v>PROPRIA</v>
          </cell>
          <cell r="D105" t="str">
            <v>REGULARIZACAO DE SUPERFICIES EM TERRA COM MOTONIVELADORA</v>
          </cell>
          <cell r="E105" t="str">
            <v>m²</v>
          </cell>
          <cell r="F105">
            <v>0</v>
          </cell>
          <cell r="G105">
            <v>0.71516999999999997</v>
          </cell>
          <cell r="H105">
            <v>0</v>
          </cell>
        </row>
        <row r="106">
          <cell r="A106" t="str">
            <v>6.3.4</v>
          </cell>
          <cell r="B106">
            <v>93382</v>
          </cell>
          <cell r="C106" t="str">
            <v>SINAPI</v>
          </cell>
          <cell r="D106" t="str">
            <v>REATERRO MANUAL DE VALAS COM COMPACTAÇÃO MECANIZADA. AF_04/2016</v>
          </cell>
          <cell r="E106" t="str">
            <v>m³</v>
          </cell>
          <cell r="F106">
            <v>0</v>
          </cell>
          <cell r="G106">
            <v>25.05</v>
          </cell>
          <cell r="H106">
            <v>0</v>
          </cell>
        </row>
        <row r="107">
          <cell r="A107" t="str">
            <v>6.3.5</v>
          </cell>
          <cell r="B107">
            <v>93367</v>
          </cell>
          <cell r="C107" t="str">
            <v>SINAPI</v>
          </cell>
          <cell r="D107" t="str">
            <v xml:space="preserve">REATERRO MECANIZADO DE VALA COM ESCAVADEIRA HIDRÁULICA (CAPACIDADE DA CAÇAMBA: 0,8 M³ / POTÊNCIA: 111 HP), LARGURA DE 1,5 A 2,5 M, PROFUNDIDADE ATÉ 1,5 M, COM SOLO DE 1ª CATEGORIA EM LOCAIS COM BAIXO NÍVEL DE INTERFERÊNCIA. </v>
          </cell>
          <cell r="E107" t="str">
            <v>m³</v>
          </cell>
          <cell r="F107">
            <v>0</v>
          </cell>
          <cell r="G107">
            <v>19.04</v>
          </cell>
          <cell r="H107">
            <v>0</v>
          </cell>
        </row>
        <row r="108">
          <cell r="A108" t="str">
            <v>6.3.6</v>
          </cell>
          <cell r="B108" t="str">
            <v>CP-21</v>
          </cell>
          <cell r="C108" t="str">
            <v>PROPRIA</v>
          </cell>
          <cell r="D108" t="str">
            <v>ESCAVACAO MECANICA DE MATERIAL 1A. CATEGORIA, PROVENIENTE DE CORTE DE SUBLEITO (C/TRATOR ESTEIRAS  160HP)</v>
          </cell>
          <cell r="E108" t="str">
            <v>m³</v>
          </cell>
          <cell r="F108">
            <v>0</v>
          </cell>
          <cell r="G108">
            <v>2.2553231999999999</v>
          </cell>
          <cell r="H108">
            <v>0</v>
          </cell>
        </row>
        <row r="109">
          <cell r="A109" t="str">
            <v>6.3.7</v>
          </cell>
          <cell r="B109">
            <v>96385</v>
          </cell>
          <cell r="C109" t="str">
            <v>SINAPI</v>
          </cell>
          <cell r="D109" t="str">
            <v>EXECUÇÃO E COMPACTAÇÃO DE ATERRO COM SOLO PREDOMINANTEMENTE ARGILOSO - EXCLUSIVE ESCAVAÇÃO, CARGA E TRANSPORTE E SOLO. AF_09/2017</v>
          </cell>
          <cell r="E109" t="str">
            <v>m³</v>
          </cell>
          <cell r="F109">
            <v>0</v>
          </cell>
          <cell r="G109">
            <v>9.98</v>
          </cell>
          <cell r="H109">
            <v>0</v>
          </cell>
        </row>
        <row r="110">
          <cell r="A110" t="str">
            <v>6.3.8</v>
          </cell>
          <cell r="B110">
            <v>97913</v>
          </cell>
          <cell r="C110" t="str">
            <v>SINAPI</v>
          </cell>
          <cell r="D110" t="str">
            <v>TRANSPORTE COM CAMINHÃO BASCULANTE DE 6 M3, EM VIA URBANA EM REVESTIMENTO PRIMÁRIO (UNIDADE: M3XKM).</v>
          </cell>
          <cell r="E110" t="str">
            <v>m³.km</v>
          </cell>
          <cell r="F110">
            <v>0</v>
          </cell>
          <cell r="G110">
            <v>2.94</v>
          </cell>
          <cell r="H110">
            <v>0</v>
          </cell>
        </row>
        <row r="111">
          <cell r="A111" t="str">
            <v>6.3.9</v>
          </cell>
          <cell r="B111" t="str">
            <v>CP-23</v>
          </cell>
          <cell r="C111" t="str">
            <v>SINAPI</v>
          </cell>
          <cell r="D111" t="str">
            <v>CARGA E DESCARGA MECANICA DE SOLO UTILIZANDO CAMINHAO BASCULANTE 6,0M3/16T E PA CARREGADEIRA SOBRE PNEUS 128 HP, CAPACIDADE DA CAÇAMBA 1,7 A 2,8 M3</v>
          </cell>
          <cell r="E111" t="str">
            <v>m³</v>
          </cell>
          <cell r="F111">
            <v>0</v>
          </cell>
          <cell r="G111">
            <v>2.1194999999999999</v>
          </cell>
          <cell r="H111">
            <v>0</v>
          </cell>
        </row>
        <row r="112">
          <cell r="A112" t="str">
            <v>6.3.10</v>
          </cell>
          <cell r="B112">
            <v>97913</v>
          </cell>
          <cell r="C112" t="str">
            <v>SINAPI</v>
          </cell>
          <cell r="D112" t="str">
            <v>TRANSPORTE COM CAMINHÃO BASCULANTE DE 6 M3, EM VIA URBANA EM REVESTIMENTO PRIMÁRIO (UNIDADE: M3XKM).</v>
          </cell>
          <cell r="E112" t="str">
            <v>m³.km</v>
          </cell>
          <cell r="F112">
            <v>0</v>
          </cell>
          <cell r="G112">
            <v>2.94</v>
          </cell>
          <cell r="H112">
            <v>0</v>
          </cell>
        </row>
        <row r="114">
          <cell r="A114" t="str">
            <v>6.4</v>
          </cell>
          <cell r="D114" t="str">
            <v>FUNDAÇÕES E ESTRUTURA</v>
          </cell>
          <cell r="H114">
            <v>0</v>
          </cell>
        </row>
        <row r="115">
          <cell r="A115" t="str">
            <v>6.4.1</v>
          </cell>
          <cell r="B115">
            <v>94968</v>
          </cell>
          <cell r="C115" t="str">
            <v>SINAPI</v>
          </cell>
          <cell r="D115" t="str">
            <v>CONCRETO MAGRO PARA LASTRO, TRAÇO 1:4,5:4,5 (CIMENTO/ AREIA MÉDIA/ BRITA 1)  - PREPARO MECÂNICO COM BETONEIRA 600 L. AF_07/2016</v>
          </cell>
          <cell r="E115" t="str">
            <v>m³</v>
          </cell>
          <cell r="F115">
            <v>0</v>
          </cell>
          <cell r="G115">
            <v>317.92</v>
          </cell>
          <cell r="H115">
            <v>0</v>
          </cell>
        </row>
        <row r="116">
          <cell r="A116" t="str">
            <v>6.4.2</v>
          </cell>
          <cell r="B116">
            <v>94969</v>
          </cell>
          <cell r="C116" t="str">
            <v>SINAPI</v>
          </cell>
          <cell r="D116" t="str">
            <v>CONCRETO FCK = 15MPA, TRAÇO 1:3,4:3,5 (CIMENTO/ AREIA MÉDIA/ BRITA 1)  - PREPARO MECÂNICO COM BETONEIRA 600 L. AF_07/2016</v>
          </cell>
          <cell r="E116" t="str">
            <v>m³</v>
          </cell>
          <cell r="F116">
            <v>0</v>
          </cell>
          <cell r="G116">
            <v>356.22</v>
          </cell>
          <cell r="H116">
            <v>0</v>
          </cell>
        </row>
        <row r="117">
          <cell r="A117" t="str">
            <v>6.4.3</v>
          </cell>
          <cell r="B117" t="str">
            <v>CP-24</v>
          </cell>
          <cell r="C117" t="str">
            <v>SINAPI</v>
          </cell>
          <cell r="D117" t="str">
            <v>ARMACAO ACO CA-50 P/1,0M3 DE CONCRETO</v>
          </cell>
          <cell r="E117" t="str">
            <v>un</v>
          </cell>
          <cell r="F117">
            <v>0</v>
          </cell>
          <cell r="G117">
            <v>1156.76</v>
          </cell>
          <cell r="H117">
            <v>0</v>
          </cell>
        </row>
        <row r="118">
          <cell r="A118" t="str">
            <v>6.4.4</v>
          </cell>
          <cell r="B118" t="str">
            <v>CP-25</v>
          </cell>
          <cell r="C118" t="str">
            <v>SINAPI</v>
          </cell>
          <cell r="D118" t="str">
            <v>ALVENARIA EM TIJOLO CERAMICO MACICO 5X10X20CM 1/2 VEZ (ESPESSURA 10CM), ASSENTADO COM ARGAMASSA TRACO 1:2:8 (CIMENTO, CAL E AREIA)</v>
          </cell>
          <cell r="E118" t="str">
            <v>m²</v>
          </cell>
          <cell r="F118">
            <v>0</v>
          </cell>
          <cell r="G118">
            <v>90.283116800000002</v>
          </cell>
          <cell r="H118">
            <v>0</v>
          </cell>
        </row>
        <row r="119">
          <cell r="A119" t="str">
            <v>6.4.5</v>
          </cell>
          <cell r="B119">
            <v>87878</v>
          </cell>
          <cell r="C119" t="str">
            <v>SINAPI</v>
          </cell>
          <cell r="D119" t="str">
            <v>CHAPISCO APLICADO EM ALVENARIAS E ESTRUTURAS DE CONCRETO INTERNAS, COM COLHER DE PEDREIRO. ARGAMASSA TRAÇO 1:3 COM PREPARO MANUAL. AF_06/2014</v>
          </cell>
          <cell r="E119" t="str">
            <v>m²</v>
          </cell>
          <cell r="F119">
            <v>0</v>
          </cell>
          <cell r="G119">
            <v>3.86</v>
          </cell>
          <cell r="H119">
            <v>0</v>
          </cell>
        </row>
        <row r="120">
          <cell r="A120" t="str">
            <v>6.4.6</v>
          </cell>
          <cell r="B120">
            <v>89048</v>
          </cell>
          <cell r="C120" t="str">
            <v>SINAPI</v>
          </cell>
          <cell r="D120" t="str">
            <v xml:space="preserve">(COMPOSIÇÃO REPRESENTATIVA) DO SERVIÇO DE EMBOÇO/MASSA ÚNICA, TRAÇO 1:2:8, PREPARO MECÂNICO, COM BETONEIRA DE 400L, EM PAREDES DE AMBIENTES INTERNOS, COM EXECUÇÃO DE TALISCAS, PARA EDIFICAÇÃO HABITACIONAL MULTIFAMILIAR </v>
          </cell>
          <cell r="E120" t="str">
            <v>m²</v>
          </cell>
          <cell r="F120">
            <v>0</v>
          </cell>
          <cell r="G120">
            <v>31.6</v>
          </cell>
          <cell r="H120">
            <v>0</v>
          </cell>
        </row>
        <row r="121">
          <cell r="A121" t="str">
            <v>6.4.7</v>
          </cell>
          <cell r="B121" t="str">
            <v>CP-26</v>
          </cell>
          <cell r="C121" t="str">
            <v>SINAPI</v>
          </cell>
          <cell r="D121" t="str">
            <v>CALHA EM CONCRETO SIMPLES, EM MEIA CANA DE CONCRETO, DIAMETRO 600 MM</v>
          </cell>
          <cell r="E121" t="str">
            <v>m</v>
          </cell>
          <cell r="F121">
            <v>0</v>
          </cell>
          <cell r="G121">
            <v>92.026145</v>
          </cell>
          <cell r="H121">
            <v>0</v>
          </cell>
        </row>
        <row r="123">
          <cell r="A123" t="str">
            <v>6.5</v>
          </cell>
          <cell r="D123" t="str">
            <v>FORNECIMENTO E ASSENTAMENTO DE TUBOS E CONEXÕES</v>
          </cell>
          <cell r="H123">
            <v>0</v>
          </cell>
        </row>
        <row r="124">
          <cell r="A124" t="str">
            <v>6.5.1</v>
          </cell>
          <cell r="B124" t="str">
            <v>S06541</v>
          </cell>
          <cell r="C124" t="str">
            <v>ORSE</v>
          </cell>
          <cell r="D124" t="str">
            <v>FORNECIMENTO DE TUBO EM FERRO FUNDIDO, C/ FLANGES PN10 E ACESSÓRIOS, DN = 300mm, L=1,00m</v>
          </cell>
          <cell r="E124" t="str">
            <v>m</v>
          </cell>
          <cell r="F124">
            <v>0</v>
          </cell>
          <cell r="G124">
            <v>4853.1400000000003</v>
          </cell>
          <cell r="H124">
            <v>0</v>
          </cell>
        </row>
        <row r="125">
          <cell r="A125" t="str">
            <v>6.5.2</v>
          </cell>
          <cell r="B125">
            <v>97162</v>
          </cell>
          <cell r="C125" t="str">
            <v>SINAPI</v>
          </cell>
          <cell r="D125" t="str">
            <v>ASSENTAMENTO DE TUBO DE FERRO FUNDIDO PARA REDE DE ÁGUA, DN 300 MM, JUNTA ELÁSTICA, INSTALADO EM LOCAL COM NÍVEL BAIXO DE INTERFERÊNCIAS (NÃO INCLUI FORNECIMENTO). AF_11/2017</v>
          </cell>
          <cell r="E125" t="str">
            <v>m</v>
          </cell>
          <cell r="F125">
            <v>0</v>
          </cell>
          <cell r="G125">
            <v>9.18</v>
          </cell>
          <cell r="H125">
            <v>0</v>
          </cell>
        </row>
        <row r="126">
          <cell r="A126" t="str">
            <v>6.5.3</v>
          </cell>
          <cell r="B126" t="str">
            <v>S05538</v>
          </cell>
          <cell r="C126" t="str">
            <v>ORSE</v>
          </cell>
          <cell r="D126" t="str">
            <v>FORNECIMENTO DE TÊ DE FERRO FUNDIDO COM BOLSAS, JUNTA ELÁSTICA, DIAM. = 300 X 300MM</v>
          </cell>
          <cell r="E126" t="str">
            <v>un</v>
          </cell>
          <cell r="F126">
            <v>0</v>
          </cell>
          <cell r="G126">
            <v>2022.91</v>
          </cell>
          <cell r="H126">
            <v>0</v>
          </cell>
        </row>
        <row r="127">
          <cell r="A127" t="str">
            <v>6.5.4</v>
          </cell>
          <cell r="B127" t="str">
            <v>S05222</v>
          </cell>
          <cell r="C127" t="str">
            <v>ORSE</v>
          </cell>
          <cell r="D127" t="str">
            <v>MONTAGEM DE CONEXÕES DE FERRO FUNDIDO, COM FLANGES, DIAM.= 300 MM</v>
          </cell>
          <cell r="E127" t="str">
            <v>un</v>
          </cell>
          <cell r="F127">
            <v>0</v>
          </cell>
          <cell r="G127">
            <v>31.85</v>
          </cell>
          <cell r="H127">
            <v>0</v>
          </cell>
        </row>
        <row r="128">
          <cell r="A128" t="str">
            <v>6.5.5</v>
          </cell>
          <cell r="B128" t="str">
            <v>CP-27</v>
          </cell>
          <cell r="C128" t="str">
            <v>PROPRIA</v>
          </cell>
          <cell r="D128" t="str">
            <v>GUARDA-CORPO COM CORRIMAO EM TUBO DE ACO GALVANIZADO 1 1/2"</v>
          </cell>
          <cell r="E128" t="str">
            <v>m</v>
          </cell>
          <cell r="F128">
            <v>0</v>
          </cell>
          <cell r="G128">
            <v>403.66499999999996</v>
          </cell>
          <cell r="H128">
            <v>0</v>
          </cell>
        </row>
        <row r="129">
          <cell r="A129" t="str">
            <v>6.5.6</v>
          </cell>
          <cell r="B129" t="str">
            <v>CP-28</v>
          </cell>
          <cell r="C129" t="str">
            <v>PROPRIA</v>
          </cell>
          <cell r="D129" t="str">
            <v>PINTURA EPOXI, DUAS DEMAOS</v>
          </cell>
          <cell r="E129" t="str">
            <v>m²</v>
          </cell>
          <cell r="F129">
            <v>0</v>
          </cell>
          <cell r="G129">
            <v>49.197000000000003</v>
          </cell>
          <cell r="H129">
            <v>0</v>
          </cell>
        </row>
        <row r="131">
          <cell r="A131" t="str">
            <v>6.6</v>
          </cell>
          <cell r="D131" t="str">
            <v>URBANIZAÇÃO</v>
          </cell>
          <cell r="H131">
            <v>0</v>
          </cell>
        </row>
        <row r="132">
          <cell r="A132" t="str">
            <v>6.6.1</v>
          </cell>
          <cell r="B132">
            <v>98504</v>
          </cell>
          <cell r="C132" t="str">
            <v>SINAPI</v>
          </cell>
          <cell r="D132" t="str">
            <v>PLANTIO DE GRAMA EM PLACAS. AF_05/2018</v>
          </cell>
          <cell r="E132" t="str">
            <v>m²</v>
          </cell>
          <cell r="F132">
            <v>0</v>
          </cell>
          <cell r="G132">
            <v>15.34</v>
          </cell>
          <cell r="H132">
            <v>0</v>
          </cell>
        </row>
        <row r="133">
          <cell r="A133" t="str">
            <v>6.6.2</v>
          </cell>
          <cell r="B133" t="str">
            <v>CP-29</v>
          </cell>
          <cell r="C133" t="str">
            <v>PROPRIA</v>
          </cell>
          <cell r="D133" t="str">
            <v>CERCA COM MOUROES DE CONCRETO, SECAO "T" PONTA INCLINADA, 10X10CM, ESPACAMENTO DE 3M, CRAVADOS 0,5M, COM 11 FIOS DE ARAME FARPADO Nº 16</v>
          </cell>
          <cell r="E133" t="str">
            <v>m</v>
          </cell>
          <cell r="F133">
            <v>0</v>
          </cell>
          <cell r="G133">
            <v>79.655360000000002</v>
          </cell>
          <cell r="H133">
            <v>0</v>
          </cell>
        </row>
        <row r="134">
          <cell r="A134" t="str">
            <v>6.6.3</v>
          </cell>
          <cell r="B134" t="str">
            <v>CP-30</v>
          </cell>
          <cell r="C134" t="str">
            <v>PROPRIA</v>
          </cell>
          <cell r="D134" t="str">
            <v>PORTAO DE FERRO EM CHAPA GALVANIZADA PLANA 14 GSG</v>
          </cell>
          <cell r="E134" t="str">
            <v>m²</v>
          </cell>
          <cell r="F134">
            <v>0</v>
          </cell>
          <cell r="G134">
            <v>494.16700000000003</v>
          </cell>
          <cell r="H134">
            <v>0</v>
          </cell>
        </row>
        <row r="135">
          <cell r="A135" t="str">
            <v>6.6.4</v>
          </cell>
          <cell r="B135" t="str">
            <v>CP-31</v>
          </cell>
          <cell r="C135" t="str">
            <v>PROPRIA</v>
          </cell>
          <cell r="D135" t="str">
            <v>PAVIMENTO EM PARALELEPIPEDO SOBRE COLCHAO DE AREIA REJUNTADO COM ARGAMASSA DE CIMENTO E AREIA NO TRAÇO 1:3 (PEDRAS PEQUENAS 30 A 35 PECAS POR m²)</v>
          </cell>
          <cell r="E135" t="str">
            <v>m²</v>
          </cell>
          <cell r="F135">
            <v>0</v>
          </cell>
          <cell r="G135">
            <v>214.91169500000001</v>
          </cell>
          <cell r="H135">
            <v>0</v>
          </cell>
        </row>
        <row r="136">
          <cell r="A136" t="str">
            <v>6.6.5</v>
          </cell>
          <cell r="B136">
            <v>94273</v>
          </cell>
          <cell r="C136" t="str">
            <v>SINAPI</v>
          </cell>
          <cell r="D136" t="str">
            <v>ASSENTAMENTO DE GUIA (MEIO-FIO) EM TRECHO RETO, CONFECCIONADA EM CONCRETO PRÉ-FABRICADO, DIMENSÕES 100X15X13X30 CM (COMPRIMENTO X BASE INFERIOR X BASE SUPERIOR X ALTURA), PARA VIAS URBANAS (USO VIÁRIO). AF_06/2016</v>
          </cell>
          <cell r="E136" t="str">
            <v>m</v>
          </cell>
          <cell r="F136">
            <v>0</v>
          </cell>
          <cell r="G136">
            <v>45.39</v>
          </cell>
          <cell r="H136">
            <v>0</v>
          </cell>
        </row>
        <row r="137">
          <cell r="A137" t="str">
            <v>6.6.6</v>
          </cell>
          <cell r="B137">
            <v>98509</v>
          </cell>
          <cell r="C137" t="str">
            <v>SINAPI</v>
          </cell>
          <cell r="D137" t="str">
            <v xml:space="preserve">PLANTIO DE ARBUSTO OU CERCA VIVA. AF_05/2018 </v>
          </cell>
          <cell r="E137" t="str">
            <v>und</v>
          </cell>
          <cell r="F137">
            <v>0</v>
          </cell>
          <cell r="G137">
            <v>55.53</v>
          </cell>
          <cell r="H137">
            <v>0</v>
          </cell>
        </row>
        <row r="138">
          <cell r="A138" t="str">
            <v>6.6.7</v>
          </cell>
          <cell r="B138">
            <v>94992</v>
          </cell>
          <cell r="C138" t="str">
            <v>SINAPI</v>
          </cell>
          <cell r="D138" t="str">
            <v>EXECUÇÃO DE PASSEIO (CALÇADA) OU PISO DE CONCRETO COM CONCRETO MOLDADO IN LOCO, FEITO EM OBRA, ACABAMENTO CONVENCIONAL, ESPESSURA 6 CM, ARMADO. AF_07/2016</v>
          </cell>
          <cell r="E138" t="str">
            <v>m²</v>
          </cell>
          <cell r="F138">
            <v>0</v>
          </cell>
          <cell r="G138">
            <v>100.43</v>
          </cell>
          <cell r="H138">
            <v>0</v>
          </cell>
        </row>
        <row r="139">
          <cell r="G139" t="str">
            <v>TOTAL GERAL SEM BDI (R$)</v>
          </cell>
          <cell r="H139">
            <v>2342413.7967999992</v>
          </cell>
        </row>
        <row r="140">
          <cell r="G140" t="str">
            <v>VALOR DO BDI (26,84%) (R$)</v>
          </cell>
          <cell r="H140">
            <v>2971117.659861119</v>
          </cell>
        </row>
        <row r="141">
          <cell r="G141" t="str">
            <v>TOTAL GERAL COM BDI (R$)</v>
          </cell>
          <cell r="H141">
            <v>5313531.4566611182</v>
          </cell>
        </row>
      </sheetData>
      <sheetData sheetId="1"/>
      <sheetData sheetId="2"/>
      <sheetData sheetId="3"/>
      <sheetData sheetId="4"/>
      <sheetData sheetId="5"/>
      <sheetData sheetId="6"/>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DE MOBILIZAÇÃO"/>
      <sheetName val="MOB DE  EQUIP"/>
      <sheetName val="Tabelas Vol.09"/>
      <sheetName val="SINAPI"/>
      <sheetName val="ORSE"/>
      <sheetName val="LISTA DE EQUIPAMENTO-DNIT"/>
      <sheetName val="TRANSPORTE E SERVIÇOS"/>
    </sheetNames>
    <sheetDataSet>
      <sheetData sheetId="0">
        <row r="11">
          <cell r="G11">
            <v>1</v>
          </cell>
        </row>
      </sheetData>
      <sheetData sheetId="1"/>
      <sheetData sheetId="2">
        <row r="5">
          <cell r="K5">
            <v>50</v>
          </cell>
        </row>
      </sheetData>
      <sheetData sheetId="3"/>
      <sheetData sheetId="4"/>
      <sheetData sheetId="5"/>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1.xml"/><Relationship Id="rId1" Type="http://schemas.openxmlformats.org/officeDocument/2006/relationships/printerSettings" Target="../printerSettings/printerSettings11.bin"/><Relationship Id="rId6" Type="http://schemas.openxmlformats.org/officeDocument/2006/relationships/oleObject" Target="../embeddings/oleObject2.bin"/><Relationship Id="rId5" Type="http://schemas.openxmlformats.org/officeDocument/2006/relationships/image" Target="../media/image6.emf"/><Relationship Id="rId4" Type="http://schemas.openxmlformats.org/officeDocument/2006/relationships/oleObject" Target="../embeddings/oleObject1.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2.bin"/><Relationship Id="rId1" Type="http://schemas.openxmlformats.org/officeDocument/2006/relationships/hyperlink" Target="http://www.dnit.gov.br/custos-e-pagamentos/indices-de-reajustamentos-de-obras/indices-de-reajustamentos-de-obras-rodoviar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pageSetUpPr fitToPage="1"/>
  </sheetPr>
  <dimension ref="A1:T121"/>
  <sheetViews>
    <sheetView showGridLines="0" view="pageBreakPreview" topLeftCell="A41" zoomScale="120" zoomScaleNormal="100" zoomScaleSheetLayoutView="120" workbookViewId="0">
      <selection activeCell="G44" sqref="G44"/>
    </sheetView>
  </sheetViews>
  <sheetFormatPr defaultColWidth="9.140625" defaultRowHeight="12.75"/>
  <cols>
    <col min="1" max="1" width="8.7109375" style="18" customWidth="1"/>
    <col min="2" max="2" width="20.7109375" style="18" customWidth="1"/>
    <col min="3" max="3" width="20.140625" style="18" bestFit="1" customWidth="1"/>
    <col min="4" max="4" width="80.7109375" style="9" customWidth="1"/>
    <col min="5" max="5" width="6.7109375" style="18" customWidth="1"/>
    <col min="6" max="6" width="11.28515625" style="18" customWidth="1"/>
    <col min="7" max="7" width="10.7109375" style="25" customWidth="1"/>
    <col min="8" max="8" width="10.7109375" style="572" customWidth="1"/>
    <col min="9" max="9" width="10.7109375" style="25" customWidth="1"/>
    <col min="10" max="10" width="17.28515625" style="20" customWidth="1"/>
    <col min="11" max="11" width="15.85546875" style="9" customWidth="1"/>
    <col min="12" max="16384" width="9.140625" style="9"/>
  </cols>
  <sheetData>
    <row r="1" spans="1:20" ht="30" customHeight="1">
      <c r="A1" s="516" t="s">
        <v>422</v>
      </c>
      <c r="B1" s="517"/>
      <c r="C1" s="518"/>
      <c r="D1" s="519"/>
      <c r="E1" s="520"/>
      <c r="F1" s="520"/>
      <c r="G1" s="520"/>
      <c r="H1" s="520"/>
      <c r="I1" s="520"/>
      <c r="J1" s="521"/>
      <c r="L1" s="376"/>
      <c r="M1" s="376"/>
      <c r="N1" s="376"/>
      <c r="O1" s="376"/>
      <c r="P1" s="376"/>
      <c r="Q1" s="376"/>
      <c r="R1" s="376"/>
      <c r="S1" s="376"/>
      <c r="T1" s="376"/>
    </row>
    <row r="2" spans="1:20" ht="30" customHeight="1">
      <c r="A2" s="522" t="s">
        <v>423</v>
      </c>
      <c r="B2" s="523"/>
      <c r="C2" s="524"/>
      <c r="D2" s="525"/>
      <c r="E2" s="524"/>
      <c r="F2" s="524"/>
      <c r="G2" s="526"/>
      <c r="H2" s="526"/>
      <c r="I2" s="526"/>
      <c r="J2" s="527"/>
      <c r="L2" s="376"/>
      <c r="M2" s="376"/>
      <c r="N2" s="376"/>
      <c r="O2" s="376"/>
      <c r="P2" s="376"/>
      <c r="Q2" s="376"/>
      <c r="R2" s="376"/>
      <c r="S2" s="376"/>
      <c r="T2" s="376"/>
    </row>
    <row r="3" spans="1:20" ht="20.100000000000001" customHeight="1">
      <c r="A3" s="528" t="s">
        <v>0</v>
      </c>
      <c r="B3" s="523"/>
      <c r="C3" s="523"/>
      <c r="D3" s="523"/>
      <c r="E3" s="523"/>
      <c r="F3" s="523"/>
      <c r="G3" s="523"/>
      <c r="H3" s="523"/>
      <c r="I3" s="523"/>
      <c r="J3" s="529"/>
      <c r="L3" s="377"/>
      <c r="M3" s="377"/>
      <c r="N3" s="377"/>
      <c r="O3" s="874"/>
      <c r="P3" s="874"/>
      <c r="Q3" s="874"/>
      <c r="R3" s="874"/>
      <c r="S3" s="377"/>
      <c r="T3" s="377"/>
    </row>
    <row r="4" spans="1:20" ht="17.45" customHeight="1">
      <c r="A4" s="876" t="s">
        <v>546</v>
      </c>
      <c r="B4" s="877"/>
      <c r="C4" s="877"/>
      <c r="D4" s="877"/>
      <c r="E4" s="877"/>
      <c r="F4" s="877"/>
      <c r="G4" s="877"/>
      <c r="H4" s="877"/>
      <c r="I4" s="877"/>
      <c r="J4" s="878"/>
      <c r="L4" s="875"/>
      <c r="M4" s="875"/>
      <c r="N4" s="875"/>
      <c r="O4" s="875"/>
      <c r="P4" s="875"/>
      <c r="Q4" s="875"/>
      <c r="R4" s="875"/>
      <c r="S4" s="875"/>
      <c r="T4" s="875"/>
    </row>
    <row r="5" spans="1:20" s="10" customFormat="1" ht="35.1" customHeight="1">
      <c r="A5" s="530" t="s">
        <v>1</v>
      </c>
      <c r="B5" s="530" t="s">
        <v>4</v>
      </c>
      <c r="C5" s="530" t="s">
        <v>23</v>
      </c>
      <c r="D5" s="530" t="s">
        <v>2</v>
      </c>
      <c r="E5" s="530" t="s">
        <v>3</v>
      </c>
      <c r="F5" s="531" t="s">
        <v>46</v>
      </c>
      <c r="G5" s="506" t="s">
        <v>24</v>
      </c>
      <c r="H5" s="506" t="s">
        <v>543</v>
      </c>
      <c r="I5" s="506" t="s">
        <v>544</v>
      </c>
      <c r="J5" s="531" t="s">
        <v>22</v>
      </c>
    </row>
    <row r="6" spans="1:20" s="10" customFormat="1" ht="4.9000000000000004" customHeight="1">
      <c r="A6" s="532"/>
      <c r="F6" s="11"/>
      <c r="G6" s="12"/>
      <c r="H6" s="12"/>
      <c r="I6" s="12"/>
      <c r="J6" s="533"/>
    </row>
    <row r="7" spans="1:20" s="13" customFormat="1" ht="15" customHeight="1">
      <c r="A7" s="534">
        <v>1</v>
      </c>
      <c r="B7" s="535"/>
      <c r="C7" s="536"/>
      <c r="D7" s="537" t="s">
        <v>16</v>
      </c>
      <c r="E7" s="535"/>
      <c r="F7" s="538"/>
      <c r="G7" s="539"/>
      <c r="H7" s="539"/>
      <c r="I7" s="539"/>
      <c r="J7" s="577">
        <f>SUM(J8:J10)</f>
        <v>20274.849999999999</v>
      </c>
      <c r="K7" s="574"/>
    </row>
    <row r="8" spans="1:20" s="13" customFormat="1" ht="15" customHeight="1">
      <c r="A8" s="540" t="s">
        <v>8</v>
      </c>
      <c r="B8" s="540" t="s">
        <v>354</v>
      </c>
      <c r="C8" s="540" t="s">
        <v>35</v>
      </c>
      <c r="D8" s="541" t="s">
        <v>70</v>
      </c>
      <c r="E8" s="540" t="s">
        <v>21</v>
      </c>
      <c r="F8" s="507">
        <v>1</v>
      </c>
      <c r="G8" s="507">
        <v>4527.95</v>
      </c>
      <c r="H8" s="507">
        <f>ROUND(G8*0.2684,2)</f>
        <v>1215.3</v>
      </c>
      <c r="I8" s="507">
        <f>G8+H8</f>
        <v>5743.25</v>
      </c>
      <c r="J8" s="507">
        <f>F8*I8</f>
        <v>5743.25</v>
      </c>
      <c r="K8" s="575"/>
    </row>
    <row r="9" spans="1:20" s="13" customFormat="1" ht="15" customHeight="1">
      <c r="A9" s="320" t="s">
        <v>38</v>
      </c>
      <c r="B9" s="327" t="s">
        <v>355</v>
      </c>
      <c r="C9" s="320" t="s">
        <v>35</v>
      </c>
      <c r="D9" s="321" t="s">
        <v>69</v>
      </c>
      <c r="E9" s="320" t="s">
        <v>21</v>
      </c>
      <c r="F9" s="322">
        <v>1</v>
      </c>
      <c r="G9" s="322">
        <v>4527.95</v>
      </c>
      <c r="H9" s="322">
        <f>ROUND(G9*0.2684,2)</f>
        <v>1215.3</v>
      </c>
      <c r="I9" s="322">
        <f>G9+H9</f>
        <v>5743.25</v>
      </c>
      <c r="J9" s="322">
        <f>F9*I9</f>
        <v>5743.25</v>
      </c>
      <c r="K9" s="575"/>
    </row>
    <row r="10" spans="1:20" s="13" customFormat="1" ht="15" customHeight="1">
      <c r="A10" s="323" t="s">
        <v>39</v>
      </c>
      <c r="B10" s="324">
        <v>103689</v>
      </c>
      <c r="C10" s="323" t="s">
        <v>34</v>
      </c>
      <c r="D10" s="325" t="s">
        <v>33</v>
      </c>
      <c r="E10" s="323" t="s">
        <v>18</v>
      </c>
      <c r="F10" s="326">
        <v>15</v>
      </c>
      <c r="G10" s="326">
        <v>461.91</v>
      </c>
      <c r="H10" s="326">
        <f>ROUND(G10*0.2684,2)</f>
        <v>123.98</v>
      </c>
      <c r="I10" s="326">
        <f>G10+H10</f>
        <v>585.89</v>
      </c>
      <c r="J10" s="326">
        <f>F10*I10</f>
        <v>8788.35</v>
      </c>
      <c r="K10" s="576"/>
    </row>
    <row r="11" spans="1:20" s="13" customFormat="1" ht="4.9000000000000004" customHeight="1">
      <c r="A11" s="542"/>
      <c r="B11" s="14"/>
      <c r="C11" s="543"/>
      <c r="D11" s="15"/>
      <c r="E11" s="14"/>
      <c r="F11" s="16"/>
      <c r="G11" s="17"/>
      <c r="H11" s="568"/>
      <c r="I11" s="17"/>
      <c r="J11" s="511"/>
      <c r="K11" s="482"/>
    </row>
    <row r="12" spans="1:20" s="13" customFormat="1" ht="15" customHeight="1">
      <c r="A12" s="534">
        <v>2</v>
      </c>
      <c r="B12" s="535"/>
      <c r="C12" s="536"/>
      <c r="D12" s="537" t="s">
        <v>9</v>
      </c>
      <c r="E12" s="535"/>
      <c r="F12" s="538"/>
      <c r="G12" s="539"/>
      <c r="H12" s="539"/>
      <c r="I12" s="539"/>
      <c r="J12" s="577">
        <f>SUM(J13)</f>
        <v>726095.88</v>
      </c>
      <c r="K12" s="566"/>
    </row>
    <row r="13" spans="1:20" s="13" customFormat="1" ht="15" customHeight="1">
      <c r="A13" s="544" t="s">
        <v>10</v>
      </c>
      <c r="B13" s="545" t="s">
        <v>353</v>
      </c>
      <c r="C13" s="544" t="s">
        <v>35</v>
      </c>
      <c r="D13" s="546" t="s">
        <v>332</v>
      </c>
      <c r="E13" s="544" t="s">
        <v>37</v>
      </c>
      <c r="F13" s="547">
        <v>4</v>
      </c>
      <c r="G13" s="512">
        <v>143112.56</v>
      </c>
      <c r="H13" s="512">
        <f>ROUND(G13*0.2684,2)</f>
        <v>38411.410000000003</v>
      </c>
      <c r="I13" s="512">
        <f>ROUND(G13+H13,2)</f>
        <v>181523.97</v>
      </c>
      <c r="J13" s="512">
        <f>F13*I13</f>
        <v>726095.88</v>
      </c>
      <c r="K13" s="566"/>
    </row>
    <row r="14" spans="1:20" s="13" customFormat="1" ht="4.9000000000000004" customHeight="1">
      <c r="A14" s="542"/>
      <c r="B14" s="14"/>
      <c r="C14" s="543"/>
      <c r="D14" s="15"/>
      <c r="E14" s="14"/>
      <c r="F14" s="16"/>
      <c r="G14" s="17"/>
      <c r="H14" s="568"/>
      <c r="I14" s="17"/>
      <c r="J14" s="511"/>
      <c r="K14" s="482"/>
    </row>
    <row r="15" spans="1:20" s="13" customFormat="1" ht="15" customHeight="1">
      <c r="A15" s="534">
        <v>3</v>
      </c>
      <c r="B15" s="535"/>
      <c r="C15" s="536"/>
      <c r="D15" s="537" t="s">
        <v>64</v>
      </c>
      <c r="E15" s="535"/>
      <c r="F15" s="538"/>
      <c r="G15" s="539"/>
      <c r="H15" s="539"/>
      <c r="I15" s="539"/>
      <c r="J15" s="577">
        <f>SUM(J16:J24)</f>
        <v>142087.50793200001</v>
      </c>
      <c r="K15" s="566"/>
    </row>
    <row r="16" spans="1:20" s="15" customFormat="1" ht="29.25" customHeight="1">
      <c r="A16" s="497" t="s">
        <v>5</v>
      </c>
      <c r="B16" s="548">
        <v>10321</v>
      </c>
      <c r="C16" s="548" t="s">
        <v>36</v>
      </c>
      <c r="D16" s="549" t="str">
        <f>UPPER("Fossa séptica em alvenaria bloco de cimento e concreto armado, dimensões internas 2,10 x 4,20 x 1,50 m")</f>
        <v>FOSSA SÉPTICA EM ALVENARIA BLOCO DE CIMENTO E CONCRETO ARMADO, DIMENSÕES INTERNAS 2,10 X 4,20 X 1,50 M</v>
      </c>
      <c r="E16" s="548" t="s">
        <v>67</v>
      </c>
      <c r="F16" s="550">
        <v>1</v>
      </c>
      <c r="G16" s="508">
        <v>26736.45</v>
      </c>
      <c r="H16" s="508">
        <f t="shared" ref="H16:H23" si="0">G16*0.2684</f>
        <v>7176.063180000001</v>
      </c>
      <c r="I16" s="508">
        <f t="shared" ref="I16:I24" si="1">G16+H16</f>
        <v>33912.513180000002</v>
      </c>
      <c r="J16" s="508">
        <f t="shared" ref="J16:J23" si="2">F16*I16</f>
        <v>33912.513180000002</v>
      </c>
      <c r="K16" s="566"/>
    </row>
    <row r="17" spans="1:12" s="15" customFormat="1" ht="18" customHeight="1">
      <c r="A17" s="302" t="s">
        <v>6</v>
      </c>
      <c r="B17" s="327">
        <v>9416</v>
      </c>
      <c r="C17" s="327" t="s">
        <v>36</v>
      </c>
      <c r="D17" s="319" t="s">
        <v>68</v>
      </c>
      <c r="E17" s="327" t="s">
        <v>67</v>
      </c>
      <c r="F17" s="315">
        <v>1</v>
      </c>
      <c r="G17" s="481">
        <v>1749</v>
      </c>
      <c r="H17" s="481">
        <f t="shared" si="0"/>
        <v>469.43160000000006</v>
      </c>
      <c r="I17" s="481">
        <f t="shared" si="1"/>
        <v>2218.4315999999999</v>
      </c>
      <c r="J17" s="481">
        <f t="shared" si="2"/>
        <v>2218.4315999999999</v>
      </c>
      <c r="K17" s="482"/>
    </row>
    <row r="18" spans="1:12" s="15" customFormat="1" ht="25.5">
      <c r="A18" s="302" t="s">
        <v>7</v>
      </c>
      <c r="B18" s="327">
        <v>6096</v>
      </c>
      <c r="C18" s="327" t="s">
        <v>36</v>
      </c>
      <c r="D18" s="319" t="s">
        <v>97</v>
      </c>
      <c r="E18" s="327" t="s">
        <v>67</v>
      </c>
      <c r="F18" s="315">
        <v>1</v>
      </c>
      <c r="G18" s="481">
        <v>592.82000000000005</v>
      </c>
      <c r="H18" s="481">
        <f t="shared" si="0"/>
        <v>159.11288800000003</v>
      </c>
      <c r="I18" s="481">
        <f t="shared" si="1"/>
        <v>751.93288800000005</v>
      </c>
      <c r="J18" s="481">
        <f t="shared" si="2"/>
        <v>751.93288800000005</v>
      </c>
      <c r="K18" s="482"/>
    </row>
    <row r="19" spans="1:12" s="15" customFormat="1" ht="15" customHeight="1">
      <c r="A19" s="302" t="s">
        <v>42</v>
      </c>
      <c r="B19" s="328">
        <v>10184</v>
      </c>
      <c r="C19" s="302" t="s">
        <v>36</v>
      </c>
      <c r="D19" s="319" t="s">
        <v>453</v>
      </c>
      <c r="E19" s="327" t="s">
        <v>67</v>
      </c>
      <c r="F19" s="315">
        <v>1</v>
      </c>
      <c r="G19" s="316">
        <v>19042.12</v>
      </c>
      <c r="H19" s="316">
        <f t="shared" si="0"/>
        <v>5110.9050080000006</v>
      </c>
      <c r="I19" s="316">
        <f t="shared" si="1"/>
        <v>24153.025008000001</v>
      </c>
      <c r="J19" s="316">
        <f t="shared" si="2"/>
        <v>24153.025008000001</v>
      </c>
      <c r="K19" s="482"/>
    </row>
    <row r="20" spans="1:12" s="15" customFormat="1" ht="15" customHeight="1">
      <c r="A20" s="302" t="s">
        <v>43</v>
      </c>
      <c r="B20" s="328">
        <v>4784</v>
      </c>
      <c r="C20" s="302" t="s">
        <v>36</v>
      </c>
      <c r="D20" s="319" t="s">
        <v>454</v>
      </c>
      <c r="E20" s="327" t="s">
        <v>67</v>
      </c>
      <c r="F20" s="315">
        <v>1</v>
      </c>
      <c r="G20" s="316">
        <v>22630.85</v>
      </c>
      <c r="H20" s="316">
        <f t="shared" si="0"/>
        <v>6074.12014</v>
      </c>
      <c r="I20" s="316">
        <f t="shared" si="1"/>
        <v>28704.970139999998</v>
      </c>
      <c r="J20" s="316">
        <f t="shared" si="2"/>
        <v>28704.970139999998</v>
      </c>
      <c r="K20" s="482"/>
    </row>
    <row r="21" spans="1:12" s="15" customFormat="1" ht="15" customHeight="1">
      <c r="A21" s="302" t="s">
        <v>44</v>
      </c>
      <c r="B21" s="328">
        <v>4656</v>
      </c>
      <c r="C21" s="302" t="s">
        <v>36</v>
      </c>
      <c r="D21" s="319" t="s">
        <v>457</v>
      </c>
      <c r="E21" s="302" t="s">
        <v>37</v>
      </c>
      <c r="F21" s="315">
        <v>4</v>
      </c>
      <c r="G21" s="316">
        <v>962.26</v>
      </c>
      <c r="H21" s="316">
        <f t="shared" si="0"/>
        <v>258.27058400000004</v>
      </c>
      <c r="I21" s="316">
        <f t="shared" si="1"/>
        <v>1220.5305840000001</v>
      </c>
      <c r="J21" s="316">
        <f t="shared" si="2"/>
        <v>4882.1223360000004</v>
      </c>
      <c r="K21" s="482"/>
    </row>
    <row r="22" spans="1:12" s="15" customFormat="1" ht="29.25" customHeight="1">
      <c r="A22" s="302" t="s">
        <v>45</v>
      </c>
      <c r="B22" s="328">
        <v>62</v>
      </c>
      <c r="C22" s="302" t="s">
        <v>36</v>
      </c>
      <c r="D22" s="319" t="s">
        <v>455</v>
      </c>
      <c r="E22" s="302" t="s">
        <v>21</v>
      </c>
      <c r="F22" s="315">
        <v>1</v>
      </c>
      <c r="G22" s="316">
        <v>12805.45</v>
      </c>
      <c r="H22" s="316">
        <f t="shared" si="0"/>
        <v>3436.9827800000007</v>
      </c>
      <c r="I22" s="316">
        <f t="shared" si="1"/>
        <v>16242.432780000001</v>
      </c>
      <c r="J22" s="316">
        <f t="shared" si="2"/>
        <v>16242.432780000001</v>
      </c>
      <c r="K22" s="482"/>
    </row>
    <row r="23" spans="1:12" s="15" customFormat="1" ht="18" customHeight="1">
      <c r="A23" s="302" t="s">
        <v>66</v>
      </c>
      <c r="B23" s="328">
        <v>4659</v>
      </c>
      <c r="C23" s="302" t="s">
        <v>36</v>
      </c>
      <c r="D23" s="319" t="s">
        <v>456</v>
      </c>
      <c r="E23" s="302" t="s">
        <v>37</v>
      </c>
      <c r="F23" s="315">
        <v>4</v>
      </c>
      <c r="G23" s="316">
        <v>1800</v>
      </c>
      <c r="H23" s="316">
        <f t="shared" si="0"/>
        <v>483.12000000000006</v>
      </c>
      <c r="I23" s="316">
        <f t="shared" si="1"/>
        <v>2283.12</v>
      </c>
      <c r="J23" s="316">
        <f t="shared" si="2"/>
        <v>9132.48</v>
      </c>
      <c r="K23" s="482"/>
    </row>
    <row r="24" spans="1:12" s="15" customFormat="1" ht="29.25" customHeight="1">
      <c r="A24" s="307" t="s">
        <v>65</v>
      </c>
      <c r="B24" s="329" t="s">
        <v>356</v>
      </c>
      <c r="C24" s="307" t="s">
        <v>35</v>
      </c>
      <c r="D24" s="330" t="s">
        <v>32</v>
      </c>
      <c r="E24" s="307" t="s">
        <v>18</v>
      </c>
      <c r="F24" s="311">
        <v>240</v>
      </c>
      <c r="G24" s="317">
        <v>72.56</v>
      </c>
      <c r="H24" s="317">
        <f>ROUNDUP(G24*0.2684,2)</f>
        <v>19.48</v>
      </c>
      <c r="I24" s="317">
        <f t="shared" si="1"/>
        <v>92.04</v>
      </c>
      <c r="J24" s="317">
        <f>F24*I24</f>
        <v>22089.600000000002</v>
      </c>
      <c r="K24" s="566"/>
    </row>
    <row r="25" spans="1:12" s="13" customFormat="1" ht="4.9000000000000004" customHeight="1">
      <c r="A25" s="542"/>
      <c r="B25" s="14"/>
      <c r="C25" s="14"/>
      <c r="D25" s="15"/>
      <c r="E25" s="14"/>
      <c r="F25" s="551"/>
      <c r="G25" s="552"/>
      <c r="H25" s="556"/>
      <c r="I25" s="552"/>
      <c r="J25" s="513"/>
      <c r="K25" s="482"/>
    </row>
    <row r="26" spans="1:12" s="13" customFormat="1" ht="15" customHeight="1">
      <c r="A26" s="534">
        <v>4</v>
      </c>
      <c r="B26" s="535"/>
      <c r="C26" s="536"/>
      <c r="D26" s="537" t="s">
        <v>41</v>
      </c>
      <c r="E26" s="535"/>
      <c r="F26" s="538"/>
      <c r="G26" s="539"/>
      <c r="H26" s="539"/>
      <c r="I26" s="539"/>
      <c r="J26" s="577">
        <f>ROUNDUP(J27+J29+J32,2)</f>
        <v>7783937.4699999997</v>
      </c>
      <c r="K26" s="566"/>
    </row>
    <row r="27" spans="1:12" s="13" customFormat="1" ht="15" customHeight="1">
      <c r="A27" s="553" t="s">
        <v>151</v>
      </c>
      <c r="B27" s="543"/>
      <c r="C27" s="543"/>
      <c r="D27" s="554" t="s">
        <v>62</v>
      </c>
      <c r="E27" s="543"/>
      <c r="F27" s="555"/>
      <c r="G27" s="556"/>
      <c r="H27" s="556"/>
      <c r="I27" s="556"/>
      <c r="J27" s="514">
        <f>SUM(J28)</f>
        <v>44949.829400000002</v>
      </c>
      <c r="K27" s="566"/>
    </row>
    <row r="28" spans="1:12" s="13" customFormat="1" ht="25.5">
      <c r="A28" s="544" t="s">
        <v>152</v>
      </c>
      <c r="B28" s="544" t="s">
        <v>357</v>
      </c>
      <c r="C28" s="544" t="s">
        <v>35</v>
      </c>
      <c r="D28" s="557" t="s">
        <v>98</v>
      </c>
      <c r="E28" s="544" t="s">
        <v>18</v>
      </c>
      <c r="F28" s="509">
        <v>2686.78</v>
      </c>
      <c r="G28" s="509">
        <v>13.19</v>
      </c>
      <c r="H28" s="509">
        <f>ROUNDDOWN(G28*0.2684,2)</f>
        <v>3.54</v>
      </c>
      <c r="I28" s="509">
        <f>G28+H28</f>
        <v>16.73</v>
      </c>
      <c r="J28" s="509">
        <f>F28*I28</f>
        <v>44949.829400000002</v>
      </c>
      <c r="K28" s="566"/>
    </row>
    <row r="29" spans="1:12" s="13" customFormat="1" ht="15" customHeight="1">
      <c r="A29" s="553" t="s">
        <v>153</v>
      </c>
      <c r="B29" s="543"/>
      <c r="C29" s="543"/>
      <c r="D29" s="554" t="s">
        <v>61</v>
      </c>
      <c r="E29" s="543"/>
      <c r="F29" s="555"/>
      <c r="G29" s="558"/>
      <c r="H29" s="558"/>
      <c r="I29" s="558"/>
      <c r="J29" s="580">
        <f>SUM(J30:J31)</f>
        <v>7219.3713000000007</v>
      </c>
      <c r="K29" s="482"/>
    </row>
    <row r="30" spans="1:12" s="13" customFormat="1" ht="25.5">
      <c r="A30" s="497" t="s">
        <v>154</v>
      </c>
      <c r="B30" s="497" t="s">
        <v>359</v>
      </c>
      <c r="C30" s="497" t="s">
        <v>35</v>
      </c>
      <c r="D30" s="498" t="s">
        <v>30</v>
      </c>
      <c r="E30" s="497" t="s">
        <v>18</v>
      </c>
      <c r="F30" s="510">
        <v>233.41</v>
      </c>
      <c r="G30" s="510">
        <v>12.24</v>
      </c>
      <c r="H30" s="510">
        <f>ROUND(G30*0.2684,2)</f>
        <v>3.29</v>
      </c>
      <c r="I30" s="510">
        <f t="shared" ref="I30:I31" si="3">G30+H30</f>
        <v>15.530000000000001</v>
      </c>
      <c r="J30" s="510">
        <f t="shared" ref="J30:J31" si="4">F30*I30</f>
        <v>3624.8573000000001</v>
      </c>
      <c r="K30" s="578"/>
      <c r="L30" s="579"/>
    </row>
    <row r="31" spans="1:12" s="13" customFormat="1" ht="25.5">
      <c r="A31" s="307" t="s">
        <v>155</v>
      </c>
      <c r="B31" s="307">
        <v>95875</v>
      </c>
      <c r="C31" s="307" t="s">
        <v>34</v>
      </c>
      <c r="D31" s="308" t="s">
        <v>60</v>
      </c>
      <c r="E31" s="335" t="s">
        <v>51</v>
      </c>
      <c r="F31" s="317">
        <v>1167.05</v>
      </c>
      <c r="G31" s="317">
        <v>2.4300000000000002</v>
      </c>
      <c r="H31" s="317">
        <f>ROUND(G31*0.2684,2)</f>
        <v>0.65</v>
      </c>
      <c r="I31" s="317">
        <f t="shared" si="3"/>
        <v>3.08</v>
      </c>
      <c r="J31" s="317">
        <f t="shared" si="4"/>
        <v>3594.5140000000001</v>
      </c>
      <c r="K31" s="578"/>
      <c r="L31" s="579"/>
    </row>
    <row r="32" spans="1:12" s="13" customFormat="1" ht="15" customHeight="1">
      <c r="A32" s="553" t="s">
        <v>156</v>
      </c>
      <c r="B32" s="543"/>
      <c r="C32" s="543"/>
      <c r="D32" s="554" t="s">
        <v>63</v>
      </c>
      <c r="E32" s="543"/>
      <c r="F32" s="555"/>
      <c r="G32" s="558"/>
      <c r="H32" s="558"/>
      <c r="I32" s="558"/>
      <c r="J32" s="514">
        <f>SUM(J33:J52)</f>
        <v>7731768.2684431085</v>
      </c>
      <c r="K32" s="482"/>
    </row>
    <row r="33" spans="1:13" s="13" customFormat="1" ht="18" customHeight="1">
      <c r="A33" s="497" t="s">
        <v>157</v>
      </c>
      <c r="B33" s="497">
        <v>93358</v>
      </c>
      <c r="C33" s="497" t="s">
        <v>34</v>
      </c>
      <c r="D33" s="498" t="s">
        <v>28</v>
      </c>
      <c r="E33" s="497" t="s">
        <v>19</v>
      </c>
      <c r="F33" s="510">
        <v>425.4</v>
      </c>
      <c r="G33" s="510">
        <v>78</v>
      </c>
      <c r="H33" s="510">
        <f t="shared" ref="H33:H51" si="5">ROUND(G33*0.2684,2)</f>
        <v>20.94</v>
      </c>
      <c r="I33" s="510">
        <f t="shared" ref="I33:I51" si="6">G33+H33</f>
        <v>98.94</v>
      </c>
      <c r="J33" s="581">
        <f t="shared" ref="J33:J51" si="7">F33*I33</f>
        <v>42089.075999999994</v>
      </c>
      <c r="K33" s="566"/>
    </row>
    <row r="34" spans="1:13" s="13" customFormat="1" ht="38.25">
      <c r="A34" s="302" t="s">
        <v>158</v>
      </c>
      <c r="B34" s="302">
        <v>90091</v>
      </c>
      <c r="C34" s="302" t="s">
        <v>34</v>
      </c>
      <c r="D34" s="303" t="s">
        <v>25</v>
      </c>
      <c r="E34" s="302" t="s">
        <v>19</v>
      </c>
      <c r="F34" s="316">
        <v>5955.63</v>
      </c>
      <c r="G34" s="316">
        <v>5.71</v>
      </c>
      <c r="H34" s="316">
        <f t="shared" si="5"/>
        <v>1.53</v>
      </c>
      <c r="I34" s="316">
        <f t="shared" si="6"/>
        <v>7.24</v>
      </c>
      <c r="J34" s="582">
        <f t="shared" si="7"/>
        <v>43118.761200000001</v>
      </c>
      <c r="K34" s="566"/>
    </row>
    <row r="35" spans="1:13" s="13" customFormat="1" ht="51">
      <c r="A35" s="302" t="s">
        <v>159</v>
      </c>
      <c r="B35" s="302">
        <v>90092</v>
      </c>
      <c r="C35" s="302" t="s">
        <v>34</v>
      </c>
      <c r="D35" s="303" t="s">
        <v>26</v>
      </c>
      <c r="E35" s="302" t="s">
        <v>19</v>
      </c>
      <c r="F35" s="316">
        <v>5565.03</v>
      </c>
      <c r="G35" s="316">
        <v>5.53</v>
      </c>
      <c r="H35" s="316">
        <v>1.480756</v>
      </c>
      <c r="I35" s="316">
        <f>G35+H35</f>
        <v>7.0107560000000007</v>
      </c>
      <c r="J35" s="316">
        <f>F35*I35</f>
        <v>39015.067462680003</v>
      </c>
      <c r="K35" s="566"/>
      <c r="L35" s="583"/>
      <c r="M35" s="574"/>
    </row>
    <row r="36" spans="1:13" s="13" customFormat="1" ht="51">
      <c r="A36" s="302" t="s">
        <v>160</v>
      </c>
      <c r="B36" s="302">
        <v>90094</v>
      </c>
      <c r="C36" s="302" t="s">
        <v>34</v>
      </c>
      <c r="D36" s="303" t="s">
        <v>27</v>
      </c>
      <c r="E36" s="302" t="s">
        <v>19</v>
      </c>
      <c r="F36" s="316">
        <v>4801.6399999999994</v>
      </c>
      <c r="G36" s="316">
        <v>5.24</v>
      </c>
      <c r="H36" s="316">
        <f>ROUNDUP(G36*0.2684,2)</f>
        <v>1.41</v>
      </c>
      <c r="I36" s="316">
        <f t="shared" si="6"/>
        <v>6.65</v>
      </c>
      <c r="J36" s="316">
        <f t="shared" si="7"/>
        <v>31930.905999999999</v>
      </c>
      <c r="K36" s="592"/>
      <c r="M36" s="591"/>
    </row>
    <row r="37" spans="1:13" s="13" customFormat="1" ht="36">
      <c r="A37" s="302" t="s">
        <v>161</v>
      </c>
      <c r="B37" s="302">
        <v>90098</v>
      </c>
      <c r="C37" s="302" t="s">
        <v>34</v>
      </c>
      <c r="D37" s="318" t="s">
        <v>338</v>
      </c>
      <c r="E37" s="302" t="s">
        <v>19</v>
      </c>
      <c r="F37" s="316">
        <v>1737.0600000000002</v>
      </c>
      <c r="G37" s="316">
        <v>5.08</v>
      </c>
      <c r="H37" s="316">
        <f t="shared" si="5"/>
        <v>1.36</v>
      </c>
      <c r="I37" s="316">
        <f t="shared" si="6"/>
        <v>6.44</v>
      </c>
      <c r="J37" s="582">
        <f t="shared" si="7"/>
        <v>11186.666400000002</v>
      </c>
      <c r="K37" s="566"/>
    </row>
    <row r="38" spans="1:13" s="13" customFormat="1" ht="25.5">
      <c r="A38" s="302" t="s">
        <v>162</v>
      </c>
      <c r="B38" s="302">
        <v>7134</v>
      </c>
      <c r="C38" s="302" t="s">
        <v>36</v>
      </c>
      <c r="D38" s="319" t="s">
        <v>40</v>
      </c>
      <c r="E38" s="302" t="s">
        <v>18</v>
      </c>
      <c r="F38" s="316">
        <v>1482.28</v>
      </c>
      <c r="G38" s="316">
        <v>68.099999999999994</v>
      </c>
      <c r="H38" s="316">
        <f t="shared" si="5"/>
        <v>18.28</v>
      </c>
      <c r="I38" s="316">
        <f t="shared" si="6"/>
        <v>86.38</v>
      </c>
      <c r="J38" s="582">
        <f t="shared" si="7"/>
        <v>128039.34639999999</v>
      </c>
      <c r="K38" s="566"/>
    </row>
    <row r="39" spans="1:13" s="13" customFormat="1" ht="25.5">
      <c r="A39" s="302" t="s">
        <v>163</v>
      </c>
      <c r="B39" s="302">
        <v>7135</v>
      </c>
      <c r="C39" s="302" t="s">
        <v>36</v>
      </c>
      <c r="D39" s="319" t="s">
        <v>339</v>
      </c>
      <c r="E39" s="302" t="s">
        <v>18</v>
      </c>
      <c r="F39" s="316">
        <v>11775.359999999999</v>
      </c>
      <c r="G39" s="316">
        <v>79.040000000000006</v>
      </c>
      <c r="H39" s="316">
        <f t="shared" si="5"/>
        <v>21.21</v>
      </c>
      <c r="I39" s="316">
        <f t="shared" si="6"/>
        <v>100.25</v>
      </c>
      <c r="J39" s="582">
        <f t="shared" si="7"/>
        <v>1180479.8399999999</v>
      </c>
      <c r="K39" s="566"/>
    </row>
    <row r="40" spans="1:13" s="13" customFormat="1" ht="25.5">
      <c r="A40" s="302" t="s">
        <v>164</v>
      </c>
      <c r="B40" s="302">
        <v>101617</v>
      </c>
      <c r="C40" s="302" t="s">
        <v>34</v>
      </c>
      <c r="D40" s="303" t="s">
        <v>144</v>
      </c>
      <c r="E40" s="302" t="s">
        <v>18</v>
      </c>
      <c r="F40" s="316">
        <v>4254.01</v>
      </c>
      <c r="G40" s="316">
        <v>2.79</v>
      </c>
      <c r="H40" s="316">
        <f t="shared" si="5"/>
        <v>0.75</v>
      </c>
      <c r="I40" s="316">
        <f t="shared" si="6"/>
        <v>3.54</v>
      </c>
      <c r="J40" s="582">
        <f t="shared" si="7"/>
        <v>15059.195400000001</v>
      </c>
      <c r="K40" s="566"/>
    </row>
    <row r="41" spans="1:13" s="13" customFormat="1" ht="25.5">
      <c r="A41" s="302" t="s">
        <v>165</v>
      </c>
      <c r="B41" s="302">
        <v>10048</v>
      </c>
      <c r="C41" s="302" t="s">
        <v>36</v>
      </c>
      <c r="D41" s="303" t="s">
        <v>145</v>
      </c>
      <c r="E41" s="302" t="s">
        <v>20</v>
      </c>
      <c r="F41" s="316">
        <v>150</v>
      </c>
      <c r="G41" s="316">
        <v>284.93</v>
      </c>
      <c r="H41" s="316">
        <f t="shared" si="5"/>
        <v>76.48</v>
      </c>
      <c r="I41" s="316">
        <f t="shared" si="6"/>
        <v>361.41</v>
      </c>
      <c r="J41" s="582">
        <f t="shared" si="7"/>
        <v>54211.500000000007</v>
      </c>
      <c r="K41" s="566"/>
    </row>
    <row r="42" spans="1:13" s="15" customFormat="1" ht="25.5">
      <c r="A42" s="302" t="s">
        <v>166</v>
      </c>
      <c r="B42" s="302">
        <v>10055</v>
      </c>
      <c r="C42" s="302" t="s">
        <v>36</v>
      </c>
      <c r="D42" s="303" t="s">
        <v>146</v>
      </c>
      <c r="E42" s="302" t="s">
        <v>20</v>
      </c>
      <c r="F42" s="316">
        <v>1343.39</v>
      </c>
      <c r="G42" s="316">
        <v>2215.65</v>
      </c>
      <c r="H42" s="316">
        <f t="shared" si="5"/>
        <v>594.67999999999995</v>
      </c>
      <c r="I42" s="316">
        <f t="shared" si="6"/>
        <v>2810.33</v>
      </c>
      <c r="J42" s="582">
        <f t="shared" si="7"/>
        <v>3775369.2187000001</v>
      </c>
      <c r="K42" s="566"/>
    </row>
    <row r="43" spans="1:13" s="15" customFormat="1" ht="38.25">
      <c r="A43" s="302" t="s">
        <v>167</v>
      </c>
      <c r="B43" s="302" t="s">
        <v>631</v>
      </c>
      <c r="C43" s="302" t="s">
        <v>35</v>
      </c>
      <c r="D43" s="303" t="s">
        <v>636</v>
      </c>
      <c r="E43" s="302" t="s">
        <v>233</v>
      </c>
      <c r="F43" s="316">
        <v>2</v>
      </c>
      <c r="G43" s="316">
        <f>COMPOSIÇÕES!I153</f>
        <v>6639.2507485714314</v>
      </c>
      <c r="H43" s="316">
        <f t="shared" ref="H43" si="8">ROUND(G43*0.2684,2)</f>
        <v>1781.97</v>
      </c>
      <c r="I43" s="316">
        <f t="shared" ref="I43" si="9">G43+H43</f>
        <v>8421.2207485714316</v>
      </c>
      <c r="J43" s="582">
        <f t="shared" ref="J43:J44" si="10">F43*I43</f>
        <v>16842.441497142863</v>
      </c>
      <c r="K43" s="566"/>
    </row>
    <row r="44" spans="1:13" s="15" customFormat="1" ht="38.25">
      <c r="A44" s="302" t="s">
        <v>168</v>
      </c>
      <c r="B44" s="302" t="s">
        <v>632</v>
      </c>
      <c r="C44" s="302" t="s">
        <v>35</v>
      </c>
      <c r="D44" s="303" t="s">
        <v>635</v>
      </c>
      <c r="E44" s="302" t="s">
        <v>233</v>
      </c>
      <c r="F44" s="316">
        <v>18</v>
      </c>
      <c r="G44" s="316">
        <f>COMPOSIÇÕES!I173</f>
        <v>9347.0987719999994</v>
      </c>
      <c r="H44" s="316">
        <f>G44*0.2684</f>
        <v>2508.7613104048</v>
      </c>
      <c r="I44" s="316">
        <f t="shared" si="6"/>
        <v>11855.860082404799</v>
      </c>
      <c r="J44" s="582">
        <f t="shared" si="10"/>
        <v>213405.48148328639</v>
      </c>
      <c r="K44" s="866"/>
      <c r="L44" s="865"/>
    </row>
    <row r="45" spans="1:13" s="15" customFormat="1">
      <c r="A45" s="302" t="s">
        <v>169</v>
      </c>
      <c r="B45" s="302" t="s">
        <v>362</v>
      </c>
      <c r="C45" s="302" t="s">
        <v>149</v>
      </c>
      <c r="D45" s="303" t="s">
        <v>150</v>
      </c>
      <c r="E45" s="302" t="s">
        <v>21</v>
      </c>
      <c r="F45" s="316">
        <v>67.010000000000005</v>
      </c>
      <c r="G45" s="316">
        <v>866.11</v>
      </c>
      <c r="H45" s="316">
        <f t="shared" si="5"/>
        <v>232.46</v>
      </c>
      <c r="I45" s="316">
        <f t="shared" si="6"/>
        <v>1098.57</v>
      </c>
      <c r="J45" s="582">
        <f t="shared" si="7"/>
        <v>73615.175700000007</v>
      </c>
      <c r="K45" s="566"/>
    </row>
    <row r="46" spans="1:13" s="15" customFormat="1" ht="25.5">
      <c r="A46" s="302" t="s">
        <v>170</v>
      </c>
      <c r="B46" s="302" t="s">
        <v>363</v>
      </c>
      <c r="C46" s="302" t="s">
        <v>149</v>
      </c>
      <c r="D46" s="303" t="s">
        <v>148</v>
      </c>
      <c r="E46" s="302" t="s">
        <v>21</v>
      </c>
      <c r="F46" s="316">
        <v>20</v>
      </c>
      <c r="G46" s="316">
        <v>839.83</v>
      </c>
      <c r="H46" s="316">
        <f t="shared" si="5"/>
        <v>225.41</v>
      </c>
      <c r="I46" s="316">
        <f t="shared" si="6"/>
        <v>1065.24</v>
      </c>
      <c r="J46" s="582">
        <f t="shared" si="7"/>
        <v>21304.799999999999</v>
      </c>
      <c r="K46" s="566"/>
    </row>
    <row r="47" spans="1:13" s="13" customFormat="1" ht="20.100000000000001" customHeight="1">
      <c r="A47" s="302" t="s">
        <v>171</v>
      </c>
      <c r="B47" s="302" t="s">
        <v>364</v>
      </c>
      <c r="C47" s="302" t="s">
        <v>149</v>
      </c>
      <c r="D47" s="303" t="s">
        <v>381</v>
      </c>
      <c r="E47" s="302" t="s">
        <v>19</v>
      </c>
      <c r="F47" s="316">
        <v>7444.51</v>
      </c>
      <c r="G47" s="316">
        <v>4.63</v>
      </c>
      <c r="H47" s="316">
        <f t="shared" si="5"/>
        <v>1.24</v>
      </c>
      <c r="I47" s="316">
        <f t="shared" si="6"/>
        <v>5.87</v>
      </c>
      <c r="J47" s="582">
        <f t="shared" si="7"/>
        <v>43699.273700000005</v>
      </c>
      <c r="K47" s="566"/>
    </row>
    <row r="48" spans="1:13" s="13" customFormat="1" ht="25.5">
      <c r="A48" s="302" t="s">
        <v>172</v>
      </c>
      <c r="B48" s="302">
        <v>95875</v>
      </c>
      <c r="C48" s="302" t="s">
        <v>34</v>
      </c>
      <c r="D48" s="303" t="s">
        <v>54</v>
      </c>
      <c r="E48" s="302" t="s">
        <v>51</v>
      </c>
      <c r="F48" s="316">
        <v>37222.550000000003</v>
      </c>
      <c r="G48" s="316">
        <v>2.4300000000000002</v>
      </c>
      <c r="H48" s="316">
        <f t="shared" si="5"/>
        <v>0.65</v>
      </c>
      <c r="I48" s="316">
        <f t="shared" si="6"/>
        <v>3.08</v>
      </c>
      <c r="J48" s="582">
        <f t="shared" si="7"/>
        <v>114645.45400000001</v>
      </c>
      <c r="K48" s="566"/>
    </row>
    <row r="49" spans="1:12" s="15" customFormat="1" ht="45.6" customHeight="1">
      <c r="A49" s="302" t="s">
        <v>173</v>
      </c>
      <c r="B49" s="302" t="s">
        <v>395</v>
      </c>
      <c r="C49" s="302" t="s">
        <v>34</v>
      </c>
      <c r="D49" s="303" t="s">
        <v>29</v>
      </c>
      <c r="E49" s="302" t="s">
        <v>19</v>
      </c>
      <c r="F49" s="316">
        <v>11040.25</v>
      </c>
      <c r="G49" s="316">
        <v>123.22</v>
      </c>
      <c r="H49" s="316">
        <f t="shared" si="5"/>
        <v>33.07</v>
      </c>
      <c r="I49" s="316">
        <f t="shared" si="6"/>
        <v>156.29</v>
      </c>
      <c r="J49" s="582">
        <f t="shared" si="7"/>
        <v>1725480.6724999999</v>
      </c>
      <c r="K49" s="566"/>
    </row>
    <row r="50" spans="1:12" s="13" customFormat="1" ht="25.5">
      <c r="A50" s="302" t="s">
        <v>174</v>
      </c>
      <c r="B50" s="302">
        <v>95875</v>
      </c>
      <c r="C50" s="302" t="s">
        <v>34</v>
      </c>
      <c r="D50" s="303" t="s">
        <v>54</v>
      </c>
      <c r="E50" s="302" t="s">
        <v>51</v>
      </c>
      <c r="F50" s="316">
        <v>55201.25</v>
      </c>
      <c r="G50" s="316">
        <v>2.4300000000000002</v>
      </c>
      <c r="H50" s="316">
        <f t="shared" si="5"/>
        <v>0.65</v>
      </c>
      <c r="I50" s="316">
        <f t="shared" si="6"/>
        <v>3.08</v>
      </c>
      <c r="J50" s="582">
        <f t="shared" si="7"/>
        <v>170019.85</v>
      </c>
      <c r="K50" s="566"/>
    </row>
    <row r="51" spans="1:12" s="13" customFormat="1" ht="30" customHeight="1">
      <c r="A51" s="302" t="s">
        <v>604</v>
      </c>
      <c r="B51" s="307">
        <v>102742</v>
      </c>
      <c r="C51" s="302" t="s">
        <v>34</v>
      </c>
      <c r="D51" s="308" t="s">
        <v>392</v>
      </c>
      <c r="E51" s="307" t="s">
        <v>21</v>
      </c>
      <c r="F51" s="317">
        <v>1</v>
      </c>
      <c r="G51" s="317">
        <v>14653.53</v>
      </c>
      <c r="H51" s="317">
        <f t="shared" si="5"/>
        <v>3933.01</v>
      </c>
      <c r="I51" s="317">
        <f t="shared" si="6"/>
        <v>18586.54</v>
      </c>
      <c r="J51" s="317">
        <f t="shared" si="7"/>
        <v>18586.54</v>
      </c>
      <c r="K51" s="566"/>
    </row>
    <row r="52" spans="1:12" s="13" customFormat="1" ht="34.5" customHeight="1">
      <c r="A52" s="302" t="s">
        <v>633</v>
      </c>
      <c r="B52" s="307">
        <v>103800</v>
      </c>
      <c r="C52" s="302" t="s">
        <v>34</v>
      </c>
      <c r="D52" s="308" t="s">
        <v>605</v>
      </c>
      <c r="E52" s="302" t="s">
        <v>19</v>
      </c>
      <c r="F52" s="317">
        <v>21.96</v>
      </c>
      <c r="G52" s="317">
        <v>490.74</v>
      </c>
      <c r="H52" s="317">
        <f t="shared" ref="H52" si="11">ROUND(G52*0.2684,2)</f>
        <v>131.71</v>
      </c>
      <c r="I52" s="317">
        <f t="shared" ref="I52" si="12">G52+H52</f>
        <v>622.45000000000005</v>
      </c>
      <c r="J52" s="317">
        <f t="shared" ref="J52" si="13">F52*I52</f>
        <v>13669.002000000002</v>
      </c>
      <c r="K52" s="566"/>
    </row>
    <row r="53" spans="1:12" s="13" customFormat="1" ht="4.9000000000000004" customHeight="1">
      <c r="A53" s="559"/>
      <c r="B53" s="14"/>
      <c r="C53" s="14"/>
      <c r="D53" s="560"/>
      <c r="E53" s="14"/>
      <c r="F53" s="34"/>
      <c r="G53" s="35"/>
      <c r="H53" s="34"/>
      <c r="I53" s="34"/>
      <c r="J53" s="515"/>
      <c r="K53" s="482"/>
    </row>
    <row r="54" spans="1:12" s="13" customFormat="1" ht="15" customHeight="1">
      <c r="A54" s="534">
        <v>5</v>
      </c>
      <c r="B54" s="535"/>
      <c r="C54" s="536"/>
      <c r="D54" s="537" t="s">
        <v>59</v>
      </c>
      <c r="E54" s="535"/>
      <c r="F54" s="538"/>
      <c r="G54" s="539"/>
      <c r="H54" s="539"/>
      <c r="I54" s="539"/>
      <c r="J54" s="577">
        <f>J55+J62+J66</f>
        <v>40186.361403759998</v>
      </c>
      <c r="K54" s="566"/>
    </row>
    <row r="55" spans="1:12" s="13" customFormat="1" ht="15" customHeight="1">
      <c r="A55" s="553" t="s">
        <v>11</v>
      </c>
      <c r="B55" s="543"/>
      <c r="C55" s="543"/>
      <c r="D55" s="554" t="s">
        <v>55</v>
      </c>
      <c r="E55" s="543"/>
      <c r="F55" s="555"/>
      <c r="G55" s="556"/>
      <c r="H55" s="556"/>
      <c r="I55" s="556"/>
      <c r="J55" s="514">
        <f>SUM(J56:J61)</f>
        <v>29672.720299999997</v>
      </c>
      <c r="K55" s="482"/>
    </row>
    <row r="56" spans="1:12" s="13" customFormat="1" ht="18" customHeight="1">
      <c r="A56" s="497" t="s">
        <v>17</v>
      </c>
      <c r="B56" s="497" t="s">
        <v>365</v>
      </c>
      <c r="C56" s="497" t="s">
        <v>35</v>
      </c>
      <c r="D56" s="498" t="s">
        <v>31</v>
      </c>
      <c r="E56" s="550" t="s">
        <v>18</v>
      </c>
      <c r="F56" s="510">
        <v>233.41</v>
      </c>
      <c r="G56" s="510">
        <v>6.53</v>
      </c>
      <c r="H56" s="510">
        <f t="shared" ref="H56:H61" si="14">ROUND(G56*0.2684,2)</f>
        <v>1.75</v>
      </c>
      <c r="I56" s="510">
        <f t="shared" ref="I56:I61" si="15">G56+H56</f>
        <v>8.2800000000000011</v>
      </c>
      <c r="J56" s="510">
        <f t="shared" ref="J56:J61" si="16">F56*I56</f>
        <v>1932.6348000000003</v>
      </c>
      <c r="K56" s="566"/>
    </row>
    <row r="57" spans="1:12" s="13" customFormat="1" ht="38.25">
      <c r="A57" s="302" t="s">
        <v>175</v>
      </c>
      <c r="B57" s="302" t="s">
        <v>366</v>
      </c>
      <c r="C57" s="302" t="s">
        <v>35</v>
      </c>
      <c r="D57" s="303" t="s">
        <v>137</v>
      </c>
      <c r="E57" s="315" t="s">
        <v>19</v>
      </c>
      <c r="F57" s="316">
        <v>9.34</v>
      </c>
      <c r="G57" s="316">
        <v>1564.57</v>
      </c>
      <c r="H57" s="316">
        <f t="shared" si="14"/>
        <v>419.93</v>
      </c>
      <c r="I57" s="316">
        <f t="shared" si="15"/>
        <v>1984.5</v>
      </c>
      <c r="J57" s="316">
        <f t="shared" si="16"/>
        <v>18535.23</v>
      </c>
      <c r="K57" s="566"/>
    </row>
    <row r="58" spans="1:12" s="13" customFormat="1" ht="25.5">
      <c r="A58" s="302" t="s">
        <v>176</v>
      </c>
      <c r="B58" s="302" t="s">
        <v>358</v>
      </c>
      <c r="C58" s="302" t="s">
        <v>35</v>
      </c>
      <c r="D58" s="303" t="s">
        <v>138</v>
      </c>
      <c r="E58" s="315" t="s">
        <v>52</v>
      </c>
      <c r="F58" s="316">
        <v>23.85</v>
      </c>
      <c r="G58" s="316">
        <v>7.58</v>
      </c>
      <c r="H58" s="316">
        <f t="shared" si="14"/>
        <v>2.0299999999999998</v>
      </c>
      <c r="I58" s="316">
        <f t="shared" si="15"/>
        <v>9.61</v>
      </c>
      <c r="J58" s="316">
        <f t="shared" si="16"/>
        <v>229.1985</v>
      </c>
      <c r="K58" s="566"/>
    </row>
    <row r="59" spans="1:12" s="13" customFormat="1" ht="25.5">
      <c r="A59" s="302" t="s">
        <v>177</v>
      </c>
      <c r="B59" s="302">
        <v>95878</v>
      </c>
      <c r="C59" s="302" t="s">
        <v>34</v>
      </c>
      <c r="D59" s="303" t="s">
        <v>139</v>
      </c>
      <c r="E59" s="315" t="s">
        <v>53</v>
      </c>
      <c r="F59" s="316">
        <v>715.58</v>
      </c>
      <c r="G59" s="316">
        <v>1.64</v>
      </c>
      <c r="H59" s="316">
        <f t="shared" si="14"/>
        <v>0.44</v>
      </c>
      <c r="I59" s="316">
        <f t="shared" si="15"/>
        <v>2.08</v>
      </c>
      <c r="J59" s="316">
        <f t="shared" si="16"/>
        <v>1488.4064000000001</v>
      </c>
      <c r="K59" s="566"/>
    </row>
    <row r="60" spans="1:12" s="13" customFormat="1" ht="20.100000000000001" customHeight="1">
      <c r="A60" s="302" t="s">
        <v>178</v>
      </c>
      <c r="B60" s="302" t="s">
        <v>367</v>
      </c>
      <c r="C60" s="302" t="s">
        <v>35</v>
      </c>
      <c r="D60" s="303" t="s">
        <v>258</v>
      </c>
      <c r="E60" s="315" t="s">
        <v>18</v>
      </c>
      <c r="F60" s="316">
        <v>233.41</v>
      </c>
      <c r="G60" s="316">
        <v>0.95</v>
      </c>
      <c r="H60" s="316">
        <f t="shared" si="14"/>
        <v>0.25</v>
      </c>
      <c r="I60" s="316">
        <f t="shared" si="15"/>
        <v>1.2</v>
      </c>
      <c r="J60" s="316">
        <f t="shared" si="16"/>
        <v>280.09199999999998</v>
      </c>
      <c r="K60" s="566"/>
    </row>
    <row r="61" spans="1:12" s="13" customFormat="1" ht="25.5">
      <c r="A61" s="307" t="s">
        <v>396</v>
      </c>
      <c r="B61" s="307">
        <v>96396</v>
      </c>
      <c r="C61" s="307" t="s">
        <v>34</v>
      </c>
      <c r="D61" s="308" t="s">
        <v>397</v>
      </c>
      <c r="E61" s="311" t="s">
        <v>19</v>
      </c>
      <c r="F61" s="317">
        <v>35.01</v>
      </c>
      <c r="G61" s="317">
        <v>162.30000000000001</v>
      </c>
      <c r="H61" s="317">
        <f t="shared" si="14"/>
        <v>43.56</v>
      </c>
      <c r="I61" s="317">
        <f t="shared" si="15"/>
        <v>205.86</v>
      </c>
      <c r="J61" s="317">
        <f t="shared" si="16"/>
        <v>7207.1585999999998</v>
      </c>
      <c r="K61" s="566"/>
    </row>
    <row r="62" spans="1:12" s="13" customFormat="1" ht="15" customHeight="1">
      <c r="A62" s="585" t="s">
        <v>12</v>
      </c>
      <c r="B62" s="586"/>
      <c r="C62" s="586"/>
      <c r="D62" s="587" t="s">
        <v>56</v>
      </c>
      <c r="E62" s="586"/>
      <c r="F62" s="588"/>
      <c r="G62" s="589"/>
      <c r="H62" s="589"/>
      <c r="I62" s="589"/>
      <c r="J62" s="590">
        <f>SUM(J63:J65)</f>
        <v>9543.4460000000017</v>
      </c>
      <c r="K62" s="584"/>
    </row>
    <row r="63" spans="1:12" s="13" customFormat="1" ht="18" customHeight="1">
      <c r="A63" s="497" t="s">
        <v>13</v>
      </c>
      <c r="B63" s="561" t="s">
        <v>368</v>
      </c>
      <c r="C63" s="497" t="s">
        <v>374</v>
      </c>
      <c r="D63" s="498" t="s">
        <v>141</v>
      </c>
      <c r="E63" s="550" t="s">
        <v>52</v>
      </c>
      <c r="F63" s="510">
        <v>0.28000000000000003</v>
      </c>
      <c r="G63" s="510">
        <v>5514.76</v>
      </c>
      <c r="H63" s="510">
        <f>ROUND(G63*0.2684,2)</f>
        <v>1480.16</v>
      </c>
      <c r="I63" s="510">
        <f t="shared" ref="I63:I65" si="17">G63+H63</f>
        <v>6994.92</v>
      </c>
      <c r="J63" s="510">
        <f t="shared" ref="J63:J65" si="18">F63*I63</f>
        <v>1958.5776000000003</v>
      </c>
      <c r="K63" s="578"/>
      <c r="L63" s="579"/>
    </row>
    <row r="64" spans="1:12" s="13" customFormat="1" ht="18" customHeight="1">
      <c r="A64" s="302" t="s">
        <v>14</v>
      </c>
      <c r="B64" s="337" t="s">
        <v>369</v>
      </c>
      <c r="C64" s="302" t="s">
        <v>374</v>
      </c>
      <c r="D64" s="303" t="s">
        <v>140</v>
      </c>
      <c r="E64" s="315" t="s">
        <v>52</v>
      </c>
      <c r="F64" s="316">
        <v>0.11</v>
      </c>
      <c r="G64" s="316">
        <v>3775.96</v>
      </c>
      <c r="H64" s="316">
        <f>ROUND(G64*0.2684,2)</f>
        <v>1013.47</v>
      </c>
      <c r="I64" s="316">
        <f t="shared" si="17"/>
        <v>4789.43</v>
      </c>
      <c r="J64" s="316">
        <f t="shared" si="18"/>
        <v>526.83730000000003</v>
      </c>
      <c r="K64" s="566"/>
      <c r="L64" s="334"/>
    </row>
    <row r="65" spans="1:12" s="13" customFormat="1" ht="18" customHeight="1">
      <c r="A65" s="307" t="s">
        <v>15</v>
      </c>
      <c r="B65" s="338" t="s">
        <v>370</v>
      </c>
      <c r="C65" s="307" t="s">
        <v>374</v>
      </c>
      <c r="D65" s="308" t="s">
        <v>143</v>
      </c>
      <c r="E65" s="311" t="s">
        <v>52</v>
      </c>
      <c r="F65" s="317">
        <v>1.31</v>
      </c>
      <c r="G65" s="317">
        <v>4247.72</v>
      </c>
      <c r="H65" s="317">
        <f>ROUND(G65*0.2684,2)</f>
        <v>1140.0899999999999</v>
      </c>
      <c r="I65" s="317">
        <f t="shared" si="17"/>
        <v>5387.81</v>
      </c>
      <c r="J65" s="317">
        <f t="shared" si="18"/>
        <v>7058.0311000000011</v>
      </c>
      <c r="K65" s="566"/>
      <c r="L65" s="334"/>
    </row>
    <row r="66" spans="1:12" s="13" customFormat="1" ht="15" customHeight="1">
      <c r="A66" s="553" t="s">
        <v>47</v>
      </c>
      <c r="B66" s="543"/>
      <c r="C66" s="543"/>
      <c r="D66" s="554" t="s">
        <v>57</v>
      </c>
      <c r="E66" s="543"/>
      <c r="F66" s="555"/>
      <c r="G66" s="556"/>
      <c r="H66" s="556"/>
      <c r="I66" s="556"/>
      <c r="J66" s="514">
        <f>SUM(J67:J69)</f>
        <v>970.19510375999994</v>
      </c>
      <c r="K66" s="482"/>
    </row>
    <row r="67" spans="1:12" s="13" customFormat="1" ht="18" customHeight="1">
      <c r="A67" s="497" t="s">
        <v>48</v>
      </c>
      <c r="B67" s="561" t="s">
        <v>371</v>
      </c>
      <c r="C67" s="497" t="s">
        <v>58</v>
      </c>
      <c r="D67" s="498" t="s">
        <v>142</v>
      </c>
      <c r="E67" s="550" t="s">
        <v>52</v>
      </c>
      <c r="F67" s="510">
        <f>F63</f>
        <v>0.28000000000000003</v>
      </c>
      <c r="G67" s="510">
        <v>449.94</v>
      </c>
      <c r="H67" s="510">
        <f>ROUND(G67*0.2684,2)</f>
        <v>120.76</v>
      </c>
      <c r="I67" s="510">
        <f t="shared" ref="I67:I69" si="19">G67+H67</f>
        <v>570.70000000000005</v>
      </c>
      <c r="J67" s="510">
        <f t="shared" ref="J67:J69" si="20">F67*I67</f>
        <v>159.79600000000002</v>
      </c>
      <c r="K67" s="566"/>
    </row>
    <row r="68" spans="1:12" s="13" customFormat="1" ht="18" customHeight="1">
      <c r="A68" s="302" t="s">
        <v>49</v>
      </c>
      <c r="B68" s="337" t="s">
        <v>372</v>
      </c>
      <c r="C68" s="302" t="s">
        <v>58</v>
      </c>
      <c r="D68" s="303" t="s">
        <v>270</v>
      </c>
      <c r="E68" s="315" t="s">
        <v>52</v>
      </c>
      <c r="F68" s="316">
        <f>F64</f>
        <v>0.11</v>
      </c>
      <c r="G68" s="316">
        <f>G67</f>
        <v>449.94</v>
      </c>
      <c r="H68" s="316">
        <f>ROUND(G68*0.2684,2)</f>
        <v>120.76</v>
      </c>
      <c r="I68" s="316">
        <f t="shared" si="19"/>
        <v>570.70000000000005</v>
      </c>
      <c r="J68" s="316">
        <f t="shared" si="20"/>
        <v>62.777000000000008</v>
      </c>
      <c r="K68" s="566"/>
    </row>
    <row r="69" spans="1:12" s="13" customFormat="1" ht="18" customHeight="1">
      <c r="A69" s="307" t="s">
        <v>50</v>
      </c>
      <c r="B69" s="338" t="s">
        <v>373</v>
      </c>
      <c r="C69" s="307" t="s">
        <v>58</v>
      </c>
      <c r="D69" s="308" t="s">
        <v>269</v>
      </c>
      <c r="E69" s="311" t="s">
        <v>52</v>
      </c>
      <c r="F69" s="317">
        <f>F65</f>
        <v>1.31</v>
      </c>
      <c r="G69" s="317">
        <f>G67</f>
        <v>449.94</v>
      </c>
      <c r="H69" s="317">
        <f t="shared" ref="H69" si="21">G69*0.2684</f>
        <v>120.76389600000002</v>
      </c>
      <c r="I69" s="317">
        <f t="shared" si="19"/>
        <v>570.70389599999999</v>
      </c>
      <c r="J69" s="317">
        <f t="shared" si="20"/>
        <v>747.62210375999996</v>
      </c>
      <c r="K69" s="566"/>
    </row>
    <row r="70" spans="1:12" s="13" customFormat="1" ht="4.9000000000000004" customHeight="1">
      <c r="A70" s="559"/>
      <c r="B70" s="14"/>
      <c r="C70" s="14"/>
      <c r="D70" s="560"/>
      <c r="E70" s="14"/>
      <c r="F70" s="34"/>
      <c r="G70" s="35"/>
      <c r="H70" s="34"/>
      <c r="I70" s="34"/>
      <c r="J70" s="515"/>
      <c r="K70" s="482"/>
    </row>
    <row r="71" spans="1:12" s="13" customFormat="1" ht="15" customHeight="1">
      <c r="A71" s="534">
        <v>6</v>
      </c>
      <c r="B71" s="535"/>
      <c r="C71" s="536"/>
      <c r="D71" s="537" t="s">
        <v>284</v>
      </c>
      <c r="E71" s="535"/>
      <c r="F71" s="538"/>
      <c r="G71" s="539"/>
      <c r="H71" s="539"/>
      <c r="I71" s="539"/>
      <c r="J71" s="577">
        <f>J72+J75+J80+J83</f>
        <v>9034765.9216000009</v>
      </c>
      <c r="K71" s="566"/>
    </row>
    <row r="72" spans="1:12" s="13" customFormat="1" ht="15" customHeight="1">
      <c r="A72" s="553" t="s">
        <v>179</v>
      </c>
      <c r="B72" s="543"/>
      <c r="C72" s="543"/>
      <c r="D72" s="554" t="s">
        <v>183</v>
      </c>
      <c r="E72" s="543"/>
      <c r="F72" s="555"/>
      <c r="G72" s="556"/>
      <c r="H72" s="556"/>
      <c r="I72" s="556"/>
      <c r="J72" s="514">
        <f>SUM(J73:J74)</f>
        <v>151536</v>
      </c>
      <c r="K72" s="482"/>
    </row>
    <row r="73" spans="1:12" s="13" customFormat="1" ht="25.5">
      <c r="A73" s="497" t="s">
        <v>193</v>
      </c>
      <c r="B73" s="548">
        <v>98525</v>
      </c>
      <c r="C73" s="548" t="s">
        <v>34</v>
      </c>
      <c r="D73" s="498" t="s">
        <v>184</v>
      </c>
      <c r="E73" s="497" t="s">
        <v>18</v>
      </c>
      <c r="F73" s="550">
        <f>'MC 6-LAGOA'!K7</f>
        <v>61600</v>
      </c>
      <c r="G73" s="510">
        <v>0.61</v>
      </c>
      <c r="H73" s="510">
        <f>ROUND(G73*0.2684,2)</f>
        <v>0.16</v>
      </c>
      <c r="I73" s="510">
        <f t="shared" ref="I73:I74" si="22">G73+H73</f>
        <v>0.77</v>
      </c>
      <c r="J73" s="510">
        <f t="shared" ref="J73:J74" si="23">F73*I73</f>
        <v>47432</v>
      </c>
      <c r="K73" s="566"/>
    </row>
    <row r="74" spans="1:12" s="13" customFormat="1" ht="19.899999999999999" customHeight="1">
      <c r="A74" s="307" t="s">
        <v>194</v>
      </c>
      <c r="B74" s="307">
        <v>2548</v>
      </c>
      <c r="C74" s="310" t="s">
        <v>36</v>
      </c>
      <c r="D74" s="308" t="s">
        <v>185</v>
      </c>
      <c r="E74" s="307" t="s">
        <v>18</v>
      </c>
      <c r="F74" s="311">
        <f>'MC 6-LAGOA'!K10</f>
        <v>61600</v>
      </c>
      <c r="G74" s="317">
        <v>1.33</v>
      </c>
      <c r="H74" s="317">
        <f>ROUND(G74*0.2684,2)</f>
        <v>0.36</v>
      </c>
      <c r="I74" s="317">
        <f t="shared" si="22"/>
        <v>1.69</v>
      </c>
      <c r="J74" s="317">
        <f t="shared" si="23"/>
        <v>104104</v>
      </c>
      <c r="K74" s="566"/>
    </row>
    <row r="75" spans="1:12" s="13" customFormat="1" ht="15" customHeight="1">
      <c r="A75" s="553" t="s">
        <v>180</v>
      </c>
      <c r="B75" s="543"/>
      <c r="C75" s="543"/>
      <c r="D75" s="554" t="s">
        <v>186</v>
      </c>
      <c r="E75" s="543"/>
      <c r="F75" s="555"/>
      <c r="G75" s="556" t="s">
        <v>458</v>
      </c>
      <c r="H75" s="556"/>
      <c r="I75" s="556"/>
      <c r="J75" s="514">
        <f>SUM(J76:J79)</f>
        <v>7853535.4240000006</v>
      </c>
      <c r="K75" s="482"/>
    </row>
    <row r="76" spans="1:12" s="13" customFormat="1" ht="25.5">
      <c r="A76" s="497" t="s">
        <v>195</v>
      </c>
      <c r="B76" s="497" t="s">
        <v>375</v>
      </c>
      <c r="C76" s="497" t="s">
        <v>149</v>
      </c>
      <c r="D76" s="498" t="s">
        <v>187</v>
      </c>
      <c r="E76" s="562" t="s">
        <v>19</v>
      </c>
      <c r="F76" s="563">
        <v>490144</v>
      </c>
      <c r="G76" s="501">
        <v>2.2400000000000002</v>
      </c>
      <c r="H76" s="569">
        <f>ROUND(G76*0.2684,2)</f>
        <v>0.6</v>
      </c>
      <c r="I76" s="501">
        <f t="shared" ref="I76:I79" si="24">G76+H76</f>
        <v>2.8400000000000003</v>
      </c>
      <c r="J76" s="569">
        <f t="shared" ref="J76:J79" si="25">F76*I76</f>
        <v>1392008.9600000002</v>
      </c>
      <c r="K76" s="566"/>
    </row>
    <row r="77" spans="1:12" s="13" customFormat="1" ht="19.899999999999999" customHeight="1">
      <c r="A77" s="302" t="s">
        <v>389</v>
      </c>
      <c r="B77" s="302">
        <v>100575</v>
      </c>
      <c r="C77" s="302" t="s">
        <v>34</v>
      </c>
      <c r="D77" s="303" t="s">
        <v>188</v>
      </c>
      <c r="E77" s="304" t="s">
        <v>18</v>
      </c>
      <c r="F77" s="305">
        <f>'MC 6-LAGOA'!K20</f>
        <v>53856</v>
      </c>
      <c r="G77" s="306">
        <v>0.55000000000000004</v>
      </c>
      <c r="H77" s="570">
        <f>ROUND(G77*0.2684,2)</f>
        <v>0.15</v>
      </c>
      <c r="I77" s="306">
        <f t="shared" si="24"/>
        <v>0.70000000000000007</v>
      </c>
      <c r="J77" s="570">
        <f t="shared" si="25"/>
        <v>37699.200000000004</v>
      </c>
      <c r="K77" s="566"/>
    </row>
    <row r="78" spans="1:12" s="13" customFormat="1" ht="25.5">
      <c r="A78" s="302" t="s">
        <v>390</v>
      </c>
      <c r="B78" s="302" t="s">
        <v>376</v>
      </c>
      <c r="C78" s="302" t="s">
        <v>34</v>
      </c>
      <c r="D78" s="303" t="s">
        <v>189</v>
      </c>
      <c r="E78" s="302" t="s">
        <v>19</v>
      </c>
      <c r="F78" s="305">
        <v>637187.20000000007</v>
      </c>
      <c r="G78" s="306">
        <v>2.0299999999999998</v>
      </c>
      <c r="H78" s="570">
        <f>ROUND(G78*0.2684,2)</f>
        <v>0.54</v>
      </c>
      <c r="I78" s="306">
        <f t="shared" si="24"/>
        <v>2.57</v>
      </c>
      <c r="J78" s="570">
        <f t="shared" si="25"/>
        <v>1637571.1040000001</v>
      </c>
      <c r="K78" s="565"/>
    </row>
    <row r="79" spans="1:12" s="13" customFormat="1" ht="25.5">
      <c r="A79" s="307" t="s">
        <v>391</v>
      </c>
      <c r="B79" s="307">
        <v>95880</v>
      </c>
      <c r="C79" s="307" t="s">
        <v>34</v>
      </c>
      <c r="D79" s="308" t="s">
        <v>623</v>
      </c>
      <c r="E79" s="307" t="s">
        <v>53</v>
      </c>
      <c r="F79" s="870">
        <f>'MC 6-LAGOA'!K29</f>
        <v>3087907.2</v>
      </c>
      <c r="G79" s="309">
        <v>1.22</v>
      </c>
      <c r="H79" s="571">
        <f>ROUND(G79*0.2684,2)</f>
        <v>0.33</v>
      </c>
      <c r="I79" s="309">
        <f t="shared" si="24"/>
        <v>1.55</v>
      </c>
      <c r="J79" s="571">
        <f t="shared" si="25"/>
        <v>4786256.16</v>
      </c>
      <c r="K79" s="566"/>
    </row>
    <row r="80" spans="1:12" s="13" customFormat="1" ht="15" customHeight="1">
      <c r="A80" s="553" t="s">
        <v>181</v>
      </c>
      <c r="B80" s="543"/>
      <c r="C80" s="543"/>
      <c r="D80" s="554" t="s">
        <v>400</v>
      </c>
      <c r="E80" s="543"/>
      <c r="F80" s="555"/>
      <c r="G80" s="556"/>
      <c r="H80" s="556"/>
      <c r="I80" s="556"/>
      <c r="J80" s="514">
        <f>SUM(J81:J82)</f>
        <v>797073.65760000004</v>
      </c>
      <c r="K80" s="482"/>
    </row>
    <row r="81" spans="1:11" s="13" customFormat="1" ht="25.5">
      <c r="A81" s="497" t="s">
        <v>196</v>
      </c>
      <c r="B81" s="497">
        <v>94969</v>
      </c>
      <c r="C81" s="548" t="s">
        <v>34</v>
      </c>
      <c r="D81" s="498" t="s">
        <v>388</v>
      </c>
      <c r="E81" s="562" t="s">
        <v>19</v>
      </c>
      <c r="F81" s="500">
        <f>'MC 6-LAGOA'!K33</f>
        <v>696.96</v>
      </c>
      <c r="G81" s="501">
        <v>425.19</v>
      </c>
      <c r="H81" s="569">
        <f>ROUND(G81*0.2684,2)</f>
        <v>114.12</v>
      </c>
      <c r="I81" s="501">
        <f t="shared" ref="I81:I82" si="26">G81+H81</f>
        <v>539.30999999999995</v>
      </c>
      <c r="J81" s="569">
        <f t="shared" ref="J81:J82" si="27">F81*I81</f>
        <v>375877.4976</v>
      </c>
      <c r="K81" s="566"/>
    </row>
    <row r="82" spans="1:11" s="13" customFormat="1" ht="26.45" customHeight="1">
      <c r="A82" s="307" t="s">
        <v>197</v>
      </c>
      <c r="B82" s="307">
        <v>7156</v>
      </c>
      <c r="C82" s="310" t="s">
        <v>34</v>
      </c>
      <c r="D82" s="308" t="s">
        <v>399</v>
      </c>
      <c r="E82" s="307" t="s">
        <v>18</v>
      </c>
      <c r="F82" s="312">
        <f>'MC 6-LAGOA'!K37</f>
        <v>11616</v>
      </c>
      <c r="G82" s="309">
        <v>28.59</v>
      </c>
      <c r="H82" s="571">
        <f>ROUND(G82*0.2684,2)</f>
        <v>7.67</v>
      </c>
      <c r="I82" s="309">
        <f t="shared" si="26"/>
        <v>36.26</v>
      </c>
      <c r="J82" s="571">
        <f t="shared" si="27"/>
        <v>421196.16</v>
      </c>
      <c r="K82" s="566"/>
    </row>
    <row r="83" spans="1:11" s="13" customFormat="1" ht="15" customHeight="1">
      <c r="A83" s="553" t="s">
        <v>182</v>
      </c>
      <c r="B83" s="543"/>
      <c r="C83" s="543"/>
      <c r="D83" s="554" t="s">
        <v>191</v>
      </c>
      <c r="E83" s="543"/>
      <c r="F83" s="555"/>
      <c r="G83" s="556"/>
      <c r="H83" s="556"/>
      <c r="I83" s="556"/>
      <c r="J83" s="514">
        <f>SUM(J84:J86)</f>
        <v>232620.84000000003</v>
      </c>
      <c r="K83" s="482"/>
    </row>
    <row r="84" spans="1:11" s="13" customFormat="1" ht="19.899999999999999" customHeight="1">
      <c r="A84" s="497" t="s">
        <v>198</v>
      </c>
      <c r="B84" s="497">
        <v>98504</v>
      </c>
      <c r="C84" s="497" t="s">
        <v>34</v>
      </c>
      <c r="D84" s="498" t="s">
        <v>385</v>
      </c>
      <c r="E84" s="499" t="s">
        <v>18</v>
      </c>
      <c r="F84" s="500">
        <v>5100</v>
      </c>
      <c r="G84" s="501">
        <v>15.43</v>
      </c>
      <c r="H84" s="569">
        <f>ROUND(G84*0.2684,2)</f>
        <v>4.1399999999999997</v>
      </c>
      <c r="I84" s="501">
        <f t="shared" ref="I84:I86" si="28">G84+H84</f>
        <v>19.57</v>
      </c>
      <c r="J84" s="569">
        <f t="shared" ref="J84:J86" si="29">F84*I84</f>
        <v>99807</v>
      </c>
      <c r="K84" s="566"/>
    </row>
    <row r="85" spans="1:11" s="13" customFormat="1" ht="28.5" customHeight="1">
      <c r="A85" s="302" t="s">
        <v>199</v>
      </c>
      <c r="B85" s="302">
        <v>101199</v>
      </c>
      <c r="C85" s="327" t="s">
        <v>34</v>
      </c>
      <c r="D85" s="303" t="s">
        <v>531</v>
      </c>
      <c r="E85" s="313" t="s">
        <v>20</v>
      </c>
      <c r="F85" s="305">
        <f>'MC 6-LAGOA'!K46</f>
        <v>1040</v>
      </c>
      <c r="G85" s="306">
        <v>97.51</v>
      </c>
      <c r="H85" s="570">
        <f>ROUND(G85*0.2684,2)</f>
        <v>26.17</v>
      </c>
      <c r="I85" s="306">
        <f t="shared" si="28"/>
        <v>123.68</v>
      </c>
      <c r="J85" s="570">
        <f t="shared" si="29"/>
        <v>128627.20000000001</v>
      </c>
      <c r="K85" s="566"/>
    </row>
    <row r="86" spans="1:11" s="13" customFormat="1" ht="19.899999999999999" customHeight="1">
      <c r="A86" s="307" t="s">
        <v>200</v>
      </c>
      <c r="B86" s="307" t="s">
        <v>377</v>
      </c>
      <c r="C86" s="307" t="s">
        <v>149</v>
      </c>
      <c r="D86" s="308" t="s">
        <v>192</v>
      </c>
      <c r="E86" s="314" t="s">
        <v>18</v>
      </c>
      <c r="F86" s="312">
        <v>8</v>
      </c>
      <c r="G86" s="309">
        <v>412.59</v>
      </c>
      <c r="H86" s="571">
        <f>ROUND(G86*0.2684,2)</f>
        <v>110.74</v>
      </c>
      <c r="I86" s="309">
        <f t="shared" si="28"/>
        <v>523.32999999999993</v>
      </c>
      <c r="J86" s="571">
        <f t="shared" si="29"/>
        <v>4186.6399999999994</v>
      </c>
      <c r="K86" s="566"/>
    </row>
    <row r="87" spans="1:11" s="13" customFormat="1" ht="4.9000000000000004" customHeight="1">
      <c r="A87" s="542"/>
      <c r="B87" s="14"/>
      <c r="C87" s="14"/>
      <c r="D87" s="564"/>
      <c r="E87" s="331"/>
      <c r="F87" s="332"/>
      <c r="G87" s="333"/>
      <c r="H87" s="333"/>
      <c r="I87" s="333"/>
      <c r="J87" s="511"/>
    </row>
    <row r="88" spans="1:11" ht="18" customHeight="1">
      <c r="A88" s="593"/>
      <c r="B88" s="594"/>
      <c r="C88" s="594"/>
      <c r="D88" s="595"/>
      <c r="E88" s="594"/>
      <c r="F88" s="596"/>
      <c r="G88" s="597"/>
      <c r="H88" s="597"/>
      <c r="I88" s="598" t="s">
        <v>545</v>
      </c>
      <c r="J88" s="599">
        <f>ROUNDUP(SUM(J7,J12,J15,J26,J54,J71),2)</f>
        <v>17747348</v>
      </c>
      <c r="K88" s="567"/>
    </row>
    <row r="89" spans="1:11" ht="60" customHeight="1">
      <c r="B89" s="13"/>
      <c r="C89" s="14"/>
      <c r="D89" s="13"/>
      <c r="E89" s="13"/>
      <c r="F89" s="15"/>
      <c r="G89" s="13"/>
      <c r="H89" s="13"/>
      <c r="I89" s="13"/>
      <c r="J89" s="13"/>
      <c r="K89" s="567"/>
    </row>
    <row r="90" spans="1:11" ht="20.100000000000001" customHeight="1">
      <c r="A90" s="26"/>
      <c r="B90" s="26"/>
      <c r="C90" s="46"/>
      <c r="D90" s="26"/>
      <c r="E90" s="26"/>
      <c r="F90" s="27"/>
      <c r="G90" s="28"/>
      <c r="H90" s="28"/>
      <c r="I90" s="28"/>
      <c r="J90" s="29"/>
    </row>
    <row r="91" spans="1:11">
      <c r="C91" s="19"/>
      <c r="F91" s="19"/>
      <c r="G91" s="18"/>
      <c r="H91" s="18"/>
      <c r="I91" s="18"/>
    </row>
    <row r="92" spans="1:11">
      <c r="C92" s="19"/>
      <c r="F92" s="19"/>
      <c r="G92" s="18"/>
      <c r="H92" s="18"/>
      <c r="I92" s="18"/>
    </row>
    <row r="94" spans="1:11">
      <c r="C94" s="19"/>
      <c r="F94" s="21"/>
      <c r="G94" s="21"/>
      <c r="H94" s="21"/>
      <c r="I94" s="21"/>
      <c r="J94" s="22"/>
    </row>
    <row r="95" spans="1:11">
      <c r="C95" s="19"/>
      <c r="F95" s="30"/>
      <c r="G95" s="31"/>
      <c r="H95" s="31"/>
      <c r="I95" s="31"/>
      <c r="J95" s="32"/>
    </row>
    <row r="96" spans="1:11">
      <c r="A96" s="9"/>
      <c r="B96" s="9"/>
      <c r="C96" s="19"/>
      <c r="F96" s="30"/>
      <c r="G96" s="31"/>
      <c r="H96" s="31"/>
      <c r="I96" s="31"/>
      <c r="J96" s="32"/>
    </row>
    <row r="97" spans="1:10">
      <c r="A97" s="9"/>
      <c r="B97" s="9"/>
      <c r="C97" s="19"/>
      <c r="F97" s="30"/>
      <c r="G97" s="31"/>
      <c r="H97" s="31"/>
      <c r="I97" s="31"/>
      <c r="J97" s="32"/>
    </row>
    <row r="98" spans="1:10">
      <c r="A98" s="9"/>
      <c r="B98" s="9"/>
      <c r="C98" s="19"/>
      <c r="F98" s="30"/>
      <c r="G98" s="31"/>
      <c r="H98" s="31"/>
      <c r="I98" s="31"/>
      <c r="J98" s="32"/>
    </row>
    <row r="99" spans="1:10">
      <c r="A99" s="9"/>
      <c r="B99" s="9"/>
      <c r="C99" s="19"/>
      <c r="F99" s="30"/>
      <c r="G99" s="31"/>
      <c r="H99" s="31"/>
      <c r="I99" s="31"/>
      <c r="J99" s="32"/>
    </row>
    <row r="100" spans="1:10">
      <c r="A100" s="9"/>
      <c r="B100" s="9"/>
      <c r="C100" s="19"/>
      <c r="F100" s="30"/>
      <c r="G100" s="31"/>
      <c r="H100" s="31"/>
      <c r="I100" s="31"/>
      <c r="J100" s="32"/>
    </row>
    <row r="101" spans="1:10">
      <c r="A101" s="9"/>
      <c r="B101" s="9"/>
      <c r="C101" s="19"/>
      <c r="F101" s="30"/>
      <c r="G101" s="31"/>
      <c r="H101" s="31"/>
      <c r="I101" s="31"/>
      <c r="J101" s="32"/>
    </row>
    <row r="102" spans="1:10">
      <c r="A102" s="9"/>
      <c r="B102" s="9"/>
      <c r="C102" s="19"/>
      <c r="F102" s="30"/>
      <c r="G102" s="31"/>
      <c r="H102" s="31"/>
      <c r="I102" s="31"/>
      <c r="J102" s="32"/>
    </row>
    <row r="103" spans="1:10">
      <c r="A103" s="9"/>
      <c r="B103" s="9"/>
      <c r="C103" s="19"/>
      <c r="F103" s="30"/>
      <c r="G103" s="31"/>
      <c r="H103" s="31"/>
      <c r="I103" s="31"/>
      <c r="J103" s="32"/>
    </row>
    <row r="104" spans="1:10">
      <c r="A104" s="9"/>
      <c r="B104" s="9"/>
      <c r="C104" s="19"/>
      <c r="F104" s="30"/>
      <c r="G104" s="31"/>
      <c r="H104" s="31"/>
      <c r="I104" s="31"/>
      <c r="J104" s="32"/>
    </row>
    <row r="105" spans="1:10">
      <c r="A105" s="9"/>
      <c r="B105" s="9"/>
      <c r="C105" s="19"/>
      <c r="F105" s="30"/>
      <c r="G105" s="31"/>
      <c r="H105" s="31"/>
      <c r="I105" s="31"/>
      <c r="J105" s="32"/>
    </row>
    <row r="106" spans="1:10">
      <c r="A106" s="9"/>
      <c r="B106" s="9"/>
      <c r="C106" s="19"/>
      <c r="F106" s="30"/>
      <c r="G106" s="31"/>
      <c r="H106" s="31"/>
      <c r="I106" s="31"/>
      <c r="J106" s="32"/>
    </row>
    <row r="107" spans="1:10">
      <c r="A107" s="9"/>
      <c r="B107" s="9"/>
      <c r="C107" s="19"/>
      <c r="F107" s="30"/>
      <c r="G107" s="31"/>
      <c r="H107" s="31"/>
      <c r="I107" s="31"/>
      <c r="J107" s="32"/>
    </row>
    <row r="108" spans="1:10">
      <c r="A108" s="9"/>
      <c r="B108" s="9"/>
      <c r="C108" s="19"/>
      <c r="F108" s="30"/>
      <c r="G108" s="31"/>
      <c r="H108" s="31"/>
      <c r="I108" s="31"/>
      <c r="J108" s="32"/>
    </row>
    <row r="109" spans="1:10">
      <c r="A109" s="9"/>
      <c r="B109" s="9"/>
      <c r="C109" s="19"/>
      <c r="F109" s="30"/>
      <c r="G109" s="31"/>
      <c r="H109" s="31"/>
      <c r="I109" s="31"/>
      <c r="J109" s="32"/>
    </row>
    <row r="110" spans="1:10">
      <c r="A110" s="9"/>
      <c r="B110" s="9"/>
      <c r="C110" s="19"/>
      <c r="F110" s="30"/>
      <c r="G110" s="31"/>
      <c r="H110" s="31"/>
      <c r="I110" s="31"/>
      <c r="J110" s="32"/>
    </row>
    <row r="111" spans="1:10">
      <c r="A111" s="9"/>
      <c r="B111" s="9"/>
      <c r="C111" s="19"/>
      <c r="F111" s="30"/>
      <c r="G111" s="31"/>
      <c r="H111" s="31"/>
      <c r="I111" s="31"/>
      <c r="J111" s="32"/>
    </row>
    <row r="112" spans="1:10">
      <c r="A112" s="9"/>
      <c r="B112" s="9"/>
      <c r="C112" s="19"/>
      <c r="F112" s="30"/>
      <c r="G112" s="31"/>
      <c r="H112" s="31"/>
      <c r="I112" s="31"/>
      <c r="J112" s="32"/>
    </row>
    <row r="113" spans="1:10">
      <c r="A113" s="9"/>
      <c r="B113" s="9"/>
      <c r="C113" s="19"/>
      <c r="F113" s="30"/>
      <c r="G113" s="31"/>
      <c r="H113" s="31"/>
      <c r="I113" s="31"/>
      <c r="J113" s="32"/>
    </row>
    <row r="114" spans="1:10">
      <c r="A114" s="9"/>
      <c r="B114" s="9"/>
      <c r="C114" s="19"/>
      <c r="F114" s="30"/>
      <c r="G114" s="31"/>
      <c r="H114" s="31"/>
      <c r="I114" s="31"/>
      <c r="J114" s="32"/>
    </row>
    <row r="115" spans="1:10">
      <c r="A115" s="9"/>
      <c r="B115" s="9"/>
      <c r="C115" s="19"/>
      <c r="F115" s="30"/>
      <c r="G115" s="31"/>
      <c r="H115" s="31"/>
      <c r="I115" s="31"/>
      <c r="J115" s="32"/>
    </row>
    <row r="116" spans="1:10">
      <c r="A116" s="9"/>
      <c r="B116" s="9"/>
      <c r="C116" s="19"/>
      <c r="F116" s="30"/>
      <c r="G116" s="31"/>
      <c r="H116" s="31"/>
      <c r="I116" s="31"/>
      <c r="J116" s="32"/>
    </row>
    <row r="117" spans="1:10">
      <c r="A117" s="9"/>
      <c r="B117" s="9"/>
      <c r="C117" s="19"/>
      <c r="F117" s="30"/>
      <c r="G117" s="31"/>
      <c r="H117" s="31"/>
      <c r="I117" s="31"/>
      <c r="J117" s="32"/>
    </row>
    <row r="118" spans="1:10">
      <c r="A118" s="9"/>
      <c r="B118" s="9"/>
      <c r="C118" s="19"/>
      <c r="F118" s="30"/>
      <c r="G118" s="31"/>
      <c r="H118" s="31"/>
      <c r="I118" s="31"/>
      <c r="J118" s="32"/>
    </row>
    <row r="119" spans="1:10">
      <c r="A119" s="9"/>
      <c r="B119" s="9"/>
      <c r="C119" s="19"/>
      <c r="F119" s="30"/>
      <c r="G119" s="31"/>
      <c r="H119" s="31"/>
      <c r="I119" s="31"/>
      <c r="J119" s="32"/>
    </row>
    <row r="120" spans="1:10">
      <c r="A120" s="9"/>
      <c r="B120" s="9"/>
      <c r="C120" s="19"/>
      <c r="F120" s="30"/>
      <c r="G120" s="31"/>
      <c r="H120" s="31"/>
      <c r="I120" s="31"/>
      <c r="J120" s="32"/>
    </row>
    <row r="121" spans="1:10">
      <c r="A121" s="9"/>
      <c r="B121" s="9"/>
      <c r="G121" s="33"/>
      <c r="H121" s="573"/>
      <c r="I121" s="33"/>
      <c r="J121" s="24"/>
    </row>
  </sheetData>
  <mergeCells count="3">
    <mergeCell ref="O3:R3"/>
    <mergeCell ref="L4:T4"/>
    <mergeCell ref="A4:J4"/>
  </mergeCells>
  <phoneticPr fontId="53" type="noConversion"/>
  <printOptions horizontalCentered="1"/>
  <pageMargins left="0.51181102362204722" right="0.51181102362204722" top="0.59055118110236227" bottom="0.59055118110236227" header="0.31496062992125984" footer="0.31496062992125984"/>
  <pageSetup paperSize="9" scale="68" fitToHeight="0" orientation="landscape" verticalDpi="4294967293" r:id="rId1"/>
  <headerFooter>
    <oddFooter>&amp;RPágina &amp;P de &amp;N</oddFooter>
  </headerFooter>
  <rowBreaks count="1" manualBreakCount="1">
    <brk id="36" max="9" man="1"/>
  </rowBreaks>
  <ignoredErrors>
    <ignoredError sqref="J11:J12 I10 J14:J15 J8:J10 I8 I9 H8:H10" unlockedFormula="1"/>
    <ignoredError sqref="J75 J83 J62 J66 J29 J80"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16C2B6-8BB8-447E-945B-4F25CCF711A9}">
  <sheetPr>
    <pageSetUpPr fitToPage="1"/>
  </sheetPr>
  <dimension ref="A1:ALE49"/>
  <sheetViews>
    <sheetView showGridLines="0" view="pageBreakPreview" topLeftCell="B11" zoomScale="50" zoomScaleNormal="40" zoomScaleSheetLayoutView="50" workbookViewId="0">
      <selection activeCell="P20" sqref="P20"/>
    </sheetView>
  </sheetViews>
  <sheetFormatPr defaultColWidth="13.28515625" defaultRowHeight="26.25"/>
  <cols>
    <col min="1" max="1" width="21.140625" style="610" customWidth="1"/>
    <col min="2" max="3" width="40.7109375" style="610" customWidth="1"/>
    <col min="4" max="8" width="30.42578125" style="610" customWidth="1"/>
    <col min="9" max="10" width="33.85546875" style="610" customWidth="1"/>
    <col min="11" max="13" width="37" style="610" customWidth="1"/>
    <col min="14" max="14" width="36" style="610" customWidth="1"/>
    <col min="15" max="15" width="36.140625" style="610" customWidth="1"/>
    <col min="16" max="16" width="31.28515625" style="610" customWidth="1"/>
    <col min="17" max="17" width="32.140625" style="610" customWidth="1"/>
    <col min="18" max="18" width="31.140625" style="610" customWidth="1"/>
    <col min="19" max="20" width="28.140625" style="610" customWidth="1"/>
    <col min="21" max="21" width="31.28515625" style="610" customWidth="1"/>
    <col min="22" max="993" width="13.28515625" style="610"/>
    <col min="994" max="16384" width="13.28515625" style="639"/>
  </cols>
  <sheetData>
    <row r="1" spans="1:21" ht="39.950000000000003" customHeight="1"/>
    <row r="2" spans="1:21" ht="39.950000000000003" customHeight="1">
      <c r="A2" s="611" t="s">
        <v>560</v>
      </c>
      <c r="B2" s="612"/>
      <c r="C2" s="612"/>
      <c r="D2" s="612"/>
      <c r="E2" s="612"/>
      <c r="F2" s="612"/>
      <c r="G2" s="612"/>
      <c r="H2" s="612"/>
      <c r="I2" s="612"/>
      <c r="J2" s="612"/>
      <c r="K2" s="612"/>
      <c r="L2" s="612"/>
      <c r="M2" s="612"/>
      <c r="N2" s="612"/>
      <c r="O2" s="612"/>
    </row>
    <row r="3" spans="1:21" ht="39.950000000000003" customHeight="1">
      <c r="A3" s="613" t="s">
        <v>561</v>
      </c>
      <c r="B3" s="612"/>
      <c r="C3" s="612"/>
      <c r="D3" s="612"/>
      <c r="E3" s="612"/>
      <c r="F3" s="612"/>
      <c r="G3" s="612"/>
      <c r="H3" s="612"/>
      <c r="I3" s="612"/>
      <c r="J3" s="612"/>
      <c r="K3" s="612"/>
      <c r="L3" s="612"/>
      <c r="M3" s="612"/>
      <c r="N3" s="612"/>
      <c r="O3" s="612"/>
    </row>
    <row r="4" spans="1:21" s="610" customFormat="1" ht="39.950000000000003" customHeight="1">
      <c r="A4" s="611" t="s">
        <v>562</v>
      </c>
      <c r="B4" s="614"/>
      <c r="C4" s="614"/>
      <c r="D4" s="614"/>
      <c r="E4" s="614"/>
      <c r="F4" s="614"/>
      <c r="G4" s="614"/>
      <c r="H4" s="614"/>
      <c r="I4" s="614"/>
      <c r="J4" s="614"/>
      <c r="K4" s="614"/>
      <c r="L4" s="614"/>
      <c r="M4" s="614"/>
      <c r="N4" s="614"/>
      <c r="O4" s="614"/>
    </row>
    <row r="5" spans="1:21" s="610" customFormat="1" ht="39.950000000000003" customHeight="1">
      <c r="A5" s="615" t="s">
        <v>563</v>
      </c>
      <c r="B5" s="616"/>
      <c r="C5" s="616"/>
      <c r="D5" s="616"/>
      <c r="E5" s="616"/>
      <c r="F5" s="616"/>
      <c r="G5" s="616"/>
      <c r="H5" s="616"/>
      <c r="I5" s="616"/>
      <c r="J5" s="616"/>
      <c r="K5" s="614"/>
      <c r="L5" s="614"/>
      <c r="M5" s="614"/>
      <c r="N5" s="614"/>
      <c r="O5" s="616"/>
    </row>
    <row r="6" spans="1:21" s="610" customFormat="1" ht="40.15" customHeight="1">
      <c r="A6" s="617" t="s">
        <v>564</v>
      </c>
      <c r="B6" s="617"/>
      <c r="C6" s="617"/>
      <c r="D6" s="618" t="s">
        <v>565</v>
      </c>
      <c r="E6" s="618"/>
      <c r="F6" s="618"/>
      <c r="G6" s="618"/>
      <c r="H6" s="618"/>
      <c r="I6" s="618"/>
      <c r="J6" s="618"/>
      <c r="K6" s="618"/>
      <c r="L6" s="618"/>
      <c r="M6" s="618"/>
      <c r="N6" s="618"/>
      <c r="O6" s="618"/>
      <c r="P6" s="619"/>
      <c r="Q6" s="619"/>
    </row>
    <row r="7" spans="1:21" s="610" customFormat="1" ht="40.15" customHeight="1">
      <c r="A7" s="883" t="s">
        <v>1</v>
      </c>
      <c r="B7" s="883" t="s">
        <v>566</v>
      </c>
      <c r="C7" s="883" t="s">
        <v>567</v>
      </c>
      <c r="D7" s="620" t="s">
        <v>568</v>
      </c>
      <c r="E7" s="620" t="s">
        <v>569</v>
      </c>
      <c r="F7" s="620" t="s">
        <v>570</v>
      </c>
      <c r="G7" s="620" t="s">
        <v>571</v>
      </c>
      <c r="H7" s="620" t="s">
        <v>572</v>
      </c>
      <c r="I7" s="620" t="s">
        <v>573</v>
      </c>
      <c r="J7" s="620" t="s">
        <v>574</v>
      </c>
      <c r="K7" s="620" t="s">
        <v>575</v>
      </c>
      <c r="L7" s="620" t="s">
        <v>576</v>
      </c>
      <c r="M7" s="620" t="s">
        <v>577</v>
      </c>
      <c r="N7" s="620" t="s">
        <v>578</v>
      </c>
      <c r="O7" s="621" t="s">
        <v>579</v>
      </c>
      <c r="P7" s="619"/>
      <c r="Q7" s="619"/>
    </row>
    <row r="8" spans="1:21" s="610" customFormat="1" ht="40.15" customHeight="1">
      <c r="A8" s="884"/>
      <c r="B8" s="884"/>
      <c r="C8" s="884"/>
      <c r="D8" s="618" t="s">
        <v>580</v>
      </c>
      <c r="E8" s="618" t="s">
        <v>581</v>
      </c>
      <c r="F8" s="618" t="s">
        <v>582</v>
      </c>
      <c r="G8" s="618" t="s">
        <v>583</v>
      </c>
      <c r="H8" s="618" t="s">
        <v>584</v>
      </c>
      <c r="I8" s="618" t="s">
        <v>585</v>
      </c>
      <c r="J8" s="618" t="s">
        <v>586</v>
      </c>
      <c r="K8" s="618" t="s">
        <v>587</v>
      </c>
      <c r="L8" s="618" t="s">
        <v>588</v>
      </c>
      <c r="M8" s="618" t="s">
        <v>589</v>
      </c>
      <c r="N8" s="618" t="s">
        <v>590</v>
      </c>
      <c r="O8" s="618" t="s">
        <v>622</v>
      </c>
      <c r="P8" s="619"/>
      <c r="Q8" s="619"/>
    </row>
    <row r="9" spans="1:21" s="610" customFormat="1" ht="39.950000000000003" customHeight="1">
      <c r="A9" s="885">
        <f>'PLANILHA ORÇAMENTARIA'!A7</f>
        <v>1</v>
      </c>
      <c r="B9" s="887" t="str">
        <f>'PLANILHA ORÇAMENTARIA'!D7</f>
        <v>SERVIÇOS PRELIMINARES</v>
      </c>
      <c r="C9" s="622">
        <f>C11/C$30</f>
        <v>1.1424157569908473E-3</v>
      </c>
      <c r="D9" s="623">
        <f>IF(D11/$C$11&lt;&gt;0,D11/$C$11,"")</f>
        <v>1</v>
      </c>
      <c r="E9" s="623" t="str">
        <f>IF(E11/$C$11&lt;&gt;0,E11/$C$11,"")</f>
        <v/>
      </c>
      <c r="F9" s="623" t="str">
        <f>IF(F11/$C$11&lt;&gt;0,F11/$C$11,"")</f>
        <v/>
      </c>
      <c r="G9" s="623" t="str">
        <f>IF(G11/$C$11&lt;&gt;0,G11/$C$11,"")</f>
        <v/>
      </c>
      <c r="H9" s="623" t="str">
        <f>IF(H11/$C$23&lt;&gt;0,H11/$C$23,"")</f>
        <v/>
      </c>
      <c r="I9" s="623" t="str">
        <f>IF(I11/$C$23&lt;&gt;0,I11/$C$23,"")</f>
        <v/>
      </c>
      <c r="J9" s="623" t="str">
        <f>IF(J11/$C$23&lt;&gt;0,J11/$C$23,"")</f>
        <v/>
      </c>
      <c r="K9" s="623" t="str">
        <f>IF(K11/$C$11&lt;&gt;0,K11/$C$11,"")</f>
        <v/>
      </c>
      <c r="L9" s="623" t="str">
        <f>IF(L11/$C$11&lt;&gt;0,L11/$C$11,"")</f>
        <v/>
      </c>
      <c r="M9" s="623" t="str">
        <f>IF(M11/$C$11&lt;&gt;0,M11/$C$11,"")</f>
        <v/>
      </c>
      <c r="N9" s="623" t="str">
        <f>IF(N11/$C$11&lt;&gt;0,N11/$C$11,"")</f>
        <v/>
      </c>
      <c r="O9" s="623" t="str">
        <f>IF(O11/$C$23&lt;&gt;0,O11/$C$23,"")</f>
        <v/>
      </c>
      <c r="P9" s="624"/>
    </row>
    <row r="10" spans="1:21" s="610" customFormat="1" ht="20.100000000000001" customHeight="1">
      <c r="A10" s="886"/>
      <c r="B10" s="888"/>
      <c r="C10" s="625">
        <f t="shared" ref="C10:O10" si="0">IF(C9="","",0)</f>
        <v>0</v>
      </c>
      <c r="D10" s="626">
        <f t="shared" si="0"/>
        <v>0</v>
      </c>
      <c r="E10" s="627" t="str">
        <f t="shared" si="0"/>
        <v/>
      </c>
      <c r="F10" s="627" t="str">
        <f t="shared" si="0"/>
        <v/>
      </c>
      <c r="G10" s="627" t="str">
        <f t="shared" si="0"/>
        <v/>
      </c>
      <c r="H10" s="627" t="str">
        <f t="shared" si="0"/>
        <v/>
      </c>
      <c r="I10" s="627" t="str">
        <f t="shared" si="0"/>
        <v/>
      </c>
      <c r="J10" s="627" t="str">
        <f>IF(J9="","",0)</f>
        <v/>
      </c>
      <c r="K10" s="627" t="str">
        <f t="shared" si="0"/>
        <v/>
      </c>
      <c r="L10" s="627" t="str">
        <f>IF(L9="","",0)</f>
        <v/>
      </c>
      <c r="M10" s="627" t="str">
        <f>IF(M9="","",0)</f>
        <v/>
      </c>
      <c r="N10" s="627" t="str">
        <f t="shared" si="0"/>
        <v/>
      </c>
      <c r="O10" s="627" t="str">
        <f t="shared" si="0"/>
        <v/>
      </c>
    </row>
    <row r="11" spans="1:21" s="610" customFormat="1" ht="39.950000000000003" customHeight="1">
      <c r="A11" s="886"/>
      <c r="B11" s="888"/>
      <c r="C11" s="628">
        <f>'PLANILHA ORÇAMENTARIA'!J7</f>
        <v>20274.849999999999</v>
      </c>
      <c r="D11" s="628">
        <v>20274.849999999999</v>
      </c>
      <c r="E11" s="628"/>
      <c r="F11" s="628"/>
      <c r="G11" s="628"/>
      <c r="H11" s="628"/>
      <c r="I11" s="628"/>
      <c r="J11" s="628"/>
      <c r="K11" s="628"/>
      <c r="L11" s="628"/>
      <c r="M11" s="628"/>
      <c r="N11" s="628"/>
      <c r="O11" s="628"/>
      <c r="P11" s="624"/>
      <c r="Q11" s="624"/>
      <c r="R11" s="629"/>
      <c r="S11" s="630"/>
      <c r="U11" s="624"/>
    </row>
    <row r="12" spans="1:21" s="610" customFormat="1" ht="39.950000000000003" customHeight="1">
      <c r="A12" s="879">
        <f>'PLANILHA ORÇAMENTARIA'!A12</f>
        <v>2</v>
      </c>
      <c r="B12" s="880" t="str">
        <f>'PLANILHA ORÇAMENTARIA'!D12</f>
        <v>ADMINISTRAÇÃO DA OBRA</v>
      </c>
      <c r="C12" s="631">
        <f>C14/C$30</f>
        <v>4.0912922877265945E-2</v>
      </c>
      <c r="D12" s="632">
        <f>IF(D14/$C$14&lt;&gt;0,D14/$C$14,"")</f>
        <v>8.3333333333333329E-2</v>
      </c>
      <c r="E12" s="632">
        <f t="shared" ref="E12:O12" si="1">IF(E14/$C$14&lt;&gt;0,E14/$C$14,"")</f>
        <v>8.3333333333333329E-2</v>
      </c>
      <c r="F12" s="632">
        <f t="shared" si="1"/>
        <v>8.3333333333333329E-2</v>
      </c>
      <c r="G12" s="632">
        <f t="shared" si="1"/>
        <v>8.3333333333333329E-2</v>
      </c>
      <c r="H12" s="632">
        <f t="shared" si="1"/>
        <v>8.3333333333333329E-2</v>
      </c>
      <c r="I12" s="632">
        <f t="shared" si="1"/>
        <v>8.3333333333333329E-2</v>
      </c>
      <c r="J12" s="632">
        <f t="shared" si="1"/>
        <v>8.3333333333333329E-2</v>
      </c>
      <c r="K12" s="632">
        <f t="shared" si="1"/>
        <v>8.3333333333333329E-2</v>
      </c>
      <c r="L12" s="632">
        <f t="shared" si="1"/>
        <v>8.3333333333333329E-2</v>
      </c>
      <c r="M12" s="632">
        <f t="shared" si="1"/>
        <v>8.3333333333333329E-2</v>
      </c>
      <c r="N12" s="632">
        <f t="shared" si="1"/>
        <v>8.3333333333333329E-2</v>
      </c>
      <c r="O12" s="632">
        <f t="shared" si="1"/>
        <v>8.3333333333333329E-2</v>
      </c>
      <c r="P12" s="624"/>
      <c r="R12" s="633"/>
    </row>
    <row r="13" spans="1:21" s="610" customFormat="1" ht="20.100000000000001" customHeight="1">
      <c r="A13" s="879"/>
      <c r="B13" s="881"/>
      <c r="C13" s="625">
        <f t="shared" ref="C13:O13" si="2">IF(C12="","",0)</f>
        <v>0</v>
      </c>
      <c r="D13" s="627">
        <f t="shared" si="2"/>
        <v>0</v>
      </c>
      <c r="E13" s="627">
        <f t="shared" si="2"/>
        <v>0</v>
      </c>
      <c r="F13" s="627">
        <f t="shared" si="2"/>
        <v>0</v>
      </c>
      <c r="G13" s="627">
        <f t="shared" si="2"/>
        <v>0</v>
      </c>
      <c r="H13" s="627">
        <f t="shared" si="2"/>
        <v>0</v>
      </c>
      <c r="I13" s="627">
        <f t="shared" si="2"/>
        <v>0</v>
      </c>
      <c r="J13" s="627">
        <f>IF(J12="","",0)</f>
        <v>0</v>
      </c>
      <c r="K13" s="627">
        <f t="shared" si="2"/>
        <v>0</v>
      </c>
      <c r="L13" s="627">
        <f>IF(L12="","",0)</f>
        <v>0</v>
      </c>
      <c r="M13" s="627">
        <f>IF(M12="","",0)</f>
        <v>0</v>
      </c>
      <c r="N13" s="627">
        <f t="shared" si="2"/>
        <v>0</v>
      </c>
      <c r="O13" s="627">
        <f t="shared" si="2"/>
        <v>0</v>
      </c>
      <c r="R13" s="633"/>
    </row>
    <row r="14" spans="1:21" s="610" customFormat="1" ht="39.950000000000003" customHeight="1">
      <c r="A14" s="879"/>
      <c r="B14" s="882"/>
      <c r="C14" s="634">
        <f>'PLANILHA ORÇAMENTARIA'!J12</f>
        <v>726095.88</v>
      </c>
      <c r="D14" s="635">
        <v>60507.99</v>
      </c>
      <c r="E14" s="635">
        <v>60507.99</v>
      </c>
      <c r="F14" s="635">
        <v>60507.99</v>
      </c>
      <c r="G14" s="635">
        <v>60507.99</v>
      </c>
      <c r="H14" s="635">
        <v>60507.99</v>
      </c>
      <c r="I14" s="635">
        <v>60507.99</v>
      </c>
      <c r="J14" s="635">
        <v>60507.99</v>
      </c>
      <c r="K14" s="635">
        <v>60507.99</v>
      </c>
      <c r="L14" s="635">
        <v>60507.99</v>
      </c>
      <c r="M14" s="635">
        <v>60507.99</v>
      </c>
      <c r="N14" s="635">
        <v>60507.99</v>
      </c>
      <c r="O14" s="635">
        <v>60507.99</v>
      </c>
      <c r="P14" s="624"/>
      <c r="Q14" s="624"/>
      <c r="R14" s="629"/>
      <c r="S14" s="630"/>
      <c r="U14" s="624"/>
    </row>
    <row r="15" spans="1:21" s="610" customFormat="1" ht="39.950000000000003" customHeight="1">
      <c r="A15" s="885">
        <f>'PLANILHA ORÇAMENTARIA'!A15</f>
        <v>3</v>
      </c>
      <c r="B15" s="890" t="str">
        <f>'PLANILHA ORÇAMENTARIA'!D15</f>
        <v>CANTEIRO DE OBRAS</v>
      </c>
      <c r="C15" s="623">
        <f>C17/C$30</f>
        <v>8.0061262072507969E-3</v>
      </c>
      <c r="D15" s="623">
        <f>IF(D17/$C$17&lt;&gt;0,D17/$C$17,"")</f>
        <v>0.8</v>
      </c>
      <c r="E15" s="623" t="str">
        <f>IF(E17/$C$17&lt;&gt;0,E17/$C$17,"")</f>
        <v/>
      </c>
      <c r="F15" s="623" t="str">
        <f>IF(F17/$C$17&lt;&gt;0,F17/$C$17,"")</f>
        <v/>
      </c>
      <c r="G15" s="623" t="str">
        <f>IF(G17/$C$17&lt;&gt;0,G17/$C$17,"")</f>
        <v/>
      </c>
      <c r="H15" s="623" t="str">
        <f>IF(H17/$C$23&lt;&gt;0,H17/$C$23,"")</f>
        <v/>
      </c>
      <c r="I15" s="623" t="str">
        <f>IF(I17/$C$23&lt;&gt;0,I17/$C$23,"")</f>
        <v/>
      </c>
      <c r="J15" s="623" t="str">
        <f>IF(J17/$C$23&lt;&gt;0,J17/$C$23,"")</f>
        <v/>
      </c>
      <c r="K15" s="623" t="str">
        <f>IF(K17/$C$17&lt;&gt;0,K17/$C$17,"")</f>
        <v/>
      </c>
      <c r="L15" s="623" t="str">
        <f>IF(L17/$C$17&lt;&gt;0,L17/$C$17,"")</f>
        <v/>
      </c>
      <c r="M15" s="623" t="str">
        <f>IF(M17/$C$17&lt;&gt;0,M17/$C$17,"")</f>
        <v/>
      </c>
      <c r="N15" s="623" t="str">
        <f>IF(N17/$C$17&lt;&gt;0,N17/$C$17,"")</f>
        <v/>
      </c>
      <c r="O15" s="623">
        <f>IF(O17/$C$17&lt;&gt;0,O17/$C$17,"")</f>
        <v>0.2</v>
      </c>
      <c r="P15" s="624"/>
      <c r="R15" s="633"/>
    </row>
    <row r="16" spans="1:21" s="610" customFormat="1" ht="20.100000000000001" customHeight="1">
      <c r="A16" s="886"/>
      <c r="B16" s="891"/>
      <c r="C16" s="625">
        <f t="shared" ref="C16:O16" si="3">IF(C15="","",0)</f>
        <v>0</v>
      </c>
      <c r="D16" s="627">
        <f t="shared" si="3"/>
        <v>0</v>
      </c>
      <c r="E16" s="627" t="str">
        <f t="shared" si="3"/>
        <v/>
      </c>
      <c r="F16" s="627" t="str">
        <f t="shared" si="3"/>
        <v/>
      </c>
      <c r="G16" s="627" t="str">
        <f t="shared" si="3"/>
        <v/>
      </c>
      <c r="H16" s="627" t="str">
        <f t="shared" si="3"/>
        <v/>
      </c>
      <c r="I16" s="627" t="str">
        <f t="shared" si="3"/>
        <v/>
      </c>
      <c r="J16" s="627" t="str">
        <f>IF(J15="","",0)</f>
        <v/>
      </c>
      <c r="K16" s="627" t="str">
        <f t="shared" si="3"/>
        <v/>
      </c>
      <c r="L16" s="627" t="str">
        <f>IF(L15="","",0)</f>
        <v/>
      </c>
      <c r="M16" s="627" t="str">
        <f>IF(M15="","",0)</f>
        <v/>
      </c>
      <c r="N16" s="627" t="str">
        <f t="shared" si="3"/>
        <v/>
      </c>
      <c r="O16" s="627">
        <f t="shared" si="3"/>
        <v>0</v>
      </c>
      <c r="R16" s="633"/>
    </row>
    <row r="17" spans="1:993" s="610" customFormat="1" ht="39.950000000000003" customHeight="1">
      <c r="A17" s="886"/>
      <c r="B17" s="887"/>
      <c r="C17" s="628">
        <f>'PLANILHA ORÇAMENTARIA'!J15</f>
        <v>142087.50793200001</v>
      </c>
      <c r="D17" s="628">
        <f>C17*0.8</f>
        <v>113670.00634560001</v>
      </c>
      <c r="E17" s="628"/>
      <c r="F17" s="628"/>
      <c r="G17" s="628"/>
      <c r="H17" s="628"/>
      <c r="I17" s="628"/>
      <c r="J17" s="628"/>
      <c r="K17" s="628"/>
      <c r="L17" s="628"/>
      <c r="M17" s="628"/>
      <c r="N17" s="628"/>
      <c r="O17" s="628">
        <f>C17*0.2</f>
        <v>28417.501586400002</v>
      </c>
      <c r="P17" s="624"/>
      <c r="Q17" s="624"/>
      <c r="R17" s="629"/>
      <c r="S17" s="630"/>
      <c r="U17" s="624"/>
    </row>
    <row r="18" spans="1:993" s="610" customFormat="1" ht="39.950000000000003" customHeight="1">
      <c r="A18" s="879">
        <f>'PLANILHA ORÇAMENTARIA'!A26</f>
        <v>4</v>
      </c>
      <c r="B18" s="880" t="str">
        <f>'PLANILHA ORÇAMENTARIA'!D26</f>
        <v>DRENAGEM DE ÁGUAS PLUVIAIS</v>
      </c>
      <c r="C18" s="631">
        <f>C20/C$30</f>
        <v>0.43859721858161566</v>
      </c>
      <c r="D18" s="632">
        <f t="shared" ref="D18:O18" si="4">IF(D20/$C$20&lt;&gt;0,D20/$C$20,"")</f>
        <v>0.05</v>
      </c>
      <c r="E18" s="632">
        <f t="shared" si="4"/>
        <v>0.05</v>
      </c>
      <c r="F18" s="632">
        <f t="shared" si="4"/>
        <v>0.05</v>
      </c>
      <c r="G18" s="632">
        <f t="shared" si="4"/>
        <v>0.05</v>
      </c>
      <c r="H18" s="632">
        <f t="shared" si="4"/>
        <v>0.1</v>
      </c>
      <c r="I18" s="632">
        <f t="shared" si="4"/>
        <v>0.1</v>
      </c>
      <c r="J18" s="632">
        <f t="shared" si="4"/>
        <v>0.1</v>
      </c>
      <c r="K18" s="632">
        <f t="shared" si="4"/>
        <v>0.1</v>
      </c>
      <c r="L18" s="632">
        <f t="shared" si="4"/>
        <v>0.1</v>
      </c>
      <c r="M18" s="632">
        <f t="shared" si="4"/>
        <v>0.1</v>
      </c>
      <c r="N18" s="632">
        <f t="shared" si="4"/>
        <v>0.1</v>
      </c>
      <c r="O18" s="632">
        <f t="shared" si="4"/>
        <v>0.1</v>
      </c>
      <c r="P18" s="624"/>
      <c r="R18" s="633"/>
    </row>
    <row r="19" spans="1:993" s="610" customFormat="1" ht="20.100000000000001" customHeight="1">
      <c r="A19" s="879"/>
      <c r="B19" s="881"/>
      <c r="C19" s="625">
        <f t="shared" ref="C19:O19" si="5">IF(C18="","",0)</f>
        <v>0</v>
      </c>
      <c r="D19" s="627">
        <f t="shared" si="5"/>
        <v>0</v>
      </c>
      <c r="E19" s="627">
        <f t="shared" si="5"/>
        <v>0</v>
      </c>
      <c r="F19" s="627">
        <f t="shared" si="5"/>
        <v>0</v>
      </c>
      <c r="G19" s="627">
        <f t="shared" si="5"/>
        <v>0</v>
      </c>
      <c r="H19" s="627">
        <f t="shared" si="5"/>
        <v>0</v>
      </c>
      <c r="I19" s="627">
        <f t="shared" si="5"/>
        <v>0</v>
      </c>
      <c r="J19" s="627">
        <f>IF(J18="","",0)</f>
        <v>0</v>
      </c>
      <c r="K19" s="627">
        <f t="shared" si="5"/>
        <v>0</v>
      </c>
      <c r="L19" s="627">
        <f>IF(L18="","",0)</f>
        <v>0</v>
      </c>
      <c r="M19" s="627">
        <f>IF(M18="","",0)</f>
        <v>0</v>
      </c>
      <c r="N19" s="627">
        <f t="shared" si="5"/>
        <v>0</v>
      </c>
      <c r="O19" s="627">
        <f t="shared" si="5"/>
        <v>0</v>
      </c>
      <c r="P19" s="624"/>
      <c r="R19" s="633"/>
    </row>
    <row r="20" spans="1:993" s="610" customFormat="1" ht="39.950000000000003" customHeight="1">
      <c r="A20" s="879"/>
      <c r="B20" s="882"/>
      <c r="C20" s="634">
        <f>'PLANILHA ORÇAMENTARIA'!J26</f>
        <v>7783937.4699999997</v>
      </c>
      <c r="D20" s="635">
        <v>389196.87349999999</v>
      </c>
      <c r="E20" s="635">
        <v>389196.87349999999</v>
      </c>
      <c r="F20" s="635">
        <v>389196.87349999999</v>
      </c>
      <c r="G20" s="635">
        <v>389196.87349999999</v>
      </c>
      <c r="H20" s="635">
        <v>778393.74699999997</v>
      </c>
      <c r="I20" s="635">
        <v>778393.74699999997</v>
      </c>
      <c r="J20" s="635">
        <v>778393.74699999997</v>
      </c>
      <c r="K20" s="635">
        <v>778393.74699999997</v>
      </c>
      <c r="L20" s="635">
        <v>778393.74699999997</v>
      </c>
      <c r="M20" s="635">
        <v>778393.74699999997</v>
      </c>
      <c r="N20" s="635">
        <v>778393.74699999997</v>
      </c>
      <c r="O20" s="635">
        <v>778393.74699999997</v>
      </c>
      <c r="P20" s="624"/>
      <c r="Q20" s="624"/>
      <c r="R20" s="629"/>
      <c r="S20" s="630"/>
      <c r="U20" s="624"/>
    </row>
    <row r="21" spans="1:993" s="610" customFormat="1" ht="39.950000000000003" customHeight="1">
      <c r="A21" s="885">
        <f>'PLANILHA ORÇAMENTARIA'!A54</f>
        <v>5</v>
      </c>
      <c r="B21" s="890" t="str">
        <f>'PLANILHA ORÇAMENTARIA'!D54</f>
        <v>REPOSIÇÃO ASFÁLTICA</v>
      </c>
      <c r="C21" s="623">
        <f>C23/C$30</f>
        <v>2.2643586750966962E-3</v>
      </c>
      <c r="D21" s="623" t="str">
        <f t="shared" ref="D21:O21" si="6">IF(D23/$C$23&lt;&gt;0,D23/$C$23,"")</f>
        <v/>
      </c>
      <c r="E21" s="623" t="str">
        <f t="shared" si="6"/>
        <v/>
      </c>
      <c r="F21" s="623">
        <f t="shared" si="6"/>
        <v>0.1</v>
      </c>
      <c r="G21" s="623">
        <f t="shared" si="6"/>
        <v>0.1</v>
      </c>
      <c r="H21" s="623">
        <f t="shared" si="6"/>
        <v>0.1</v>
      </c>
      <c r="I21" s="623">
        <f t="shared" si="6"/>
        <v>0.1</v>
      </c>
      <c r="J21" s="623">
        <f t="shared" si="6"/>
        <v>0.1</v>
      </c>
      <c r="K21" s="623">
        <f t="shared" si="6"/>
        <v>0.1</v>
      </c>
      <c r="L21" s="623">
        <f t="shared" si="6"/>
        <v>0.1</v>
      </c>
      <c r="M21" s="623">
        <f t="shared" si="6"/>
        <v>0.1</v>
      </c>
      <c r="N21" s="623">
        <f t="shared" si="6"/>
        <v>0.1</v>
      </c>
      <c r="O21" s="623">
        <f t="shared" si="6"/>
        <v>0.1</v>
      </c>
      <c r="P21" s="624"/>
      <c r="R21" s="633"/>
    </row>
    <row r="22" spans="1:993" s="610" customFormat="1" ht="20.100000000000001" customHeight="1">
      <c r="A22" s="886"/>
      <c r="B22" s="891"/>
      <c r="C22" s="625">
        <f t="shared" ref="C22:O22" si="7">IF(C21="","",0)</f>
        <v>0</v>
      </c>
      <c r="D22" s="627" t="str">
        <f t="shared" si="7"/>
        <v/>
      </c>
      <c r="E22" s="627" t="str">
        <f t="shared" si="7"/>
        <v/>
      </c>
      <c r="F22" s="627">
        <f t="shared" si="7"/>
        <v>0</v>
      </c>
      <c r="G22" s="627">
        <f t="shared" si="7"/>
        <v>0</v>
      </c>
      <c r="H22" s="627">
        <f t="shared" si="7"/>
        <v>0</v>
      </c>
      <c r="I22" s="627">
        <f t="shared" si="7"/>
        <v>0</v>
      </c>
      <c r="J22" s="627">
        <f>IF(J21="","",0)</f>
        <v>0</v>
      </c>
      <c r="K22" s="627">
        <f t="shared" si="7"/>
        <v>0</v>
      </c>
      <c r="L22" s="627">
        <f>IF(L21="","",0)</f>
        <v>0</v>
      </c>
      <c r="M22" s="627">
        <f>IF(M21="","",0)</f>
        <v>0</v>
      </c>
      <c r="N22" s="627">
        <f t="shared" si="7"/>
        <v>0</v>
      </c>
      <c r="O22" s="627">
        <f t="shared" si="7"/>
        <v>0</v>
      </c>
      <c r="R22" s="633"/>
    </row>
    <row r="23" spans="1:993" s="610" customFormat="1" ht="39.950000000000003" customHeight="1">
      <c r="A23" s="886"/>
      <c r="B23" s="887"/>
      <c r="C23" s="628">
        <f>'PLANILHA ORÇAMENTARIA'!J54</f>
        <v>40186.361403759998</v>
      </c>
      <c r="D23" s="628"/>
      <c r="E23" s="628"/>
      <c r="F23" s="628">
        <v>4018.6361403760002</v>
      </c>
      <c r="G23" s="628">
        <v>4018.6361403760002</v>
      </c>
      <c r="H23" s="628">
        <v>4018.6361403760002</v>
      </c>
      <c r="I23" s="628">
        <v>4018.6361403760002</v>
      </c>
      <c r="J23" s="628">
        <v>4018.6361403760002</v>
      </c>
      <c r="K23" s="628">
        <v>4018.6361403760002</v>
      </c>
      <c r="L23" s="628">
        <v>4018.6361403760002</v>
      </c>
      <c r="M23" s="628">
        <v>4018.6361403760002</v>
      </c>
      <c r="N23" s="628">
        <v>4018.6361403760002</v>
      </c>
      <c r="O23" s="628">
        <v>4018.6361403760002</v>
      </c>
      <c r="P23" s="624"/>
      <c r="Q23" s="624"/>
      <c r="R23" s="629"/>
      <c r="S23" s="630"/>
      <c r="U23" s="624"/>
    </row>
    <row r="24" spans="1:993" s="610" customFormat="1" ht="39.950000000000003" customHeight="1">
      <c r="A24" s="879">
        <f>'PLANILHA ORÇAMENTARIA'!A71</f>
        <v>6</v>
      </c>
      <c r="B24" s="880" t="str">
        <f>'[128]PLANILHA ORÇAMENTARIA'!D69</f>
        <v>LAGOA DE DETENÇÃO</v>
      </c>
      <c r="C24" s="631">
        <f>C26/C$30</f>
        <v>0.50907695739104242</v>
      </c>
      <c r="D24" s="632" t="str">
        <f t="shared" ref="D24:O24" si="8">IF(D26/$C$26&lt;&gt;0,D26/$C$26,"")</f>
        <v/>
      </c>
      <c r="E24" s="632" t="str">
        <f t="shared" si="8"/>
        <v/>
      </c>
      <c r="F24" s="632">
        <f t="shared" si="8"/>
        <v>0.1</v>
      </c>
      <c r="G24" s="632">
        <f t="shared" si="8"/>
        <v>0.1</v>
      </c>
      <c r="H24" s="632">
        <f t="shared" si="8"/>
        <v>0.1</v>
      </c>
      <c r="I24" s="632">
        <f t="shared" si="8"/>
        <v>0.1</v>
      </c>
      <c r="J24" s="632">
        <f t="shared" si="8"/>
        <v>0.1</v>
      </c>
      <c r="K24" s="632">
        <f t="shared" si="8"/>
        <v>0.1</v>
      </c>
      <c r="L24" s="632">
        <f t="shared" si="8"/>
        <v>0.1</v>
      </c>
      <c r="M24" s="632">
        <f t="shared" si="8"/>
        <v>0.1</v>
      </c>
      <c r="N24" s="632">
        <f t="shared" si="8"/>
        <v>0.1</v>
      </c>
      <c r="O24" s="632">
        <f t="shared" si="8"/>
        <v>0.1</v>
      </c>
      <c r="P24" s="624"/>
      <c r="R24" s="633"/>
      <c r="U24" s="624"/>
    </row>
    <row r="25" spans="1:993" s="610" customFormat="1" ht="20.100000000000001" customHeight="1">
      <c r="A25" s="879"/>
      <c r="B25" s="881"/>
      <c r="C25" s="625">
        <f t="shared" ref="C25:O25" si="9">IF(C24="","",0)</f>
        <v>0</v>
      </c>
      <c r="D25" s="627" t="str">
        <f t="shared" si="9"/>
        <v/>
      </c>
      <c r="E25" s="627" t="str">
        <f t="shared" si="9"/>
        <v/>
      </c>
      <c r="F25" s="627">
        <f t="shared" si="9"/>
        <v>0</v>
      </c>
      <c r="G25" s="627">
        <f t="shared" si="9"/>
        <v>0</v>
      </c>
      <c r="H25" s="627">
        <f t="shared" si="9"/>
        <v>0</v>
      </c>
      <c r="I25" s="627">
        <f t="shared" si="9"/>
        <v>0</v>
      </c>
      <c r="J25" s="627">
        <f>IF(J24="","",0)</f>
        <v>0</v>
      </c>
      <c r="K25" s="627">
        <f t="shared" si="9"/>
        <v>0</v>
      </c>
      <c r="L25" s="627">
        <f>IF(L24="","",0)</f>
        <v>0</v>
      </c>
      <c r="M25" s="627">
        <f>IF(M24="","",0)</f>
        <v>0</v>
      </c>
      <c r="N25" s="627">
        <f t="shared" si="9"/>
        <v>0</v>
      </c>
      <c r="O25" s="627">
        <f t="shared" si="9"/>
        <v>0</v>
      </c>
      <c r="R25" s="633"/>
      <c r="U25" s="624"/>
    </row>
    <row r="26" spans="1:993" s="610" customFormat="1" ht="39.950000000000003" customHeight="1" thickBot="1">
      <c r="A26" s="883"/>
      <c r="B26" s="881"/>
      <c r="C26" s="636">
        <f>'PLANILHA ORÇAMENTARIA'!J71</f>
        <v>9034765.9216000009</v>
      </c>
      <c r="D26" s="637"/>
      <c r="E26" s="637"/>
      <c r="F26" s="637">
        <v>903476.59216000012</v>
      </c>
      <c r="G26" s="637">
        <v>903476.59216000012</v>
      </c>
      <c r="H26" s="637">
        <v>903476.59216000012</v>
      </c>
      <c r="I26" s="637">
        <v>903476.59216000012</v>
      </c>
      <c r="J26" s="637">
        <v>903476.59216000012</v>
      </c>
      <c r="K26" s="637">
        <v>903476.59216000012</v>
      </c>
      <c r="L26" s="637">
        <v>903476.59216000012</v>
      </c>
      <c r="M26" s="637">
        <v>903476.59216000012</v>
      </c>
      <c r="N26" s="637">
        <v>903476.59216000012</v>
      </c>
      <c r="O26" s="637">
        <v>903476.59216000012</v>
      </c>
      <c r="P26" s="624"/>
      <c r="Q26" s="624"/>
      <c r="R26" s="629"/>
      <c r="S26" s="630"/>
      <c r="T26" s="630"/>
      <c r="U26" s="624"/>
    </row>
    <row r="27" spans="1:993" ht="35.1" customHeight="1">
      <c r="A27" s="892" t="s">
        <v>591</v>
      </c>
      <c r="B27" s="892"/>
      <c r="C27" s="638"/>
      <c r="D27" s="638">
        <f t="shared" ref="D27:O27" si="10">D28/$C$30</f>
        <v>3.2886587891644427E-2</v>
      </c>
      <c r="E27" s="638">
        <f t="shared" si="10"/>
        <v>2.5339271168852946E-2</v>
      </c>
      <c r="F27" s="638">
        <f t="shared" si="10"/>
        <v>7.6473402775466853E-2</v>
      </c>
      <c r="G27" s="638">
        <f t="shared" si="10"/>
        <v>7.6473402775466853E-2</v>
      </c>
      <c r="H27" s="638">
        <f t="shared" si="10"/>
        <v>9.8403263704547633E-2</v>
      </c>
      <c r="I27" s="638">
        <f t="shared" si="10"/>
        <v>9.8403263704547633E-2</v>
      </c>
      <c r="J27" s="638">
        <f t="shared" si="10"/>
        <v>9.8403263704547633E-2</v>
      </c>
      <c r="K27" s="638">
        <f t="shared" si="10"/>
        <v>9.8403263704547633E-2</v>
      </c>
      <c r="L27" s="638">
        <f t="shared" si="10"/>
        <v>9.8403263704547633E-2</v>
      </c>
      <c r="M27" s="638">
        <f t="shared" si="10"/>
        <v>9.8403263704547633E-2</v>
      </c>
      <c r="N27" s="638">
        <f t="shared" si="10"/>
        <v>9.8403263704547633E-2</v>
      </c>
      <c r="O27" s="638">
        <f t="shared" si="10"/>
        <v>0.1000044889459978</v>
      </c>
      <c r="AJG27" s="639"/>
      <c r="AJH27" s="639"/>
      <c r="AJI27" s="639"/>
      <c r="AJJ27" s="639"/>
      <c r="AJK27" s="639"/>
      <c r="AJL27" s="639"/>
      <c r="AJM27" s="639"/>
      <c r="AJN27" s="639"/>
      <c r="AJO27" s="639"/>
      <c r="AJP27" s="639"/>
      <c r="AJQ27" s="639"/>
      <c r="AJR27" s="639"/>
      <c r="AJS27" s="639"/>
      <c r="AJT27" s="639"/>
      <c r="AJU27" s="639"/>
      <c r="AJV27" s="639"/>
      <c r="AJW27" s="639"/>
      <c r="AJX27" s="639"/>
      <c r="AJY27" s="639"/>
      <c r="AJZ27" s="639"/>
      <c r="AKA27" s="639"/>
      <c r="AKB27" s="639"/>
      <c r="AKC27" s="639"/>
      <c r="AKD27" s="639"/>
      <c r="AKE27" s="639"/>
      <c r="AKF27" s="639"/>
      <c r="AKG27" s="639"/>
      <c r="AKH27" s="639"/>
      <c r="AKI27" s="639"/>
      <c r="AKJ27" s="639"/>
      <c r="AKK27" s="639"/>
      <c r="AKL27" s="639"/>
      <c r="AKM27" s="639"/>
      <c r="AKN27" s="639"/>
      <c r="AKO27" s="639"/>
      <c r="AKP27" s="639"/>
      <c r="AKQ27" s="639"/>
      <c r="AKR27" s="639"/>
      <c r="AKS27" s="639"/>
      <c r="AKT27" s="639"/>
      <c r="AKU27" s="639"/>
      <c r="AKV27" s="639"/>
      <c r="AKW27" s="639"/>
      <c r="AKX27" s="639"/>
      <c r="AKY27" s="639"/>
      <c r="AKZ27" s="639"/>
      <c r="ALA27" s="639"/>
      <c r="ALB27" s="639"/>
      <c r="ALC27" s="639"/>
      <c r="ALD27" s="639"/>
      <c r="ALE27" s="639"/>
    </row>
    <row r="28" spans="1:993" ht="35.1" customHeight="1">
      <c r="A28" s="893" t="s">
        <v>592</v>
      </c>
      <c r="B28" s="893"/>
      <c r="C28" s="640"/>
      <c r="D28" s="641">
        <f t="shared" ref="D28:O28" si="11">SUM(D11+D14+D17+D20+D23+D26)</f>
        <v>583649.71984559996</v>
      </c>
      <c r="E28" s="641">
        <f t="shared" si="11"/>
        <v>449704.86349999998</v>
      </c>
      <c r="F28" s="641">
        <f t="shared" si="11"/>
        <v>1357200.0918003761</v>
      </c>
      <c r="G28" s="641">
        <f t="shared" si="11"/>
        <v>1357200.0918003761</v>
      </c>
      <c r="H28" s="641">
        <f t="shared" si="11"/>
        <v>1746396.9653003761</v>
      </c>
      <c r="I28" s="641">
        <f t="shared" si="11"/>
        <v>1746396.9653003761</v>
      </c>
      <c r="J28" s="641">
        <f t="shared" si="11"/>
        <v>1746396.9653003761</v>
      </c>
      <c r="K28" s="641">
        <f t="shared" si="11"/>
        <v>1746396.9653003761</v>
      </c>
      <c r="L28" s="641">
        <f t="shared" si="11"/>
        <v>1746396.9653003761</v>
      </c>
      <c r="M28" s="641">
        <f t="shared" si="11"/>
        <v>1746396.9653003761</v>
      </c>
      <c r="N28" s="641">
        <f t="shared" si="11"/>
        <v>1746396.9653003761</v>
      </c>
      <c r="O28" s="641">
        <f t="shared" si="11"/>
        <v>1774814.466886776</v>
      </c>
      <c r="AJG28" s="639"/>
      <c r="AJH28" s="639"/>
      <c r="AJI28" s="639"/>
      <c r="AJJ28" s="639"/>
      <c r="AJK28" s="639"/>
      <c r="AJL28" s="639"/>
      <c r="AJM28" s="639"/>
      <c r="AJN28" s="639"/>
      <c r="AJO28" s="639"/>
      <c r="AJP28" s="639"/>
      <c r="AJQ28" s="639"/>
      <c r="AJR28" s="639"/>
      <c r="AJS28" s="639"/>
      <c r="AJT28" s="639"/>
      <c r="AJU28" s="639"/>
      <c r="AJV28" s="639"/>
      <c r="AJW28" s="639"/>
      <c r="AJX28" s="639"/>
      <c r="AJY28" s="639"/>
      <c r="AJZ28" s="639"/>
      <c r="AKA28" s="639"/>
      <c r="AKB28" s="639"/>
      <c r="AKC28" s="639"/>
      <c r="AKD28" s="639"/>
      <c r="AKE28" s="639"/>
      <c r="AKF28" s="639"/>
      <c r="AKG28" s="639"/>
      <c r="AKH28" s="639"/>
      <c r="AKI28" s="639"/>
      <c r="AKJ28" s="639"/>
      <c r="AKK28" s="639"/>
      <c r="AKL28" s="639"/>
      <c r="AKM28" s="639"/>
      <c r="AKN28" s="639"/>
      <c r="AKO28" s="639"/>
      <c r="AKP28" s="639"/>
      <c r="AKQ28" s="639"/>
      <c r="AKR28" s="639"/>
      <c r="AKS28" s="639"/>
      <c r="AKT28" s="639"/>
      <c r="AKU28" s="639"/>
      <c r="AKV28" s="639"/>
      <c r="AKW28" s="639"/>
      <c r="AKX28" s="639"/>
      <c r="AKY28" s="639"/>
      <c r="AKZ28" s="639"/>
      <c r="ALA28" s="639"/>
      <c r="ALB28" s="639"/>
      <c r="ALC28" s="639"/>
      <c r="ALD28" s="639"/>
      <c r="ALE28" s="639"/>
    </row>
    <row r="29" spans="1:993" ht="35.1" customHeight="1">
      <c r="A29" s="889" t="s">
        <v>593</v>
      </c>
      <c r="B29" s="889"/>
      <c r="C29" s="642">
        <f>SUM(C24+C21+C18+C15+C12+C9)</f>
        <v>0.99999999948926233</v>
      </c>
      <c r="D29" s="643">
        <f t="shared" ref="D29:O29" si="12">D30/$C$30</f>
        <v>3.2886587891644427E-2</v>
      </c>
      <c r="E29" s="643">
        <f t="shared" si="12"/>
        <v>5.8225859060497376E-2</v>
      </c>
      <c r="F29" s="643">
        <f t="shared" si="12"/>
        <v>0.13469926183596423</v>
      </c>
      <c r="G29" s="643">
        <f t="shared" si="12"/>
        <v>0.21117266461143108</v>
      </c>
      <c r="H29" s="643">
        <f t="shared" si="12"/>
        <v>0.30957592831597874</v>
      </c>
      <c r="I29" s="643">
        <f t="shared" si="12"/>
        <v>0.40797919202052635</v>
      </c>
      <c r="J29" s="643">
        <f t="shared" si="12"/>
        <v>0.50638245572507401</v>
      </c>
      <c r="K29" s="643">
        <f t="shared" si="12"/>
        <v>0.60478571942962156</v>
      </c>
      <c r="L29" s="643">
        <f t="shared" si="12"/>
        <v>0.70318898313416922</v>
      </c>
      <c r="M29" s="643">
        <f t="shared" si="12"/>
        <v>0.80159224683871677</v>
      </c>
      <c r="N29" s="643">
        <f t="shared" si="12"/>
        <v>0.89999551054326443</v>
      </c>
      <c r="O29" s="643">
        <f t="shared" si="12"/>
        <v>1</v>
      </c>
      <c r="P29" s="624"/>
      <c r="AJG29" s="639"/>
      <c r="AJH29" s="639"/>
      <c r="AJI29" s="639"/>
      <c r="AJJ29" s="639"/>
      <c r="AJK29" s="639"/>
      <c r="AJL29" s="639"/>
      <c r="AJM29" s="639"/>
      <c r="AJN29" s="639"/>
      <c r="AJO29" s="639"/>
      <c r="AJP29" s="639"/>
      <c r="AJQ29" s="639"/>
      <c r="AJR29" s="639"/>
      <c r="AJS29" s="639"/>
      <c r="AJT29" s="639"/>
      <c r="AJU29" s="639"/>
      <c r="AJV29" s="639"/>
      <c r="AJW29" s="639"/>
      <c r="AJX29" s="639"/>
      <c r="AJY29" s="639"/>
      <c r="AJZ29" s="639"/>
      <c r="AKA29" s="639"/>
      <c r="AKB29" s="639"/>
      <c r="AKC29" s="639"/>
      <c r="AKD29" s="639"/>
      <c r="AKE29" s="639"/>
      <c r="AKF29" s="639"/>
      <c r="AKG29" s="639"/>
      <c r="AKH29" s="639"/>
      <c r="AKI29" s="639"/>
      <c r="AKJ29" s="639"/>
      <c r="AKK29" s="639"/>
      <c r="AKL29" s="639"/>
      <c r="AKM29" s="639"/>
      <c r="AKN29" s="639"/>
      <c r="AKO29" s="639"/>
      <c r="AKP29" s="639"/>
      <c r="AKQ29" s="639"/>
      <c r="AKR29" s="639"/>
      <c r="AKS29" s="639"/>
      <c r="AKT29" s="639"/>
      <c r="AKU29" s="639"/>
      <c r="AKV29" s="639"/>
      <c r="AKW29" s="639"/>
      <c r="AKX29" s="639"/>
      <c r="AKY29" s="639"/>
      <c r="AKZ29" s="639"/>
      <c r="ALA29" s="639"/>
      <c r="ALB29" s="639"/>
      <c r="ALC29" s="639"/>
      <c r="ALD29" s="639"/>
      <c r="ALE29" s="639"/>
    </row>
    <row r="30" spans="1:993" s="646" customFormat="1" ht="35.1" customHeight="1">
      <c r="A30" s="889" t="s">
        <v>594</v>
      </c>
      <c r="B30" s="889"/>
      <c r="C30" s="644">
        <f>ROUNDUP(SUM(C26+C23+C20+C17+C14+C11),2)</f>
        <v>17747348</v>
      </c>
      <c r="D30" s="645">
        <f>D28</f>
        <v>583649.71984559996</v>
      </c>
      <c r="E30" s="645">
        <f t="shared" ref="E30:L30" si="13">D30+E28</f>
        <v>1033354.5833455999</v>
      </c>
      <c r="F30" s="645">
        <f t="shared" si="13"/>
        <v>2390554.6751459762</v>
      </c>
      <c r="G30" s="645">
        <f t="shared" si="13"/>
        <v>3747754.7669463521</v>
      </c>
      <c r="H30" s="645">
        <f t="shared" si="13"/>
        <v>5494151.7322467286</v>
      </c>
      <c r="I30" s="645">
        <f t="shared" si="13"/>
        <v>7240548.6975471042</v>
      </c>
      <c r="J30" s="645">
        <f t="shared" si="13"/>
        <v>8986945.6628474798</v>
      </c>
      <c r="K30" s="645">
        <f t="shared" si="13"/>
        <v>10733342.628147855</v>
      </c>
      <c r="L30" s="645">
        <f t="shared" si="13"/>
        <v>12479739.593448231</v>
      </c>
      <c r="M30" s="645">
        <f>L30+M28</f>
        <v>14226136.558748607</v>
      </c>
      <c r="N30" s="645">
        <f>M30+N28</f>
        <v>15972533.524048982</v>
      </c>
      <c r="O30" s="645">
        <f>ROUNDUP(N30+O28,2)</f>
        <v>17747348</v>
      </c>
    </row>
    <row r="31" spans="1:993" s="646" customFormat="1" ht="50.1" customHeight="1">
      <c r="A31" s="647"/>
      <c r="B31" s="648"/>
      <c r="C31" s="649"/>
      <c r="D31" s="647"/>
      <c r="E31" s="647"/>
      <c r="F31" s="647"/>
      <c r="G31" s="647"/>
      <c r="H31" s="647"/>
      <c r="I31" s="647"/>
      <c r="J31" s="647"/>
      <c r="K31" s="647"/>
      <c r="L31" s="647"/>
      <c r="M31" s="647"/>
      <c r="N31" s="647"/>
      <c r="O31" s="650"/>
    </row>
    <row r="32" spans="1:993" s="646" customFormat="1" ht="50.1" customHeight="1">
      <c r="A32" s="651"/>
      <c r="B32" s="652"/>
      <c r="C32" s="652"/>
      <c r="D32" s="653"/>
    </row>
    <row r="33" spans="1:16" s="654" customFormat="1" ht="50.1" customHeight="1">
      <c r="B33" s="610"/>
      <c r="C33" s="610"/>
      <c r="D33" s="655"/>
      <c r="O33" s="656"/>
    </row>
    <row r="34" spans="1:16" s="654" customFormat="1" ht="50.1" customHeight="1">
      <c r="B34" s="610"/>
      <c r="C34" s="610"/>
      <c r="D34" s="655"/>
      <c r="O34" s="657"/>
    </row>
    <row r="36" spans="1:16" s="610" customFormat="1" ht="31.5">
      <c r="A36" s="658"/>
      <c r="B36" s="658"/>
      <c r="C36" s="658"/>
      <c r="D36" s="659"/>
      <c r="E36" s="659"/>
      <c r="F36" s="659"/>
      <c r="G36" s="659"/>
      <c r="H36" s="659"/>
      <c r="I36" s="659"/>
      <c r="J36" s="659"/>
      <c r="K36" s="660"/>
      <c r="L36" s="660"/>
      <c r="M36" s="660"/>
      <c r="N36" s="661"/>
      <c r="O36" s="660"/>
      <c r="P36" s="658"/>
    </row>
    <row r="37" spans="1:16" s="610" customFormat="1" ht="31.5">
      <c r="D37" s="662"/>
      <c r="E37" s="662"/>
      <c r="F37" s="662"/>
      <c r="G37" s="662"/>
      <c r="H37" s="662"/>
      <c r="I37" s="662"/>
      <c r="J37" s="662"/>
      <c r="K37" s="662"/>
      <c r="L37" s="662"/>
      <c r="M37" s="662"/>
      <c r="N37" s="663"/>
      <c r="O37" s="662"/>
      <c r="P37" s="664"/>
    </row>
    <row r="38" spans="1:16" s="610" customFormat="1" ht="31.5">
      <c r="D38" s="662"/>
      <c r="E38" s="662"/>
      <c r="F38" s="662"/>
      <c r="G38" s="662"/>
      <c r="H38" s="662"/>
      <c r="I38" s="662"/>
      <c r="J38" s="662"/>
      <c r="K38" s="662"/>
      <c r="L38" s="662"/>
      <c r="M38" s="662"/>
      <c r="N38" s="662"/>
      <c r="O38" s="662"/>
      <c r="P38" s="664"/>
    </row>
    <row r="39" spans="1:16" s="610" customFormat="1" ht="31.5">
      <c r="E39" s="665"/>
      <c r="F39" s="665"/>
      <c r="G39" s="665"/>
      <c r="H39" s="665"/>
      <c r="I39" s="665"/>
      <c r="J39" s="665"/>
      <c r="K39" s="665"/>
      <c r="L39" s="665"/>
      <c r="M39" s="665"/>
      <c r="N39" s="663"/>
      <c r="O39" s="665"/>
      <c r="P39" s="664"/>
    </row>
    <row r="40" spans="1:16" s="610" customFormat="1" ht="31.5">
      <c r="N40" s="663"/>
      <c r="P40" s="664"/>
    </row>
    <row r="41" spans="1:16" s="610" customFormat="1" ht="31.5">
      <c r="N41" s="663"/>
      <c r="P41" s="664"/>
    </row>
    <row r="42" spans="1:16" s="610" customFormat="1" ht="31.5">
      <c r="N42" s="663"/>
      <c r="P42" s="664"/>
    </row>
    <row r="43" spans="1:16" s="610" customFormat="1" ht="31.5">
      <c r="N43" s="663"/>
      <c r="P43" s="664"/>
    </row>
    <row r="44" spans="1:16" s="610" customFormat="1" ht="31.5">
      <c r="N44" s="663"/>
      <c r="P44" s="664"/>
    </row>
    <row r="45" spans="1:16" s="610" customFormat="1" ht="31.5">
      <c r="D45" s="666"/>
      <c r="E45" s="666"/>
      <c r="F45" s="666"/>
      <c r="G45" s="666"/>
      <c r="H45" s="666"/>
      <c r="I45" s="666"/>
      <c r="J45" s="666"/>
      <c r="N45" s="663"/>
      <c r="O45" s="666"/>
      <c r="P45" s="664"/>
    </row>
    <row r="46" spans="1:16" s="610" customFormat="1" ht="31.5">
      <c r="N46" s="663"/>
      <c r="P46" s="664"/>
    </row>
    <row r="47" spans="1:16" s="610" customFormat="1" ht="31.5">
      <c r="N47" s="663"/>
      <c r="P47" s="664"/>
    </row>
    <row r="48" spans="1:16" s="610" customFormat="1" ht="31.5">
      <c r="N48" s="663"/>
      <c r="P48" s="664"/>
    </row>
    <row r="49" spans="14:16" s="610" customFormat="1" ht="28.5">
      <c r="N49" s="667"/>
      <c r="P49" s="667"/>
    </row>
  </sheetData>
  <mergeCells count="19">
    <mergeCell ref="A30:B30"/>
    <mergeCell ref="A15:A17"/>
    <mergeCell ref="B15:B17"/>
    <mergeCell ref="A18:A20"/>
    <mergeCell ref="B18:B20"/>
    <mergeCell ref="A21:A23"/>
    <mergeCell ref="B21:B23"/>
    <mergeCell ref="A24:A26"/>
    <mergeCell ref="B24:B26"/>
    <mergeCell ref="A27:B27"/>
    <mergeCell ref="A28:B28"/>
    <mergeCell ref="A29:B29"/>
    <mergeCell ref="A12:A14"/>
    <mergeCell ref="B12:B14"/>
    <mergeCell ref="A7:A8"/>
    <mergeCell ref="B7:B8"/>
    <mergeCell ref="C7:C8"/>
    <mergeCell ref="A9:A11"/>
    <mergeCell ref="B9:B11"/>
  </mergeCells>
  <conditionalFormatting sqref="C10">
    <cfRule type="cellIs" dxfId="10" priority="5" operator="equal">
      <formula>0</formula>
    </cfRule>
  </conditionalFormatting>
  <conditionalFormatting sqref="C13">
    <cfRule type="cellIs" dxfId="9" priority="6" operator="equal">
      <formula>0</formula>
    </cfRule>
  </conditionalFormatting>
  <conditionalFormatting sqref="C16">
    <cfRule type="cellIs" dxfId="8" priority="4" operator="equal">
      <formula>0</formula>
    </cfRule>
    <cfRule type="cellIs" dxfId="7" priority="8" operator="equal">
      <formula>0</formula>
    </cfRule>
  </conditionalFormatting>
  <conditionalFormatting sqref="C19">
    <cfRule type="cellIs" dxfId="6" priority="3" operator="equal">
      <formula>0</formula>
    </cfRule>
    <cfRule type="cellIs" dxfId="5" priority="9" operator="equal">
      <formula>0</formula>
    </cfRule>
  </conditionalFormatting>
  <conditionalFormatting sqref="C22">
    <cfRule type="cellIs" dxfId="4" priority="2" operator="equal">
      <formula>0</formula>
    </cfRule>
    <cfRule type="cellIs" dxfId="3" priority="10" operator="equal">
      <formula>0</formula>
    </cfRule>
  </conditionalFormatting>
  <conditionalFormatting sqref="C25">
    <cfRule type="cellIs" dxfId="2" priority="1" operator="equal">
      <formula>0</formula>
    </cfRule>
    <cfRule type="cellIs" dxfId="1" priority="11" operator="equal">
      <formula>0</formula>
    </cfRule>
  </conditionalFormatting>
  <conditionalFormatting sqref="C13:O13 C16:O16 C19:O19 C22:O22 C25:O25 H10:O10">
    <cfRule type="cellIs" dxfId="0" priority="7" operator="equal">
      <formula>0</formula>
    </cfRule>
  </conditionalFormatting>
  <printOptions horizontalCentered="1"/>
  <pageMargins left="0.23622047244094491" right="0.23622047244094491" top="0.74803149606299213" bottom="0.74803149606299213" header="0.31496062992125984" footer="0.31496062992125984"/>
  <pageSetup paperSize="9" scale="28" orientation="landscape" r:id="rId1"/>
  <colBreaks count="2" manualBreakCount="2">
    <brk id="17" min="3" max="46" man="1"/>
    <brk id="18" min="3" max="46"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026E8-7183-4A17-B4A3-7E8E52FE1F98}">
  <sheetPr>
    <pageSetUpPr fitToPage="1"/>
  </sheetPr>
  <dimension ref="A1:T97"/>
  <sheetViews>
    <sheetView showGridLines="0" tabSelected="1" view="pageBreakPreview" topLeftCell="A56" zoomScale="110" zoomScaleNormal="100" zoomScaleSheetLayoutView="110" workbookViewId="0">
      <selection activeCell="H74" sqref="H74"/>
    </sheetView>
  </sheetViews>
  <sheetFormatPr defaultColWidth="9.140625" defaultRowHeight="12.75"/>
  <cols>
    <col min="1" max="1" width="8.7109375" style="18" customWidth="1"/>
    <col min="2" max="2" width="20.7109375" style="18" customWidth="1"/>
    <col min="3" max="3" width="20.140625" style="18" bestFit="1" customWidth="1"/>
    <col min="4" max="4" width="80.7109375" style="9" customWidth="1"/>
    <col min="5" max="5" width="6.7109375" style="18" customWidth="1"/>
    <col min="6" max="6" width="11.28515625" style="18" customWidth="1"/>
    <col min="7" max="7" width="10.7109375" style="25" customWidth="1"/>
    <col min="8" max="8" width="10.7109375" style="572" customWidth="1"/>
    <col min="9" max="9" width="10.7109375" style="25" customWidth="1"/>
    <col min="10" max="10" width="17.28515625" style="20" customWidth="1"/>
    <col min="11" max="11" width="10.7109375" style="9" customWidth="1"/>
    <col min="12" max="12" width="12.7109375" style="9" customWidth="1"/>
    <col min="13" max="13" width="8.7109375" style="9" customWidth="1"/>
    <col min="14" max="16384" width="9.140625" style="9"/>
  </cols>
  <sheetData>
    <row r="1" spans="1:20" ht="30" customHeight="1">
      <c r="A1" s="516" t="s">
        <v>422</v>
      </c>
      <c r="B1" s="517"/>
      <c r="C1" s="518"/>
      <c r="D1" s="519"/>
      <c r="E1" s="520"/>
      <c r="F1" s="520"/>
      <c r="G1" s="520"/>
      <c r="H1" s="520"/>
      <c r="I1" s="520"/>
      <c r="J1" s="520"/>
      <c r="K1" s="858"/>
      <c r="L1" s="859"/>
      <c r="M1" s="860"/>
      <c r="N1" s="376"/>
      <c r="O1" s="376"/>
      <c r="P1" s="376"/>
      <c r="Q1" s="376"/>
      <c r="R1" s="376"/>
      <c r="S1" s="376"/>
      <c r="T1" s="376"/>
    </row>
    <row r="2" spans="1:20" ht="30" customHeight="1">
      <c r="A2" s="522" t="s">
        <v>423</v>
      </c>
      <c r="B2" s="523"/>
      <c r="C2" s="524"/>
      <c r="D2" s="525"/>
      <c r="E2" s="524"/>
      <c r="F2" s="524"/>
      <c r="G2" s="526"/>
      <c r="H2" s="526"/>
      <c r="I2" s="526"/>
      <c r="J2" s="853"/>
      <c r="L2" s="376"/>
      <c r="M2" s="861"/>
      <c r="N2" s="376"/>
      <c r="O2" s="376"/>
      <c r="P2" s="376"/>
      <c r="Q2" s="376"/>
      <c r="R2" s="376"/>
      <c r="S2" s="376"/>
      <c r="T2" s="376"/>
    </row>
    <row r="3" spans="1:20" ht="20.100000000000001" customHeight="1">
      <c r="A3" s="528" t="s">
        <v>621</v>
      </c>
      <c r="B3" s="523"/>
      <c r="C3" s="523"/>
      <c r="D3" s="523"/>
      <c r="E3" s="523"/>
      <c r="F3" s="523"/>
      <c r="G3" s="523"/>
      <c r="H3" s="523"/>
      <c r="I3" s="523"/>
      <c r="J3" s="523"/>
      <c r="L3" s="377"/>
      <c r="M3" s="862"/>
      <c r="N3" s="377"/>
      <c r="O3" s="874"/>
      <c r="P3" s="874"/>
      <c r="Q3" s="874"/>
      <c r="R3" s="874"/>
      <c r="S3" s="377"/>
      <c r="T3" s="377"/>
    </row>
    <row r="4" spans="1:20" ht="17.45" customHeight="1">
      <c r="A4" s="876" t="s">
        <v>546</v>
      </c>
      <c r="B4" s="877"/>
      <c r="C4" s="877"/>
      <c r="D4" s="877"/>
      <c r="E4" s="877"/>
      <c r="F4" s="877"/>
      <c r="G4" s="877"/>
      <c r="H4" s="877"/>
      <c r="I4" s="877"/>
      <c r="J4" s="877"/>
      <c r="K4" s="854"/>
      <c r="L4" s="863"/>
      <c r="M4" s="864"/>
      <c r="N4" s="857"/>
      <c r="O4" s="857"/>
      <c r="P4" s="857"/>
      <c r="Q4" s="857"/>
      <c r="R4" s="857"/>
      <c r="S4" s="857"/>
      <c r="T4" s="857"/>
    </row>
    <row r="5" spans="1:20" s="10" customFormat="1" ht="40.5" customHeight="1">
      <c r="A5" s="530" t="s">
        <v>1</v>
      </c>
      <c r="B5" s="530" t="s">
        <v>4</v>
      </c>
      <c r="C5" s="530" t="s">
        <v>23</v>
      </c>
      <c r="D5" s="530" t="s">
        <v>2</v>
      </c>
      <c r="E5" s="530" t="s">
        <v>3</v>
      </c>
      <c r="F5" s="531" t="s">
        <v>46</v>
      </c>
      <c r="G5" s="506" t="s">
        <v>24</v>
      </c>
      <c r="H5" s="506" t="s">
        <v>543</v>
      </c>
      <c r="I5" s="506" t="s">
        <v>544</v>
      </c>
      <c r="J5" s="531" t="s">
        <v>22</v>
      </c>
      <c r="K5" s="531" t="s">
        <v>616</v>
      </c>
      <c r="L5" s="807" t="s">
        <v>617</v>
      </c>
      <c r="M5" s="531" t="s">
        <v>618</v>
      </c>
    </row>
    <row r="6" spans="1:20" s="13" customFormat="1" ht="24.95" customHeight="1">
      <c r="A6" s="843" t="s">
        <v>391</v>
      </c>
      <c r="B6" s="843">
        <v>95880</v>
      </c>
      <c r="C6" s="843" t="s">
        <v>34</v>
      </c>
      <c r="D6" s="844" t="s">
        <v>623</v>
      </c>
      <c r="E6" s="843" t="s">
        <v>53</v>
      </c>
      <c r="F6" s="849">
        <v>3087907.2</v>
      </c>
      <c r="G6" s="850">
        <v>1.22</v>
      </c>
      <c r="H6" s="850">
        <v>0.33</v>
      </c>
      <c r="I6" s="850">
        <v>1.55</v>
      </c>
      <c r="J6" s="850">
        <v>4786256.16</v>
      </c>
      <c r="K6" s="846">
        <f t="shared" ref="K6:K37" si="0">J6/$J$66</f>
        <v>0.26968852811135502</v>
      </c>
      <c r="L6" s="847">
        <f>K6</f>
        <v>0.26968852811135502</v>
      </c>
      <c r="M6" s="848" t="s">
        <v>349</v>
      </c>
    </row>
    <row r="7" spans="1:20" s="13" customFormat="1" ht="24.95" customHeight="1">
      <c r="A7" s="843" t="s">
        <v>166</v>
      </c>
      <c r="B7" s="843">
        <v>10055</v>
      </c>
      <c r="C7" s="843" t="s">
        <v>36</v>
      </c>
      <c r="D7" s="844" t="s">
        <v>146</v>
      </c>
      <c r="E7" s="843" t="s">
        <v>20</v>
      </c>
      <c r="F7" s="845">
        <v>1343.39</v>
      </c>
      <c r="G7" s="845">
        <v>2215.65</v>
      </c>
      <c r="H7" s="845">
        <v>594.67999999999995</v>
      </c>
      <c r="I7" s="845">
        <v>2810.33</v>
      </c>
      <c r="J7" s="845">
        <v>3775369.2187000001</v>
      </c>
      <c r="K7" s="846">
        <f t="shared" si="0"/>
        <v>0.21272864084819884</v>
      </c>
      <c r="L7" s="847">
        <f>K7+L6</f>
        <v>0.48241716895955389</v>
      </c>
      <c r="M7" s="848" t="s">
        <v>349</v>
      </c>
    </row>
    <row r="8" spans="1:20" s="13" customFormat="1" ht="24.95" customHeight="1">
      <c r="A8" s="843" t="s">
        <v>173</v>
      </c>
      <c r="B8" s="843" t="s">
        <v>395</v>
      </c>
      <c r="C8" s="843" t="s">
        <v>34</v>
      </c>
      <c r="D8" s="844" t="s">
        <v>29</v>
      </c>
      <c r="E8" s="843" t="s">
        <v>19</v>
      </c>
      <c r="F8" s="845">
        <v>11040.25</v>
      </c>
      <c r="G8" s="845">
        <v>123.22</v>
      </c>
      <c r="H8" s="845">
        <v>33.07</v>
      </c>
      <c r="I8" s="845">
        <v>156.29</v>
      </c>
      <c r="J8" s="845">
        <v>1725480.6724999999</v>
      </c>
      <c r="K8" s="846">
        <f t="shared" si="0"/>
        <v>9.7224704924927366E-2</v>
      </c>
      <c r="L8" s="847">
        <f t="shared" ref="L8:L11" si="1">K8+L7</f>
        <v>0.5796418738844813</v>
      </c>
      <c r="M8" s="848" t="s">
        <v>349</v>
      </c>
    </row>
    <row r="9" spans="1:20" s="13" customFormat="1" ht="24.95" customHeight="1">
      <c r="A9" s="843" t="s">
        <v>390</v>
      </c>
      <c r="B9" s="843" t="s">
        <v>376</v>
      </c>
      <c r="C9" s="843" t="s">
        <v>34</v>
      </c>
      <c r="D9" s="844" t="s">
        <v>189</v>
      </c>
      <c r="E9" s="843" t="s">
        <v>19</v>
      </c>
      <c r="F9" s="849">
        <v>637187.20000000007</v>
      </c>
      <c r="G9" s="850">
        <v>2.0299999999999998</v>
      </c>
      <c r="H9" s="850">
        <v>0.54</v>
      </c>
      <c r="I9" s="850">
        <v>2.57</v>
      </c>
      <c r="J9" s="850">
        <v>1637571.1040000001</v>
      </c>
      <c r="K9" s="846">
        <f t="shared" si="0"/>
        <v>9.2271313099850191E-2</v>
      </c>
      <c r="L9" s="847">
        <f t="shared" si="1"/>
        <v>0.67191318698433145</v>
      </c>
      <c r="M9" s="848" t="s">
        <v>349</v>
      </c>
    </row>
    <row r="10" spans="1:20" s="15" customFormat="1" ht="24.95" customHeight="1">
      <c r="A10" s="843" t="s">
        <v>195</v>
      </c>
      <c r="B10" s="843" t="s">
        <v>375</v>
      </c>
      <c r="C10" s="843" t="s">
        <v>149</v>
      </c>
      <c r="D10" s="844" t="s">
        <v>187</v>
      </c>
      <c r="E10" s="851" t="s">
        <v>19</v>
      </c>
      <c r="F10" s="849">
        <v>490144</v>
      </c>
      <c r="G10" s="850">
        <v>2.2400000000000002</v>
      </c>
      <c r="H10" s="850">
        <v>0.6</v>
      </c>
      <c r="I10" s="850">
        <v>2.8400000000000003</v>
      </c>
      <c r="J10" s="850">
        <v>1392008.9600000002</v>
      </c>
      <c r="K10" s="846">
        <f t="shared" si="0"/>
        <v>7.8434758815796035E-2</v>
      </c>
      <c r="L10" s="847">
        <f t="shared" si="1"/>
        <v>0.75034794580012742</v>
      </c>
      <c r="M10" s="848" t="s">
        <v>349</v>
      </c>
    </row>
    <row r="11" spans="1:20" s="15" customFormat="1" ht="24.95" customHeight="1">
      <c r="A11" s="843" t="s">
        <v>163</v>
      </c>
      <c r="B11" s="843">
        <v>7135</v>
      </c>
      <c r="C11" s="843" t="s">
        <v>36</v>
      </c>
      <c r="D11" s="852" t="s">
        <v>339</v>
      </c>
      <c r="E11" s="843" t="s">
        <v>18</v>
      </c>
      <c r="F11" s="845">
        <v>11775.359999999999</v>
      </c>
      <c r="G11" s="845">
        <v>79.040000000000006</v>
      </c>
      <c r="H11" s="845">
        <v>21.21</v>
      </c>
      <c r="I11" s="845">
        <v>100.25</v>
      </c>
      <c r="J11" s="845">
        <v>1180479.8399999999</v>
      </c>
      <c r="K11" s="846">
        <f t="shared" si="0"/>
        <v>6.6515844508148472E-2</v>
      </c>
      <c r="L11" s="847">
        <f t="shared" si="1"/>
        <v>0.81686379030827594</v>
      </c>
      <c r="M11" s="848" t="s">
        <v>349</v>
      </c>
    </row>
    <row r="12" spans="1:20" s="15" customFormat="1" ht="24" customHeight="1">
      <c r="A12" s="808" t="s">
        <v>10</v>
      </c>
      <c r="B12" s="809" t="s">
        <v>353</v>
      </c>
      <c r="C12" s="808" t="s">
        <v>35</v>
      </c>
      <c r="D12" s="810" t="s">
        <v>332</v>
      </c>
      <c r="E12" s="808" t="s">
        <v>37</v>
      </c>
      <c r="F12" s="811">
        <v>4</v>
      </c>
      <c r="G12" s="812">
        <v>143112.56</v>
      </c>
      <c r="H12" s="812">
        <v>38411.410000000003</v>
      </c>
      <c r="I12" s="812">
        <v>181523.97</v>
      </c>
      <c r="J12" s="812">
        <v>726095.88</v>
      </c>
      <c r="K12" s="813">
        <f t="shared" si="0"/>
        <v>4.0912922877265945E-2</v>
      </c>
      <c r="L12" s="814">
        <f>K12+L11</f>
        <v>0.85777671318554183</v>
      </c>
      <c r="M12" s="811" t="s">
        <v>619</v>
      </c>
    </row>
    <row r="13" spans="1:20" s="15" customFormat="1" ht="24.95" customHeight="1">
      <c r="A13" s="808" t="s">
        <v>197</v>
      </c>
      <c r="B13" s="808">
        <v>7156</v>
      </c>
      <c r="C13" s="815" t="s">
        <v>34</v>
      </c>
      <c r="D13" s="816" t="s">
        <v>399</v>
      </c>
      <c r="E13" s="808" t="s">
        <v>18</v>
      </c>
      <c r="F13" s="817">
        <v>11616</v>
      </c>
      <c r="G13" s="812">
        <v>28.59</v>
      </c>
      <c r="H13" s="812">
        <v>7.67</v>
      </c>
      <c r="I13" s="812">
        <v>36.26</v>
      </c>
      <c r="J13" s="812">
        <v>421196.16</v>
      </c>
      <c r="K13" s="813">
        <f t="shared" si="0"/>
        <v>2.3732907023629669E-2</v>
      </c>
      <c r="L13" s="814">
        <f t="shared" ref="L13:L21" si="2">K13+L12</f>
        <v>0.88150962020917145</v>
      </c>
      <c r="M13" s="811" t="s">
        <v>619</v>
      </c>
    </row>
    <row r="14" spans="1:20" s="15" customFormat="1" ht="24.95" customHeight="1">
      <c r="A14" s="808" t="s">
        <v>196</v>
      </c>
      <c r="B14" s="808">
        <v>94969</v>
      </c>
      <c r="C14" s="815" t="s">
        <v>34</v>
      </c>
      <c r="D14" s="816" t="s">
        <v>388</v>
      </c>
      <c r="E14" s="818" t="s">
        <v>19</v>
      </c>
      <c r="F14" s="817">
        <v>696.96</v>
      </c>
      <c r="G14" s="812">
        <v>425.19</v>
      </c>
      <c r="H14" s="812">
        <v>114.12</v>
      </c>
      <c r="I14" s="812">
        <v>539.30999999999995</v>
      </c>
      <c r="J14" s="812">
        <v>375877.4976</v>
      </c>
      <c r="K14" s="813">
        <f t="shared" si="0"/>
        <v>2.1179361423464507E-2</v>
      </c>
      <c r="L14" s="814">
        <f t="shared" si="2"/>
        <v>0.902688981632636</v>
      </c>
      <c r="M14" s="811" t="s">
        <v>619</v>
      </c>
    </row>
    <row r="15" spans="1:20" s="15" customFormat="1" ht="24.95" customHeight="1">
      <c r="A15" s="808" t="s">
        <v>168</v>
      </c>
      <c r="B15" s="808" t="s">
        <v>632</v>
      </c>
      <c r="C15" s="808" t="s">
        <v>35</v>
      </c>
      <c r="D15" s="816" t="s">
        <v>635</v>
      </c>
      <c r="E15" s="808" t="s">
        <v>233</v>
      </c>
      <c r="F15" s="819">
        <v>18</v>
      </c>
      <c r="G15" s="819">
        <v>9347.0987719999994</v>
      </c>
      <c r="H15" s="819">
        <v>2508.7600000000002</v>
      </c>
      <c r="I15" s="819">
        <v>11855.858772</v>
      </c>
      <c r="J15" s="819">
        <v>213405.48148328639</v>
      </c>
      <c r="K15" s="813">
        <f t="shared" si="0"/>
        <v>1.202464061015124E-2</v>
      </c>
      <c r="L15" s="814">
        <f t="shared" si="2"/>
        <v>0.91471362224278729</v>
      </c>
      <c r="M15" s="811" t="s">
        <v>619</v>
      </c>
    </row>
    <row r="16" spans="1:20" s="13" customFormat="1" ht="24.95" customHeight="1">
      <c r="A16" s="808" t="s">
        <v>174</v>
      </c>
      <c r="B16" s="808">
        <v>95875</v>
      </c>
      <c r="C16" s="808" t="s">
        <v>34</v>
      </c>
      <c r="D16" s="816" t="s">
        <v>54</v>
      </c>
      <c r="E16" s="808" t="s">
        <v>51</v>
      </c>
      <c r="F16" s="819">
        <v>55201.25</v>
      </c>
      <c r="G16" s="819">
        <v>2.4300000000000002</v>
      </c>
      <c r="H16" s="819">
        <v>0.65</v>
      </c>
      <c r="I16" s="819">
        <v>3.08</v>
      </c>
      <c r="J16" s="819">
        <v>170019.85</v>
      </c>
      <c r="K16" s="813">
        <f t="shared" si="0"/>
        <v>9.5800144337058139E-3</v>
      </c>
      <c r="L16" s="814">
        <f t="shared" si="2"/>
        <v>0.92429363667649311</v>
      </c>
      <c r="M16" s="811" t="s">
        <v>619</v>
      </c>
    </row>
    <row r="17" spans="1:13" s="13" customFormat="1" ht="24.95" customHeight="1">
      <c r="A17" s="808" t="s">
        <v>199</v>
      </c>
      <c r="B17" s="808">
        <v>101199</v>
      </c>
      <c r="C17" s="815" t="s">
        <v>34</v>
      </c>
      <c r="D17" s="816" t="s">
        <v>531</v>
      </c>
      <c r="E17" s="820" t="s">
        <v>20</v>
      </c>
      <c r="F17" s="817">
        <v>1040</v>
      </c>
      <c r="G17" s="812">
        <v>97.51</v>
      </c>
      <c r="H17" s="812">
        <v>26.17</v>
      </c>
      <c r="I17" s="812">
        <v>123.68</v>
      </c>
      <c r="J17" s="812">
        <v>128627.20000000001</v>
      </c>
      <c r="K17" s="813">
        <f t="shared" si="0"/>
        <v>7.2476856823904066E-3</v>
      </c>
      <c r="L17" s="814">
        <f t="shared" si="2"/>
        <v>0.93154132235888354</v>
      </c>
      <c r="M17" s="811" t="s">
        <v>619</v>
      </c>
    </row>
    <row r="18" spans="1:13" s="13" customFormat="1" ht="24.95" customHeight="1">
      <c r="A18" s="808" t="s">
        <v>162</v>
      </c>
      <c r="B18" s="808">
        <v>7134</v>
      </c>
      <c r="C18" s="808" t="s">
        <v>36</v>
      </c>
      <c r="D18" s="810" t="s">
        <v>40</v>
      </c>
      <c r="E18" s="808" t="s">
        <v>18</v>
      </c>
      <c r="F18" s="819">
        <v>1482.28</v>
      </c>
      <c r="G18" s="819">
        <v>68.099999999999994</v>
      </c>
      <c r="H18" s="819">
        <v>18.28</v>
      </c>
      <c r="I18" s="819">
        <v>86.38</v>
      </c>
      <c r="J18" s="819">
        <v>128039.34639999999</v>
      </c>
      <c r="K18" s="813">
        <f t="shared" si="0"/>
        <v>7.2145622207892696E-3</v>
      </c>
      <c r="L18" s="814">
        <f t="shared" si="2"/>
        <v>0.93875588457967285</v>
      </c>
      <c r="M18" s="811" t="s">
        <v>619</v>
      </c>
    </row>
    <row r="19" spans="1:13" s="13" customFormat="1" ht="24.95" customHeight="1">
      <c r="A19" s="808" t="s">
        <v>171</v>
      </c>
      <c r="B19" s="808">
        <v>95875</v>
      </c>
      <c r="C19" s="808" t="s">
        <v>34</v>
      </c>
      <c r="D19" s="816" t="s">
        <v>54</v>
      </c>
      <c r="E19" s="808" t="s">
        <v>51</v>
      </c>
      <c r="F19" s="819">
        <v>37222.550000000003</v>
      </c>
      <c r="G19" s="819">
        <v>2.4300000000000002</v>
      </c>
      <c r="H19" s="819">
        <v>0.65</v>
      </c>
      <c r="I19" s="819">
        <v>3.08</v>
      </c>
      <c r="J19" s="819">
        <v>114645.45400000001</v>
      </c>
      <c r="K19" s="813">
        <f t="shared" si="0"/>
        <v>6.459863975169699E-3</v>
      </c>
      <c r="L19" s="814">
        <f t="shared" si="2"/>
        <v>0.94521574855484258</v>
      </c>
      <c r="M19" s="811" t="s">
        <v>619</v>
      </c>
    </row>
    <row r="20" spans="1:13" s="13" customFormat="1" ht="24" customHeight="1">
      <c r="A20" s="808" t="s">
        <v>194</v>
      </c>
      <c r="B20" s="808">
        <v>2548</v>
      </c>
      <c r="C20" s="815" t="s">
        <v>36</v>
      </c>
      <c r="D20" s="816" t="s">
        <v>185</v>
      </c>
      <c r="E20" s="808" t="s">
        <v>18</v>
      </c>
      <c r="F20" s="811">
        <v>61600</v>
      </c>
      <c r="G20" s="819">
        <v>1.33</v>
      </c>
      <c r="H20" s="819">
        <v>0.36</v>
      </c>
      <c r="I20" s="819">
        <v>1.69</v>
      </c>
      <c r="J20" s="819">
        <v>104104</v>
      </c>
      <c r="K20" s="813">
        <f t="shared" si="0"/>
        <v>5.8658904981183663E-3</v>
      </c>
      <c r="L20" s="814">
        <f t="shared" si="2"/>
        <v>0.95108163905296095</v>
      </c>
      <c r="M20" s="811" t="s">
        <v>619</v>
      </c>
    </row>
    <row r="21" spans="1:13" s="13" customFormat="1" ht="24" customHeight="1">
      <c r="A21" s="808" t="s">
        <v>198</v>
      </c>
      <c r="B21" s="808">
        <v>98504</v>
      </c>
      <c r="C21" s="808" t="s">
        <v>34</v>
      </c>
      <c r="D21" s="816" t="s">
        <v>385</v>
      </c>
      <c r="E21" s="820" t="s">
        <v>18</v>
      </c>
      <c r="F21" s="817">
        <v>5100</v>
      </c>
      <c r="G21" s="812">
        <v>15.43</v>
      </c>
      <c r="H21" s="812">
        <v>4.1399999999999997</v>
      </c>
      <c r="I21" s="812">
        <v>19.57</v>
      </c>
      <c r="J21" s="812">
        <v>99807</v>
      </c>
      <c r="K21" s="813">
        <f t="shared" si="0"/>
        <v>5.6237698162001446E-3</v>
      </c>
      <c r="L21" s="814">
        <f t="shared" si="2"/>
        <v>0.95670540886916111</v>
      </c>
      <c r="M21" s="811" t="s">
        <v>619</v>
      </c>
    </row>
    <row r="22" spans="1:13" s="13" customFormat="1" ht="24" customHeight="1">
      <c r="A22" s="821" t="s">
        <v>169</v>
      </c>
      <c r="B22" s="821" t="s">
        <v>362</v>
      </c>
      <c r="C22" s="821" t="s">
        <v>149</v>
      </c>
      <c r="D22" s="822" t="s">
        <v>150</v>
      </c>
      <c r="E22" s="821" t="s">
        <v>21</v>
      </c>
      <c r="F22" s="823">
        <v>67.010000000000005</v>
      </c>
      <c r="G22" s="823">
        <v>866.11</v>
      </c>
      <c r="H22" s="823">
        <v>232.46</v>
      </c>
      <c r="I22" s="823">
        <v>1098.57</v>
      </c>
      <c r="J22" s="823">
        <v>73615.175700000007</v>
      </c>
      <c r="K22" s="824">
        <f t="shared" si="0"/>
        <v>4.1479535815717372E-3</v>
      </c>
      <c r="L22" s="825">
        <f>K22+L21</f>
        <v>0.96085336245073283</v>
      </c>
      <c r="M22" s="826" t="s">
        <v>620</v>
      </c>
    </row>
    <row r="23" spans="1:13" s="13" customFormat="1" ht="24.95" customHeight="1">
      <c r="A23" s="821" t="s">
        <v>165</v>
      </c>
      <c r="B23" s="821">
        <v>10048</v>
      </c>
      <c r="C23" s="821" t="s">
        <v>36</v>
      </c>
      <c r="D23" s="822" t="s">
        <v>145</v>
      </c>
      <c r="E23" s="821" t="s">
        <v>20</v>
      </c>
      <c r="F23" s="823">
        <v>150</v>
      </c>
      <c r="G23" s="823">
        <v>284.93</v>
      </c>
      <c r="H23" s="823">
        <v>76.48</v>
      </c>
      <c r="I23" s="823">
        <v>361.41</v>
      </c>
      <c r="J23" s="823">
        <v>54211.500000000007</v>
      </c>
      <c r="K23" s="824">
        <f t="shared" si="0"/>
        <v>3.0546254009331426E-3</v>
      </c>
      <c r="L23" s="825">
        <f t="shared" ref="L23:L64" si="3">K23+L22</f>
        <v>0.96390798785166598</v>
      </c>
      <c r="M23" s="826" t="s">
        <v>620</v>
      </c>
    </row>
    <row r="24" spans="1:13" s="13" customFormat="1" ht="24.95" customHeight="1">
      <c r="A24" s="821" t="s">
        <v>193</v>
      </c>
      <c r="B24" s="827">
        <v>98525</v>
      </c>
      <c r="C24" s="827" t="s">
        <v>34</v>
      </c>
      <c r="D24" s="822" t="s">
        <v>184</v>
      </c>
      <c r="E24" s="821" t="s">
        <v>18</v>
      </c>
      <c r="F24" s="826">
        <v>61600</v>
      </c>
      <c r="G24" s="823">
        <v>0.61</v>
      </c>
      <c r="H24" s="823">
        <v>0.16</v>
      </c>
      <c r="I24" s="823">
        <v>0.77</v>
      </c>
      <c r="J24" s="823">
        <v>47432</v>
      </c>
      <c r="K24" s="824">
        <f t="shared" si="0"/>
        <v>2.6726246648231611E-3</v>
      </c>
      <c r="L24" s="825">
        <f t="shared" si="3"/>
        <v>0.96658061251648919</v>
      </c>
      <c r="M24" s="826" t="s">
        <v>620</v>
      </c>
    </row>
    <row r="25" spans="1:13" s="13" customFormat="1" ht="24.95" customHeight="1">
      <c r="A25" s="821" t="s">
        <v>152</v>
      </c>
      <c r="B25" s="821" t="s">
        <v>357</v>
      </c>
      <c r="C25" s="821" t="s">
        <v>35</v>
      </c>
      <c r="D25" s="822" t="s">
        <v>98</v>
      </c>
      <c r="E25" s="821" t="s">
        <v>18</v>
      </c>
      <c r="F25" s="823">
        <v>2686.78</v>
      </c>
      <c r="G25" s="823">
        <v>13.19</v>
      </c>
      <c r="H25" s="823">
        <v>3.54</v>
      </c>
      <c r="I25" s="823">
        <v>16.73</v>
      </c>
      <c r="J25" s="823">
        <v>44949.829400000002</v>
      </c>
      <c r="K25" s="824">
        <f t="shared" si="0"/>
        <v>2.53276317115098E-3</v>
      </c>
      <c r="L25" s="825">
        <f t="shared" si="3"/>
        <v>0.96911337568764022</v>
      </c>
      <c r="M25" s="826" t="s">
        <v>620</v>
      </c>
    </row>
    <row r="26" spans="1:13" s="13" customFormat="1" ht="24.95" customHeight="1">
      <c r="A26" s="821" t="s">
        <v>171</v>
      </c>
      <c r="B26" s="821" t="s">
        <v>364</v>
      </c>
      <c r="C26" s="821" t="s">
        <v>149</v>
      </c>
      <c r="D26" s="822" t="s">
        <v>381</v>
      </c>
      <c r="E26" s="821" t="s">
        <v>19</v>
      </c>
      <c r="F26" s="823">
        <v>7444.51</v>
      </c>
      <c r="G26" s="823">
        <v>4.63</v>
      </c>
      <c r="H26" s="823">
        <v>1.24</v>
      </c>
      <c r="I26" s="823">
        <v>5.87</v>
      </c>
      <c r="J26" s="823">
        <v>43699.273700000005</v>
      </c>
      <c r="K26" s="824">
        <f t="shared" si="0"/>
        <v>2.4622988009250736E-3</v>
      </c>
      <c r="L26" s="825">
        <f t="shared" si="3"/>
        <v>0.9715756744885653</v>
      </c>
      <c r="M26" s="826" t="s">
        <v>620</v>
      </c>
    </row>
    <row r="27" spans="1:13" s="13" customFormat="1" ht="24.95" customHeight="1">
      <c r="A27" s="821" t="s">
        <v>158</v>
      </c>
      <c r="B27" s="821">
        <v>90091</v>
      </c>
      <c r="C27" s="821" t="s">
        <v>34</v>
      </c>
      <c r="D27" s="822" t="s">
        <v>25</v>
      </c>
      <c r="E27" s="821" t="s">
        <v>19</v>
      </c>
      <c r="F27" s="823">
        <v>5955.63</v>
      </c>
      <c r="G27" s="823">
        <v>5.71</v>
      </c>
      <c r="H27" s="823">
        <v>1.53</v>
      </c>
      <c r="I27" s="823">
        <v>7.24</v>
      </c>
      <c r="J27" s="823">
        <v>43118.761200000001</v>
      </c>
      <c r="K27" s="824">
        <f t="shared" si="0"/>
        <v>2.4295889842245728E-3</v>
      </c>
      <c r="L27" s="825">
        <f t="shared" si="3"/>
        <v>0.97400526347278982</v>
      </c>
      <c r="M27" s="826" t="s">
        <v>620</v>
      </c>
    </row>
    <row r="28" spans="1:13" s="13" customFormat="1" ht="24.95" customHeight="1">
      <c r="A28" s="821" t="s">
        <v>157</v>
      </c>
      <c r="B28" s="821">
        <v>93358</v>
      </c>
      <c r="C28" s="821" t="s">
        <v>34</v>
      </c>
      <c r="D28" s="822" t="s">
        <v>28</v>
      </c>
      <c r="E28" s="821" t="s">
        <v>19</v>
      </c>
      <c r="F28" s="823">
        <v>425.4</v>
      </c>
      <c r="G28" s="823">
        <v>78</v>
      </c>
      <c r="H28" s="823">
        <v>20.94</v>
      </c>
      <c r="I28" s="823">
        <v>98.94</v>
      </c>
      <c r="J28" s="823">
        <v>42089.075999999994</v>
      </c>
      <c r="K28" s="824">
        <f t="shared" si="0"/>
        <v>2.3715698818775623E-3</v>
      </c>
      <c r="L28" s="825">
        <f t="shared" si="3"/>
        <v>0.97637683335466741</v>
      </c>
      <c r="M28" s="826" t="s">
        <v>620</v>
      </c>
    </row>
    <row r="29" spans="1:13" s="15" customFormat="1" ht="24.95" customHeight="1">
      <c r="A29" s="821" t="s">
        <v>159</v>
      </c>
      <c r="B29" s="821">
        <v>90092</v>
      </c>
      <c r="C29" s="821" t="s">
        <v>34</v>
      </c>
      <c r="D29" s="822" t="s">
        <v>26</v>
      </c>
      <c r="E29" s="821" t="s">
        <v>19</v>
      </c>
      <c r="F29" s="823">
        <v>5565.03</v>
      </c>
      <c r="G29" s="823">
        <v>5.53</v>
      </c>
      <c r="H29" s="823">
        <v>1.480756</v>
      </c>
      <c r="I29" s="823">
        <v>7.0107560000000007</v>
      </c>
      <c r="J29" s="823">
        <v>39015.067462680003</v>
      </c>
      <c r="K29" s="824">
        <f t="shared" si="0"/>
        <v>2.1983604233533935E-3</v>
      </c>
      <c r="L29" s="825">
        <f t="shared" si="3"/>
        <v>0.97857519377802082</v>
      </c>
      <c r="M29" s="826" t="s">
        <v>620</v>
      </c>
    </row>
    <row r="30" spans="1:13" s="15" customFormat="1" ht="24.95" customHeight="1">
      <c r="A30" s="821" t="s">
        <v>389</v>
      </c>
      <c r="B30" s="821">
        <v>100575</v>
      </c>
      <c r="C30" s="821" t="s">
        <v>34</v>
      </c>
      <c r="D30" s="822" t="s">
        <v>188</v>
      </c>
      <c r="E30" s="828" t="s">
        <v>18</v>
      </c>
      <c r="F30" s="829">
        <v>53856</v>
      </c>
      <c r="G30" s="830">
        <v>0.55000000000000004</v>
      </c>
      <c r="H30" s="830">
        <v>0.15</v>
      </c>
      <c r="I30" s="830">
        <v>0.70000000000000007</v>
      </c>
      <c r="J30" s="830">
        <v>37699.200000000004</v>
      </c>
      <c r="K30" s="824">
        <f t="shared" si="0"/>
        <v>2.1242159673659413E-3</v>
      </c>
      <c r="L30" s="825">
        <f t="shared" si="3"/>
        <v>0.98069940974538672</v>
      </c>
      <c r="M30" s="826" t="s">
        <v>620</v>
      </c>
    </row>
    <row r="31" spans="1:13" s="15" customFormat="1" ht="24.95" customHeight="1">
      <c r="A31" s="821" t="s">
        <v>5</v>
      </c>
      <c r="B31" s="827">
        <v>10321</v>
      </c>
      <c r="C31" s="827" t="s">
        <v>36</v>
      </c>
      <c r="D31" s="831" t="s">
        <v>615</v>
      </c>
      <c r="E31" s="827" t="s">
        <v>67</v>
      </c>
      <c r="F31" s="826">
        <v>1</v>
      </c>
      <c r="G31" s="832">
        <v>26736.45</v>
      </c>
      <c r="H31" s="832">
        <v>7176.063180000001</v>
      </c>
      <c r="I31" s="832">
        <v>33912.513180000002</v>
      </c>
      <c r="J31" s="832">
        <v>33912.513180000002</v>
      </c>
      <c r="K31" s="824">
        <f t="shared" si="0"/>
        <v>1.9108496198981392E-3</v>
      </c>
      <c r="L31" s="825">
        <f t="shared" si="3"/>
        <v>0.9826102593652849</v>
      </c>
      <c r="M31" s="826" t="s">
        <v>620</v>
      </c>
    </row>
    <row r="32" spans="1:13" s="15" customFormat="1" ht="24.95" customHeight="1">
      <c r="A32" s="821" t="s">
        <v>160</v>
      </c>
      <c r="B32" s="821">
        <v>90094</v>
      </c>
      <c r="C32" s="821" t="s">
        <v>34</v>
      </c>
      <c r="D32" s="822" t="s">
        <v>27</v>
      </c>
      <c r="E32" s="821" t="s">
        <v>19</v>
      </c>
      <c r="F32" s="823">
        <v>4801.6399999999994</v>
      </c>
      <c r="G32" s="823">
        <v>5.24</v>
      </c>
      <c r="H32" s="823">
        <v>1.41</v>
      </c>
      <c r="I32" s="823">
        <v>6.65</v>
      </c>
      <c r="J32" s="823">
        <v>31930.905999999999</v>
      </c>
      <c r="K32" s="824">
        <f t="shared" si="0"/>
        <v>1.7991930963431831E-3</v>
      </c>
      <c r="L32" s="825">
        <f t="shared" si="3"/>
        <v>0.98440945246162803</v>
      </c>
      <c r="M32" s="826" t="s">
        <v>620</v>
      </c>
    </row>
    <row r="33" spans="1:13" s="13" customFormat="1" ht="24.95" customHeight="1">
      <c r="A33" s="821" t="s">
        <v>43</v>
      </c>
      <c r="B33" s="833">
        <v>4784</v>
      </c>
      <c r="C33" s="821" t="s">
        <v>36</v>
      </c>
      <c r="D33" s="831" t="s">
        <v>454</v>
      </c>
      <c r="E33" s="827" t="s">
        <v>67</v>
      </c>
      <c r="F33" s="826">
        <v>1</v>
      </c>
      <c r="G33" s="823">
        <v>22630.85</v>
      </c>
      <c r="H33" s="823">
        <v>6074.12014</v>
      </c>
      <c r="I33" s="823">
        <v>28704.970139999998</v>
      </c>
      <c r="J33" s="823">
        <v>28704.970139999998</v>
      </c>
      <c r="K33" s="824">
        <f t="shared" si="0"/>
        <v>1.6174230730135002E-3</v>
      </c>
      <c r="L33" s="825">
        <f t="shared" si="3"/>
        <v>0.98602687553464152</v>
      </c>
      <c r="M33" s="826" t="s">
        <v>620</v>
      </c>
    </row>
    <row r="34" spans="1:13" s="15" customFormat="1" ht="24" customHeight="1">
      <c r="A34" s="821" t="s">
        <v>42</v>
      </c>
      <c r="B34" s="833">
        <v>10184</v>
      </c>
      <c r="C34" s="821" t="s">
        <v>36</v>
      </c>
      <c r="D34" s="831" t="s">
        <v>453</v>
      </c>
      <c r="E34" s="827" t="s">
        <v>67</v>
      </c>
      <c r="F34" s="826">
        <v>1</v>
      </c>
      <c r="G34" s="823">
        <v>19042.12</v>
      </c>
      <c r="H34" s="823">
        <v>5110.9050080000006</v>
      </c>
      <c r="I34" s="823">
        <v>24153.025008000001</v>
      </c>
      <c r="J34" s="823">
        <v>24153.025008000001</v>
      </c>
      <c r="K34" s="824">
        <f t="shared" si="0"/>
        <v>1.3609371387770161E-3</v>
      </c>
      <c r="L34" s="825">
        <f t="shared" si="3"/>
        <v>0.98738781267341857</v>
      </c>
      <c r="M34" s="826" t="s">
        <v>620</v>
      </c>
    </row>
    <row r="35" spans="1:13" s="13" customFormat="1" ht="24.95" customHeight="1">
      <c r="A35" s="821" t="s">
        <v>65</v>
      </c>
      <c r="B35" s="833" t="s">
        <v>356</v>
      </c>
      <c r="C35" s="821" t="s">
        <v>35</v>
      </c>
      <c r="D35" s="831" t="s">
        <v>32</v>
      </c>
      <c r="E35" s="821" t="s">
        <v>18</v>
      </c>
      <c r="F35" s="826">
        <v>240</v>
      </c>
      <c r="G35" s="823">
        <v>72.56</v>
      </c>
      <c r="H35" s="823">
        <v>19.48</v>
      </c>
      <c r="I35" s="823">
        <v>92.04</v>
      </c>
      <c r="J35" s="823">
        <v>22089.600000000002</v>
      </c>
      <c r="K35" s="824">
        <f t="shared" si="0"/>
        <v>1.2446704713290123E-3</v>
      </c>
      <c r="L35" s="825">
        <f t="shared" si="3"/>
        <v>0.98863248314474761</v>
      </c>
      <c r="M35" s="826" t="s">
        <v>620</v>
      </c>
    </row>
    <row r="36" spans="1:13" s="13" customFormat="1" ht="24.95" customHeight="1">
      <c r="A36" s="821" t="s">
        <v>170</v>
      </c>
      <c r="B36" s="821" t="s">
        <v>363</v>
      </c>
      <c r="C36" s="821" t="s">
        <v>149</v>
      </c>
      <c r="D36" s="822" t="s">
        <v>148</v>
      </c>
      <c r="E36" s="821" t="s">
        <v>21</v>
      </c>
      <c r="F36" s="823">
        <v>20</v>
      </c>
      <c r="G36" s="823">
        <v>839.83</v>
      </c>
      <c r="H36" s="823">
        <v>225.41</v>
      </c>
      <c r="I36" s="823">
        <v>1065.24</v>
      </c>
      <c r="J36" s="823">
        <v>21304.799999999999</v>
      </c>
      <c r="K36" s="824">
        <f t="shared" si="0"/>
        <v>1.2004497798769709E-3</v>
      </c>
      <c r="L36" s="825">
        <f t="shared" si="3"/>
        <v>0.9898329329246246</v>
      </c>
      <c r="M36" s="826" t="s">
        <v>620</v>
      </c>
    </row>
    <row r="37" spans="1:13" s="13" customFormat="1" ht="24.95" customHeight="1">
      <c r="A37" s="821" t="s">
        <v>604</v>
      </c>
      <c r="B37" s="821">
        <v>102742</v>
      </c>
      <c r="C37" s="821" t="s">
        <v>34</v>
      </c>
      <c r="D37" s="822" t="s">
        <v>392</v>
      </c>
      <c r="E37" s="821" t="s">
        <v>21</v>
      </c>
      <c r="F37" s="823">
        <v>1</v>
      </c>
      <c r="G37" s="823">
        <v>14653.53</v>
      </c>
      <c r="H37" s="823">
        <v>3933.01</v>
      </c>
      <c r="I37" s="823">
        <v>18586.54</v>
      </c>
      <c r="J37" s="823">
        <v>18586.54</v>
      </c>
      <c r="K37" s="824">
        <f t="shared" si="0"/>
        <v>1.0472854873866226E-3</v>
      </c>
      <c r="L37" s="825">
        <f t="shared" si="3"/>
        <v>0.99088021841201124</v>
      </c>
      <c r="M37" s="826" t="s">
        <v>620</v>
      </c>
    </row>
    <row r="38" spans="1:13" s="13" customFormat="1" ht="24.95" customHeight="1">
      <c r="A38" s="821" t="s">
        <v>175</v>
      </c>
      <c r="B38" s="821" t="s">
        <v>366</v>
      </c>
      <c r="C38" s="821" t="s">
        <v>35</v>
      </c>
      <c r="D38" s="822" t="s">
        <v>137</v>
      </c>
      <c r="E38" s="826" t="s">
        <v>19</v>
      </c>
      <c r="F38" s="823">
        <v>9.34</v>
      </c>
      <c r="G38" s="823">
        <v>1564.57</v>
      </c>
      <c r="H38" s="823">
        <v>419.93</v>
      </c>
      <c r="I38" s="823">
        <v>1984.5</v>
      </c>
      <c r="J38" s="823">
        <v>18535.23</v>
      </c>
      <c r="K38" s="824">
        <f t="shared" ref="K38:K69" si="4">J38/$J$66</f>
        <v>1.044394351201092E-3</v>
      </c>
      <c r="L38" s="825">
        <f t="shared" si="3"/>
        <v>0.99192461276321231</v>
      </c>
      <c r="M38" s="826" t="s">
        <v>620</v>
      </c>
    </row>
    <row r="39" spans="1:13" s="15" customFormat="1" ht="38.25">
      <c r="A39" s="821" t="s">
        <v>167</v>
      </c>
      <c r="B39" s="821" t="s">
        <v>631</v>
      </c>
      <c r="C39" s="821" t="s">
        <v>35</v>
      </c>
      <c r="D39" s="822" t="s">
        <v>636</v>
      </c>
      <c r="E39" s="826" t="s">
        <v>233</v>
      </c>
      <c r="F39" s="823">
        <v>2</v>
      </c>
      <c r="G39" s="823">
        <v>6639.2507485714314</v>
      </c>
      <c r="H39" s="823">
        <f t="shared" ref="H39" si="5">ROUND(G39*0.2684,2)</f>
        <v>1781.97</v>
      </c>
      <c r="I39" s="823">
        <f t="shared" ref="I39" si="6">G39+H39</f>
        <v>8421.2207485714316</v>
      </c>
      <c r="J39" s="823">
        <f t="shared" ref="J39" si="7">F39*I39</f>
        <v>16842.441497142863</v>
      </c>
      <c r="K39" s="824">
        <f t="shared" si="4"/>
        <v>9.490117338738646E-4</v>
      </c>
      <c r="L39" s="825">
        <f t="shared" si="3"/>
        <v>0.99287362449708616</v>
      </c>
      <c r="M39" s="826" t="s">
        <v>620</v>
      </c>
    </row>
    <row r="40" spans="1:13" s="13" customFormat="1" ht="24.95" customHeight="1">
      <c r="A40" s="821" t="s">
        <v>45</v>
      </c>
      <c r="B40" s="833">
        <v>62</v>
      </c>
      <c r="C40" s="821" t="s">
        <v>36</v>
      </c>
      <c r="D40" s="831" t="s">
        <v>455</v>
      </c>
      <c r="E40" s="821" t="s">
        <v>18</v>
      </c>
      <c r="F40" s="826">
        <v>1</v>
      </c>
      <c r="G40" s="823">
        <v>12805.45</v>
      </c>
      <c r="H40" s="823">
        <v>3436.9827800000007</v>
      </c>
      <c r="I40" s="823">
        <v>16242.432780000001</v>
      </c>
      <c r="J40" s="823">
        <v>16242.432780000001</v>
      </c>
      <c r="K40" s="824">
        <f t="shared" si="4"/>
        <v>9.1520337461123771E-4</v>
      </c>
      <c r="L40" s="825">
        <f t="shared" si="3"/>
        <v>0.99378882787169742</v>
      </c>
      <c r="M40" s="826" t="s">
        <v>620</v>
      </c>
    </row>
    <row r="41" spans="1:13" s="13" customFormat="1" ht="24.95" customHeight="1">
      <c r="A41" s="821" t="s">
        <v>164</v>
      </c>
      <c r="B41" s="821">
        <v>101617</v>
      </c>
      <c r="C41" s="821" t="s">
        <v>34</v>
      </c>
      <c r="D41" s="822" t="s">
        <v>144</v>
      </c>
      <c r="E41" s="821" t="s">
        <v>18</v>
      </c>
      <c r="F41" s="823">
        <v>4254.01</v>
      </c>
      <c r="G41" s="823">
        <v>2.79</v>
      </c>
      <c r="H41" s="823">
        <v>0.75</v>
      </c>
      <c r="I41" s="823">
        <v>3.54</v>
      </c>
      <c r="J41" s="823">
        <v>15059.195400000001</v>
      </c>
      <c r="K41" s="824">
        <f t="shared" si="4"/>
        <v>8.4853215252216844E-4</v>
      </c>
      <c r="L41" s="825">
        <f t="shared" si="3"/>
        <v>0.99463736002421954</v>
      </c>
      <c r="M41" s="826" t="s">
        <v>620</v>
      </c>
    </row>
    <row r="42" spans="1:13" s="13" customFormat="1" ht="24.95" customHeight="1">
      <c r="A42" s="821" t="s">
        <v>633</v>
      </c>
      <c r="B42" s="821">
        <v>103800</v>
      </c>
      <c r="C42" s="821" t="s">
        <v>34</v>
      </c>
      <c r="D42" s="822" t="s">
        <v>605</v>
      </c>
      <c r="E42" s="821" t="s">
        <v>19</v>
      </c>
      <c r="F42" s="823">
        <v>21.956000000000003</v>
      </c>
      <c r="G42" s="823">
        <v>490.74</v>
      </c>
      <c r="H42" s="823">
        <v>131.71</v>
      </c>
      <c r="I42" s="823">
        <v>622.45000000000005</v>
      </c>
      <c r="J42" s="823">
        <f>'PLANILHA ORÇAMENTARIA'!J52</f>
        <v>13669.002000000002</v>
      </c>
      <c r="K42" s="824">
        <f t="shared" si="4"/>
        <v>7.7019969406133255E-4</v>
      </c>
      <c r="L42" s="825">
        <f t="shared" si="3"/>
        <v>0.99540755971828088</v>
      </c>
      <c r="M42" s="826" t="s">
        <v>620</v>
      </c>
    </row>
    <row r="43" spans="1:13" s="13" customFormat="1" ht="24.95" customHeight="1">
      <c r="A43" s="821" t="s">
        <v>161</v>
      </c>
      <c r="B43" s="821">
        <v>90098</v>
      </c>
      <c r="C43" s="821" t="s">
        <v>34</v>
      </c>
      <c r="D43" s="834" t="s">
        <v>338</v>
      </c>
      <c r="E43" s="821" t="s">
        <v>19</v>
      </c>
      <c r="F43" s="823">
        <v>1737.0600000000002</v>
      </c>
      <c r="G43" s="823">
        <v>5.08</v>
      </c>
      <c r="H43" s="823">
        <v>1.36</v>
      </c>
      <c r="I43" s="823">
        <v>6.44</v>
      </c>
      <c r="J43" s="823">
        <v>11186.666400000002</v>
      </c>
      <c r="K43" s="824">
        <f t="shared" si="4"/>
        <v>6.3032890322542846E-4</v>
      </c>
      <c r="L43" s="825">
        <f t="shared" si="3"/>
        <v>0.99603788862150633</v>
      </c>
      <c r="M43" s="826" t="s">
        <v>620</v>
      </c>
    </row>
    <row r="44" spans="1:13" s="13" customFormat="1" ht="24" customHeight="1">
      <c r="A44" s="821" t="s">
        <v>66</v>
      </c>
      <c r="B44" s="833">
        <v>4659</v>
      </c>
      <c r="C44" s="821" t="s">
        <v>36</v>
      </c>
      <c r="D44" s="831" t="s">
        <v>456</v>
      </c>
      <c r="E44" s="821" t="s">
        <v>37</v>
      </c>
      <c r="F44" s="826">
        <v>4</v>
      </c>
      <c r="G44" s="823">
        <v>1800</v>
      </c>
      <c r="H44" s="823">
        <v>483.12000000000006</v>
      </c>
      <c r="I44" s="823">
        <v>2283.12</v>
      </c>
      <c r="J44" s="823">
        <v>9132.48</v>
      </c>
      <c r="K44" s="824">
        <f t="shared" si="4"/>
        <v>5.1458279851164242E-4</v>
      </c>
      <c r="L44" s="825">
        <f t="shared" si="3"/>
        <v>0.99655247142001802</v>
      </c>
      <c r="M44" s="826" t="s">
        <v>620</v>
      </c>
    </row>
    <row r="45" spans="1:13" s="13" customFormat="1" ht="24" customHeight="1">
      <c r="A45" s="835" t="s">
        <v>39</v>
      </c>
      <c r="B45" s="836">
        <v>103689</v>
      </c>
      <c r="C45" s="835" t="s">
        <v>34</v>
      </c>
      <c r="D45" s="837" t="s">
        <v>33</v>
      </c>
      <c r="E45" s="835" t="s">
        <v>18</v>
      </c>
      <c r="F45" s="838">
        <v>15</v>
      </c>
      <c r="G45" s="838">
        <v>461.91</v>
      </c>
      <c r="H45" s="838">
        <v>123.98</v>
      </c>
      <c r="I45" s="838">
        <v>585.89</v>
      </c>
      <c r="J45" s="838">
        <v>8788.35</v>
      </c>
      <c r="K45" s="824">
        <f t="shared" si="4"/>
        <v>4.9519229577286701E-4</v>
      </c>
      <c r="L45" s="825">
        <f t="shared" si="3"/>
        <v>0.9970476637157909</v>
      </c>
      <c r="M45" s="826" t="s">
        <v>620</v>
      </c>
    </row>
    <row r="46" spans="1:13" s="13" customFormat="1" ht="24.95" customHeight="1">
      <c r="A46" s="821" t="s">
        <v>396</v>
      </c>
      <c r="B46" s="821">
        <v>96396</v>
      </c>
      <c r="C46" s="821" t="s">
        <v>34</v>
      </c>
      <c r="D46" s="822" t="s">
        <v>397</v>
      </c>
      <c r="E46" s="826" t="s">
        <v>19</v>
      </c>
      <c r="F46" s="823">
        <v>35.01</v>
      </c>
      <c r="G46" s="823">
        <v>162.30000000000001</v>
      </c>
      <c r="H46" s="823">
        <v>43.56</v>
      </c>
      <c r="I46" s="823">
        <v>205.86</v>
      </c>
      <c r="J46" s="823">
        <v>7207.1585999999998</v>
      </c>
      <c r="K46" s="824">
        <f t="shared" si="4"/>
        <v>4.0609777866529691E-4</v>
      </c>
      <c r="L46" s="825">
        <f t="shared" si="3"/>
        <v>0.99745376149445619</v>
      </c>
      <c r="M46" s="826" t="s">
        <v>620</v>
      </c>
    </row>
    <row r="47" spans="1:13" s="13" customFormat="1" ht="24" customHeight="1">
      <c r="A47" s="821" t="s">
        <v>15</v>
      </c>
      <c r="B47" s="839" t="s">
        <v>370</v>
      </c>
      <c r="C47" s="821" t="s">
        <v>374</v>
      </c>
      <c r="D47" s="822" t="s">
        <v>143</v>
      </c>
      <c r="E47" s="826" t="s">
        <v>52</v>
      </c>
      <c r="F47" s="823">
        <v>1.31</v>
      </c>
      <c r="G47" s="823">
        <v>4247.72</v>
      </c>
      <c r="H47" s="823">
        <v>1140.0899999999999</v>
      </c>
      <c r="I47" s="823">
        <v>5387.81</v>
      </c>
      <c r="J47" s="823">
        <v>7058.0311000000011</v>
      </c>
      <c r="K47" s="824">
        <f t="shared" si="4"/>
        <v>3.9769497391948367E-4</v>
      </c>
      <c r="L47" s="825">
        <f t="shared" si="3"/>
        <v>0.9978514564683757</v>
      </c>
      <c r="M47" s="826" t="s">
        <v>620</v>
      </c>
    </row>
    <row r="48" spans="1:13" s="13" customFormat="1" ht="24" customHeight="1">
      <c r="A48" s="835" t="s">
        <v>8</v>
      </c>
      <c r="B48" s="835" t="s">
        <v>354</v>
      </c>
      <c r="C48" s="835" t="s">
        <v>35</v>
      </c>
      <c r="D48" s="837" t="s">
        <v>70</v>
      </c>
      <c r="E48" s="835" t="s">
        <v>21</v>
      </c>
      <c r="F48" s="838">
        <v>1</v>
      </c>
      <c r="G48" s="838">
        <v>4527.95</v>
      </c>
      <c r="H48" s="838">
        <v>1215.3</v>
      </c>
      <c r="I48" s="838">
        <v>5743.25</v>
      </c>
      <c r="J48" s="838">
        <v>5743.25</v>
      </c>
      <c r="K48" s="824">
        <f t="shared" si="4"/>
        <v>3.2361173060899015E-4</v>
      </c>
      <c r="L48" s="825">
        <f t="shared" si="3"/>
        <v>0.99817506819898472</v>
      </c>
      <c r="M48" s="826" t="s">
        <v>620</v>
      </c>
    </row>
    <row r="49" spans="1:13" s="13" customFormat="1" ht="24" customHeight="1">
      <c r="A49" s="835" t="s">
        <v>38</v>
      </c>
      <c r="B49" s="827" t="s">
        <v>355</v>
      </c>
      <c r="C49" s="835" t="s">
        <v>35</v>
      </c>
      <c r="D49" s="837" t="s">
        <v>69</v>
      </c>
      <c r="E49" s="835" t="s">
        <v>21</v>
      </c>
      <c r="F49" s="838">
        <v>1</v>
      </c>
      <c r="G49" s="838">
        <v>4527.95</v>
      </c>
      <c r="H49" s="838">
        <v>1215.3</v>
      </c>
      <c r="I49" s="838">
        <v>5743.25</v>
      </c>
      <c r="J49" s="838">
        <v>5743.25</v>
      </c>
      <c r="K49" s="824">
        <f t="shared" si="4"/>
        <v>3.2361173060899015E-4</v>
      </c>
      <c r="L49" s="825">
        <f t="shared" si="3"/>
        <v>0.99849867992959374</v>
      </c>
      <c r="M49" s="826" t="s">
        <v>620</v>
      </c>
    </row>
    <row r="50" spans="1:13" s="13" customFormat="1" ht="24" customHeight="1">
      <c r="A50" s="821" t="s">
        <v>44</v>
      </c>
      <c r="B50" s="833">
        <v>4656</v>
      </c>
      <c r="C50" s="821" t="s">
        <v>36</v>
      </c>
      <c r="D50" s="831" t="s">
        <v>457</v>
      </c>
      <c r="E50" s="821" t="s">
        <v>37</v>
      </c>
      <c r="F50" s="826">
        <v>4</v>
      </c>
      <c r="G50" s="823">
        <v>962.26</v>
      </c>
      <c r="H50" s="823">
        <v>258.27058400000004</v>
      </c>
      <c r="I50" s="823">
        <v>1220.5305840000001</v>
      </c>
      <c r="J50" s="823">
        <v>4882.1223360000004</v>
      </c>
      <c r="K50" s="824">
        <f t="shared" si="4"/>
        <v>2.7509024649767391E-4</v>
      </c>
      <c r="L50" s="825">
        <f t="shared" si="3"/>
        <v>0.99877377017609137</v>
      </c>
      <c r="M50" s="826" t="s">
        <v>620</v>
      </c>
    </row>
    <row r="51" spans="1:13" s="13" customFormat="1" ht="24" customHeight="1">
      <c r="A51" s="821" t="s">
        <v>200</v>
      </c>
      <c r="B51" s="821" t="s">
        <v>377</v>
      </c>
      <c r="C51" s="821" t="s">
        <v>149</v>
      </c>
      <c r="D51" s="822" t="s">
        <v>192</v>
      </c>
      <c r="E51" s="840" t="s">
        <v>18</v>
      </c>
      <c r="F51" s="829">
        <v>8</v>
      </c>
      <c r="G51" s="830">
        <v>412.59</v>
      </c>
      <c r="H51" s="830">
        <v>110.74</v>
      </c>
      <c r="I51" s="830">
        <v>523.32999999999993</v>
      </c>
      <c r="J51" s="830">
        <v>4186.6399999999994</v>
      </c>
      <c r="K51" s="824">
        <f t="shared" si="4"/>
        <v>2.3590228804889606E-4</v>
      </c>
      <c r="L51" s="825">
        <f t="shared" si="3"/>
        <v>0.9990096724641403</v>
      </c>
      <c r="M51" s="826" t="s">
        <v>620</v>
      </c>
    </row>
    <row r="52" spans="1:13" s="13" customFormat="1" ht="24.95" customHeight="1">
      <c r="A52" s="821" t="s">
        <v>154</v>
      </c>
      <c r="B52" s="821" t="s">
        <v>359</v>
      </c>
      <c r="C52" s="821" t="s">
        <v>35</v>
      </c>
      <c r="D52" s="822" t="s">
        <v>30</v>
      </c>
      <c r="E52" s="821" t="s">
        <v>18</v>
      </c>
      <c r="F52" s="823">
        <v>233.41</v>
      </c>
      <c r="G52" s="823">
        <v>12.24</v>
      </c>
      <c r="H52" s="823">
        <v>3.29</v>
      </c>
      <c r="I52" s="823">
        <v>15.530000000000001</v>
      </c>
      <c r="J52" s="823">
        <v>3624.8573000000001</v>
      </c>
      <c r="K52" s="824">
        <f t="shared" si="4"/>
        <v>2.0424782902775108E-4</v>
      </c>
      <c r="L52" s="825">
        <f t="shared" si="3"/>
        <v>0.99921392029316802</v>
      </c>
      <c r="M52" s="826" t="s">
        <v>620</v>
      </c>
    </row>
    <row r="53" spans="1:13" s="13" customFormat="1" ht="24.95" customHeight="1">
      <c r="A53" s="821" t="s">
        <v>155</v>
      </c>
      <c r="B53" s="821">
        <v>95875</v>
      </c>
      <c r="C53" s="821" t="s">
        <v>34</v>
      </c>
      <c r="D53" s="822" t="s">
        <v>60</v>
      </c>
      <c r="E53" s="841" t="s">
        <v>51</v>
      </c>
      <c r="F53" s="823">
        <v>1167.05</v>
      </c>
      <c r="G53" s="823">
        <v>2.4300000000000002</v>
      </c>
      <c r="H53" s="823">
        <v>0.65</v>
      </c>
      <c r="I53" s="823">
        <v>3.08</v>
      </c>
      <c r="J53" s="823">
        <v>3594.5140000000001</v>
      </c>
      <c r="K53" s="824">
        <f t="shared" si="4"/>
        <v>2.0253809188843313E-4</v>
      </c>
      <c r="L53" s="825">
        <f t="shared" si="3"/>
        <v>0.99941645838505644</v>
      </c>
      <c r="M53" s="826" t="s">
        <v>620</v>
      </c>
    </row>
    <row r="54" spans="1:13" s="13" customFormat="1" ht="24" customHeight="1">
      <c r="A54" s="821" t="s">
        <v>6</v>
      </c>
      <c r="B54" s="827">
        <v>9416</v>
      </c>
      <c r="C54" s="827" t="s">
        <v>36</v>
      </c>
      <c r="D54" s="831" t="s">
        <v>68</v>
      </c>
      <c r="E54" s="827" t="s">
        <v>67</v>
      </c>
      <c r="F54" s="826">
        <v>1</v>
      </c>
      <c r="G54" s="842">
        <v>1749</v>
      </c>
      <c r="H54" s="842">
        <v>469.43160000000006</v>
      </c>
      <c r="I54" s="842">
        <v>2218.4315999999999</v>
      </c>
      <c r="J54" s="842">
        <v>2218.4315999999999</v>
      </c>
      <c r="K54" s="824">
        <f t="shared" si="4"/>
        <v>1.2500073813845314E-4</v>
      </c>
      <c r="L54" s="825">
        <f t="shared" si="3"/>
        <v>0.99954145912319492</v>
      </c>
      <c r="M54" s="826" t="s">
        <v>620</v>
      </c>
    </row>
    <row r="55" spans="1:13" s="13" customFormat="1" ht="24" customHeight="1">
      <c r="A55" s="821" t="s">
        <v>13</v>
      </c>
      <c r="B55" s="839" t="s">
        <v>368</v>
      </c>
      <c r="C55" s="821" t="s">
        <v>374</v>
      </c>
      <c r="D55" s="822" t="s">
        <v>141</v>
      </c>
      <c r="E55" s="826" t="s">
        <v>52</v>
      </c>
      <c r="F55" s="823">
        <v>0.28000000000000003</v>
      </c>
      <c r="G55" s="823">
        <v>5514.76</v>
      </c>
      <c r="H55" s="823">
        <v>1480.16</v>
      </c>
      <c r="I55" s="823">
        <v>6994.92</v>
      </c>
      <c r="J55" s="823">
        <v>1958.5776000000003</v>
      </c>
      <c r="K55" s="824">
        <f t="shared" si="4"/>
        <v>1.1035888855055979E-4</v>
      </c>
      <c r="L55" s="825">
        <f t="shared" si="3"/>
        <v>0.99965181801174552</v>
      </c>
      <c r="M55" s="826" t="s">
        <v>620</v>
      </c>
    </row>
    <row r="56" spans="1:13" s="13" customFormat="1" ht="24.95" customHeight="1">
      <c r="A56" s="821" t="s">
        <v>17</v>
      </c>
      <c r="B56" s="821" t="s">
        <v>365</v>
      </c>
      <c r="C56" s="821" t="s">
        <v>35</v>
      </c>
      <c r="D56" s="822" t="s">
        <v>31</v>
      </c>
      <c r="E56" s="826" t="s">
        <v>18</v>
      </c>
      <c r="F56" s="823">
        <v>233.41</v>
      </c>
      <c r="G56" s="823">
        <v>6.53</v>
      </c>
      <c r="H56" s="823">
        <v>1.75</v>
      </c>
      <c r="I56" s="823">
        <v>8.2800000000000011</v>
      </c>
      <c r="J56" s="823">
        <v>1932.6348000000003</v>
      </c>
      <c r="K56" s="824">
        <f t="shared" si="4"/>
        <v>1.0889710395040433E-4</v>
      </c>
      <c r="L56" s="825">
        <f t="shared" si="3"/>
        <v>0.99976071511569597</v>
      </c>
      <c r="M56" s="826" t="s">
        <v>620</v>
      </c>
    </row>
    <row r="57" spans="1:13" s="13" customFormat="1" ht="24.95" customHeight="1">
      <c r="A57" s="821" t="s">
        <v>177</v>
      </c>
      <c r="B57" s="821">
        <v>95878</v>
      </c>
      <c r="C57" s="821" t="s">
        <v>34</v>
      </c>
      <c r="D57" s="822" t="s">
        <v>139</v>
      </c>
      <c r="E57" s="826" t="s">
        <v>53</v>
      </c>
      <c r="F57" s="823">
        <v>715.58</v>
      </c>
      <c r="G57" s="823">
        <v>1.64</v>
      </c>
      <c r="H57" s="823">
        <v>0.44</v>
      </c>
      <c r="I57" s="823">
        <v>2.08</v>
      </c>
      <c r="J57" s="823">
        <v>1488.4064000000001</v>
      </c>
      <c r="K57" s="824">
        <f t="shared" si="4"/>
        <v>8.386641204082999E-5</v>
      </c>
      <c r="L57" s="825">
        <f t="shared" si="3"/>
        <v>0.99984458152773681</v>
      </c>
      <c r="M57" s="826" t="s">
        <v>620</v>
      </c>
    </row>
    <row r="58" spans="1:13" s="13" customFormat="1" ht="24.95" customHeight="1">
      <c r="A58" s="821" t="s">
        <v>7</v>
      </c>
      <c r="B58" s="827">
        <v>6096</v>
      </c>
      <c r="C58" s="827" t="s">
        <v>36</v>
      </c>
      <c r="D58" s="831" t="s">
        <v>97</v>
      </c>
      <c r="E58" s="827" t="s">
        <v>67</v>
      </c>
      <c r="F58" s="826">
        <v>1</v>
      </c>
      <c r="G58" s="842">
        <v>592.82000000000005</v>
      </c>
      <c r="H58" s="842">
        <v>159.11288800000003</v>
      </c>
      <c r="I58" s="842">
        <v>751.93288800000005</v>
      </c>
      <c r="J58" s="842">
        <v>751.93288800000005</v>
      </c>
      <c r="K58" s="824">
        <f t="shared" si="4"/>
        <v>4.2368746474121094E-5</v>
      </c>
      <c r="L58" s="825">
        <f t="shared" si="3"/>
        <v>0.99988695027421093</v>
      </c>
      <c r="M58" s="826" t="s">
        <v>620</v>
      </c>
    </row>
    <row r="59" spans="1:13" s="13" customFormat="1" ht="24" customHeight="1">
      <c r="A59" s="821" t="s">
        <v>50</v>
      </c>
      <c r="B59" s="839" t="s">
        <v>373</v>
      </c>
      <c r="C59" s="821" t="s">
        <v>58</v>
      </c>
      <c r="D59" s="822" t="s">
        <v>269</v>
      </c>
      <c r="E59" s="826" t="s">
        <v>52</v>
      </c>
      <c r="F59" s="823">
        <v>1.31</v>
      </c>
      <c r="G59" s="823">
        <v>449.94</v>
      </c>
      <c r="H59" s="823">
        <v>120.76389600000002</v>
      </c>
      <c r="I59" s="823">
        <v>570.70389599999999</v>
      </c>
      <c r="J59" s="823">
        <v>747.62210375999996</v>
      </c>
      <c r="K59" s="824">
        <f t="shared" si="4"/>
        <v>4.2125849099256971E-5</v>
      </c>
      <c r="L59" s="825">
        <f t="shared" si="3"/>
        <v>0.99992907612331017</v>
      </c>
      <c r="M59" s="826" t="s">
        <v>620</v>
      </c>
    </row>
    <row r="60" spans="1:13" s="13" customFormat="1" ht="24" customHeight="1">
      <c r="A60" s="821" t="s">
        <v>14</v>
      </c>
      <c r="B60" s="839" t="s">
        <v>369</v>
      </c>
      <c r="C60" s="821" t="s">
        <v>374</v>
      </c>
      <c r="D60" s="822" t="s">
        <v>140</v>
      </c>
      <c r="E60" s="826" t="s">
        <v>52</v>
      </c>
      <c r="F60" s="823">
        <v>0.11</v>
      </c>
      <c r="G60" s="823">
        <v>3775.96</v>
      </c>
      <c r="H60" s="823">
        <v>1013.47</v>
      </c>
      <c r="I60" s="823">
        <v>4789.43</v>
      </c>
      <c r="J60" s="823">
        <v>526.83730000000003</v>
      </c>
      <c r="K60" s="824">
        <f t="shared" si="4"/>
        <v>2.9685409898988854E-5</v>
      </c>
      <c r="L60" s="825">
        <f t="shared" si="3"/>
        <v>0.99995876153320917</v>
      </c>
      <c r="M60" s="826" t="s">
        <v>620</v>
      </c>
    </row>
    <row r="61" spans="1:13" s="13" customFormat="1" ht="24.95" customHeight="1">
      <c r="A61" s="821" t="s">
        <v>178</v>
      </c>
      <c r="B61" s="821" t="s">
        <v>367</v>
      </c>
      <c r="C61" s="821" t="s">
        <v>35</v>
      </c>
      <c r="D61" s="822" t="s">
        <v>258</v>
      </c>
      <c r="E61" s="826" t="s">
        <v>18</v>
      </c>
      <c r="F61" s="823">
        <v>233.41</v>
      </c>
      <c r="G61" s="823">
        <v>0.95</v>
      </c>
      <c r="H61" s="823">
        <v>0.25</v>
      </c>
      <c r="I61" s="823">
        <v>1.2</v>
      </c>
      <c r="J61" s="823">
        <v>280.09199999999998</v>
      </c>
      <c r="K61" s="824">
        <f t="shared" si="4"/>
        <v>1.5782188978319463E-5</v>
      </c>
      <c r="L61" s="825">
        <f t="shared" si="3"/>
        <v>0.99997454372218753</v>
      </c>
      <c r="M61" s="826" t="s">
        <v>620</v>
      </c>
    </row>
    <row r="62" spans="1:13" s="13" customFormat="1" ht="24.95" customHeight="1">
      <c r="A62" s="821" t="s">
        <v>176</v>
      </c>
      <c r="B62" s="821" t="s">
        <v>358</v>
      </c>
      <c r="C62" s="821" t="s">
        <v>35</v>
      </c>
      <c r="D62" s="822" t="s">
        <v>138</v>
      </c>
      <c r="E62" s="826" t="s">
        <v>52</v>
      </c>
      <c r="F62" s="823">
        <v>23.85</v>
      </c>
      <c r="G62" s="823">
        <v>7.58</v>
      </c>
      <c r="H62" s="823">
        <v>2.0299999999999998</v>
      </c>
      <c r="I62" s="823">
        <v>9.61</v>
      </c>
      <c r="J62" s="823">
        <v>229.1985</v>
      </c>
      <c r="K62" s="824">
        <f t="shared" si="4"/>
        <v>1.2914521087883103E-5</v>
      </c>
      <c r="L62" s="825">
        <f t="shared" si="3"/>
        <v>0.9999874582432754</v>
      </c>
      <c r="M62" s="826" t="s">
        <v>620</v>
      </c>
    </row>
    <row r="63" spans="1:13" s="13" customFormat="1" ht="24" customHeight="1">
      <c r="A63" s="821" t="s">
        <v>48</v>
      </c>
      <c r="B63" s="839" t="s">
        <v>371</v>
      </c>
      <c r="C63" s="821" t="s">
        <v>58</v>
      </c>
      <c r="D63" s="822" t="s">
        <v>142</v>
      </c>
      <c r="E63" s="826" t="s">
        <v>52</v>
      </c>
      <c r="F63" s="823">
        <v>0.28000000000000003</v>
      </c>
      <c r="G63" s="823">
        <v>449.94</v>
      </c>
      <c r="H63" s="823">
        <v>120.76</v>
      </c>
      <c r="I63" s="823">
        <v>570.70000000000005</v>
      </c>
      <c r="J63" s="823">
        <v>159.79600000000002</v>
      </c>
      <c r="K63" s="824">
        <f t="shared" si="4"/>
        <v>9.0039368135453257E-6</v>
      </c>
      <c r="L63" s="825">
        <f t="shared" si="3"/>
        <v>0.99999646218008897</v>
      </c>
      <c r="M63" s="826" t="s">
        <v>620</v>
      </c>
    </row>
    <row r="64" spans="1:13" s="13" customFormat="1" ht="24" customHeight="1">
      <c r="A64" s="821" t="s">
        <v>49</v>
      </c>
      <c r="B64" s="839" t="s">
        <v>372</v>
      </c>
      <c r="C64" s="821" t="s">
        <v>58</v>
      </c>
      <c r="D64" s="822" t="s">
        <v>270</v>
      </c>
      <c r="E64" s="826" t="s">
        <v>52</v>
      </c>
      <c r="F64" s="823">
        <v>0.11</v>
      </c>
      <c r="G64" s="823">
        <v>449.94</v>
      </c>
      <c r="H64" s="823">
        <v>120.76</v>
      </c>
      <c r="I64" s="823">
        <v>570.70000000000005</v>
      </c>
      <c r="J64" s="823">
        <v>62.777000000000008</v>
      </c>
      <c r="K64" s="824">
        <f t="shared" si="4"/>
        <v>3.537260891035664E-6</v>
      </c>
      <c r="L64" s="825">
        <f t="shared" si="3"/>
        <v>0.99999999944098006</v>
      </c>
      <c r="M64" s="826" t="s">
        <v>620</v>
      </c>
    </row>
    <row r="65" spans="1:13" ht="5.0999999999999996" customHeight="1">
      <c r="B65" s="13"/>
      <c r="C65" s="14"/>
      <c r="D65" s="13"/>
      <c r="E65" s="13"/>
      <c r="F65" s="15"/>
      <c r="G65" s="13"/>
      <c r="H65" s="13"/>
      <c r="I65" s="13"/>
      <c r="J65" s="13"/>
      <c r="K65" s="567"/>
    </row>
    <row r="66" spans="1:13" ht="20.100000000000001" customHeight="1">
      <c r="A66" s="802"/>
      <c r="B66" s="802"/>
      <c r="C66" s="803"/>
      <c r="D66" s="802"/>
      <c r="E66" s="802"/>
      <c r="F66" s="804"/>
      <c r="G66" s="805"/>
      <c r="H66" s="805"/>
      <c r="I66" s="805" t="s">
        <v>545</v>
      </c>
      <c r="J66" s="806">
        <v>17747348</v>
      </c>
      <c r="K66" s="856">
        <f>SUM(K6:K64)</f>
        <v>0.99999999944098006</v>
      </c>
      <c r="L66" s="856">
        <f>L64</f>
        <v>0.99999999944098006</v>
      </c>
      <c r="M66" s="855"/>
    </row>
    <row r="67" spans="1:13">
      <c r="C67" s="19"/>
      <c r="F67" s="19"/>
      <c r="G67" s="18"/>
      <c r="H67" s="18"/>
      <c r="I67" s="18"/>
    </row>
    <row r="68" spans="1:13">
      <c r="C68" s="19"/>
      <c r="F68" s="19"/>
      <c r="G68" s="18"/>
      <c r="H68" s="18"/>
      <c r="I68" s="18"/>
    </row>
    <row r="70" spans="1:13">
      <c r="C70" s="19"/>
      <c r="F70" s="21"/>
      <c r="G70" s="21"/>
      <c r="H70" s="21"/>
      <c r="I70" s="21"/>
      <c r="J70" s="22"/>
    </row>
    <row r="71" spans="1:13">
      <c r="C71" s="19"/>
      <c r="F71" s="30"/>
      <c r="G71" s="31"/>
      <c r="H71" s="31"/>
      <c r="I71" s="31"/>
      <c r="J71" s="32"/>
    </row>
    <row r="72" spans="1:13">
      <c r="A72" s="9"/>
      <c r="B72" s="9"/>
      <c r="C72" s="19"/>
      <c r="F72" s="30"/>
      <c r="G72" s="31"/>
      <c r="H72" s="31"/>
      <c r="I72" s="31"/>
      <c r="J72" s="32"/>
    </row>
    <row r="73" spans="1:13">
      <c r="A73" s="9"/>
      <c r="B73" s="9"/>
      <c r="C73" s="19"/>
      <c r="F73" s="30"/>
      <c r="G73" s="31"/>
      <c r="H73" s="31"/>
      <c r="I73" s="31"/>
      <c r="J73" s="32"/>
    </row>
    <row r="74" spans="1:13">
      <c r="A74" s="9"/>
      <c r="B74" s="9"/>
      <c r="C74" s="19"/>
      <c r="F74" s="30"/>
      <c r="G74" s="31"/>
      <c r="H74" s="31"/>
      <c r="I74" s="31"/>
      <c r="J74" s="32"/>
    </row>
    <row r="75" spans="1:13">
      <c r="A75" s="9"/>
      <c r="B75" s="9"/>
      <c r="C75" s="19"/>
      <c r="F75" s="30"/>
      <c r="G75" s="31"/>
      <c r="H75" s="31"/>
      <c r="I75" s="31"/>
      <c r="J75" s="32"/>
    </row>
    <row r="76" spans="1:13">
      <c r="A76" s="9"/>
      <c r="B76" s="9"/>
      <c r="C76" s="19"/>
      <c r="F76" s="30"/>
      <c r="G76" s="31"/>
      <c r="H76" s="31"/>
      <c r="I76" s="31"/>
      <c r="J76" s="32"/>
    </row>
    <row r="77" spans="1:13">
      <c r="A77" s="9"/>
      <c r="B77" s="9"/>
      <c r="C77" s="19"/>
      <c r="F77" s="30"/>
      <c r="G77" s="31"/>
      <c r="H77" s="31"/>
      <c r="I77" s="31"/>
      <c r="J77" s="32"/>
    </row>
    <row r="78" spans="1:13">
      <c r="A78" s="9"/>
      <c r="B78" s="9"/>
      <c r="C78" s="19"/>
      <c r="F78" s="30"/>
      <c r="G78" s="31"/>
      <c r="H78" s="31"/>
      <c r="I78" s="31"/>
      <c r="J78" s="32"/>
    </row>
    <row r="79" spans="1:13">
      <c r="A79" s="9"/>
      <c r="B79" s="9"/>
      <c r="C79" s="19"/>
      <c r="F79" s="30"/>
      <c r="G79" s="31"/>
      <c r="H79" s="31"/>
      <c r="I79" s="31"/>
      <c r="J79" s="32"/>
    </row>
    <row r="80" spans="1:13">
      <c r="A80" s="9"/>
      <c r="B80" s="9"/>
      <c r="C80" s="19"/>
      <c r="F80" s="30"/>
      <c r="G80" s="31"/>
      <c r="H80" s="31"/>
      <c r="I80" s="31"/>
      <c r="J80" s="32"/>
    </row>
    <row r="81" spans="1:10">
      <c r="A81" s="9"/>
      <c r="B81" s="9"/>
      <c r="C81" s="19"/>
      <c r="F81" s="30"/>
      <c r="G81" s="31"/>
      <c r="H81" s="31"/>
      <c r="I81" s="31"/>
      <c r="J81" s="32"/>
    </row>
    <row r="82" spans="1:10">
      <c r="A82" s="9"/>
      <c r="B82" s="9"/>
      <c r="C82" s="19"/>
      <c r="F82" s="30"/>
      <c r="G82" s="31"/>
      <c r="H82" s="31"/>
      <c r="I82" s="31"/>
      <c r="J82" s="32"/>
    </row>
    <row r="83" spans="1:10">
      <c r="A83" s="9"/>
      <c r="B83" s="9"/>
      <c r="C83" s="19"/>
      <c r="F83" s="30"/>
      <c r="G83" s="31"/>
      <c r="H83" s="31"/>
      <c r="I83" s="31"/>
      <c r="J83" s="32"/>
    </row>
    <row r="84" spans="1:10">
      <c r="A84" s="9"/>
      <c r="B84" s="9"/>
      <c r="C84" s="19"/>
      <c r="F84" s="30"/>
      <c r="G84" s="31"/>
      <c r="H84" s="31"/>
      <c r="I84" s="31"/>
      <c r="J84" s="32"/>
    </row>
    <row r="85" spans="1:10">
      <c r="A85" s="9"/>
      <c r="B85" s="9"/>
      <c r="C85" s="19"/>
      <c r="F85" s="30"/>
      <c r="G85" s="31"/>
      <c r="H85" s="31"/>
      <c r="I85" s="31"/>
      <c r="J85" s="32"/>
    </row>
    <row r="86" spans="1:10">
      <c r="A86" s="9"/>
      <c r="B86" s="9"/>
      <c r="C86" s="19"/>
      <c r="F86" s="30"/>
      <c r="G86" s="31"/>
      <c r="H86" s="31"/>
      <c r="I86" s="31"/>
      <c r="J86" s="32"/>
    </row>
    <row r="87" spans="1:10">
      <c r="A87" s="9"/>
      <c r="B87" s="9"/>
      <c r="C87" s="19"/>
      <c r="F87" s="30"/>
      <c r="G87" s="31"/>
      <c r="H87" s="31"/>
      <c r="I87" s="31"/>
      <c r="J87" s="32"/>
    </row>
    <row r="88" spans="1:10">
      <c r="A88" s="9"/>
      <c r="B88" s="9"/>
      <c r="C88" s="19"/>
      <c r="F88" s="30"/>
      <c r="G88" s="31"/>
      <c r="H88" s="31"/>
      <c r="I88" s="31"/>
      <c r="J88" s="32"/>
    </row>
    <row r="89" spans="1:10">
      <c r="A89" s="9"/>
      <c r="B89" s="9"/>
      <c r="C89" s="19"/>
      <c r="F89" s="30"/>
      <c r="G89" s="31"/>
      <c r="H89" s="31"/>
      <c r="I89" s="31"/>
      <c r="J89" s="32"/>
    </row>
    <row r="90" spans="1:10">
      <c r="A90" s="9"/>
      <c r="B90" s="9"/>
      <c r="C90" s="19"/>
      <c r="F90" s="30"/>
      <c r="G90" s="31"/>
      <c r="H90" s="31"/>
      <c r="I90" s="31"/>
      <c r="J90" s="32"/>
    </row>
    <row r="91" spans="1:10">
      <c r="A91" s="9"/>
      <c r="B91" s="9"/>
      <c r="C91" s="19"/>
      <c r="F91" s="30"/>
      <c r="G91" s="31"/>
      <c r="H91" s="31"/>
      <c r="I91" s="31"/>
      <c r="J91" s="32"/>
    </row>
    <row r="92" spans="1:10">
      <c r="A92" s="9"/>
      <c r="B92" s="9"/>
      <c r="C92" s="19"/>
      <c r="F92" s="30"/>
      <c r="G92" s="31"/>
      <c r="H92" s="31"/>
      <c r="I92" s="31"/>
      <c r="J92" s="32"/>
    </row>
    <row r="93" spans="1:10">
      <c r="A93" s="9"/>
      <c r="B93" s="9"/>
      <c r="C93" s="19"/>
      <c r="F93" s="30"/>
      <c r="G93" s="31"/>
      <c r="H93" s="31"/>
      <c r="I93" s="31"/>
      <c r="J93" s="32"/>
    </row>
    <row r="94" spans="1:10">
      <c r="A94" s="9"/>
      <c r="B94" s="9"/>
      <c r="C94" s="19"/>
      <c r="F94" s="30"/>
      <c r="G94" s="31"/>
      <c r="H94" s="31"/>
      <c r="I94" s="31"/>
      <c r="J94" s="32"/>
    </row>
    <row r="95" spans="1:10">
      <c r="A95" s="9"/>
      <c r="B95" s="9"/>
      <c r="C95" s="19"/>
      <c r="F95" s="30"/>
      <c r="G95" s="31"/>
      <c r="H95" s="31"/>
      <c r="I95" s="31"/>
      <c r="J95" s="32"/>
    </row>
    <row r="96" spans="1:10">
      <c r="A96" s="9"/>
      <c r="B96" s="9"/>
      <c r="C96" s="19"/>
      <c r="F96" s="30"/>
      <c r="G96" s="31"/>
      <c r="H96" s="31"/>
      <c r="I96" s="31"/>
      <c r="J96" s="32"/>
    </row>
    <row r="97" spans="1:10">
      <c r="A97" s="9"/>
      <c r="B97" s="9"/>
      <c r="G97" s="33"/>
      <c r="H97" s="573"/>
      <c r="I97" s="33"/>
      <c r="J97" s="24"/>
    </row>
  </sheetData>
  <sortState xmlns:xlrd2="http://schemas.microsoft.com/office/spreadsheetml/2017/richdata2" ref="A6:J64">
    <sortCondition descending="1" ref="J6:J64"/>
  </sortState>
  <mergeCells count="2">
    <mergeCell ref="O3:R3"/>
    <mergeCell ref="A4:J4"/>
  </mergeCells>
  <printOptions horizontalCentered="1"/>
  <pageMargins left="0.51181102362204722" right="0.51181102362204722" top="0.59055118110236227" bottom="0.59055118110236227" header="0.31496062992125984" footer="0.31496062992125984"/>
  <pageSetup paperSize="9" scale="59" fitToHeight="0" orientation="landscape" verticalDpi="4294967293" r:id="rId1"/>
  <headerFooter>
    <oddFooter>&amp;RPágina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53"/>
  <sheetViews>
    <sheetView showGridLines="0" view="pageBreakPreview" zoomScale="70" zoomScaleNormal="40" zoomScaleSheetLayoutView="70" workbookViewId="0">
      <pane ySplit="7" topLeftCell="A44" activePane="bottomLeft" state="frozen"/>
      <selection pane="bottomLeft" activeCell="C56" sqref="C56"/>
    </sheetView>
  </sheetViews>
  <sheetFormatPr defaultRowHeight="23.25"/>
  <cols>
    <col min="1" max="1" width="10.7109375" style="4" customWidth="1"/>
    <col min="2" max="2" width="80.7109375" style="5" customWidth="1"/>
    <col min="3" max="3" width="12.7109375" style="1" customWidth="1"/>
    <col min="4" max="4" width="12.7109375" style="6" customWidth="1"/>
    <col min="5" max="7" width="12.7109375" style="7" customWidth="1"/>
    <col min="8" max="8" width="15.7109375" style="6" customWidth="1"/>
    <col min="9" max="9" width="20.7109375" style="7" customWidth="1"/>
    <col min="10" max="10" width="30.7109375" style="7" customWidth="1"/>
    <col min="11" max="11" width="25.7109375" style="8" customWidth="1"/>
    <col min="12" max="208" width="8.85546875" style="1"/>
    <col min="209" max="209" width="11.5703125" style="1" customWidth="1"/>
    <col min="210" max="210" width="27.42578125" style="1" customWidth="1"/>
    <col min="211" max="211" width="134.28515625" style="1" customWidth="1"/>
    <col min="212" max="212" width="11.140625" style="1" customWidth="1"/>
    <col min="213" max="213" width="21.42578125" style="1" customWidth="1"/>
    <col min="214" max="214" width="19.42578125" style="1" customWidth="1"/>
    <col min="215" max="215" width="14.140625" style="1" customWidth="1"/>
    <col min="216" max="216" width="12.7109375" style="1" customWidth="1"/>
    <col min="217" max="217" width="23.42578125" style="1" customWidth="1"/>
    <col min="218" max="218" width="25.85546875" style="1" customWidth="1"/>
    <col min="219" max="219" width="23.7109375" style="1" customWidth="1"/>
    <col min="220" max="220" width="20.28515625" style="1" customWidth="1"/>
    <col min="221" max="221" width="24.140625" style="1" customWidth="1"/>
    <col min="222" max="222" width="18.7109375" style="1" bestFit="1" customWidth="1"/>
    <col min="223" max="223" width="12.140625" style="1" bestFit="1" customWidth="1"/>
    <col min="224" max="224" width="19.85546875" style="1" bestFit="1" customWidth="1"/>
    <col min="225" max="225" width="3.7109375" style="1" customWidth="1"/>
    <col min="226" max="226" width="20.140625" style="1" bestFit="1" customWidth="1"/>
    <col min="227" max="227" width="15.7109375" style="1" customWidth="1"/>
    <col min="228" max="228" width="3.7109375" style="1" customWidth="1"/>
    <col min="229" max="229" width="10.42578125" style="1" customWidth="1"/>
    <col min="230" max="230" width="22.7109375" style="1" customWidth="1"/>
    <col min="231" max="231" width="17.28515625" style="1" bestFit="1" customWidth="1"/>
    <col min="232" max="232" width="11" style="1" bestFit="1" customWidth="1"/>
    <col min="233" max="233" width="19.85546875" style="1" bestFit="1" customWidth="1"/>
    <col min="234" max="236" width="9.140625" style="1" customWidth="1"/>
    <col min="237" max="237" width="16.7109375" style="1" customWidth="1"/>
    <col min="238" max="464" width="8.85546875" style="1"/>
    <col min="465" max="465" width="11.5703125" style="1" customWidth="1"/>
    <col min="466" max="466" width="27.42578125" style="1" customWidth="1"/>
    <col min="467" max="467" width="134.28515625" style="1" customWidth="1"/>
    <col min="468" max="468" width="11.140625" style="1" customWidth="1"/>
    <col min="469" max="469" width="21.42578125" style="1" customWidth="1"/>
    <col min="470" max="470" width="19.42578125" style="1" customWidth="1"/>
    <col min="471" max="471" width="14.140625" style="1" customWidth="1"/>
    <col min="472" max="472" width="12.7109375" style="1" customWidth="1"/>
    <col min="473" max="473" width="23.42578125" style="1" customWidth="1"/>
    <col min="474" max="474" width="25.85546875" style="1" customWidth="1"/>
    <col min="475" max="475" width="23.7109375" style="1" customWidth="1"/>
    <col min="476" max="476" width="20.28515625" style="1" customWidth="1"/>
    <col min="477" max="477" width="24.140625" style="1" customWidth="1"/>
    <col min="478" max="478" width="18.7109375" style="1" bestFit="1" customWidth="1"/>
    <col min="479" max="479" width="12.140625" style="1" bestFit="1" customWidth="1"/>
    <col min="480" max="480" width="19.85546875" style="1" bestFit="1" customWidth="1"/>
    <col min="481" max="481" width="3.7109375" style="1" customWidth="1"/>
    <col min="482" max="482" width="20.140625" style="1" bestFit="1" customWidth="1"/>
    <col min="483" max="483" width="15.7109375" style="1" customWidth="1"/>
    <col min="484" max="484" width="3.7109375" style="1" customWidth="1"/>
    <col min="485" max="485" width="10.42578125" style="1" customWidth="1"/>
    <col min="486" max="486" width="22.7109375" style="1" customWidth="1"/>
    <col min="487" max="487" width="17.28515625" style="1" bestFit="1" customWidth="1"/>
    <col min="488" max="488" width="11" style="1" bestFit="1" customWidth="1"/>
    <col min="489" max="489" width="19.85546875" style="1" bestFit="1" customWidth="1"/>
    <col min="490" max="492" width="9.140625" style="1" customWidth="1"/>
    <col min="493" max="493" width="16.7109375" style="1" customWidth="1"/>
    <col min="494" max="720" width="8.85546875" style="1"/>
    <col min="721" max="721" width="11.5703125" style="1" customWidth="1"/>
    <col min="722" max="722" width="27.42578125" style="1" customWidth="1"/>
    <col min="723" max="723" width="134.28515625" style="1" customWidth="1"/>
    <col min="724" max="724" width="11.140625" style="1" customWidth="1"/>
    <col min="725" max="725" width="21.42578125" style="1" customWidth="1"/>
    <col min="726" max="726" width="19.42578125" style="1" customWidth="1"/>
    <col min="727" max="727" width="14.140625" style="1" customWidth="1"/>
    <col min="728" max="728" width="12.7109375" style="1" customWidth="1"/>
    <col min="729" max="729" width="23.42578125" style="1" customWidth="1"/>
    <col min="730" max="730" width="25.85546875" style="1" customWidth="1"/>
    <col min="731" max="731" width="23.7109375" style="1" customWidth="1"/>
    <col min="732" max="732" width="20.28515625" style="1" customWidth="1"/>
    <col min="733" max="733" width="24.140625" style="1" customWidth="1"/>
    <col min="734" max="734" width="18.7109375" style="1" bestFit="1" customWidth="1"/>
    <col min="735" max="735" width="12.140625" style="1" bestFit="1" customWidth="1"/>
    <col min="736" max="736" width="19.85546875" style="1" bestFit="1" customWidth="1"/>
    <col min="737" max="737" width="3.7109375" style="1" customWidth="1"/>
    <col min="738" max="738" width="20.140625" style="1" bestFit="1" customWidth="1"/>
    <col min="739" max="739" width="15.7109375" style="1" customWidth="1"/>
    <col min="740" max="740" width="3.7109375" style="1" customWidth="1"/>
    <col min="741" max="741" width="10.42578125" style="1" customWidth="1"/>
    <col min="742" max="742" width="22.7109375" style="1" customWidth="1"/>
    <col min="743" max="743" width="17.28515625" style="1" bestFit="1" customWidth="1"/>
    <col min="744" max="744" width="11" style="1" bestFit="1" customWidth="1"/>
    <col min="745" max="745" width="19.85546875" style="1" bestFit="1" customWidth="1"/>
    <col min="746" max="748" width="9.140625" style="1" customWidth="1"/>
    <col min="749" max="749" width="16.7109375" style="1" customWidth="1"/>
    <col min="750" max="976" width="8.85546875" style="1"/>
    <col min="977" max="977" width="11.5703125" style="1" customWidth="1"/>
    <col min="978" max="978" width="27.42578125" style="1" customWidth="1"/>
    <col min="979" max="979" width="134.28515625" style="1" customWidth="1"/>
    <col min="980" max="980" width="11.140625" style="1" customWidth="1"/>
    <col min="981" max="981" width="21.42578125" style="1" customWidth="1"/>
    <col min="982" max="982" width="19.42578125" style="1" customWidth="1"/>
    <col min="983" max="983" width="14.140625" style="1" customWidth="1"/>
    <col min="984" max="984" width="12.7109375" style="1" customWidth="1"/>
    <col min="985" max="985" width="23.42578125" style="1" customWidth="1"/>
    <col min="986" max="986" width="25.85546875" style="1" customWidth="1"/>
    <col min="987" max="987" width="23.7109375" style="1" customWidth="1"/>
    <col min="988" max="988" width="20.28515625" style="1" customWidth="1"/>
    <col min="989" max="989" width="24.140625" style="1" customWidth="1"/>
    <col min="990" max="990" width="18.7109375" style="1" bestFit="1" customWidth="1"/>
    <col min="991" max="991" width="12.140625" style="1" bestFit="1" customWidth="1"/>
    <col min="992" max="992" width="19.85546875" style="1" bestFit="1" customWidth="1"/>
    <col min="993" max="993" width="3.7109375" style="1" customWidth="1"/>
    <col min="994" max="994" width="20.140625" style="1" bestFit="1" customWidth="1"/>
    <col min="995" max="995" width="15.7109375" style="1" customWidth="1"/>
    <col min="996" max="996" width="3.7109375" style="1" customWidth="1"/>
    <col min="997" max="997" width="10.42578125" style="1" customWidth="1"/>
    <col min="998" max="998" width="22.7109375" style="1" customWidth="1"/>
    <col min="999" max="999" width="17.28515625" style="1" bestFit="1" customWidth="1"/>
    <col min="1000" max="1000" width="11" style="1" bestFit="1" customWidth="1"/>
    <col min="1001" max="1001" width="19.85546875" style="1" bestFit="1" customWidth="1"/>
    <col min="1002" max="1004" width="9.140625" style="1" customWidth="1"/>
    <col min="1005" max="1005" width="16.7109375" style="1" customWidth="1"/>
    <col min="1006" max="1232" width="8.85546875" style="1"/>
    <col min="1233" max="1233" width="11.5703125" style="1" customWidth="1"/>
    <col min="1234" max="1234" width="27.42578125" style="1" customWidth="1"/>
    <col min="1235" max="1235" width="134.28515625" style="1" customWidth="1"/>
    <col min="1236" max="1236" width="11.140625" style="1" customWidth="1"/>
    <col min="1237" max="1237" width="21.42578125" style="1" customWidth="1"/>
    <col min="1238" max="1238" width="19.42578125" style="1" customWidth="1"/>
    <col min="1239" max="1239" width="14.140625" style="1" customWidth="1"/>
    <col min="1240" max="1240" width="12.7109375" style="1" customWidth="1"/>
    <col min="1241" max="1241" width="23.42578125" style="1" customWidth="1"/>
    <col min="1242" max="1242" width="25.85546875" style="1" customWidth="1"/>
    <col min="1243" max="1243" width="23.7109375" style="1" customWidth="1"/>
    <col min="1244" max="1244" width="20.28515625" style="1" customWidth="1"/>
    <col min="1245" max="1245" width="24.140625" style="1" customWidth="1"/>
    <col min="1246" max="1246" width="18.7109375" style="1" bestFit="1" customWidth="1"/>
    <col min="1247" max="1247" width="12.140625" style="1" bestFit="1" customWidth="1"/>
    <col min="1248" max="1248" width="19.85546875" style="1" bestFit="1" customWidth="1"/>
    <col min="1249" max="1249" width="3.7109375" style="1" customWidth="1"/>
    <col min="1250" max="1250" width="20.140625" style="1" bestFit="1" customWidth="1"/>
    <col min="1251" max="1251" width="15.7109375" style="1" customWidth="1"/>
    <col min="1252" max="1252" width="3.7109375" style="1" customWidth="1"/>
    <col min="1253" max="1253" width="10.42578125" style="1" customWidth="1"/>
    <col min="1254" max="1254" width="22.7109375" style="1" customWidth="1"/>
    <col min="1255" max="1255" width="17.28515625" style="1" bestFit="1" customWidth="1"/>
    <col min="1256" max="1256" width="11" style="1" bestFit="1" customWidth="1"/>
    <col min="1257" max="1257" width="19.85546875" style="1" bestFit="1" customWidth="1"/>
    <col min="1258" max="1260" width="9.140625" style="1" customWidth="1"/>
    <col min="1261" max="1261" width="16.7109375" style="1" customWidth="1"/>
    <col min="1262" max="1488" width="8.85546875" style="1"/>
    <col min="1489" max="1489" width="11.5703125" style="1" customWidth="1"/>
    <col min="1490" max="1490" width="27.42578125" style="1" customWidth="1"/>
    <col min="1491" max="1491" width="134.28515625" style="1" customWidth="1"/>
    <col min="1492" max="1492" width="11.140625" style="1" customWidth="1"/>
    <col min="1493" max="1493" width="21.42578125" style="1" customWidth="1"/>
    <col min="1494" max="1494" width="19.42578125" style="1" customWidth="1"/>
    <col min="1495" max="1495" width="14.140625" style="1" customWidth="1"/>
    <col min="1496" max="1496" width="12.7109375" style="1" customWidth="1"/>
    <col min="1497" max="1497" width="23.42578125" style="1" customWidth="1"/>
    <col min="1498" max="1498" width="25.85546875" style="1" customWidth="1"/>
    <col min="1499" max="1499" width="23.7109375" style="1" customWidth="1"/>
    <col min="1500" max="1500" width="20.28515625" style="1" customWidth="1"/>
    <col min="1501" max="1501" width="24.140625" style="1" customWidth="1"/>
    <col min="1502" max="1502" width="18.7109375" style="1" bestFit="1" customWidth="1"/>
    <col min="1503" max="1503" width="12.140625" style="1" bestFit="1" customWidth="1"/>
    <col min="1504" max="1504" width="19.85546875" style="1" bestFit="1" customWidth="1"/>
    <col min="1505" max="1505" width="3.7109375" style="1" customWidth="1"/>
    <col min="1506" max="1506" width="20.140625" style="1" bestFit="1" customWidth="1"/>
    <col min="1507" max="1507" width="15.7109375" style="1" customWidth="1"/>
    <col min="1508" max="1508" width="3.7109375" style="1" customWidth="1"/>
    <col min="1509" max="1509" width="10.42578125" style="1" customWidth="1"/>
    <col min="1510" max="1510" width="22.7109375" style="1" customWidth="1"/>
    <col min="1511" max="1511" width="17.28515625" style="1" bestFit="1" customWidth="1"/>
    <col min="1512" max="1512" width="11" style="1" bestFit="1" customWidth="1"/>
    <col min="1513" max="1513" width="19.85546875" style="1" bestFit="1" customWidth="1"/>
    <col min="1514" max="1516" width="9.140625" style="1" customWidth="1"/>
    <col min="1517" max="1517" width="16.7109375" style="1" customWidth="1"/>
    <col min="1518" max="1744" width="8.85546875" style="1"/>
    <col min="1745" max="1745" width="11.5703125" style="1" customWidth="1"/>
    <col min="1746" max="1746" width="27.42578125" style="1" customWidth="1"/>
    <col min="1747" max="1747" width="134.28515625" style="1" customWidth="1"/>
    <col min="1748" max="1748" width="11.140625" style="1" customWidth="1"/>
    <col min="1749" max="1749" width="21.42578125" style="1" customWidth="1"/>
    <col min="1750" max="1750" width="19.42578125" style="1" customWidth="1"/>
    <col min="1751" max="1751" width="14.140625" style="1" customWidth="1"/>
    <col min="1752" max="1752" width="12.7109375" style="1" customWidth="1"/>
    <col min="1753" max="1753" width="23.42578125" style="1" customWidth="1"/>
    <col min="1754" max="1754" width="25.85546875" style="1" customWidth="1"/>
    <col min="1755" max="1755" width="23.7109375" style="1" customWidth="1"/>
    <col min="1756" max="1756" width="20.28515625" style="1" customWidth="1"/>
    <col min="1757" max="1757" width="24.140625" style="1" customWidth="1"/>
    <col min="1758" max="1758" width="18.7109375" style="1" bestFit="1" customWidth="1"/>
    <col min="1759" max="1759" width="12.140625" style="1" bestFit="1" customWidth="1"/>
    <col min="1760" max="1760" width="19.85546875" style="1" bestFit="1" customWidth="1"/>
    <col min="1761" max="1761" width="3.7109375" style="1" customWidth="1"/>
    <col min="1762" max="1762" width="20.140625" style="1" bestFit="1" customWidth="1"/>
    <col min="1763" max="1763" width="15.7109375" style="1" customWidth="1"/>
    <col min="1764" max="1764" width="3.7109375" style="1" customWidth="1"/>
    <col min="1765" max="1765" width="10.42578125" style="1" customWidth="1"/>
    <col min="1766" max="1766" width="22.7109375" style="1" customWidth="1"/>
    <col min="1767" max="1767" width="17.28515625" style="1" bestFit="1" customWidth="1"/>
    <col min="1768" max="1768" width="11" style="1" bestFit="1" customWidth="1"/>
    <col min="1769" max="1769" width="19.85546875" style="1" bestFit="1" customWidth="1"/>
    <col min="1770" max="1772" width="9.140625" style="1" customWidth="1"/>
    <col min="1773" max="1773" width="16.7109375" style="1" customWidth="1"/>
    <col min="1774" max="2000" width="8.85546875" style="1"/>
    <col min="2001" max="2001" width="11.5703125" style="1" customWidth="1"/>
    <col min="2002" max="2002" width="27.42578125" style="1" customWidth="1"/>
    <col min="2003" max="2003" width="134.28515625" style="1" customWidth="1"/>
    <col min="2004" max="2004" width="11.140625" style="1" customWidth="1"/>
    <col min="2005" max="2005" width="21.42578125" style="1" customWidth="1"/>
    <col min="2006" max="2006" width="19.42578125" style="1" customWidth="1"/>
    <col min="2007" max="2007" width="14.140625" style="1" customWidth="1"/>
    <col min="2008" max="2008" width="12.7109375" style="1" customWidth="1"/>
    <col min="2009" max="2009" width="23.42578125" style="1" customWidth="1"/>
    <col min="2010" max="2010" width="25.85546875" style="1" customWidth="1"/>
    <col min="2011" max="2011" width="23.7109375" style="1" customWidth="1"/>
    <col min="2012" max="2012" width="20.28515625" style="1" customWidth="1"/>
    <col min="2013" max="2013" width="24.140625" style="1" customWidth="1"/>
    <col min="2014" max="2014" width="18.7109375" style="1" bestFit="1" customWidth="1"/>
    <col min="2015" max="2015" width="12.140625" style="1" bestFit="1" customWidth="1"/>
    <col min="2016" max="2016" width="19.85546875" style="1" bestFit="1" customWidth="1"/>
    <col min="2017" max="2017" width="3.7109375" style="1" customWidth="1"/>
    <col min="2018" max="2018" width="20.140625" style="1" bestFit="1" customWidth="1"/>
    <col min="2019" max="2019" width="15.7109375" style="1" customWidth="1"/>
    <col min="2020" max="2020" width="3.7109375" style="1" customWidth="1"/>
    <col min="2021" max="2021" width="10.42578125" style="1" customWidth="1"/>
    <col min="2022" max="2022" width="22.7109375" style="1" customWidth="1"/>
    <col min="2023" max="2023" width="17.28515625" style="1" bestFit="1" customWidth="1"/>
    <col min="2024" max="2024" width="11" style="1" bestFit="1" customWidth="1"/>
    <col min="2025" max="2025" width="19.85546875" style="1" bestFit="1" customWidth="1"/>
    <col min="2026" max="2028" width="9.140625" style="1" customWidth="1"/>
    <col min="2029" max="2029" width="16.7109375" style="1" customWidth="1"/>
    <col min="2030" max="2256" width="8.85546875" style="1"/>
    <col min="2257" max="2257" width="11.5703125" style="1" customWidth="1"/>
    <col min="2258" max="2258" width="27.42578125" style="1" customWidth="1"/>
    <col min="2259" max="2259" width="134.28515625" style="1" customWidth="1"/>
    <col min="2260" max="2260" width="11.140625" style="1" customWidth="1"/>
    <col min="2261" max="2261" width="21.42578125" style="1" customWidth="1"/>
    <col min="2262" max="2262" width="19.42578125" style="1" customWidth="1"/>
    <col min="2263" max="2263" width="14.140625" style="1" customWidth="1"/>
    <col min="2264" max="2264" width="12.7109375" style="1" customWidth="1"/>
    <col min="2265" max="2265" width="23.42578125" style="1" customWidth="1"/>
    <col min="2266" max="2266" width="25.85546875" style="1" customWidth="1"/>
    <col min="2267" max="2267" width="23.7109375" style="1" customWidth="1"/>
    <col min="2268" max="2268" width="20.28515625" style="1" customWidth="1"/>
    <col min="2269" max="2269" width="24.140625" style="1" customWidth="1"/>
    <col min="2270" max="2270" width="18.7109375" style="1" bestFit="1" customWidth="1"/>
    <col min="2271" max="2271" width="12.140625" style="1" bestFit="1" customWidth="1"/>
    <col min="2272" max="2272" width="19.85546875" style="1" bestFit="1" customWidth="1"/>
    <col min="2273" max="2273" width="3.7109375" style="1" customWidth="1"/>
    <col min="2274" max="2274" width="20.140625" style="1" bestFit="1" customWidth="1"/>
    <col min="2275" max="2275" width="15.7109375" style="1" customWidth="1"/>
    <col min="2276" max="2276" width="3.7109375" style="1" customWidth="1"/>
    <col min="2277" max="2277" width="10.42578125" style="1" customWidth="1"/>
    <col min="2278" max="2278" width="22.7109375" style="1" customWidth="1"/>
    <col min="2279" max="2279" width="17.28515625" style="1" bestFit="1" customWidth="1"/>
    <col min="2280" max="2280" width="11" style="1" bestFit="1" customWidth="1"/>
    <col min="2281" max="2281" width="19.85546875" style="1" bestFit="1" customWidth="1"/>
    <col min="2282" max="2284" width="9.140625" style="1" customWidth="1"/>
    <col min="2285" max="2285" width="16.7109375" style="1" customWidth="1"/>
    <col min="2286" max="2512" width="8.85546875" style="1"/>
    <col min="2513" max="2513" width="11.5703125" style="1" customWidth="1"/>
    <col min="2514" max="2514" width="27.42578125" style="1" customWidth="1"/>
    <col min="2515" max="2515" width="134.28515625" style="1" customWidth="1"/>
    <col min="2516" max="2516" width="11.140625" style="1" customWidth="1"/>
    <col min="2517" max="2517" width="21.42578125" style="1" customWidth="1"/>
    <col min="2518" max="2518" width="19.42578125" style="1" customWidth="1"/>
    <col min="2519" max="2519" width="14.140625" style="1" customWidth="1"/>
    <col min="2520" max="2520" width="12.7109375" style="1" customWidth="1"/>
    <col min="2521" max="2521" width="23.42578125" style="1" customWidth="1"/>
    <col min="2522" max="2522" width="25.85546875" style="1" customWidth="1"/>
    <col min="2523" max="2523" width="23.7109375" style="1" customWidth="1"/>
    <col min="2524" max="2524" width="20.28515625" style="1" customWidth="1"/>
    <col min="2525" max="2525" width="24.140625" style="1" customWidth="1"/>
    <col min="2526" max="2526" width="18.7109375" style="1" bestFit="1" customWidth="1"/>
    <col min="2527" max="2527" width="12.140625" style="1" bestFit="1" customWidth="1"/>
    <col min="2528" max="2528" width="19.85546875" style="1" bestFit="1" customWidth="1"/>
    <col min="2529" max="2529" width="3.7109375" style="1" customWidth="1"/>
    <col min="2530" max="2530" width="20.140625" style="1" bestFit="1" customWidth="1"/>
    <col min="2531" max="2531" width="15.7109375" style="1" customWidth="1"/>
    <col min="2532" max="2532" width="3.7109375" style="1" customWidth="1"/>
    <col min="2533" max="2533" width="10.42578125" style="1" customWidth="1"/>
    <col min="2534" max="2534" width="22.7109375" style="1" customWidth="1"/>
    <col min="2535" max="2535" width="17.28515625" style="1" bestFit="1" customWidth="1"/>
    <col min="2536" max="2536" width="11" style="1" bestFit="1" customWidth="1"/>
    <col min="2537" max="2537" width="19.85546875" style="1" bestFit="1" customWidth="1"/>
    <col min="2538" max="2540" width="9.140625" style="1" customWidth="1"/>
    <col min="2541" max="2541" width="16.7109375" style="1" customWidth="1"/>
    <col min="2542" max="2768" width="8.85546875" style="1"/>
    <col min="2769" max="2769" width="11.5703125" style="1" customWidth="1"/>
    <col min="2770" max="2770" width="27.42578125" style="1" customWidth="1"/>
    <col min="2771" max="2771" width="134.28515625" style="1" customWidth="1"/>
    <col min="2772" max="2772" width="11.140625" style="1" customWidth="1"/>
    <col min="2773" max="2773" width="21.42578125" style="1" customWidth="1"/>
    <col min="2774" max="2774" width="19.42578125" style="1" customWidth="1"/>
    <col min="2775" max="2775" width="14.140625" style="1" customWidth="1"/>
    <col min="2776" max="2776" width="12.7109375" style="1" customWidth="1"/>
    <col min="2777" max="2777" width="23.42578125" style="1" customWidth="1"/>
    <col min="2778" max="2778" width="25.85546875" style="1" customWidth="1"/>
    <col min="2779" max="2779" width="23.7109375" style="1" customWidth="1"/>
    <col min="2780" max="2780" width="20.28515625" style="1" customWidth="1"/>
    <col min="2781" max="2781" width="24.140625" style="1" customWidth="1"/>
    <col min="2782" max="2782" width="18.7109375" style="1" bestFit="1" customWidth="1"/>
    <col min="2783" max="2783" width="12.140625" style="1" bestFit="1" customWidth="1"/>
    <col min="2784" max="2784" width="19.85546875" style="1" bestFit="1" customWidth="1"/>
    <col min="2785" max="2785" width="3.7109375" style="1" customWidth="1"/>
    <col min="2786" max="2786" width="20.140625" style="1" bestFit="1" customWidth="1"/>
    <col min="2787" max="2787" width="15.7109375" style="1" customWidth="1"/>
    <col min="2788" max="2788" width="3.7109375" style="1" customWidth="1"/>
    <col min="2789" max="2789" width="10.42578125" style="1" customWidth="1"/>
    <col min="2790" max="2790" width="22.7109375" style="1" customWidth="1"/>
    <col min="2791" max="2791" width="17.28515625" style="1" bestFit="1" customWidth="1"/>
    <col min="2792" max="2792" width="11" style="1" bestFit="1" customWidth="1"/>
    <col min="2793" max="2793" width="19.85546875" style="1" bestFit="1" customWidth="1"/>
    <col min="2794" max="2796" width="9.140625" style="1" customWidth="1"/>
    <col min="2797" max="2797" width="16.7109375" style="1" customWidth="1"/>
    <col min="2798" max="3024" width="8.85546875" style="1"/>
    <col min="3025" max="3025" width="11.5703125" style="1" customWidth="1"/>
    <col min="3026" max="3026" width="27.42578125" style="1" customWidth="1"/>
    <col min="3027" max="3027" width="134.28515625" style="1" customWidth="1"/>
    <col min="3028" max="3028" width="11.140625" style="1" customWidth="1"/>
    <col min="3029" max="3029" width="21.42578125" style="1" customWidth="1"/>
    <col min="3030" max="3030" width="19.42578125" style="1" customWidth="1"/>
    <col min="3031" max="3031" width="14.140625" style="1" customWidth="1"/>
    <col min="3032" max="3032" width="12.7109375" style="1" customWidth="1"/>
    <col min="3033" max="3033" width="23.42578125" style="1" customWidth="1"/>
    <col min="3034" max="3034" width="25.85546875" style="1" customWidth="1"/>
    <col min="3035" max="3035" width="23.7109375" style="1" customWidth="1"/>
    <col min="3036" max="3036" width="20.28515625" style="1" customWidth="1"/>
    <col min="3037" max="3037" width="24.140625" style="1" customWidth="1"/>
    <col min="3038" max="3038" width="18.7109375" style="1" bestFit="1" customWidth="1"/>
    <col min="3039" max="3039" width="12.140625" style="1" bestFit="1" customWidth="1"/>
    <col min="3040" max="3040" width="19.85546875" style="1" bestFit="1" customWidth="1"/>
    <col min="3041" max="3041" width="3.7109375" style="1" customWidth="1"/>
    <col min="3042" max="3042" width="20.140625" style="1" bestFit="1" customWidth="1"/>
    <col min="3043" max="3043" width="15.7109375" style="1" customWidth="1"/>
    <col min="3044" max="3044" width="3.7109375" style="1" customWidth="1"/>
    <col min="3045" max="3045" width="10.42578125" style="1" customWidth="1"/>
    <col min="3046" max="3046" width="22.7109375" style="1" customWidth="1"/>
    <col min="3047" max="3047" width="17.28515625" style="1" bestFit="1" customWidth="1"/>
    <col min="3048" max="3048" width="11" style="1" bestFit="1" customWidth="1"/>
    <col min="3049" max="3049" width="19.85546875" style="1" bestFit="1" customWidth="1"/>
    <col min="3050" max="3052" width="9.140625" style="1" customWidth="1"/>
    <col min="3053" max="3053" width="16.7109375" style="1" customWidth="1"/>
    <col min="3054" max="3280" width="8.85546875" style="1"/>
    <col min="3281" max="3281" width="11.5703125" style="1" customWidth="1"/>
    <col min="3282" max="3282" width="27.42578125" style="1" customWidth="1"/>
    <col min="3283" max="3283" width="134.28515625" style="1" customWidth="1"/>
    <col min="3284" max="3284" width="11.140625" style="1" customWidth="1"/>
    <col min="3285" max="3285" width="21.42578125" style="1" customWidth="1"/>
    <col min="3286" max="3286" width="19.42578125" style="1" customWidth="1"/>
    <col min="3287" max="3287" width="14.140625" style="1" customWidth="1"/>
    <col min="3288" max="3288" width="12.7109375" style="1" customWidth="1"/>
    <col min="3289" max="3289" width="23.42578125" style="1" customWidth="1"/>
    <col min="3290" max="3290" width="25.85546875" style="1" customWidth="1"/>
    <col min="3291" max="3291" width="23.7109375" style="1" customWidth="1"/>
    <col min="3292" max="3292" width="20.28515625" style="1" customWidth="1"/>
    <col min="3293" max="3293" width="24.140625" style="1" customWidth="1"/>
    <col min="3294" max="3294" width="18.7109375" style="1" bestFit="1" customWidth="1"/>
    <col min="3295" max="3295" width="12.140625" style="1" bestFit="1" customWidth="1"/>
    <col min="3296" max="3296" width="19.85546875" style="1" bestFit="1" customWidth="1"/>
    <col min="3297" max="3297" width="3.7109375" style="1" customWidth="1"/>
    <col min="3298" max="3298" width="20.140625" style="1" bestFit="1" customWidth="1"/>
    <col min="3299" max="3299" width="15.7109375" style="1" customWidth="1"/>
    <col min="3300" max="3300" width="3.7109375" style="1" customWidth="1"/>
    <col min="3301" max="3301" width="10.42578125" style="1" customWidth="1"/>
    <col min="3302" max="3302" width="22.7109375" style="1" customWidth="1"/>
    <col min="3303" max="3303" width="17.28515625" style="1" bestFit="1" customWidth="1"/>
    <col min="3304" max="3304" width="11" style="1" bestFit="1" customWidth="1"/>
    <col min="3305" max="3305" width="19.85546875" style="1" bestFit="1" customWidth="1"/>
    <col min="3306" max="3308" width="9.140625" style="1" customWidth="1"/>
    <col min="3309" max="3309" width="16.7109375" style="1" customWidth="1"/>
    <col min="3310" max="3536" width="8.85546875" style="1"/>
    <col min="3537" max="3537" width="11.5703125" style="1" customWidth="1"/>
    <col min="3538" max="3538" width="27.42578125" style="1" customWidth="1"/>
    <col min="3539" max="3539" width="134.28515625" style="1" customWidth="1"/>
    <col min="3540" max="3540" width="11.140625" style="1" customWidth="1"/>
    <col min="3541" max="3541" width="21.42578125" style="1" customWidth="1"/>
    <col min="3542" max="3542" width="19.42578125" style="1" customWidth="1"/>
    <col min="3543" max="3543" width="14.140625" style="1" customWidth="1"/>
    <col min="3544" max="3544" width="12.7109375" style="1" customWidth="1"/>
    <col min="3545" max="3545" width="23.42578125" style="1" customWidth="1"/>
    <col min="3546" max="3546" width="25.85546875" style="1" customWidth="1"/>
    <col min="3547" max="3547" width="23.7109375" style="1" customWidth="1"/>
    <col min="3548" max="3548" width="20.28515625" style="1" customWidth="1"/>
    <col min="3549" max="3549" width="24.140625" style="1" customWidth="1"/>
    <col min="3550" max="3550" width="18.7109375" style="1" bestFit="1" customWidth="1"/>
    <col min="3551" max="3551" width="12.140625" style="1" bestFit="1" customWidth="1"/>
    <col min="3552" max="3552" width="19.85546875" style="1" bestFit="1" customWidth="1"/>
    <col min="3553" max="3553" width="3.7109375" style="1" customWidth="1"/>
    <col min="3554" max="3554" width="20.140625" style="1" bestFit="1" customWidth="1"/>
    <col min="3555" max="3555" width="15.7109375" style="1" customWidth="1"/>
    <col min="3556" max="3556" width="3.7109375" style="1" customWidth="1"/>
    <col min="3557" max="3557" width="10.42578125" style="1" customWidth="1"/>
    <col min="3558" max="3558" width="22.7109375" style="1" customWidth="1"/>
    <col min="3559" max="3559" width="17.28515625" style="1" bestFit="1" customWidth="1"/>
    <col min="3560" max="3560" width="11" style="1" bestFit="1" customWidth="1"/>
    <col min="3561" max="3561" width="19.85546875" style="1" bestFit="1" customWidth="1"/>
    <col min="3562" max="3564" width="9.140625" style="1" customWidth="1"/>
    <col min="3565" max="3565" width="16.7109375" style="1" customWidth="1"/>
    <col min="3566" max="3792" width="8.85546875" style="1"/>
    <col min="3793" max="3793" width="11.5703125" style="1" customWidth="1"/>
    <col min="3794" max="3794" width="27.42578125" style="1" customWidth="1"/>
    <col min="3795" max="3795" width="134.28515625" style="1" customWidth="1"/>
    <col min="3796" max="3796" width="11.140625" style="1" customWidth="1"/>
    <col min="3797" max="3797" width="21.42578125" style="1" customWidth="1"/>
    <col min="3798" max="3798" width="19.42578125" style="1" customWidth="1"/>
    <col min="3799" max="3799" width="14.140625" style="1" customWidth="1"/>
    <col min="3800" max="3800" width="12.7109375" style="1" customWidth="1"/>
    <col min="3801" max="3801" width="23.42578125" style="1" customWidth="1"/>
    <col min="3802" max="3802" width="25.85546875" style="1" customWidth="1"/>
    <col min="3803" max="3803" width="23.7109375" style="1" customWidth="1"/>
    <col min="3804" max="3804" width="20.28515625" style="1" customWidth="1"/>
    <col min="3805" max="3805" width="24.140625" style="1" customWidth="1"/>
    <col min="3806" max="3806" width="18.7109375" style="1" bestFit="1" customWidth="1"/>
    <col min="3807" max="3807" width="12.140625" style="1" bestFit="1" customWidth="1"/>
    <col min="3808" max="3808" width="19.85546875" style="1" bestFit="1" customWidth="1"/>
    <col min="3809" max="3809" width="3.7109375" style="1" customWidth="1"/>
    <col min="3810" max="3810" width="20.140625" style="1" bestFit="1" customWidth="1"/>
    <col min="3811" max="3811" width="15.7109375" style="1" customWidth="1"/>
    <col min="3812" max="3812" width="3.7109375" style="1" customWidth="1"/>
    <col min="3813" max="3813" width="10.42578125" style="1" customWidth="1"/>
    <col min="3814" max="3814" width="22.7109375" style="1" customWidth="1"/>
    <col min="3815" max="3815" width="17.28515625" style="1" bestFit="1" customWidth="1"/>
    <col min="3816" max="3816" width="11" style="1" bestFit="1" customWidth="1"/>
    <col min="3817" max="3817" width="19.85546875" style="1" bestFit="1" customWidth="1"/>
    <col min="3818" max="3820" width="9.140625" style="1" customWidth="1"/>
    <col min="3821" max="3821" width="16.7109375" style="1" customWidth="1"/>
    <col min="3822" max="4048" width="8.85546875" style="1"/>
    <col min="4049" max="4049" width="11.5703125" style="1" customWidth="1"/>
    <col min="4050" max="4050" width="27.42578125" style="1" customWidth="1"/>
    <col min="4051" max="4051" width="134.28515625" style="1" customWidth="1"/>
    <col min="4052" max="4052" width="11.140625" style="1" customWidth="1"/>
    <col min="4053" max="4053" width="21.42578125" style="1" customWidth="1"/>
    <col min="4054" max="4054" width="19.42578125" style="1" customWidth="1"/>
    <col min="4055" max="4055" width="14.140625" style="1" customWidth="1"/>
    <col min="4056" max="4056" width="12.7109375" style="1" customWidth="1"/>
    <col min="4057" max="4057" width="23.42578125" style="1" customWidth="1"/>
    <col min="4058" max="4058" width="25.85546875" style="1" customWidth="1"/>
    <col min="4059" max="4059" width="23.7109375" style="1" customWidth="1"/>
    <col min="4060" max="4060" width="20.28515625" style="1" customWidth="1"/>
    <col min="4061" max="4061" width="24.140625" style="1" customWidth="1"/>
    <col min="4062" max="4062" width="18.7109375" style="1" bestFit="1" customWidth="1"/>
    <col min="4063" max="4063" width="12.140625" style="1" bestFit="1" customWidth="1"/>
    <col min="4064" max="4064" width="19.85546875" style="1" bestFit="1" customWidth="1"/>
    <col min="4065" max="4065" width="3.7109375" style="1" customWidth="1"/>
    <col min="4066" max="4066" width="20.140625" style="1" bestFit="1" customWidth="1"/>
    <col min="4067" max="4067" width="15.7109375" style="1" customWidth="1"/>
    <col min="4068" max="4068" width="3.7109375" style="1" customWidth="1"/>
    <col min="4069" max="4069" width="10.42578125" style="1" customWidth="1"/>
    <col min="4070" max="4070" width="22.7109375" style="1" customWidth="1"/>
    <col min="4071" max="4071" width="17.28515625" style="1" bestFit="1" customWidth="1"/>
    <col min="4072" max="4072" width="11" style="1" bestFit="1" customWidth="1"/>
    <col min="4073" max="4073" width="19.85546875" style="1" bestFit="1" customWidth="1"/>
    <col min="4074" max="4076" width="9.140625" style="1" customWidth="1"/>
    <col min="4077" max="4077" width="16.7109375" style="1" customWidth="1"/>
    <col min="4078" max="4304" width="8.85546875" style="1"/>
    <col min="4305" max="4305" width="11.5703125" style="1" customWidth="1"/>
    <col min="4306" max="4306" width="27.42578125" style="1" customWidth="1"/>
    <col min="4307" max="4307" width="134.28515625" style="1" customWidth="1"/>
    <col min="4308" max="4308" width="11.140625" style="1" customWidth="1"/>
    <col min="4309" max="4309" width="21.42578125" style="1" customWidth="1"/>
    <col min="4310" max="4310" width="19.42578125" style="1" customWidth="1"/>
    <col min="4311" max="4311" width="14.140625" style="1" customWidth="1"/>
    <col min="4312" max="4312" width="12.7109375" style="1" customWidth="1"/>
    <col min="4313" max="4313" width="23.42578125" style="1" customWidth="1"/>
    <col min="4314" max="4314" width="25.85546875" style="1" customWidth="1"/>
    <col min="4315" max="4315" width="23.7109375" style="1" customWidth="1"/>
    <col min="4316" max="4316" width="20.28515625" style="1" customWidth="1"/>
    <col min="4317" max="4317" width="24.140625" style="1" customWidth="1"/>
    <col min="4318" max="4318" width="18.7109375" style="1" bestFit="1" customWidth="1"/>
    <col min="4319" max="4319" width="12.140625" style="1" bestFit="1" customWidth="1"/>
    <col min="4320" max="4320" width="19.85546875" style="1" bestFit="1" customWidth="1"/>
    <col min="4321" max="4321" width="3.7109375" style="1" customWidth="1"/>
    <col min="4322" max="4322" width="20.140625" style="1" bestFit="1" customWidth="1"/>
    <col min="4323" max="4323" width="15.7109375" style="1" customWidth="1"/>
    <col min="4324" max="4324" width="3.7109375" style="1" customWidth="1"/>
    <col min="4325" max="4325" width="10.42578125" style="1" customWidth="1"/>
    <col min="4326" max="4326" width="22.7109375" style="1" customWidth="1"/>
    <col min="4327" max="4327" width="17.28515625" style="1" bestFit="1" customWidth="1"/>
    <col min="4328" max="4328" width="11" style="1" bestFit="1" customWidth="1"/>
    <col min="4329" max="4329" width="19.85546875" style="1" bestFit="1" customWidth="1"/>
    <col min="4330" max="4332" width="9.140625" style="1" customWidth="1"/>
    <col min="4333" max="4333" width="16.7109375" style="1" customWidth="1"/>
    <col min="4334" max="4560" width="8.85546875" style="1"/>
    <col min="4561" max="4561" width="11.5703125" style="1" customWidth="1"/>
    <col min="4562" max="4562" width="27.42578125" style="1" customWidth="1"/>
    <col min="4563" max="4563" width="134.28515625" style="1" customWidth="1"/>
    <col min="4564" max="4564" width="11.140625" style="1" customWidth="1"/>
    <col min="4565" max="4565" width="21.42578125" style="1" customWidth="1"/>
    <col min="4566" max="4566" width="19.42578125" style="1" customWidth="1"/>
    <col min="4567" max="4567" width="14.140625" style="1" customWidth="1"/>
    <col min="4568" max="4568" width="12.7109375" style="1" customWidth="1"/>
    <col min="4569" max="4569" width="23.42578125" style="1" customWidth="1"/>
    <col min="4570" max="4570" width="25.85546875" style="1" customWidth="1"/>
    <col min="4571" max="4571" width="23.7109375" style="1" customWidth="1"/>
    <col min="4572" max="4572" width="20.28515625" style="1" customWidth="1"/>
    <col min="4573" max="4573" width="24.140625" style="1" customWidth="1"/>
    <col min="4574" max="4574" width="18.7109375" style="1" bestFit="1" customWidth="1"/>
    <col min="4575" max="4575" width="12.140625" style="1" bestFit="1" customWidth="1"/>
    <col min="4576" max="4576" width="19.85546875" style="1" bestFit="1" customWidth="1"/>
    <col min="4577" max="4577" width="3.7109375" style="1" customWidth="1"/>
    <col min="4578" max="4578" width="20.140625" style="1" bestFit="1" customWidth="1"/>
    <col min="4579" max="4579" width="15.7109375" style="1" customWidth="1"/>
    <col min="4580" max="4580" width="3.7109375" style="1" customWidth="1"/>
    <col min="4581" max="4581" width="10.42578125" style="1" customWidth="1"/>
    <col min="4582" max="4582" width="22.7109375" style="1" customWidth="1"/>
    <col min="4583" max="4583" width="17.28515625" style="1" bestFit="1" customWidth="1"/>
    <col min="4584" max="4584" width="11" style="1" bestFit="1" customWidth="1"/>
    <col min="4585" max="4585" width="19.85546875" style="1" bestFit="1" customWidth="1"/>
    <col min="4586" max="4588" width="9.140625" style="1" customWidth="1"/>
    <col min="4589" max="4589" width="16.7109375" style="1" customWidth="1"/>
    <col min="4590" max="4816" width="8.85546875" style="1"/>
    <col min="4817" max="4817" width="11.5703125" style="1" customWidth="1"/>
    <col min="4818" max="4818" width="27.42578125" style="1" customWidth="1"/>
    <col min="4819" max="4819" width="134.28515625" style="1" customWidth="1"/>
    <col min="4820" max="4820" width="11.140625" style="1" customWidth="1"/>
    <col min="4821" max="4821" width="21.42578125" style="1" customWidth="1"/>
    <col min="4822" max="4822" width="19.42578125" style="1" customWidth="1"/>
    <col min="4823" max="4823" width="14.140625" style="1" customWidth="1"/>
    <col min="4824" max="4824" width="12.7109375" style="1" customWidth="1"/>
    <col min="4825" max="4825" width="23.42578125" style="1" customWidth="1"/>
    <col min="4826" max="4826" width="25.85546875" style="1" customWidth="1"/>
    <col min="4827" max="4827" width="23.7109375" style="1" customWidth="1"/>
    <col min="4828" max="4828" width="20.28515625" style="1" customWidth="1"/>
    <col min="4829" max="4829" width="24.140625" style="1" customWidth="1"/>
    <col min="4830" max="4830" width="18.7109375" style="1" bestFit="1" customWidth="1"/>
    <col min="4831" max="4831" width="12.140625" style="1" bestFit="1" customWidth="1"/>
    <col min="4832" max="4832" width="19.85546875" style="1" bestFit="1" customWidth="1"/>
    <col min="4833" max="4833" width="3.7109375" style="1" customWidth="1"/>
    <col min="4834" max="4834" width="20.140625" style="1" bestFit="1" customWidth="1"/>
    <col min="4835" max="4835" width="15.7109375" style="1" customWidth="1"/>
    <col min="4836" max="4836" width="3.7109375" style="1" customWidth="1"/>
    <col min="4837" max="4837" width="10.42578125" style="1" customWidth="1"/>
    <col min="4838" max="4838" width="22.7109375" style="1" customWidth="1"/>
    <col min="4839" max="4839" width="17.28515625" style="1" bestFit="1" customWidth="1"/>
    <col min="4840" max="4840" width="11" style="1" bestFit="1" customWidth="1"/>
    <col min="4841" max="4841" width="19.85546875" style="1" bestFit="1" customWidth="1"/>
    <col min="4842" max="4844" width="9.140625" style="1" customWidth="1"/>
    <col min="4845" max="4845" width="16.7109375" style="1" customWidth="1"/>
    <col min="4846" max="5072" width="8.85546875" style="1"/>
    <col min="5073" max="5073" width="11.5703125" style="1" customWidth="1"/>
    <col min="5074" max="5074" width="27.42578125" style="1" customWidth="1"/>
    <col min="5075" max="5075" width="134.28515625" style="1" customWidth="1"/>
    <col min="5076" max="5076" width="11.140625" style="1" customWidth="1"/>
    <col min="5077" max="5077" width="21.42578125" style="1" customWidth="1"/>
    <col min="5078" max="5078" width="19.42578125" style="1" customWidth="1"/>
    <col min="5079" max="5079" width="14.140625" style="1" customWidth="1"/>
    <col min="5080" max="5080" width="12.7109375" style="1" customWidth="1"/>
    <col min="5081" max="5081" width="23.42578125" style="1" customWidth="1"/>
    <col min="5082" max="5082" width="25.85546875" style="1" customWidth="1"/>
    <col min="5083" max="5083" width="23.7109375" style="1" customWidth="1"/>
    <col min="5084" max="5084" width="20.28515625" style="1" customWidth="1"/>
    <col min="5085" max="5085" width="24.140625" style="1" customWidth="1"/>
    <col min="5086" max="5086" width="18.7109375" style="1" bestFit="1" customWidth="1"/>
    <col min="5087" max="5087" width="12.140625" style="1" bestFit="1" customWidth="1"/>
    <col min="5088" max="5088" width="19.85546875" style="1" bestFit="1" customWidth="1"/>
    <col min="5089" max="5089" width="3.7109375" style="1" customWidth="1"/>
    <col min="5090" max="5090" width="20.140625" style="1" bestFit="1" customWidth="1"/>
    <col min="5091" max="5091" width="15.7109375" style="1" customWidth="1"/>
    <col min="5092" max="5092" width="3.7109375" style="1" customWidth="1"/>
    <col min="5093" max="5093" width="10.42578125" style="1" customWidth="1"/>
    <col min="5094" max="5094" width="22.7109375" style="1" customWidth="1"/>
    <col min="5095" max="5095" width="17.28515625" style="1" bestFit="1" customWidth="1"/>
    <col min="5096" max="5096" width="11" style="1" bestFit="1" customWidth="1"/>
    <col min="5097" max="5097" width="19.85546875" style="1" bestFit="1" customWidth="1"/>
    <col min="5098" max="5100" width="9.140625" style="1" customWidth="1"/>
    <col min="5101" max="5101" width="16.7109375" style="1" customWidth="1"/>
    <col min="5102" max="5328" width="8.85546875" style="1"/>
    <col min="5329" max="5329" width="11.5703125" style="1" customWidth="1"/>
    <col min="5330" max="5330" width="27.42578125" style="1" customWidth="1"/>
    <col min="5331" max="5331" width="134.28515625" style="1" customWidth="1"/>
    <col min="5332" max="5332" width="11.140625" style="1" customWidth="1"/>
    <col min="5333" max="5333" width="21.42578125" style="1" customWidth="1"/>
    <col min="5334" max="5334" width="19.42578125" style="1" customWidth="1"/>
    <col min="5335" max="5335" width="14.140625" style="1" customWidth="1"/>
    <col min="5336" max="5336" width="12.7109375" style="1" customWidth="1"/>
    <col min="5337" max="5337" width="23.42578125" style="1" customWidth="1"/>
    <col min="5338" max="5338" width="25.85546875" style="1" customWidth="1"/>
    <col min="5339" max="5339" width="23.7109375" style="1" customWidth="1"/>
    <col min="5340" max="5340" width="20.28515625" style="1" customWidth="1"/>
    <col min="5341" max="5341" width="24.140625" style="1" customWidth="1"/>
    <col min="5342" max="5342" width="18.7109375" style="1" bestFit="1" customWidth="1"/>
    <col min="5343" max="5343" width="12.140625" style="1" bestFit="1" customWidth="1"/>
    <col min="5344" max="5344" width="19.85546875" style="1" bestFit="1" customWidth="1"/>
    <col min="5345" max="5345" width="3.7109375" style="1" customWidth="1"/>
    <col min="5346" max="5346" width="20.140625" style="1" bestFit="1" customWidth="1"/>
    <col min="5347" max="5347" width="15.7109375" style="1" customWidth="1"/>
    <col min="5348" max="5348" width="3.7109375" style="1" customWidth="1"/>
    <col min="5349" max="5349" width="10.42578125" style="1" customWidth="1"/>
    <col min="5350" max="5350" width="22.7109375" style="1" customWidth="1"/>
    <col min="5351" max="5351" width="17.28515625" style="1" bestFit="1" customWidth="1"/>
    <col min="5352" max="5352" width="11" style="1" bestFit="1" customWidth="1"/>
    <col min="5353" max="5353" width="19.85546875" style="1" bestFit="1" customWidth="1"/>
    <col min="5354" max="5356" width="9.140625" style="1" customWidth="1"/>
    <col min="5357" max="5357" width="16.7109375" style="1" customWidth="1"/>
    <col min="5358" max="5584" width="8.85546875" style="1"/>
    <col min="5585" max="5585" width="11.5703125" style="1" customWidth="1"/>
    <col min="5586" max="5586" width="27.42578125" style="1" customWidth="1"/>
    <col min="5587" max="5587" width="134.28515625" style="1" customWidth="1"/>
    <col min="5588" max="5588" width="11.140625" style="1" customWidth="1"/>
    <col min="5589" max="5589" width="21.42578125" style="1" customWidth="1"/>
    <col min="5590" max="5590" width="19.42578125" style="1" customWidth="1"/>
    <col min="5591" max="5591" width="14.140625" style="1" customWidth="1"/>
    <col min="5592" max="5592" width="12.7109375" style="1" customWidth="1"/>
    <col min="5593" max="5593" width="23.42578125" style="1" customWidth="1"/>
    <col min="5594" max="5594" width="25.85546875" style="1" customWidth="1"/>
    <col min="5595" max="5595" width="23.7109375" style="1" customWidth="1"/>
    <col min="5596" max="5596" width="20.28515625" style="1" customWidth="1"/>
    <col min="5597" max="5597" width="24.140625" style="1" customWidth="1"/>
    <col min="5598" max="5598" width="18.7109375" style="1" bestFit="1" customWidth="1"/>
    <col min="5599" max="5599" width="12.140625" style="1" bestFit="1" customWidth="1"/>
    <col min="5600" max="5600" width="19.85546875" style="1" bestFit="1" customWidth="1"/>
    <col min="5601" max="5601" width="3.7109375" style="1" customWidth="1"/>
    <col min="5602" max="5602" width="20.140625" style="1" bestFit="1" customWidth="1"/>
    <col min="5603" max="5603" width="15.7109375" style="1" customWidth="1"/>
    <col min="5604" max="5604" width="3.7109375" style="1" customWidth="1"/>
    <col min="5605" max="5605" width="10.42578125" style="1" customWidth="1"/>
    <col min="5606" max="5606" width="22.7109375" style="1" customWidth="1"/>
    <col min="5607" max="5607" width="17.28515625" style="1" bestFit="1" customWidth="1"/>
    <col min="5608" max="5608" width="11" style="1" bestFit="1" customWidth="1"/>
    <col min="5609" max="5609" width="19.85546875" style="1" bestFit="1" customWidth="1"/>
    <col min="5610" max="5612" width="9.140625" style="1" customWidth="1"/>
    <col min="5613" max="5613" width="16.7109375" style="1" customWidth="1"/>
    <col min="5614" max="5840" width="8.85546875" style="1"/>
    <col min="5841" max="5841" width="11.5703125" style="1" customWidth="1"/>
    <col min="5842" max="5842" width="27.42578125" style="1" customWidth="1"/>
    <col min="5843" max="5843" width="134.28515625" style="1" customWidth="1"/>
    <col min="5844" max="5844" width="11.140625" style="1" customWidth="1"/>
    <col min="5845" max="5845" width="21.42578125" style="1" customWidth="1"/>
    <col min="5846" max="5846" width="19.42578125" style="1" customWidth="1"/>
    <col min="5847" max="5847" width="14.140625" style="1" customWidth="1"/>
    <col min="5848" max="5848" width="12.7109375" style="1" customWidth="1"/>
    <col min="5849" max="5849" width="23.42578125" style="1" customWidth="1"/>
    <col min="5850" max="5850" width="25.85546875" style="1" customWidth="1"/>
    <col min="5851" max="5851" width="23.7109375" style="1" customWidth="1"/>
    <col min="5852" max="5852" width="20.28515625" style="1" customWidth="1"/>
    <col min="5853" max="5853" width="24.140625" style="1" customWidth="1"/>
    <col min="5854" max="5854" width="18.7109375" style="1" bestFit="1" customWidth="1"/>
    <col min="5855" max="5855" width="12.140625" style="1" bestFit="1" customWidth="1"/>
    <col min="5856" max="5856" width="19.85546875" style="1" bestFit="1" customWidth="1"/>
    <col min="5857" max="5857" width="3.7109375" style="1" customWidth="1"/>
    <col min="5858" max="5858" width="20.140625" style="1" bestFit="1" customWidth="1"/>
    <col min="5859" max="5859" width="15.7109375" style="1" customWidth="1"/>
    <col min="5860" max="5860" width="3.7109375" style="1" customWidth="1"/>
    <col min="5861" max="5861" width="10.42578125" style="1" customWidth="1"/>
    <col min="5862" max="5862" width="22.7109375" style="1" customWidth="1"/>
    <col min="5863" max="5863" width="17.28515625" style="1" bestFit="1" customWidth="1"/>
    <col min="5864" max="5864" width="11" style="1" bestFit="1" customWidth="1"/>
    <col min="5865" max="5865" width="19.85546875" style="1" bestFit="1" customWidth="1"/>
    <col min="5866" max="5868" width="9.140625" style="1" customWidth="1"/>
    <col min="5869" max="5869" width="16.7109375" style="1" customWidth="1"/>
    <col min="5870" max="6096" width="8.85546875" style="1"/>
    <col min="6097" max="6097" width="11.5703125" style="1" customWidth="1"/>
    <col min="6098" max="6098" width="27.42578125" style="1" customWidth="1"/>
    <col min="6099" max="6099" width="134.28515625" style="1" customWidth="1"/>
    <col min="6100" max="6100" width="11.140625" style="1" customWidth="1"/>
    <col min="6101" max="6101" width="21.42578125" style="1" customWidth="1"/>
    <col min="6102" max="6102" width="19.42578125" style="1" customWidth="1"/>
    <col min="6103" max="6103" width="14.140625" style="1" customWidth="1"/>
    <col min="6104" max="6104" width="12.7109375" style="1" customWidth="1"/>
    <col min="6105" max="6105" width="23.42578125" style="1" customWidth="1"/>
    <col min="6106" max="6106" width="25.85546875" style="1" customWidth="1"/>
    <col min="6107" max="6107" width="23.7109375" style="1" customWidth="1"/>
    <col min="6108" max="6108" width="20.28515625" style="1" customWidth="1"/>
    <col min="6109" max="6109" width="24.140625" style="1" customWidth="1"/>
    <col min="6110" max="6110" width="18.7109375" style="1" bestFit="1" customWidth="1"/>
    <col min="6111" max="6111" width="12.140625" style="1" bestFit="1" customWidth="1"/>
    <col min="6112" max="6112" width="19.85546875" style="1" bestFit="1" customWidth="1"/>
    <col min="6113" max="6113" width="3.7109375" style="1" customWidth="1"/>
    <col min="6114" max="6114" width="20.140625" style="1" bestFit="1" customWidth="1"/>
    <col min="6115" max="6115" width="15.7109375" style="1" customWidth="1"/>
    <col min="6116" max="6116" width="3.7109375" style="1" customWidth="1"/>
    <col min="6117" max="6117" width="10.42578125" style="1" customWidth="1"/>
    <col min="6118" max="6118" width="22.7109375" style="1" customWidth="1"/>
    <col min="6119" max="6119" width="17.28515625" style="1" bestFit="1" customWidth="1"/>
    <col min="6120" max="6120" width="11" style="1" bestFit="1" customWidth="1"/>
    <col min="6121" max="6121" width="19.85546875" style="1" bestFit="1" customWidth="1"/>
    <col min="6122" max="6124" width="9.140625" style="1" customWidth="1"/>
    <col min="6125" max="6125" width="16.7109375" style="1" customWidth="1"/>
    <col min="6126" max="6352" width="8.85546875" style="1"/>
    <col min="6353" max="6353" width="11.5703125" style="1" customWidth="1"/>
    <col min="6354" max="6354" width="27.42578125" style="1" customWidth="1"/>
    <col min="6355" max="6355" width="134.28515625" style="1" customWidth="1"/>
    <col min="6356" max="6356" width="11.140625" style="1" customWidth="1"/>
    <col min="6357" max="6357" width="21.42578125" style="1" customWidth="1"/>
    <col min="6358" max="6358" width="19.42578125" style="1" customWidth="1"/>
    <col min="6359" max="6359" width="14.140625" style="1" customWidth="1"/>
    <col min="6360" max="6360" width="12.7109375" style="1" customWidth="1"/>
    <col min="6361" max="6361" width="23.42578125" style="1" customWidth="1"/>
    <col min="6362" max="6362" width="25.85546875" style="1" customWidth="1"/>
    <col min="6363" max="6363" width="23.7109375" style="1" customWidth="1"/>
    <col min="6364" max="6364" width="20.28515625" style="1" customWidth="1"/>
    <col min="6365" max="6365" width="24.140625" style="1" customWidth="1"/>
    <col min="6366" max="6366" width="18.7109375" style="1" bestFit="1" customWidth="1"/>
    <col min="6367" max="6367" width="12.140625" style="1" bestFit="1" customWidth="1"/>
    <col min="6368" max="6368" width="19.85546875" style="1" bestFit="1" customWidth="1"/>
    <col min="6369" max="6369" width="3.7109375" style="1" customWidth="1"/>
    <col min="6370" max="6370" width="20.140625" style="1" bestFit="1" customWidth="1"/>
    <col min="6371" max="6371" width="15.7109375" style="1" customWidth="1"/>
    <col min="6372" max="6372" width="3.7109375" style="1" customWidth="1"/>
    <col min="6373" max="6373" width="10.42578125" style="1" customWidth="1"/>
    <col min="6374" max="6374" width="22.7109375" style="1" customWidth="1"/>
    <col min="6375" max="6375" width="17.28515625" style="1" bestFit="1" customWidth="1"/>
    <col min="6376" max="6376" width="11" style="1" bestFit="1" customWidth="1"/>
    <col min="6377" max="6377" width="19.85546875" style="1" bestFit="1" customWidth="1"/>
    <col min="6378" max="6380" width="9.140625" style="1" customWidth="1"/>
    <col min="6381" max="6381" width="16.7109375" style="1" customWidth="1"/>
    <col min="6382" max="6608" width="8.85546875" style="1"/>
    <col min="6609" max="6609" width="11.5703125" style="1" customWidth="1"/>
    <col min="6610" max="6610" width="27.42578125" style="1" customWidth="1"/>
    <col min="6611" max="6611" width="134.28515625" style="1" customWidth="1"/>
    <col min="6612" max="6612" width="11.140625" style="1" customWidth="1"/>
    <col min="6613" max="6613" width="21.42578125" style="1" customWidth="1"/>
    <col min="6614" max="6614" width="19.42578125" style="1" customWidth="1"/>
    <col min="6615" max="6615" width="14.140625" style="1" customWidth="1"/>
    <col min="6616" max="6616" width="12.7109375" style="1" customWidth="1"/>
    <col min="6617" max="6617" width="23.42578125" style="1" customWidth="1"/>
    <col min="6618" max="6618" width="25.85546875" style="1" customWidth="1"/>
    <col min="6619" max="6619" width="23.7109375" style="1" customWidth="1"/>
    <col min="6620" max="6620" width="20.28515625" style="1" customWidth="1"/>
    <col min="6621" max="6621" width="24.140625" style="1" customWidth="1"/>
    <col min="6622" max="6622" width="18.7109375" style="1" bestFit="1" customWidth="1"/>
    <col min="6623" max="6623" width="12.140625" style="1" bestFit="1" customWidth="1"/>
    <col min="6624" max="6624" width="19.85546875" style="1" bestFit="1" customWidth="1"/>
    <col min="6625" max="6625" width="3.7109375" style="1" customWidth="1"/>
    <col min="6626" max="6626" width="20.140625" style="1" bestFit="1" customWidth="1"/>
    <col min="6627" max="6627" width="15.7109375" style="1" customWidth="1"/>
    <col min="6628" max="6628" width="3.7109375" style="1" customWidth="1"/>
    <col min="6629" max="6629" width="10.42578125" style="1" customWidth="1"/>
    <col min="6630" max="6630" width="22.7109375" style="1" customWidth="1"/>
    <col min="6631" max="6631" width="17.28515625" style="1" bestFit="1" customWidth="1"/>
    <col min="6632" max="6632" width="11" style="1" bestFit="1" customWidth="1"/>
    <col min="6633" max="6633" width="19.85546875" style="1" bestFit="1" customWidth="1"/>
    <col min="6634" max="6636" width="9.140625" style="1" customWidth="1"/>
    <col min="6637" max="6637" width="16.7109375" style="1" customWidth="1"/>
    <col min="6638" max="6864" width="8.85546875" style="1"/>
    <col min="6865" max="6865" width="11.5703125" style="1" customWidth="1"/>
    <col min="6866" max="6866" width="27.42578125" style="1" customWidth="1"/>
    <col min="6867" max="6867" width="134.28515625" style="1" customWidth="1"/>
    <col min="6868" max="6868" width="11.140625" style="1" customWidth="1"/>
    <col min="6869" max="6869" width="21.42578125" style="1" customWidth="1"/>
    <col min="6870" max="6870" width="19.42578125" style="1" customWidth="1"/>
    <col min="6871" max="6871" width="14.140625" style="1" customWidth="1"/>
    <col min="6872" max="6872" width="12.7109375" style="1" customWidth="1"/>
    <col min="6873" max="6873" width="23.42578125" style="1" customWidth="1"/>
    <col min="6874" max="6874" width="25.85546875" style="1" customWidth="1"/>
    <col min="6875" max="6875" width="23.7109375" style="1" customWidth="1"/>
    <col min="6876" max="6876" width="20.28515625" style="1" customWidth="1"/>
    <col min="6877" max="6877" width="24.140625" style="1" customWidth="1"/>
    <col min="6878" max="6878" width="18.7109375" style="1" bestFit="1" customWidth="1"/>
    <col min="6879" max="6879" width="12.140625" style="1" bestFit="1" customWidth="1"/>
    <col min="6880" max="6880" width="19.85546875" style="1" bestFit="1" customWidth="1"/>
    <col min="6881" max="6881" width="3.7109375" style="1" customWidth="1"/>
    <col min="6882" max="6882" width="20.140625" style="1" bestFit="1" customWidth="1"/>
    <col min="6883" max="6883" width="15.7109375" style="1" customWidth="1"/>
    <col min="6884" max="6884" width="3.7109375" style="1" customWidth="1"/>
    <col min="6885" max="6885" width="10.42578125" style="1" customWidth="1"/>
    <col min="6886" max="6886" width="22.7109375" style="1" customWidth="1"/>
    <col min="6887" max="6887" width="17.28515625" style="1" bestFit="1" customWidth="1"/>
    <col min="6888" max="6888" width="11" style="1" bestFit="1" customWidth="1"/>
    <col min="6889" max="6889" width="19.85546875" style="1" bestFit="1" customWidth="1"/>
    <col min="6890" max="6892" width="9.140625" style="1" customWidth="1"/>
    <col min="6893" max="6893" width="16.7109375" style="1" customWidth="1"/>
    <col min="6894" max="7120" width="8.85546875" style="1"/>
    <col min="7121" max="7121" width="11.5703125" style="1" customWidth="1"/>
    <col min="7122" max="7122" width="27.42578125" style="1" customWidth="1"/>
    <col min="7123" max="7123" width="134.28515625" style="1" customWidth="1"/>
    <col min="7124" max="7124" width="11.140625" style="1" customWidth="1"/>
    <col min="7125" max="7125" width="21.42578125" style="1" customWidth="1"/>
    <col min="7126" max="7126" width="19.42578125" style="1" customWidth="1"/>
    <col min="7127" max="7127" width="14.140625" style="1" customWidth="1"/>
    <col min="7128" max="7128" width="12.7109375" style="1" customWidth="1"/>
    <col min="7129" max="7129" width="23.42578125" style="1" customWidth="1"/>
    <col min="7130" max="7130" width="25.85546875" style="1" customWidth="1"/>
    <col min="7131" max="7131" width="23.7109375" style="1" customWidth="1"/>
    <col min="7132" max="7132" width="20.28515625" style="1" customWidth="1"/>
    <col min="7133" max="7133" width="24.140625" style="1" customWidth="1"/>
    <col min="7134" max="7134" width="18.7109375" style="1" bestFit="1" customWidth="1"/>
    <col min="7135" max="7135" width="12.140625" style="1" bestFit="1" customWidth="1"/>
    <col min="7136" max="7136" width="19.85546875" style="1" bestFit="1" customWidth="1"/>
    <col min="7137" max="7137" width="3.7109375" style="1" customWidth="1"/>
    <col min="7138" max="7138" width="20.140625" style="1" bestFit="1" customWidth="1"/>
    <col min="7139" max="7139" width="15.7109375" style="1" customWidth="1"/>
    <col min="7140" max="7140" width="3.7109375" style="1" customWidth="1"/>
    <col min="7141" max="7141" width="10.42578125" style="1" customWidth="1"/>
    <col min="7142" max="7142" width="22.7109375" style="1" customWidth="1"/>
    <col min="7143" max="7143" width="17.28515625" style="1" bestFit="1" customWidth="1"/>
    <col min="7144" max="7144" width="11" style="1" bestFit="1" customWidth="1"/>
    <col min="7145" max="7145" width="19.85546875" style="1" bestFit="1" customWidth="1"/>
    <col min="7146" max="7148" width="9.140625" style="1" customWidth="1"/>
    <col min="7149" max="7149" width="16.7109375" style="1" customWidth="1"/>
    <col min="7150" max="7376" width="8.85546875" style="1"/>
    <col min="7377" max="7377" width="11.5703125" style="1" customWidth="1"/>
    <col min="7378" max="7378" width="27.42578125" style="1" customWidth="1"/>
    <col min="7379" max="7379" width="134.28515625" style="1" customWidth="1"/>
    <col min="7380" max="7380" width="11.140625" style="1" customWidth="1"/>
    <col min="7381" max="7381" width="21.42578125" style="1" customWidth="1"/>
    <col min="7382" max="7382" width="19.42578125" style="1" customWidth="1"/>
    <col min="7383" max="7383" width="14.140625" style="1" customWidth="1"/>
    <col min="7384" max="7384" width="12.7109375" style="1" customWidth="1"/>
    <col min="7385" max="7385" width="23.42578125" style="1" customWidth="1"/>
    <col min="7386" max="7386" width="25.85546875" style="1" customWidth="1"/>
    <col min="7387" max="7387" width="23.7109375" style="1" customWidth="1"/>
    <col min="7388" max="7388" width="20.28515625" style="1" customWidth="1"/>
    <col min="7389" max="7389" width="24.140625" style="1" customWidth="1"/>
    <col min="7390" max="7390" width="18.7109375" style="1" bestFit="1" customWidth="1"/>
    <col min="7391" max="7391" width="12.140625" style="1" bestFit="1" customWidth="1"/>
    <col min="7392" max="7392" width="19.85546875" style="1" bestFit="1" customWidth="1"/>
    <col min="7393" max="7393" width="3.7109375" style="1" customWidth="1"/>
    <col min="7394" max="7394" width="20.140625" style="1" bestFit="1" customWidth="1"/>
    <col min="7395" max="7395" width="15.7109375" style="1" customWidth="1"/>
    <col min="7396" max="7396" width="3.7109375" style="1" customWidth="1"/>
    <col min="7397" max="7397" width="10.42578125" style="1" customWidth="1"/>
    <col min="7398" max="7398" width="22.7109375" style="1" customWidth="1"/>
    <col min="7399" max="7399" width="17.28515625" style="1" bestFit="1" customWidth="1"/>
    <col min="7400" max="7400" width="11" style="1" bestFit="1" customWidth="1"/>
    <col min="7401" max="7401" width="19.85546875" style="1" bestFit="1" customWidth="1"/>
    <col min="7402" max="7404" width="9.140625" style="1" customWidth="1"/>
    <col min="7405" max="7405" width="16.7109375" style="1" customWidth="1"/>
    <col min="7406" max="7632" width="8.85546875" style="1"/>
    <col min="7633" max="7633" width="11.5703125" style="1" customWidth="1"/>
    <col min="7634" max="7634" width="27.42578125" style="1" customWidth="1"/>
    <col min="7635" max="7635" width="134.28515625" style="1" customWidth="1"/>
    <col min="7636" max="7636" width="11.140625" style="1" customWidth="1"/>
    <col min="7637" max="7637" width="21.42578125" style="1" customWidth="1"/>
    <col min="7638" max="7638" width="19.42578125" style="1" customWidth="1"/>
    <col min="7639" max="7639" width="14.140625" style="1" customWidth="1"/>
    <col min="7640" max="7640" width="12.7109375" style="1" customWidth="1"/>
    <col min="7641" max="7641" width="23.42578125" style="1" customWidth="1"/>
    <col min="7642" max="7642" width="25.85546875" style="1" customWidth="1"/>
    <col min="7643" max="7643" width="23.7109375" style="1" customWidth="1"/>
    <col min="7644" max="7644" width="20.28515625" style="1" customWidth="1"/>
    <col min="7645" max="7645" width="24.140625" style="1" customWidth="1"/>
    <col min="7646" max="7646" width="18.7109375" style="1" bestFit="1" customWidth="1"/>
    <col min="7647" max="7647" width="12.140625" style="1" bestFit="1" customWidth="1"/>
    <col min="7648" max="7648" width="19.85546875" style="1" bestFit="1" customWidth="1"/>
    <col min="7649" max="7649" width="3.7109375" style="1" customWidth="1"/>
    <col min="7650" max="7650" width="20.140625" style="1" bestFit="1" customWidth="1"/>
    <col min="7651" max="7651" width="15.7109375" style="1" customWidth="1"/>
    <col min="7652" max="7652" width="3.7109375" style="1" customWidth="1"/>
    <col min="7653" max="7653" width="10.42578125" style="1" customWidth="1"/>
    <col min="7654" max="7654" width="22.7109375" style="1" customWidth="1"/>
    <col min="7655" max="7655" width="17.28515625" style="1" bestFit="1" customWidth="1"/>
    <col min="7656" max="7656" width="11" style="1" bestFit="1" customWidth="1"/>
    <col min="7657" max="7657" width="19.85546875" style="1" bestFit="1" customWidth="1"/>
    <col min="7658" max="7660" width="9.140625" style="1" customWidth="1"/>
    <col min="7661" max="7661" width="16.7109375" style="1" customWidth="1"/>
    <col min="7662" max="7888" width="8.85546875" style="1"/>
    <col min="7889" max="7889" width="11.5703125" style="1" customWidth="1"/>
    <col min="7890" max="7890" width="27.42578125" style="1" customWidth="1"/>
    <col min="7891" max="7891" width="134.28515625" style="1" customWidth="1"/>
    <col min="7892" max="7892" width="11.140625" style="1" customWidth="1"/>
    <col min="7893" max="7893" width="21.42578125" style="1" customWidth="1"/>
    <col min="7894" max="7894" width="19.42578125" style="1" customWidth="1"/>
    <col min="7895" max="7895" width="14.140625" style="1" customWidth="1"/>
    <col min="7896" max="7896" width="12.7109375" style="1" customWidth="1"/>
    <col min="7897" max="7897" width="23.42578125" style="1" customWidth="1"/>
    <col min="7898" max="7898" width="25.85546875" style="1" customWidth="1"/>
    <col min="7899" max="7899" width="23.7109375" style="1" customWidth="1"/>
    <col min="7900" max="7900" width="20.28515625" style="1" customWidth="1"/>
    <col min="7901" max="7901" width="24.140625" style="1" customWidth="1"/>
    <col min="7902" max="7902" width="18.7109375" style="1" bestFit="1" customWidth="1"/>
    <col min="7903" max="7903" width="12.140625" style="1" bestFit="1" customWidth="1"/>
    <col min="7904" max="7904" width="19.85546875" style="1" bestFit="1" customWidth="1"/>
    <col min="7905" max="7905" width="3.7109375" style="1" customWidth="1"/>
    <col min="7906" max="7906" width="20.140625" style="1" bestFit="1" customWidth="1"/>
    <col min="7907" max="7907" width="15.7109375" style="1" customWidth="1"/>
    <col min="7908" max="7908" width="3.7109375" style="1" customWidth="1"/>
    <col min="7909" max="7909" width="10.42578125" style="1" customWidth="1"/>
    <col min="7910" max="7910" width="22.7109375" style="1" customWidth="1"/>
    <col min="7911" max="7911" width="17.28515625" style="1" bestFit="1" customWidth="1"/>
    <col min="7912" max="7912" width="11" style="1" bestFit="1" customWidth="1"/>
    <col min="7913" max="7913" width="19.85546875" style="1" bestFit="1" customWidth="1"/>
    <col min="7914" max="7916" width="9.140625" style="1" customWidth="1"/>
    <col min="7917" max="7917" width="16.7109375" style="1" customWidth="1"/>
    <col min="7918" max="8144" width="8.85546875" style="1"/>
    <col min="8145" max="8145" width="11.5703125" style="1" customWidth="1"/>
    <col min="8146" max="8146" width="27.42578125" style="1" customWidth="1"/>
    <col min="8147" max="8147" width="134.28515625" style="1" customWidth="1"/>
    <col min="8148" max="8148" width="11.140625" style="1" customWidth="1"/>
    <col min="8149" max="8149" width="21.42578125" style="1" customWidth="1"/>
    <col min="8150" max="8150" width="19.42578125" style="1" customWidth="1"/>
    <col min="8151" max="8151" width="14.140625" style="1" customWidth="1"/>
    <col min="8152" max="8152" width="12.7109375" style="1" customWidth="1"/>
    <col min="8153" max="8153" width="23.42578125" style="1" customWidth="1"/>
    <col min="8154" max="8154" width="25.85546875" style="1" customWidth="1"/>
    <col min="8155" max="8155" width="23.7109375" style="1" customWidth="1"/>
    <col min="8156" max="8156" width="20.28515625" style="1" customWidth="1"/>
    <col min="8157" max="8157" width="24.140625" style="1" customWidth="1"/>
    <col min="8158" max="8158" width="18.7109375" style="1" bestFit="1" customWidth="1"/>
    <col min="8159" max="8159" width="12.140625" style="1" bestFit="1" customWidth="1"/>
    <col min="8160" max="8160" width="19.85546875" style="1" bestFit="1" customWidth="1"/>
    <col min="8161" max="8161" width="3.7109375" style="1" customWidth="1"/>
    <col min="8162" max="8162" width="20.140625" style="1" bestFit="1" customWidth="1"/>
    <col min="8163" max="8163" width="15.7109375" style="1" customWidth="1"/>
    <col min="8164" max="8164" width="3.7109375" style="1" customWidth="1"/>
    <col min="8165" max="8165" width="10.42578125" style="1" customWidth="1"/>
    <col min="8166" max="8166" width="22.7109375" style="1" customWidth="1"/>
    <col min="8167" max="8167" width="17.28515625" style="1" bestFit="1" customWidth="1"/>
    <col min="8168" max="8168" width="11" style="1" bestFit="1" customWidth="1"/>
    <col min="8169" max="8169" width="19.85546875" style="1" bestFit="1" customWidth="1"/>
    <col min="8170" max="8172" width="9.140625" style="1" customWidth="1"/>
    <col min="8173" max="8173" width="16.7109375" style="1" customWidth="1"/>
    <col min="8174" max="8400" width="8.85546875" style="1"/>
    <col min="8401" max="8401" width="11.5703125" style="1" customWidth="1"/>
    <col min="8402" max="8402" width="27.42578125" style="1" customWidth="1"/>
    <col min="8403" max="8403" width="134.28515625" style="1" customWidth="1"/>
    <col min="8404" max="8404" width="11.140625" style="1" customWidth="1"/>
    <col min="8405" max="8405" width="21.42578125" style="1" customWidth="1"/>
    <col min="8406" max="8406" width="19.42578125" style="1" customWidth="1"/>
    <col min="8407" max="8407" width="14.140625" style="1" customWidth="1"/>
    <col min="8408" max="8408" width="12.7109375" style="1" customWidth="1"/>
    <col min="8409" max="8409" width="23.42578125" style="1" customWidth="1"/>
    <col min="8410" max="8410" width="25.85546875" style="1" customWidth="1"/>
    <col min="8411" max="8411" width="23.7109375" style="1" customWidth="1"/>
    <col min="8412" max="8412" width="20.28515625" style="1" customWidth="1"/>
    <col min="8413" max="8413" width="24.140625" style="1" customWidth="1"/>
    <col min="8414" max="8414" width="18.7109375" style="1" bestFit="1" customWidth="1"/>
    <col min="8415" max="8415" width="12.140625" style="1" bestFit="1" customWidth="1"/>
    <col min="8416" max="8416" width="19.85546875" style="1" bestFit="1" customWidth="1"/>
    <col min="8417" max="8417" width="3.7109375" style="1" customWidth="1"/>
    <col min="8418" max="8418" width="20.140625" style="1" bestFit="1" customWidth="1"/>
    <col min="8419" max="8419" width="15.7109375" style="1" customWidth="1"/>
    <col min="8420" max="8420" width="3.7109375" style="1" customWidth="1"/>
    <col min="8421" max="8421" width="10.42578125" style="1" customWidth="1"/>
    <col min="8422" max="8422" width="22.7109375" style="1" customWidth="1"/>
    <col min="8423" max="8423" width="17.28515625" style="1" bestFit="1" customWidth="1"/>
    <col min="8424" max="8424" width="11" style="1" bestFit="1" customWidth="1"/>
    <col min="8425" max="8425" width="19.85546875" style="1" bestFit="1" customWidth="1"/>
    <col min="8426" max="8428" width="9.140625" style="1" customWidth="1"/>
    <col min="8429" max="8429" width="16.7109375" style="1" customWidth="1"/>
    <col min="8430" max="8656" width="8.85546875" style="1"/>
    <col min="8657" max="8657" width="11.5703125" style="1" customWidth="1"/>
    <col min="8658" max="8658" width="27.42578125" style="1" customWidth="1"/>
    <col min="8659" max="8659" width="134.28515625" style="1" customWidth="1"/>
    <col min="8660" max="8660" width="11.140625" style="1" customWidth="1"/>
    <col min="8661" max="8661" width="21.42578125" style="1" customWidth="1"/>
    <col min="8662" max="8662" width="19.42578125" style="1" customWidth="1"/>
    <col min="8663" max="8663" width="14.140625" style="1" customWidth="1"/>
    <col min="8664" max="8664" width="12.7109375" style="1" customWidth="1"/>
    <col min="8665" max="8665" width="23.42578125" style="1" customWidth="1"/>
    <col min="8666" max="8666" width="25.85546875" style="1" customWidth="1"/>
    <col min="8667" max="8667" width="23.7109375" style="1" customWidth="1"/>
    <col min="8668" max="8668" width="20.28515625" style="1" customWidth="1"/>
    <col min="8669" max="8669" width="24.140625" style="1" customWidth="1"/>
    <col min="8670" max="8670" width="18.7109375" style="1" bestFit="1" customWidth="1"/>
    <col min="8671" max="8671" width="12.140625" style="1" bestFit="1" customWidth="1"/>
    <col min="8672" max="8672" width="19.85546875" style="1" bestFit="1" customWidth="1"/>
    <col min="8673" max="8673" width="3.7109375" style="1" customWidth="1"/>
    <col min="8674" max="8674" width="20.140625" style="1" bestFit="1" customWidth="1"/>
    <col min="8675" max="8675" width="15.7109375" style="1" customWidth="1"/>
    <col min="8676" max="8676" width="3.7109375" style="1" customWidth="1"/>
    <col min="8677" max="8677" width="10.42578125" style="1" customWidth="1"/>
    <col min="8678" max="8678" width="22.7109375" style="1" customWidth="1"/>
    <col min="8679" max="8679" width="17.28515625" style="1" bestFit="1" customWidth="1"/>
    <col min="8680" max="8680" width="11" style="1" bestFit="1" customWidth="1"/>
    <col min="8681" max="8681" width="19.85546875" style="1" bestFit="1" customWidth="1"/>
    <col min="8682" max="8684" width="9.140625" style="1" customWidth="1"/>
    <col min="8685" max="8685" width="16.7109375" style="1" customWidth="1"/>
    <col min="8686" max="8912" width="8.85546875" style="1"/>
    <col min="8913" max="8913" width="11.5703125" style="1" customWidth="1"/>
    <col min="8914" max="8914" width="27.42578125" style="1" customWidth="1"/>
    <col min="8915" max="8915" width="134.28515625" style="1" customWidth="1"/>
    <col min="8916" max="8916" width="11.140625" style="1" customWidth="1"/>
    <col min="8917" max="8917" width="21.42578125" style="1" customWidth="1"/>
    <col min="8918" max="8918" width="19.42578125" style="1" customWidth="1"/>
    <col min="8919" max="8919" width="14.140625" style="1" customWidth="1"/>
    <col min="8920" max="8920" width="12.7109375" style="1" customWidth="1"/>
    <col min="8921" max="8921" width="23.42578125" style="1" customWidth="1"/>
    <col min="8922" max="8922" width="25.85546875" style="1" customWidth="1"/>
    <col min="8923" max="8923" width="23.7109375" style="1" customWidth="1"/>
    <col min="8924" max="8924" width="20.28515625" style="1" customWidth="1"/>
    <col min="8925" max="8925" width="24.140625" style="1" customWidth="1"/>
    <col min="8926" max="8926" width="18.7109375" style="1" bestFit="1" customWidth="1"/>
    <col min="8927" max="8927" width="12.140625" style="1" bestFit="1" customWidth="1"/>
    <col min="8928" max="8928" width="19.85546875" style="1" bestFit="1" customWidth="1"/>
    <col min="8929" max="8929" width="3.7109375" style="1" customWidth="1"/>
    <col min="8930" max="8930" width="20.140625" style="1" bestFit="1" customWidth="1"/>
    <col min="8931" max="8931" width="15.7109375" style="1" customWidth="1"/>
    <col min="8932" max="8932" width="3.7109375" style="1" customWidth="1"/>
    <col min="8933" max="8933" width="10.42578125" style="1" customWidth="1"/>
    <col min="8934" max="8934" width="22.7109375" style="1" customWidth="1"/>
    <col min="8935" max="8935" width="17.28515625" style="1" bestFit="1" customWidth="1"/>
    <col min="8936" max="8936" width="11" style="1" bestFit="1" customWidth="1"/>
    <col min="8937" max="8937" width="19.85546875" style="1" bestFit="1" customWidth="1"/>
    <col min="8938" max="8940" width="9.140625" style="1" customWidth="1"/>
    <col min="8941" max="8941" width="16.7109375" style="1" customWidth="1"/>
    <col min="8942" max="9168" width="8.85546875" style="1"/>
    <col min="9169" max="9169" width="11.5703125" style="1" customWidth="1"/>
    <col min="9170" max="9170" width="27.42578125" style="1" customWidth="1"/>
    <col min="9171" max="9171" width="134.28515625" style="1" customWidth="1"/>
    <col min="9172" max="9172" width="11.140625" style="1" customWidth="1"/>
    <col min="9173" max="9173" width="21.42578125" style="1" customWidth="1"/>
    <col min="9174" max="9174" width="19.42578125" style="1" customWidth="1"/>
    <col min="9175" max="9175" width="14.140625" style="1" customWidth="1"/>
    <col min="9176" max="9176" width="12.7109375" style="1" customWidth="1"/>
    <col min="9177" max="9177" width="23.42578125" style="1" customWidth="1"/>
    <col min="9178" max="9178" width="25.85546875" style="1" customWidth="1"/>
    <col min="9179" max="9179" width="23.7109375" style="1" customWidth="1"/>
    <col min="9180" max="9180" width="20.28515625" style="1" customWidth="1"/>
    <col min="9181" max="9181" width="24.140625" style="1" customWidth="1"/>
    <col min="9182" max="9182" width="18.7109375" style="1" bestFit="1" customWidth="1"/>
    <col min="9183" max="9183" width="12.140625" style="1" bestFit="1" customWidth="1"/>
    <col min="9184" max="9184" width="19.85546875" style="1" bestFit="1" customWidth="1"/>
    <col min="9185" max="9185" width="3.7109375" style="1" customWidth="1"/>
    <col min="9186" max="9186" width="20.140625" style="1" bestFit="1" customWidth="1"/>
    <col min="9187" max="9187" width="15.7109375" style="1" customWidth="1"/>
    <col min="9188" max="9188" width="3.7109375" style="1" customWidth="1"/>
    <col min="9189" max="9189" width="10.42578125" style="1" customWidth="1"/>
    <col min="9190" max="9190" width="22.7109375" style="1" customWidth="1"/>
    <col min="9191" max="9191" width="17.28515625" style="1" bestFit="1" customWidth="1"/>
    <col min="9192" max="9192" width="11" style="1" bestFit="1" customWidth="1"/>
    <col min="9193" max="9193" width="19.85546875" style="1" bestFit="1" customWidth="1"/>
    <col min="9194" max="9196" width="9.140625" style="1" customWidth="1"/>
    <col min="9197" max="9197" width="16.7109375" style="1" customWidth="1"/>
    <col min="9198" max="9424" width="8.85546875" style="1"/>
    <col min="9425" max="9425" width="11.5703125" style="1" customWidth="1"/>
    <col min="9426" max="9426" width="27.42578125" style="1" customWidth="1"/>
    <col min="9427" max="9427" width="134.28515625" style="1" customWidth="1"/>
    <col min="9428" max="9428" width="11.140625" style="1" customWidth="1"/>
    <col min="9429" max="9429" width="21.42578125" style="1" customWidth="1"/>
    <col min="9430" max="9430" width="19.42578125" style="1" customWidth="1"/>
    <col min="9431" max="9431" width="14.140625" style="1" customWidth="1"/>
    <col min="9432" max="9432" width="12.7109375" style="1" customWidth="1"/>
    <col min="9433" max="9433" width="23.42578125" style="1" customWidth="1"/>
    <col min="9434" max="9434" width="25.85546875" style="1" customWidth="1"/>
    <col min="9435" max="9435" width="23.7109375" style="1" customWidth="1"/>
    <col min="9436" max="9436" width="20.28515625" style="1" customWidth="1"/>
    <col min="9437" max="9437" width="24.140625" style="1" customWidth="1"/>
    <col min="9438" max="9438" width="18.7109375" style="1" bestFit="1" customWidth="1"/>
    <col min="9439" max="9439" width="12.140625" style="1" bestFit="1" customWidth="1"/>
    <col min="9440" max="9440" width="19.85546875" style="1" bestFit="1" customWidth="1"/>
    <col min="9441" max="9441" width="3.7109375" style="1" customWidth="1"/>
    <col min="9442" max="9442" width="20.140625" style="1" bestFit="1" customWidth="1"/>
    <col min="9443" max="9443" width="15.7109375" style="1" customWidth="1"/>
    <col min="9444" max="9444" width="3.7109375" style="1" customWidth="1"/>
    <col min="9445" max="9445" width="10.42578125" style="1" customWidth="1"/>
    <col min="9446" max="9446" width="22.7109375" style="1" customWidth="1"/>
    <col min="9447" max="9447" width="17.28515625" style="1" bestFit="1" customWidth="1"/>
    <col min="9448" max="9448" width="11" style="1" bestFit="1" customWidth="1"/>
    <col min="9449" max="9449" width="19.85546875" style="1" bestFit="1" customWidth="1"/>
    <col min="9450" max="9452" width="9.140625" style="1" customWidth="1"/>
    <col min="9453" max="9453" width="16.7109375" style="1" customWidth="1"/>
    <col min="9454" max="9680" width="8.85546875" style="1"/>
    <col min="9681" max="9681" width="11.5703125" style="1" customWidth="1"/>
    <col min="9682" max="9682" width="27.42578125" style="1" customWidth="1"/>
    <col min="9683" max="9683" width="134.28515625" style="1" customWidth="1"/>
    <col min="9684" max="9684" width="11.140625" style="1" customWidth="1"/>
    <col min="9685" max="9685" width="21.42578125" style="1" customWidth="1"/>
    <col min="9686" max="9686" width="19.42578125" style="1" customWidth="1"/>
    <col min="9687" max="9687" width="14.140625" style="1" customWidth="1"/>
    <col min="9688" max="9688" width="12.7109375" style="1" customWidth="1"/>
    <col min="9689" max="9689" width="23.42578125" style="1" customWidth="1"/>
    <col min="9690" max="9690" width="25.85546875" style="1" customWidth="1"/>
    <col min="9691" max="9691" width="23.7109375" style="1" customWidth="1"/>
    <col min="9692" max="9692" width="20.28515625" style="1" customWidth="1"/>
    <col min="9693" max="9693" width="24.140625" style="1" customWidth="1"/>
    <col min="9694" max="9694" width="18.7109375" style="1" bestFit="1" customWidth="1"/>
    <col min="9695" max="9695" width="12.140625" style="1" bestFit="1" customWidth="1"/>
    <col min="9696" max="9696" width="19.85546875" style="1" bestFit="1" customWidth="1"/>
    <col min="9697" max="9697" width="3.7109375" style="1" customWidth="1"/>
    <col min="9698" max="9698" width="20.140625" style="1" bestFit="1" customWidth="1"/>
    <col min="9699" max="9699" width="15.7109375" style="1" customWidth="1"/>
    <col min="9700" max="9700" width="3.7109375" style="1" customWidth="1"/>
    <col min="9701" max="9701" width="10.42578125" style="1" customWidth="1"/>
    <col min="9702" max="9702" width="22.7109375" style="1" customWidth="1"/>
    <col min="9703" max="9703" width="17.28515625" style="1" bestFit="1" customWidth="1"/>
    <col min="9704" max="9704" width="11" style="1" bestFit="1" customWidth="1"/>
    <col min="9705" max="9705" width="19.85546875" style="1" bestFit="1" customWidth="1"/>
    <col min="9706" max="9708" width="9.140625" style="1" customWidth="1"/>
    <col min="9709" max="9709" width="16.7109375" style="1" customWidth="1"/>
    <col min="9710" max="9936" width="8.85546875" style="1"/>
    <col min="9937" max="9937" width="11.5703125" style="1" customWidth="1"/>
    <col min="9938" max="9938" width="27.42578125" style="1" customWidth="1"/>
    <col min="9939" max="9939" width="134.28515625" style="1" customWidth="1"/>
    <col min="9940" max="9940" width="11.140625" style="1" customWidth="1"/>
    <col min="9941" max="9941" width="21.42578125" style="1" customWidth="1"/>
    <col min="9942" max="9942" width="19.42578125" style="1" customWidth="1"/>
    <col min="9943" max="9943" width="14.140625" style="1" customWidth="1"/>
    <col min="9944" max="9944" width="12.7109375" style="1" customWidth="1"/>
    <col min="9945" max="9945" width="23.42578125" style="1" customWidth="1"/>
    <col min="9946" max="9946" width="25.85546875" style="1" customWidth="1"/>
    <col min="9947" max="9947" width="23.7109375" style="1" customWidth="1"/>
    <col min="9948" max="9948" width="20.28515625" style="1" customWidth="1"/>
    <col min="9949" max="9949" width="24.140625" style="1" customWidth="1"/>
    <col min="9950" max="9950" width="18.7109375" style="1" bestFit="1" customWidth="1"/>
    <col min="9951" max="9951" width="12.140625" style="1" bestFit="1" customWidth="1"/>
    <col min="9952" max="9952" width="19.85546875" style="1" bestFit="1" customWidth="1"/>
    <col min="9953" max="9953" width="3.7109375" style="1" customWidth="1"/>
    <col min="9954" max="9954" width="20.140625" style="1" bestFit="1" customWidth="1"/>
    <col min="9955" max="9955" width="15.7109375" style="1" customWidth="1"/>
    <col min="9956" max="9956" width="3.7109375" style="1" customWidth="1"/>
    <col min="9957" max="9957" width="10.42578125" style="1" customWidth="1"/>
    <col min="9958" max="9958" width="22.7109375" style="1" customWidth="1"/>
    <col min="9959" max="9959" width="17.28515625" style="1" bestFit="1" customWidth="1"/>
    <col min="9960" max="9960" width="11" style="1" bestFit="1" customWidth="1"/>
    <col min="9961" max="9961" width="19.85546875" style="1" bestFit="1" customWidth="1"/>
    <col min="9962" max="9964" width="9.140625" style="1" customWidth="1"/>
    <col min="9965" max="9965" width="16.7109375" style="1" customWidth="1"/>
    <col min="9966" max="10192" width="8.85546875" style="1"/>
    <col min="10193" max="10193" width="11.5703125" style="1" customWidth="1"/>
    <col min="10194" max="10194" width="27.42578125" style="1" customWidth="1"/>
    <col min="10195" max="10195" width="134.28515625" style="1" customWidth="1"/>
    <col min="10196" max="10196" width="11.140625" style="1" customWidth="1"/>
    <col min="10197" max="10197" width="21.42578125" style="1" customWidth="1"/>
    <col min="10198" max="10198" width="19.42578125" style="1" customWidth="1"/>
    <col min="10199" max="10199" width="14.140625" style="1" customWidth="1"/>
    <col min="10200" max="10200" width="12.7109375" style="1" customWidth="1"/>
    <col min="10201" max="10201" width="23.42578125" style="1" customWidth="1"/>
    <col min="10202" max="10202" width="25.85546875" style="1" customWidth="1"/>
    <col min="10203" max="10203" width="23.7109375" style="1" customWidth="1"/>
    <col min="10204" max="10204" width="20.28515625" style="1" customWidth="1"/>
    <col min="10205" max="10205" width="24.140625" style="1" customWidth="1"/>
    <col min="10206" max="10206" width="18.7109375" style="1" bestFit="1" customWidth="1"/>
    <col min="10207" max="10207" width="12.140625" style="1" bestFit="1" customWidth="1"/>
    <col min="10208" max="10208" width="19.85546875" style="1" bestFit="1" customWidth="1"/>
    <col min="10209" max="10209" width="3.7109375" style="1" customWidth="1"/>
    <col min="10210" max="10210" width="20.140625" style="1" bestFit="1" customWidth="1"/>
    <col min="10211" max="10211" width="15.7109375" style="1" customWidth="1"/>
    <col min="10212" max="10212" width="3.7109375" style="1" customWidth="1"/>
    <col min="10213" max="10213" width="10.42578125" style="1" customWidth="1"/>
    <col min="10214" max="10214" width="22.7109375" style="1" customWidth="1"/>
    <col min="10215" max="10215" width="17.28515625" style="1" bestFit="1" customWidth="1"/>
    <col min="10216" max="10216" width="11" style="1" bestFit="1" customWidth="1"/>
    <col min="10217" max="10217" width="19.85546875" style="1" bestFit="1" customWidth="1"/>
    <col min="10218" max="10220" width="9.140625" style="1" customWidth="1"/>
    <col min="10221" max="10221" width="16.7109375" style="1" customWidth="1"/>
    <col min="10222" max="10448" width="8.85546875" style="1"/>
    <col min="10449" max="10449" width="11.5703125" style="1" customWidth="1"/>
    <col min="10450" max="10450" width="27.42578125" style="1" customWidth="1"/>
    <col min="10451" max="10451" width="134.28515625" style="1" customWidth="1"/>
    <col min="10452" max="10452" width="11.140625" style="1" customWidth="1"/>
    <col min="10453" max="10453" width="21.42578125" style="1" customWidth="1"/>
    <col min="10454" max="10454" width="19.42578125" style="1" customWidth="1"/>
    <col min="10455" max="10455" width="14.140625" style="1" customWidth="1"/>
    <col min="10456" max="10456" width="12.7109375" style="1" customWidth="1"/>
    <col min="10457" max="10457" width="23.42578125" style="1" customWidth="1"/>
    <col min="10458" max="10458" width="25.85546875" style="1" customWidth="1"/>
    <col min="10459" max="10459" width="23.7109375" style="1" customWidth="1"/>
    <col min="10460" max="10460" width="20.28515625" style="1" customWidth="1"/>
    <col min="10461" max="10461" width="24.140625" style="1" customWidth="1"/>
    <col min="10462" max="10462" width="18.7109375" style="1" bestFit="1" customWidth="1"/>
    <col min="10463" max="10463" width="12.140625" style="1" bestFit="1" customWidth="1"/>
    <col min="10464" max="10464" width="19.85546875" style="1" bestFit="1" customWidth="1"/>
    <col min="10465" max="10465" width="3.7109375" style="1" customWidth="1"/>
    <col min="10466" max="10466" width="20.140625" style="1" bestFit="1" customWidth="1"/>
    <col min="10467" max="10467" width="15.7109375" style="1" customWidth="1"/>
    <col min="10468" max="10468" width="3.7109375" style="1" customWidth="1"/>
    <col min="10469" max="10469" width="10.42578125" style="1" customWidth="1"/>
    <col min="10470" max="10470" width="22.7109375" style="1" customWidth="1"/>
    <col min="10471" max="10471" width="17.28515625" style="1" bestFit="1" customWidth="1"/>
    <col min="10472" max="10472" width="11" style="1" bestFit="1" customWidth="1"/>
    <col min="10473" max="10473" width="19.85546875" style="1" bestFit="1" customWidth="1"/>
    <col min="10474" max="10476" width="9.140625" style="1" customWidth="1"/>
    <col min="10477" max="10477" width="16.7109375" style="1" customWidth="1"/>
    <col min="10478" max="10704" width="8.85546875" style="1"/>
    <col min="10705" max="10705" width="11.5703125" style="1" customWidth="1"/>
    <col min="10706" max="10706" width="27.42578125" style="1" customWidth="1"/>
    <col min="10707" max="10707" width="134.28515625" style="1" customWidth="1"/>
    <col min="10708" max="10708" width="11.140625" style="1" customWidth="1"/>
    <col min="10709" max="10709" width="21.42578125" style="1" customWidth="1"/>
    <col min="10710" max="10710" width="19.42578125" style="1" customWidth="1"/>
    <col min="10711" max="10711" width="14.140625" style="1" customWidth="1"/>
    <col min="10712" max="10712" width="12.7109375" style="1" customWidth="1"/>
    <col min="10713" max="10713" width="23.42578125" style="1" customWidth="1"/>
    <col min="10714" max="10714" width="25.85546875" style="1" customWidth="1"/>
    <col min="10715" max="10715" width="23.7109375" style="1" customWidth="1"/>
    <col min="10716" max="10716" width="20.28515625" style="1" customWidth="1"/>
    <col min="10717" max="10717" width="24.140625" style="1" customWidth="1"/>
    <col min="10718" max="10718" width="18.7109375" style="1" bestFit="1" customWidth="1"/>
    <col min="10719" max="10719" width="12.140625" style="1" bestFit="1" customWidth="1"/>
    <col min="10720" max="10720" width="19.85546875" style="1" bestFit="1" customWidth="1"/>
    <col min="10721" max="10721" width="3.7109375" style="1" customWidth="1"/>
    <col min="10722" max="10722" width="20.140625" style="1" bestFit="1" customWidth="1"/>
    <col min="10723" max="10723" width="15.7109375" style="1" customWidth="1"/>
    <col min="10724" max="10724" width="3.7109375" style="1" customWidth="1"/>
    <col min="10725" max="10725" width="10.42578125" style="1" customWidth="1"/>
    <col min="10726" max="10726" width="22.7109375" style="1" customWidth="1"/>
    <col min="10727" max="10727" width="17.28515625" style="1" bestFit="1" customWidth="1"/>
    <col min="10728" max="10728" width="11" style="1" bestFit="1" customWidth="1"/>
    <col min="10729" max="10729" width="19.85546875" style="1" bestFit="1" customWidth="1"/>
    <col min="10730" max="10732" width="9.140625" style="1" customWidth="1"/>
    <col min="10733" max="10733" width="16.7109375" style="1" customWidth="1"/>
    <col min="10734" max="10960" width="8.85546875" style="1"/>
    <col min="10961" max="10961" width="11.5703125" style="1" customWidth="1"/>
    <col min="10962" max="10962" width="27.42578125" style="1" customWidth="1"/>
    <col min="10963" max="10963" width="134.28515625" style="1" customWidth="1"/>
    <col min="10964" max="10964" width="11.140625" style="1" customWidth="1"/>
    <col min="10965" max="10965" width="21.42578125" style="1" customWidth="1"/>
    <col min="10966" max="10966" width="19.42578125" style="1" customWidth="1"/>
    <col min="10967" max="10967" width="14.140625" style="1" customWidth="1"/>
    <col min="10968" max="10968" width="12.7109375" style="1" customWidth="1"/>
    <col min="10969" max="10969" width="23.42578125" style="1" customWidth="1"/>
    <col min="10970" max="10970" width="25.85546875" style="1" customWidth="1"/>
    <col min="10971" max="10971" width="23.7109375" style="1" customWidth="1"/>
    <col min="10972" max="10972" width="20.28515625" style="1" customWidth="1"/>
    <col min="10973" max="10973" width="24.140625" style="1" customWidth="1"/>
    <col min="10974" max="10974" width="18.7109375" style="1" bestFit="1" customWidth="1"/>
    <col min="10975" max="10975" width="12.140625" style="1" bestFit="1" customWidth="1"/>
    <col min="10976" max="10976" width="19.85546875" style="1" bestFit="1" customWidth="1"/>
    <col min="10977" max="10977" width="3.7109375" style="1" customWidth="1"/>
    <col min="10978" max="10978" width="20.140625" style="1" bestFit="1" customWidth="1"/>
    <col min="10979" max="10979" width="15.7109375" style="1" customWidth="1"/>
    <col min="10980" max="10980" width="3.7109375" style="1" customWidth="1"/>
    <col min="10981" max="10981" width="10.42578125" style="1" customWidth="1"/>
    <col min="10982" max="10982" width="22.7109375" style="1" customWidth="1"/>
    <col min="10983" max="10983" width="17.28515625" style="1" bestFit="1" customWidth="1"/>
    <col min="10984" max="10984" width="11" style="1" bestFit="1" customWidth="1"/>
    <col min="10985" max="10985" width="19.85546875" style="1" bestFit="1" customWidth="1"/>
    <col min="10986" max="10988" width="9.140625" style="1" customWidth="1"/>
    <col min="10989" max="10989" width="16.7109375" style="1" customWidth="1"/>
    <col min="10990" max="11216" width="8.85546875" style="1"/>
    <col min="11217" max="11217" width="11.5703125" style="1" customWidth="1"/>
    <col min="11218" max="11218" width="27.42578125" style="1" customWidth="1"/>
    <col min="11219" max="11219" width="134.28515625" style="1" customWidth="1"/>
    <col min="11220" max="11220" width="11.140625" style="1" customWidth="1"/>
    <col min="11221" max="11221" width="21.42578125" style="1" customWidth="1"/>
    <col min="11222" max="11222" width="19.42578125" style="1" customWidth="1"/>
    <col min="11223" max="11223" width="14.140625" style="1" customWidth="1"/>
    <col min="11224" max="11224" width="12.7109375" style="1" customWidth="1"/>
    <col min="11225" max="11225" width="23.42578125" style="1" customWidth="1"/>
    <col min="11226" max="11226" width="25.85546875" style="1" customWidth="1"/>
    <col min="11227" max="11227" width="23.7109375" style="1" customWidth="1"/>
    <col min="11228" max="11228" width="20.28515625" style="1" customWidth="1"/>
    <col min="11229" max="11229" width="24.140625" style="1" customWidth="1"/>
    <col min="11230" max="11230" width="18.7109375" style="1" bestFit="1" customWidth="1"/>
    <col min="11231" max="11231" width="12.140625" style="1" bestFit="1" customWidth="1"/>
    <col min="11232" max="11232" width="19.85546875" style="1" bestFit="1" customWidth="1"/>
    <col min="11233" max="11233" width="3.7109375" style="1" customWidth="1"/>
    <col min="11234" max="11234" width="20.140625" style="1" bestFit="1" customWidth="1"/>
    <col min="11235" max="11235" width="15.7109375" style="1" customWidth="1"/>
    <col min="11236" max="11236" width="3.7109375" style="1" customWidth="1"/>
    <col min="11237" max="11237" width="10.42578125" style="1" customWidth="1"/>
    <col min="11238" max="11238" width="22.7109375" style="1" customWidth="1"/>
    <col min="11239" max="11239" width="17.28515625" style="1" bestFit="1" customWidth="1"/>
    <col min="11240" max="11240" width="11" style="1" bestFit="1" customWidth="1"/>
    <col min="11241" max="11241" width="19.85546875" style="1" bestFit="1" customWidth="1"/>
    <col min="11242" max="11244" width="9.140625" style="1" customWidth="1"/>
    <col min="11245" max="11245" width="16.7109375" style="1" customWidth="1"/>
    <col min="11246" max="11472" width="8.85546875" style="1"/>
    <col min="11473" max="11473" width="11.5703125" style="1" customWidth="1"/>
    <col min="11474" max="11474" width="27.42578125" style="1" customWidth="1"/>
    <col min="11475" max="11475" width="134.28515625" style="1" customWidth="1"/>
    <col min="11476" max="11476" width="11.140625" style="1" customWidth="1"/>
    <col min="11477" max="11477" width="21.42578125" style="1" customWidth="1"/>
    <col min="11478" max="11478" width="19.42578125" style="1" customWidth="1"/>
    <col min="11479" max="11479" width="14.140625" style="1" customWidth="1"/>
    <col min="11480" max="11480" width="12.7109375" style="1" customWidth="1"/>
    <col min="11481" max="11481" width="23.42578125" style="1" customWidth="1"/>
    <col min="11482" max="11482" width="25.85546875" style="1" customWidth="1"/>
    <col min="11483" max="11483" width="23.7109375" style="1" customWidth="1"/>
    <col min="11484" max="11484" width="20.28515625" style="1" customWidth="1"/>
    <col min="11485" max="11485" width="24.140625" style="1" customWidth="1"/>
    <col min="11486" max="11486" width="18.7109375" style="1" bestFit="1" customWidth="1"/>
    <col min="11487" max="11487" width="12.140625" style="1" bestFit="1" customWidth="1"/>
    <col min="11488" max="11488" width="19.85546875" style="1" bestFit="1" customWidth="1"/>
    <col min="11489" max="11489" width="3.7109375" style="1" customWidth="1"/>
    <col min="11490" max="11490" width="20.140625" style="1" bestFit="1" customWidth="1"/>
    <col min="11491" max="11491" width="15.7109375" style="1" customWidth="1"/>
    <col min="11492" max="11492" width="3.7109375" style="1" customWidth="1"/>
    <col min="11493" max="11493" width="10.42578125" style="1" customWidth="1"/>
    <col min="11494" max="11494" width="22.7109375" style="1" customWidth="1"/>
    <col min="11495" max="11495" width="17.28515625" style="1" bestFit="1" customWidth="1"/>
    <col min="11496" max="11496" width="11" style="1" bestFit="1" customWidth="1"/>
    <col min="11497" max="11497" width="19.85546875" style="1" bestFit="1" customWidth="1"/>
    <col min="11498" max="11500" width="9.140625" style="1" customWidth="1"/>
    <col min="11501" max="11501" width="16.7109375" style="1" customWidth="1"/>
    <col min="11502" max="11728" width="8.85546875" style="1"/>
    <col min="11729" max="11729" width="11.5703125" style="1" customWidth="1"/>
    <col min="11730" max="11730" width="27.42578125" style="1" customWidth="1"/>
    <col min="11731" max="11731" width="134.28515625" style="1" customWidth="1"/>
    <col min="11732" max="11732" width="11.140625" style="1" customWidth="1"/>
    <col min="11733" max="11733" width="21.42578125" style="1" customWidth="1"/>
    <col min="11734" max="11734" width="19.42578125" style="1" customWidth="1"/>
    <col min="11735" max="11735" width="14.140625" style="1" customWidth="1"/>
    <col min="11736" max="11736" width="12.7109375" style="1" customWidth="1"/>
    <col min="11737" max="11737" width="23.42578125" style="1" customWidth="1"/>
    <col min="11738" max="11738" width="25.85546875" style="1" customWidth="1"/>
    <col min="11739" max="11739" width="23.7109375" style="1" customWidth="1"/>
    <col min="11740" max="11740" width="20.28515625" style="1" customWidth="1"/>
    <col min="11741" max="11741" width="24.140625" style="1" customWidth="1"/>
    <col min="11742" max="11742" width="18.7109375" style="1" bestFit="1" customWidth="1"/>
    <col min="11743" max="11743" width="12.140625" style="1" bestFit="1" customWidth="1"/>
    <col min="11744" max="11744" width="19.85546875" style="1" bestFit="1" customWidth="1"/>
    <col min="11745" max="11745" width="3.7109375" style="1" customWidth="1"/>
    <col min="11746" max="11746" width="20.140625" style="1" bestFit="1" customWidth="1"/>
    <col min="11747" max="11747" width="15.7109375" style="1" customWidth="1"/>
    <col min="11748" max="11748" width="3.7109375" style="1" customWidth="1"/>
    <col min="11749" max="11749" width="10.42578125" style="1" customWidth="1"/>
    <col min="11750" max="11750" width="22.7109375" style="1" customWidth="1"/>
    <col min="11751" max="11751" width="17.28515625" style="1" bestFit="1" customWidth="1"/>
    <col min="11752" max="11752" width="11" style="1" bestFit="1" customWidth="1"/>
    <col min="11753" max="11753" width="19.85546875" style="1" bestFit="1" customWidth="1"/>
    <col min="11754" max="11756" width="9.140625" style="1" customWidth="1"/>
    <col min="11757" max="11757" width="16.7109375" style="1" customWidth="1"/>
    <col min="11758" max="11984" width="8.85546875" style="1"/>
    <col min="11985" max="11985" width="11.5703125" style="1" customWidth="1"/>
    <col min="11986" max="11986" width="27.42578125" style="1" customWidth="1"/>
    <col min="11987" max="11987" width="134.28515625" style="1" customWidth="1"/>
    <col min="11988" max="11988" width="11.140625" style="1" customWidth="1"/>
    <col min="11989" max="11989" width="21.42578125" style="1" customWidth="1"/>
    <col min="11990" max="11990" width="19.42578125" style="1" customWidth="1"/>
    <col min="11991" max="11991" width="14.140625" style="1" customWidth="1"/>
    <col min="11992" max="11992" width="12.7109375" style="1" customWidth="1"/>
    <col min="11993" max="11993" width="23.42578125" style="1" customWidth="1"/>
    <col min="11994" max="11994" width="25.85546875" style="1" customWidth="1"/>
    <col min="11995" max="11995" width="23.7109375" style="1" customWidth="1"/>
    <col min="11996" max="11996" width="20.28515625" style="1" customWidth="1"/>
    <col min="11997" max="11997" width="24.140625" style="1" customWidth="1"/>
    <col min="11998" max="11998" width="18.7109375" style="1" bestFit="1" customWidth="1"/>
    <col min="11999" max="11999" width="12.140625" style="1" bestFit="1" customWidth="1"/>
    <col min="12000" max="12000" width="19.85546875" style="1" bestFit="1" customWidth="1"/>
    <col min="12001" max="12001" width="3.7109375" style="1" customWidth="1"/>
    <col min="12002" max="12002" width="20.140625" style="1" bestFit="1" customWidth="1"/>
    <col min="12003" max="12003" width="15.7109375" style="1" customWidth="1"/>
    <col min="12004" max="12004" width="3.7109375" style="1" customWidth="1"/>
    <col min="12005" max="12005" width="10.42578125" style="1" customWidth="1"/>
    <col min="12006" max="12006" width="22.7109375" style="1" customWidth="1"/>
    <col min="12007" max="12007" width="17.28515625" style="1" bestFit="1" customWidth="1"/>
    <col min="12008" max="12008" width="11" style="1" bestFit="1" customWidth="1"/>
    <col min="12009" max="12009" width="19.85546875" style="1" bestFit="1" customWidth="1"/>
    <col min="12010" max="12012" width="9.140625" style="1" customWidth="1"/>
    <col min="12013" max="12013" width="16.7109375" style="1" customWidth="1"/>
    <col min="12014" max="12240" width="8.85546875" style="1"/>
    <col min="12241" max="12241" width="11.5703125" style="1" customWidth="1"/>
    <col min="12242" max="12242" width="27.42578125" style="1" customWidth="1"/>
    <col min="12243" max="12243" width="134.28515625" style="1" customWidth="1"/>
    <col min="12244" max="12244" width="11.140625" style="1" customWidth="1"/>
    <col min="12245" max="12245" width="21.42578125" style="1" customWidth="1"/>
    <col min="12246" max="12246" width="19.42578125" style="1" customWidth="1"/>
    <col min="12247" max="12247" width="14.140625" style="1" customWidth="1"/>
    <col min="12248" max="12248" width="12.7109375" style="1" customWidth="1"/>
    <col min="12249" max="12249" width="23.42578125" style="1" customWidth="1"/>
    <col min="12250" max="12250" width="25.85546875" style="1" customWidth="1"/>
    <col min="12251" max="12251" width="23.7109375" style="1" customWidth="1"/>
    <col min="12252" max="12252" width="20.28515625" style="1" customWidth="1"/>
    <col min="12253" max="12253" width="24.140625" style="1" customWidth="1"/>
    <col min="12254" max="12254" width="18.7109375" style="1" bestFit="1" customWidth="1"/>
    <col min="12255" max="12255" width="12.140625" style="1" bestFit="1" customWidth="1"/>
    <col min="12256" max="12256" width="19.85546875" style="1" bestFit="1" customWidth="1"/>
    <col min="12257" max="12257" width="3.7109375" style="1" customWidth="1"/>
    <col min="12258" max="12258" width="20.140625" style="1" bestFit="1" customWidth="1"/>
    <col min="12259" max="12259" width="15.7109375" style="1" customWidth="1"/>
    <col min="12260" max="12260" width="3.7109375" style="1" customWidth="1"/>
    <col min="12261" max="12261" width="10.42578125" style="1" customWidth="1"/>
    <col min="12262" max="12262" width="22.7109375" style="1" customWidth="1"/>
    <col min="12263" max="12263" width="17.28515625" style="1" bestFit="1" customWidth="1"/>
    <col min="12264" max="12264" width="11" style="1" bestFit="1" customWidth="1"/>
    <col min="12265" max="12265" width="19.85546875" style="1" bestFit="1" customWidth="1"/>
    <col min="12266" max="12268" width="9.140625" style="1" customWidth="1"/>
    <col min="12269" max="12269" width="16.7109375" style="1" customWidth="1"/>
    <col min="12270" max="12496" width="8.85546875" style="1"/>
    <col min="12497" max="12497" width="11.5703125" style="1" customWidth="1"/>
    <col min="12498" max="12498" width="27.42578125" style="1" customWidth="1"/>
    <col min="12499" max="12499" width="134.28515625" style="1" customWidth="1"/>
    <col min="12500" max="12500" width="11.140625" style="1" customWidth="1"/>
    <col min="12501" max="12501" width="21.42578125" style="1" customWidth="1"/>
    <col min="12502" max="12502" width="19.42578125" style="1" customWidth="1"/>
    <col min="12503" max="12503" width="14.140625" style="1" customWidth="1"/>
    <col min="12504" max="12504" width="12.7109375" style="1" customWidth="1"/>
    <col min="12505" max="12505" width="23.42578125" style="1" customWidth="1"/>
    <col min="12506" max="12506" width="25.85546875" style="1" customWidth="1"/>
    <col min="12507" max="12507" width="23.7109375" style="1" customWidth="1"/>
    <col min="12508" max="12508" width="20.28515625" style="1" customWidth="1"/>
    <col min="12509" max="12509" width="24.140625" style="1" customWidth="1"/>
    <col min="12510" max="12510" width="18.7109375" style="1" bestFit="1" customWidth="1"/>
    <col min="12511" max="12511" width="12.140625" style="1" bestFit="1" customWidth="1"/>
    <col min="12512" max="12512" width="19.85546875" style="1" bestFit="1" customWidth="1"/>
    <col min="12513" max="12513" width="3.7109375" style="1" customWidth="1"/>
    <col min="12514" max="12514" width="20.140625" style="1" bestFit="1" customWidth="1"/>
    <col min="12515" max="12515" width="15.7109375" style="1" customWidth="1"/>
    <col min="12516" max="12516" width="3.7109375" style="1" customWidth="1"/>
    <col min="12517" max="12517" width="10.42578125" style="1" customWidth="1"/>
    <col min="12518" max="12518" width="22.7109375" style="1" customWidth="1"/>
    <col min="12519" max="12519" width="17.28515625" style="1" bestFit="1" customWidth="1"/>
    <col min="12520" max="12520" width="11" style="1" bestFit="1" customWidth="1"/>
    <col min="12521" max="12521" width="19.85546875" style="1" bestFit="1" customWidth="1"/>
    <col min="12522" max="12524" width="9.140625" style="1" customWidth="1"/>
    <col min="12525" max="12525" width="16.7109375" style="1" customWidth="1"/>
    <col min="12526" max="12752" width="8.85546875" style="1"/>
    <col min="12753" max="12753" width="11.5703125" style="1" customWidth="1"/>
    <col min="12754" max="12754" width="27.42578125" style="1" customWidth="1"/>
    <col min="12755" max="12755" width="134.28515625" style="1" customWidth="1"/>
    <col min="12756" max="12756" width="11.140625" style="1" customWidth="1"/>
    <col min="12757" max="12757" width="21.42578125" style="1" customWidth="1"/>
    <col min="12758" max="12758" width="19.42578125" style="1" customWidth="1"/>
    <col min="12759" max="12759" width="14.140625" style="1" customWidth="1"/>
    <col min="12760" max="12760" width="12.7109375" style="1" customWidth="1"/>
    <col min="12761" max="12761" width="23.42578125" style="1" customWidth="1"/>
    <col min="12762" max="12762" width="25.85546875" style="1" customWidth="1"/>
    <col min="12763" max="12763" width="23.7109375" style="1" customWidth="1"/>
    <col min="12764" max="12764" width="20.28515625" style="1" customWidth="1"/>
    <col min="12765" max="12765" width="24.140625" style="1" customWidth="1"/>
    <col min="12766" max="12766" width="18.7109375" style="1" bestFit="1" customWidth="1"/>
    <col min="12767" max="12767" width="12.140625" style="1" bestFit="1" customWidth="1"/>
    <col min="12768" max="12768" width="19.85546875" style="1" bestFit="1" customWidth="1"/>
    <col min="12769" max="12769" width="3.7109375" style="1" customWidth="1"/>
    <col min="12770" max="12770" width="20.140625" style="1" bestFit="1" customWidth="1"/>
    <col min="12771" max="12771" width="15.7109375" style="1" customWidth="1"/>
    <col min="12772" max="12772" width="3.7109375" style="1" customWidth="1"/>
    <col min="12773" max="12773" width="10.42578125" style="1" customWidth="1"/>
    <col min="12774" max="12774" width="22.7109375" style="1" customWidth="1"/>
    <col min="12775" max="12775" width="17.28515625" style="1" bestFit="1" customWidth="1"/>
    <col min="12776" max="12776" width="11" style="1" bestFit="1" customWidth="1"/>
    <col min="12777" max="12777" width="19.85546875" style="1" bestFit="1" customWidth="1"/>
    <col min="12778" max="12780" width="9.140625" style="1" customWidth="1"/>
    <col min="12781" max="12781" width="16.7109375" style="1" customWidth="1"/>
    <col min="12782" max="13008" width="8.85546875" style="1"/>
    <col min="13009" max="13009" width="11.5703125" style="1" customWidth="1"/>
    <col min="13010" max="13010" width="27.42578125" style="1" customWidth="1"/>
    <col min="13011" max="13011" width="134.28515625" style="1" customWidth="1"/>
    <col min="13012" max="13012" width="11.140625" style="1" customWidth="1"/>
    <col min="13013" max="13013" width="21.42578125" style="1" customWidth="1"/>
    <col min="13014" max="13014" width="19.42578125" style="1" customWidth="1"/>
    <col min="13015" max="13015" width="14.140625" style="1" customWidth="1"/>
    <col min="13016" max="13016" width="12.7109375" style="1" customWidth="1"/>
    <col min="13017" max="13017" width="23.42578125" style="1" customWidth="1"/>
    <col min="13018" max="13018" width="25.85546875" style="1" customWidth="1"/>
    <col min="13019" max="13019" width="23.7109375" style="1" customWidth="1"/>
    <col min="13020" max="13020" width="20.28515625" style="1" customWidth="1"/>
    <col min="13021" max="13021" width="24.140625" style="1" customWidth="1"/>
    <col min="13022" max="13022" width="18.7109375" style="1" bestFit="1" customWidth="1"/>
    <col min="13023" max="13023" width="12.140625" style="1" bestFit="1" customWidth="1"/>
    <col min="13024" max="13024" width="19.85546875" style="1" bestFit="1" customWidth="1"/>
    <col min="13025" max="13025" width="3.7109375" style="1" customWidth="1"/>
    <col min="13026" max="13026" width="20.140625" style="1" bestFit="1" customWidth="1"/>
    <col min="13027" max="13027" width="15.7109375" style="1" customWidth="1"/>
    <col min="13028" max="13028" width="3.7109375" style="1" customWidth="1"/>
    <col min="13029" max="13029" width="10.42578125" style="1" customWidth="1"/>
    <col min="13030" max="13030" width="22.7109375" style="1" customWidth="1"/>
    <col min="13031" max="13031" width="17.28515625" style="1" bestFit="1" customWidth="1"/>
    <col min="13032" max="13032" width="11" style="1" bestFit="1" customWidth="1"/>
    <col min="13033" max="13033" width="19.85546875" style="1" bestFit="1" customWidth="1"/>
    <col min="13034" max="13036" width="9.140625" style="1" customWidth="1"/>
    <col min="13037" max="13037" width="16.7109375" style="1" customWidth="1"/>
    <col min="13038" max="13264" width="8.85546875" style="1"/>
    <col min="13265" max="13265" width="11.5703125" style="1" customWidth="1"/>
    <col min="13266" max="13266" width="27.42578125" style="1" customWidth="1"/>
    <col min="13267" max="13267" width="134.28515625" style="1" customWidth="1"/>
    <col min="13268" max="13268" width="11.140625" style="1" customWidth="1"/>
    <col min="13269" max="13269" width="21.42578125" style="1" customWidth="1"/>
    <col min="13270" max="13270" width="19.42578125" style="1" customWidth="1"/>
    <col min="13271" max="13271" width="14.140625" style="1" customWidth="1"/>
    <col min="13272" max="13272" width="12.7109375" style="1" customWidth="1"/>
    <col min="13273" max="13273" width="23.42578125" style="1" customWidth="1"/>
    <col min="13274" max="13274" width="25.85546875" style="1" customWidth="1"/>
    <col min="13275" max="13275" width="23.7109375" style="1" customWidth="1"/>
    <col min="13276" max="13276" width="20.28515625" style="1" customWidth="1"/>
    <col min="13277" max="13277" width="24.140625" style="1" customWidth="1"/>
    <col min="13278" max="13278" width="18.7109375" style="1" bestFit="1" customWidth="1"/>
    <col min="13279" max="13279" width="12.140625" style="1" bestFit="1" customWidth="1"/>
    <col min="13280" max="13280" width="19.85546875" style="1" bestFit="1" customWidth="1"/>
    <col min="13281" max="13281" width="3.7109375" style="1" customWidth="1"/>
    <col min="13282" max="13282" width="20.140625" style="1" bestFit="1" customWidth="1"/>
    <col min="13283" max="13283" width="15.7109375" style="1" customWidth="1"/>
    <col min="13284" max="13284" width="3.7109375" style="1" customWidth="1"/>
    <col min="13285" max="13285" width="10.42578125" style="1" customWidth="1"/>
    <col min="13286" max="13286" width="22.7109375" style="1" customWidth="1"/>
    <col min="13287" max="13287" width="17.28515625" style="1" bestFit="1" customWidth="1"/>
    <col min="13288" max="13288" width="11" style="1" bestFit="1" customWidth="1"/>
    <col min="13289" max="13289" width="19.85546875" style="1" bestFit="1" customWidth="1"/>
    <col min="13290" max="13292" width="9.140625" style="1" customWidth="1"/>
    <col min="13293" max="13293" width="16.7109375" style="1" customWidth="1"/>
    <col min="13294" max="13520" width="8.85546875" style="1"/>
    <col min="13521" max="13521" width="11.5703125" style="1" customWidth="1"/>
    <col min="13522" max="13522" width="27.42578125" style="1" customWidth="1"/>
    <col min="13523" max="13523" width="134.28515625" style="1" customWidth="1"/>
    <col min="13524" max="13524" width="11.140625" style="1" customWidth="1"/>
    <col min="13525" max="13525" width="21.42578125" style="1" customWidth="1"/>
    <col min="13526" max="13526" width="19.42578125" style="1" customWidth="1"/>
    <col min="13527" max="13527" width="14.140625" style="1" customWidth="1"/>
    <col min="13528" max="13528" width="12.7109375" style="1" customWidth="1"/>
    <col min="13529" max="13529" width="23.42578125" style="1" customWidth="1"/>
    <col min="13530" max="13530" width="25.85546875" style="1" customWidth="1"/>
    <col min="13531" max="13531" width="23.7109375" style="1" customWidth="1"/>
    <col min="13532" max="13532" width="20.28515625" style="1" customWidth="1"/>
    <col min="13533" max="13533" width="24.140625" style="1" customWidth="1"/>
    <col min="13534" max="13534" width="18.7109375" style="1" bestFit="1" customWidth="1"/>
    <col min="13535" max="13535" width="12.140625" style="1" bestFit="1" customWidth="1"/>
    <col min="13536" max="13536" width="19.85546875" style="1" bestFit="1" customWidth="1"/>
    <col min="13537" max="13537" width="3.7109375" style="1" customWidth="1"/>
    <col min="13538" max="13538" width="20.140625" style="1" bestFit="1" customWidth="1"/>
    <col min="13539" max="13539" width="15.7109375" style="1" customWidth="1"/>
    <col min="13540" max="13540" width="3.7109375" style="1" customWidth="1"/>
    <col min="13541" max="13541" width="10.42578125" style="1" customWidth="1"/>
    <col min="13542" max="13542" width="22.7109375" style="1" customWidth="1"/>
    <col min="13543" max="13543" width="17.28515625" style="1" bestFit="1" customWidth="1"/>
    <col min="13544" max="13544" width="11" style="1" bestFit="1" customWidth="1"/>
    <col min="13545" max="13545" width="19.85546875" style="1" bestFit="1" customWidth="1"/>
    <col min="13546" max="13548" width="9.140625" style="1" customWidth="1"/>
    <col min="13549" max="13549" width="16.7109375" style="1" customWidth="1"/>
    <col min="13550" max="13776" width="8.85546875" style="1"/>
    <col min="13777" max="13777" width="11.5703125" style="1" customWidth="1"/>
    <col min="13778" max="13778" width="27.42578125" style="1" customWidth="1"/>
    <col min="13779" max="13779" width="134.28515625" style="1" customWidth="1"/>
    <col min="13780" max="13780" width="11.140625" style="1" customWidth="1"/>
    <col min="13781" max="13781" width="21.42578125" style="1" customWidth="1"/>
    <col min="13782" max="13782" width="19.42578125" style="1" customWidth="1"/>
    <col min="13783" max="13783" width="14.140625" style="1" customWidth="1"/>
    <col min="13784" max="13784" width="12.7109375" style="1" customWidth="1"/>
    <col min="13785" max="13785" width="23.42578125" style="1" customWidth="1"/>
    <col min="13786" max="13786" width="25.85546875" style="1" customWidth="1"/>
    <col min="13787" max="13787" width="23.7109375" style="1" customWidth="1"/>
    <col min="13788" max="13788" width="20.28515625" style="1" customWidth="1"/>
    <col min="13789" max="13789" width="24.140625" style="1" customWidth="1"/>
    <col min="13790" max="13790" width="18.7109375" style="1" bestFit="1" customWidth="1"/>
    <col min="13791" max="13791" width="12.140625" style="1" bestFit="1" customWidth="1"/>
    <col min="13792" max="13792" width="19.85546875" style="1" bestFit="1" customWidth="1"/>
    <col min="13793" max="13793" width="3.7109375" style="1" customWidth="1"/>
    <col min="13794" max="13794" width="20.140625" style="1" bestFit="1" customWidth="1"/>
    <col min="13795" max="13795" width="15.7109375" style="1" customWidth="1"/>
    <col min="13796" max="13796" width="3.7109375" style="1" customWidth="1"/>
    <col min="13797" max="13797" width="10.42578125" style="1" customWidth="1"/>
    <col min="13798" max="13798" width="22.7109375" style="1" customWidth="1"/>
    <col min="13799" max="13799" width="17.28515625" style="1" bestFit="1" customWidth="1"/>
    <col min="13800" max="13800" width="11" style="1" bestFit="1" customWidth="1"/>
    <col min="13801" max="13801" width="19.85546875" style="1" bestFit="1" customWidth="1"/>
    <col min="13802" max="13804" width="9.140625" style="1" customWidth="1"/>
    <col min="13805" max="13805" width="16.7109375" style="1" customWidth="1"/>
    <col min="13806" max="14032" width="8.85546875" style="1"/>
    <col min="14033" max="14033" width="11.5703125" style="1" customWidth="1"/>
    <col min="14034" max="14034" width="27.42578125" style="1" customWidth="1"/>
    <col min="14035" max="14035" width="134.28515625" style="1" customWidth="1"/>
    <col min="14036" max="14036" width="11.140625" style="1" customWidth="1"/>
    <col min="14037" max="14037" width="21.42578125" style="1" customWidth="1"/>
    <col min="14038" max="14038" width="19.42578125" style="1" customWidth="1"/>
    <col min="14039" max="14039" width="14.140625" style="1" customWidth="1"/>
    <col min="14040" max="14040" width="12.7109375" style="1" customWidth="1"/>
    <col min="14041" max="14041" width="23.42578125" style="1" customWidth="1"/>
    <col min="14042" max="14042" width="25.85546875" style="1" customWidth="1"/>
    <col min="14043" max="14043" width="23.7109375" style="1" customWidth="1"/>
    <col min="14044" max="14044" width="20.28515625" style="1" customWidth="1"/>
    <col min="14045" max="14045" width="24.140625" style="1" customWidth="1"/>
    <col min="14046" max="14046" width="18.7109375" style="1" bestFit="1" customWidth="1"/>
    <col min="14047" max="14047" width="12.140625" style="1" bestFit="1" customWidth="1"/>
    <col min="14048" max="14048" width="19.85546875" style="1" bestFit="1" customWidth="1"/>
    <col min="14049" max="14049" width="3.7109375" style="1" customWidth="1"/>
    <col min="14050" max="14050" width="20.140625" style="1" bestFit="1" customWidth="1"/>
    <col min="14051" max="14051" width="15.7109375" style="1" customWidth="1"/>
    <col min="14052" max="14052" width="3.7109375" style="1" customWidth="1"/>
    <col min="14053" max="14053" width="10.42578125" style="1" customWidth="1"/>
    <col min="14054" max="14054" width="22.7109375" style="1" customWidth="1"/>
    <col min="14055" max="14055" width="17.28515625" style="1" bestFit="1" customWidth="1"/>
    <col min="14056" max="14056" width="11" style="1" bestFit="1" customWidth="1"/>
    <col min="14057" max="14057" width="19.85546875" style="1" bestFit="1" customWidth="1"/>
    <col min="14058" max="14060" width="9.140625" style="1" customWidth="1"/>
    <col min="14061" max="14061" width="16.7109375" style="1" customWidth="1"/>
    <col min="14062" max="14288" width="8.85546875" style="1"/>
    <col min="14289" max="14289" width="11.5703125" style="1" customWidth="1"/>
    <col min="14290" max="14290" width="27.42578125" style="1" customWidth="1"/>
    <col min="14291" max="14291" width="134.28515625" style="1" customWidth="1"/>
    <col min="14292" max="14292" width="11.140625" style="1" customWidth="1"/>
    <col min="14293" max="14293" width="21.42578125" style="1" customWidth="1"/>
    <col min="14294" max="14294" width="19.42578125" style="1" customWidth="1"/>
    <col min="14295" max="14295" width="14.140625" style="1" customWidth="1"/>
    <col min="14296" max="14296" width="12.7109375" style="1" customWidth="1"/>
    <col min="14297" max="14297" width="23.42578125" style="1" customWidth="1"/>
    <col min="14298" max="14298" width="25.85546875" style="1" customWidth="1"/>
    <col min="14299" max="14299" width="23.7109375" style="1" customWidth="1"/>
    <col min="14300" max="14300" width="20.28515625" style="1" customWidth="1"/>
    <col min="14301" max="14301" width="24.140625" style="1" customWidth="1"/>
    <col min="14302" max="14302" width="18.7109375" style="1" bestFit="1" customWidth="1"/>
    <col min="14303" max="14303" width="12.140625" style="1" bestFit="1" customWidth="1"/>
    <col min="14304" max="14304" width="19.85546875" style="1" bestFit="1" customWidth="1"/>
    <col min="14305" max="14305" width="3.7109375" style="1" customWidth="1"/>
    <col min="14306" max="14306" width="20.140625" style="1" bestFit="1" customWidth="1"/>
    <col min="14307" max="14307" width="15.7109375" style="1" customWidth="1"/>
    <col min="14308" max="14308" width="3.7109375" style="1" customWidth="1"/>
    <col min="14309" max="14309" width="10.42578125" style="1" customWidth="1"/>
    <col min="14310" max="14310" width="22.7109375" style="1" customWidth="1"/>
    <col min="14311" max="14311" width="17.28515625" style="1" bestFit="1" customWidth="1"/>
    <col min="14312" max="14312" width="11" style="1" bestFit="1" customWidth="1"/>
    <col min="14313" max="14313" width="19.85546875" style="1" bestFit="1" customWidth="1"/>
    <col min="14314" max="14316" width="9.140625" style="1" customWidth="1"/>
    <col min="14317" max="14317" width="16.7109375" style="1" customWidth="1"/>
    <col min="14318" max="14544" width="8.85546875" style="1"/>
    <col min="14545" max="14545" width="11.5703125" style="1" customWidth="1"/>
    <col min="14546" max="14546" width="27.42578125" style="1" customWidth="1"/>
    <col min="14547" max="14547" width="134.28515625" style="1" customWidth="1"/>
    <col min="14548" max="14548" width="11.140625" style="1" customWidth="1"/>
    <col min="14549" max="14549" width="21.42578125" style="1" customWidth="1"/>
    <col min="14550" max="14550" width="19.42578125" style="1" customWidth="1"/>
    <col min="14551" max="14551" width="14.140625" style="1" customWidth="1"/>
    <col min="14552" max="14552" width="12.7109375" style="1" customWidth="1"/>
    <col min="14553" max="14553" width="23.42578125" style="1" customWidth="1"/>
    <col min="14554" max="14554" width="25.85546875" style="1" customWidth="1"/>
    <col min="14555" max="14555" width="23.7109375" style="1" customWidth="1"/>
    <col min="14556" max="14556" width="20.28515625" style="1" customWidth="1"/>
    <col min="14557" max="14557" width="24.140625" style="1" customWidth="1"/>
    <col min="14558" max="14558" width="18.7109375" style="1" bestFit="1" customWidth="1"/>
    <col min="14559" max="14559" width="12.140625" style="1" bestFit="1" customWidth="1"/>
    <col min="14560" max="14560" width="19.85546875" style="1" bestFit="1" customWidth="1"/>
    <col min="14561" max="14561" width="3.7109375" style="1" customWidth="1"/>
    <col min="14562" max="14562" width="20.140625" style="1" bestFit="1" customWidth="1"/>
    <col min="14563" max="14563" width="15.7109375" style="1" customWidth="1"/>
    <col min="14564" max="14564" width="3.7109375" style="1" customWidth="1"/>
    <col min="14565" max="14565" width="10.42578125" style="1" customWidth="1"/>
    <col min="14566" max="14566" width="22.7109375" style="1" customWidth="1"/>
    <col min="14567" max="14567" width="17.28515625" style="1" bestFit="1" customWidth="1"/>
    <col min="14568" max="14568" width="11" style="1" bestFit="1" customWidth="1"/>
    <col min="14569" max="14569" width="19.85546875" style="1" bestFit="1" customWidth="1"/>
    <col min="14570" max="14572" width="9.140625" style="1" customWidth="1"/>
    <col min="14573" max="14573" width="16.7109375" style="1" customWidth="1"/>
    <col min="14574" max="14800" width="8.85546875" style="1"/>
    <col min="14801" max="14801" width="11.5703125" style="1" customWidth="1"/>
    <col min="14802" max="14802" width="27.42578125" style="1" customWidth="1"/>
    <col min="14803" max="14803" width="134.28515625" style="1" customWidth="1"/>
    <col min="14804" max="14804" width="11.140625" style="1" customWidth="1"/>
    <col min="14805" max="14805" width="21.42578125" style="1" customWidth="1"/>
    <col min="14806" max="14806" width="19.42578125" style="1" customWidth="1"/>
    <col min="14807" max="14807" width="14.140625" style="1" customWidth="1"/>
    <col min="14808" max="14808" width="12.7109375" style="1" customWidth="1"/>
    <col min="14809" max="14809" width="23.42578125" style="1" customWidth="1"/>
    <col min="14810" max="14810" width="25.85546875" style="1" customWidth="1"/>
    <col min="14811" max="14811" width="23.7109375" style="1" customWidth="1"/>
    <col min="14812" max="14812" width="20.28515625" style="1" customWidth="1"/>
    <col min="14813" max="14813" width="24.140625" style="1" customWidth="1"/>
    <col min="14814" max="14814" width="18.7109375" style="1" bestFit="1" customWidth="1"/>
    <col min="14815" max="14815" width="12.140625" style="1" bestFit="1" customWidth="1"/>
    <col min="14816" max="14816" width="19.85546875" style="1" bestFit="1" customWidth="1"/>
    <col min="14817" max="14817" width="3.7109375" style="1" customWidth="1"/>
    <col min="14818" max="14818" width="20.140625" style="1" bestFit="1" customWidth="1"/>
    <col min="14819" max="14819" width="15.7109375" style="1" customWidth="1"/>
    <col min="14820" max="14820" width="3.7109375" style="1" customWidth="1"/>
    <col min="14821" max="14821" width="10.42578125" style="1" customWidth="1"/>
    <col min="14822" max="14822" width="22.7109375" style="1" customWidth="1"/>
    <col min="14823" max="14823" width="17.28515625" style="1" bestFit="1" customWidth="1"/>
    <col min="14824" max="14824" width="11" style="1" bestFit="1" customWidth="1"/>
    <col min="14825" max="14825" width="19.85546875" style="1" bestFit="1" customWidth="1"/>
    <col min="14826" max="14828" width="9.140625" style="1" customWidth="1"/>
    <col min="14829" max="14829" width="16.7109375" style="1" customWidth="1"/>
    <col min="14830" max="15056" width="8.85546875" style="1"/>
    <col min="15057" max="15057" width="11.5703125" style="1" customWidth="1"/>
    <col min="15058" max="15058" width="27.42578125" style="1" customWidth="1"/>
    <col min="15059" max="15059" width="134.28515625" style="1" customWidth="1"/>
    <col min="15060" max="15060" width="11.140625" style="1" customWidth="1"/>
    <col min="15061" max="15061" width="21.42578125" style="1" customWidth="1"/>
    <col min="15062" max="15062" width="19.42578125" style="1" customWidth="1"/>
    <col min="15063" max="15063" width="14.140625" style="1" customWidth="1"/>
    <col min="15064" max="15064" width="12.7109375" style="1" customWidth="1"/>
    <col min="15065" max="15065" width="23.42578125" style="1" customWidth="1"/>
    <col min="15066" max="15066" width="25.85546875" style="1" customWidth="1"/>
    <col min="15067" max="15067" width="23.7109375" style="1" customWidth="1"/>
    <col min="15068" max="15068" width="20.28515625" style="1" customWidth="1"/>
    <col min="15069" max="15069" width="24.140625" style="1" customWidth="1"/>
    <col min="15070" max="15070" width="18.7109375" style="1" bestFit="1" customWidth="1"/>
    <col min="15071" max="15071" width="12.140625" style="1" bestFit="1" customWidth="1"/>
    <col min="15072" max="15072" width="19.85546875" style="1" bestFit="1" customWidth="1"/>
    <col min="15073" max="15073" width="3.7109375" style="1" customWidth="1"/>
    <col min="15074" max="15074" width="20.140625" style="1" bestFit="1" customWidth="1"/>
    <col min="15075" max="15075" width="15.7109375" style="1" customWidth="1"/>
    <col min="15076" max="15076" width="3.7109375" style="1" customWidth="1"/>
    <col min="15077" max="15077" width="10.42578125" style="1" customWidth="1"/>
    <col min="15078" max="15078" width="22.7109375" style="1" customWidth="1"/>
    <col min="15079" max="15079" width="17.28515625" style="1" bestFit="1" customWidth="1"/>
    <col min="15080" max="15080" width="11" style="1" bestFit="1" customWidth="1"/>
    <col min="15081" max="15081" width="19.85546875" style="1" bestFit="1" customWidth="1"/>
    <col min="15082" max="15084" width="9.140625" style="1" customWidth="1"/>
    <col min="15085" max="15085" width="16.7109375" style="1" customWidth="1"/>
    <col min="15086" max="15312" width="8.85546875" style="1"/>
    <col min="15313" max="15313" width="11.5703125" style="1" customWidth="1"/>
    <col min="15314" max="15314" width="27.42578125" style="1" customWidth="1"/>
    <col min="15315" max="15315" width="134.28515625" style="1" customWidth="1"/>
    <col min="15316" max="15316" width="11.140625" style="1" customWidth="1"/>
    <col min="15317" max="15317" width="21.42578125" style="1" customWidth="1"/>
    <col min="15318" max="15318" width="19.42578125" style="1" customWidth="1"/>
    <col min="15319" max="15319" width="14.140625" style="1" customWidth="1"/>
    <col min="15320" max="15320" width="12.7109375" style="1" customWidth="1"/>
    <col min="15321" max="15321" width="23.42578125" style="1" customWidth="1"/>
    <col min="15322" max="15322" width="25.85546875" style="1" customWidth="1"/>
    <col min="15323" max="15323" width="23.7109375" style="1" customWidth="1"/>
    <col min="15324" max="15324" width="20.28515625" style="1" customWidth="1"/>
    <col min="15325" max="15325" width="24.140625" style="1" customWidth="1"/>
    <col min="15326" max="15326" width="18.7109375" style="1" bestFit="1" customWidth="1"/>
    <col min="15327" max="15327" width="12.140625" style="1" bestFit="1" customWidth="1"/>
    <col min="15328" max="15328" width="19.85546875" style="1" bestFit="1" customWidth="1"/>
    <col min="15329" max="15329" width="3.7109375" style="1" customWidth="1"/>
    <col min="15330" max="15330" width="20.140625" style="1" bestFit="1" customWidth="1"/>
    <col min="15331" max="15331" width="15.7109375" style="1" customWidth="1"/>
    <col min="15332" max="15332" width="3.7109375" style="1" customWidth="1"/>
    <col min="15333" max="15333" width="10.42578125" style="1" customWidth="1"/>
    <col min="15334" max="15334" width="22.7109375" style="1" customWidth="1"/>
    <col min="15335" max="15335" width="17.28515625" style="1" bestFit="1" customWidth="1"/>
    <col min="15336" max="15336" width="11" style="1" bestFit="1" customWidth="1"/>
    <col min="15337" max="15337" width="19.85546875" style="1" bestFit="1" customWidth="1"/>
    <col min="15338" max="15340" width="9.140625" style="1" customWidth="1"/>
    <col min="15341" max="15341" width="16.7109375" style="1" customWidth="1"/>
    <col min="15342" max="15568" width="8.85546875" style="1"/>
    <col min="15569" max="15569" width="11.5703125" style="1" customWidth="1"/>
    <col min="15570" max="15570" width="27.42578125" style="1" customWidth="1"/>
    <col min="15571" max="15571" width="134.28515625" style="1" customWidth="1"/>
    <col min="15572" max="15572" width="11.140625" style="1" customWidth="1"/>
    <col min="15573" max="15573" width="21.42578125" style="1" customWidth="1"/>
    <col min="15574" max="15574" width="19.42578125" style="1" customWidth="1"/>
    <col min="15575" max="15575" width="14.140625" style="1" customWidth="1"/>
    <col min="15576" max="15576" width="12.7109375" style="1" customWidth="1"/>
    <col min="15577" max="15577" width="23.42578125" style="1" customWidth="1"/>
    <col min="15578" max="15578" width="25.85546875" style="1" customWidth="1"/>
    <col min="15579" max="15579" width="23.7109375" style="1" customWidth="1"/>
    <col min="15580" max="15580" width="20.28515625" style="1" customWidth="1"/>
    <col min="15581" max="15581" width="24.140625" style="1" customWidth="1"/>
    <col min="15582" max="15582" width="18.7109375" style="1" bestFit="1" customWidth="1"/>
    <col min="15583" max="15583" width="12.140625" style="1" bestFit="1" customWidth="1"/>
    <col min="15584" max="15584" width="19.85546875" style="1" bestFit="1" customWidth="1"/>
    <col min="15585" max="15585" width="3.7109375" style="1" customWidth="1"/>
    <col min="15586" max="15586" width="20.140625" style="1" bestFit="1" customWidth="1"/>
    <col min="15587" max="15587" width="15.7109375" style="1" customWidth="1"/>
    <col min="15588" max="15588" width="3.7109375" style="1" customWidth="1"/>
    <col min="15589" max="15589" width="10.42578125" style="1" customWidth="1"/>
    <col min="15590" max="15590" width="22.7109375" style="1" customWidth="1"/>
    <col min="15591" max="15591" width="17.28515625" style="1" bestFit="1" customWidth="1"/>
    <col min="15592" max="15592" width="11" style="1" bestFit="1" customWidth="1"/>
    <col min="15593" max="15593" width="19.85546875" style="1" bestFit="1" customWidth="1"/>
    <col min="15594" max="15596" width="9.140625" style="1" customWidth="1"/>
    <col min="15597" max="15597" width="16.7109375" style="1" customWidth="1"/>
    <col min="15598" max="15824" width="8.85546875" style="1"/>
    <col min="15825" max="15825" width="11.5703125" style="1" customWidth="1"/>
    <col min="15826" max="15826" width="27.42578125" style="1" customWidth="1"/>
    <col min="15827" max="15827" width="134.28515625" style="1" customWidth="1"/>
    <col min="15828" max="15828" width="11.140625" style="1" customWidth="1"/>
    <col min="15829" max="15829" width="21.42578125" style="1" customWidth="1"/>
    <col min="15830" max="15830" width="19.42578125" style="1" customWidth="1"/>
    <col min="15831" max="15831" width="14.140625" style="1" customWidth="1"/>
    <col min="15832" max="15832" width="12.7109375" style="1" customWidth="1"/>
    <col min="15833" max="15833" width="23.42578125" style="1" customWidth="1"/>
    <col min="15834" max="15834" width="25.85546875" style="1" customWidth="1"/>
    <col min="15835" max="15835" width="23.7109375" style="1" customWidth="1"/>
    <col min="15836" max="15836" width="20.28515625" style="1" customWidth="1"/>
    <col min="15837" max="15837" width="24.140625" style="1" customWidth="1"/>
    <col min="15838" max="15838" width="18.7109375" style="1" bestFit="1" customWidth="1"/>
    <col min="15839" max="15839" width="12.140625" style="1" bestFit="1" customWidth="1"/>
    <col min="15840" max="15840" width="19.85546875" style="1" bestFit="1" customWidth="1"/>
    <col min="15841" max="15841" width="3.7109375" style="1" customWidth="1"/>
    <col min="15842" max="15842" width="20.140625" style="1" bestFit="1" customWidth="1"/>
    <col min="15843" max="15843" width="15.7109375" style="1" customWidth="1"/>
    <col min="15844" max="15844" width="3.7109375" style="1" customWidth="1"/>
    <col min="15845" max="15845" width="10.42578125" style="1" customWidth="1"/>
    <col min="15846" max="15846" width="22.7109375" style="1" customWidth="1"/>
    <col min="15847" max="15847" width="17.28515625" style="1" bestFit="1" customWidth="1"/>
    <col min="15848" max="15848" width="11" style="1" bestFit="1" customWidth="1"/>
    <col min="15849" max="15849" width="19.85546875" style="1" bestFit="1" customWidth="1"/>
    <col min="15850" max="15852" width="9.140625" style="1" customWidth="1"/>
    <col min="15853" max="15853" width="16.7109375" style="1" customWidth="1"/>
    <col min="15854" max="16080" width="8.85546875" style="1"/>
    <col min="16081" max="16081" width="11.5703125" style="1" customWidth="1"/>
    <col min="16082" max="16082" width="27.42578125" style="1" customWidth="1"/>
    <col min="16083" max="16083" width="134.28515625" style="1" customWidth="1"/>
    <col min="16084" max="16084" width="11.140625" style="1" customWidth="1"/>
    <col min="16085" max="16085" width="21.42578125" style="1" customWidth="1"/>
    <col min="16086" max="16086" width="19.42578125" style="1" customWidth="1"/>
    <col min="16087" max="16087" width="14.140625" style="1" customWidth="1"/>
    <col min="16088" max="16088" width="12.7109375" style="1" customWidth="1"/>
    <col min="16089" max="16089" width="23.42578125" style="1" customWidth="1"/>
    <col min="16090" max="16090" width="25.85546875" style="1" customWidth="1"/>
    <col min="16091" max="16091" width="23.7109375" style="1" customWidth="1"/>
    <col min="16092" max="16092" width="20.28515625" style="1" customWidth="1"/>
    <col min="16093" max="16093" width="24.140625" style="1" customWidth="1"/>
    <col min="16094" max="16094" width="18.7109375" style="1" bestFit="1" customWidth="1"/>
    <col min="16095" max="16095" width="12.140625" style="1" bestFit="1" customWidth="1"/>
    <col min="16096" max="16096" width="19.85546875" style="1" bestFit="1" customWidth="1"/>
    <col min="16097" max="16097" width="3.7109375" style="1" customWidth="1"/>
    <col min="16098" max="16098" width="20.140625" style="1" bestFit="1" customWidth="1"/>
    <col min="16099" max="16099" width="15.7109375" style="1" customWidth="1"/>
    <col min="16100" max="16100" width="3.7109375" style="1" customWidth="1"/>
    <col min="16101" max="16101" width="10.42578125" style="1" customWidth="1"/>
    <col min="16102" max="16102" width="22.7109375" style="1" customWidth="1"/>
    <col min="16103" max="16103" width="17.28515625" style="1" bestFit="1" customWidth="1"/>
    <col min="16104" max="16104" width="11" style="1" bestFit="1" customWidth="1"/>
    <col min="16105" max="16105" width="19.85546875" style="1" bestFit="1" customWidth="1"/>
    <col min="16106" max="16108" width="9.140625" style="1" customWidth="1"/>
    <col min="16109" max="16109" width="16.7109375" style="1" customWidth="1"/>
    <col min="16110" max="16384" width="8.85546875" style="1"/>
  </cols>
  <sheetData>
    <row r="1" spans="1:11">
      <c r="A1" s="668" t="s">
        <v>560</v>
      </c>
      <c r="B1" s="669"/>
      <c r="C1" s="670"/>
      <c r="D1" s="670"/>
      <c r="E1" s="670"/>
      <c r="F1" s="670"/>
      <c r="G1" s="670"/>
      <c r="H1" s="670"/>
      <c r="I1" s="670"/>
      <c r="J1" s="670"/>
      <c r="K1" s="671"/>
    </row>
    <row r="2" spans="1:11">
      <c r="A2" s="672" t="s">
        <v>561</v>
      </c>
      <c r="B2" s="674"/>
      <c r="C2" s="675"/>
      <c r="D2" s="675"/>
      <c r="E2" s="675"/>
      <c r="F2" s="675"/>
      <c r="G2" s="675"/>
      <c r="H2" s="675"/>
      <c r="I2" s="675"/>
      <c r="J2" s="675"/>
      <c r="K2" s="673"/>
    </row>
    <row r="3" spans="1:11">
      <c r="A3" s="672" t="s">
        <v>595</v>
      </c>
      <c r="B3" s="674"/>
      <c r="C3" s="675"/>
      <c r="D3" s="675"/>
      <c r="E3" s="675"/>
      <c r="F3" s="675"/>
      <c r="G3" s="675"/>
      <c r="H3" s="675"/>
      <c r="I3" s="675"/>
      <c r="J3" s="675"/>
      <c r="K3" s="673"/>
    </row>
    <row r="4" spans="1:11">
      <c r="A4" s="672" t="s">
        <v>286</v>
      </c>
      <c r="B4" s="676"/>
      <c r="C4" s="676"/>
      <c r="D4" s="676"/>
      <c r="E4" s="676"/>
      <c r="F4" s="676"/>
      <c r="G4" s="676"/>
      <c r="H4" s="676"/>
      <c r="I4" s="676"/>
      <c r="J4" s="676"/>
      <c r="K4" s="677"/>
    </row>
    <row r="5" spans="1:11">
      <c r="A5" s="678"/>
      <c r="B5" s="679"/>
      <c r="C5" s="680"/>
      <c r="D5" s="681"/>
      <c r="E5" s="682"/>
      <c r="F5" s="682"/>
      <c r="G5" s="682"/>
      <c r="H5" s="681"/>
      <c r="I5" s="682"/>
      <c r="J5" s="682"/>
      <c r="K5" s="683"/>
    </row>
    <row r="6" spans="1:11" ht="30" customHeight="1">
      <c r="A6" s="894" t="s">
        <v>286</v>
      </c>
      <c r="B6" s="895"/>
      <c r="C6" s="895"/>
      <c r="D6" s="895"/>
      <c r="E6" s="895"/>
      <c r="F6" s="895"/>
      <c r="G6" s="895"/>
      <c r="H6" s="895"/>
      <c r="I6" s="895"/>
      <c r="J6" s="895"/>
      <c r="K6" s="896"/>
    </row>
    <row r="7" spans="1:11" s="2" customFormat="1" ht="19.899999999999999" customHeight="1">
      <c r="A7" s="254" t="s">
        <v>71</v>
      </c>
      <c r="B7" s="255" t="s">
        <v>74</v>
      </c>
      <c r="C7" s="255" t="s">
        <v>75</v>
      </c>
      <c r="D7" s="255" t="s">
        <v>76</v>
      </c>
      <c r="E7" s="255" t="s">
        <v>77</v>
      </c>
      <c r="F7" s="255" t="s">
        <v>78</v>
      </c>
      <c r="G7" s="255" t="s">
        <v>79</v>
      </c>
      <c r="H7" s="255" t="s">
        <v>80</v>
      </c>
      <c r="I7" s="255" t="s">
        <v>81</v>
      </c>
      <c r="J7" s="255" t="s">
        <v>82</v>
      </c>
      <c r="K7" s="255" t="s">
        <v>83</v>
      </c>
    </row>
    <row r="8" spans="1:11" s="3" customFormat="1" ht="19.899999999999999" customHeight="1">
      <c r="A8" s="362">
        <f>'PLANILHA ORÇAMENTARIA'!A7</f>
        <v>1</v>
      </c>
      <c r="B8" s="262" t="str">
        <f>VLOOKUP(A8,'PLANILHA ORÇAMENTARIA'!$1:$1048576,4,FALSE)</f>
        <v>SERVIÇOS PRELIMINARES</v>
      </c>
      <c r="C8" s="91"/>
      <c r="D8" s="92"/>
      <c r="E8" s="92"/>
      <c r="F8" s="92"/>
      <c r="G8" s="93"/>
      <c r="H8" s="94"/>
      <c r="I8" s="94"/>
      <c r="J8" s="95"/>
      <c r="K8" s="96"/>
    </row>
    <row r="9" spans="1:11" s="3" customFormat="1" ht="19.899999999999999" customHeight="1">
      <c r="A9" s="152" t="str">
        <f>'PLANILHA ORÇAMENTARIA'!A8</f>
        <v>1.1</v>
      </c>
      <c r="B9" s="162" t="str">
        <f>VLOOKUP(A9,'PLANILHA ORÇAMENTARIA'!$1:$1048576,4,FALSE)</f>
        <v>MOBILIZAÇÃO DE  EQUIPAMENTOS</v>
      </c>
      <c r="C9" s="153" t="str">
        <f>VLOOKUP(A9,'PLANILHA ORÇAMENTARIA'!$1:$1048576,5,FALSE)</f>
        <v>un</v>
      </c>
      <c r="D9" s="154"/>
      <c r="E9" s="154"/>
      <c r="F9" s="154"/>
      <c r="G9" s="155"/>
      <c r="H9" s="156"/>
      <c r="I9" s="156"/>
      <c r="J9" s="157"/>
      <c r="K9" s="158">
        <f>SUM(K10:K10)</f>
        <v>1</v>
      </c>
    </row>
    <row r="10" spans="1:11" ht="19.899999999999999" customHeight="1">
      <c r="A10" s="163"/>
      <c r="B10" s="164" t="s">
        <v>84</v>
      </c>
      <c r="C10" s="163"/>
      <c r="D10" s="165">
        <v>1</v>
      </c>
      <c r="E10" s="166"/>
      <c r="F10" s="166"/>
      <c r="G10" s="166"/>
      <c r="H10" s="167"/>
      <c r="I10" s="166"/>
      <c r="J10" s="166"/>
      <c r="K10" s="168">
        <f>D10</f>
        <v>1</v>
      </c>
    </row>
    <row r="11" spans="1:11" ht="19.899999999999999" customHeight="1">
      <c r="A11" s="175"/>
      <c r="B11" s="181"/>
      <c r="C11" s="175"/>
      <c r="D11" s="177"/>
      <c r="E11" s="178"/>
      <c r="F11" s="178"/>
      <c r="G11" s="178"/>
      <c r="H11" s="179"/>
      <c r="I11" s="178"/>
      <c r="J11" s="178"/>
      <c r="K11" s="180"/>
    </row>
    <row r="12" spans="1:11" s="3" customFormat="1" ht="19.899999999999999" customHeight="1">
      <c r="A12" s="152" t="str">
        <f>'PLANILHA ORÇAMENTARIA'!A9</f>
        <v>1.2</v>
      </c>
      <c r="B12" s="162" t="str">
        <f>VLOOKUP(A12,'PLANILHA ORÇAMENTARIA'!$1:$1048576,4,FALSE)</f>
        <v>DESMOBILIZAÇÃO DE   EQUIPAMENTOS</v>
      </c>
      <c r="C12" s="153" t="str">
        <f>VLOOKUP(A12,'PLANILHA ORÇAMENTARIA'!$1:$1048576,5,FALSE)</f>
        <v>un</v>
      </c>
      <c r="D12" s="154"/>
      <c r="E12" s="154"/>
      <c r="F12" s="154"/>
      <c r="G12" s="155"/>
      <c r="H12" s="156"/>
      <c r="I12" s="156"/>
      <c r="J12" s="157"/>
      <c r="K12" s="158">
        <f>SUM(K13:K13)</f>
        <v>1</v>
      </c>
    </row>
    <row r="13" spans="1:11" ht="19.899999999999999" customHeight="1">
      <c r="A13" s="163"/>
      <c r="B13" s="164" t="s">
        <v>283</v>
      </c>
      <c r="C13" s="163"/>
      <c r="D13" s="165">
        <v>1</v>
      </c>
      <c r="E13" s="166"/>
      <c r="F13" s="166"/>
      <c r="G13" s="166"/>
      <c r="H13" s="167"/>
      <c r="I13" s="166"/>
      <c r="J13" s="166"/>
      <c r="K13" s="168">
        <f>D13</f>
        <v>1</v>
      </c>
    </row>
    <row r="14" spans="1:11" ht="19.899999999999999" customHeight="1">
      <c r="A14" s="169"/>
      <c r="B14" s="170"/>
      <c r="C14" s="169"/>
      <c r="D14" s="171"/>
      <c r="E14" s="172"/>
      <c r="F14" s="172"/>
      <c r="G14" s="172"/>
      <c r="H14" s="173"/>
      <c r="I14" s="172"/>
      <c r="J14" s="172"/>
      <c r="K14" s="174"/>
    </row>
    <row r="15" spans="1:11" ht="19.899999999999999" customHeight="1">
      <c r="A15" s="256" t="str">
        <f>'PLANILHA ORÇAMENTARIA'!A10</f>
        <v>1.3</v>
      </c>
      <c r="B15" s="264" t="str">
        <f>VLOOKUP(A15,'PLANILHA ORÇAMENTARIA'!$1:$1048576,4,FALSE)</f>
        <v>PLACAS DA OBRA EM CHAPA GALVANIZADA</v>
      </c>
      <c r="C15" s="257" t="str">
        <f>VLOOKUP(A15,'PLANILHA ORÇAMENTARIA'!$1:$1048576,5,FALSE)</f>
        <v>m²</v>
      </c>
      <c r="D15" s="258"/>
      <c r="E15" s="258"/>
      <c r="F15" s="258"/>
      <c r="G15" s="256"/>
      <c r="H15" s="259"/>
      <c r="I15" s="259"/>
      <c r="J15" s="260"/>
      <c r="K15" s="261">
        <f>SUM(K16:K19)</f>
        <v>15</v>
      </c>
    </row>
    <row r="16" spans="1:11">
      <c r="A16" s="165"/>
      <c r="B16" s="164" t="s">
        <v>91</v>
      </c>
      <c r="C16" s="182"/>
      <c r="D16" s="183">
        <v>1</v>
      </c>
      <c r="E16" s="184">
        <v>2</v>
      </c>
      <c r="F16" s="184"/>
      <c r="G16" s="185">
        <v>1.5</v>
      </c>
      <c r="H16" s="184">
        <f>G16*E16*D16</f>
        <v>3</v>
      </c>
      <c r="I16" s="165"/>
      <c r="J16" s="165"/>
      <c r="K16" s="168">
        <f>H16</f>
        <v>3</v>
      </c>
    </row>
    <row r="17" spans="1:11" ht="30">
      <c r="A17" s="171"/>
      <c r="B17" s="170" t="s">
        <v>92</v>
      </c>
      <c r="C17" s="186"/>
      <c r="D17" s="187">
        <v>2</v>
      </c>
      <c r="E17" s="188">
        <v>3</v>
      </c>
      <c r="F17" s="188"/>
      <c r="G17" s="189">
        <v>1.5</v>
      </c>
      <c r="H17" s="188">
        <f>G17*E17*D17</f>
        <v>9</v>
      </c>
      <c r="I17" s="171"/>
      <c r="J17" s="171"/>
      <c r="K17" s="174">
        <f>H17</f>
        <v>9</v>
      </c>
    </row>
    <row r="18" spans="1:11" ht="19.899999999999999" customHeight="1">
      <c r="A18" s="171"/>
      <c r="B18" s="170" t="s">
        <v>93</v>
      </c>
      <c r="C18" s="186"/>
      <c r="D18" s="187">
        <v>1</v>
      </c>
      <c r="E18" s="188">
        <v>1</v>
      </c>
      <c r="F18" s="188"/>
      <c r="G18" s="189">
        <v>1.5</v>
      </c>
      <c r="H18" s="188">
        <f>G18*E18*D18</f>
        <v>1.5</v>
      </c>
      <c r="I18" s="171"/>
      <c r="J18" s="171"/>
      <c r="K18" s="174">
        <f>H18</f>
        <v>1.5</v>
      </c>
    </row>
    <row r="19" spans="1:11" ht="19.899999999999999" customHeight="1">
      <c r="A19" s="171"/>
      <c r="B19" s="170" t="s">
        <v>94</v>
      </c>
      <c r="C19" s="186"/>
      <c r="D19" s="188">
        <v>1</v>
      </c>
      <c r="E19" s="188">
        <v>1</v>
      </c>
      <c r="F19" s="188"/>
      <c r="G19" s="189">
        <v>1.5</v>
      </c>
      <c r="H19" s="188">
        <f>G19*E19*D19</f>
        <v>1.5</v>
      </c>
      <c r="I19" s="200"/>
      <c r="J19" s="200"/>
      <c r="K19" s="174">
        <f>H19</f>
        <v>1.5</v>
      </c>
    </row>
    <row r="20" spans="1:11" ht="19.899999999999999" customHeight="1">
      <c r="A20" s="177"/>
      <c r="B20" s="181"/>
      <c r="C20" s="190"/>
      <c r="D20" s="191"/>
      <c r="E20" s="191"/>
      <c r="F20" s="191"/>
      <c r="G20" s="192"/>
      <c r="H20" s="191"/>
      <c r="I20" s="196"/>
      <c r="J20" s="196"/>
      <c r="K20" s="180"/>
    </row>
    <row r="21" spans="1:11" s="3" customFormat="1" ht="19.899999999999999" customHeight="1">
      <c r="A21" s="362">
        <f>'PLANILHA ORÇAMENTARIA'!A12</f>
        <v>2</v>
      </c>
      <c r="B21" s="263" t="str">
        <f>VLOOKUP(A21,'[129]ORÇAMENTO GERAL'!$A$2:$E$21,2,FALSE)</f>
        <v>ADMINISTRAÇÃO DE OBRA</v>
      </c>
      <c r="C21" s="159"/>
      <c r="D21" s="160"/>
      <c r="E21" s="160"/>
      <c r="F21" s="160"/>
      <c r="G21" s="358"/>
      <c r="H21" s="160"/>
      <c r="I21" s="160"/>
      <c r="J21" s="160"/>
      <c r="K21" s="161"/>
    </row>
    <row r="22" spans="1:11" s="3" customFormat="1">
      <c r="A22" s="152" t="str">
        <f>'PLANILHA ORÇAMENTARIA'!A13</f>
        <v>2.1</v>
      </c>
      <c r="B22" s="162" t="str">
        <f>VLOOKUP(A22,'PLANILHA ORÇAMENTARIA'!$1:$1048576,4,FALSE)</f>
        <v>ADMINISTRAÇÃO LOCAL</v>
      </c>
      <c r="C22" s="153" t="str">
        <f>VLOOKUP(A22,'PLANILHA ORÇAMENTARIA'!$1:$1048576,5,FALSE)</f>
        <v>mês</v>
      </c>
      <c r="D22" s="154"/>
      <c r="E22" s="154"/>
      <c r="F22" s="154"/>
      <c r="G22" s="359"/>
      <c r="H22" s="154"/>
      <c r="I22" s="154"/>
      <c r="J22" s="154"/>
      <c r="K22" s="158">
        <f>K23</f>
        <v>4</v>
      </c>
    </row>
    <row r="23" spans="1:11" ht="19.899999999999999" customHeight="1">
      <c r="A23" s="163"/>
      <c r="B23" s="164" t="s">
        <v>85</v>
      </c>
      <c r="C23" s="163"/>
      <c r="D23" s="199">
        <v>4</v>
      </c>
      <c r="E23" s="197"/>
      <c r="F23" s="197"/>
      <c r="G23" s="197"/>
      <c r="H23" s="199"/>
      <c r="I23" s="197"/>
      <c r="J23" s="197"/>
      <c r="K23" s="168">
        <f>D23</f>
        <v>4</v>
      </c>
    </row>
    <row r="24" spans="1:11" ht="19.899999999999999" customHeight="1">
      <c r="A24" s="175"/>
      <c r="B24" s="181"/>
      <c r="C24" s="175"/>
      <c r="D24" s="196"/>
      <c r="E24" s="198"/>
      <c r="F24" s="198"/>
      <c r="G24" s="198"/>
      <c r="H24" s="196"/>
      <c r="I24" s="198"/>
      <c r="J24" s="198"/>
      <c r="K24" s="180"/>
    </row>
    <row r="25" spans="1:11" s="3" customFormat="1" ht="19.899999999999999" customHeight="1">
      <c r="A25" s="362">
        <f>'PLANILHA ORÇAMENTARIA'!A15</f>
        <v>3</v>
      </c>
      <c r="B25" s="194" t="str">
        <f>VLOOKUP(A25,'[129]ORÇAMENTO GERAL'!$A$2:$E$21,2,FALSE)</f>
        <v>CANTEIRO DE OBRA</v>
      </c>
      <c r="C25" s="159"/>
      <c r="D25" s="160"/>
      <c r="E25" s="160"/>
      <c r="F25" s="160"/>
      <c r="G25" s="358"/>
      <c r="H25" s="160"/>
      <c r="I25" s="160"/>
      <c r="J25" s="160"/>
      <c r="K25" s="161"/>
    </row>
    <row r="26" spans="1:11" s="3" customFormat="1" ht="31.5">
      <c r="A26" s="152" t="str">
        <f>'PLANILHA ORÇAMENTARIA'!A16</f>
        <v>3.1</v>
      </c>
      <c r="B26" s="162" t="str">
        <f>VLOOKUP(A26,'PLANILHA ORÇAMENTARIA'!$1:$1048576,4,FALSE)</f>
        <v>FOSSA SÉPTICA EM ALVENARIA BLOCO DE CIMENTO E CONCRETO ARMADO, DIMENSÕES INTERNAS 2,10 X 4,20 X 1,50 M</v>
      </c>
      <c r="C26" s="153" t="str">
        <f>VLOOKUP(A26,'PLANILHA ORÇAMENTARIA'!$1:$1048576,5,FALSE)</f>
        <v>und</v>
      </c>
      <c r="D26" s="154"/>
      <c r="E26" s="154"/>
      <c r="F26" s="154"/>
      <c r="G26" s="359"/>
      <c r="H26" s="154"/>
      <c r="I26" s="154"/>
      <c r="J26" s="154"/>
      <c r="K26" s="158">
        <f>K27</f>
        <v>1</v>
      </c>
    </row>
    <row r="27" spans="1:11" ht="19.899999999999999" customHeight="1">
      <c r="A27" s="163"/>
      <c r="B27" s="164" t="s">
        <v>95</v>
      </c>
      <c r="C27" s="163"/>
      <c r="D27" s="199">
        <v>1</v>
      </c>
      <c r="E27" s="197"/>
      <c r="F27" s="197"/>
      <c r="G27" s="197"/>
      <c r="H27" s="199"/>
      <c r="I27" s="197"/>
      <c r="J27" s="197"/>
      <c r="K27" s="168">
        <f>D27</f>
        <v>1</v>
      </c>
    </row>
    <row r="28" spans="1:11" ht="19.899999999999999" customHeight="1">
      <c r="A28" s="175"/>
      <c r="B28" s="181"/>
      <c r="C28" s="175"/>
      <c r="D28" s="196"/>
      <c r="E28" s="198"/>
      <c r="F28" s="198"/>
      <c r="G28" s="198"/>
      <c r="H28" s="196"/>
      <c r="I28" s="198"/>
      <c r="J28" s="198"/>
      <c r="K28" s="180"/>
    </row>
    <row r="29" spans="1:11" s="3" customFormat="1" ht="31.5">
      <c r="A29" s="152" t="str">
        <f>'PLANILHA ORÇAMENTARIA'!A17</f>
        <v>3.2</v>
      </c>
      <c r="B29" s="162" t="str">
        <f>VLOOKUP(A29,'PLANILHA ORÇAMENTARIA'!$1:$1048576,4,FALSE)</f>
        <v>INSTALAÇÃO PROVISÓRIA DE ENERGIA ELÉTRICA AÉREA, EXCLUSIVE FORNECIMENTO DE MEDIDOR</v>
      </c>
      <c r="C29" s="153" t="str">
        <f>VLOOKUP(A29,'PLANILHA ORÇAMENTARIA'!$1:$1048576,5,FALSE)</f>
        <v>und</v>
      </c>
      <c r="D29" s="154"/>
      <c r="E29" s="154"/>
      <c r="F29" s="154"/>
      <c r="G29" s="359"/>
      <c r="H29" s="154"/>
      <c r="I29" s="154"/>
      <c r="J29" s="154"/>
      <c r="K29" s="158">
        <f>K30</f>
        <v>1</v>
      </c>
    </row>
    <row r="30" spans="1:11" ht="19.899999999999999" customHeight="1">
      <c r="A30" s="163"/>
      <c r="B30" s="164" t="s">
        <v>95</v>
      </c>
      <c r="C30" s="163"/>
      <c r="D30" s="199">
        <v>1</v>
      </c>
      <c r="E30" s="197"/>
      <c r="F30" s="197"/>
      <c r="G30" s="197"/>
      <c r="H30" s="199"/>
      <c r="I30" s="197"/>
      <c r="J30" s="197"/>
      <c r="K30" s="168">
        <f>D30</f>
        <v>1</v>
      </c>
    </row>
    <row r="31" spans="1:11" ht="19.899999999999999" customHeight="1">
      <c r="A31" s="175"/>
      <c r="B31" s="181"/>
      <c r="C31" s="175"/>
      <c r="D31" s="196"/>
      <c r="E31" s="198"/>
      <c r="F31" s="198"/>
      <c r="G31" s="198"/>
      <c r="H31" s="196"/>
      <c r="I31" s="198"/>
      <c r="J31" s="198"/>
      <c r="K31" s="180"/>
    </row>
    <row r="32" spans="1:11" s="3" customFormat="1" ht="47.25">
      <c r="A32" s="152" t="str">
        <f>'PLANILHA ORÇAMENTARIA'!A18</f>
        <v>3.3</v>
      </c>
      <c r="B32" s="162" t="str">
        <f>VLOOKUP(A32,'PLANILHA ORÇAMENTARIA'!$1:$1048576,4,FALSE)</f>
        <v>Ligação Predial de Água em Mureta de Concreto, Provisória ou Definitiva, com Fornecimento de Material, inclusive Mureta e Hidrômetro, Rede DN 50mm</v>
      </c>
      <c r="C32" s="153" t="str">
        <f>VLOOKUP(A32,'PLANILHA ORÇAMENTARIA'!$1:$1048576,5,FALSE)</f>
        <v>und</v>
      </c>
      <c r="D32" s="154"/>
      <c r="E32" s="154"/>
      <c r="F32" s="154"/>
      <c r="G32" s="359"/>
      <c r="H32" s="154"/>
      <c r="I32" s="154"/>
      <c r="J32" s="154"/>
      <c r="K32" s="158">
        <f>K33</f>
        <v>1</v>
      </c>
    </row>
    <row r="33" spans="1:11" s="3" customFormat="1">
      <c r="A33" s="163"/>
      <c r="B33" s="164" t="s">
        <v>95</v>
      </c>
      <c r="C33" s="163"/>
      <c r="D33" s="199">
        <v>1</v>
      </c>
      <c r="E33" s="197"/>
      <c r="F33" s="197"/>
      <c r="G33" s="197"/>
      <c r="H33" s="199"/>
      <c r="I33" s="197"/>
      <c r="J33" s="197"/>
      <c r="K33" s="168">
        <f>D33</f>
        <v>1</v>
      </c>
    </row>
    <row r="34" spans="1:11" ht="19.899999999999999" customHeight="1">
      <c r="A34" s="345"/>
      <c r="B34" s="346" t="s">
        <v>333</v>
      </c>
      <c r="C34" s="345"/>
      <c r="D34" s="360"/>
      <c r="E34" s="361"/>
      <c r="F34" s="361"/>
      <c r="G34" s="361"/>
      <c r="H34" s="360"/>
      <c r="I34" s="361"/>
      <c r="J34" s="361"/>
      <c r="K34" s="347"/>
    </row>
    <row r="35" spans="1:11" s="3" customFormat="1" ht="31.5">
      <c r="A35" s="152" t="str">
        <f>'PLANILHA ORÇAMENTARIA'!A19</f>
        <v>3.4</v>
      </c>
      <c r="B35" s="162" t="str">
        <f>VLOOKUP(A35,'PLANILHA ORÇAMENTARIA'!$1:$1048576,4,FALSE)</f>
        <v>Barracão para banheiro e vestiário de obra, s=35,10m², capacidade 20 operários com materiais novos</v>
      </c>
      <c r="C35" s="153" t="str">
        <f>VLOOKUP(A35,'PLANILHA ORÇAMENTARIA'!$1:$1048576,5,FALSE)</f>
        <v>und</v>
      </c>
      <c r="D35" s="154"/>
      <c r="E35" s="154"/>
      <c r="F35" s="154"/>
      <c r="G35" s="359"/>
      <c r="H35" s="154"/>
      <c r="I35" s="154"/>
      <c r="J35" s="154"/>
      <c r="K35" s="158">
        <f>K36</f>
        <v>8</v>
      </c>
    </row>
    <row r="36" spans="1:11" ht="19.899999999999999" customHeight="1">
      <c r="A36" s="163"/>
      <c r="B36" s="164" t="s">
        <v>88</v>
      </c>
      <c r="C36" s="163"/>
      <c r="D36" s="199"/>
      <c r="E36" s="197">
        <v>4</v>
      </c>
      <c r="F36" s="197">
        <v>2</v>
      </c>
      <c r="G36" s="197"/>
      <c r="H36" s="199">
        <f>E36*F36</f>
        <v>8</v>
      </c>
      <c r="I36" s="197"/>
      <c r="J36" s="197"/>
      <c r="K36" s="168">
        <f>H36</f>
        <v>8</v>
      </c>
    </row>
    <row r="37" spans="1:11" ht="19.899999999999999" customHeight="1">
      <c r="A37" s="175"/>
      <c r="B37" s="181"/>
      <c r="C37" s="175"/>
      <c r="D37" s="196"/>
      <c r="E37" s="198"/>
      <c r="F37" s="198"/>
      <c r="G37" s="198"/>
      <c r="H37" s="196"/>
      <c r="I37" s="198"/>
      <c r="J37" s="198"/>
      <c r="K37" s="180"/>
    </row>
    <row r="38" spans="1:11" s="3" customFormat="1" ht="31.5">
      <c r="A38" s="152" t="str">
        <f>'PLANILHA ORÇAMENTARIA'!A20</f>
        <v>3.5</v>
      </c>
      <c r="B38" s="162" t="str">
        <f>VLOOKUP(A38,'PLANILHA ORÇAMENTARIA'!$1:$1048576,4,FALSE)</f>
        <v>Barracão para escritório de obra porte médio s=43,56m2, c/ 2 salas e 2 banheiros com materiais novos</v>
      </c>
      <c r="C38" s="153" t="str">
        <f>VLOOKUP(A38,'PLANILHA ORÇAMENTARIA'!$1:$1048576,5,FALSE)</f>
        <v>und</v>
      </c>
      <c r="D38" s="154"/>
      <c r="E38" s="154"/>
      <c r="F38" s="154"/>
      <c r="G38" s="359"/>
      <c r="H38" s="154"/>
      <c r="I38" s="154"/>
      <c r="J38" s="154"/>
      <c r="K38" s="158">
        <f>K39</f>
        <v>40</v>
      </c>
    </row>
    <row r="39" spans="1:11" ht="19.899999999999999" customHeight="1">
      <c r="A39" s="163"/>
      <c r="B39" s="164" t="s">
        <v>87</v>
      </c>
      <c r="C39" s="163"/>
      <c r="D39" s="199"/>
      <c r="E39" s="197">
        <v>8</v>
      </c>
      <c r="F39" s="197">
        <v>5</v>
      </c>
      <c r="G39" s="197"/>
      <c r="H39" s="199">
        <f>E39*F39</f>
        <v>40</v>
      </c>
      <c r="I39" s="197"/>
      <c r="J39" s="197"/>
      <c r="K39" s="168">
        <f>H39</f>
        <v>40</v>
      </c>
    </row>
    <row r="40" spans="1:11" ht="19.899999999999999" customHeight="1">
      <c r="A40" s="175"/>
      <c r="B40" s="181"/>
      <c r="C40" s="175"/>
      <c r="D40" s="196"/>
      <c r="E40" s="198"/>
      <c r="F40" s="198"/>
      <c r="G40" s="198"/>
      <c r="H40" s="196"/>
      <c r="I40" s="198"/>
      <c r="J40" s="198"/>
      <c r="K40" s="180"/>
    </row>
    <row r="41" spans="1:11" s="3" customFormat="1">
      <c r="A41" s="152" t="str">
        <f>'PLANILHA ORÇAMENTARIA'!A21</f>
        <v>3.6</v>
      </c>
      <c r="B41" s="162" t="str">
        <f>VLOOKUP(A41,'PLANILHA ORÇAMENTARIA'!$1:$1048576,4,FALSE)</f>
        <v>Locação de container - Banheiro com chuveiros e vasos - 4,30 x 2,30m</v>
      </c>
      <c r="C41" s="153" t="str">
        <f>VLOOKUP(A41,'PLANILHA ORÇAMENTARIA'!$1:$1048576,5,FALSE)</f>
        <v>mês</v>
      </c>
      <c r="D41" s="154"/>
      <c r="E41" s="154"/>
      <c r="F41" s="154"/>
      <c r="G41" s="359"/>
      <c r="H41" s="154"/>
      <c r="I41" s="154"/>
      <c r="J41" s="154"/>
      <c r="K41" s="158">
        <f>K42</f>
        <v>8</v>
      </c>
    </row>
    <row r="42" spans="1:11" ht="19.899999999999999" customHeight="1">
      <c r="A42" s="169"/>
      <c r="B42" s="170" t="s">
        <v>90</v>
      </c>
      <c r="C42" s="169"/>
      <c r="D42" s="200">
        <v>2</v>
      </c>
      <c r="E42" s="195"/>
      <c r="F42" s="195"/>
      <c r="G42" s="195"/>
      <c r="H42" s="200"/>
      <c r="I42" s="195"/>
      <c r="J42" s="195">
        <f>D23</f>
        <v>4</v>
      </c>
      <c r="K42" s="174">
        <f>D42*J42</f>
        <v>8</v>
      </c>
    </row>
    <row r="43" spans="1:11" ht="19.899999999999999" customHeight="1">
      <c r="A43" s="175"/>
      <c r="B43" s="193"/>
      <c r="C43" s="175"/>
      <c r="D43" s="196"/>
      <c r="E43" s="198"/>
      <c r="F43" s="198"/>
      <c r="G43" s="198"/>
      <c r="H43" s="196"/>
      <c r="I43" s="198"/>
      <c r="J43" s="198"/>
      <c r="K43" s="180"/>
    </row>
    <row r="44" spans="1:11" ht="31.5">
      <c r="A44" s="152" t="str">
        <f>'PLANILHA ORÇAMENTARIA'!A22</f>
        <v>3.7</v>
      </c>
      <c r="B44" s="162" t="str">
        <f>VLOOKUP(A44,'PLANILHA ORÇAMENTARIA'!$1:$1048576,4,FALSE)</f>
        <v>Barracão fechado porte pequeno para depósito de cimento e almoxarifado (s=38,72 m2) com materiais novos</v>
      </c>
      <c r="C44" s="153" t="str">
        <f>VLOOKUP(A44,'PLANILHA ORÇAMENTARIA'!$1:$1048576,5,FALSE)</f>
        <v>un</v>
      </c>
      <c r="D44" s="154"/>
      <c r="E44" s="154"/>
      <c r="F44" s="154"/>
      <c r="G44" s="359"/>
      <c r="H44" s="154"/>
      <c r="I44" s="154"/>
      <c r="J44" s="154"/>
      <c r="K44" s="158">
        <f>K45</f>
        <v>30</v>
      </c>
    </row>
    <row r="45" spans="1:11" ht="19.899999999999999" customHeight="1">
      <c r="A45" s="169"/>
      <c r="B45" s="170" t="s">
        <v>89</v>
      </c>
      <c r="C45" s="169"/>
      <c r="D45" s="200"/>
      <c r="E45" s="195">
        <v>6</v>
      </c>
      <c r="F45" s="195">
        <v>5</v>
      </c>
      <c r="G45" s="195"/>
      <c r="H45" s="200">
        <f>E45*F45</f>
        <v>30</v>
      </c>
      <c r="I45" s="195"/>
      <c r="J45" s="195"/>
      <c r="K45" s="174">
        <f>H45</f>
        <v>30</v>
      </c>
    </row>
    <row r="46" spans="1:11" ht="19.899999999999999" customHeight="1">
      <c r="A46" s="175"/>
      <c r="B46" s="193"/>
      <c r="C46" s="175"/>
      <c r="D46" s="196"/>
      <c r="E46" s="198"/>
      <c r="F46" s="198"/>
      <c r="G46" s="198"/>
      <c r="H46" s="196"/>
      <c r="I46" s="198"/>
      <c r="J46" s="198"/>
      <c r="K46" s="180"/>
    </row>
    <row r="47" spans="1:11" ht="31.5">
      <c r="A47" s="152" t="str">
        <f>'PLANILHA ORÇAMENTARIA'!A23</f>
        <v>3.8</v>
      </c>
      <c r="B47" s="162" t="str">
        <f>VLOOKUP(A47,'PLANILHA ORÇAMENTARIA'!$1:$1048576,4,FALSE)</f>
        <v>Locação de container - Refeitório sem banheiro - 6,00 x 2,40m - Rev 02_x001F__02/2022</v>
      </c>
      <c r="C47" s="153" t="str">
        <f>VLOOKUP(A47,'PLANILHA ORÇAMENTARIA'!$1:$1048576,5,FALSE)</f>
        <v>mês</v>
      </c>
      <c r="D47" s="154"/>
      <c r="E47" s="154"/>
      <c r="F47" s="154"/>
      <c r="G47" s="359"/>
      <c r="H47" s="154"/>
      <c r="I47" s="154"/>
      <c r="J47" s="154"/>
      <c r="K47" s="158">
        <f>K48</f>
        <v>50</v>
      </c>
    </row>
    <row r="48" spans="1:11" ht="19.899999999999999" customHeight="1">
      <c r="A48" s="169"/>
      <c r="B48" s="170" t="s">
        <v>86</v>
      </c>
      <c r="C48" s="169"/>
      <c r="D48" s="200"/>
      <c r="E48" s="195">
        <v>10</v>
      </c>
      <c r="F48" s="195">
        <v>5</v>
      </c>
      <c r="G48" s="195"/>
      <c r="H48" s="200">
        <f>E48*F48</f>
        <v>50</v>
      </c>
      <c r="I48" s="195"/>
      <c r="J48" s="195"/>
      <c r="K48" s="174">
        <f>H48</f>
        <v>50</v>
      </c>
    </row>
    <row r="49" spans="1:11" ht="19.899999999999999" customHeight="1">
      <c r="A49" s="175"/>
      <c r="B49" s="193"/>
      <c r="C49" s="175"/>
      <c r="D49" s="196"/>
      <c r="E49" s="198"/>
      <c r="F49" s="198"/>
      <c r="G49" s="198"/>
      <c r="H49" s="196"/>
      <c r="I49" s="198"/>
      <c r="J49" s="198"/>
      <c r="K49" s="180"/>
    </row>
    <row r="50" spans="1:11" ht="31.5">
      <c r="A50" s="152" t="str">
        <f>'PLANILHA ORÇAMENTARIA'!A24</f>
        <v>3.9</v>
      </c>
      <c r="B50" s="162" t="str">
        <f>VLOOKUP(A50,'PLANILHA ORÇAMENTARIA'!$1:$1048576,4,FALSE)</f>
        <v>TAPUME DE CHAPA DE MADEIRA COMPENSADA, E= 6MM, COM PINTURA A CAL E REAPROVEITAMENTO DE 2X</v>
      </c>
      <c r="C50" s="153" t="str">
        <f>VLOOKUP(A50,'PLANILHA ORÇAMENTARIA'!$1:$1048576,5,FALSE)</f>
        <v>m²</v>
      </c>
      <c r="D50" s="154"/>
      <c r="E50" s="154"/>
      <c r="F50" s="154"/>
      <c r="G50" s="359"/>
      <c r="H50" s="154"/>
      <c r="I50" s="154"/>
      <c r="J50" s="154"/>
      <c r="K50" s="158">
        <f>K51</f>
        <v>240</v>
      </c>
    </row>
    <row r="51" spans="1:11" ht="19.899999999999999" customHeight="1">
      <c r="A51" s="163"/>
      <c r="B51" s="164" t="s">
        <v>96</v>
      </c>
      <c r="C51" s="163"/>
      <c r="D51" s="199"/>
      <c r="E51" s="197">
        <v>30</v>
      </c>
      <c r="F51" s="197">
        <v>30</v>
      </c>
      <c r="G51" s="197">
        <v>2</v>
      </c>
      <c r="H51" s="199">
        <f>(E51*2+F51*2)*G51</f>
        <v>240</v>
      </c>
      <c r="I51" s="197"/>
      <c r="J51" s="197"/>
      <c r="K51" s="168">
        <f>H51</f>
        <v>240</v>
      </c>
    </row>
    <row r="52" spans="1:11" ht="19.899999999999999" customHeight="1">
      <c r="A52" s="169"/>
      <c r="B52" s="170"/>
      <c r="C52" s="169"/>
      <c r="D52" s="200"/>
      <c r="E52" s="195"/>
      <c r="F52" s="195"/>
      <c r="G52" s="195"/>
      <c r="H52" s="200"/>
      <c r="I52" s="195"/>
      <c r="J52" s="195"/>
      <c r="K52" s="174"/>
    </row>
    <row r="53" spans="1:11" ht="19.899999999999999" customHeight="1">
      <c r="A53" s="175"/>
      <c r="B53" s="176"/>
      <c r="C53" s="175"/>
      <c r="D53" s="196"/>
      <c r="E53" s="198"/>
      <c r="F53" s="198"/>
      <c r="G53" s="198"/>
      <c r="H53" s="196"/>
      <c r="I53" s="198"/>
      <c r="J53" s="198"/>
      <c r="K53" s="180"/>
    </row>
  </sheetData>
  <mergeCells count="1">
    <mergeCell ref="A6:K6"/>
  </mergeCells>
  <printOptions horizontalCentered="1"/>
  <pageMargins left="0.51181102362204722" right="0.51181102362204722" top="0.59055118110236227" bottom="0.39370078740157483" header="0.31496062992125984" footer="0.31496062992125984"/>
  <pageSetup paperSize="9" scale="54" orientation="landscape" horizontalDpi="4294967293" r:id="rId1"/>
  <ignoredErrors>
    <ignoredError sqref="K10 K12:K13 K15:K19 K21:K23 K25:K27 K29:K30" 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SI59"/>
  <sheetViews>
    <sheetView showGridLines="0" view="pageBreakPreview" topLeftCell="H5" zoomScale="90" zoomScaleNormal="70" zoomScaleSheetLayoutView="90" workbookViewId="0">
      <selection activeCell="P12" sqref="P12"/>
    </sheetView>
  </sheetViews>
  <sheetFormatPr defaultRowHeight="15"/>
  <cols>
    <col min="1" max="1" width="17.5703125" style="205" customWidth="1"/>
    <col min="2" max="2" width="14.7109375" customWidth="1"/>
    <col min="3" max="3" width="14.85546875" customWidth="1"/>
    <col min="4" max="4" width="9.85546875" customWidth="1"/>
    <col min="5" max="8" width="11.7109375" customWidth="1"/>
    <col min="9" max="14" width="10.140625" customWidth="1"/>
    <col min="15" max="18" width="10" style="204" customWidth="1"/>
    <col min="19" max="19" width="14.42578125" style="204" customWidth="1"/>
    <col min="20" max="20" width="10" customWidth="1"/>
    <col min="21" max="21" width="12.7109375" customWidth="1"/>
    <col min="22" max="22" width="10" customWidth="1"/>
    <col min="23" max="25" width="12.7109375" customWidth="1"/>
    <col min="26" max="26" width="11.42578125" bestFit="1" customWidth="1"/>
    <col min="27" max="28" width="11.42578125" customWidth="1"/>
    <col min="29" max="30" width="10" customWidth="1"/>
    <col min="31" max="31" width="11" customWidth="1"/>
    <col min="32" max="33" width="13.7109375" customWidth="1"/>
    <col min="34" max="35" width="13.42578125" customWidth="1"/>
    <col min="36" max="36" width="11" customWidth="1"/>
    <col min="39" max="39" width="12.42578125" bestFit="1" customWidth="1"/>
    <col min="257" max="257" width="8.7109375" customWidth="1"/>
    <col min="258" max="258" width="20.85546875" customWidth="1"/>
    <col min="259" max="259" width="12.140625" customWidth="1"/>
    <col min="260" max="260" width="11.140625" customWidth="1"/>
    <col min="261" max="261" width="10.140625" customWidth="1"/>
    <col min="262" max="262" width="12" customWidth="1"/>
    <col min="263" max="263" width="12.5703125" customWidth="1"/>
    <col min="264" max="264" width="9.85546875" customWidth="1"/>
    <col min="265" max="268" width="11.7109375" customWidth="1"/>
    <col min="269" max="272" width="0" hidden="1" customWidth="1"/>
    <col min="273" max="276" width="10.140625" customWidth="1"/>
    <col min="277" max="280" width="10" customWidth="1"/>
    <col min="281" max="281" width="10.85546875" customWidth="1"/>
    <col min="282" max="282" width="10" customWidth="1"/>
    <col min="283" max="283" width="11" customWidth="1"/>
    <col min="284" max="284" width="10" customWidth="1"/>
    <col min="285" max="286" width="11.28515625" customWidth="1"/>
    <col min="287" max="287" width="11.5703125" customWidth="1"/>
    <col min="288" max="288" width="11.28515625" customWidth="1"/>
    <col min="289" max="289" width="14.5703125" customWidth="1"/>
    <col min="290" max="290" width="10.140625" customWidth="1"/>
    <col min="291" max="291" width="11.85546875" customWidth="1"/>
    <col min="292" max="292" width="11" customWidth="1"/>
    <col min="295" max="295" width="12.42578125" bestFit="1" customWidth="1"/>
    <col min="513" max="513" width="8.7109375" customWidth="1"/>
    <col min="514" max="514" width="20.85546875" customWidth="1"/>
    <col min="515" max="515" width="12.140625" customWidth="1"/>
    <col min="516" max="516" width="11.140625" customWidth="1"/>
    <col min="517" max="517" width="10.140625" customWidth="1"/>
    <col min="518" max="518" width="12" customWidth="1"/>
    <col min="519" max="519" width="12.5703125" customWidth="1"/>
    <col min="520" max="520" width="9.85546875" customWidth="1"/>
    <col min="521" max="524" width="11.7109375" customWidth="1"/>
    <col min="525" max="528" width="0" hidden="1" customWidth="1"/>
    <col min="529" max="532" width="10.140625" customWidth="1"/>
    <col min="533" max="536" width="10" customWidth="1"/>
    <col min="537" max="537" width="10.85546875" customWidth="1"/>
    <col min="538" max="538" width="10" customWidth="1"/>
    <col min="539" max="539" width="11" customWidth="1"/>
    <col min="540" max="540" width="10" customWidth="1"/>
    <col min="541" max="542" width="11.28515625" customWidth="1"/>
    <col min="543" max="543" width="11.5703125" customWidth="1"/>
    <col min="544" max="544" width="11.28515625" customWidth="1"/>
    <col min="545" max="545" width="14.5703125" customWidth="1"/>
    <col min="546" max="546" width="10.140625" customWidth="1"/>
    <col min="547" max="547" width="11.85546875" customWidth="1"/>
    <col min="548" max="548" width="11" customWidth="1"/>
    <col min="551" max="551" width="12.42578125" bestFit="1" customWidth="1"/>
    <col min="769" max="769" width="8.7109375" customWidth="1"/>
    <col min="770" max="770" width="20.85546875" customWidth="1"/>
    <col min="771" max="771" width="12.140625" customWidth="1"/>
    <col min="772" max="772" width="11.140625" customWidth="1"/>
    <col min="773" max="773" width="10.140625" customWidth="1"/>
    <col min="774" max="774" width="12" customWidth="1"/>
    <col min="775" max="775" width="12.5703125" customWidth="1"/>
    <col min="776" max="776" width="9.85546875" customWidth="1"/>
    <col min="777" max="780" width="11.7109375" customWidth="1"/>
    <col min="781" max="784" width="0" hidden="1" customWidth="1"/>
    <col min="785" max="788" width="10.140625" customWidth="1"/>
    <col min="789" max="792" width="10" customWidth="1"/>
    <col min="793" max="793" width="10.85546875" customWidth="1"/>
    <col min="794" max="794" width="10" customWidth="1"/>
    <col min="795" max="795" width="11" customWidth="1"/>
    <col min="796" max="796" width="10" customWidth="1"/>
    <col min="797" max="798" width="11.28515625" customWidth="1"/>
    <col min="799" max="799" width="11.5703125" customWidth="1"/>
    <col min="800" max="800" width="11.28515625" customWidth="1"/>
    <col min="801" max="801" width="14.5703125" customWidth="1"/>
    <col min="802" max="802" width="10.140625" customWidth="1"/>
    <col min="803" max="803" width="11.85546875" customWidth="1"/>
    <col min="804" max="804" width="11" customWidth="1"/>
    <col min="807" max="807" width="12.42578125" bestFit="1" customWidth="1"/>
    <col min="1025" max="1025" width="8.7109375" customWidth="1"/>
    <col min="1026" max="1026" width="20.85546875" customWidth="1"/>
    <col min="1027" max="1027" width="12.140625" customWidth="1"/>
    <col min="1028" max="1028" width="11.140625" customWidth="1"/>
    <col min="1029" max="1029" width="10.140625" customWidth="1"/>
    <col min="1030" max="1030" width="12" customWidth="1"/>
    <col min="1031" max="1031" width="12.5703125" customWidth="1"/>
    <col min="1032" max="1032" width="9.85546875" customWidth="1"/>
    <col min="1033" max="1036" width="11.7109375" customWidth="1"/>
    <col min="1037" max="1040" width="0" hidden="1" customWidth="1"/>
    <col min="1041" max="1044" width="10.140625" customWidth="1"/>
    <col min="1045" max="1048" width="10" customWidth="1"/>
    <col min="1049" max="1049" width="10.85546875" customWidth="1"/>
    <col min="1050" max="1050" width="10" customWidth="1"/>
    <col min="1051" max="1051" width="11" customWidth="1"/>
    <col min="1052" max="1052" width="10" customWidth="1"/>
    <col min="1053" max="1054" width="11.28515625" customWidth="1"/>
    <col min="1055" max="1055" width="11.5703125" customWidth="1"/>
    <col min="1056" max="1056" width="11.28515625" customWidth="1"/>
    <col min="1057" max="1057" width="14.5703125" customWidth="1"/>
    <col min="1058" max="1058" width="10.140625" customWidth="1"/>
    <col min="1059" max="1059" width="11.85546875" customWidth="1"/>
    <col min="1060" max="1060" width="11" customWidth="1"/>
    <col min="1063" max="1063" width="12.42578125" bestFit="1" customWidth="1"/>
    <col min="1281" max="1281" width="8.7109375" customWidth="1"/>
    <col min="1282" max="1282" width="20.85546875" customWidth="1"/>
    <col min="1283" max="1283" width="12.140625" customWidth="1"/>
    <col min="1284" max="1284" width="11.140625" customWidth="1"/>
    <col min="1285" max="1285" width="10.140625" customWidth="1"/>
    <col min="1286" max="1286" width="12" customWidth="1"/>
    <col min="1287" max="1287" width="12.5703125" customWidth="1"/>
    <col min="1288" max="1288" width="9.85546875" customWidth="1"/>
    <col min="1289" max="1292" width="11.7109375" customWidth="1"/>
    <col min="1293" max="1296" width="0" hidden="1" customWidth="1"/>
    <col min="1297" max="1300" width="10.140625" customWidth="1"/>
    <col min="1301" max="1304" width="10" customWidth="1"/>
    <col min="1305" max="1305" width="10.85546875" customWidth="1"/>
    <col min="1306" max="1306" width="10" customWidth="1"/>
    <col min="1307" max="1307" width="11" customWidth="1"/>
    <col min="1308" max="1308" width="10" customWidth="1"/>
    <col min="1309" max="1310" width="11.28515625" customWidth="1"/>
    <col min="1311" max="1311" width="11.5703125" customWidth="1"/>
    <col min="1312" max="1312" width="11.28515625" customWidth="1"/>
    <col min="1313" max="1313" width="14.5703125" customWidth="1"/>
    <col min="1314" max="1314" width="10.140625" customWidth="1"/>
    <col min="1315" max="1315" width="11.85546875" customWidth="1"/>
    <col min="1316" max="1316" width="11" customWidth="1"/>
    <col min="1319" max="1319" width="12.42578125" bestFit="1" customWidth="1"/>
    <col min="1537" max="1537" width="8.7109375" customWidth="1"/>
    <col min="1538" max="1538" width="20.85546875" customWidth="1"/>
    <col min="1539" max="1539" width="12.140625" customWidth="1"/>
    <col min="1540" max="1540" width="11.140625" customWidth="1"/>
    <col min="1541" max="1541" width="10.140625" customWidth="1"/>
    <col min="1542" max="1542" width="12" customWidth="1"/>
    <col min="1543" max="1543" width="12.5703125" customWidth="1"/>
    <col min="1544" max="1544" width="9.85546875" customWidth="1"/>
    <col min="1545" max="1548" width="11.7109375" customWidth="1"/>
    <col min="1549" max="1552" width="0" hidden="1" customWidth="1"/>
    <col min="1553" max="1556" width="10.140625" customWidth="1"/>
    <col min="1557" max="1560" width="10" customWidth="1"/>
    <col min="1561" max="1561" width="10.85546875" customWidth="1"/>
    <col min="1562" max="1562" width="10" customWidth="1"/>
    <col min="1563" max="1563" width="11" customWidth="1"/>
    <col min="1564" max="1564" width="10" customWidth="1"/>
    <col min="1565" max="1566" width="11.28515625" customWidth="1"/>
    <col min="1567" max="1567" width="11.5703125" customWidth="1"/>
    <col min="1568" max="1568" width="11.28515625" customWidth="1"/>
    <col min="1569" max="1569" width="14.5703125" customWidth="1"/>
    <col min="1570" max="1570" width="10.140625" customWidth="1"/>
    <col min="1571" max="1571" width="11.85546875" customWidth="1"/>
    <col min="1572" max="1572" width="11" customWidth="1"/>
    <col min="1575" max="1575" width="12.42578125" bestFit="1" customWidth="1"/>
    <col min="1793" max="1793" width="8.7109375" customWidth="1"/>
    <col min="1794" max="1794" width="20.85546875" customWidth="1"/>
    <col min="1795" max="1795" width="12.140625" customWidth="1"/>
    <col min="1796" max="1796" width="11.140625" customWidth="1"/>
    <col min="1797" max="1797" width="10.140625" customWidth="1"/>
    <col min="1798" max="1798" width="12" customWidth="1"/>
    <col min="1799" max="1799" width="12.5703125" customWidth="1"/>
    <col min="1800" max="1800" width="9.85546875" customWidth="1"/>
    <col min="1801" max="1804" width="11.7109375" customWidth="1"/>
    <col min="1805" max="1808" width="0" hidden="1" customWidth="1"/>
    <col min="1809" max="1812" width="10.140625" customWidth="1"/>
    <col min="1813" max="1816" width="10" customWidth="1"/>
    <col min="1817" max="1817" width="10.85546875" customWidth="1"/>
    <col min="1818" max="1818" width="10" customWidth="1"/>
    <col min="1819" max="1819" width="11" customWidth="1"/>
    <col min="1820" max="1820" width="10" customWidth="1"/>
    <col min="1821" max="1822" width="11.28515625" customWidth="1"/>
    <col min="1823" max="1823" width="11.5703125" customWidth="1"/>
    <col min="1824" max="1824" width="11.28515625" customWidth="1"/>
    <col min="1825" max="1825" width="14.5703125" customWidth="1"/>
    <col min="1826" max="1826" width="10.140625" customWidth="1"/>
    <col min="1827" max="1827" width="11.85546875" customWidth="1"/>
    <col min="1828" max="1828" width="11" customWidth="1"/>
    <col min="1831" max="1831" width="12.42578125" bestFit="1" customWidth="1"/>
    <col min="2049" max="2049" width="8.7109375" customWidth="1"/>
    <col min="2050" max="2050" width="20.85546875" customWidth="1"/>
    <col min="2051" max="2051" width="12.140625" customWidth="1"/>
    <col min="2052" max="2052" width="11.140625" customWidth="1"/>
    <col min="2053" max="2053" width="10.140625" customWidth="1"/>
    <col min="2054" max="2054" width="12" customWidth="1"/>
    <col min="2055" max="2055" width="12.5703125" customWidth="1"/>
    <col min="2056" max="2056" width="9.85546875" customWidth="1"/>
    <col min="2057" max="2060" width="11.7109375" customWidth="1"/>
    <col min="2061" max="2064" width="0" hidden="1" customWidth="1"/>
    <col min="2065" max="2068" width="10.140625" customWidth="1"/>
    <col min="2069" max="2072" width="10" customWidth="1"/>
    <col min="2073" max="2073" width="10.85546875" customWidth="1"/>
    <col min="2074" max="2074" width="10" customWidth="1"/>
    <col min="2075" max="2075" width="11" customWidth="1"/>
    <col min="2076" max="2076" width="10" customWidth="1"/>
    <col min="2077" max="2078" width="11.28515625" customWidth="1"/>
    <col min="2079" max="2079" width="11.5703125" customWidth="1"/>
    <col min="2080" max="2080" width="11.28515625" customWidth="1"/>
    <col min="2081" max="2081" width="14.5703125" customWidth="1"/>
    <col min="2082" max="2082" width="10.140625" customWidth="1"/>
    <col min="2083" max="2083" width="11.85546875" customWidth="1"/>
    <col min="2084" max="2084" width="11" customWidth="1"/>
    <col min="2087" max="2087" width="12.42578125" bestFit="1" customWidth="1"/>
    <col min="2305" max="2305" width="8.7109375" customWidth="1"/>
    <col min="2306" max="2306" width="20.85546875" customWidth="1"/>
    <col min="2307" max="2307" width="12.140625" customWidth="1"/>
    <col min="2308" max="2308" width="11.140625" customWidth="1"/>
    <col min="2309" max="2309" width="10.140625" customWidth="1"/>
    <col min="2310" max="2310" width="12" customWidth="1"/>
    <col min="2311" max="2311" width="12.5703125" customWidth="1"/>
    <col min="2312" max="2312" width="9.85546875" customWidth="1"/>
    <col min="2313" max="2316" width="11.7109375" customWidth="1"/>
    <col min="2317" max="2320" width="0" hidden="1" customWidth="1"/>
    <col min="2321" max="2324" width="10.140625" customWidth="1"/>
    <col min="2325" max="2328" width="10" customWidth="1"/>
    <col min="2329" max="2329" width="10.85546875" customWidth="1"/>
    <col min="2330" max="2330" width="10" customWidth="1"/>
    <col min="2331" max="2331" width="11" customWidth="1"/>
    <col min="2332" max="2332" width="10" customWidth="1"/>
    <col min="2333" max="2334" width="11.28515625" customWidth="1"/>
    <col min="2335" max="2335" width="11.5703125" customWidth="1"/>
    <col min="2336" max="2336" width="11.28515625" customWidth="1"/>
    <col min="2337" max="2337" width="14.5703125" customWidth="1"/>
    <col min="2338" max="2338" width="10.140625" customWidth="1"/>
    <col min="2339" max="2339" width="11.85546875" customWidth="1"/>
    <col min="2340" max="2340" width="11" customWidth="1"/>
    <col min="2343" max="2343" width="12.42578125" bestFit="1" customWidth="1"/>
    <col min="2561" max="2561" width="8.7109375" customWidth="1"/>
    <col min="2562" max="2562" width="20.85546875" customWidth="1"/>
    <col min="2563" max="2563" width="12.140625" customWidth="1"/>
    <col min="2564" max="2564" width="11.140625" customWidth="1"/>
    <col min="2565" max="2565" width="10.140625" customWidth="1"/>
    <col min="2566" max="2566" width="12" customWidth="1"/>
    <col min="2567" max="2567" width="12.5703125" customWidth="1"/>
    <col min="2568" max="2568" width="9.85546875" customWidth="1"/>
    <col min="2569" max="2572" width="11.7109375" customWidth="1"/>
    <col min="2573" max="2576" width="0" hidden="1" customWidth="1"/>
    <col min="2577" max="2580" width="10.140625" customWidth="1"/>
    <col min="2581" max="2584" width="10" customWidth="1"/>
    <col min="2585" max="2585" width="10.85546875" customWidth="1"/>
    <col min="2586" max="2586" width="10" customWidth="1"/>
    <col min="2587" max="2587" width="11" customWidth="1"/>
    <col min="2588" max="2588" width="10" customWidth="1"/>
    <col min="2589" max="2590" width="11.28515625" customWidth="1"/>
    <col min="2591" max="2591" width="11.5703125" customWidth="1"/>
    <col min="2592" max="2592" width="11.28515625" customWidth="1"/>
    <col min="2593" max="2593" width="14.5703125" customWidth="1"/>
    <col min="2594" max="2594" width="10.140625" customWidth="1"/>
    <col min="2595" max="2595" width="11.85546875" customWidth="1"/>
    <col min="2596" max="2596" width="11" customWidth="1"/>
    <col min="2599" max="2599" width="12.42578125" bestFit="1" customWidth="1"/>
    <col min="2817" max="2817" width="8.7109375" customWidth="1"/>
    <col min="2818" max="2818" width="20.85546875" customWidth="1"/>
    <col min="2819" max="2819" width="12.140625" customWidth="1"/>
    <col min="2820" max="2820" width="11.140625" customWidth="1"/>
    <col min="2821" max="2821" width="10.140625" customWidth="1"/>
    <col min="2822" max="2822" width="12" customWidth="1"/>
    <col min="2823" max="2823" width="12.5703125" customWidth="1"/>
    <col min="2824" max="2824" width="9.85546875" customWidth="1"/>
    <col min="2825" max="2828" width="11.7109375" customWidth="1"/>
    <col min="2829" max="2832" width="0" hidden="1" customWidth="1"/>
    <col min="2833" max="2836" width="10.140625" customWidth="1"/>
    <col min="2837" max="2840" width="10" customWidth="1"/>
    <col min="2841" max="2841" width="10.85546875" customWidth="1"/>
    <col min="2842" max="2842" width="10" customWidth="1"/>
    <col min="2843" max="2843" width="11" customWidth="1"/>
    <col min="2844" max="2844" width="10" customWidth="1"/>
    <col min="2845" max="2846" width="11.28515625" customWidth="1"/>
    <col min="2847" max="2847" width="11.5703125" customWidth="1"/>
    <col min="2848" max="2848" width="11.28515625" customWidth="1"/>
    <col min="2849" max="2849" width="14.5703125" customWidth="1"/>
    <col min="2850" max="2850" width="10.140625" customWidth="1"/>
    <col min="2851" max="2851" width="11.85546875" customWidth="1"/>
    <col min="2852" max="2852" width="11" customWidth="1"/>
    <col min="2855" max="2855" width="12.42578125" bestFit="1" customWidth="1"/>
    <col min="3073" max="3073" width="8.7109375" customWidth="1"/>
    <col min="3074" max="3074" width="20.85546875" customWidth="1"/>
    <col min="3075" max="3075" width="12.140625" customWidth="1"/>
    <col min="3076" max="3076" width="11.140625" customWidth="1"/>
    <col min="3077" max="3077" width="10.140625" customWidth="1"/>
    <col min="3078" max="3078" width="12" customWidth="1"/>
    <col min="3079" max="3079" width="12.5703125" customWidth="1"/>
    <col min="3080" max="3080" width="9.85546875" customWidth="1"/>
    <col min="3081" max="3084" width="11.7109375" customWidth="1"/>
    <col min="3085" max="3088" width="0" hidden="1" customWidth="1"/>
    <col min="3089" max="3092" width="10.140625" customWidth="1"/>
    <col min="3093" max="3096" width="10" customWidth="1"/>
    <col min="3097" max="3097" width="10.85546875" customWidth="1"/>
    <col min="3098" max="3098" width="10" customWidth="1"/>
    <col min="3099" max="3099" width="11" customWidth="1"/>
    <col min="3100" max="3100" width="10" customWidth="1"/>
    <col min="3101" max="3102" width="11.28515625" customWidth="1"/>
    <col min="3103" max="3103" width="11.5703125" customWidth="1"/>
    <col min="3104" max="3104" width="11.28515625" customWidth="1"/>
    <col min="3105" max="3105" width="14.5703125" customWidth="1"/>
    <col min="3106" max="3106" width="10.140625" customWidth="1"/>
    <col min="3107" max="3107" width="11.85546875" customWidth="1"/>
    <col min="3108" max="3108" width="11" customWidth="1"/>
    <col min="3111" max="3111" width="12.42578125" bestFit="1" customWidth="1"/>
    <col min="3329" max="3329" width="8.7109375" customWidth="1"/>
    <col min="3330" max="3330" width="20.85546875" customWidth="1"/>
    <col min="3331" max="3331" width="12.140625" customWidth="1"/>
    <col min="3332" max="3332" width="11.140625" customWidth="1"/>
    <col min="3333" max="3333" width="10.140625" customWidth="1"/>
    <col min="3334" max="3334" width="12" customWidth="1"/>
    <col min="3335" max="3335" width="12.5703125" customWidth="1"/>
    <col min="3336" max="3336" width="9.85546875" customWidth="1"/>
    <col min="3337" max="3340" width="11.7109375" customWidth="1"/>
    <col min="3341" max="3344" width="0" hidden="1" customWidth="1"/>
    <col min="3345" max="3348" width="10.140625" customWidth="1"/>
    <col min="3349" max="3352" width="10" customWidth="1"/>
    <col min="3353" max="3353" width="10.85546875" customWidth="1"/>
    <col min="3354" max="3354" width="10" customWidth="1"/>
    <col min="3355" max="3355" width="11" customWidth="1"/>
    <col min="3356" max="3356" width="10" customWidth="1"/>
    <col min="3357" max="3358" width="11.28515625" customWidth="1"/>
    <col min="3359" max="3359" width="11.5703125" customWidth="1"/>
    <col min="3360" max="3360" width="11.28515625" customWidth="1"/>
    <col min="3361" max="3361" width="14.5703125" customWidth="1"/>
    <col min="3362" max="3362" width="10.140625" customWidth="1"/>
    <col min="3363" max="3363" width="11.85546875" customWidth="1"/>
    <col min="3364" max="3364" width="11" customWidth="1"/>
    <col min="3367" max="3367" width="12.42578125" bestFit="1" customWidth="1"/>
    <col min="3585" max="3585" width="8.7109375" customWidth="1"/>
    <col min="3586" max="3586" width="20.85546875" customWidth="1"/>
    <col min="3587" max="3587" width="12.140625" customWidth="1"/>
    <col min="3588" max="3588" width="11.140625" customWidth="1"/>
    <col min="3589" max="3589" width="10.140625" customWidth="1"/>
    <col min="3590" max="3590" width="12" customWidth="1"/>
    <col min="3591" max="3591" width="12.5703125" customWidth="1"/>
    <col min="3592" max="3592" width="9.85546875" customWidth="1"/>
    <col min="3593" max="3596" width="11.7109375" customWidth="1"/>
    <col min="3597" max="3600" width="0" hidden="1" customWidth="1"/>
    <col min="3601" max="3604" width="10.140625" customWidth="1"/>
    <col min="3605" max="3608" width="10" customWidth="1"/>
    <col min="3609" max="3609" width="10.85546875" customWidth="1"/>
    <col min="3610" max="3610" width="10" customWidth="1"/>
    <col min="3611" max="3611" width="11" customWidth="1"/>
    <col min="3612" max="3612" width="10" customWidth="1"/>
    <col min="3613" max="3614" width="11.28515625" customWidth="1"/>
    <col min="3615" max="3615" width="11.5703125" customWidth="1"/>
    <col min="3616" max="3616" width="11.28515625" customWidth="1"/>
    <col min="3617" max="3617" width="14.5703125" customWidth="1"/>
    <col min="3618" max="3618" width="10.140625" customWidth="1"/>
    <col min="3619" max="3619" width="11.85546875" customWidth="1"/>
    <col min="3620" max="3620" width="11" customWidth="1"/>
    <col min="3623" max="3623" width="12.42578125" bestFit="1" customWidth="1"/>
    <col min="3841" max="3841" width="8.7109375" customWidth="1"/>
    <col min="3842" max="3842" width="20.85546875" customWidth="1"/>
    <col min="3843" max="3843" width="12.140625" customWidth="1"/>
    <col min="3844" max="3844" width="11.140625" customWidth="1"/>
    <col min="3845" max="3845" width="10.140625" customWidth="1"/>
    <col min="3846" max="3846" width="12" customWidth="1"/>
    <col min="3847" max="3847" width="12.5703125" customWidth="1"/>
    <col min="3848" max="3848" width="9.85546875" customWidth="1"/>
    <col min="3849" max="3852" width="11.7109375" customWidth="1"/>
    <col min="3853" max="3856" width="0" hidden="1" customWidth="1"/>
    <col min="3857" max="3860" width="10.140625" customWidth="1"/>
    <col min="3861" max="3864" width="10" customWidth="1"/>
    <col min="3865" max="3865" width="10.85546875" customWidth="1"/>
    <col min="3866" max="3866" width="10" customWidth="1"/>
    <col min="3867" max="3867" width="11" customWidth="1"/>
    <col min="3868" max="3868" width="10" customWidth="1"/>
    <col min="3869" max="3870" width="11.28515625" customWidth="1"/>
    <col min="3871" max="3871" width="11.5703125" customWidth="1"/>
    <col min="3872" max="3872" width="11.28515625" customWidth="1"/>
    <col min="3873" max="3873" width="14.5703125" customWidth="1"/>
    <col min="3874" max="3874" width="10.140625" customWidth="1"/>
    <col min="3875" max="3875" width="11.85546875" customWidth="1"/>
    <col min="3876" max="3876" width="11" customWidth="1"/>
    <col min="3879" max="3879" width="12.42578125" bestFit="1" customWidth="1"/>
    <col min="4097" max="4097" width="8.7109375" customWidth="1"/>
    <col min="4098" max="4098" width="20.85546875" customWidth="1"/>
    <col min="4099" max="4099" width="12.140625" customWidth="1"/>
    <col min="4100" max="4100" width="11.140625" customWidth="1"/>
    <col min="4101" max="4101" width="10.140625" customWidth="1"/>
    <col min="4102" max="4102" width="12" customWidth="1"/>
    <col min="4103" max="4103" width="12.5703125" customWidth="1"/>
    <col min="4104" max="4104" width="9.85546875" customWidth="1"/>
    <col min="4105" max="4108" width="11.7109375" customWidth="1"/>
    <col min="4109" max="4112" width="0" hidden="1" customWidth="1"/>
    <col min="4113" max="4116" width="10.140625" customWidth="1"/>
    <col min="4117" max="4120" width="10" customWidth="1"/>
    <col min="4121" max="4121" width="10.85546875" customWidth="1"/>
    <col min="4122" max="4122" width="10" customWidth="1"/>
    <col min="4123" max="4123" width="11" customWidth="1"/>
    <col min="4124" max="4124" width="10" customWidth="1"/>
    <col min="4125" max="4126" width="11.28515625" customWidth="1"/>
    <col min="4127" max="4127" width="11.5703125" customWidth="1"/>
    <col min="4128" max="4128" width="11.28515625" customWidth="1"/>
    <col min="4129" max="4129" width="14.5703125" customWidth="1"/>
    <col min="4130" max="4130" width="10.140625" customWidth="1"/>
    <col min="4131" max="4131" width="11.85546875" customWidth="1"/>
    <col min="4132" max="4132" width="11" customWidth="1"/>
    <col min="4135" max="4135" width="12.42578125" bestFit="1" customWidth="1"/>
    <col min="4353" max="4353" width="8.7109375" customWidth="1"/>
    <col min="4354" max="4354" width="20.85546875" customWidth="1"/>
    <col min="4355" max="4355" width="12.140625" customWidth="1"/>
    <col min="4356" max="4356" width="11.140625" customWidth="1"/>
    <col min="4357" max="4357" width="10.140625" customWidth="1"/>
    <col min="4358" max="4358" width="12" customWidth="1"/>
    <col min="4359" max="4359" width="12.5703125" customWidth="1"/>
    <col min="4360" max="4360" width="9.85546875" customWidth="1"/>
    <col min="4361" max="4364" width="11.7109375" customWidth="1"/>
    <col min="4365" max="4368" width="0" hidden="1" customWidth="1"/>
    <col min="4369" max="4372" width="10.140625" customWidth="1"/>
    <col min="4373" max="4376" width="10" customWidth="1"/>
    <col min="4377" max="4377" width="10.85546875" customWidth="1"/>
    <col min="4378" max="4378" width="10" customWidth="1"/>
    <col min="4379" max="4379" width="11" customWidth="1"/>
    <col min="4380" max="4380" width="10" customWidth="1"/>
    <col min="4381" max="4382" width="11.28515625" customWidth="1"/>
    <col min="4383" max="4383" width="11.5703125" customWidth="1"/>
    <col min="4384" max="4384" width="11.28515625" customWidth="1"/>
    <col min="4385" max="4385" width="14.5703125" customWidth="1"/>
    <col min="4386" max="4386" width="10.140625" customWidth="1"/>
    <col min="4387" max="4387" width="11.85546875" customWidth="1"/>
    <col min="4388" max="4388" width="11" customWidth="1"/>
    <col min="4391" max="4391" width="12.42578125" bestFit="1" customWidth="1"/>
    <col min="4609" max="4609" width="8.7109375" customWidth="1"/>
    <col min="4610" max="4610" width="20.85546875" customWidth="1"/>
    <col min="4611" max="4611" width="12.140625" customWidth="1"/>
    <col min="4612" max="4612" width="11.140625" customWidth="1"/>
    <col min="4613" max="4613" width="10.140625" customWidth="1"/>
    <col min="4614" max="4614" width="12" customWidth="1"/>
    <col min="4615" max="4615" width="12.5703125" customWidth="1"/>
    <col min="4616" max="4616" width="9.85546875" customWidth="1"/>
    <col min="4617" max="4620" width="11.7109375" customWidth="1"/>
    <col min="4621" max="4624" width="0" hidden="1" customWidth="1"/>
    <col min="4625" max="4628" width="10.140625" customWidth="1"/>
    <col min="4629" max="4632" width="10" customWidth="1"/>
    <col min="4633" max="4633" width="10.85546875" customWidth="1"/>
    <col min="4634" max="4634" width="10" customWidth="1"/>
    <col min="4635" max="4635" width="11" customWidth="1"/>
    <col min="4636" max="4636" width="10" customWidth="1"/>
    <col min="4637" max="4638" width="11.28515625" customWidth="1"/>
    <col min="4639" max="4639" width="11.5703125" customWidth="1"/>
    <col min="4640" max="4640" width="11.28515625" customWidth="1"/>
    <col min="4641" max="4641" width="14.5703125" customWidth="1"/>
    <col min="4642" max="4642" width="10.140625" customWidth="1"/>
    <col min="4643" max="4643" width="11.85546875" customWidth="1"/>
    <col min="4644" max="4644" width="11" customWidth="1"/>
    <col min="4647" max="4647" width="12.42578125" bestFit="1" customWidth="1"/>
    <col min="4865" max="4865" width="8.7109375" customWidth="1"/>
    <col min="4866" max="4866" width="20.85546875" customWidth="1"/>
    <col min="4867" max="4867" width="12.140625" customWidth="1"/>
    <col min="4868" max="4868" width="11.140625" customWidth="1"/>
    <col min="4869" max="4869" width="10.140625" customWidth="1"/>
    <col min="4870" max="4870" width="12" customWidth="1"/>
    <col min="4871" max="4871" width="12.5703125" customWidth="1"/>
    <col min="4872" max="4872" width="9.85546875" customWidth="1"/>
    <col min="4873" max="4876" width="11.7109375" customWidth="1"/>
    <col min="4877" max="4880" width="0" hidden="1" customWidth="1"/>
    <col min="4881" max="4884" width="10.140625" customWidth="1"/>
    <col min="4885" max="4888" width="10" customWidth="1"/>
    <col min="4889" max="4889" width="10.85546875" customWidth="1"/>
    <col min="4890" max="4890" width="10" customWidth="1"/>
    <col min="4891" max="4891" width="11" customWidth="1"/>
    <col min="4892" max="4892" width="10" customWidth="1"/>
    <col min="4893" max="4894" width="11.28515625" customWidth="1"/>
    <col min="4895" max="4895" width="11.5703125" customWidth="1"/>
    <col min="4896" max="4896" width="11.28515625" customWidth="1"/>
    <col min="4897" max="4897" width="14.5703125" customWidth="1"/>
    <col min="4898" max="4898" width="10.140625" customWidth="1"/>
    <col min="4899" max="4899" width="11.85546875" customWidth="1"/>
    <col min="4900" max="4900" width="11" customWidth="1"/>
    <col min="4903" max="4903" width="12.42578125" bestFit="1" customWidth="1"/>
    <col min="5121" max="5121" width="8.7109375" customWidth="1"/>
    <col min="5122" max="5122" width="20.85546875" customWidth="1"/>
    <col min="5123" max="5123" width="12.140625" customWidth="1"/>
    <col min="5124" max="5124" width="11.140625" customWidth="1"/>
    <col min="5125" max="5125" width="10.140625" customWidth="1"/>
    <col min="5126" max="5126" width="12" customWidth="1"/>
    <col min="5127" max="5127" width="12.5703125" customWidth="1"/>
    <col min="5128" max="5128" width="9.85546875" customWidth="1"/>
    <col min="5129" max="5132" width="11.7109375" customWidth="1"/>
    <col min="5133" max="5136" width="0" hidden="1" customWidth="1"/>
    <col min="5137" max="5140" width="10.140625" customWidth="1"/>
    <col min="5141" max="5144" width="10" customWidth="1"/>
    <col min="5145" max="5145" width="10.85546875" customWidth="1"/>
    <col min="5146" max="5146" width="10" customWidth="1"/>
    <col min="5147" max="5147" width="11" customWidth="1"/>
    <col min="5148" max="5148" width="10" customWidth="1"/>
    <col min="5149" max="5150" width="11.28515625" customWidth="1"/>
    <col min="5151" max="5151" width="11.5703125" customWidth="1"/>
    <col min="5152" max="5152" width="11.28515625" customWidth="1"/>
    <col min="5153" max="5153" width="14.5703125" customWidth="1"/>
    <col min="5154" max="5154" width="10.140625" customWidth="1"/>
    <col min="5155" max="5155" width="11.85546875" customWidth="1"/>
    <col min="5156" max="5156" width="11" customWidth="1"/>
    <col min="5159" max="5159" width="12.42578125" bestFit="1" customWidth="1"/>
    <col min="5377" max="5377" width="8.7109375" customWidth="1"/>
    <col min="5378" max="5378" width="20.85546875" customWidth="1"/>
    <col min="5379" max="5379" width="12.140625" customWidth="1"/>
    <col min="5380" max="5380" width="11.140625" customWidth="1"/>
    <col min="5381" max="5381" width="10.140625" customWidth="1"/>
    <col min="5382" max="5382" width="12" customWidth="1"/>
    <col min="5383" max="5383" width="12.5703125" customWidth="1"/>
    <col min="5384" max="5384" width="9.85546875" customWidth="1"/>
    <col min="5385" max="5388" width="11.7109375" customWidth="1"/>
    <col min="5389" max="5392" width="0" hidden="1" customWidth="1"/>
    <col min="5393" max="5396" width="10.140625" customWidth="1"/>
    <col min="5397" max="5400" width="10" customWidth="1"/>
    <col min="5401" max="5401" width="10.85546875" customWidth="1"/>
    <col min="5402" max="5402" width="10" customWidth="1"/>
    <col min="5403" max="5403" width="11" customWidth="1"/>
    <col min="5404" max="5404" width="10" customWidth="1"/>
    <col min="5405" max="5406" width="11.28515625" customWidth="1"/>
    <col min="5407" max="5407" width="11.5703125" customWidth="1"/>
    <col min="5408" max="5408" width="11.28515625" customWidth="1"/>
    <col min="5409" max="5409" width="14.5703125" customWidth="1"/>
    <col min="5410" max="5410" width="10.140625" customWidth="1"/>
    <col min="5411" max="5411" width="11.85546875" customWidth="1"/>
    <col min="5412" max="5412" width="11" customWidth="1"/>
    <col min="5415" max="5415" width="12.42578125" bestFit="1" customWidth="1"/>
    <col min="5633" max="5633" width="8.7109375" customWidth="1"/>
    <col min="5634" max="5634" width="20.85546875" customWidth="1"/>
    <col min="5635" max="5635" width="12.140625" customWidth="1"/>
    <col min="5636" max="5636" width="11.140625" customWidth="1"/>
    <col min="5637" max="5637" width="10.140625" customWidth="1"/>
    <col min="5638" max="5638" width="12" customWidth="1"/>
    <col min="5639" max="5639" width="12.5703125" customWidth="1"/>
    <col min="5640" max="5640" width="9.85546875" customWidth="1"/>
    <col min="5641" max="5644" width="11.7109375" customWidth="1"/>
    <col min="5645" max="5648" width="0" hidden="1" customWidth="1"/>
    <col min="5649" max="5652" width="10.140625" customWidth="1"/>
    <col min="5653" max="5656" width="10" customWidth="1"/>
    <col min="5657" max="5657" width="10.85546875" customWidth="1"/>
    <col min="5658" max="5658" width="10" customWidth="1"/>
    <col min="5659" max="5659" width="11" customWidth="1"/>
    <col min="5660" max="5660" width="10" customWidth="1"/>
    <col min="5661" max="5662" width="11.28515625" customWidth="1"/>
    <col min="5663" max="5663" width="11.5703125" customWidth="1"/>
    <col min="5664" max="5664" width="11.28515625" customWidth="1"/>
    <col min="5665" max="5665" width="14.5703125" customWidth="1"/>
    <col min="5666" max="5666" width="10.140625" customWidth="1"/>
    <col min="5667" max="5667" width="11.85546875" customWidth="1"/>
    <col min="5668" max="5668" width="11" customWidth="1"/>
    <col min="5671" max="5671" width="12.42578125" bestFit="1" customWidth="1"/>
    <col min="5889" max="5889" width="8.7109375" customWidth="1"/>
    <col min="5890" max="5890" width="20.85546875" customWidth="1"/>
    <col min="5891" max="5891" width="12.140625" customWidth="1"/>
    <col min="5892" max="5892" width="11.140625" customWidth="1"/>
    <col min="5893" max="5893" width="10.140625" customWidth="1"/>
    <col min="5894" max="5894" width="12" customWidth="1"/>
    <col min="5895" max="5895" width="12.5703125" customWidth="1"/>
    <col min="5896" max="5896" width="9.85546875" customWidth="1"/>
    <col min="5897" max="5900" width="11.7109375" customWidth="1"/>
    <col min="5901" max="5904" width="0" hidden="1" customWidth="1"/>
    <col min="5905" max="5908" width="10.140625" customWidth="1"/>
    <col min="5909" max="5912" width="10" customWidth="1"/>
    <col min="5913" max="5913" width="10.85546875" customWidth="1"/>
    <col min="5914" max="5914" width="10" customWidth="1"/>
    <col min="5915" max="5915" width="11" customWidth="1"/>
    <col min="5916" max="5916" width="10" customWidth="1"/>
    <col min="5917" max="5918" width="11.28515625" customWidth="1"/>
    <col min="5919" max="5919" width="11.5703125" customWidth="1"/>
    <col min="5920" max="5920" width="11.28515625" customWidth="1"/>
    <col min="5921" max="5921" width="14.5703125" customWidth="1"/>
    <col min="5922" max="5922" width="10.140625" customWidth="1"/>
    <col min="5923" max="5923" width="11.85546875" customWidth="1"/>
    <col min="5924" max="5924" width="11" customWidth="1"/>
    <col min="5927" max="5927" width="12.42578125" bestFit="1" customWidth="1"/>
    <col min="6145" max="6145" width="8.7109375" customWidth="1"/>
    <col min="6146" max="6146" width="20.85546875" customWidth="1"/>
    <col min="6147" max="6147" width="12.140625" customWidth="1"/>
    <col min="6148" max="6148" width="11.140625" customWidth="1"/>
    <col min="6149" max="6149" width="10.140625" customWidth="1"/>
    <col min="6150" max="6150" width="12" customWidth="1"/>
    <col min="6151" max="6151" width="12.5703125" customWidth="1"/>
    <col min="6152" max="6152" width="9.85546875" customWidth="1"/>
    <col min="6153" max="6156" width="11.7109375" customWidth="1"/>
    <col min="6157" max="6160" width="0" hidden="1" customWidth="1"/>
    <col min="6161" max="6164" width="10.140625" customWidth="1"/>
    <col min="6165" max="6168" width="10" customWidth="1"/>
    <col min="6169" max="6169" width="10.85546875" customWidth="1"/>
    <col min="6170" max="6170" width="10" customWidth="1"/>
    <col min="6171" max="6171" width="11" customWidth="1"/>
    <col min="6172" max="6172" width="10" customWidth="1"/>
    <col min="6173" max="6174" width="11.28515625" customWidth="1"/>
    <col min="6175" max="6175" width="11.5703125" customWidth="1"/>
    <col min="6176" max="6176" width="11.28515625" customWidth="1"/>
    <col min="6177" max="6177" width="14.5703125" customWidth="1"/>
    <col min="6178" max="6178" width="10.140625" customWidth="1"/>
    <col min="6179" max="6179" width="11.85546875" customWidth="1"/>
    <col min="6180" max="6180" width="11" customWidth="1"/>
    <col min="6183" max="6183" width="12.42578125" bestFit="1" customWidth="1"/>
    <col min="6401" max="6401" width="8.7109375" customWidth="1"/>
    <col min="6402" max="6402" width="20.85546875" customWidth="1"/>
    <col min="6403" max="6403" width="12.140625" customWidth="1"/>
    <col min="6404" max="6404" width="11.140625" customWidth="1"/>
    <col min="6405" max="6405" width="10.140625" customWidth="1"/>
    <col min="6406" max="6406" width="12" customWidth="1"/>
    <col min="6407" max="6407" width="12.5703125" customWidth="1"/>
    <col min="6408" max="6408" width="9.85546875" customWidth="1"/>
    <col min="6409" max="6412" width="11.7109375" customWidth="1"/>
    <col min="6413" max="6416" width="0" hidden="1" customWidth="1"/>
    <col min="6417" max="6420" width="10.140625" customWidth="1"/>
    <col min="6421" max="6424" width="10" customWidth="1"/>
    <col min="6425" max="6425" width="10.85546875" customWidth="1"/>
    <col min="6426" max="6426" width="10" customWidth="1"/>
    <col min="6427" max="6427" width="11" customWidth="1"/>
    <col min="6428" max="6428" width="10" customWidth="1"/>
    <col min="6429" max="6430" width="11.28515625" customWidth="1"/>
    <col min="6431" max="6431" width="11.5703125" customWidth="1"/>
    <col min="6432" max="6432" width="11.28515625" customWidth="1"/>
    <col min="6433" max="6433" width="14.5703125" customWidth="1"/>
    <col min="6434" max="6434" width="10.140625" customWidth="1"/>
    <col min="6435" max="6435" width="11.85546875" customWidth="1"/>
    <col min="6436" max="6436" width="11" customWidth="1"/>
    <col min="6439" max="6439" width="12.42578125" bestFit="1" customWidth="1"/>
    <col min="6657" max="6657" width="8.7109375" customWidth="1"/>
    <col min="6658" max="6658" width="20.85546875" customWidth="1"/>
    <col min="6659" max="6659" width="12.140625" customWidth="1"/>
    <col min="6660" max="6660" width="11.140625" customWidth="1"/>
    <col min="6661" max="6661" width="10.140625" customWidth="1"/>
    <col min="6662" max="6662" width="12" customWidth="1"/>
    <col min="6663" max="6663" width="12.5703125" customWidth="1"/>
    <col min="6664" max="6664" width="9.85546875" customWidth="1"/>
    <col min="6665" max="6668" width="11.7109375" customWidth="1"/>
    <col min="6669" max="6672" width="0" hidden="1" customWidth="1"/>
    <col min="6673" max="6676" width="10.140625" customWidth="1"/>
    <col min="6677" max="6680" width="10" customWidth="1"/>
    <col min="6681" max="6681" width="10.85546875" customWidth="1"/>
    <col min="6682" max="6682" width="10" customWidth="1"/>
    <col min="6683" max="6683" width="11" customWidth="1"/>
    <col min="6684" max="6684" width="10" customWidth="1"/>
    <col min="6685" max="6686" width="11.28515625" customWidth="1"/>
    <col min="6687" max="6687" width="11.5703125" customWidth="1"/>
    <col min="6688" max="6688" width="11.28515625" customWidth="1"/>
    <col min="6689" max="6689" width="14.5703125" customWidth="1"/>
    <col min="6690" max="6690" width="10.140625" customWidth="1"/>
    <col min="6691" max="6691" width="11.85546875" customWidth="1"/>
    <col min="6692" max="6692" width="11" customWidth="1"/>
    <col min="6695" max="6695" width="12.42578125" bestFit="1" customWidth="1"/>
    <col min="6913" max="6913" width="8.7109375" customWidth="1"/>
    <col min="6914" max="6914" width="20.85546875" customWidth="1"/>
    <col min="6915" max="6915" width="12.140625" customWidth="1"/>
    <col min="6916" max="6916" width="11.140625" customWidth="1"/>
    <col min="6917" max="6917" width="10.140625" customWidth="1"/>
    <col min="6918" max="6918" width="12" customWidth="1"/>
    <col min="6919" max="6919" width="12.5703125" customWidth="1"/>
    <col min="6920" max="6920" width="9.85546875" customWidth="1"/>
    <col min="6921" max="6924" width="11.7109375" customWidth="1"/>
    <col min="6925" max="6928" width="0" hidden="1" customWidth="1"/>
    <col min="6929" max="6932" width="10.140625" customWidth="1"/>
    <col min="6933" max="6936" width="10" customWidth="1"/>
    <col min="6937" max="6937" width="10.85546875" customWidth="1"/>
    <col min="6938" max="6938" width="10" customWidth="1"/>
    <col min="6939" max="6939" width="11" customWidth="1"/>
    <col min="6940" max="6940" width="10" customWidth="1"/>
    <col min="6941" max="6942" width="11.28515625" customWidth="1"/>
    <col min="6943" max="6943" width="11.5703125" customWidth="1"/>
    <col min="6944" max="6944" width="11.28515625" customWidth="1"/>
    <col min="6945" max="6945" width="14.5703125" customWidth="1"/>
    <col min="6946" max="6946" width="10.140625" customWidth="1"/>
    <col min="6947" max="6947" width="11.85546875" customWidth="1"/>
    <col min="6948" max="6948" width="11" customWidth="1"/>
    <col min="6951" max="6951" width="12.42578125" bestFit="1" customWidth="1"/>
    <col min="7169" max="7169" width="8.7109375" customWidth="1"/>
    <col min="7170" max="7170" width="20.85546875" customWidth="1"/>
    <col min="7171" max="7171" width="12.140625" customWidth="1"/>
    <col min="7172" max="7172" width="11.140625" customWidth="1"/>
    <col min="7173" max="7173" width="10.140625" customWidth="1"/>
    <col min="7174" max="7174" width="12" customWidth="1"/>
    <col min="7175" max="7175" width="12.5703125" customWidth="1"/>
    <col min="7176" max="7176" width="9.85546875" customWidth="1"/>
    <col min="7177" max="7180" width="11.7109375" customWidth="1"/>
    <col min="7181" max="7184" width="0" hidden="1" customWidth="1"/>
    <col min="7185" max="7188" width="10.140625" customWidth="1"/>
    <col min="7189" max="7192" width="10" customWidth="1"/>
    <col min="7193" max="7193" width="10.85546875" customWidth="1"/>
    <col min="7194" max="7194" width="10" customWidth="1"/>
    <col min="7195" max="7195" width="11" customWidth="1"/>
    <col min="7196" max="7196" width="10" customWidth="1"/>
    <col min="7197" max="7198" width="11.28515625" customWidth="1"/>
    <col min="7199" max="7199" width="11.5703125" customWidth="1"/>
    <col min="7200" max="7200" width="11.28515625" customWidth="1"/>
    <col min="7201" max="7201" width="14.5703125" customWidth="1"/>
    <col min="7202" max="7202" width="10.140625" customWidth="1"/>
    <col min="7203" max="7203" width="11.85546875" customWidth="1"/>
    <col min="7204" max="7204" width="11" customWidth="1"/>
    <col min="7207" max="7207" width="12.42578125" bestFit="1" customWidth="1"/>
    <col min="7425" max="7425" width="8.7109375" customWidth="1"/>
    <col min="7426" max="7426" width="20.85546875" customWidth="1"/>
    <col min="7427" max="7427" width="12.140625" customWidth="1"/>
    <col min="7428" max="7428" width="11.140625" customWidth="1"/>
    <col min="7429" max="7429" width="10.140625" customWidth="1"/>
    <col min="7430" max="7430" width="12" customWidth="1"/>
    <col min="7431" max="7431" width="12.5703125" customWidth="1"/>
    <col min="7432" max="7432" width="9.85546875" customWidth="1"/>
    <col min="7433" max="7436" width="11.7109375" customWidth="1"/>
    <col min="7437" max="7440" width="0" hidden="1" customWidth="1"/>
    <col min="7441" max="7444" width="10.140625" customWidth="1"/>
    <col min="7445" max="7448" width="10" customWidth="1"/>
    <col min="7449" max="7449" width="10.85546875" customWidth="1"/>
    <col min="7450" max="7450" width="10" customWidth="1"/>
    <col min="7451" max="7451" width="11" customWidth="1"/>
    <col min="7452" max="7452" width="10" customWidth="1"/>
    <col min="7453" max="7454" width="11.28515625" customWidth="1"/>
    <col min="7455" max="7455" width="11.5703125" customWidth="1"/>
    <col min="7456" max="7456" width="11.28515625" customWidth="1"/>
    <col min="7457" max="7457" width="14.5703125" customWidth="1"/>
    <col min="7458" max="7458" width="10.140625" customWidth="1"/>
    <col min="7459" max="7459" width="11.85546875" customWidth="1"/>
    <col min="7460" max="7460" width="11" customWidth="1"/>
    <col min="7463" max="7463" width="12.42578125" bestFit="1" customWidth="1"/>
    <col min="7681" max="7681" width="8.7109375" customWidth="1"/>
    <col min="7682" max="7682" width="20.85546875" customWidth="1"/>
    <col min="7683" max="7683" width="12.140625" customWidth="1"/>
    <col min="7684" max="7684" width="11.140625" customWidth="1"/>
    <col min="7685" max="7685" width="10.140625" customWidth="1"/>
    <col min="7686" max="7686" width="12" customWidth="1"/>
    <col min="7687" max="7687" width="12.5703125" customWidth="1"/>
    <col min="7688" max="7688" width="9.85546875" customWidth="1"/>
    <col min="7689" max="7692" width="11.7109375" customWidth="1"/>
    <col min="7693" max="7696" width="0" hidden="1" customWidth="1"/>
    <col min="7697" max="7700" width="10.140625" customWidth="1"/>
    <col min="7701" max="7704" width="10" customWidth="1"/>
    <col min="7705" max="7705" width="10.85546875" customWidth="1"/>
    <col min="7706" max="7706" width="10" customWidth="1"/>
    <col min="7707" max="7707" width="11" customWidth="1"/>
    <col min="7708" max="7708" width="10" customWidth="1"/>
    <col min="7709" max="7710" width="11.28515625" customWidth="1"/>
    <col min="7711" max="7711" width="11.5703125" customWidth="1"/>
    <col min="7712" max="7712" width="11.28515625" customWidth="1"/>
    <col min="7713" max="7713" width="14.5703125" customWidth="1"/>
    <col min="7714" max="7714" width="10.140625" customWidth="1"/>
    <col min="7715" max="7715" width="11.85546875" customWidth="1"/>
    <col min="7716" max="7716" width="11" customWidth="1"/>
    <col min="7719" max="7719" width="12.42578125" bestFit="1" customWidth="1"/>
    <col min="7937" max="7937" width="8.7109375" customWidth="1"/>
    <col min="7938" max="7938" width="20.85546875" customWidth="1"/>
    <col min="7939" max="7939" width="12.140625" customWidth="1"/>
    <col min="7940" max="7940" width="11.140625" customWidth="1"/>
    <col min="7941" max="7941" width="10.140625" customWidth="1"/>
    <col min="7942" max="7942" width="12" customWidth="1"/>
    <col min="7943" max="7943" width="12.5703125" customWidth="1"/>
    <col min="7944" max="7944" width="9.85546875" customWidth="1"/>
    <col min="7945" max="7948" width="11.7109375" customWidth="1"/>
    <col min="7949" max="7952" width="0" hidden="1" customWidth="1"/>
    <col min="7953" max="7956" width="10.140625" customWidth="1"/>
    <col min="7957" max="7960" width="10" customWidth="1"/>
    <col min="7961" max="7961" width="10.85546875" customWidth="1"/>
    <col min="7962" max="7962" width="10" customWidth="1"/>
    <col min="7963" max="7963" width="11" customWidth="1"/>
    <col min="7964" max="7964" width="10" customWidth="1"/>
    <col min="7965" max="7966" width="11.28515625" customWidth="1"/>
    <col min="7967" max="7967" width="11.5703125" customWidth="1"/>
    <col min="7968" max="7968" width="11.28515625" customWidth="1"/>
    <col min="7969" max="7969" width="14.5703125" customWidth="1"/>
    <col min="7970" max="7970" width="10.140625" customWidth="1"/>
    <col min="7971" max="7971" width="11.85546875" customWidth="1"/>
    <col min="7972" max="7972" width="11" customWidth="1"/>
    <col min="7975" max="7975" width="12.42578125" bestFit="1" customWidth="1"/>
    <col min="8193" max="8193" width="8.7109375" customWidth="1"/>
    <col min="8194" max="8194" width="20.85546875" customWidth="1"/>
    <col min="8195" max="8195" width="12.140625" customWidth="1"/>
    <col min="8196" max="8196" width="11.140625" customWidth="1"/>
    <col min="8197" max="8197" width="10.140625" customWidth="1"/>
    <col min="8198" max="8198" width="12" customWidth="1"/>
    <col min="8199" max="8199" width="12.5703125" customWidth="1"/>
    <col min="8200" max="8200" width="9.85546875" customWidth="1"/>
    <col min="8201" max="8204" width="11.7109375" customWidth="1"/>
    <col min="8205" max="8208" width="0" hidden="1" customWidth="1"/>
    <col min="8209" max="8212" width="10.140625" customWidth="1"/>
    <col min="8213" max="8216" width="10" customWidth="1"/>
    <col min="8217" max="8217" width="10.85546875" customWidth="1"/>
    <col min="8218" max="8218" width="10" customWidth="1"/>
    <col min="8219" max="8219" width="11" customWidth="1"/>
    <col min="8220" max="8220" width="10" customWidth="1"/>
    <col min="8221" max="8222" width="11.28515625" customWidth="1"/>
    <col min="8223" max="8223" width="11.5703125" customWidth="1"/>
    <col min="8224" max="8224" width="11.28515625" customWidth="1"/>
    <col min="8225" max="8225" width="14.5703125" customWidth="1"/>
    <col min="8226" max="8226" width="10.140625" customWidth="1"/>
    <col min="8227" max="8227" width="11.85546875" customWidth="1"/>
    <col min="8228" max="8228" width="11" customWidth="1"/>
    <col min="8231" max="8231" width="12.42578125" bestFit="1" customWidth="1"/>
    <col min="8449" max="8449" width="8.7109375" customWidth="1"/>
    <col min="8450" max="8450" width="20.85546875" customWidth="1"/>
    <col min="8451" max="8451" width="12.140625" customWidth="1"/>
    <col min="8452" max="8452" width="11.140625" customWidth="1"/>
    <col min="8453" max="8453" width="10.140625" customWidth="1"/>
    <col min="8454" max="8454" width="12" customWidth="1"/>
    <col min="8455" max="8455" width="12.5703125" customWidth="1"/>
    <col min="8456" max="8456" width="9.85546875" customWidth="1"/>
    <col min="8457" max="8460" width="11.7109375" customWidth="1"/>
    <col min="8461" max="8464" width="0" hidden="1" customWidth="1"/>
    <col min="8465" max="8468" width="10.140625" customWidth="1"/>
    <col min="8469" max="8472" width="10" customWidth="1"/>
    <col min="8473" max="8473" width="10.85546875" customWidth="1"/>
    <col min="8474" max="8474" width="10" customWidth="1"/>
    <col min="8475" max="8475" width="11" customWidth="1"/>
    <col min="8476" max="8476" width="10" customWidth="1"/>
    <col min="8477" max="8478" width="11.28515625" customWidth="1"/>
    <col min="8479" max="8479" width="11.5703125" customWidth="1"/>
    <col min="8480" max="8480" width="11.28515625" customWidth="1"/>
    <col min="8481" max="8481" width="14.5703125" customWidth="1"/>
    <col min="8482" max="8482" width="10.140625" customWidth="1"/>
    <col min="8483" max="8483" width="11.85546875" customWidth="1"/>
    <col min="8484" max="8484" width="11" customWidth="1"/>
    <col min="8487" max="8487" width="12.42578125" bestFit="1" customWidth="1"/>
    <col min="8705" max="8705" width="8.7109375" customWidth="1"/>
    <col min="8706" max="8706" width="20.85546875" customWidth="1"/>
    <col min="8707" max="8707" width="12.140625" customWidth="1"/>
    <col min="8708" max="8708" width="11.140625" customWidth="1"/>
    <col min="8709" max="8709" width="10.140625" customWidth="1"/>
    <col min="8710" max="8710" width="12" customWidth="1"/>
    <col min="8711" max="8711" width="12.5703125" customWidth="1"/>
    <col min="8712" max="8712" width="9.85546875" customWidth="1"/>
    <col min="8713" max="8716" width="11.7109375" customWidth="1"/>
    <col min="8717" max="8720" width="0" hidden="1" customWidth="1"/>
    <col min="8721" max="8724" width="10.140625" customWidth="1"/>
    <col min="8725" max="8728" width="10" customWidth="1"/>
    <col min="8729" max="8729" width="10.85546875" customWidth="1"/>
    <col min="8730" max="8730" width="10" customWidth="1"/>
    <col min="8731" max="8731" width="11" customWidth="1"/>
    <col min="8732" max="8732" width="10" customWidth="1"/>
    <col min="8733" max="8734" width="11.28515625" customWidth="1"/>
    <col min="8735" max="8735" width="11.5703125" customWidth="1"/>
    <col min="8736" max="8736" width="11.28515625" customWidth="1"/>
    <col min="8737" max="8737" width="14.5703125" customWidth="1"/>
    <col min="8738" max="8738" width="10.140625" customWidth="1"/>
    <col min="8739" max="8739" width="11.85546875" customWidth="1"/>
    <col min="8740" max="8740" width="11" customWidth="1"/>
    <col min="8743" max="8743" width="12.42578125" bestFit="1" customWidth="1"/>
    <col min="8961" max="8961" width="8.7109375" customWidth="1"/>
    <col min="8962" max="8962" width="20.85546875" customWidth="1"/>
    <col min="8963" max="8963" width="12.140625" customWidth="1"/>
    <col min="8964" max="8964" width="11.140625" customWidth="1"/>
    <col min="8965" max="8965" width="10.140625" customWidth="1"/>
    <col min="8966" max="8966" width="12" customWidth="1"/>
    <col min="8967" max="8967" width="12.5703125" customWidth="1"/>
    <col min="8968" max="8968" width="9.85546875" customWidth="1"/>
    <col min="8969" max="8972" width="11.7109375" customWidth="1"/>
    <col min="8973" max="8976" width="0" hidden="1" customWidth="1"/>
    <col min="8977" max="8980" width="10.140625" customWidth="1"/>
    <col min="8981" max="8984" width="10" customWidth="1"/>
    <col min="8985" max="8985" width="10.85546875" customWidth="1"/>
    <col min="8986" max="8986" width="10" customWidth="1"/>
    <col min="8987" max="8987" width="11" customWidth="1"/>
    <col min="8988" max="8988" width="10" customWidth="1"/>
    <col min="8989" max="8990" width="11.28515625" customWidth="1"/>
    <col min="8991" max="8991" width="11.5703125" customWidth="1"/>
    <col min="8992" max="8992" width="11.28515625" customWidth="1"/>
    <col min="8993" max="8993" width="14.5703125" customWidth="1"/>
    <col min="8994" max="8994" width="10.140625" customWidth="1"/>
    <col min="8995" max="8995" width="11.85546875" customWidth="1"/>
    <col min="8996" max="8996" width="11" customWidth="1"/>
    <col min="8999" max="8999" width="12.42578125" bestFit="1" customWidth="1"/>
    <col min="9217" max="9217" width="8.7109375" customWidth="1"/>
    <col min="9218" max="9218" width="20.85546875" customWidth="1"/>
    <col min="9219" max="9219" width="12.140625" customWidth="1"/>
    <col min="9220" max="9220" width="11.140625" customWidth="1"/>
    <col min="9221" max="9221" width="10.140625" customWidth="1"/>
    <col min="9222" max="9222" width="12" customWidth="1"/>
    <col min="9223" max="9223" width="12.5703125" customWidth="1"/>
    <col min="9224" max="9224" width="9.85546875" customWidth="1"/>
    <col min="9225" max="9228" width="11.7109375" customWidth="1"/>
    <col min="9229" max="9232" width="0" hidden="1" customWidth="1"/>
    <col min="9233" max="9236" width="10.140625" customWidth="1"/>
    <col min="9237" max="9240" width="10" customWidth="1"/>
    <col min="9241" max="9241" width="10.85546875" customWidth="1"/>
    <col min="9242" max="9242" width="10" customWidth="1"/>
    <col min="9243" max="9243" width="11" customWidth="1"/>
    <col min="9244" max="9244" width="10" customWidth="1"/>
    <col min="9245" max="9246" width="11.28515625" customWidth="1"/>
    <col min="9247" max="9247" width="11.5703125" customWidth="1"/>
    <col min="9248" max="9248" width="11.28515625" customWidth="1"/>
    <col min="9249" max="9249" width="14.5703125" customWidth="1"/>
    <col min="9250" max="9250" width="10.140625" customWidth="1"/>
    <col min="9251" max="9251" width="11.85546875" customWidth="1"/>
    <col min="9252" max="9252" width="11" customWidth="1"/>
    <col min="9255" max="9255" width="12.42578125" bestFit="1" customWidth="1"/>
    <col min="9473" max="9473" width="8.7109375" customWidth="1"/>
    <col min="9474" max="9474" width="20.85546875" customWidth="1"/>
    <col min="9475" max="9475" width="12.140625" customWidth="1"/>
    <col min="9476" max="9476" width="11.140625" customWidth="1"/>
    <col min="9477" max="9477" width="10.140625" customWidth="1"/>
    <col min="9478" max="9478" width="12" customWidth="1"/>
    <col min="9479" max="9479" width="12.5703125" customWidth="1"/>
    <col min="9480" max="9480" width="9.85546875" customWidth="1"/>
    <col min="9481" max="9484" width="11.7109375" customWidth="1"/>
    <col min="9485" max="9488" width="0" hidden="1" customWidth="1"/>
    <col min="9489" max="9492" width="10.140625" customWidth="1"/>
    <col min="9493" max="9496" width="10" customWidth="1"/>
    <col min="9497" max="9497" width="10.85546875" customWidth="1"/>
    <col min="9498" max="9498" width="10" customWidth="1"/>
    <col min="9499" max="9499" width="11" customWidth="1"/>
    <col min="9500" max="9500" width="10" customWidth="1"/>
    <col min="9501" max="9502" width="11.28515625" customWidth="1"/>
    <col min="9503" max="9503" width="11.5703125" customWidth="1"/>
    <col min="9504" max="9504" width="11.28515625" customWidth="1"/>
    <col min="9505" max="9505" width="14.5703125" customWidth="1"/>
    <col min="9506" max="9506" width="10.140625" customWidth="1"/>
    <col min="9507" max="9507" width="11.85546875" customWidth="1"/>
    <col min="9508" max="9508" width="11" customWidth="1"/>
    <col min="9511" max="9511" width="12.42578125" bestFit="1" customWidth="1"/>
    <col min="9729" max="9729" width="8.7109375" customWidth="1"/>
    <col min="9730" max="9730" width="20.85546875" customWidth="1"/>
    <col min="9731" max="9731" width="12.140625" customWidth="1"/>
    <col min="9732" max="9732" width="11.140625" customWidth="1"/>
    <col min="9733" max="9733" width="10.140625" customWidth="1"/>
    <col min="9734" max="9734" width="12" customWidth="1"/>
    <col min="9735" max="9735" width="12.5703125" customWidth="1"/>
    <col min="9736" max="9736" width="9.85546875" customWidth="1"/>
    <col min="9737" max="9740" width="11.7109375" customWidth="1"/>
    <col min="9741" max="9744" width="0" hidden="1" customWidth="1"/>
    <col min="9745" max="9748" width="10.140625" customWidth="1"/>
    <col min="9749" max="9752" width="10" customWidth="1"/>
    <col min="9753" max="9753" width="10.85546875" customWidth="1"/>
    <col min="9754" max="9754" width="10" customWidth="1"/>
    <col min="9755" max="9755" width="11" customWidth="1"/>
    <col min="9756" max="9756" width="10" customWidth="1"/>
    <col min="9757" max="9758" width="11.28515625" customWidth="1"/>
    <col min="9759" max="9759" width="11.5703125" customWidth="1"/>
    <col min="9760" max="9760" width="11.28515625" customWidth="1"/>
    <col min="9761" max="9761" width="14.5703125" customWidth="1"/>
    <col min="9762" max="9762" width="10.140625" customWidth="1"/>
    <col min="9763" max="9763" width="11.85546875" customWidth="1"/>
    <col min="9764" max="9764" width="11" customWidth="1"/>
    <col min="9767" max="9767" width="12.42578125" bestFit="1" customWidth="1"/>
    <col min="9985" max="9985" width="8.7109375" customWidth="1"/>
    <col min="9986" max="9986" width="20.85546875" customWidth="1"/>
    <col min="9987" max="9987" width="12.140625" customWidth="1"/>
    <col min="9988" max="9988" width="11.140625" customWidth="1"/>
    <col min="9989" max="9989" width="10.140625" customWidth="1"/>
    <col min="9990" max="9990" width="12" customWidth="1"/>
    <col min="9991" max="9991" width="12.5703125" customWidth="1"/>
    <col min="9992" max="9992" width="9.85546875" customWidth="1"/>
    <col min="9993" max="9996" width="11.7109375" customWidth="1"/>
    <col min="9997" max="10000" width="0" hidden="1" customWidth="1"/>
    <col min="10001" max="10004" width="10.140625" customWidth="1"/>
    <col min="10005" max="10008" width="10" customWidth="1"/>
    <col min="10009" max="10009" width="10.85546875" customWidth="1"/>
    <col min="10010" max="10010" width="10" customWidth="1"/>
    <col min="10011" max="10011" width="11" customWidth="1"/>
    <col min="10012" max="10012" width="10" customWidth="1"/>
    <col min="10013" max="10014" width="11.28515625" customWidth="1"/>
    <col min="10015" max="10015" width="11.5703125" customWidth="1"/>
    <col min="10016" max="10016" width="11.28515625" customWidth="1"/>
    <col min="10017" max="10017" width="14.5703125" customWidth="1"/>
    <col min="10018" max="10018" width="10.140625" customWidth="1"/>
    <col min="10019" max="10019" width="11.85546875" customWidth="1"/>
    <col min="10020" max="10020" width="11" customWidth="1"/>
    <col min="10023" max="10023" width="12.42578125" bestFit="1" customWidth="1"/>
    <col min="10241" max="10241" width="8.7109375" customWidth="1"/>
    <col min="10242" max="10242" width="20.85546875" customWidth="1"/>
    <col min="10243" max="10243" width="12.140625" customWidth="1"/>
    <col min="10244" max="10244" width="11.140625" customWidth="1"/>
    <col min="10245" max="10245" width="10.140625" customWidth="1"/>
    <col min="10246" max="10246" width="12" customWidth="1"/>
    <col min="10247" max="10247" width="12.5703125" customWidth="1"/>
    <col min="10248" max="10248" width="9.85546875" customWidth="1"/>
    <col min="10249" max="10252" width="11.7109375" customWidth="1"/>
    <col min="10253" max="10256" width="0" hidden="1" customWidth="1"/>
    <col min="10257" max="10260" width="10.140625" customWidth="1"/>
    <col min="10261" max="10264" width="10" customWidth="1"/>
    <col min="10265" max="10265" width="10.85546875" customWidth="1"/>
    <col min="10266" max="10266" width="10" customWidth="1"/>
    <col min="10267" max="10267" width="11" customWidth="1"/>
    <col min="10268" max="10268" width="10" customWidth="1"/>
    <col min="10269" max="10270" width="11.28515625" customWidth="1"/>
    <col min="10271" max="10271" width="11.5703125" customWidth="1"/>
    <col min="10272" max="10272" width="11.28515625" customWidth="1"/>
    <col min="10273" max="10273" width="14.5703125" customWidth="1"/>
    <col min="10274" max="10274" width="10.140625" customWidth="1"/>
    <col min="10275" max="10275" width="11.85546875" customWidth="1"/>
    <col min="10276" max="10276" width="11" customWidth="1"/>
    <col min="10279" max="10279" width="12.42578125" bestFit="1" customWidth="1"/>
    <col min="10497" max="10497" width="8.7109375" customWidth="1"/>
    <col min="10498" max="10498" width="20.85546875" customWidth="1"/>
    <col min="10499" max="10499" width="12.140625" customWidth="1"/>
    <col min="10500" max="10500" width="11.140625" customWidth="1"/>
    <col min="10501" max="10501" width="10.140625" customWidth="1"/>
    <col min="10502" max="10502" width="12" customWidth="1"/>
    <col min="10503" max="10503" width="12.5703125" customWidth="1"/>
    <col min="10504" max="10504" width="9.85546875" customWidth="1"/>
    <col min="10505" max="10508" width="11.7109375" customWidth="1"/>
    <col min="10509" max="10512" width="0" hidden="1" customWidth="1"/>
    <col min="10513" max="10516" width="10.140625" customWidth="1"/>
    <col min="10517" max="10520" width="10" customWidth="1"/>
    <col min="10521" max="10521" width="10.85546875" customWidth="1"/>
    <col min="10522" max="10522" width="10" customWidth="1"/>
    <col min="10523" max="10523" width="11" customWidth="1"/>
    <col min="10524" max="10524" width="10" customWidth="1"/>
    <col min="10525" max="10526" width="11.28515625" customWidth="1"/>
    <col min="10527" max="10527" width="11.5703125" customWidth="1"/>
    <col min="10528" max="10528" width="11.28515625" customWidth="1"/>
    <col min="10529" max="10529" width="14.5703125" customWidth="1"/>
    <col min="10530" max="10530" width="10.140625" customWidth="1"/>
    <col min="10531" max="10531" width="11.85546875" customWidth="1"/>
    <col min="10532" max="10532" width="11" customWidth="1"/>
    <col min="10535" max="10535" width="12.42578125" bestFit="1" customWidth="1"/>
    <col min="10753" max="10753" width="8.7109375" customWidth="1"/>
    <col min="10754" max="10754" width="20.85546875" customWidth="1"/>
    <col min="10755" max="10755" width="12.140625" customWidth="1"/>
    <col min="10756" max="10756" width="11.140625" customWidth="1"/>
    <col min="10757" max="10757" width="10.140625" customWidth="1"/>
    <col min="10758" max="10758" width="12" customWidth="1"/>
    <col min="10759" max="10759" width="12.5703125" customWidth="1"/>
    <col min="10760" max="10760" width="9.85546875" customWidth="1"/>
    <col min="10761" max="10764" width="11.7109375" customWidth="1"/>
    <col min="10765" max="10768" width="0" hidden="1" customWidth="1"/>
    <col min="10769" max="10772" width="10.140625" customWidth="1"/>
    <col min="10773" max="10776" width="10" customWidth="1"/>
    <col min="10777" max="10777" width="10.85546875" customWidth="1"/>
    <col min="10778" max="10778" width="10" customWidth="1"/>
    <col min="10779" max="10779" width="11" customWidth="1"/>
    <col min="10780" max="10780" width="10" customWidth="1"/>
    <col min="10781" max="10782" width="11.28515625" customWidth="1"/>
    <col min="10783" max="10783" width="11.5703125" customWidth="1"/>
    <col min="10784" max="10784" width="11.28515625" customWidth="1"/>
    <col min="10785" max="10785" width="14.5703125" customWidth="1"/>
    <col min="10786" max="10786" width="10.140625" customWidth="1"/>
    <col min="10787" max="10787" width="11.85546875" customWidth="1"/>
    <col min="10788" max="10788" width="11" customWidth="1"/>
    <col min="10791" max="10791" width="12.42578125" bestFit="1" customWidth="1"/>
    <col min="11009" max="11009" width="8.7109375" customWidth="1"/>
    <col min="11010" max="11010" width="20.85546875" customWidth="1"/>
    <col min="11011" max="11011" width="12.140625" customWidth="1"/>
    <col min="11012" max="11012" width="11.140625" customWidth="1"/>
    <col min="11013" max="11013" width="10.140625" customWidth="1"/>
    <col min="11014" max="11014" width="12" customWidth="1"/>
    <col min="11015" max="11015" width="12.5703125" customWidth="1"/>
    <col min="11016" max="11016" width="9.85546875" customWidth="1"/>
    <col min="11017" max="11020" width="11.7109375" customWidth="1"/>
    <col min="11021" max="11024" width="0" hidden="1" customWidth="1"/>
    <col min="11025" max="11028" width="10.140625" customWidth="1"/>
    <col min="11029" max="11032" width="10" customWidth="1"/>
    <col min="11033" max="11033" width="10.85546875" customWidth="1"/>
    <col min="11034" max="11034" width="10" customWidth="1"/>
    <col min="11035" max="11035" width="11" customWidth="1"/>
    <col min="11036" max="11036" width="10" customWidth="1"/>
    <col min="11037" max="11038" width="11.28515625" customWidth="1"/>
    <col min="11039" max="11039" width="11.5703125" customWidth="1"/>
    <col min="11040" max="11040" width="11.28515625" customWidth="1"/>
    <col min="11041" max="11041" width="14.5703125" customWidth="1"/>
    <col min="11042" max="11042" width="10.140625" customWidth="1"/>
    <col min="11043" max="11043" width="11.85546875" customWidth="1"/>
    <col min="11044" max="11044" width="11" customWidth="1"/>
    <col min="11047" max="11047" width="12.42578125" bestFit="1" customWidth="1"/>
    <col min="11265" max="11265" width="8.7109375" customWidth="1"/>
    <col min="11266" max="11266" width="20.85546875" customWidth="1"/>
    <col min="11267" max="11267" width="12.140625" customWidth="1"/>
    <col min="11268" max="11268" width="11.140625" customWidth="1"/>
    <col min="11269" max="11269" width="10.140625" customWidth="1"/>
    <col min="11270" max="11270" width="12" customWidth="1"/>
    <col min="11271" max="11271" width="12.5703125" customWidth="1"/>
    <col min="11272" max="11272" width="9.85546875" customWidth="1"/>
    <col min="11273" max="11276" width="11.7109375" customWidth="1"/>
    <col min="11277" max="11280" width="0" hidden="1" customWidth="1"/>
    <col min="11281" max="11284" width="10.140625" customWidth="1"/>
    <col min="11285" max="11288" width="10" customWidth="1"/>
    <col min="11289" max="11289" width="10.85546875" customWidth="1"/>
    <col min="11290" max="11290" width="10" customWidth="1"/>
    <col min="11291" max="11291" width="11" customWidth="1"/>
    <col min="11292" max="11292" width="10" customWidth="1"/>
    <col min="11293" max="11294" width="11.28515625" customWidth="1"/>
    <col min="11295" max="11295" width="11.5703125" customWidth="1"/>
    <col min="11296" max="11296" width="11.28515625" customWidth="1"/>
    <col min="11297" max="11297" width="14.5703125" customWidth="1"/>
    <col min="11298" max="11298" width="10.140625" customWidth="1"/>
    <col min="11299" max="11299" width="11.85546875" customWidth="1"/>
    <col min="11300" max="11300" width="11" customWidth="1"/>
    <col min="11303" max="11303" width="12.42578125" bestFit="1" customWidth="1"/>
    <col min="11521" max="11521" width="8.7109375" customWidth="1"/>
    <col min="11522" max="11522" width="20.85546875" customWidth="1"/>
    <col min="11523" max="11523" width="12.140625" customWidth="1"/>
    <col min="11524" max="11524" width="11.140625" customWidth="1"/>
    <col min="11525" max="11525" width="10.140625" customWidth="1"/>
    <col min="11526" max="11526" width="12" customWidth="1"/>
    <col min="11527" max="11527" width="12.5703125" customWidth="1"/>
    <col min="11528" max="11528" width="9.85546875" customWidth="1"/>
    <col min="11529" max="11532" width="11.7109375" customWidth="1"/>
    <col min="11533" max="11536" width="0" hidden="1" customWidth="1"/>
    <col min="11537" max="11540" width="10.140625" customWidth="1"/>
    <col min="11541" max="11544" width="10" customWidth="1"/>
    <col min="11545" max="11545" width="10.85546875" customWidth="1"/>
    <col min="11546" max="11546" width="10" customWidth="1"/>
    <col min="11547" max="11547" width="11" customWidth="1"/>
    <col min="11548" max="11548" width="10" customWidth="1"/>
    <col min="11549" max="11550" width="11.28515625" customWidth="1"/>
    <col min="11551" max="11551" width="11.5703125" customWidth="1"/>
    <col min="11552" max="11552" width="11.28515625" customWidth="1"/>
    <col min="11553" max="11553" width="14.5703125" customWidth="1"/>
    <col min="11554" max="11554" width="10.140625" customWidth="1"/>
    <col min="11555" max="11555" width="11.85546875" customWidth="1"/>
    <col min="11556" max="11556" width="11" customWidth="1"/>
    <col min="11559" max="11559" width="12.42578125" bestFit="1" customWidth="1"/>
    <col min="11777" max="11777" width="8.7109375" customWidth="1"/>
    <col min="11778" max="11778" width="20.85546875" customWidth="1"/>
    <col min="11779" max="11779" width="12.140625" customWidth="1"/>
    <col min="11780" max="11780" width="11.140625" customWidth="1"/>
    <col min="11781" max="11781" width="10.140625" customWidth="1"/>
    <col min="11782" max="11782" width="12" customWidth="1"/>
    <col min="11783" max="11783" width="12.5703125" customWidth="1"/>
    <col min="11784" max="11784" width="9.85546875" customWidth="1"/>
    <col min="11785" max="11788" width="11.7109375" customWidth="1"/>
    <col min="11789" max="11792" width="0" hidden="1" customWidth="1"/>
    <col min="11793" max="11796" width="10.140625" customWidth="1"/>
    <col min="11797" max="11800" width="10" customWidth="1"/>
    <col min="11801" max="11801" width="10.85546875" customWidth="1"/>
    <col min="11802" max="11802" width="10" customWidth="1"/>
    <col min="11803" max="11803" width="11" customWidth="1"/>
    <col min="11804" max="11804" width="10" customWidth="1"/>
    <col min="11805" max="11806" width="11.28515625" customWidth="1"/>
    <col min="11807" max="11807" width="11.5703125" customWidth="1"/>
    <col min="11808" max="11808" width="11.28515625" customWidth="1"/>
    <col min="11809" max="11809" width="14.5703125" customWidth="1"/>
    <col min="11810" max="11810" width="10.140625" customWidth="1"/>
    <col min="11811" max="11811" width="11.85546875" customWidth="1"/>
    <col min="11812" max="11812" width="11" customWidth="1"/>
    <col min="11815" max="11815" width="12.42578125" bestFit="1" customWidth="1"/>
    <col min="12033" max="12033" width="8.7109375" customWidth="1"/>
    <col min="12034" max="12034" width="20.85546875" customWidth="1"/>
    <col min="12035" max="12035" width="12.140625" customWidth="1"/>
    <col min="12036" max="12036" width="11.140625" customWidth="1"/>
    <col min="12037" max="12037" width="10.140625" customWidth="1"/>
    <col min="12038" max="12038" width="12" customWidth="1"/>
    <col min="12039" max="12039" width="12.5703125" customWidth="1"/>
    <col min="12040" max="12040" width="9.85546875" customWidth="1"/>
    <col min="12041" max="12044" width="11.7109375" customWidth="1"/>
    <col min="12045" max="12048" width="0" hidden="1" customWidth="1"/>
    <col min="12049" max="12052" width="10.140625" customWidth="1"/>
    <col min="12053" max="12056" width="10" customWidth="1"/>
    <col min="12057" max="12057" width="10.85546875" customWidth="1"/>
    <col min="12058" max="12058" width="10" customWidth="1"/>
    <col min="12059" max="12059" width="11" customWidth="1"/>
    <col min="12060" max="12060" width="10" customWidth="1"/>
    <col min="12061" max="12062" width="11.28515625" customWidth="1"/>
    <col min="12063" max="12063" width="11.5703125" customWidth="1"/>
    <col min="12064" max="12064" width="11.28515625" customWidth="1"/>
    <col min="12065" max="12065" width="14.5703125" customWidth="1"/>
    <col min="12066" max="12066" width="10.140625" customWidth="1"/>
    <col min="12067" max="12067" width="11.85546875" customWidth="1"/>
    <col min="12068" max="12068" width="11" customWidth="1"/>
    <col min="12071" max="12071" width="12.42578125" bestFit="1" customWidth="1"/>
    <col min="12289" max="12289" width="8.7109375" customWidth="1"/>
    <col min="12290" max="12290" width="20.85546875" customWidth="1"/>
    <col min="12291" max="12291" width="12.140625" customWidth="1"/>
    <col min="12292" max="12292" width="11.140625" customWidth="1"/>
    <col min="12293" max="12293" width="10.140625" customWidth="1"/>
    <col min="12294" max="12294" width="12" customWidth="1"/>
    <col min="12295" max="12295" width="12.5703125" customWidth="1"/>
    <col min="12296" max="12296" width="9.85546875" customWidth="1"/>
    <col min="12297" max="12300" width="11.7109375" customWidth="1"/>
    <col min="12301" max="12304" width="0" hidden="1" customWidth="1"/>
    <col min="12305" max="12308" width="10.140625" customWidth="1"/>
    <col min="12309" max="12312" width="10" customWidth="1"/>
    <col min="12313" max="12313" width="10.85546875" customWidth="1"/>
    <col min="12314" max="12314" width="10" customWidth="1"/>
    <col min="12315" max="12315" width="11" customWidth="1"/>
    <col min="12316" max="12316" width="10" customWidth="1"/>
    <col min="12317" max="12318" width="11.28515625" customWidth="1"/>
    <col min="12319" max="12319" width="11.5703125" customWidth="1"/>
    <col min="12320" max="12320" width="11.28515625" customWidth="1"/>
    <col min="12321" max="12321" width="14.5703125" customWidth="1"/>
    <col min="12322" max="12322" width="10.140625" customWidth="1"/>
    <col min="12323" max="12323" width="11.85546875" customWidth="1"/>
    <col min="12324" max="12324" width="11" customWidth="1"/>
    <col min="12327" max="12327" width="12.42578125" bestFit="1" customWidth="1"/>
    <col min="12545" max="12545" width="8.7109375" customWidth="1"/>
    <col min="12546" max="12546" width="20.85546875" customWidth="1"/>
    <col min="12547" max="12547" width="12.140625" customWidth="1"/>
    <col min="12548" max="12548" width="11.140625" customWidth="1"/>
    <col min="12549" max="12549" width="10.140625" customWidth="1"/>
    <col min="12550" max="12550" width="12" customWidth="1"/>
    <col min="12551" max="12551" width="12.5703125" customWidth="1"/>
    <col min="12552" max="12552" width="9.85546875" customWidth="1"/>
    <col min="12553" max="12556" width="11.7109375" customWidth="1"/>
    <col min="12557" max="12560" width="0" hidden="1" customWidth="1"/>
    <col min="12561" max="12564" width="10.140625" customWidth="1"/>
    <col min="12565" max="12568" width="10" customWidth="1"/>
    <col min="12569" max="12569" width="10.85546875" customWidth="1"/>
    <col min="12570" max="12570" width="10" customWidth="1"/>
    <col min="12571" max="12571" width="11" customWidth="1"/>
    <col min="12572" max="12572" width="10" customWidth="1"/>
    <col min="12573" max="12574" width="11.28515625" customWidth="1"/>
    <col min="12575" max="12575" width="11.5703125" customWidth="1"/>
    <col min="12576" max="12576" width="11.28515625" customWidth="1"/>
    <col min="12577" max="12577" width="14.5703125" customWidth="1"/>
    <col min="12578" max="12578" width="10.140625" customWidth="1"/>
    <col min="12579" max="12579" width="11.85546875" customWidth="1"/>
    <col min="12580" max="12580" width="11" customWidth="1"/>
    <col min="12583" max="12583" width="12.42578125" bestFit="1" customWidth="1"/>
    <col min="12801" max="12801" width="8.7109375" customWidth="1"/>
    <col min="12802" max="12802" width="20.85546875" customWidth="1"/>
    <col min="12803" max="12803" width="12.140625" customWidth="1"/>
    <col min="12804" max="12804" width="11.140625" customWidth="1"/>
    <col min="12805" max="12805" width="10.140625" customWidth="1"/>
    <col min="12806" max="12806" width="12" customWidth="1"/>
    <col min="12807" max="12807" width="12.5703125" customWidth="1"/>
    <col min="12808" max="12808" width="9.85546875" customWidth="1"/>
    <col min="12809" max="12812" width="11.7109375" customWidth="1"/>
    <col min="12813" max="12816" width="0" hidden="1" customWidth="1"/>
    <col min="12817" max="12820" width="10.140625" customWidth="1"/>
    <col min="12821" max="12824" width="10" customWidth="1"/>
    <col min="12825" max="12825" width="10.85546875" customWidth="1"/>
    <col min="12826" max="12826" width="10" customWidth="1"/>
    <col min="12827" max="12827" width="11" customWidth="1"/>
    <col min="12828" max="12828" width="10" customWidth="1"/>
    <col min="12829" max="12830" width="11.28515625" customWidth="1"/>
    <col min="12831" max="12831" width="11.5703125" customWidth="1"/>
    <col min="12832" max="12832" width="11.28515625" customWidth="1"/>
    <col min="12833" max="12833" width="14.5703125" customWidth="1"/>
    <col min="12834" max="12834" width="10.140625" customWidth="1"/>
    <col min="12835" max="12835" width="11.85546875" customWidth="1"/>
    <col min="12836" max="12836" width="11" customWidth="1"/>
    <col min="12839" max="12839" width="12.42578125" bestFit="1" customWidth="1"/>
    <col min="13057" max="13057" width="8.7109375" customWidth="1"/>
    <col min="13058" max="13058" width="20.85546875" customWidth="1"/>
    <col min="13059" max="13059" width="12.140625" customWidth="1"/>
    <col min="13060" max="13060" width="11.140625" customWidth="1"/>
    <col min="13061" max="13061" width="10.140625" customWidth="1"/>
    <col min="13062" max="13062" width="12" customWidth="1"/>
    <col min="13063" max="13063" width="12.5703125" customWidth="1"/>
    <col min="13064" max="13064" width="9.85546875" customWidth="1"/>
    <col min="13065" max="13068" width="11.7109375" customWidth="1"/>
    <col min="13069" max="13072" width="0" hidden="1" customWidth="1"/>
    <col min="13073" max="13076" width="10.140625" customWidth="1"/>
    <col min="13077" max="13080" width="10" customWidth="1"/>
    <col min="13081" max="13081" width="10.85546875" customWidth="1"/>
    <col min="13082" max="13082" width="10" customWidth="1"/>
    <col min="13083" max="13083" width="11" customWidth="1"/>
    <col min="13084" max="13084" width="10" customWidth="1"/>
    <col min="13085" max="13086" width="11.28515625" customWidth="1"/>
    <col min="13087" max="13087" width="11.5703125" customWidth="1"/>
    <col min="13088" max="13088" width="11.28515625" customWidth="1"/>
    <col min="13089" max="13089" width="14.5703125" customWidth="1"/>
    <col min="13090" max="13090" width="10.140625" customWidth="1"/>
    <col min="13091" max="13091" width="11.85546875" customWidth="1"/>
    <col min="13092" max="13092" width="11" customWidth="1"/>
    <col min="13095" max="13095" width="12.42578125" bestFit="1" customWidth="1"/>
    <col min="13313" max="13313" width="8.7109375" customWidth="1"/>
    <col min="13314" max="13314" width="20.85546875" customWidth="1"/>
    <col min="13315" max="13315" width="12.140625" customWidth="1"/>
    <col min="13316" max="13316" width="11.140625" customWidth="1"/>
    <col min="13317" max="13317" width="10.140625" customWidth="1"/>
    <col min="13318" max="13318" width="12" customWidth="1"/>
    <col min="13319" max="13319" width="12.5703125" customWidth="1"/>
    <col min="13320" max="13320" width="9.85546875" customWidth="1"/>
    <col min="13321" max="13324" width="11.7109375" customWidth="1"/>
    <col min="13325" max="13328" width="0" hidden="1" customWidth="1"/>
    <col min="13329" max="13332" width="10.140625" customWidth="1"/>
    <col min="13333" max="13336" width="10" customWidth="1"/>
    <col min="13337" max="13337" width="10.85546875" customWidth="1"/>
    <col min="13338" max="13338" width="10" customWidth="1"/>
    <col min="13339" max="13339" width="11" customWidth="1"/>
    <col min="13340" max="13340" width="10" customWidth="1"/>
    <col min="13341" max="13342" width="11.28515625" customWidth="1"/>
    <col min="13343" max="13343" width="11.5703125" customWidth="1"/>
    <col min="13344" max="13344" width="11.28515625" customWidth="1"/>
    <col min="13345" max="13345" width="14.5703125" customWidth="1"/>
    <col min="13346" max="13346" width="10.140625" customWidth="1"/>
    <col min="13347" max="13347" width="11.85546875" customWidth="1"/>
    <col min="13348" max="13348" width="11" customWidth="1"/>
    <col min="13351" max="13351" width="12.42578125" bestFit="1" customWidth="1"/>
    <col min="13569" max="13569" width="8.7109375" customWidth="1"/>
    <col min="13570" max="13570" width="20.85546875" customWidth="1"/>
    <col min="13571" max="13571" width="12.140625" customWidth="1"/>
    <col min="13572" max="13572" width="11.140625" customWidth="1"/>
    <col min="13573" max="13573" width="10.140625" customWidth="1"/>
    <col min="13574" max="13574" width="12" customWidth="1"/>
    <col min="13575" max="13575" width="12.5703125" customWidth="1"/>
    <col min="13576" max="13576" width="9.85546875" customWidth="1"/>
    <col min="13577" max="13580" width="11.7109375" customWidth="1"/>
    <col min="13581" max="13584" width="0" hidden="1" customWidth="1"/>
    <col min="13585" max="13588" width="10.140625" customWidth="1"/>
    <col min="13589" max="13592" width="10" customWidth="1"/>
    <col min="13593" max="13593" width="10.85546875" customWidth="1"/>
    <col min="13594" max="13594" width="10" customWidth="1"/>
    <col min="13595" max="13595" width="11" customWidth="1"/>
    <col min="13596" max="13596" width="10" customWidth="1"/>
    <col min="13597" max="13598" width="11.28515625" customWidth="1"/>
    <col min="13599" max="13599" width="11.5703125" customWidth="1"/>
    <col min="13600" max="13600" width="11.28515625" customWidth="1"/>
    <col min="13601" max="13601" width="14.5703125" customWidth="1"/>
    <col min="13602" max="13602" width="10.140625" customWidth="1"/>
    <col min="13603" max="13603" width="11.85546875" customWidth="1"/>
    <col min="13604" max="13604" width="11" customWidth="1"/>
    <col min="13607" max="13607" width="12.42578125" bestFit="1" customWidth="1"/>
    <col min="13825" max="13825" width="8.7109375" customWidth="1"/>
    <col min="13826" max="13826" width="20.85546875" customWidth="1"/>
    <col min="13827" max="13827" width="12.140625" customWidth="1"/>
    <col min="13828" max="13828" width="11.140625" customWidth="1"/>
    <col min="13829" max="13829" width="10.140625" customWidth="1"/>
    <col min="13830" max="13830" width="12" customWidth="1"/>
    <col min="13831" max="13831" width="12.5703125" customWidth="1"/>
    <col min="13832" max="13832" width="9.85546875" customWidth="1"/>
    <col min="13833" max="13836" width="11.7109375" customWidth="1"/>
    <col min="13837" max="13840" width="0" hidden="1" customWidth="1"/>
    <col min="13841" max="13844" width="10.140625" customWidth="1"/>
    <col min="13845" max="13848" width="10" customWidth="1"/>
    <col min="13849" max="13849" width="10.85546875" customWidth="1"/>
    <col min="13850" max="13850" width="10" customWidth="1"/>
    <col min="13851" max="13851" width="11" customWidth="1"/>
    <col min="13852" max="13852" width="10" customWidth="1"/>
    <col min="13853" max="13854" width="11.28515625" customWidth="1"/>
    <col min="13855" max="13855" width="11.5703125" customWidth="1"/>
    <col min="13856" max="13856" width="11.28515625" customWidth="1"/>
    <col min="13857" max="13857" width="14.5703125" customWidth="1"/>
    <col min="13858" max="13858" width="10.140625" customWidth="1"/>
    <col min="13859" max="13859" width="11.85546875" customWidth="1"/>
    <col min="13860" max="13860" width="11" customWidth="1"/>
    <col min="13863" max="13863" width="12.42578125" bestFit="1" customWidth="1"/>
    <col min="14081" max="14081" width="8.7109375" customWidth="1"/>
    <col min="14082" max="14082" width="20.85546875" customWidth="1"/>
    <col min="14083" max="14083" width="12.140625" customWidth="1"/>
    <col min="14084" max="14084" width="11.140625" customWidth="1"/>
    <col min="14085" max="14085" width="10.140625" customWidth="1"/>
    <col min="14086" max="14086" width="12" customWidth="1"/>
    <col min="14087" max="14087" width="12.5703125" customWidth="1"/>
    <col min="14088" max="14088" width="9.85546875" customWidth="1"/>
    <col min="14089" max="14092" width="11.7109375" customWidth="1"/>
    <col min="14093" max="14096" width="0" hidden="1" customWidth="1"/>
    <col min="14097" max="14100" width="10.140625" customWidth="1"/>
    <col min="14101" max="14104" width="10" customWidth="1"/>
    <col min="14105" max="14105" width="10.85546875" customWidth="1"/>
    <col min="14106" max="14106" width="10" customWidth="1"/>
    <col min="14107" max="14107" width="11" customWidth="1"/>
    <col min="14108" max="14108" width="10" customWidth="1"/>
    <col min="14109" max="14110" width="11.28515625" customWidth="1"/>
    <col min="14111" max="14111" width="11.5703125" customWidth="1"/>
    <col min="14112" max="14112" width="11.28515625" customWidth="1"/>
    <col min="14113" max="14113" width="14.5703125" customWidth="1"/>
    <col min="14114" max="14114" width="10.140625" customWidth="1"/>
    <col min="14115" max="14115" width="11.85546875" customWidth="1"/>
    <col min="14116" max="14116" width="11" customWidth="1"/>
    <col min="14119" max="14119" width="12.42578125" bestFit="1" customWidth="1"/>
    <col min="14337" max="14337" width="8.7109375" customWidth="1"/>
    <col min="14338" max="14338" width="20.85546875" customWidth="1"/>
    <col min="14339" max="14339" width="12.140625" customWidth="1"/>
    <col min="14340" max="14340" width="11.140625" customWidth="1"/>
    <col min="14341" max="14341" width="10.140625" customWidth="1"/>
    <col min="14342" max="14342" width="12" customWidth="1"/>
    <col min="14343" max="14343" width="12.5703125" customWidth="1"/>
    <col min="14344" max="14344" width="9.85546875" customWidth="1"/>
    <col min="14345" max="14348" width="11.7109375" customWidth="1"/>
    <col min="14349" max="14352" width="0" hidden="1" customWidth="1"/>
    <col min="14353" max="14356" width="10.140625" customWidth="1"/>
    <col min="14357" max="14360" width="10" customWidth="1"/>
    <col min="14361" max="14361" width="10.85546875" customWidth="1"/>
    <col min="14362" max="14362" width="10" customWidth="1"/>
    <col min="14363" max="14363" width="11" customWidth="1"/>
    <col min="14364" max="14364" width="10" customWidth="1"/>
    <col min="14365" max="14366" width="11.28515625" customWidth="1"/>
    <col min="14367" max="14367" width="11.5703125" customWidth="1"/>
    <col min="14368" max="14368" width="11.28515625" customWidth="1"/>
    <col min="14369" max="14369" width="14.5703125" customWidth="1"/>
    <col min="14370" max="14370" width="10.140625" customWidth="1"/>
    <col min="14371" max="14371" width="11.85546875" customWidth="1"/>
    <col min="14372" max="14372" width="11" customWidth="1"/>
    <col min="14375" max="14375" width="12.42578125" bestFit="1" customWidth="1"/>
    <col min="14593" max="14593" width="8.7109375" customWidth="1"/>
    <col min="14594" max="14594" width="20.85546875" customWidth="1"/>
    <col min="14595" max="14595" width="12.140625" customWidth="1"/>
    <col min="14596" max="14596" width="11.140625" customWidth="1"/>
    <col min="14597" max="14597" width="10.140625" customWidth="1"/>
    <col min="14598" max="14598" width="12" customWidth="1"/>
    <col min="14599" max="14599" width="12.5703125" customWidth="1"/>
    <col min="14600" max="14600" width="9.85546875" customWidth="1"/>
    <col min="14601" max="14604" width="11.7109375" customWidth="1"/>
    <col min="14605" max="14608" width="0" hidden="1" customWidth="1"/>
    <col min="14609" max="14612" width="10.140625" customWidth="1"/>
    <col min="14613" max="14616" width="10" customWidth="1"/>
    <col min="14617" max="14617" width="10.85546875" customWidth="1"/>
    <col min="14618" max="14618" width="10" customWidth="1"/>
    <col min="14619" max="14619" width="11" customWidth="1"/>
    <col min="14620" max="14620" width="10" customWidth="1"/>
    <col min="14621" max="14622" width="11.28515625" customWidth="1"/>
    <col min="14623" max="14623" width="11.5703125" customWidth="1"/>
    <col min="14624" max="14624" width="11.28515625" customWidth="1"/>
    <col min="14625" max="14625" width="14.5703125" customWidth="1"/>
    <col min="14626" max="14626" width="10.140625" customWidth="1"/>
    <col min="14627" max="14627" width="11.85546875" customWidth="1"/>
    <col min="14628" max="14628" width="11" customWidth="1"/>
    <col min="14631" max="14631" width="12.42578125" bestFit="1" customWidth="1"/>
    <col min="14849" max="14849" width="8.7109375" customWidth="1"/>
    <col min="14850" max="14850" width="20.85546875" customWidth="1"/>
    <col min="14851" max="14851" width="12.140625" customWidth="1"/>
    <col min="14852" max="14852" width="11.140625" customWidth="1"/>
    <col min="14853" max="14853" width="10.140625" customWidth="1"/>
    <col min="14854" max="14854" width="12" customWidth="1"/>
    <col min="14855" max="14855" width="12.5703125" customWidth="1"/>
    <col min="14856" max="14856" width="9.85546875" customWidth="1"/>
    <col min="14857" max="14860" width="11.7109375" customWidth="1"/>
    <col min="14861" max="14864" width="0" hidden="1" customWidth="1"/>
    <col min="14865" max="14868" width="10.140625" customWidth="1"/>
    <col min="14869" max="14872" width="10" customWidth="1"/>
    <col min="14873" max="14873" width="10.85546875" customWidth="1"/>
    <col min="14874" max="14874" width="10" customWidth="1"/>
    <col min="14875" max="14875" width="11" customWidth="1"/>
    <col min="14876" max="14876" width="10" customWidth="1"/>
    <col min="14877" max="14878" width="11.28515625" customWidth="1"/>
    <col min="14879" max="14879" width="11.5703125" customWidth="1"/>
    <col min="14880" max="14880" width="11.28515625" customWidth="1"/>
    <col min="14881" max="14881" width="14.5703125" customWidth="1"/>
    <col min="14882" max="14882" width="10.140625" customWidth="1"/>
    <col min="14883" max="14883" width="11.85546875" customWidth="1"/>
    <col min="14884" max="14884" width="11" customWidth="1"/>
    <col min="14887" max="14887" width="12.42578125" bestFit="1" customWidth="1"/>
    <col min="15105" max="15105" width="8.7109375" customWidth="1"/>
    <col min="15106" max="15106" width="20.85546875" customWidth="1"/>
    <col min="15107" max="15107" width="12.140625" customWidth="1"/>
    <col min="15108" max="15108" width="11.140625" customWidth="1"/>
    <col min="15109" max="15109" width="10.140625" customWidth="1"/>
    <col min="15110" max="15110" width="12" customWidth="1"/>
    <col min="15111" max="15111" width="12.5703125" customWidth="1"/>
    <col min="15112" max="15112" width="9.85546875" customWidth="1"/>
    <col min="15113" max="15116" width="11.7109375" customWidth="1"/>
    <col min="15117" max="15120" width="0" hidden="1" customWidth="1"/>
    <col min="15121" max="15124" width="10.140625" customWidth="1"/>
    <col min="15125" max="15128" width="10" customWidth="1"/>
    <col min="15129" max="15129" width="10.85546875" customWidth="1"/>
    <col min="15130" max="15130" width="10" customWidth="1"/>
    <col min="15131" max="15131" width="11" customWidth="1"/>
    <col min="15132" max="15132" width="10" customWidth="1"/>
    <col min="15133" max="15134" width="11.28515625" customWidth="1"/>
    <col min="15135" max="15135" width="11.5703125" customWidth="1"/>
    <col min="15136" max="15136" width="11.28515625" customWidth="1"/>
    <col min="15137" max="15137" width="14.5703125" customWidth="1"/>
    <col min="15138" max="15138" width="10.140625" customWidth="1"/>
    <col min="15139" max="15139" width="11.85546875" customWidth="1"/>
    <col min="15140" max="15140" width="11" customWidth="1"/>
    <col min="15143" max="15143" width="12.42578125" bestFit="1" customWidth="1"/>
    <col min="15361" max="15361" width="8.7109375" customWidth="1"/>
    <col min="15362" max="15362" width="20.85546875" customWidth="1"/>
    <col min="15363" max="15363" width="12.140625" customWidth="1"/>
    <col min="15364" max="15364" width="11.140625" customWidth="1"/>
    <col min="15365" max="15365" width="10.140625" customWidth="1"/>
    <col min="15366" max="15366" width="12" customWidth="1"/>
    <col min="15367" max="15367" width="12.5703125" customWidth="1"/>
    <col min="15368" max="15368" width="9.85546875" customWidth="1"/>
    <col min="15369" max="15372" width="11.7109375" customWidth="1"/>
    <col min="15373" max="15376" width="0" hidden="1" customWidth="1"/>
    <col min="15377" max="15380" width="10.140625" customWidth="1"/>
    <col min="15381" max="15384" width="10" customWidth="1"/>
    <col min="15385" max="15385" width="10.85546875" customWidth="1"/>
    <col min="15386" max="15386" width="10" customWidth="1"/>
    <col min="15387" max="15387" width="11" customWidth="1"/>
    <col min="15388" max="15388" width="10" customWidth="1"/>
    <col min="15389" max="15390" width="11.28515625" customWidth="1"/>
    <col min="15391" max="15391" width="11.5703125" customWidth="1"/>
    <col min="15392" max="15392" width="11.28515625" customWidth="1"/>
    <col min="15393" max="15393" width="14.5703125" customWidth="1"/>
    <col min="15394" max="15394" width="10.140625" customWidth="1"/>
    <col min="15395" max="15395" width="11.85546875" customWidth="1"/>
    <col min="15396" max="15396" width="11" customWidth="1"/>
    <col min="15399" max="15399" width="12.42578125" bestFit="1" customWidth="1"/>
    <col min="15617" max="15617" width="8.7109375" customWidth="1"/>
    <col min="15618" max="15618" width="20.85546875" customWidth="1"/>
    <col min="15619" max="15619" width="12.140625" customWidth="1"/>
    <col min="15620" max="15620" width="11.140625" customWidth="1"/>
    <col min="15621" max="15621" width="10.140625" customWidth="1"/>
    <col min="15622" max="15622" width="12" customWidth="1"/>
    <col min="15623" max="15623" width="12.5703125" customWidth="1"/>
    <col min="15624" max="15624" width="9.85546875" customWidth="1"/>
    <col min="15625" max="15628" width="11.7109375" customWidth="1"/>
    <col min="15629" max="15632" width="0" hidden="1" customWidth="1"/>
    <col min="15633" max="15636" width="10.140625" customWidth="1"/>
    <col min="15637" max="15640" width="10" customWidth="1"/>
    <col min="15641" max="15641" width="10.85546875" customWidth="1"/>
    <col min="15642" max="15642" width="10" customWidth="1"/>
    <col min="15643" max="15643" width="11" customWidth="1"/>
    <col min="15644" max="15644" width="10" customWidth="1"/>
    <col min="15645" max="15646" width="11.28515625" customWidth="1"/>
    <col min="15647" max="15647" width="11.5703125" customWidth="1"/>
    <col min="15648" max="15648" width="11.28515625" customWidth="1"/>
    <col min="15649" max="15649" width="14.5703125" customWidth="1"/>
    <col min="15650" max="15650" width="10.140625" customWidth="1"/>
    <col min="15651" max="15651" width="11.85546875" customWidth="1"/>
    <col min="15652" max="15652" width="11" customWidth="1"/>
    <col min="15655" max="15655" width="12.42578125" bestFit="1" customWidth="1"/>
    <col min="15873" max="15873" width="8.7109375" customWidth="1"/>
    <col min="15874" max="15874" width="20.85546875" customWidth="1"/>
    <col min="15875" max="15875" width="12.140625" customWidth="1"/>
    <col min="15876" max="15876" width="11.140625" customWidth="1"/>
    <col min="15877" max="15877" width="10.140625" customWidth="1"/>
    <col min="15878" max="15878" width="12" customWidth="1"/>
    <col min="15879" max="15879" width="12.5703125" customWidth="1"/>
    <col min="15880" max="15880" width="9.85546875" customWidth="1"/>
    <col min="15881" max="15884" width="11.7109375" customWidth="1"/>
    <col min="15885" max="15888" width="0" hidden="1" customWidth="1"/>
    <col min="15889" max="15892" width="10.140625" customWidth="1"/>
    <col min="15893" max="15896" width="10" customWidth="1"/>
    <col min="15897" max="15897" width="10.85546875" customWidth="1"/>
    <col min="15898" max="15898" width="10" customWidth="1"/>
    <col min="15899" max="15899" width="11" customWidth="1"/>
    <col min="15900" max="15900" width="10" customWidth="1"/>
    <col min="15901" max="15902" width="11.28515625" customWidth="1"/>
    <col min="15903" max="15903" width="11.5703125" customWidth="1"/>
    <col min="15904" max="15904" width="11.28515625" customWidth="1"/>
    <col min="15905" max="15905" width="14.5703125" customWidth="1"/>
    <col min="15906" max="15906" width="10.140625" customWidth="1"/>
    <col min="15907" max="15907" width="11.85546875" customWidth="1"/>
    <col min="15908" max="15908" width="11" customWidth="1"/>
    <col min="15911" max="15911" width="12.42578125" bestFit="1" customWidth="1"/>
    <col min="16129" max="16129" width="8.7109375" customWidth="1"/>
    <col min="16130" max="16130" width="20.85546875" customWidth="1"/>
    <col min="16131" max="16131" width="12.140625" customWidth="1"/>
    <col min="16132" max="16132" width="11.140625" customWidth="1"/>
    <col min="16133" max="16133" width="10.140625" customWidth="1"/>
    <col min="16134" max="16134" width="12" customWidth="1"/>
    <col min="16135" max="16135" width="12.5703125" customWidth="1"/>
    <col min="16136" max="16136" width="9.85546875" customWidth="1"/>
    <col min="16137" max="16140" width="11.7109375" customWidth="1"/>
    <col min="16141" max="16144" width="0" hidden="1" customWidth="1"/>
    <col min="16145" max="16148" width="10.140625" customWidth="1"/>
    <col min="16149" max="16152" width="10" customWidth="1"/>
    <col min="16153" max="16153" width="10.85546875" customWidth="1"/>
    <col min="16154" max="16154" width="10" customWidth="1"/>
    <col min="16155" max="16155" width="11" customWidth="1"/>
    <col min="16156" max="16156" width="10" customWidth="1"/>
    <col min="16157" max="16158" width="11.28515625" customWidth="1"/>
    <col min="16159" max="16159" width="11.5703125" customWidth="1"/>
    <col min="16160" max="16160" width="11.28515625" customWidth="1"/>
    <col min="16161" max="16161" width="14.5703125" customWidth="1"/>
    <col min="16162" max="16162" width="10.140625" customWidth="1"/>
    <col min="16163" max="16163" width="11.85546875" customWidth="1"/>
    <col min="16164" max="16164" width="11" customWidth="1"/>
    <col min="16167" max="16167" width="12.42578125" bestFit="1" customWidth="1"/>
  </cols>
  <sheetData>
    <row r="1" spans="1:1179" ht="25.5">
      <c r="A1" s="768"/>
      <c r="B1" s="769"/>
      <c r="C1" s="769"/>
      <c r="D1" s="769"/>
      <c r="E1" s="769"/>
      <c r="F1" s="770" t="s">
        <v>560</v>
      </c>
      <c r="G1" s="686"/>
      <c r="H1" s="686"/>
      <c r="I1" s="686"/>
      <c r="J1" s="686"/>
      <c r="K1" s="686"/>
      <c r="L1" s="686"/>
      <c r="M1" s="686"/>
      <c r="N1" s="686"/>
      <c r="O1" s="687"/>
      <c r="P1" s="687"/>
      <c r="Q1" s="687"/>
      <c r="R1" s="687"/>
      <c r="S1" s="687"/>
      <c r="T1" s="686"/>
      <c r="U1" s="686"/>
      <c r="V1" s="686"/>
      <c r="W1" s="686"/>
      <c r="X1" s="686"/>
      <c r="Y1" s="686"/>
      <c r="Z1" s="686"/>
      <c r="AA1" s="686"/>
      <c r="AB1" s="686"/>
      <c r="AC1" s="686"/>
      <c r="AD1" s="686"/>
      <c r="AE1" s="686"/>
      <c r="AF1" s="686"/>
      <c r="AG1" s="686"/>
      <c r="AH1" s="686"/>
      <c r="AI1" s="688"/>
    </row>
    <row r="2" spans="1:1179" ht="25.5">
      <c r="A2" s="764"/>
      <c r="F2" s="771" t="s">
        <v>561</v>
      </c>
      <c r="G2" s="409"/>
      <c r="H2" s="409"/>
      <c r="I2" s="409"/>
      <c r="J2" s="409"/>
      <c r="K2" s="409"/>
      <c r="L2" s="409"/>
      <c r="M2" s="409"/>
      <c r="N2" s="409"/>
      <c r="O2" s="772"/>
      <c r="P2" s="772"/>
      <c r="Q2" s="772"/>
      <c r="R2" s="772"/>
      <c r="S2" s="772"/>
      <c r="T2" s="409"/>
      <c r="U2" s="409"/>
      <c r="V2" s="409"/>
      <c r="W2" s="409"/>
      <c r="X2" s="409"/>
      <c r="Y2" s="409"/>
      <c r="Z2" s="409"/>
      <c r="AA2" s="409"/>
      <c r="AB2" s="409"/>
      <c r="AC2" s="409"/>
      <c r="AD2" s="409"/>
      <c r="AE2" s="409"/>
      <c r="AF2" s="409"/>
      <c r="AG2" s="409"/>
      <c r="AH2" s="409"/>
      <c r="AI2" s="689"/>
    </row>
    <row r="3" spans="1:1179" ht="25.5">
      <c r="A3" s="764"/>
      <c r="F3" s="771" t="s">
        <v>596</v>
      </c>
      <c r="G3" s="409"/>
      <c r="H3" s="409"/>
      <c r="I3" s="409"/>
      <c r="J3" s="409"/>
      <c r="K3" s="409"/>
      <c r="L3" s="409"/>
      <c r="M3" s="409"/>
      <c r="N3" s="409"/>
      <c r="O3" s="772"/>
      <c r="P3" s="772"/>
      <c r="Q3" s="772"/>
      <c r="R3" s="772"/>
      <c r="S3" s="772"/>
      <c r="T3" s="409"/>
      <c r="U3" s="409"/>
      <c r="V3" s="409"/>
      <c r="W3" s="409"/>
      <c r="X3" s="409"/>
      <c r="Y3" s="409"/>
      <c r="Z3" s="409"/>
      <c r="AA3" s="409"/>
      <c r="AB3" s="409"/>
      <c r="AC3" s="409"/>
      <c r="AD3" s="409"/>
      <c r="AE3" s="409"/>
      <c r="AF3" s="409"/>
      <c r="AG3" s="409"/>
      <c r="AH3" s="409"/>
      <c r="AI3" s="689"/>
    </row>
    <row r="4" spans="1:1179" ht="25.5">
      <c r="A4" s="764"/>
      <c r="F4" s="771" t="s">
        <v>597</v>
      </c>
      <c r="G4" s="409"/>
      <c r="H4" s="409"/>
      <c r="I4" s="409"/>
      <c r="J4" s="409"/>
      <c r="K4" s="409"/>
      <c r="L4" s="409"/>
      <c r="M4" s="409"/>
      <c r="N4" s="409"/>
      <c r="O4" s="772"/>
      <c r="P4" s="772"/>
      <c r="Q4" s="772"/>
      <c r="R4" s="772"/>
      <c r="S4" s="772"/>
      <c r="T4" s="409"/>
      <c r="U4" s="409"/>
      <c r="V4" s="409"/>
      <c r="W4" s="409"/>
      <c r="X4" s="409"/>
      <c r="Y4" s="409"/>
      <c r="Z4" s="409"/>
      <c r="AA4" s="409"/>
      <c r="AB4" s="409"/>
      <c r="AC4" s="409"/>
      <c r="AD4" s="409"/>
      <c r="AE4" s="409"/>
      <c r="AF4" s="409"/>
      <c r="AG4" s="409"/>
      <c r="AH4" s="409"/>
      <c r="AI4" s="689"/>
    </row>
    <row r="5" spans="1:1179" s="201" customFormat="1" ht="27" customHeight="1">
      <c r="A5" s="690"/>
      <c r="B5" s="691"/>
      <c r="C5" s="691"/>
      <c r="D5" s="691"/>
      <c r="E5" s="691"/>
      <c r="F5" s="691"/>
      <c r="G5" s="691"/>
      <c r="H5" s="691"/>
      <c r="I5" s="691"/>
      <c r="J5" s="691"/>
      <c r="K5" s="691"/>
      <c r="L5" s="691"/>
      <c r="M5" s="691"/>
      <c r="N5" s="691"/>
      <c r="O5" s="691"/>
      <c r="P5" s="691"/>
      <c r="Q5" s="691"/>
      <c r="R5" s="691"/>
      <c r="S5" s="691"/>
      <c r="T5" s="691"/>
      <c r="U5" s="691"/>
      <c r="V5" s="691"/>
      <c r="W5" s="692"/>
      <c r="X5" s="692"/>
      <c r="Y5" s="692"/>
      <c r="Z5" s="692"/>
      <c r="AA5" s="692"/>
      <c r="AB5" s="692"/>
      <c r="AC5" s="692"/>
      <c r="AD5" s="692"/>
      <c r="AE5" s="693"/>
      <c r="AF5" s="693"/>
      <c r="AG5" s="693"/>
      <c r="AH5" s="693"/>
      <c r="AI5" s="694"/>
    </row>
    <row r="6" spans="1:1179" s="202" customFormat="1" ht="32.25" customHeight="1">
      <c r="A6" s="774" t="s">
        <v>320</v>
      </c>
      <c r="B6" s="906" t="s">
        <v>314</v>
      </c>
      <c r="C6" s="906" t="s">
        <v>345</v>
      </c>
      <c r="D6" s="907" t="s">
        <v>318</v>
      </c>
      <c r="E6" s="906" t="s">
        <v>316</v>
      </c>
      <c r="F6" s="906"/>
      <c r="G6" s="906" t="s">
        <v>315</v>
      </c>
      <c r="H6" s="906"/>
      <c r="I6" s="906" t="s">
        <v>287</v>
      </c>
      <c r="J6" s="906"/>
      <c r="K6" s="906"/>
      <c r="L6" s="906" t="s">
        <v>317</v>
      </c>
      <c r="M6" s="897" t="s">
        <v>326</v>
      </c>
      <c r="N6" s="897" t="s">
        <v>340</v>
      </c>
      <c r="O6" s="904" t="s">
        <v>288</v>
      </c>
      <c r="P6" s="904"/>
      <c r="Q6" s="904"/>
      <c r="R6" s="904"/>
      <c r="S6" s="905" t="s">
        <v>289</v>
      </c>
      <c r="T6" s="906" t="s">
        <v>290</v>
      </c>
      <c r="U6" s="906" t="s">
        <v>291</v>
      </c>
      <c r="V6" s="907" t="s">
        <v>292</v>
      </c>
      <c r="W6" s="899" t="s">
        <v>342</v>
      </c>
      <c r="X6" s="900"/>
      <c r="Y6" s="900"/>
      <c r="Z6" s="901"/>
      <c r="AA6" s="897" t="s">
        <v>344</v>
      </c>
      <c r="AB6" s="897" t="s">
        <v>347</v>
      </c>
      <c r="AC6" s="908" t="s">
        <v>329</v>
      </c>
      <c r="AD6" s="909"/>
      <c r="AE6" s="910"/>
      <c r="AF6" s="705"/>
      <c r="AG6" s="911" t="s">
        <v>380</v>
      </c>
      <c r="AH6" s="911" t="s">
        <v>348</v>
      </c>
      <c r="AI6" s="911" t="s">
        <v>350</v>
      </c>
      <c r="AJ6" s="339"/>
      <c r="AK6" s="902"/>
      <c r="AL6" s="903"/>
      <c r="AM6" s="903"/>
    </row>
    <row r="7" spans="1:1179" s="202" customFormat="1" ht="55.9" customHeight="1">
      <c r="A7" s="775" t="s">
        <v>319</v>
      </c>
      <c r="B7" s="906"/>
      <c r="C7" s="906"/>
      <c r="D7" s="907"/>
      <c r="E7" s="702" t="s">
        <v>293</v>
      </c>
      <c r="F7" s="702" t="s">
        <v>294</v>
      </c>
      <c r="G7" s="702" t="s">
        <v>293</v>
      </c>
      <c r="H7" s="702" t="s">
        <v>294</v>
      </c>
      <c r="I7" s="702" t="s">
        <v>293</v>
      </c>
      <c r="J7" s="702" t="s">
        <v>294</v>
      </c>
      <c r="K7" s="702" t="s">
        <v>322</v>
      </c>
      <c r="L7" s="906"/>
      <c r="M7" s="898"/>
      <c r="N7" s="898"/>
      <c r="O7" s="704" t="s">
        <v>323</v>
      </c>
      <c r="P7" s="704" t="s">
        <v>324</v>
      </c>
      <c r="Q7" s="704" t="s">
        <v>325</v>
      </c>
      <c r="R7" s="703" t="s">
        <v>295</v>
      </c>
      <c r="S7" s="905"/>
      <c r="T7" s="906"/>
      <c r="U7" s="906"/>
      <c r="V7" s="907"/>
      <c r="W7" s="706" t="s">
        <v>341</v>
      </c>
      <c r="X7" s="706" t="s">
        <v>405</v>
      </c>
      <c r="Y7" s="706" t="s">
        <v>330</v>
      </c>
      <c r="Z7" s="706" t="s">
        <v>343</v>
      </c>
      <c r="AA7" s="898"/>
      <c r="AB7" s="898"/>
      <c r="AC7" s="704" t="s">
        <v>346</v>
      </c>
      <c r="AD7" s="704" t="s">
        <v>411</v>
      </c>
      <c r="AE7" s="704" t="s">
        <v>328</v>
      </c>
      <c r="AF7" s="704" t="s">
        <v>378</v>
      </c>
      <c r="AG7" s="912"/>
      <c r="AH7" s="912"/>
      <c r="AI7" s="912"/>
      <c r="AJ7" s="340"/>
    </row>
    <row r="8" spans="1:1179" s="202" customFormat="1" ht="45">
      <c r="A8" s="776"/>
      <c r="B8" s="219"/>
      <c r="C8" s="219" t="str">
        <f>'PLANILHA ORÇAMENTARIA'!A28</f>
        <v>4.1.1</v>
      </c>
      <c r="D8" s="220"/>
      <c r="E8" s="220"/>
      <c r="F8" s="221"/>
      <c r="G8" s="221"/>
      <c r="H8" s="221"/>
      <c r="I8" s="221"/>
      <c r="J8" s="221"/>
      <c r="K8" s="221"/>
      <c r="L8" s="222"/>
      <c r="M8" s="222"/>
      <c r="N8" s="223" t="str">
        <f>'PLANILHA ORÇAMENTARIA'!A33</f>
        <v>4.3.1</v>
      </c>
      <c r="O8" s="223" t="str">
        <f>'PLANILHA ORÇAMENTARIA'!A34</f>
        <v>4.3.2</v>
      </c>
      <c r="P8" s="223" t="str">
        <f>'PLANILHA ORÇAMENTARIA'!A35</f>
        <v>4.3.3</v>
      </c>
      <c r="Q8" s="223" t="str">
        <f>'PLANILHA ORÇAMENTARIA'!A36</f>
        <v>4.3.4</v>
      </c>
      <c r="R8" s="224" t="str">
        <f>'PLANILHA ORÇAMENTARIA'!A37</f>
        <v>4.3.5</v>
      </c>
      <c r="S8" s="225"/>
      <c r="T8" s="221" t="str">
        <f>'PLANILHA ORÇAMENTARIA'!A47</f>
        <v>4.3.15</v>
      </c>
      <c r="U8" s="221" t="str">
        <f>'PLANILHA ORÇAMENTARIA'!A49</f>
        <v>4.3.17</v>
      </c>
      <c r="V8" s="219" t="str">
        <f>'[130]Análise- Resumo'!A51</f>
        <v>4.1.4.13</v>
      </c>
      <c r="W8" s="236"/>
      <c r="X8" s="236"/>
      <c r="Y8" s="236" t="str">
        <f>'PLANILHA ORÇAMENTARIA'!A38</f>
        <v>4.3.6</v>
      </c>
      <c r="Z8" s="236" t="str">
        <f>'PLANILHA ORÇAMENTARIA'!A39</f>
        <v>4.3.7</v>
      </c>
      <c r="AA8" s="236" t="str">
        <f>'PLANILHA ORÇAMENTARIA'!A40</f>
        <v>4.3.8</v>
      </c>
      <c r="AB8" s="236"/>
      <c r="AC8" s="236" t="str">
        <f>'PLANILHA ORÇAMENTARIA'!A41</f>
        <v>4.3.9</v>
      </c>
      <c r="AD8" s="236"/>
      <c r="AE8" s="236" t="str">
        <f>'PLANILHA ORÇAMENTARIA'!A42</f>
        <v>4.3.10</v>
      </c>
      <c r="AF8" s="236" t="str">
        <f>'PLANILHA ORÇAMENTARIA'!A44</f>
        <v>4.3.12</v>
      </c>
      <c r="AG8" s="236" t="str">
        <f>'PLANILHA ORÇAMENTARIA'!A45</f>
        <v>4.3.13</v>
      </c>
      <c r="AH8" s="236"/>
      <c r="AI8" s="236" t="str">
        <f>'PLANILHA ORÇAMENTARIA'!A56</f>
        <v>5.1.1</v>
      </c>
      <c r="AJ8" s="773" t="s">
        <v>379</v>
      </c>
      <c r="AK8" s="212" t="s">
        <v>296</v>
      </c>
      <c r="AL8" s="213">
        <v>0.1</v>
      </c>
    </row>
    <row r="9" spans="1:1179" s="203" customFormat="1" ht="27.6" customHeight="1">
      <c r="A9" s="777" t="s">
        <v>321</v>
      </c>
      <c r="B9" s="230"/>
      <c r="C9" s="231"/>
      <c r="D9" s="230"/>
      <c r="E9" s="707"/>
      <c r="F9" s="230"/>
      <c r="G9" s="230"/>
      <c r="H9" s="230"/>
      <c r="I9" s="230"/>
      <c r="J9" s="230"/>
      <c r="K9" s="230"/>
      <c r="L9" s="230"/>
      <c r="M9" s="230"/>
      <c r="N9" s="230"/>
      <c r="O9" s="230"/>
      <c r="P9" s="230"/>
      <c r="Q9" s="230"/>
      <c r="R9" s="230"/>
      <c r="S9" s="230"/>
      <c r="T9" s="230"/>
      <c r="U9" s="230"/>
      <c r="V9" s="230"/>
      <c r="W9" s="230"/>
      <c r="X9" s="230"/>
      <c r="Y9" s="230"/>
      <c r="Z9" s="230"/>
      <c r="AA9" s="230"/>
      <c r="AB9" s="230"/>
      <c r="AC9" s="230"/>
      <c r="AD9" s="230"/>
      <c r="AE9" s="230"/>
      <c r="AF9" s="363"/>
      <c r="AG9" s="230"/>
      <c r="AH9" s="230"/>
      <c r="AI9" s="778"/>
      <c r="AJ9" s="232"/>
      <c r="AK9" s="214" t="s">
        <v>297</v>
      </c>
      <c r="AL9" s="215">
        <v>0.15</v>
      </c>
      <c r="AM9" s="202"/>
      <c r="AN9" s="202"/>
      <c r="AO9" s="202"/>
      <c r="AP9" s="202"/>
      <c r="AQ9" s="202"/>
      <c r="AR9" s="202"/>
      <c r="AS9" s="202"/>
      <c r="AT9" s="202"/>
      <c r="AU9" s="202"/>
      <c r="AV9" s="202"/>
      <c r="AW9" s="202"/>
      <c r="AX9" s="202"/>
      <c r="AY9" s="202"/>
      <c r="AZ9" s="202"/>
      <c r="BA9" s="202"/>
      <c r="BB9" s="202"/>
      <c r="BC9" s="202"/>
      <c r="BD9" s="202"/>
      <c r="BE9" s="202"/>
      <c r="BF9" s="202"/>
      <c r="BG9" s="202"/>
      <c r="BH9" s="202"/>
      <c r="BI9" s="202"/>
      <c r="BJ9" s="202"/>
      <c r="BK9" s="202"/>
      <c r="BL9" s="202"/>
      <c r="BM9" s="202"/>
      <c r="BN9" s="202"/>
      <c r="BO9" s="202"/>
      <c r="BP9" s="202"/>
      <c r="BQ9" s="202"/>
      <c r="BR9" s="202"/>
      <c r="BS9" s="202"/>
      <c r="BT9" s="202"/>
      <c r="BU9" s="202"/>
      <c r="BV9" s="202"/>
      <c r="BW9" s="202"/>
      <c r="BX9" s="202"/>
      <c r="BY9" s="202"/>
      <c r="BZ9" s="202"/>
      <c r="CA9" s="202"/>
      <c r="CB9" s="202"/>
      <c r="CC9" s="202"/>
      <c r="CD9" s="202"/>
      <c r="CE9" s="202"/>
      <c r="CF9" s="202"/>
      <c r="CG9" s="202"/>
      <c r="CH9" s="202"/>
      <c r="CI9" s="202"/>
      <c r="CJ9" s="202"/>
      <c r="CK9" s="202"/>
      <c r="CL9" s="202"/>
      <c r="CM9" s="202"/>
      <c r="CN9" s="202"/>
      <c r="CO9" s="202"/>
      <c r="CP9" s="202"/>
      <c r="CQ9" s="202"/>
      <c r="CR9" s="202"/>
      <c r="CS9" s="202"/>
      <c r="CT9" s="202"/>
      <c r="CU9" s="202"/>
      <c r="CV9" s="202"/>
      <c r="CW9" s="202"/>
      <c r="CX9" s="202"/>
      <c r="CY9" s="202"/>
      <c r="CZ9" s="202"/>
      <c r="DA9" s="202"/>
      <c r="DB9" s="202"/>
      <c r="DC9" s="202"/>
      <c r="DD9" s="202"/>
      <c r="DE9" s="202"/>
      <c r="DF9" s="202"/>
      <c r="DG9" s="202"/>
      <c r="DH9" s="202"/>
      <c r="DI9" s="202"/>
      <c r="DJ9" s="202"/>
      <c r="DK9" s="202"/>
      <c r="DL9" s="202"/>
      <c r="DM9" s="202"/>
      <c r="DN9" s="202"/>
      <c r="DO9" s="202"/>
      <c r="DP9" s="202"/>
      <c r="DQ9" s="202"/>
      <c r="DR9" s="202"/>
      <c r="DS9" s="202"/>
      <c r="DT9" s="202"/>
      <c r="DU9" s="202"/>
      <c r="DV9" s="202"/>
      <c r="DW9" s="202"/>
      <c r="DX9" s="202"/>
      <c r="DY9" s="202"/>
      <c r="DZ9" s="202"/>
      <c r="EA9" s="202"/>
      <c r="EB9" s="202"/>
      <c r="EC9" s="202"/>
      <c r="ED9" s="202"/>
      <c r="EE9" s="202"/>
      <c r="EF9" s="202"/>
      <c r="EG9" s="202"/>
      <c r="EH9" s="202"/>
      <c r="EI9" s="202"/>
      <c r="EJ9" s="202"/>
      <c r="EK9" s="202"/>
      <c r="EL9" s="202"/>
      <c r="EM9" s="202"/>
      <c r="EN9" s="202"/>
      <c r="EO9" s="202"/>
      <c r="EP9" s="202"/>
      <c r="EQ9" s="202"/>
      <c r="ER9" s="202"/>
      <c r="ES9" s="202"/>
      <c r="ET9" s="202"/>
      <c r="EU9" s="202"/>
      <c r="EV9" s="202"/>
      <c r="EW9" s="202"/>
      <c r="EX9" s="202"/>
      <c r="EY9" s="202"/>
      <c r="EZ9" s="202"/>
      <c r="FA9" s="202"/>
      <c r="FB9" s="202"/>
      <c r="FC9" s="202"/>
      <c r="FD9" s="202"/>
      <c r="FE9" s="202"/>
      <c r="FF9" s="202"/>
      <c r="FG9" s="202"/>
      <c r="FH9" s="202"/>
      <c r="FI9" s="202"/>
      <c r="FJ9" s="202"/>
      <c r="FK9" s="202"/>
      <c r="FL9" s="202"/>
      <c r="FM9" s="202"/>
      <c r="FN9" s="202"/>
      <c r="FO9" s="202"/>
      <c r="FP9" s="202"/>
      <c r="FQ9" s="202"/>
      <c r="FR9" s="202"/>
      <c r="FS9" s="202"/>
      <c r="FT9" s="202"/>
      <c r="FU9" s="202"/>
      <c r="FV9" s="202"/>
      <c r="FW9" s="202"/>
      <c r="FX9" s="202"/>
      <c r="FY9" s="202"/>
      <c r="FZ9" s="202"/>
      <c r="GA9" s="202"/>
      <c r="GB9" s="202"/>
      <c r="GC9" s="202"/>
      <c r="GD9" s="202"/>
      <c r="GE9" s="202"/>
      <c r="GF9" s="202"/>
      <c r="GG9" s="202"/>
      <c r="GH9" s="202"/>
      <c r="GI9" s="202"/>
      <c r="GJ9" s="202"/>
      <c r="GK9" s="202"/>
      <c r="GL9" s="202"/>
      <c r="GM9" s="202"/>
      <c r="GN9" s="202"/>
      <c r="GO9" s="202"/>
      <c r="GP9" s="202"/>
      <c r="GQ9" s="202"/>
      <c r="GR9" s="202"/>
      <c r="GS9" s="202"/>
      <c r="GT9" s="202"/>
      <c r="GU9" s="202"/>
      <c r="GV9" s="202"/>
      <c r="GW9" s="202"/>
      <c r="GX9" s="202"/>
      <c r="GY9" s="202"/>
      <c r="GZ9" s="202"/>
      <c r="HA9" s="202"/>
      <c r="HB9" s="202"/>
      <c r="HC9" s="202"/>
      <c r="HD9" s="202"/>
      <c r="HE9" s="202"/>
      <c r="HF9" s="202"/>
      <c r="HG9" s="202"/>
      <c r="HH9" s="202"/>
      <c r="HI9" s="202"/>
      <c r="HJ9" s="202"/>
      <c r="HK9" s="202"/>
      <c r="HL9" s="202"/>
      <c r="HM9" s="202"/>
      <c r="HN9" s="202"/>
      <c r="HO9" s="202"/>
      <c r="HP9" s="202"/>
      <c r="HQ9" s="202"/>
      <c r="HR9" s="202"/>
      <c r="HS9" s="202"/>
      <c r="HT9" s="202"/>
      <c r="HU9" s="202"/>
      <c r="HV9" s="202"/>
      <c r="HW9" s="202"/>
      <c r="HX9" s="202"/>
      <c r="HY9" s="202"/>
      <c r="HZ9" s="202"/>
      <c r="IA9" s="202"/>
      <c r="IB9" s="202"/>
      <c r="IC9" s="202"/>
      <c r="ID9" s="202"/>
      <c r="IE9" s="202"/>
      <c r="IF9" s="202"/>
      <c r="IG9" s="202"/>
      <c r="IH9" s="202"/>
      <c r="II9" s="202"/>
      <c r="IJ9" s="202"/>
      <c r="IK9" s="202"/>
      <c r="IL9" s="202"/>
      <c r="IM9" s="202"/>
      <c r="IN9" s="202"/>
      <c r="IO9" s="202"/>
      <c r="IP9" s="202"/>
      <c r="IQ9" s="202"/>
      <c r="IR9" s="202"/>
      <c r="IS9" s="202"/>
      <c r="IT9" s="202"/>
      <c r="IU9" s="202"/>
      <c r="IV9" s="202"/>
      <c r="IW9" s="202"/>
      <c r="IX9" s="202"/>
      <c r="IY9" s="202"/>
      <c r="IZ9" s="202"/>
      <c r="JA9" s="202"/>
      <c r="JB9" s="202"/>
      <c r="JC9" s="202"/>
      <c r="JD9" s="202"/>
      <c r="JE9" s="202"/>
      <c r="JF9" s="202"/>
      <c r="JG9" s="202"/>
      <c r="JH9" s="202"/>
      <c r="JI9" s="202"/>
      <c r="JJ9" s="202"/>
      <c r="JK9" s="202"/>
      <c r="JL9" s="202"/>
      <c r="JM9" s="202"/>
      <c r="JN9" s="202"/>
      <c r="JO9" s="202"/>
      <c r="JP9" s="202"/>
      <c r="JQ9" s="202"/>
      <c r="JR9" s="202"/>
      <c r="JS9" s="202"/>
      <c r="JT9" s="202"/>
      <c r="JU9" s="202"/>
      <c r="JV9" s="202"/>
      <c r="JW9" s="202"/>
      <c r="JX9" s="202"/>
      <c r="JY9" s="202"/>
      <c r="JZ9" s="202"/>
      <c r="KA9" s="202"/>
      <c r="KB9" s="202"/>
      <c r="KC9" s="202"/>
      <c r="KD9" s="202"/>
      <c r="KE9" s="202"/>
      <c r="KF9" s="202"/>
      <c r="KG9" s="202"/>
      <c r="KH9" s="202"/>
      <c r="KI9" s="202"/>
      <c r="KJ9" s="202"/>
      <c r="KK9" s="202"/>
      <c r="KL9" s="202"/>
      <c r="KM9" s="202"/>
      <c r="KN9" s="202"/>
      <c r="KO9" s="202"/>
      <c r="KP9" s="202"/>
      <c r="KQ9" s="202"/>
      <c r="KR9" s="202"/>
      <c r="KS9" s="202"/>
      <c r="KT9" s="202"/>
      <c r="KU9" s="202"/>
      <c r="KV9" s="202"/>
      <c r="KW9" s="202"/>
      <c r="KX9" s="202"/>
      <c r="KY9" s="202"/>
      <c r="KZ9" s="202"/>
      <c r="LA9" s="202"/>
      <c r="LB9" s="202"/>
      <c r="LC9" s="202"/>
      <c r="LD9" s="202"/>
      <c r="LE9" s="202"/>
      <c r="LF9" s="202"/>
      <c r="LG9" s="202"/>
      <c r="LH9" s="202"/>
      <c r="LI9" s="202"/>
      <c r="LJ9" s="202"/>
      <c r="LK9" s="202"/>
      <c r="LL9" s="202"/>
      <c r="LM9" s="202"/>
      <c r="LN9" s="202"/>
      <c r="LO9" s="202"/>
      <c r="LP9" s="202"/>
      <c r="LQ9" s="202"/>
      <c r="LR9" s="202"/>
      <c r="LS9" s="202"/>
      <c r="LT9" s="202"/>
      <c r="LU9" s="202"/>
      <c r="LV9" s="202"/>
      <c r="LW9" s="202"/>
      <c r="LX9" s="202"/>
      <c r="LY9" s="202"/>
      <c r="LZ9" s="202"/>
      <c r="MA9" s="202"/>
      <c r="MB9" s="202"/>
      <c r="MC9" s="202"/>
      <c r="MD9" s="202"/>
      <c r="ME9" s="202"/>
      <c r="MF9" s="202"/>
      <c r="MG9" s="202"/>
      <c r="MH9" s="202"/>
      <c r="MI9" s="202"/>
      <c r="MJ9" s="202"/>
      <c r="MK9" s="202"/>
      <c r="ML9" s="202"/>
      <c r="MM9" s="202"/>
      <c r="MN9" s="202"/>
      <c r="MO9" s="202"/>
      <c r="MP9" s="202"/>
      <c r="MQ9" s="202"/>
      <c r="MR9" s="202"/>
      <c r="MS9" s="202"/>
      <c r="MT9" s="202"/>
      <c r="MU9" s="202"/>
      <c r="MV9" s="202"/>
      <c r="MW9" s="202"/>
      <c r="MX9" s="202"/>
      <c r="MY9" s="202"/>
      <c r="MZ9" s="202"/>
      <c r="NA9" s="202"/>
      <c r="NB9" s="202"/>
      <c r="NC9" s="202"/>
      <c r="ND9" s="202"/>
      <c r="NE9" s="202"/>
      <c r="NF9" s="202"/>
      <c r="NG9" s="202"/>
      <c r="NH9" s="202"/>
      <c r="NI9" s="202"/>
      <c r="NJ9" s="202"/>
      <c r="NK9" s="202"/>
      <c r="NL9" s="202"/>
      <c r="NM9" s="202"/>
      <c r="NN9" s="202"/>
      <c r="NO9" s="202"/>
      <c r="NP9" s="202"/>
      <c r="NQ9" s="202"/>
      <c r="NR9" s="202"/>
      <c r="NS9" s="202"/>
      <c r="NT9" s="202"/>
      <c r="NU9" s="202"/>
      <c r="NV9" s="202"/>
      <c r="NW9" s="202"/>
      <c r="NX9" s="202"/>
      <c r="NY9" s="202"/>
      <c r="NZ9" s="202"/>
      <c r="OA9" s="202"/>
      <c r="OB9" s="202"/>
      <c r="OC9" s="202"/>
      <c r="OD9" s="202"/>
      <c r="OE9" s="202"/>
      <c r="OF9" s="202"/>
      <c r="OG9" s="202"/>
      <c r="OH9" s="202"/>
      <c r="OI9" s="202"/>
      <c r="OJ9" s="202"/>
      <c r="OK9" s="202"/>
      <c r="OL9" s="202"/>
      <c r="OM9" s="202"/>
      <c r="ON9" s="202"/>
      <c r="OO9" s="202"/>
      <c r="OP9" s="202"/>
      <c r="OQ9" s="202"/>
      <c r="OR9" s="202"/>
      <c r="OS9" s="202"/>
      <c r="OT9" s="202"/>
      <c r="OU9" s="202"/>
      <c r="OV9" s="202"/>
      <c r="OW9" s="202"/>
      <c r="OX9" s="202"/>
      <c r="OY9" s="202"/>
      <c r="OZ9" s="202"/>
      <c r="PA9" s="202"/>
      <c r="PB9" s="202"/>
      <c r="PC9" s="202"/>
      <c r="PD9" s="202"/>
      <c r="PE9" s="202"/>
      <c r="PF9" s="202"/>
      <c r="PG9" s="202"/>
      <c r="PH9" s="202"/>
      <c r="PI9" s="202"/>
      <c r="PJ9" s="202"/>
      <c r="PK9" s="202"/>
      <c r="PL9" s="202"/>
      <c r="PM9" s="202"/>
      <c r="PN9" s="202"/>
      <c r="PO9" s="202"/>
      <c r="PP9" s="202"/>
      <c r="PQ9" s="202"/>
      <c r="PR9" s="202"/>
      <c r="PS9" s="202"/>
      <c r="PT9" s="202"/>
      <c r="PU9" s="202"/>
      <c r="PV9" s="202"/>
      <c r="PW9" s="202"/>
      <c r="PX9" s="202"/>
      <c r="PY9" s="202"/>
      <c r="PZ9" s="202"/>
      <c r="QA9" s="202"/>
      <c r="QB9" s="202"/>
      <c r="QC9" s="202"/>
      <c r="QD9" s="202"/>
      <c r="QE9" s="202"/>
      <c r="QF9" s="202"/>
      <c r="QG9" s="202"/>
      <c r="QH9" s="202"/>
      <c r="QI9" s="202"/>
      <c r="QJ9" s="202"/>
      <c r="QK9" s="202"/>
      <c r="QL9" s="202"/>
      <c r="QM9" s="202"/>
      <c r="QN9" s="202"/>
      <c r="QO9" s="202"/>
      <c r="QP9" s="202"/>
      <c r="QQ9" s="202"/>
      <c r="QR9" s="202"/>
      <c r="QS9" s="202"/>
      <c r="QT9" s="202"/>
      <c r="QU9" s="202"/>
      <c r="QV9" s="202"/>
      <c r="QW9" s="202"/>
      <c r="QX9" s="202"/>
      <c r="QY9" s="202"/>
      <c r="QZ9" s="202"/>
      <c r="RA9" s="202"/>
      <c r="RB9" s="202"/>
      <c r="RC9" s="202"/>
      <c r="RD9" s="202"/>
      <c r="RE9" s="202"/>
      <c r="RF9" s="202"/>
      <c r="RG9" s="202"/>
      <c r="RH9" s="202"/>
      <c r="RI9" s="202"/>
      <c r="RJ9" s="202"/>
      <c r="RK9" s="202"/>
      <c r="RL9" s="202"/>
      <c r="RM9" s="202"/>
      <c r="RN9" s="202"/>
      <c r="RO9" s="202"/>
      <c r="RP9" s="202"/>
      <c r="RQ9" s="202"/>
      <c r="RR9" s="202"/>
      <c r="RS9" s="202"/>
      <c r="RT9" s="202"/>
      <c r="RU9" s="202"/>
      <c r="RV9" s="202"/>
      <c r="RW9" s="202"/>
      <c r="RX9" s="202"/>
      <c r="RY9" s="202"/>
      <c r="RZ9" s="202"/>
      <c r="SA9" s="202"/>
      <c r="SB9" s="202"/>
      <c r="SC9" s="202"/>
      <c r="SD9" s="202"/>
      <c r="SE9" s="202"/>
      <c r="SF9" s="202"/>
      <c r="SG9" s="202"/>
      <c r="SH9" s="202"/>
      <c r="SI9" s="202"/>
      <c r="SJ9" s="202"/>
      <c r="SK9" s="202"/>
      <c r="SL9" s="202"/>
      <c r="SM9" s="202"/>
      <c r="SN9" s="202"/>
      <c r="SO9" s="202"/>
      <c r="SP9" s="202"/>
      <c r="SQ9" s="202"/>
      <c r="SR9" s="202"/>
      <c r="SS9" s="202"/>
      <c r="ST9" s="202"/>
      <c r="SU9" s="202"/>
      <c r="SV9" s="202"/>
      <c r="SW9" s="202"/>
      <c r="SX9" s="202"/>
      <c r="SY9" s="202"/>
      <c r="SZ9" s="202"/>
      <c r="TA9" s="202"/>
      <c r="TB9" s="202"/>
      <c r="TC9" s="202"/>
      <c r="TD9" s="202"/>
      <c r="TE9" s="202"/>
      <c r="TF9" s="202"/>
      <c r="TG9" s="202"/>
      <c r="TH9" s="202"/>
      <c r="TI9" s="202"/>
      <c r="TJ9" s="202"/>
      <c r="TK9" s="202"/>
      <c r="TL9" s="202"/>
      <c r="TM9" s="202"/>
      <c r="TN9" s="202"/>
      <c r="TO9" s="202"/>
      <c r="TP9" s="202"/>
      <c r="TQ9" s="202"/>
      <c r="TR9" s="202"/>
      <c r="TS9" s="202"/>
      <c r="TT9" s="202"/>
      <c r="TU9" s="202"/>
      <c r="TV9" s="202"/>
      <c r="TW9" s="202"/>
      <c r="TX9" s="202"/>
      <c r="TY9" s="202"/>
      <c r="TZ9" s="202"/>
      <c r="UA9" s="202"/>
      <c r="UB9" s="202"/>
      <c r="UC9" s="202"/>
      <c r="UD9" s="202"/>
      <c r="UE9" s="202"/>
      <c r="UF9" s="202"/>
      <c r="UG9" s="202"/>
      <c r="UH9" s="202"/>
      <c r="UI9" s="202"/>
      <c r="UJ9" s="202"/>
      <c r="UK9" s="202"/>
      <c r="UL9" s="202"/>
      <c r="UM9" s="202"/>
      <c r="UN9" s="202"/>
      <c r="UO9" s="202"/>
      <c r="UP9" s="202"/>
      <c r="UQ9" s="202"/>
      <c r="UR9" s="202"/>
      <c r="US9" s="202"/>
      <c r="UT9" s="202"/>
      <c r="UU9" s="202"/>
      <c r="UV9" s="202"/>
      <c r="UW9" s="202"/>
      <c r="UX9" s="202"/>
      <c r="UY9" s="202"/>
      <c r="UZ9" s="202"/>
      <c r="VA9" s="202"/>
      <c r="VB9" s="202"/>
      <c r="VC9" s="202"/>
      <c r="VD9" s="202"/>
      <c r="VE9" s="202"/>
      <c r="VF9" s="202"/>
      <c r="VG9" s="202"/>
      <c r="VH9" s="202"/>
      <c r="VI9" s="202"/>
      <c r="VJ9" s="202"/>
      <c r="VK9" s="202"/>
      <c r="VL9" s="202"/>
      <c r="VM9" s="202"/>
      <c r="VN9" s="202"/>
      <c r="VO9" s="202"/>
      <c r="VP9" s="202"/>
      <c r="VQ9" s="202"/>
      <c r="VR9" s="202"/>
      <c r="VS9" s="202"/>
      <c r="VT9" s="202"/>
      <c r="VU9" s="202"/>
      <c r="VV9" s="202"/>
      <c r="VW9" s="202"/>
      <c r="VX9" s="202"/>
      <c r="VY9" s="202"/>
      <c r="VZ9" s="202"/>
      <c r="WA9" s="202"/>
      <c r="WB9" s="202"/>
      <c r="WC9" s="202"/>
      <c r="WD9" s="202"/>
      <c r="WE9" s="202"/>
      <c r="WF9" s="202"/>
      <c r="WG9" s="202"/>
      <c r="WH9" s="202"/>
      <c r="WI9" s="202"/>
      <c r="WJ9" s="202"/>
      <c r="WK9" s="202"/>
      <c r="WL9" s="202"/>
      <c r="WM9" s="202"/>
      <c r="WN9" s="202"/>
      <c r="WO9" s="202"/>
      <c r="WP9" s="202"/>
      <c r="WQ9" s="202"/>
      <c r="WR9" s="202"/>
      <c r="WS9" s="202"/>
      <c r="WT9" s="202"/>
      <c r="WU9" s="202"/>
      <c r="WV9" s="202"/>
      <c r="WW9" s="202"/>
      <c r="WX9" s="202"/>
      <c r="WY9" s="202"/>
      <c r="WZ9" s="202"/>
      <c r="XA9" s="202"/>
      <c r="XB9" s="202"/>
      <c r="XC9" s="202"/>
      <c r="XD9" s="202"/>
      <c r="XE9" s="202"/>
      <c r="XF9" s="202"/>
      <c r="XG9" s="202"/>
      <c r="XH9" s="202"/>
      <c r="XI9" s="202"/>
      <c r="XJ9" s="202"/>
      <c r="XK9" s="202"/>
      <c r="XL9" s="202"/>
      <c r="XM9" s="202"/>
      <c r="XN9" s="202"/>
      <c r="XO9" s="202"/>
      <c r="XP9" s="202"/>
      <c r="XQ9" s="202"/>
      <c r="XR9" s="202"/>
      <c r="XS9" s="202"/>
      <c r="XT9" s="202"/>
      <c r="XU9" s="202"/>
      <c r="XV9" s="202"/>
      <c r="XW9" s="202"/>
      <c r="XX9" s="202"/>
      <c r="XY9" s="202"/>
      <c r="XZ9" s="202"/>
      <c r="YA9" s="202"/>
      <c r="YB9" s="202"/>
      <c r="YC9" s="202"/>
      <c r="YD9" s="202"/>
      <c r="YE9" s="202"/>
      <c r="YF9" s="202"/>
      <c r="YG9" s="202"/>
      <c r="YH9" s="202"/>
      <c r="YI9" s="202"/>
      <c r="YJ9" s="202"/>
      <c r="YK9" s="202"/>
      <c r="YL9" s="202"/>
      <c r="YM9" s="202"/>
      <c r="YN9" s="202"/>
      <c r="YO9" s="202"/>
      <c r="YP9" s="202"/>
      <c r="YQ9" s="202"/>
      <c r="YR9" s="202"/>
      <c r="YS9" s="202"/>
      <c r="YT9" s="202"/>
      <c r="YU9" s="202"/>
      <c r="YV9" s="202"/>
      <c r="YW9" s="202"/>
      <c r="YX9" s="202"/>
      <c r="YY9" s="202"/>
      <c r="YZ9" s="202"/>
      <c r="ZA9" s="202"/>
      <c r="ZB9" s="202"/>
      <c r="ZC9" s="202"/>
      <c r="ZD9" s="202"/>
      <c r="ZE9" s="202"/>
      <c r="ZF9" s="202"/>
      <c r="ZG9" s="202"/>
      <c r="ZH9" s="202"/>
      <c r="ZI9" s="202"/>
      <c r="ZJ9" s="202"/>
      <c r="ZK9" s="202"/>
      <c r="ZL9" s="202"/>
      <c r="ZM9" s="202"/>
      <c r="ZN9" s="202"/>
      <c r="ZO9" s="202"/>
      <c r="ZP9" s="202"/>
      <c r="ZQ9" s="202"/>
      <c r="ZR9" s="202"/>
      <c r="ZS9" s="202"/>
      <c r="ZT9" s="202"/>
      <c r="ZU9" s="202"/>
      <c r="ZV9" s="202"/>
      <c r="ZW9" s="202"/>
      <c r="ZX9" s="202"/>
      <c r="ZY9" s="202"/>
      <c r="ZZ9" s="202"/>
      <c r="AAA9" s="202"/>
      <c r="AAB9" s="202"/>
      <c r="AAC9" s="202"/>
      <c r="AAD9" s="202"/>
      <c r="AAE9" s="202"/>
      <c r="AAF9" s="202"/>
      <c r="AAG9" s="202"/>
      <c r="AAH9" s="202"/>
      <c r="AAI9" s="202"/>
      <c r="AAJ9" s="202"/>
      <c r="AAK9" s="202"/>
      <c r="AAL9" s="202"/>
      <c r="AAM9" s="202"/>
      <c r="AAN9" s="202"/>
      <c r="AAO9" s="202"/>
      <c r="AAP9" s="202"/>
      <c r="AAQ9" s="202"/>
      <c r="AAR9" s="202"/>
      <c r="AAS9" s="202"/>
      <c r="AAT9" s="202"/>
      <c r="AAU9" s="202"/>
      <c r="AAV9" s="202"/>
      <c r="AAW9" s="202"/>
      <c r="AAX9" s="202"/>
      <c r="AAY9" s="202"/>
      <c r="AAZ9" s="202"/>
      <c r="ABA9" s="202"/>
      <c r="ABB9" s="202"/>
      <c r="ABC9" s="202"/>
      <c r="ABD9" s="202"/>
      <c r="ABE9" s="202"/>
      <c r="ABF9" s="202"/>
      <c r="ABG9" s="202"/>
      <c r="ABH9" s="202"/>
      <c r="ABI9" s="202"/>
      <c r="ABJ9" s="202"/>
      <c r="ABK9" s="202"/>
      <c r="ABL9" s="202"/>
      <c r="ABM9" s="202"/>
      <c r="ABN9" s="202"/>
      <c r="ABO9" s="202"/>
      <c r="ABP9" s="202"/>
      <c r="ABQ9" s="202"/>
      <c r="ABR9" s="202"/>
      <c r="ABS9" s="202"/>
      <c r="ABT9" s="202"/>
      <c r="ABU9" s="202"/>
      <c r="ABV9" s="202"/>
      <c r="ABW9" s="202"/>
      <c r="ABX9" s="202"/>
      <c r="ABY9" s="202"/>
      <c r="ABZ9" s="202"/>
      <c r="ACA9" s="202"/>
      <c r="ACB9" s="202"/>
      <c r="ACC9" s="202"/>
      <c r="ACD9" s="202"/>
      <c r="ACE9" s="202"/>
      <c r="ACF9" s="202"/>
      <c r="ACG9" s="202"/>
      <c r="ACH9" s="202"/>
      <c r="ACI9" s="202"/>
      <c r="ACJ9" s="202"/>
      <c r="ACK9" s="202"/>
      <c r="ACL9" s="202"/>
      <c r="ACM9" s="202"/>
      <c r="ACN9" s="202"/>
      <c r="ACO9" s="202"/>
      <c r="ACP9" s="202"/>
      <c r="ACQ9" s="202"/>
      <c r="ACR9" s="202"/>
      <c r="ACS9" s="202"/>
      <c r="ACT9" s="202"/>
      <c r="ACU9" s="202"/>
      <c r="ACV9" s="202"/>
      <c r="ACW9" s="202"/>
      <c r="ACX9" s="202"/>
      <c r="ACY9" s="202"/>
      <c r="ACZ9" s="202"/>
      <c r="ADA9" s="202"/>
      <c r="ADB9" s="202"/>
      <c r="ADC9" s="202"/>
      <c r="ADD9" s="202"/>
      <c r="ADE9" s="202"/>
      <c r="ADF9" s="202"/>
      <c r="ADG9" s="202"/>
      <c r="ADH9" s="202"/>
      <c r="ADI9" s="202"/>
      <c r="ADJ9" s="202"/>
      <c r="ADK9" s="202"/>
      <c r="ADL9" s="202"/>
      <c r="ADM9" s="202"/>
      <c r="ADN9" s="202"/>
      <c r="ADO9" s="202"/>
      <c r="ADP9" s="202"/>
      <c r="ADQ9" s="202"/>
      <c r="ADR9" s="202"/>
      <c r="ADS9" s="202"/>
      <c r="ADT9" s="202"/>
      <c r="ADU9" s="202"/>
      <c r="ADV9" s="202"/>
      <c r="ADW9" s="202"/>
      <c r="ADX9" s="202"/>
      <c r="ADY9" s="202"/>
      <c r="ADZ9" s="202"/>
      <c r="AEA9" s="202"/>
      <c r="AEB9" s="202"/>
      <c r="AEC9" s="202"/>
      <c r="AED9" s="202"/>
      <c r="AEE9" s="202"/>
      <c r="AEF9" s="202"/>
      <c r="AEG9" s="202"/>
      <c r="AEH9" s="202"/>
      <c r="AEI9" s="202"/>
      <c r="AEJ9" s="202"/>
      <c r="AEK9" s="202"/>
      <c r="AEL9" s="202"/>
      <c r="AEM9" s="202"/>
      <c r="AEN9" s="202"/>
      <c r="AEO9" s="202"/>
      <c r="AEP9" s="202"/>
      <c r="AEQ9" s="202"/>
      <c r="AER9" s="202"/>
      <c r="AES9" s="202"/>
      <c r="AET9" s="202"/>
      <c r="AEU9" s="202"/>
      <c r="AEV9" s="202"/>
      <c r="AEW9" s="202"/>
      <c r="AEX9" s="202"/>
      <c r="AEY9" s="202"/>
      <c r="AEZ9" s="202"/>
      <c r="AFA9" s="202"/>
      <c r="AFB9" s="202"/>
      <c r="AFC9" s="202"/>
      <c r="AFD9" s="202"/>
      <c r="AFE9" s="202"/>
      <c r="AFF9" s="202"/>
      <c r="AFG9" s="202"/>
      <c r="AFH9" s="202"/>
      <c r="AFI9" s="202"/>
      <c r="AFJ9" s="202"/>
      <c r="AFK9" s="202"/>
      <c r="AFL9" s="202"/>
      <c r="AFM9" s="202"/>
      <c r="AFN9" s="202"/>
      <c r="AFO9" s="202"/>
      <c r="AFP9" s="202"/>
      <c r="AFQ9" s="202"/>
      <c r="AFR9" s="202"/>
      <c r="AFS9" s="202"/>
      <c r="AFT9" s="202"/>
      <c r="AFU9" s="202"/>
      <c r="AFV9" s="202"/>
      <c r="AFW9" s="202"/>
      <c r="AFX9" s="202"/>
      <c r="AFY9" s="202"/>
      <c r="AFZ9" s="202"/>
      <c r="AGA9" s="202"/>
      <c r="AGB9" s="202"/>
      <c r="AGC9" s="202"/>
      <c r="AGD9" s="202"/>
      <c r="AGE9" s="202"/>
      <c r="AGF9" s="202"/>
      <c r="AGG9" s="202"/>
      <c r="AGH9" s="202"/>
      <c r="AGI9" s="202"/>
      <c r="AGJ9" s="202"/>
      <c r="AGK9" s="202"/>
      <c r="AGL9" s="202"/>
      <c r="AGM9" s="202"/>
      <c r="AGN9" s="202"/>
      <c r="AGO9" s="202"/>
      <c r="AGP9" s="202"/>
      <c r="AGQ9" s="202"/>
      <c r="AGR9" s="202"/>
      <c r="AGS9" s="202"/>
      <c r="AGT9" s="202"/>
      <c r="AGU9" s="202"/>
      <c r="AGV9" s="202"/>
      <c r="AGW9" s="202"/>
      <c r="AGX9" s="202"/>
      <c r="AGY9" s="202"/>
      <c r="AGZ9" s="202"/>
      <c r="AHA9" s="202"/>
      <c r="AHB9" s="202"/>
      <c r="AHC9" s="202"/>
      <c r="AHD9" s="202"/>
      <c r="AHE9" s="202"/>
      <c r="AHF9" s="202"/>
      <c r="AHG9" s="202"/>
      <c r="AHH9" s="202"/>
      <c r="AHI9" s="202"/>
      <c r="AHJ9" s="202"/>
      <c r="AHK9" s="202"/>
      <c r="AHL9" s="202"/>
      <c r="AHM9" s="202"/>
      <c r="AHN9" s="202"/>
      <c r="AHO9" s="202"/>
      <c r="AHP9" s="202"/>
      <c r="AHQ9" s="202"/>
      <c r="AHR9" s="202"/>
      <c r="AHS9" s="202"/>
      <c r="AHT9" s="202"/>
      <c r="AHU9" s="202"/>
      <c r="AHV9" s="202"/>
      <c r="AHW9" s="202"/>
      <c r="AHX9" s="202"/>
      <c r="AHY9" s="202"/>
      <c r="AHZ9" s="202"/>
      <c r="AIA9" s="202"/>
      <c r="AIB9" s="202"/>
      <c r="AIC9" s="202"/>
      <c r="AID9" s="202"/>
      <c r="AIE9" s="202"/>
      <c r="AIF9" s="202"/>
      <c r="AIG9" s="202"/>
      <c r="AIH9" s="202"/>
      <c r="AII9" s="202"/>
      <c r="AIJ9" s="202"/>
      <c r="AIK9" s="202"/>
      <c r="AIL9" s="202"/>
      <c r="AIM9" s="202"/>
      <c r="AIN9" s="202"/>
      <c r="AIO9" s="202"/>
      <c r="AIP9" s="202"/>
      <c r="AIQ9" s="202"/>
      <c r="AIR9" s="202"/>
      <c r="AIS9" s="202"/>
      <c r="AIT9" s="202"/>
      <c r="AIU9" s="202"/>
      <c r="AIV9" s="202"/>
      <c r="AIW9" s="202"/>
      <c r="AIX9" s="202"/>
      <c r="AIY9" s="202"/>
      <c r="AIZ9" s="202"/>
      <c r="AJA9" s="202"/>
      <c r="AJB9" s="202"/>
      <c r="AJC9" s="202"/>
      <c r="AJD9" s="202"/>
      <c r="AJE9" s="202"/>
      <c r="AJF9" s="202"/>
      <c r="AJG9" s="202"/>
      <c r="AJH9" s="202"/>
      <c r="AJI9" s="202"/>
      <c r="AJJ9" s="202"/>
      <c r="AJK9" s="202"/>
      <c r="AJL9" s="202"/>
      <c r="AJM9" s="202"/>
      <c r="AJN9" s="202"/>
      <c r="AJO9" s="202"/>
      <c r="AJP9" s="202"/>
      <c r="AJQ9" s="202"/>
      <c r="AJR9" s="202"/>
      <c r="AJS9" s="202"/>
      <c r="AJT9" s="202"/>
      <c r="AJU9" s="202"/>
      <c r="AJV9" s="202"/>
      <c r="AJW9" s="202"/>
      <c r="AJX9" s="202"/>
      <c r="AJY9" s="202"/>
      <c r="AJZ9" s="202"/>
      <c r="AKA9" s="202"/>
      <c r="AKB9" s="202"/>
      <c r="AKC9" s="202"/>
      <c r="AKD9" s="202"/>
      <c r="AKE9" s="202"/>
      <c r="AKF9" s="202"/>
      <c r="AKG9" s="202"/>
      <c r="AKH9" s="202"/>
      <c r="AKI9" s="202"/>
      <c r="AKJ9" s="202"/>
      <c r="AKK9" s="202"/>
      <c r="AKL9" s="202"/>
      <c r="AKM9" s="202"/>
      <c r="AKN9" s="202"/>
      <c r="AKO9" s="202"/>
      <c r="AKP9" s="202"/>
      <c r="AKQ9" s="202"/>
      <c r="AKR9" s="202"/>
      <c r="AKS9" s="202"/>
      <c r="AKT9" s="202"/>
      <c r="AKU9" s="202"/>
      <c r="AKV9" s="202"/>
      <c r="AKW9" s="202"/>
      <c r="AKX9" s="202"/>
      <c r="AKY9" s="202"/>
      <c r="AKZ9" s="202"/>
      <c r="ALA9" s="202"/>
      <c r="ALB9" s="202"/>
      <c r="ALC9" s="202"/>
      <c r="ALD9" s="202"/>
      <c r="ALE9" s="202"/>
      <c r="ALF9" s="202"/>
      <c r="ALG9" s="202"/>
      <c r="ALH9" s="202"/>
      <c r="ALI9" s="202"/>
      <c r="ALJ9" s="202"/>
      <c r="ALK9" s="202"/>
      <c r="ALL9" s="202"/>
      <c r="ALM9" s="202"/>
      <c r="ALN9" s="202"/>
      <c r="ALO9" s="202"/>
      <c r="ALP9" s="202"/>
      <c r="ALQ9" s="202"/>
      <c r="ALR9" s="202"/>
      <c r="ALS9" s="202"/>
      <c r="ALT9" s="202"/>
      <c r="ALU9" s="202"/>
      <c r="ALV9" s="202"/>
      <c r="ALW9" s="202"/>
      <c r="ALX9" s="202"/>
      <c r="ALY9" s="202"/>
      <c r="ALZ9" s="202"/>
      <c r="AMA9" s="202"/>
      <c r="AMB9" s="202"/>
      <c r="AMC9" s="202"/>
      <c r="AMD9" s="202"/>
      <c r="AME9" s="202"/>
      <c r="AMF9" s="202"/>
      <c r="AMG9" s="202"/>
      <c r="AMH9" s="202"/>
      <c r="AMI9" s="202"/>
      <c r="AMJ9" s="202"/>
      <c r="AMK9" s="202"/>
      <c r="AML9" s="202"/>
      <c r="AMM9" s="202"/>
      <c r="AMN9" s="202"/>
      <c r="AMO9" s="202"/>
      <c r="AMP9" s="202"/>
      <c r="AMQ9" s="202"/>
      <c r="AMR9" s="202"/>
      <c r="AMS9" s="202"/>
      <c r="AMT9" s="202"/>
      <c r="AMU9" s="202"/>
      <c r="AMV9" s="202"/>
      <c r="AMW9" s="202"/>
      <c r="AMX9" s="202"/>
      <c r="AMY9" s="202"/>
      <c r="AMZ9" s="202"/>
      <c r="ANA9" s="202"/>
      <c r="ANB9" s="202"/>
      <c r="ANC9" s="202"/>
      <c r="AND9" s="202"/>
      <c r="ANE9" s="202"/>
      <c r="ANF9" s="202"/>
      <c r="ANG9" s="202"/>
      <c r="ANH9" s="202"/>
      <c r="ANI9" s="202"/>
      <c r="ANJ9" s="202"/>
      <c r="ANK9" s="202"/>
      <c r="ANL9" s="202"/>
      <c r="ANM9" s="202"/>
      <c r="ANN9" s="202"/>
      <c r="ANO9" s="202"/>
      <c r="ANP9" s="202"/>
      <c r="ANQ9" s="202"/>
      <c r="ANR9" s="202"/>
      <c r="ANS9" s="202"/>
      <c r="ANT9" s="202"/>
      <c r="ANU9" s="202"/>
      <c r="ANV9" s="202"/>
      <c r="ANW9" s="202"/>
      <c r="ANX9" s="202"/>
      <c r="ANY9" s="202"/>
      <c r="ANZ9" s="202"/>
      <c r="AOA9" s="202"/>
      <c r="AOB9" s="202"/>
      <c r="AOC9" s="202"/>
      <c r="AOD9" s="202"/>
      <c r="AOE9" s="202"/>
      <c r="AOF9" s="202"/>
      <c r="AOG9" s="202"/>
      <c r="AOH9" s="202"/>
      <c r="AOI9" s="202"/>
      <c r="AOJ9" s="202"/>
      <c r="AOK9" s="202"/>
      <c r="AOL9" s="202"/>
      <c r="AOM9" s="202"/>
      <c r="AON9" s="202"/>
      <c r="AOO9" s="202"/>
      <c r="AOP9" s="202"/>
      <c r="AOQ9" s="202"/>
      <c r="AOR9" s="202"/>
      <c r="AOS9" s="202"/>
      <c r="AOT9" s="202"/>
      <c r="AOU9" s="202"/>
      <c r="AOV9" s="202"/>
      <c r="AOW9" s="202"/>
      <c r="AOX9" s="202"/>
      <c r="AOY9" s="202"/>
      <c r="AOZ9" s="202"/>
      <c r="APA9" s="202"/>
      <c r="APB9" s="202"/>
      <c r="APC9" s="202"/>
      <c r="APD9" s="202"/>
      <c r="APE9" s="202"/>
      <c r="APF9" s="202"/>
      <c r="APG9" s="202"/>
      <c r="APH9" s="202"/>
      <c r="API9" s="202"/>
      <c r="APJ9" s="202"/>
      <c r="APK9" s="202"/>
      <c r="APL9" s="202"/>
      <c r="APM9" s="202"/>
      <c r="APN9" s="202"/>
      <c r="APO9" s="202"/>
      <c r="APP9" s="202"/>
      <c r="APQ9" s="202"/>
      <c r="APR9" s="202"/>
      <c r="APS9" s="202"/>
      <c r="APT9" s="202"/>
      <c r="APU9" s="202"/>
      <c r="APV9" s="202"/>
      <c r="APW9" s="202"/>
      <c r="APX9" s="202"/>
      <c r="APY9" s="202"/>
      <c r="APZ9" s="202"/>
      <c r="AQA9" s="202"/>
      <c r="AQB9" s="202"/>
      <c r="AQC9" s="202"/>
      <c r="AQD9" s="202"/>
      <c r="AQE9" s="202"/>
      <c r="AQF9" s="202"/>
      <c r="AQG9" s="202"/>
      <c r="AQH9" s="202"/>
      <c r="AQI9" s="202"/>
      <c r="AQJ9" s="202"/>
      <c r="AQK9" s="202"/>
      <c r="AQL9" s="202"/>
      <c r="AQM9" s="202"/>
      <c r="AQN9" s="202"/>
      <c r="AQO9" s="202"/>
      <c r="AQP9" s="202"/>
      <c r="AQQ9" s="202"/>
      <c r="AQR9" s="202"/>
      <c r="AQS9" s="202"/>
      <c r="AQT9" s="202"/>
      <c r="AQU9" s="202"/>
      <c r="AQV9" s="202"/>
      <c r="AQW9" s="202"/>
      <c r="AQX9" s="202"/>
      <c r="AQY9" s="202"/>
      <c r="AQZ9" s="202"/>
      <c r="ARA9" s="202"/>
      <c r="ARB9" s="202"/>
      <c r="ARC9" s="202"/>
      <c r="ARD9" s="202"/>
      <c r="ARE9" s="202"/>
      <c r="ARF9" s="202"/>
      <c r="ARG9" s="202"/>
      <c r="ARH9" s="202"/>
      <c r="ARI9" s="202"/>
      <c r="ARJ9" s="202"/>
      <c r="ARK9" s="202"/>
      <c r="ARL9" s="202"/>
      <c r="ARM9" s="202"/>
      <c r="ARN9" s="202"/>
      <c r="ARO9" s="202"/>
      <c r="ARP9" s="202"/>
      <c r="ARQ9" s="202"/>
      <c r="ARR9" s="202"/>
      <c r="ARS9" s="202"/>
      <c r="ART9" s="202"/>
      <c r="ARU9" s="202"/>
      <c r="ARV9" s="202"/>
      <c r="ARW9" s="202"/>
      <c r="ARX9" s="202"/>
      <c r="ARY9" s="202"/>
      <c r="ARZ9" s="202"/>
      <c r="ASA9" s="202"/>
      <c r="ASB9" s="202"/>
      <c r="ASC9" s="202"/>
      <c r="ASD9" s="202"/>
      <c r="ASE9" s="202"/>
      <c r="ASF9" s="202"/>
      <c r="ASG9" s="202"/>
      <c r="ASH9" s="202"/>
      <c r="ASI9" s="202"/>
    </row>
    <row r="10" spans="1:1179" s="202" customFormat="1" ht="4.9000000000000004" customHeight="1">
      <c r="A10" s="779"/>
      <c r="B10" s="232"/>
      <c r="C10" s="233"/>
      <c r="D10" s="232"/>
      <c r="E10" s="708"/>
      <c r="F10" s="232"/>
      <c r="G10" s="232"/>
      <c r="H10" s="232"/>
      <c r="I10" s="232"/>
      <c r="J10" s="232"/>
      <c r="K10" s="232"/>
      <c r="L10" s="232"/>
      <c r="M10" s="232"/>
      <c r="N10" s="232"/>
      <c r="O10" s="232"/>
      <c r="P10" s="232"/>
      <c r="Q10" s="232"/>
      <c r="R10" s="232"/>
      <c r="S10" s="232"/>
      <c r="T10" s="232"/>
      <c r="U10" s="232"/>
      <c r="V10" s="232"/>
      <c r="W10" s="780"/>
      <c r="X10" s="780"/>
      <c r="Y10" s="780"/>
      <c r="Z10" s="780"/>
      <c r="AA10" s="780"/>
      <c r="AB10" s="780"/>
      <c r="AC10" s="780"/>
      <c r="AD10" s="780"/>
      <c r="AE10" s="216"/>
      <c r="AF10" s="364"/>
      <c r="AG10" s="216"/>
      <c r="AH10" s="216"/>
      <c r="AI10" s="781"/>
      <c r="AJ10" s="216"/>
      <c r="AK10" s="217"/>
      <c r="AL10" s="216"/>
    </row>
    <row r="11" spans="1:1179" s="203" customFormat="1" ht="15" customHeight="1">
      <c r="A11" s="782"/>
      <c r="B11" s="709">
        <f>SUM(B12:B32)</f>
        <v>1343.39</v>
      </c>
      <c r="C11" s="709">
        <f>SUM(C12:C32)</f>
        <v>2686.78</v>
      </c>
      <c r="D11" s="695"/>
      <c r="E11" s="709"/>
      <c r="F11" s="709"/>
      <c r="G11" s="709"/>
      <c r="H11" s="709"/>
      <c r="I11" s="709"/>
      <c r="J11" s="709"/>
      <c r="K11" s="709"/>
      <c r="L11" s="709"/>
      <c r="M11" s="709"/>
      <c r="N11" s="709">
        <f t="shared" ref="N11:AG11" si="0">SUM(N12:N32)</f>
        <v>425.40120000000007</v>
      </c>
      <c r="O11" s="709">
        <f t="shared" si="0"/>
        <v>5955.6288000000004</v>
      </c>
      <c r="P11" s="709">
        <f t="shared" si="0"/>
        <v>5565.03</v>
      </c>
      <c r="Q11" s="709">
        <f t="shared" si="0"/>
        <v>4801.6399999999994</v>
      </c>
      <c r="R11" s="709">
        <f t="shared" si="0"/>
        <v>1737.0600000000002</v>
      </c>
      <c r="S11" s="709">
        <f t="shared" si="0"/>
        <v>18484.760000000002</v>
      </c>
      <c r="T11" s="709">
        <f t="shared" si="0"/>
        <v>7444.51</v>
      </c>
      <c r="U11" s="709">
        <f t="shared" si="0"/>
        <v>11040.25</v>
      </c>
      <c r="V11" s="709">
        <f t="shared" si="0"/>
        <v>5070.5600000000004</v>
      </c>
      <c r="W11" s="709">
        <f t="shared" si="0"/>
        <v>0</v>
      </c>
      <c r="X11" s="709">
        <f t="shared" si="0"/>
        <v>0</v>
      </c>
      <c r="Y11" s="709">
        <f t="shared" si="0"/>
        <v>1482.28</v>
      </c>
      <c r="Z11" s="709">
        <f t="shared" si="0"/>
        <v>11775.359999999999</v>
      </c>
      <c r="AA11" s="709">
        <f t="shared" si="0"/>
        <v>4254.0120000000006</v>
      </c>
      <c r="AB11" s="709">
        <f t="shared" si="0"/>
        <v>30</v>
      </c>
      <c r="AC11" s="709">
        <f t="shared" si="0"/>
        <v>150</v>
      </c>
      <c r="AD11" s="709"/>
      <c r="AE11" s="709">
        <f t="shared" si="0"/>
        <v>1343.39</v>
      </c>
      <c r="AF11" s="709">
        <f t="shared" si="0"/>
        <v>20</v>
      </c>
      <c r="AG11" s="709">
        <f t="shared" si="0"/>
        <v>51.009999999999984</v>
      </c>
      <c r="AH11" s="709"/>
      <c r="AI11" s="709">
        <f>SUM(AI12:AI32)</f>
        <v>233.40900000000002</v>
      </c>
      <c r="AJ11" s="341"/>
      <c r="AK11" s="202"/>
      <c r="AL11" s="202"/>
      <c r="AM11" s="202"/>
      <c r="AN11" s="202"/>
      <c r="AO11" s="202"/>
      <c r="AP11" s="202"/>
      <c r="AQ11" s="202"/>
      <c r="AR11" s="202"/>
      <c r="AS11" s="202"/>
      <c r="AT11" s="202"/>
      <c r="AU11" s="202"/>
      <c r="AV11" s="202"/>
      <c r="AW11" s="202"/>
      <c r="AX11" s="202"/>
      <c r="AY11" s="202"/>
      <c r="AZ11" s="202"/>
      <c r="BA11" s="202"/>
      <c r="BB11" s="202"/>
      <c r="BC11" s="202"/>
      <c r="BD11" s="202"/>
      <c r="BE11" s="202"/>
      <c r="BF11" s="202"/>
      <c r="BG11" s="202"/>
      <c r="BH11" s="202"/>
      <c r="BI11" s="202"/>
      <c r="BJ11" s="202"/>
      <c r="BK11" s="202"/>
      <c r="BL11" s="202"/>
      <c r="BM11" s="202"/>
      <c r="BN11" s="202"/>
      <c r="BO11" s="202"/>
      <c r="BP11" s="202"/>
      <c r="BQ11" s="202"/>
      <c r="BR11" s="202"/>
      <c r="BS11" s="202"/>
      <c r="BT11" s="202"/>
      <c r="BU11" s="202"/>
      <c r="BV11" s="202"/>
      <c r="BW11" s="202"/>
      <c r="BX11" s="202"/>
      <c r="BY11" s="202"/>
      <c r="BZ11" s="202"/>
      <c r="CA11" s="202"/>
      <c r="CB11" s="202"/>
      <c r="CC11" s="202"/>
      <c r="CD11" s="202"/>
      <c r="CE11" s="202"/>
      <c r="CF11" s="202"/>
      <c r="CG11" s="202"/>
      <c r="CH11" s="202"/>
      <c r="CI11" s="202"/>
      <c r="CJ11" s="202"/>
      <c r="CK11" s="202"/>
      <c r="CL11" s="202"/>
      <c r="CM11" s="202"/>
      <c r="CN11" s="202"/>
      <c r="CO11" s="202"/>
      <c r="CP11" s="202"/>
      <c r="CQ11" s="202"/>
      <c r="CR11" s="202"/>
      <c r="CS11" s="202"/>
      <c r="CT11" s="202"/>
      <c r="CU11" s="202"/>
      <c r="CV11" s="202"/>
      <c r="CW11" s="202"/>
      <c r="CX11" s="202"/>
      <c r="CY11" s="202"/>
      <c r="CZ11" s="202"/>
      <c r="DA11" s="202"/>
      <c r="DB11" s="202"/>
      <c r="DC11" s="202"/>
      <c r="DD11" s="202"/>
      <c r="DE11" s="202"/>
      <c r="DF11" s="202"/>
      <c r="DG11" s="202"/>
      <c r="DH11" s="202"/>
      <c r="DI11" s="202"/>
      <c r="DJ11" s="202"/>
      <c r="DK11" s="202"/>
      <c r="DL11" s="202"/>
      <c r="DM11" s="202"/>
      <c r="DN11" s="202"/>
      <c r="DO11" s="202"/>
      <c r="DP11" s="202"/>
      <c r="DQ11" s="202"/>
      <c r="DR11" s="202"/>
      <c r="DS11" s="202"/>
      <c r="DT11" s="202"/>
      <c r="DU11" s="202"/>
      <c r="DV11" s="202"/>
      <c r="DW11" s="202"/>
      <c r="DX11" s="202"/>
      <c r="DY11" s="202"/>
      <c r="DZ11" s="202"/>
      <c r="EA11" s="202"/>
      <c r="EB11" s="202"/>
      <c r="EC11" s="202"/>
      <c r="ED11" s="202"/>
      <c r="EE11" s="202"/>
      <c r="EF11" s="202"/>
      <c r="EG11" s="202"/>
      <c r="EH11" s="202"/>
      <c r="EI11" s="202"/>
      <c r="EJ11" s="202"/>
      <c r="EK11" s="202"/>
      <c r="EL11" s="202"/>
      <c r="EM11" s="202"/>
      <c r="EN11" s="202"/>
      <c r="EO11" s="202"/>
      <c r="EP11" s="202"/>
      <c r="EQ11" s="202"/>
      <c r="ER11" s="202"/>
      <c r="ES11" s="202"/>
      <c r="ET11" s="202"/>
      <c r="EU11" s="202"/>
      <c r="EV11" s="202"/>
      <c r="EW11" s="202"/>
      <c r="EX11" s="202"/>
      <c r="EY11" s="202"/>
      <c r="EZ11" s="202"/>
      <c r="FA11" s="202"/>
      <c r="FB11" s="202"/>
      <c r="FC11" s="202"/>
      <c r="FD11" s="202"/>
      <c r="FE11" s="202"/>
      <c r="FF11" s="202"/>
      <c r="FG11" s="202"/>
      <c r="FH11" s="202"/>
      <c r="FI11" s="202"/>
      <c r="FJ11" s="202"/>
      <c r="FK11" s="202"/>
      <c r="FL11" s="202"/>
      <c r="FM11" s="202"/>
      <c r="FN11" s="202"/>
      <c r="FO11" s="202"/>
      <c r="FP11" s="202"/>
      <c r="FQ11" s="202"/>
      <c r="FR11" s="202"/>
      <c r="FS11" s="202"/>
      <c r="FT11" s="202"/>
      <c r="FU11" s="202"/>
      <c r="FV11" s="202"/>
      <c r="FW11" s="202"/>
      <c r="FX11" s="202"/>
      <c r="FY11" s="202"/>
      <c r="FZ11" s="202"/>
      <c r="GA11" s="202"/>
      <c r="GB11" s="202"/>
      <c r="GC11" s="202"/>
      <c r="GD11" s="202"/>
      <c r="GE11" s="202"/>
      <c r="GF11" s="202"/>
      <c r="GG11" s="202"/>
      <c r="GH11" s="202"/>
      <c r="GI11" s="202"/>
      <c r="GJ11" s="202"/>
      <c r="GK11" s="202"/>
      <c r="GL11" s="202"/>
      <c r="GM11" s="202"/>
      <c r="GN11" s="202"/>
      <c r="GO11" s="202"/>
      <c r="GP11" s="202"/>
      <c r="GQ11" s="202"/>
      <c r="GR11" s="202"/>
      <c r="GS11" s="202"/>
      <c r="GT11" s="202"/>
      <c r="GU11" s="202"/>
      <c r="GV11" s="202"/>
      <c r="GW11" s="202"/>
      <c r="GX11" s="202"/>
      <c r="GY11" s="202"/>
      <c r="GZ11" s="202"/>
      <c r="HA11" s="202"/>
      <c r="HB11" s="202"/>
      <c r="HC11" s="202"/>
      <c r="HD11" s="202"/>
      <c r="HE11" s="202"/>
      <c r="HF11" s="202"/>
      <c r="HG11" s="202"/>
      <c r="HH11" s="202"/>
      <c r="HI11" s="202"/>
      <c r="HJ11" s="202"/>
      <c r="HK11" s="202"/>
      <c r="HL11" s="202"/>
      <c r="HM11" s="202"/>
      <c r="HN11" s="202"/>
      <c r="HO11" s="202"/>
      <c r="HP11" s="202"/>
      <c r="HQ11" s="202"/>
      <c r="HR11" s="202"/>
      <c r="HS11" s="202"/>
      <c r="HT11" s="202"/>
      <c r="HU11" s="202"/>
      <c r="HV11" s="202"/>
      <c r="HW11" s="202"/>
      <c r="HX11" s="202"/>
      <c r="HY11" s="202"/>
      <c r="HZ11" s="202"/>
      <c r="IA11" s="202"/>
      <c r="IB11" s="202"/>
      <c r="IC11" s="202"/>
      <c r="ID11" s="202"/>
      <c r="IE11" s="202"/>
      <c r="IF11" s="202"/>
      <c r="IG11" s="202"/>
      <c r="IH11" s="202"/>
      <c r="II11" s="202"/>
      <c r="IJ11" s="202"/>
      <c r="IK11" s="202"/>
      <c r="IL11" s="202"/>
      <c r="IM11" s="202"/>
      <c r="IN11" s="202"/>
      <c r="IO11" s="202"/>
      <c r="IP11" s="202"/>
      <c r="IQ11" s="202"/>
      <c r="IR11" s="202"/>
      <c r="IS11" s="202"/>
      <c r="IT11" s="202"/>
      <c r="IU11" s="202"/>
      <c r="IV11" s="202"/>
      <c r="IW11" s="202"/>
      <c r="IX11" s="202"/>
      <c r="IY11" s="202"/>
      <c r="IZ11" s="202"/>
      <c r="JA11" s="202"/>
      <c r="JB11" s="202"/>
      <c r="JC11" s="202"/>
      <c r="JD11" s="202"/>
      <c r="JE11" s="202"/>
      <c r="JF11" s="202"/>
      <c r="JG11" s="202"/>
      <c r="JH11" s="202"/>
      <c r="JI11" s="202"/>
      <c r="JJ11" s="202"/>
      <c r="JK11" s="202"/>
      <c r="JL11" s="202"/>
      <c r="JM11" s="202"/>
      <c r="JN11" s="202"/>
      <c r="JO11" s="202"/>
      <c r="JP11" s="202"/>
      <c r="JQ11" s="202"/>
      <c r="JR11" s="202"/>
      <c r="JS11" s="202"/>
      <c r="JT11" s="202"/>
      <c r="JU11" s="202"/>
      <c r="JV11" s="202"/>
      <c r="JW11" s="202"/>
      <c r="JX11" s="202"/>
      <c r="JY11" s="202"/>
      <c r="JZ11" s="202"/>
      <c r="KA11" s="202"/>
      <c r="KB11" s="202"/>
      <c r="KC11" s="202"/>
      <c r="KD11" s="202"/>
      <c r="KE11" s="202"/>
      <c r="KF11" s="202"/>
      <c r="KG11" s="202"/>
      <c r="KH11" s="202"/>
      <c r="KI11" s="202"/>
      <c r="KJ11" s="202"/>
      <c r="KK11" s="202"/>
      <c r="KL11" s="202"/>
      <c r="KM11" s="202"/>
      <c r="KN11" s="202"/>
      <c r="KO11" s="202"/>
      <c r="KP11" s="202"/>
      <c r="KQ11" s="202"/>
      <c r="KR11" s="202"/>
      <c r="KS11" s="202"/>
      <c r="KT11" s="202"/>
      <c r="KU11" s="202"/>
      <c r="KV11" s="202"/>
      <c r="KW11" s="202"/>
      <c r="KX11" s="202"/>
      <c r="KY11" s="202"/>
      <c r="KZ11" s="202"/>
      <c r="LA11" s="202"/>
      <c r="LB11" s="202"/>
      <c r="LC11" s="202"/>
      <c r="LD11" s="202"/>
      <c r="LE11" s="202"/>
      <c r="LF11" s="202"/>
      <c r="LG11" s="202"/>
      <c r="LH11" s="202"/>
      <c r="LI11" s="202"/>
      <c r="LJ11" s="202"/>
      <c r="LK11" s="202"/>
      <c r="LL11" s="202"/>
      <c r="LM11" s="202"/>
      <c r="LN11" s="202"/>
      <c r="LO11" s="202"/>
      <c r="LP11" s="202"/>
      <c r="LQ11" s="202"/>
      <c r="LR11" s="202"/>
      <c r="LS11" s="202"/>
      <c r="LT11" s="202"/>
      <c r="LU11" s="202"/>
      <c r="LV11" s="202"/>
      <c r="LW11" s="202"/>
      <c r="LX11" s="202"/>
      <c r="LY11" s="202"/>
      <c r="LZ11" s="202"/>
      <c r="MA11" s="202"/>
      <c r="MB11" s="202"/>
      <c r="MC11" s="202"/>
      <c r="MD11" s="202"/>
      <c r="ME11" s="202"/>
      <c r="MF11" s="202"/>
      <c r="MG11" s="202"/>
      <c r="MH11" s="202"/>
      <c r="MI11" s="202"/>
      <c r="MJ11" s="202"/>
      <c r="MK11" s="202"/>
      <c r="ML11" s="202"/>
      <c r="MM11" s="202"/>
      <c r="MN11" s="202"/>
      <c r="MO11" s="202"/>
      <c r="MP11" s="202"/>
      <c r="MQ11" s="202"/>
      <c r="MR11" s="202"/>
      <c r="MS11" s="202"/>
      <c r="MT11" s="202"/>
      <c r="MU11" s="202"/>
      <c r="MV11" s="202"/>
      <c r="MW11" s="202"/>
      <c r="MX11" s="202"/>
      <c r="MY11" s="202"/>
      <c r="MZ11" s="202"/>
      <c r="NA11" s="202"/>
      <c r="NB11" s="202"/>
      <c r="NC11" s="202"/>
      <c r="ND11" s="202"/>
      <c r="NE11" s="202"/>
      <c r="NF11" s="202"/>
      <c r="NG11" s="202"/>
      <c r="NH11" s="202"/>
      <c r="NI11" s="202"/>
      <c r="NJ11" s="202"/>
      <c r="NK11" s="202"/>
      <c r="NL11" s="202"/>
      <c r="NM11" s="202"/>
      <c r="NN11" s="202"/>
      <c r="NO11" s="202"/>
      <c r="NP11" s="202"/>
      <c r="NQ11" s="202"/>
      <c r="NR11" s="202"/>
      <c r="NS11" s="202"/>
      <c r="NT11" s="202"/>
      <c r="NU11" s="202"/>
      <c r="NV11" s="202"/>
      <c r="NW11" s="202"/>
      <c r="NX11" s="202"/>
      <c r="NY11" s="202"/>
      <c r="NZ11" s="202"/>
      <c r="OA11" s="202"/>
      <c r="OB11" s="202"/>
      <c r="OC11" s="202"/>
      <c r="OD11" s="202"/>
      <c r="OE11" s="202"/>
      <c r="OF11" s="202"/>
      <c r="OG11" s="202"/>
      <c r="OH11" s="202"/>
      <c r="OI11" s="202"/>
      <c r="OJ11" s="202"/>
      <c r="OK11" s="202"/>
      <c r="OL11" s="202"/>
      <c r="OM11" s="202"/>
      <c r="ON11" s="202"/>
      <c r="OO11" s="202"/>
      <c r="OP11" s="202"/>
      <c r="OQ11" s="202"/>
      <c r="OR11" s="202"/>
      <c r="OS11" s="202"/>
      <c r="OT11" s="202"/>
      <c r="OU11" s="202"/>
      <c r="OV11" s="202"/>
      <c r="OW11" s="202"/>
      <c r="OX11" s="202"/>
      <c r="OY11" s="202"/>
      <c r="OZ11" s="202"/>
      <c r="PA11" s="202"/>
      <c r="PB11" s="202"/>
      <c r="PC11" s="202"/>
      <c r="PD11" s="202"/>
      <c r="PE11" s="202"/>
      <c r="PF11" s="202"/>
      <c r="PG11" s="202"/>
      <c r="PH11" s="202"/>
      <c r="PI11" s="202"/>
      <c r="PJ11" s="202"/>
      <c r="PK11" s="202"/>
      <c r="PL11" s="202"/>
      <c r="PM11" s="202"/>
      <c r="PN11" s="202"/>
      <c r="PO11" s="202"/>
      <c r="PP11" s="202"/>
      <c r="PQ11" s="202"/>
      <c r="PR11" s="202"/>
      <c r="PS11" s="202"/>
      <c r="PT11" s="202"/>
      <c r="PU11" s="202"/>
      <c r="PV11" s="202"/>
      <c r="PW11" s="202"/>
      <c r="PX11" s="202"/>
      <c r="PY11" s="202"/>
      <c r="PZ11" s="202"/>
      <c r="QA11" s="202"/>
      <c r="QB11" s="202"/>
      <c r="QC11" s="202"/>
      <c r="QD11" s="202"/>
      <c r="QE11" s="202"/>
      <c r="QF11" s="202"/>
      <c r="QG11" s="202"/>
      <c r="QH11" s="202"/>
      <c r="QI11" s="202"/>
      <c r="QJ11" s="202"/>
      <c r="QK11" s="202"/>
      <c r="QL11" s="202"/>
      <c r="QM11" s="202"/>
      <c r="QN11" s="202"/>
      <c r="QO11" s="202"/>
      <c r="QP11" s="202"/>
      <c r="QQ11" s="202"/>
      <c r="QR11" s="202"/>
      <c r="QS11" s="202"/>
      <c r="QT11" s="202"/>
      <c r="QU11" s="202"/>
      <c r="QV11" s="202"/>
      <c r="QW11" s="202"/>
      <c r="QX11" s="202"/>
      <c r="QY11" s="202"/>
      <c r="QZ11" s="202"/>
      <c r="RA11" s="202"/>
      <c r="RB11" s="202"/>
      <c r="RC11" s="202"/>
      <c r="RD11" s="202"/>
      <c r="RE11" s="202"/>
      <c r="RF11" s="202"/>
      <c r="RG11" s="202"/>
      <c r="RH11" s="202"/>
      <c r="RI11" s="202"/>
      <c r="RJ11" s="202"/>
      <c r="RK11" s="202"/>
      <c r="RL11" s="202"/>
      <c r="RM11" s="202"/>
      <c r="RN11" s="202"/>
      <c r="RO11" s="202"/>
      <c r="RP11" s="202"/>
      <c r="RQ11" s="202"/>
      <c r="RR11" s="202"/>
      <c r="RS11" s="202"/>
      <c r="RT11" s="202"/>
      <c r="RU11" s="202"/>
      <c r="RV11" s="202"/>
      <c r="RW11" s="202"/>
      <c r="RX11" s="202"/>
      <c r="RY11" s="202"/>
      <c r="RZ11" s="202"/>
      <c r="SA11" s="202"/>
      <c r="SB11" s="202"/>
      <c r="SC11" s="202"/>
      <c r="SD11" s="202"/>
      <c r="SE11" s="202"/>
      <c r="SF11" s="202"/>
      <c r="SG11" s="202"/>
      <c r="SH11" s="202"/>
      <c r="SI11" s="202"/>
      <c r="SJ11" s="202"/>
      <c r="SK11" s="202"/>
      <c r="SL11" s="202"/>
      <c r="SM11" s="202"/>
      <c r="SN11" s="202"/>
      <c r="SO11" s="202"/>
      <c r="SP11" s="202"/>
      <c r="SQ11" s="202"/>
      <c r="SR11" s="202"/>
      <c r="SS11" s="202"/>
      <c r="ST11" s="202"/>
      <c r="SU11" s="202"/>
      <c r="SV11" s="202"/>
      <c r="SW11" s="202"/>
      <c r="SX11" s="202"/>
      <c r="SY11" s="202"/>
      <c r="SZ11" s="202"/>
      <c r="TA11" s="202"/>
      <c r="TB11" s="202"/>
      <c r="TC11" s="202"/>
      <c r="TD11" s="202"/>
      <c r="TE11" s="202"/>
      <c r="TF11" s="202"/>
      <c r="TG11" s="202"/>
      <c r="TH11" s="202"/>
      <c r="TI11" s="202"/>
      <c r="TJ11" s="202"/>
      <c r="TK11" s="202"/>
      <c r="TL11" s="202"/>
      <c r="TM11" s="202"/>
      <c r="TN11" s="202"/>
      <c r="TO11" s="202"/>
      <c r="TP11" s="202"/>
      <c r="TQ11" s="202"/>
      <c r="TR11" s="202"/>
      <c r="TS11" s="202"/>
      <c r="TT11" s="202"/>
      <c r="TU11" s="202"/>
      <c r="TV11" s="202"/>
      <c r="TW11" s="202"/>
      <c r="TX11" s="202"/>
      <c r="TY11" s="202"/>
      <c r="TZ11" s="202"/>
      <c r="UA11" s="202"/>
      <c r="UB11" s="202"/>
      <c r="UC11" s="202"/>
      <c r="UD11" s="202"/>
      <c r="UE11" s="202"/>
      <c r="UF11" s="202"/>
      <c r="UG11" s="202"/>
      <c r="UH11" s="202"/>
      <c r="UI11" s="202"/>
      <c r="UJ11" s="202"/>
      <c r="UK11" s="202"/>
      <c r="UL11" s="202"/>
      <c r="UM11" s="202"/>
      <c r="UN11" s="202"/>
      <c r="UO11" s="202"/>
      <c r="UP11" s="202"/>
      <c r="UQ11" s="202"/>
      <c r="UR11" s="202"/>
      <c r="US11" s="202"/>
      <c r="UT11" s="202"/>
      <c r="UU11" s="202"/>
      <c r="UV11" s="202"/>
      <c r="UW11" s="202"/>
      <c r="UX11" s="202"/>
      <c r="UY11" s="202"/>
      <c r="UZ11" s="202"/>
      <c r="VA11" s="202"/>
      <c r="VB11" s="202"/>
      <c r="VC11" s="202"/>
      <c r="VD11" s="202"/>
      <c r="VE11" s="202"/>
      <c r="VF11" s="202"/>
      <c r="VG11" s="202"/>
      <c r="VH11" s="202"/>
      <c r="VI11" s="202"/>
      <c r="VJ11" s="202"/>
      <c r="VK11" s="202"/>
      <c r="VL11" s="202"/>
      <c r="VM11" s="202"/>
      <c r="VN11" s="202"/>
      <c r="VO11" s="202"/>
      <c r="VP11" s="202"/>
      <c r="VQ11" s="202"/>
      <c r="VR11" s="202"/>
      <c r="VS11" s="202"/>
      <c r="VT11" s="202"/>
      <c r="VU11" s="202"/>
      <c r="VV11" s="202"/>
      <c r="VW11" s="202"/>
      <c r="VX11" s="202"/>
      <c r="VY11" s="202"/>
      <c r="VZ11" s="202"/>
      <c r="WA11" s="202"/>
      <c r="WB11" s="202"/>
      <c r="WC11" s="202"/>
      <c r="WD11" s="202"/>
      <c r="WE11" s="202"/>
      <c r="WF11" s="202"/>
      <c r="WG11" s="202"/>
      <c r="WH11" s="202"/>
      <c r="WI11" s="202"/>
      <c r="WJ11" s="202"/>
      <c r="WK11" s="202"/>
      <c r="WL11" s="202"/>
      <c r="WM11" s="202"/>
      <c r="WN11" s="202"/>
      <c r="WO11" s="202"/>
      <c r="WP11" s="202"/>
      <c r="WQ11" s="202"/>
      <c r="WR11" s="202"/>
      <c r="WS11" s="202"/>
      <c r="WT11" s="202"/>
      <c r="WU11" s="202"/>
      <c r="WV11" s="202"/>
      <c r="WW11" s="202"/>
      <c r="WX11" s="202"/>
      <c r="WY11" s="202"/>
      <c r="WZ11" s="202"/>
      <c r="XA11" s="202"/>
      <c r="XB11" s="202"/>
      <c r="XC11" s="202"/>
      <c r="XD11" s="202"/>
      <c r="XE11" s="202"/>
      <c r="XF11" s="202"/>
      <c r="XG11" s="202"/>
      <c r="XH11" s="202"/>
      <c r="XI11" s="202"/>
      <c r="XJ11" s="202"/>
      <c r="XK11" s="202"/>
      <c r="XL11" s="202"/>
      <c r="XM11" s="202"/>
      <c r="XN11" s="202"/>
      <c r="XO11" s="202"/>
      <c r="XP11" s="202"/>
      <c r="XQ11" s="202"/>
      <c r="XR11" s="202"/>
      <c r="XS11" s="202"/>
      <c r="XT11" s="202"/>
      <c r="XU11" s="202"/>
      <c r="XV11" s="202"/>
      <c r="XW11" s="202"/>
      <c r="XX11" s="202"/>
      <c r="XY11" s="202"/>
      <c r="XZ11" s="202"/>
      <c r="YA11" s="202"/>
      <c r="YB11" s="202"/>
      <c r="YC11" s="202"/>
      <c r="YD11" s="202"/>
      <c r="YE11" s="202"/>
      <c r="YF11" s="202"/>
      <c r="YG11" s="202"/>
      <c r="YH11" s="202"/>
      <c r="YI11" s="202"/>
      <c r="YJ11" s="202"/>
      <c r="YK11" s="202"/>
      <c r="YL11" s="202"/>
      <c r="YM11" s="202"/>
      <c r="YN11" s="202"/>
      <c r="YO11" s="202"/>
      <c r="YP11" s="202"/>
      <c r="YQ11" s="202"/>
      <c r="YR11" s="202"/>
      <c r="YS11" s="202"/>
      <c r="YT11" s="202"/>
      <c r="YU11" s="202"/>
      <c r="YV11" s="202"/>
      <c r="YW11" s="202"/>
      <c r="YX11" s="202"/>
      <c r="YY11" s="202"/>
      <c r="YZ11" s="202"/>
      <c r="ZA11" s="202"/>
      <c r="ZB11" s="202"/>
      <c r="ZC11" s="202"/>
      <c r="ZD11" s="202"/>
      <c r="ZE11" s="202"/>
      <c r="ZF11" s="202"/>
      <c r="ZG11" s="202"/>
      <c r="ZH11" s="202"/>
      <c r="ZI11" s="202"/>
      <c r="ZJ11" s="202"/>
      <c r="ZK11" s="202"/>
      <c r="ZL11" s="202"/>
      <c r="ZM11" s="202"/>
      <c r="ZN11" s="202"/>
      <c r="ZO11" s="202"/>
      <c r="ZP11" s="202"/>
      <c r="ZQ11" s="202"/>
      <c r="ZR11" s="202"/>
      <c r="ZS11" s="202"/>
      <c r="ZT11" s="202"/>
      <c r="ZU11" s="202"/>
      <c r="ZV11" s="202"/>
      <c r="ZW11" s="202"/>
      <c r="ZX11" s="202"/>
      <c r="ZY11" s="202"/>
      <c r="ZZ11" s="202"/>
      <c r="AAA11" s="202"/>
      <c r="AAB11" s="202"/>
      <c r="AAC11" s="202"/>
      <c r="AAD11" s="202"/>
      <c r="AAE11" s="202"/>
      <c r="AAF11" s="202"/>
      <c r="AAG11" s="202"/>
      <c r="AAH11" s="202"/>
      <c r="AAI11" s="202"/>
      <c r="AAJ11" s="202"/>
      <c r="AAK11" s="202"/>
      <c r="AAL11" s="202"/>
      <c r="AAM11" s="202"/>
      <c r="AAN11" s="202"/>
      <c r="AAO11" s="202"/>
      <c r="AAP11" s="202"/>
      <c r="AAQ11" s="202"/>
      <c r="AAR11" s="202"/>
      <c r="AAS11" s="202"/>
      <c r="AAT11" s="202"/>
      <c r="AAU11" s="202"/>
      <c r="AAV11" s="202"/>
      <c r="AAW11" s="202"/>
      <c r="AAX11" s="202"/>
      <c r="AAY11" s="202"/>
      <c r="AAZ11" s="202"/>
      <c r="ABA11" s="202"/>
      <c r="ABB11" s="202"/>
      <c r="ABC11" s="202"/>
      <c r="ABD11" s="202"/>
      <c r="ABE11" s="202"/>
      <c r="ABF11" s="202"/>
      <c r="ABG11" s="202"/>
      <c r="ABH11" s="202"/>
      <c r="ABI11" s="202"/>
      <c r="ABJ11" s="202"/>
      <c r="ABK11" s="202"/>
      <c r="ABL11" s="202"/>
      <c r="ABM11" s="202"/>
      <c r="ABN11" s="202"/>
      <c r="ABO11" s="202"/>
      <c r="ABP11" s="202"/>
      <c r="ABQ11" s="202"/>
      <c r="ABR11" s="202"/>
      <c r="ABS11" s="202"/>
      <c r="ABT11" s="202"/>
      <c r="ABU11" s="202"/>
      <c r="ABV11" s="202"/>
      <c r="ABW11" s="202"/>
      <c r="ABX11" s="202"/>
      <c r="ABY11" s="202"/>
      <c r="ABZ11" s="202"/>
      <c r="ACA11" s="202"/>
      <c r="ACB11" s="202"/>
      <c r="ACC11" s="202"/>
      <c r="ACD11" s="202"/>
      <c r="ACE11" s="202"/>
      <c r="ACF11" s="202"/>
      <c r="ACG11" s="202"/>
      <c r="ACH11" s="202"/>
      <c r="ACI11" s="202"/>
      <c r="ACJ11" s="202"/>
      <c r="ACK11" s="202"/>
      <c r="ACL11" s="202"/>
      <c r="ACM11" s="202"/>
      <c r="ACN11" s="202"/>
      <c r="ACO11" s="202"/>
      <c r="ACP11" s="202"/>
      <c r="ACQ11" s="202"/>
      <c r="ACR11" s="202"/>
      <c r="ACS11" s="202"/>
      <c r="ACT11" s="202"/>
      <c r="ACU11" s="202"/>
      <c r="ACV11" s="202"/>
      <c r="ACW11" s="202"/>
      <c r="ACX11" s="202"/>
      <c r="ACY11" s="202"/>
      <c r="ACZ11" s="202"/>
      <c r="ADA11" s="202"/>
      <c r="ADB11" s="202"/>
      <c r="ADC11" s="202"/>
      <c r="ADD11" s="202"/>
      <c r="ADE11" s="202"/>
      <c r="ADF11" s="202"/>
      <c r="ADG11" s="202"/>
      <c r="ADH11" s="202"/>
      <c r="ADI11" s="202"/>
      <c r="ADJ11" s="202"/>
      <c r="ADK11" s="202"/>
      <c r="ADL11" s="202"/>
      <c r="ADM11" s="202"/>
      <c r="ADN11" s="202"/>
      <c r="ADO11" s="202"/>
      <c r="ADP11" s="202"/>
      <c r="ADQ11" s="202"/>
      <c r="ADR11" s="202"/>
      <c r="ADS11" s="202"/>
      <c r="ADT11" s="202"/>
      <c r="ADU11" s="202"/>
      <c r="ADV11" s="202"/>
      <c r="ADW11" s="202"/>
      <c r="ADX11" s="202"/>
      <c r="ADY11" s="202"/>
      <c r="ADZ11" s="202"/>
      <c r="AEA11" s="202"/>
      <c r="AEB11" s="202"/>
      <c r="AEC11" s="202"/>
      <c r="AED11" s="202"/>
      <c r="AEE11" s="202"/>
      <c r="AEF11" s="202"/>
      <c r="AEG11" s="202"/>
      <c r="AEH11" s="202"/>
      <c r="AEI11" s="202"/>
      <c r="AEJ11" s="202"/>
      <c r="AEK11" s="202"/>
      <c r="AEL11" s="202"/>
      <c r="AEM11" s="202"/>
      <c r="AEN11" s="202"/>
      <c r="AEO11" s="202"/>
      <c r="AEP11" s="202"/>
      <c r="AEQ11" s="202"/>
      <c r="AER11" s="202"/>
      <c r="AES11" s="202"/>
      <c r="AET11" s="202"/>
      <c r="AEU11" s="202"/>
      <c r="AEV11" s="202"/>
      <c r="AEW11" s="202"/>
      <c r="AEX11" s="202"/>
      <c r="AEY11" s="202"/>
      <c r="AEZ11" s="202"/>
      <c r="AFA11" s="202"/>
      <c r="AFB11" s="202"/>
      <c r="AFC11" s="202"/>
      <c r="AFD11" s="202"/>
      <c r="AFE11" s="202"/>
      <c r="AFF11" s="202"/>
      <c r="AFG11" s="202"/>
      <c r="AFH11" s="202"/>
      <c r="AFI11" s="202"/>
      <c r="AFJ11" s="202"/>
      <c r="AFK11" s="202"/>
      <c r="AFL11" s="202"/>
      <c r="AFM11" s="202"/>
      <c r="AFN11" s="202"/>
      <c r="AFO11" s="202"/>
      <c r="AFP11" s="202"/>
      <c r="AFQ11" s="202"/>
      <c r="AFR11" s="202"/>
      <c r="AFS11" s="202"/>
      <c r="AFT11" s="202"/>
      <c r="AFU11" s="202"/>
      <c r="AFV11" s="202"/>
      <c r="AFW11" s="202"/>
      <c r="AFX11" s="202"/>
      <c r="AFY11" s="202"/>
      <c r="AFZ11" s="202"/>
      <c r="AGA11" s="202"/>
      <c r="AGB11" s="202"/>
      <c r="AGC11" s="202"/>
      <c r="AGD11" s="202"/>
      <c r="AGE11" s="202"/>
      <c r="AGF11" s="202"/>
      <c r="AGG11" s="202"/>
      <c r="AGH11" s="202"/>
      <c r="AGI11" s="202"/>
      <c r="AGJ11" s="202"/>
      <c r="AGK11" s="202"/>
      <c r="AGL11" s="202"/>
      <c r="AGM11" s="202"/>
      <c r="AGN11" s="202"/>
      <c r="AGO11" s="202"/>
      <c r="AGP11" s="202"/>
      <c r="AGQ11" s="202"/>
      <c r="AGR11" s="202"/>
      <c r="AGS11" s="202"/>
      <c r="AGT11" s="202"/>
      <c r="AGU11" s="202"/>
      <c r="AGV11" s="202"/>
      <c r="AGW11" s="202"/>
      <c r="AGX11" s="202"/>
      <c r="AGY11" s="202"/>
      <c r="AGZ11" s="202"/>
      <c r="AHA11" s="202"/>
      <c r="AHB11" s="202"/>
      <c r="AHC11" s="202"/>
      <c r="AHD11" s="202"/>
      <c r="AHE11" s="202"/>
      <c r="AHF11" s="202"/>
      <c r="AHG11" s="202"/>
      <c r="AHH11" s="202"/>
      <c r="AHI11" s="202"/>
      <c r="AHJ11" s="202"/>
      <c r="AHK11" s="202"/>
      <c r="AHL11" s="202"/>
      <c r="AHM11" s="202"/>
      <c r="AHN11" s="202"/>
      <c r="AHO11" s="202"/>
      <c r="AHP11" s="202"/>
      <c r="AHQ11" s="202"/>
      <c r="AHR11" s="202"/>
      <c r="AHS11" s="202"/>
      <c r="AHT11" s="202"/>
      <c r="AHU11" s="202"/>
      <c r="AHV11" s="202"/>
      <c r="AHW11" s="202"/>
      <c r="AHX11" s="202"/>
      <c r="AHY11" s="202"/>
      <c r="AHZ11" s="202"/>
      <c r="AIA11" s="202"/>
      <c r="AIB11" s="202"/>
      <c r="AIC11" s="202"/>
      <c r="AID11" s="202"/>
      <c r="AIE11" s="202"/>
      <c r="AIF11" s="202"/>
      <c r="AIG11" s="202"/>
      <c r="AIH11" s="202"/>
      <c r="AII11" s="202"/>
      <c r="AIJ11" s="202"/>
      <c r="AIK11" s="202"/>
      <c r="AIL11" s="202"/>
      <c r="AIM11" s="202"/>
      <c r="AIN11" s="202"/>
      <c r="AIO11" s="202"/>
      <c r="AIP11" s="202"/>
      <c r="AIQ11" s="202"/>
      <c r="AIR11" s="202"/>
      <c r="AIS11" s="202"/>
      <c r="AIT11" s="202"/>
      <c r="AIU11" s="202"/>
      <c r="AIV11" s="202"/>
      <c r="AIW11" s="202"/>
      <c r="AIX11" s="202"/>
      <c r="AIY11" s="202"/>
      <c r="AIZ11" s="202"/>
      <c r="AJA11" s="202"/>
      <c r="AJB11" s="202"/>
      <c r="AJC11" s="202"/>
      <c r="AJD11" s="202"/>
      <c r="AJE11" s="202"/>
      <c r="AJF11" s="202"/>
      <c r="AJG11" s="202"/>
      <c r="AJH11" s="202"/>
      <c r="AJI11" s="202"/>
      <c r="AJJ11" s="202"/>
      <c r="AJK11" s="202"/>
      <c r="AJL11" s="202"/>
      <c r="AJM11" s="202"/>
      <c r="AJN11" s="202"/>
      <c r="AJO11" s="202"/>
      <c r="AJP11" s="202"/>
      <c r="AJQ11" s="202"/>
      <c r="AJR11" s="202"/>
      <c r="AJS11" s="202"/>
      <c r="AJT11" s="202"/>
      <c r="AJU11" s="202"/>
      <c r="AJV11" s="202"/>
      <c r="AJW11" s="202"/>
      <c r="AJX11" s="202"/>
      <c r="AJY11" s="202"/>
      <c r="AJZ11" s="202"/>
      <c r="AKA11" s="202"/>
      <c r="AKB11" s="202"/>
      <c r="AKC11" s="202"/>
      <c r="AKD11" s="202"/>
      <c r="AKE11" s="202"/>
      <c r="AKF11" s="202"/>
      <c r="AKG11" s="202"/>
      <c r="AKH11" s="202"/>
      <c r="AKI11" s="202"/>
      <c r="AKJ11" s="202"/>
      <c r="AKK11" s="202"/>
      <c r="AKL11" s="202"/>
      <c r="AKM11" s="202"/>
      <c r="AKN11" s="202"/>
      <c r="AKO11" s="202"/>
      <c r="AKP11" s="202"/>
      <c r="AKQ11" s="202"/>
      <c r="AKR11" s="202"/>
      <c r="AKS11" s="202"/>
      <c r="AKT11" s="202"/>
      <c r="AKU11" s="202"/>
      <c r="AKV11" s="202"/>
      <c r="AKW11" s="202"/>
      <c r="AKX11" s="202"/>
      <c r="AKY11" s="202"/>
      <c r="AKZ11" s="202"/>
      <c r="ALA11" s="202"/>
      <c r="ALB11" s="202"/>
      <c r="ALC11" s="202"/>
      <c r="ALD11" s="202"/>
      <c r="ALE11" s="202"/>
      <c r="ALF11" s="202"/>
      <c r="ALG11" s="202"/>
      <c r="ALH11" s="202"/>
      <c r="ALI11" s="202"/>
      <c r="ALJ11" s="202"/>
      <c r="ALK11" s="202"/>
      <c r="ALL11" s="202"/>
      <c r="ALM11" s="202"/>
      <c r="ALN11" s="202"/>
      <c r="ALO11" s="202"/>
      <c r="ALP11" s="202"/>
      <c r="ALQ11" s="202"/>
      <c r="ALR11" s="202"/>
      <c r="ALS11" s="202"/>
      <c r="ALT11" s="202"/>
      <c r="ALU11" s="202"/>
      <c r="ALV11" s="202"/>
      <c r="ALW11" s="202"/>
      <c r="ALX11" s="202"/>
      <c r="ALY11" s="202"/>
      <c r="ALZ11" s="202"/>
      <c r="AMA11" s="202"/>
      <c r="AMB11" s="202"/>
      <c r="AMC11" s="202"/>
      <c r="AMD11" s="202"/>
      <c r="AME11" s="202"/>
      <c r="AMF11" s="202"/>
      <c r="AMG11" s="202"/>
      <c r="AMH11" s="202"/>
      <c r="AMI11" s="202"/>
      <c r="AMJ11" s="202"/>
      <c r="AMK11" s="202"/>
      <c r="AML11" s="202"/>
      <c r="AMM11" s="202"/>
      <c r="AMN11" s="202"/>
      <c r="AMO11" s="202"/>
      <c r="AMP11" s="202"/>
      <c r="AMQ11" s="202"/>
      <c r="AMR11" s="202"/>
      <c r="AMS11" s="202"/>
      <c r="AMT11" s="202"/>
      <c r="AMU11" s="202"/>
      <c r="AMV11" s="202"/>
      <c r="AMW11" s="202"/>
      <c r="AMX11" s="202"/>
      <c r="AMY11" s="202"/>
      <c r="AMZ11" s="202"/>
      <c r="ANA11" s="202"/>
      <c r="ANB11" s="202"/>
      <c r="ANC11" s="202"/>
      <c r="AND11" s="202"/>
      <c r="ANE11" s="202"/>
      <c r="ANF11" s="202"/>
      <c r="ANG11" s="202"/>
      <c r="ANH11" s="202"/>
      <c r="ANI11" s="202"/>
      <c r="ANJ11" s="202"/>
      <c r="ANK11" s="202"/>
      <c r="ANL11" s="202"/>
      <c r="ANM11" s="202"/>
      <c r="ANN11" s="202"/>
      <c r="ANO11" s="202"/>
      <c r="ANP11" s="202"/>
      <c r="ANQ11" s="202"/>
      <c r="ANR11" s="202"/>
      <c r="ANS11" s="202"/>
      <c r="ANT11" s="202"/>
      <c r="ANU11" s="202"/>
      <c r="ANV11" s="202"/>
      <c r="ANW11" s="202"/>
      <c r="ANX11" s="202"/>
      <c r="ANY11" s="202"/>
      <c r="ANZ11" s="202"/>
      <c r="AOA11" s="202"/>
      <c r="AOB11" s="202"/>
      <c r="AOC11" s="202"/>
      <c r="AOD11" s="202"/>
      <c r="AOE11" s="202"/>
      <c r="AOF11" s="202"/>
      <c r="AOG11" s="202"/>
      <c r="AOH11" s="202"/>
      <c r="AOI11" s="202"/>
      <c r="AOJ11" s="202"/>
      <c r="AOK11" s="202"/>
      <c r="AOL11" s="202"/>
      <c r="AOM11" s="202"/>
      <c r="AON11" s="202"/>
      <c r="AOO11" s="202"/>
      <c r="AOP11" s="202"/>
      <c r="AOQ11" s="202"/>
      <c r="AOR11" s="202"/>
      <c r="AOS11" s="202"/>
      <c r="AOT11" s="202"/>
      <c r="AOU11" s="202"/>
      <c r="AOV11" s="202"/>
      <c r="AOW11" s="202"/>
      <c r="AOX11" s="202"/>
      <c r="AOY11" s="202"/>
      <c r="AOZ11" s="202"/>
      <c r="APA11" s="202"/>
      <c r="APB11" s="202"/>
      <c r="APC11" s="202"/>
      <c r="APD11" s="202"/>
      <c r="APE11" s="202"/>
      <c r="APF11" s="202"/>
      <c r="APG11" s="202"/>
      <c r="APH11" s="202"/>
      <c r="API11" s="202"/>
      <c r="APJ11" s="202"/>
      <c r="APK11" s="202"/>
      <c r="APL11" s="202"/>
      <c r="APM11" s="202"/>
      <c r="APN11" s="202"/>
      <c r="APO11" s="202"/>
      <c r="APP11" s="202"/>
      <c r="APQ11" s="202"/>
      <c r="APR11" s="202"/>
      <c r="APS11" s="202"/>
      <c r="APT11" s="202"/>
      <c r="APU11" s="202"/>
      <c r="APV11" s="202"/>
      <c r="APW11" s="202"/>
      <c r="APX11" s="202"/>
      <c r="APY11" s="202"/>
      <c r="APZ11" s="202"/>
      <c r="AQA11" s="202"/>
      <c r="AQB11" s="202"/>
      <c r="AQC11" s="202"/>
      <c r="AQD11" s="202"/>
      <c r="AQE11" s="202"/>
      <c r="AQF11" s="202"/>
      <c r="AQG11" s="202"/>
      <c r="AQH11" s="202"/>
      <c r="AQI11" s="202"/>
      <c r="AQJ11" s="202"/>
      <c r="AQK11" s="202"/>
      <c r="AQL11" s="202"/>
      <c r="AQM11" s="202"/>
      <c r="AQN11" s="202"/>
      <c r="AQO11" s="202"/>
      <c r="AQP11" s="202"/>
      <c r="AQQ11" s="202"/>
      <c r="AQR11" s="202"/>
      <c r="AQS11" s="202"/>
      <c r="AQT11" s="202"/>
      <c r="AQU11" s="202"/>
      <c r="AQV11" s="202"/>
      <c r="AQW11" s="202"/>
      <c r="AQX11" s="202"/>
      <c r="AQY11" s="202"/>
      <c r="AQZ11" s="202"/>
      <c r="ARA11" s="202"/>
      <c r="ARB11" s="202"/>
      <c r="ARC11" s="202"/>
      <c r="ARD11" s="202"/>
      <c r="ARE11" s="202"/>
      <c r="ARF11" s="202"/>
      <c r="ARG11" s="202"/>
      <c r="ARH11" s="202"/>
      <c r="ARI11" s="202"/>
      <c r="ARJ11" s="202"/>
      <c r="ARK11" s="202"/>
      <c r="ARL11" s="202"/>
      <c r="ARM11" s="202"/>
      <c r="ARN11" s="202"/>
      <c r="ARO11" s="202"/>
      <c r="ARP11" s="202"/>
      <c r="ARQ11" s="202"/>
      <c r="ARR11" s="202"/>
      <c r="ARS11" s="202"/>
      <c r="ART11" s="202"/>
      <c r="ARU11" s="202"/>
      <c r="ARV11" s="202"/>
      <c r="ARW11" s="202"/>
      <c r="ARX11" s="202"/>
      <c r="ARY11" s="202"/>
      <c r="ARZ11" s="202"/>
      <c r="ASA11" s="202"/>
      <c r="ASB11" s="202"/>
      <c r="ASC11" s="202"/>
      <c r="ASD11" s="202"/>
      <c r="ASE11" s="202"/>
      <c r="ASF11" s="202"/>
      <c r="ASG11" s="202"/>
      <c r="ASH11" s="202"/>
      <c r="ASI11" s="202"/>
    </row>
    <row r="12" spans="1:1179" s="203" customFormat="1" ht="15" customHeight="1">
      <c r="A12" s="348" t="s">
        <v>298</v>
      </c>
      <c r="B12" s="349">
        <v>72</v>
      </c>
      <c r="C12" s="209">
        <f>ROUND(B12*2,2)</f>
        <v>144</v>
      </c>
      <c r="D12" s="696">
        <v>1.5</v>
      </c>
      <c r="E12" s="349">
        <v>106.5</v>
      </c>
      <c r="F12" s="349">
        <v>106.47</v>
      </c>
      <c r="G12" s="349">
        <v>108.88</v>
      </c>
      <c r="H12" s="349">
        <v>110.03</v>
      </c>
      <c r="I12" s="349">
        <f t="shared" ref="I12:I31" si="1">ROUND(G12-E12,2)</f>
        <v>2.38</v>
      </c>
      <c r="J12" s="349">
        <f t="shared" ref="J12:J31" si="2">ROUND(H12-F12,2)</f>
        <v>3.56</v>
      </c>
      <c r="K12" s="349">
        <f t="shared" ref="K12:K31" si="3">IF(B12&lt;=0,0,ROUND(AVERAGE(I12:J12)+AL$8,2))</f>
        <v>3.07</v>
      </c>
      <c r="L12" s="349">
        <f t="shared" ref="L12:L31" si="4">IF(D12=0.6,"1,2",IF(D12=0.75,"1,5",IF(D12=0.9,"1,7",IF(D12=1.05,"1,8",IF(D12=1.2,"2,2",IF(D12=1.5,"2,6","VALOR INCORRETO"))))))+M12</f>
        <v>3</v>
      </c>
      <c r="M12" s="349">
        <f>IF(K12&lt;=1.5,0,IF(K12&gt;=6,0.8,IF(K12&gt;=4.5,0.6,IF(K12&gt;=3,0.4,IF(K12&gt;1.5,0.2,"")))))</f>
        <v>0.4</v>
      </c>
      <c r="N12" s="349">
        <f t="shared" ref="N12:N31" si="5">0.1*L12*B12</f>
        <v>21.6</v>
      </c>
      <c r="O12" s="349">
        <f t="shared" ref="O12:O31" si="6">ROUND(IF(K12&lt;1.5,L12*K12*B12,1.5*L12*B12),2)-N12</f>
        <v>302.39999999999998</v>
      </c>
      <c r="P12" s="349">
        <f t="shared" ref="P12:P31" si="7">ROUND(IF(K12&lt;=1.5,0,IF(K12&lt;=3,B12*L12*(K12-1.5),IF(K12&lt;=4.5,B12*L12*(3-1.5),IF(K12&lt;=6,B12*L12*(3-1.5),0)))),2)</f>
        <v>324</v>
      </c>
      <c r="Q12" s="349">
        <f t="shared" ref="Q12:Q31" si="8">ROUND(IF(K12&lt;=1.5,0,IF(K12&lt;=3,0,IF(K12&lt;=4.5,B12*L12*(K12-3),IF(K12&lt;=6,B12*L12*(4.5-3),0)))),2)</f>
        <v>15.12</v>
      </c>
      <c r="R12" s="349">
        <f t="shared" ref="R12:R31" si="9">ROUND(IF(K12&lt;=1.5,0,IF(K12&lt;=3,0,IF(K12&lt;=4.5,0,IF(K12&lt;=6,B12*L12*(K12-4.5),0)))),2)</f>
        <v>0</v>
      </c>
      <c r="S12" s="349">
        <f>ROUND(SUM(N12:R12),2)</f>
        <v>663.12</v>
      </c>
      <c r="T12" s="349">
        <f>ROUND(S12-U12,2)</f>
        <v>378</v>
      </c>
      <c r="U12" s="349">
        <f t="shared" ref="U12:U31" si="10">ROUND(IF(($AL$8+D12+$AL$9)&gt;K12,0,S12-(B12*L12*(AL$8+D12+AL$9))),2)</f>
        <v>285.12</v>
      </c>
      <c r="V12" s="349">
        <f t="shared" ref="V12:V31" si="11">ROUND((B12*L12*(AL$8+D12+AL$9))-(PI()*((D12/2)^2)*B12),2)</f>
        <v>250.77</v>
      </c>
      <c r="W12" s="349">
        <f t="shared" ref="W12:W31" si="12">ROUND(IF(K12&lt;=1.25,0,IF(K12&lt;=1.5,K12*B12*2,0)),2)</f>
        <v>0</v>
      </c>
      <c r="X12" s="349">
        <f t="shared" ref="X12:X31" si="13">ROUND(IF(K12&lt;=1.5,0,IF(K12&gt;2.5,0,B12*K12*2)),2)</f>
        <v>0</v>
      </c>
      <c r="Y12" s="349">
        <f t="shared" ref="Y12:Y31" si="14">ROUND(IF(K12&lt;=2.5,0,IF(K12&lt;=4,B12*K12*2,0)),2)</f>
        <v>442.08</v>
      </c>
      <c r="Z12" s="349">
        <f t="shared" ref="Z12:Z31" si="15">ROUND(IF(K12&lt;=4,0,B12*K12*2),2)</f>
        <v>0</v>
      </c>
      <c r="AA12" s="349">
        <f t="shared" ref="AA12:AA31" si="16">B12*L12</f>
        <v>216</v>
      </c>
      <c r="AB12" s="349">
        <v>2</v>
      </c>
      <c r="AC12" s="209">
        <f>AB12*5</f>
        <v>10</v>
      </c>
      <c r="AD12" s="209"/>
      <c r="AE12" s="349">
        <f>IF($D12=1.5,$B12,0)</f>
        <v>72</v>
      </c>
      <c r="AF12" s="227">
        <f t="shared" ref="AF12:AF31" si="17">IF(D12=1.5,1,0)</f>
        <v>1</v>
      </c>
      <c r="AG12" s="349">
        <f>IF(G12-E12&lt;=2.2,0,IF(G12-E12-2.2&lt;0,0,G12-E12-2.2))</f>
        <v>0.17999999999999527</v>
      </c>
      <c r="AH12" s="227" t="s">
        <v>351</v>
      </c>
      <c r="AI12" s="349">
        <f t="shared" ref="AI12:AI31" si="18">IF(AH12="A",B12*(L12+0.1),0)</f>
        <v>0</v>
      </c>
      <c r="AJ12" s="234"/>
      <c r="AK12" s="202"/>
      <c r="AL12" s="211"/>
      <c r="AM12" s="211"/>
      <c r="AN12" s="202"/>
      <c r="AO12" s="202"/>
      <c r="AP12" s="202"/>
      <c r="AQ12" s="202"/>
      <c r="AR12" s="202"/>
      <c r="AS12" s="202"/>
      <c r="AT12" s="202"/>
      <c r="AU12" s="202"/>
      <c r="AV12" s="202"/>
      <c r="AW12" s="202"/>
      <c r="AX12" s="202"/>
      <c r="AY12" s="202"/>
      <c r="AZ12" s="202"/>
      <c r="BA12" s="202"/>
      <c r="BB12" s="202"/>
      <c r="BC12" s="202"/>
      <c r="BD12" s="202"/>
      <c r="BE12" s="202"/>
      <c r="BF12" s="202"/>
      <c r="BG12" s="202"/>
      <c r="BH12" s="202"/>
      <c r="BI12" s="202"/>
      <c r="BJ12" s="202"/>
      <c r="BK12" s="202"/>
      <c r="BL12" s="202"/>
      <c r="BM12" s="202"/>
      <c r="BN12" s="202"/>
      <c r="BO12" s="202"/>
      <c r="BP12" s="202"/>
      <c r="BQ12" s="202"/>
      <c r="BR12" s="202"/>
      <c r="BS12" s="202"/>
      <c r="BT12" s="202"/>
      <c r="BU12" s="202"/>
      <c r="BV12" s="202"/>
      <c r="BW12" s="202"/>
      <c r="BX12" s="202"/>
      <c r="BY12" s="202"/>
      <c r="BZ12" s="202"/>
      <c r="CA12" s="202"/>
      <c r="CB12" s="202"/>
      <c r="CC12" s="202"/>
      <c r="CD12" s="202"/>
      <c r="CE12" s="202"/>
      <c r="CF12" s="202"/>
      <c r="CG12" s="202"/>
      <c r="CH12" s="202"/>
      <c r="CI12" s="202"/>
      <c r="CJ12" s="202"/>
      <c r="CK12" s="202"/>
      <c r="CL12" s="202"/>
      <c r="CM12" s="202"/>
      <c r="CN12" s="202"/>
      <c r="CO12" s="202"/>
      <c r="CP12" s="202"/>
      <c r="CQ12" s="202"/>
      <c r="CR12" s="202"/>
      <c r="CS12" s="202"/>
      <c r="CT12" s="202"/>
      <c r="CU12" s="202"/>
      <c r="CV12" s="202"/>
      <c r="CW12" s="202"/>
      <c r="CX12" s="202"/>
      <c r="CY12" s="202"/>
      <c r="CZ12" s="202"/>
      <c r="DA12" s="202"/>
      <c r="DB12" s="202"/>
      <c r="DC12" s="202"/>
      <c r="DD12" s="202"/>
      <c r="DE12" s="202"/>
      <c r="DF12" s="202"/>
      <c r="DG12" s="202"/>
      <c r="DH12" s="202"/>
      <c r="DI12" s="202"/>
      <c r="DJ12" s="202"/>
      <c r="DK12" s="202"/>
      <c r="DL12" s="202"/>
      <c r="DM12" s="202"/>
      <c r="DN12" s="202"/>
      <c r="DO12" s="202"/>
      <c r="DP12" s="202"/>
      <c r="DQ12" s="202"/>
      <c r="DR12" s="202"/>
      <c r="DS12" s="202"/>
      <c r="DT12" s="202"/>
      <c r="DU12" s="202"/>
      <c r="DV12" s="202"/>
      <c r="DW12" s="202"/>
      <c r="DX12" s="202"/>
      <c r="DY12" s="202"/>
      <c r="DZ12" s="202"/>
      <c r="EA12" s="202"/>
      <c r="EB12" s="202"/>
      <c r="EC12" s="202"/>
      <c r="ED12" s="202"/>
      <c r="EE12" s="202"/>
      <c r="EF12" s="202"/>
      <c r="EG12" s="202"/>
      <c r="EH12" s="202"/>
      <c r="EI12" s="202"/>
      <c r="EJ12" s="202"/>
      <c r="EK12" s="202"/>
      <c r="EL12" s="202"/>
      <c r="EM12" s="202"/>
      <c r="EN12" s="202"/>
      <c r="EO12" s="202"/>
      <c r="EP12" s="202"/>
      <c r="EQ12" s="202"/>
      <c r="ER12" s="202"/>
      <c r="ES12" s="202"/>
      <c r="ET12" s="202"/>
      <c r="EU12" s="202"/>
      <c r="EV12" s="202"/>
      <c r="EW12" s="202"/>
      <c r="EX12" s="202"/>
      <c r="EY12" s="202"/>
      <c r="EZ12" s="202"/>
      <c r="FA12" s="202"/>
      <c r="FB12" s="202"/>
      <c r="FC12" s="202"/>
      <c r="FD12" s="202"/>
      <c r="FE12" s="202"/>
      <c r="FF12" s="202"/>
      <c r="FG12" s="202"/>
      <c r="FH12" s="202"/>
      <c r="FI12" s="202"/>
      <c r="FJ12" s="202"/>
      <c r="FK12" s="202"/>
      <c r="FL12" s="202"/>
      <c r="FM12" s="202"/>
      <c r="FN12" s="202"/>
      <c r="FO12" s="202"/>
      <c r="FP12" s="202"/>
      <c r="FQ12" s="202"/>
      <c r="FR12" s="202"/>
      <c r="FS12" s="202"/>
      <c r="FT12" s="202"/>
      <c r="FU12" s="202"/>
      <c r="FV12" s="202"/>
      <c r="FW12" s="202"/>
      <c r="FX12" s="202"/>
      <c r="FY12" s="202"/>
      <c r="FZ12" s="202"/>
      <c r="GA12" s="202"/>
      <c r="GB12" s="202"/>
      <c r="GC12" s="202"/>
      <c r="GD12" s="202"/>
      <c r="GE12" s="202"/>
      <c r="GF12" s="202"/>
      <c r="GG12" s="202"/>
      <c r="GH12" s="202"/>
      <c r="GI12" s="202"/>
      <c r="GJ12" s="202"/>
      <c r="GK12" s="202"/>
      <c r="GL12" s="202"/>
      <c r="GM12" s="202"/>
      <c r="GN12" s="202"/>
      <c r="GO12" s="202"/>
      <c r="GP12" s="202"/>
      <c r="GQ12" s="202"/>
      <c r="GR12" s="202"/>
      <c r="GS12" s="202"/>
      <c r="GT12" s="202"/>
      <c r="GU12" s="202"/>
      <c r="GV12" s="202"/>
      <c r="GW12" s="202"/>
      <c r="GX12" s="202"/>
      <c r="GY12" s="202"/>
      <c r="GZ12" s="202"/>
      <c r="HA12" s="202"/>
      <c r="HB12" s="202"/>
      <c r="HC12" s="202"/>
      <c r="HD12" s="202"/>
      <c r="HE12" s="202"/>
      <c r="HF12" s="202"/>
      <c r="HG12" s="202"/>
      <c r="HH12" s="202"/>
      <c r="HI12" s="202"/>
      <c r="HJ12" s="202"/>
      <c r="HK12" s="202"/>
      <c r="HL12" s="202"/>
      <c r="HM12" s="202"/>
      <c r="HN12" s="202"/>
      <c r="HO12" s="202"/>
      <c r="HP12" s="202"/>
      <c r="HQ12" s="202"/>
      <c r="HR12" s="202"/>
      <c r="HS12" s="202"/>
      <c r="HT12" s="202"/>
      <c r="HU12" s="202"/>
      <c r="HV12" s="202"/>
      <c r="HW12" s="202"/>
      <c r="HX12" s="202"/>
      <c r="HY12" s="202"/>
      <c r="HZ12" s="202"/>
      <c r="IA12" s="202"/>
      <c r="IB12" s="202"/>
      <c r="IC12" s="202"/>
      <c r="ID12" s="202"/>
      <c r="IE12" s="202"/>
      <c r="IF12" s="202"/>
      <c r="IG12" s="202"/>
      <c r="IH12" s="202"/>
      <c r="II12" s="202"/>
      <c r="IJ12" s="202"/>
      <c r="IK12" s="202"/>
      <c r="IL12" s="202"/>
      <c r="IM12" s="202"/>
      <c r="IN12" s="202"/>
      <c r="IO12" s="202"/>
      <c r="IP12" s="202"/>
      <c r="IQ12" s="202"/>
      <c r="IR12" s="202"/>
      <c r="IS12" s="202"/>
      <c r="IT12" s="202"/>
      <c r="IU12" s="202"/>
      <c r="IV12" s="202"/>
      <c r="IW12" s="202"/>
      <c r="IX12" s="202"/>
      <c r="IY12" s="202"/>
      <c r="IZ12" s="202"/>
      <c r="JA12" s="202"/>
      <c r="JB12" s="202"/>
      <c r="JC12" s="202"/>
      <c r="JD12" s="202"/>
      <c r="JE12" s="202"/>
      <c r="JF12" s="202"/>
      <c r="JG12" s="202"/>
      <c r="JH12" s="202"/>
      <c r="JI12" s="202"/>
      <c r="JJ12" s="202"/>
      <c r="JK12" s="202"/>
      <c r="JL12" s="202"/>
      <c r="JM12" s="202"/>
      <c r="JN12" s="202"/>
      <c r="JO12" s="202"/>
      <c r="JP12" s="202"/>
      <c r="JQ12" s="202"/>
      <c r="JR12" s="202"/>
      <c r="JS12" s="202"/>
      <c r="JT12" s="202"/>
      <c r="JU12" s="202"/>
      <c r="JV12" s="202"/>
      <c r="JW12" s="202"/>
      <c r="JX12" s="202"/>
      <c r="JY12" s="202"/>
      <c r="JZ12" s="202"/>
      <c r="KA12" s="202"/>
      <c r="KB12" s="202"/>
      <c r="KC12" s="202"/>
      <c r="KD12" s="202"/>
      <c r="KE12" s="202"/>
      <c r="KF12" s="202"/>
      <c r="KG12" s="202"/>
      <c r="KH12" s="202"/>
      <c r="KI12" s="202"/>
      <c r="KJ12" s="202"/>
      <c r="KK12" s="202"/>
      <c r="KL12" s="202"/>
      <c r="KM12" s="202"/>
      <c r="KN12" s="202"/>
      <c r="KO12" s="202"/>
      <c r="KP12" s="202"/>
      <c r="KQ12" s="202"/>
      <c r="KR12" s="202"/>
      <c r="KS12" s="202"/>
      <c r="KT12" s="202"/>
      <c r="KU12" s="202"/>
      <c r="KV12" s="202"/>
      <c r="KW12" s="202"/>
      <c r="KX12" s="202"/>
      <c r="KY12" s="202"/>
      <c r="KZ12" s="202"/>
      <c r="LA12" s="202"/>
      <c r="LB12" s="202"/>
      <c r="LC12" s="202"/>
      <c r="LD12" s="202"/>
      <c r="LE12" s="202"/>
      <c r="LF12" s="202"/>
      <c r="LG12" s="202"/>
      <c r="LH12" s="202"/>
      <c r="LI12" s="202"/>
      <c r="LJ12" s="202"/>
      <c r="LK12" s="202"/>
      <c r="LL12" s="202"/>
      <c r="LM12" s="202"/>
      <c r="LN12" s="202"/>
      <c r="LO12" s="202"/>
      <c r="LP12" s="202"/>
      <c r="LQ12" s="202"/>
      <c r="LR12" s="202"/>
      <c r="LS12" s="202"/>
      <c r="LT12" s="202"/>
      <c r="LU12" s="202"/>
      <c r="LV12" s="202"/>
      <c r="LW12" s="202"/>
      <c r="LX12" s="202"/>
      <c r="LY12" s="202"/>
      <c r="LZ12" s="202"/>
      <c r="MA12" s="202"/>
      <c r="MB12" s="202"/>
      <c r="MC12" s="202"/>
      <c r="MD12" s="202"/>
      <c r="ME12" s="202"/>
      <c r="MF12" s="202"/>
      <c r="MG12" s="202"/>
      <c r="MH12" s="202"/>
      <c r="MI12" s="202"/>
      <c r="MJ12" s="202"/>
      <c r="MK12" s="202"/>
      <c r="ML12" s="202"/>
      <c r="MM12" s="202"/>
      <c r="MN12" s="202"/>
      <c r="MO12" s="202"/>
      <c r="MP12" s="202"/>
      <c r="MQ12" s="202"/>
      <c r="MR12" s="202"/>
      <c r="MS12" s="202"/>
      <c r="MT12" s="202"/>
      <c r="MU12" s="202"/>
      <c r="MV12" s="202"/>
      <c r="MW12" s="202"/>
      <c r="MX12" s="202"/>
      <c r="MY12" s="202"/>
      <c r="MZ12" s="202"/>
      <c r="NA12" s="202"/>
      <c r="NB12" s="202"/>
      <c r="NC12" s="202"/>
      <c r="ND12" s="202"/>
      <c r="NE12" s="202"/>
      <c r="NF12" s="202"/>
      <c r="NG12" s="202"/>
      <c r="NH12" s="202"/>
      <c r="NI12" s="202"/>
      <c r="NJ12" s="202"/>
      <c r="NK12" s="202"/>
      <c r="NL12" s="202"/>
      <c r="NM12" s="202"/>
      <c r="NN12" s="202"/>
      <c r="NO12" s="202"/>
      <c r="NP12" s="202"/>
      <c r="NQ12" s="202"/>
      <c r="NR12" s="202"/>
      <c r="NS12" s="202"/>
      <c r="NT12" s="202"/>
      <c r="NU12" s="202"/>
      <c r="NV12" s="202"/>
      <c r="NW12" s="202"/>
      <c r="NX12" s="202"/>
      <c r="NY12" s="202"/>
      <c r="NZ12" s="202"/>
      <c r="OA12" s="202"/>
      <c r="OB12" s="202"/>
      <c r="OC12" s="202"/>
      <c r="OD12" s="202"/>
      <c r="OE12" s="202"/>
      <c r="OF12" s="202"/>
      <c r="OG12" s="202"/>
      <c r="OH12" s="202"/>
      <c r="OI12" s="202"/>
      <c r="OJ12" s="202"/>
      <c r="OK12" s="202"/>
      <c r="OL12" s="202"/>
      <c r="OM12" s="202"/>
      <c r="ON12" s="202"/>
      <c r="OO12" s="202"/>
      <c r="OP12" s="202"/>
      <c r="OQ12" s="202"/>
      <c r="OR12" s="202"/>
      <c r="OS12" s="202"/>
      <c r="OT12" s="202"/>
      <c r="OU12" s="202"/>
      <c r="OV12" s="202"/>
      <c r="OW12" s="202"/>
      <c r="OX12" s="202"/>
      <c r="OY12" s="202"/>
      <c r="OZ12" s="202"/>
      <c r="PA12" s="202"/>
      <c r="PB12" s="202"/>
      <c r="PC12" s="202"/>
      <c r="PD12" s="202"/>
      <c r="PE12" s="202"/>
      <c r="PF12" s="202"/>
      <c r="PG12" s="202"/>
      <c r="PH12" s="202"/>
      <c r="PI12" s="202"/>
      <c r="PJ12" s="202"/>
      <c r="PK12" s="202"/>
      <c r="PL12" s="202"/>
      <c r="PM12" s="202"/>
      <c r="PN12" s="202"/>
      <c r="PO12" s="202"/>
      <c r="PP12" s="202"/>
      <c r="PQ12" s="202"/>
      <c r="PR12" s="202"/>
      <c r="PS12" s="202"/>
      <c r="PT12" s="202"/>
      <c r="PU12" s="202"/>
      <c r="PV12" s="202"/>
      <c r="PW12" s="202"/>
      <c r="PX12" s="202"/>
      <c r="PY12" s="202"/>
      <c r="PZ12" s="202"/>
      <c r="QA12" s="202"/>
      <c r="QB12" s="202"/>
      <c r="QC12" s="202"/>
      <c r="QD12" s="202"/>
      <c r="QE12" s="202"/>
      <c r="QF12" s="202"/>
      <c r="QG12" s="202"/>
      <c r="QH12" s="202"/>
      <c r="QI12" s="202"/>
      <c r="QJ12" s="202"/>
      <c r="QK12" s="202"/>
      <c r="QL12" s="202"/>
      <c r="QM12" s="202"/>
      <c r="QN12" s="202"/>
      <c r="QO12" s="202"/>
      <c r="QP12" s="202"/>
      <c r="QQ12" s="202"/>
      <c r="QR12" s="202"/>
      <c r="QS12" s="202"/>
      <c r="QT12" s="202"/>
      <c r="QU12" s="202"/>
      <c r="QV12" s="202"/>
      <c r="QW12" s="202"/>
      <c r="QX12" s="202"/>
      <c r="QY12" s="202"/>
      <c r="QZ12" s="202"/>
      <c r="RA12" s="202"/>
      <c r="RB12" s="202"/>
      <c r="RC12" s="202"/>
      <c r="RD12" s="202"/>
      <c r="RE12" s="202"/>
      <c r="RF12" s="202"/>
      <c r="RG12" s="202"/>
      <c r="RH12" s="202"/>
      <c r="RI12" s="202"/>
      <c r="RJ12" s="202"/>
      <c r="RK12" s="202"/>
      <c r="RL12" s="202"/>
      <c r="RM12" s="202"/>
      <c r="RN12" s="202"/>
      <c r="RO12" s="202"/>
      <c r="RP12" s="202"/>
      <c r="RQ12" s="202"/>
      <c r="RR12" s="202"/>
      <c r="RS12" s="202"/>
      <c r="RT12" s="202"/>
      <c r="RU12" s="202"/>
      <c r="RV12" s="202"/>
      <c r="RW12" s="202"/>
      <c r="RX12" s="202"/>
      <c r="RY12" s="202"/>
      <c r="RZ12" s="202"/>
      <c r="SA12" s="202"/>
      <c r="SB12" s="202"/>
      <c r="SC12" s="202"/>
      <c r="SD12" s="202"/>
      <c r="SE12" s="202"/>
      <c r="SF12" s="202"/>
      <c r="SG12" s="202"/>
      <c r="SH12" s="202"/>
      <c r="SI12" s="202"/>
      <c r="SJ12" s="202"/>
      <c r="SK12" s="202"/>
      <c r="SL12" s="202"/>
      <c r="SM12" s="202"/>
      <c r="SN12" s="202"/>
      <c r="SO12" s="202"/>
      <c r="SP12" s="202"/>
      <c r="SQ12" s="202"/>
      <c r="SR12" s="202"/>
      <c r="SS12" s="202"/>
      <c r="ST12" s="202"/>
      <c r="SU12" s="202"/>
      <c r="SV12" s="202"/>
      <c r="SW12" s="202"/>
      <c r="SX12" s="202"/>
      <c r="SY12" s="202"/>
      <c r="SZ12" s="202"/>
      <c r="TA12" s="202"/>
      <c r="TB12" s="202"/>
      <c r="TC12" s="202"/>
      <c r="TD12" s="202"/>
      <c r="TE12" s="202"/>
      <c r="TF12" s="202"/>
      <c r="TG12" s="202"/>
      <c r="TH12" s="202"/>
      <c r="TI12" s="202"/>
      <c r="TJ12" s="202"/>
      <c r="TK12" s="202"/>
      <c r="TL12" s="202"/>
      <c r="TM12" s="202"/>
      <c r="TN12" s="202"/>
      <c r="TO12" s="202"/>
      <c r="TP12" s="202"/>
      <c r="TQ12" s="202"/>
      <c r="TR12" s="202"/>
      <c r="TS12" s="202"/>
      <c r="TT12" s="202"/>
      <c r="TU12" s="202"/>
      <c r="TV12" s="202"/>
      <c r="TW12" s="202"/>
      <c r="TX12" s="202"/>
      <c r="TY12" s="202"/>
      <c r="TZ12" s="202"/>
      <c r="UA12" s="202"/>
      <c r="UB12" s="202"/>
      <c r="UC12" s="202"/>
      <c r="UD12" s="202"/>
      <c r="UE12" s="202"/>
      <c r="UF12" s="202"/>
      <c r="UG12" s="202"/>
      <c r="UH12" s="202"/>
      <c r="UI12" s="202"/>
      <c r="UJ12" s="202"/>
      <c r="UK12" s="202"/>
      <c r="UL12" s="202"/>
      <c r="UM12" s="202"/>
      <c r="UN12" s="202"/>
      <c r="UO12" s="202"/>
      <c r="UP12" s="202"/>
      <c r="UQ12" s="202"/>
      <c r="UR12" s="202"/>
      <c r="US12" s="202"/>
      <c r="UT12" s="202"/>
      <c r="UU12" s="202"/>
      <c r="UV12" s="202"/>
      <c r="UW12" s="202"/>
      <c r="UX12" s="202"/>
      <c r="UY12" s="202"/>
      <c r="UZ12" s="202"/>
      <c r="VA12" s="202"/>
      <c r="VB12" s="202"/>
      <c r="VC12" s="202"/>
      <c r="VD12" s="202"/>
      <c r="VE12" s="202"/>
      <c r="VF12" s="202"/>
      <c r="VG12" s="202"/>
      <c r="VH12" s="202"/>
      <c r="VI12" s="202"/>
      <c r="VJ12" s="202"/>
      <c r="VK12" s="202"/>
      <c r="VL12" s="202"/>
      <c r="VM12" s="202"/>
      <c r="VN12" s="202"/>
      <c r="VO12" s="202"/>
      <c r="VP12" s="202"/>
      <c r="VQ12" s="202"/>
      <c r="VR12" s="202"/>
      <c r="VS12" s="202"/>
      <c r="VT12" s="202"/>
      <c r="VU12" s="202"/>
      <c r="VV12" s="202"/>
      <c r="VW12" s="202"/>
      <c r="VX12" s="202"/>
      <c r="VY12" s="202"/>
      <c r="VZ12" s="202"/>
      <c r="WA12" s="202"/>
      <c r="WB12" s="202"/>
      <c r="WC12" s="202"/>
      <c r="WD12" s="202"/>
      <c r="WE12" s="202"/>
      <c r="WF12" s="202"/>
      <c r="WG12" s="202"/>
      <c r="WH12" s="202"/>
      <c r="WI12" s="202"/>
      <c r="WJ12" s="202"/>
      <c r="WK12" s="202"/>
      <c r="WL12" s="202"/>
      <c r="WM12" s="202"/>
      <c r="WN12" s="202"/>
      <c r="WO12" s="202"/>
      <c r="WP12" s="202"/>
      <c r="WQ12" s="202"/>
      <c r="WR12" s="202"/>
      <c r="WS12" s="202"/>
      <c r="WT12" s="202"/>
      <c r="WU12" s="202"/>
      <c r="WV12" s="202"/>
      <c r="WW12" s="202"/>
      <c r="WX12" s="202"/>
      <c r="WY12" s="202"/>
      <c r="WZ12" s="202"/>
      <c r="XA12" s="202"/>
      <c r="XB12" s="202"/>
      <c r="XC12" s="202"/>
      <c r="XD12" s="202"/>
      <c r="XE12" s="202"/>
      <c r="XF12" s="202"/>
      <c r="XG12" s="202"/>
      <c r="XH12" s="202"/>
      <c r="XI12" s="202"/>
      <c r="XJ12" s="202"/>
      <c r="XK12" s="202"/>
      <c r="XL12" s="202"/>
      <c r="XM12" s="202"/>
      <c r="XN12" s="202"/>
      <c r="XO12" s="202"/>
      <c r="XP12" s="202"/>
      <c r="XQ12" s="202"/>
      <c r="XR12" s="202"/>
      <c r="XS12" s="202"/>
      <c r="XT12" s="202"/>
      <c r="XU12" s="202"/>
      <c r="XV12" s="202"/>
      <c r="XW12" s="202"/>
      <c r="XX12" s="202"/>
      <c r="XY12" s="202"/>
      <c r="XZ12" s="202"/>
      <c r="YA12" s="202"/>
      <c r="YB12" s="202"/>
      <c r="YC12" s="202"/>
      <c r="YD12" s="202"/>
      <c r="YE12" s="202"/>
      <c r="YF12" s="202"/>
      <c r="YG12" s="202"/>
      <c r="YH12" s="202"/>
      <c r="YI12" s="202"/>
      <c r="YJ12" s="202"/>
      <c r="YK12" s="202"/>
      <c r="YL12" s="202"/>
      <c r="YM12" s="202"/>
      <c r="YN12" s="202"/>
      <c r="YO12" s="202"/>
      <c r="YP12" s="202"/>
      <c r="YQ12" s="202"/>
      <c r="YR12" s="202"/>
      <c r="YS12" s="202"/>
      <c r="YT12" s="202"/>
      <c r="YU12" s="202"/>
      <c r="YV12" s="202"/>
      <c r="YW12" s="202"/>
      <c r="YX12" s="202"/>
      <c r="YY12" s="202"/>
      <c r="YZ12" s="202"/>
      <c r="ZA12" s="202"/>
      <c r="ZB12" s="202"/>
      <c r="ZC12" s="202"/>
      <c r="ZD12" s="202"/>
      <c r="ZE12" s="202"/>
      <c r="ZF12" s="202"/>
      <c r="ZG12" s="202"/>
      <c r="ZH12" s="202"/>
      <c r="ZI12" s="202"/>
      <c r="ZJ12" s="202"/>
      <c r="ZK12" s="202"/>
      <c r="ZL12" s="202"/>
      <c r="ZM12" s="202"/>
      <c r="ZN12" s="202"/>
      <c r="ZO12" s="202"/>
      <c r="ZP12" s="202"/>
      <c r="ZQ12" s="202"/>
      <c r="ZR12" s="202"/>
      <c r="ZS12" s="202"/>
      <c r="ZT12" s="202"/>
      <c r="ZU12" s="202"/>
      <c r="ZV12" s="202"/>
      <c r="ZW12" s="202"/>
      <c r="ZX12" s="202"/>
      <c r="ZY12" s="202"/>
      <c r="ZZ12" s="202"/>
      <c r="AAA12" s="202"/>
      <c r="AAB12" s="202"/>
      <c r="AAC12" s="202"/>
      <c r="AAD12" s="202"/>
      <c r="AAE12" s="202"/>
      <c r="AAF12" s="202"/>
      <c r="AAG12" s="202"/>
      <c r="AAH12" s="202"/>
      <c r="AAI12" s="202"/>
      <c r="AAJ12" s="202"/>
      <c r="AAK12" s="202"/>
      <c r="AAL12" s="202"/>
      <c r="AAM12" s="202"/>
      <c r="AAN12" s="202"/>
      <c r="AAO12" s="202"/>
      <c r="AAP12" s="202"/>
      <c r="AAQ12" s="202"/>
      <c r="AAR12" s="202"/>
      <c r="AAS12" s="202"/>
      <c r="AAT12" s="202"/>
      <c r="AAU12" s="202"/>
      <c r="AAV12" s="202"/>
      <c r="AAW12" s="202"/>
      <c r="AAX12" s="202"/>
      <c r="AAY12" s="202"/>
      <c r="AAZ12" s="202"/>
      <c r="ABA12" s="202"/>
      <c r="ABB12" s="202"/>
      <c r="ABC12" s="202"/>
      <c r="ABD12" s="202"/>
      <c r="ABE12" s="202"/>
      <c r="ABF12" s="202"/>
      <c r="ABG12" s="202"/>
      <c r="ABH12" s="202"/>
      <c r="ABI12" s="202"/>
      <c r="ABJ12" s="202"/>
      <c r="ABK12" s="202"/>
      <c r="ABL12" s="202"/>
      <c r="ABM12" s="202"/>
      <c r="ABN12" s="202"/>
      <c r="ABO12" s="202"/>
      <c r="ABP12" s="202"/>
      <c r="ABQ12" s="202"/>
      <c r="ABR12" s="202"/>
      <c r="ABS12" s="202"/>
      <c r="ABT12" s="202"/>
      <c r="ABU12" s="202"/>
      <c r="ABV12" s="202"/>
      <c r="ABW12" s="202"/>
      <c r="ABX12" s="202"/>
      <c r="ABY12" s="202"/>
      <c r="ABZ12" s="202"/>
      <c r="ACA12" s="202"/>
      <c r="ACB12" s="202"/>
      <c r="ACC12" s="202"/>
      <c r="ACD12" s="202"/>
      <c r="ACE12" s="202"/>
      <c r="ACF12" s="202"/>
      <c r="ACG12" s="202"/>
      <c r="ACH12" s="202"/>
      <c r="ACI12" s="202"/>
      <c r="ACJ12" s="202"/>
      <c r="ACK12" s="202"/>
      <c r="ACL12" s="202"/>
      <c r="ACM12" s="202"/>
      <c r="ACN12" s="202"/>
      <c r="ACO12" s="202"/>
      <c r="ACP12" s="202"/>
      <c r="ACQ12" s="202"/>
      <c r="ACR12" s="202"/>
      <c r="ACS12" s="202"/>
      <c r="ACT12" s="202"/>
      <c r="ACU12" s="202"/>
      <c r="ACV12" s="202"/>
      <c r="ACW12" s="202"/>
      <c r="ACX12" s="202"/>
      <c r="ACY12" s="202"/>
      <c r="ACZ12" s="202"/>
      <c r="ADA12" s="202"/>
      <c r="ADB12" s="202"/>
      <c r="ADC12" s="202"/>
      <c r="ADD12" s="202"/>
      <c r="ADE12" s="202"/>
      <c r="ADF12" s="202"/>
      <c r="ADG12" s="202"/>
      <c r="ADH12" s="202"/>
      <c r="ADI12" s="202"/>
      <c r="ADJ12" s="202"/>
      <c r="ADK12" s="202"/>
      <c r="ADL12" s="202"/>
      <c r="ADM12" s="202"/>
      <c r="ADN12" s="202"/>
      <c r="ADO12" s="202"/>
      <c r="ADP12" s="202"/>
      <c r="ADQ12" s="202"/>
      <c r="ADR12" s="202"/>
      <c r="ADS12" s="202"/>
      <c r="ADT12" s="202"/>
      <c r="ADU12" s="202"/>
      <c r="ADV12" s="202"/>
      <c r="ADW12" s="202"/>
      <c r="ADX12" s="202"/>
      <c r="ADY12" s="202"/>
      <c r="ADZ12" s="202"/>
      <c r="AEA12" s="202"/>
      <c r="AEB12" s="202"/>
      <c r="AEC12" s="202"/>
      <c r="AED12" s="202"/>
      <c r="AEE12" s="202"/>
      <c r="AEF12" s="202"/>
      <c r="AEG12" s="202"/>
      <c r="AEH12" s="202"/>
      <c r="AEI12" s="202"/>
      <c r="AEJ12" s="202"/>
      <c r="AEK12" s="202"/>
      <c r="AEL12" s="202"/>
      <c r="AEM12" s="202"/>
      <c r="AEN12" s="202"/>
      <c r="AEO12" s="202"/>
      <c r="AEP12" s="202"/>
      <c r="AEQ12" s="202"/>
      <c r="AER12" s="202"/>
      <c r="AES12" s="202"/>
      <c r="AET12" s="202"/>
      <c r="AEU12" s="202"/>
      <c r="AEV12" s="202"/>
      <c r="AEW12" s="202"/>
      <c r="AEX12" s="202"/>
      <c r="AEY12" s="202"/>
      <c r="AEZ12" s="202"/>
      <c r="AFA12" s="202"/>
      <c r="AFB12" s="202"/>
      <c r="AFC12" s="202"/>
      <c r="AFD12" s="202"/>
      <c r="AFE12" s="202"/>
      <c r="AFF12" s="202"/>
      <c r="AFG12" s="202"/>
      <c r="AFH12" s="202"/>
      <c r="AFI12" s="202"/>
      <c r="AFJ12" s="202"/>
      <c r="AFK12" s="202"/>
      <c r="AFL12" s="202"/>
      <c r="AFM12" s="202"/>
      <c r="AFN12" s="202"/>
      <c r="AFO12" s="202"/>
      <c r="AFP12" s="202"/>
      <c r="AFQ12" s="202"/>
      <c r="AFR12" s="202"/>
      <c r="AFS12" s="202"/>
      <c r="AFT12" s="202"/>
      <c r="AFU12" s="202"/>
      <c r="AFV12" s="202"/>
      <c r="AFW12" s="202"/>
      <c r="AFX12" s="202"/>
      <c r="AFY12" s="202"/>
      <c r="AFZ12" s="202"/>
      <c r="AGA12" s="202"/>
      <c r="AGB12" s="202"/>
      <c r="AGC12" s="202"/>
      <c r="AGD12" s="202"/>
      <c r="AGE12" s="202"/>
      <c r="AGF12" s="202"/>
      <c r="AGG12" s="202"/>
      <c r="AGH12" s="202"/>
      <c r="AGI12" s="202"/>
      <c r="AGJ12" s="202"/>
      <c r="AGK12" s="202"/>
      <c r="AGL12" s="202"/>
      <c r="AGM12" s="202"/>
      <c r="AGN12" s="202"/>
      <c r="AGO12" s="202"/>
      <c r="AGP12" s="202"/>
      <c r="AGQ12" s="202"/>
      <c r="AGR12" s="202"/>
      <c r="AGS12" s="202"/>
      <c r="AGT12" s="202"/>
      <c r="AGU12" s="202"/>
      <c r="AGV12" s="202"/>
      <c r="AGW12" s="202"/>
      <c r="AGX12" s="202"/>
      <c r="AGY12" s="202"/>
      <c r="AGZ12" s="202"/>
      <c r="AHA12" s="202"/>
      <c r="AHB12" s="202"/>
      <c r="AHC12" s="202"/>
      <c r="AHD12" s="202"/>
      <c r="AHE12" s="202"/>
      <c r="AHF12" s="202"/>
      <c r="AHG12" s="202"/>
      <c r="AHH12" s="202"/>
      <c r="AHI12" s="202"/>
      <c r="AHJ12" s="202"/>
      <c r="AHK12" s="202"/>
      <c r="AHL12" s="202"/>
      <c r="AHM12" s="202"/>
      <c r="AHN12" s="202"/>
      <c r="AHO12" s="202"/>
      <c r="AHP12" s="202"/>
      <c r="AHQ12" s="202"/>
      <c r="AHR12" s="202"/>
      <c r="AHS12" s="202"/>
      <c r="AHT12" s="202"/>
      <c r="AHU12" s="202"/>
      <c r="AHV12" s="202"/>
      <c r="AHW12" s="202"/>
      <c r="AHX12" s="202"/>
      <c r="AHY12" s="202"/>
      <c r="AHZ12" s="202"/>
      <c r="AIA12" s="202"/>
      <c r="AIB12" s="202"/>
      <c r="AIC12" s="202"/>
      <c r="AID12" s="202"/>
      <c r="AIE12" s="202"/>
      <c r="AIF12" s="202"/>
      <c r="AIG12" s="202"/>
      <c r="AIH12" s="202"/>
      <c r="AII12" s="202"/>
      <c r="AIJ12" s="202"/>
      <c r="AIK12" s="202"/>
      <c r="AIL12" s="202"/>
      <c r="AIM12" s="202"/>
      <c r="AIN12" s="202"/>
      <c r="AIO12" s="202"/>
      <c r="AIP12" s="202"/>
      <c r="AIQ12" s="202"/>
      <c r="AIR12" s="202"/>
      <c r="AIS12" s="202"/>
      <c r="AIT12" s="202"/>
      <c r="AIU12" s="202"/>
      <c r="AIV12" s="202"/>
      <c r="AIW12" s="202"/>
      <c r="AIX12" s="202"/>
      <c r="AIY12" s="202"/>
      <c r="AIZ12" s="202"/>
      <c r="AJA12" s="202"/>
      <c r="AJB12" s="202"/>
      <c r="AJC12" s="202"/>
      <c r="AJD12" s="202"/>
      <c r="AJE12" s="202"/>
      <c r="AJF12" s="202"/>
      <c r="AJG12" s="202"/>
      <c r="AJH12" s="202"/>
      <c r="AJI12" s="202"/>
      <c r="AJJ12" s="202"/>
      <c r="AJK12" s="202"/>
      <c r="AJL12" s="202"/>
      <c r="AJM12" s="202"/>
      <c r="AJN12" s="202"/>
      <c r="AJO12" s="202"/>
      <c r="AJP12" s="202"/>
      <c r="AJQ12" s="202"/>
      <c r="AJR12" s="202"/>
      <c r="AJS12" s="202"/>
      <c r="AJT12" s="202"/>
      <c r="AJU12" s="202"/>
      <c r="AJV12" s="202"/>
      <c r="AJW12" s="202"/>
      <c r="AJX12" s="202"/>
      <c r="AJY12" s="202"/>
      <c r="AJZ12" s="202"/>
      <c r="AKA12" s="202"/>
      <c r="AKB12" s="202"/>
      <c r="AKC12" s="202"/>
      <c r="AKD12" s="202"/>
      <c r="AKE12" s="202"/>
      <c r="AKF12" s="202"/>
      <c r="AKG12" s="202"/>
      <c r="AKH12" s="202"/>
      <c r="AKI12" s="202"/>
      <c r="AKJ12" s="202"/>
      <c r="AKK12" s="202"/>
      <c r="AKL12" s="202"/>
      <c r="AKM12" s="202"/>
      <c r="AKN12" s="202"/>
      <c r="AKO12" s="202"/>
      <c r="AKP12" s="202"/>
      <c r="AKQ12" s="202"/>
      <c r="AKR12" s="202"/>
      <c r="AKS12" s="202"/>
      <c r="AKT12" s="202"/>
      <c r="AKU12" s="202"/>
      <c r="AKV12" s="202"/>
      <c r="AKW12" s="202"/>
      <c r="AKX12" s="202"/>
      <c r="AKY12" s="202"/>
      <c r="AKZ12" s="202"/>
      <c r="ALA12" s="202"/>
      <c r="ALB12" s="202"/>
      <c r="ALC12" s="202"/>
      <c r="ALD12" s="202"/>
      <c r="ALE12" s="202"/>
      <c r="ALF12" s="202"/>
      <c r="ALG12" s="202"/>
      <c r="ALH12" s="202"/>
      <c r="ALI12" s="202"/>
      <c r="ALJ12" s="202"/>
      <c r="ALK12" s="202"/>
      <c r="ALL12" s="202"/>
      <c r="ALM12" s="202"/>
      <c r="ALN12" s="202"/>
      <c r="ALO12" s="202"/>
      <c r="ALP12" s="202"/>
      <c r="ALQ12" s="202"/>
      <c r="ALR12" s="202"/>
      <c r="ALS12" s="202"/>
      <c r="ALT12" s="202"/>
      <c r="ALU12" s="202"/>
      <c r="ALV12" s="202"/>
      <c r="ALW12" s="202"/>
      <c r="ALX12" s="202"/>
      <c r="ALY12" s="202"/>
      <c r="ALZ12" s="202"/>
      <c r="AMA12" s="202"/>
      <c r="AMB12" s="202"/>
      <c r="AMC12" s="202"/>
      <c r="AMD12" s="202"/>
      <c r="AME12" s="202"/>
      <c r="AMF12" s="202"/>
      <c r="AMG12" s="202"/>
      <c r="AMH12" s="202"/>
      <c r="AMI12" s="202"/>
      <c r="AMJ12" s="202"/>
      <c r="AMK12" s="202"/>
      <c r="AML12" s="202"/>
      <c r="AMM12" s="202"/>
      <c r="AMN12" s="202"/>
      <c r="AMO12" s="202"/>
      <c r="AMP12" s="202"/>
      <c r="AMQ12" s="202"/>
      <c r="AMR12" s="202"/>
      <c r="AMS12" s="202"/>
      <c r="AMT12" s="202"/>
      <c r="AMU12" s="202"/>
      <c r="AMV12" s="202"/>
      <c r="AMW12" s="202"/>
      <c r="AMX12" s="202"/>
      <c r="AMY12" s="202"/>
      <c r="AMZ12" s="202"/>
      <c r="ANA12" s="202"/>
      <c r="ANB12" s="202"/>
      <c r="ANC12" s="202"/>
      <c r="AND12" s="202"/>
      <c r="ANE12" s="202"/>
      <c r="ANF12" s="202"/>
      <c r="ANG12" s="202"/>
      <c r="ANH12" s="202"/>
      <c r="ANI12" s="202"/>
      <c r="ANJ12" s="202"/>
      <c r="ANK12" s="202"/>
      <c r="ANL12" s="202"/>
      <c r="ANM12" s="202"/>
      <c r="ANN12" s="202"/>
      <c r="ANO12" s="202"/>
      <c r="ANP12" s="202"/>
      <c r="ANQ12" s="202"/>
      <c r="ANR12" s="202"/>
      <c r="ANS12" s="202"/>
      <c r="ANT12" s="202"/>
      <c r="ANU12" s="202"/>
      <c r="ANV12" s="202"/>
      <c r="ANW12" s="202"/>
      <c r="ANX12" s="202"/>
      <c r="ANY12" s="202"/>
      <c r="ANZ12" s="202"/>
      <c r="AOA12" s="202"/>
      <c r="AOB12" s="202"/>
      <c r="AOC12" s="202"/>
      <c r="AOD12" s="202"/>
      <c r="AOE12" s="202"/>
      <c r="AOF12" s="202"/>
      <c r="AOG12" s="202"/>
      <c r="AOH12" s="202"/>
      <c r="AOI12" s="202"/>
      <c r="AOJ12" s="202"/>
      <c r="AOK12" s="202"/>
      <c r="AOL12" s="202"/>
      <c r="AOM12" s="202"/>
      <c r="AON12" s="202"/>
      <c r="AOO12" s="202"/>
      <c r="AOP12" s="202"/>
      <c r="AOQ12" s="202"/>
      <c r="AOR12" s="202"/>
      <c r="AOS12" s="202"/>
      <c r="AOT12" s="202"/>
      <c r="AOU12" s="202"/>
      <c r="AOV12" s="202"/>
      <c r="AOW12" s="202"/>
      <c r="AOX12" s="202"/>
      <c r="AOY12" s="202"/>
      <c r="AOZ12" s="202"/>
      <c r="APA12" s="202"/>
      <c r="APB12" s="202"/>
      <c r="APC12" s="202"/>
      <c r="APD12" s="202"/>
      <c r="APE12" s="202"/>
      <c r="APF12" s="202"/>
      <c r="APG12" s="202"/>
      <c r="APH12" s="202"/>
      <c r="API12" s="202"/>
      <c r="APJ12" s="202"/>
      <c r="APK12" s="202"/>
      <c r="APL12" s="202"/>
      <c r="APM12" s="202"/>
      <c r="APN12" s="202"/>
      <c r="APO12" s="202"/>
      <c r="APP12" s="202"/>
      <c r="APQ12" s="202"/>
      <c r="APR12" s="202"/>
      <c r="APS12" s="202"/>
      <c r="APT12" s="202"/>
      <c r="APU12" s="202"/>
      <c r="APV12" s="202"/>
      <c r="APW12" s="202"/>
      <c r="APX12" s="202"/>
      <c r="APY12" s="202"/>
      <c r="APZ12" s="202"/>
      <c r="AQA12" s="202"/>
      <c r="AQB12" s="202"/>
      <c r="AQC12" s="202"/>
      <c r="AQD12" s="202"/>
      <c r="AQE12" s="202"/>
      <c r="AQF12" s="202"/>
      <c r="AQG12" s="202"/>
      <c r="AQH12" s="202"/>
      <c r="AQI12" s="202"/>
      <c r="AQJ12" s="202"/>
      <c r="AQK12" s="202"/>
      <c r="AQL12" s="202"/>
      <c r="AQM12" s="202"/>
      <c r="AQN12" s="202"/>
      <c r="AQO12" s="202"/>
      <c r="AQP12" s="202"/>
      <c r="AQQ12" s="202"/>
      <c r="AQR12" s="202"/>
      <c r="AQS12" s="202"/>
      <c r="AQT12" s="202"/>
      <c r="AQU12" s="202"/>
      <c r="AQV12" s="202"/>
      <c r="AQW12" s="202"/>
      <c r="AQX12" s="202"/>
      <c r="AQY12" s="202"/>
      <c r="AQZ12" s="202"/>
      <c r="ARA12" s="202"/>
      <c r="ARB12" s="202"/>
      <c r="ARC12" s="202"/>
      <c r="ARD12" s="202"/>
      <c r="ARE12" s="202"/>
      <c r="ARF12" s="202"/>
      <c r="ARG12" s="202"/>
      <c r="ARH12" s="202"/>
      <c r="ARI12" s="202"/>
      <c r="ARJ12" s="202"/>
      <c r="ARK12" s="202"/>
      <c r="ARL12" s="202"/>
      <c r="ARM12" s="202"/>
      <c r="ARN12" s="202"/>
      <c r="ARO12" s="202"/>
      <c r="ARP12" s="202"/>
      <c r="ARQ12" s="202"/>
      <c r="ARR12" s="202"/>
      <c r="ARS12" s="202"/>
      <c r="ART12" s="202"/>
      <c r="ARU12" s="202"/>
      <c r="ARV12" s="202"/>
      <c r="ARW12" s="202"/>
      <c r="ARX12" s="202"/>
      <c r="ARY12" s="202"/>
      <c r="ARZ12" s="202"/>
      <c r="ASA12" s="202"/>
      <c r="ASB12" s="202"/>
      <c r="ASC12" s="202"/>
      <c r="ASD12" s="202"/>
      <c r="ASE12" s="202"/>
      <c r="ASF12" s="202"/>
      <c r="ASG12" s="202"/>
      <c r="ASH12" s="202"/>
      <c r="ASI12" s="202"/>
    </row>
    <row r="13" spans="1:1179" s="203" customFormat="1" ht="15" customHeight="1">
      <c r="A13" s="226" t="s">
        <v>299</v>
      </c>
      <c r="B13" s="227">
        <v>72</v>
      </c>
      <c r="C13" s="210">
        <f t="shared" ref="C13:C32" si="19">ROUND(B13*2,2)</f>
        <v>144</v>
      </c>
      <c r="D13" s="697">
        <v>1.5</v>
      </c>
      <c r="E13" s="227">
        <v>106.47</v>
      </c>
      <c r="F13" s="227">
        <v>106.44</v>
      </c>
      <c r="G13" s="227">
        <v>110.03</v>
      </c>
      <c r="H13" s="227">
        <v>111.21</v>
      </c>
      <c r="I13" s="227">
        <f t="shared" si="1"/>
        <v>3.56</v>
      </c>
      <c r="J13" s="227">
        <f t="shared" si="2"/>
        <v>4.7699999999999996</v>
      </c>
      <c r="K13" s="227">
        <f t="shared" si="3"/>
        <v>4.2699999999999996</v>
      </c>
      <c r="L13" s="227">
        <f t="shared" si="4"/>
        <v>3</v>
      </c>
      <c r="M13" s="349">
        <f t="shared" ref="M13:M31" si="20">IF(K13&lt;=1.5,0,IF(K13&gt;=6,0.8,IF(K13&gt;=4.5,0.6,IF(K13&gt;=3,0.4,IF(K13&gt;1.5,0.2,"")))))</f>
        <v>0.4</v>
      </c>
      <c r="N13" s="227">
        <f t="shared" si="5"/>
        <v>21.6</v>
      </c>
      <c r="O13" s="227">
        <f t="shared" si="6"/>
        <v>302.39999999999998</v>
      </c>
      <c r="P13" s="227">
        <f t="shared" si="7"/>
        <v>324</v>
      </c>
      <c r="Q13" s="227">
        <f t="shared" si="8"/>
        <v>274.32</v>
      </c>
      <c r="R13" s="227">
        <f t="shared" si="9"/>
        <v>0</v>
      </c>
      <c r="S13" s="349">
        <f t="shared" ref="S13:S31" si="21">ROUND(SUM(N13:R13),2)</f>
        <v>922.32</v>
      </c>
      <c r="T13" s="227">
        <f t="shared" ref="T13:T31" si="22">ROUND(S13-U13,2)</f>
        <v>378</v>
      </c>
      <c r="U13" s="227">
        <f t="shared" si="10"/>
        <v>544.32000000000005</v>
      </c>
      <c r="V13" s="227">
        <f t="shared" si="11"/>
        <v>250.77</v>
      </c>
      <c r="W13" s="227">
        <f t="shared" si="12"/>
        <v>0</v>
      </c>
      <c r="X13" s="227">
        <f t="shared" si="13"/>
        <v>0</v>
      </c>
      <c r="Y13" s="227">
        <f t="shared" si="14"/>
        <v>0</v>
      </c>
      <c r="Z13" s="227">
        <f t="shared" si="15"/>
        <v>614.88</v>
      </c>
      <c r="AA13" s="227">
        <f t="shared" si="16"/>
        <v>216</v>
      </c>
      <c r="AB13" s="227">
        <v>2</v>
      </c>
      <c r="AC13" s="209">
        <f t="shared" ref="AC13:AC31" si="23">AB13*5</f>
        <v>10</v>
      </c>
      <c r="AD13" s="209"/>
      <c r="AE13" s="227">
        <f t="shared" ref="AE13:AE31" si="24">IF($D13=1.5,$B13,0)</f>
        <v>72</v>
      </c>
      <c r="AF13" s="227">
        <f t="shared" si="17"/>
        <v>1</v>
      </c>
      <c r="AG13" s="349">
        <f t="shared" ref="AG13:AG31" si="25">IF(G13-E13&lt;=2.2,0,IF(G13-E13-2.2&lt;0,0,G13-E13-2.2))</f>
        <v>1.3600000000000021</v>
      </c>
      <c r="AH13" s="227" t="s">
        <v>351</v>
      </c>
      <c r="AI13" s="227">
        <f t="shared" si="18"/>
        <v>0</v>
      </c>
      <c r="AJ13" s="234"/>
      <c r="AK13" s="202"/>
      <c r="AL13" s="211"/>
      <c r="AM13" s="211"/>
      <c r="AN13" s="202"/>
      <c r="AO13" s="202"/>
      <c r="AP13" s="202"/>
      <c r="AQ13" s="202"/>
      <c r="AR13" s="202"/>
      <c r="AS13" s="202"/>
      <c r="AT13" s="202"/>
      <c r="AU13" s="202"/>
      <c r="AV13" s="202"/>
      <c r="AW13" s="202"/>
      <c r="AX13" s="202"/>
      <c r="AY13" s="202"/>
      <c r="AZ13" s="202"/>
      <c r="BA13" s="202"/>
      <c r="BB13" s="202"/>
      <c r="BC13" s="202"/>
      <c r="BD13" s="202"/>
      <c r="BE13" s="202"/>
      <c r="BF13" s="202"/>
      <c r="BG13" s="202"/>
      <c r="BH13" s="202"/>
      <c r="BI13" s="202"/>
      <c r="BJ13" s="202"/>
      <c r="BK13" s="202"/>
      <c r="BL13" s="202"/>
      <c r="BM13" s="202"/>
      <c r="BN13" s="202"/>
      <c r="BO13" s="202"/>
      <c r="BP13" s="202"/>
      <c r="BQ13" s="202"/>
      <c r="BR13" s="202"/>
      <c r="BS13" s="202"/>
      <c r="BT13" s="202"/>
      <c r="BU13" s="202"/>
      <c r="BV13" s="202"/>
      <c r="BW13" s="202"/>
      <c r="BX13" s="202"/>
      <c r="BY13" s="202"/>
      <c r="BZ13" s="202"/>
      <c r="CA13" s="202"/>
      <c r="CB13" s="202"/>
      <c r="CC13" s="202"/>
      <c r="CD13" s="202"/>
      <c r="CE13" s="202"/>
      <c r="CF13" s="202"/>
      <c r="CG13" s="202"/>
      <c r="CH13" s="202"/>
      <c r="CI13" s="202"/>
      <c r="CJ13" s="202"/>
      <c r="CK13" s="202"/>
      <c r="CL13" s="202"/>
      <c r="CM13" s="202"/>
      <c r="CN13" s="202"/>
      <c r="CO13" s="202"/>
      <c r="CP13" s="202"/>
      <c r="CQ13" s="202"/>
      <c r="CR13" s="202"/>
      <c r="CS13" s="202"/>
      <c r="CT13" s="202"/>
      <c r="CU13" s="202"/>
      <c r="CV13" s="202"/>
      <c r="CW13" s="202"/>
      <c r="CX13" s="202"/>
      <c r="CY13" s="202"/>
      <c r="CZ13" s="202"/>
      <c r="DA13" s="202"/>
      <c r="DB13" s="202"/>
      <c r="DC13" s="202"/>
      <c r="DD13" s="202"/>
      <c r="DE13" s="202"/>
      <c r="DF13" s="202"/>
      <c r="DG13" s="202"/>
      <c r="DH13" s="202"/>
      <c r="DI13" s="202"/>
      <c r="DJ13" s="202"/>
      <c r="DK13" s="202"/>
      <c r="DL13" s="202"/>
      <c r="DM13" s="202"/>
      <c r="DN13" s="202"/>
      <c r="DO13" s="202"/>
      <c r="DP13" s="202"/>
      <c r="DQ13" s="202"/>
      <c r="DR13" s="202"/>
      <c r="DS13" s="202"/>
      <c r="DT13" s="202"/>
      <c r="DU13" s="202"/>
      <c r="DV13" s="202"/>
      <c r="DW13" s="202"/>
      <c r="DX13" s="202"/>
      <c r="DY13" s="202"/>
      <c r="DZ13" s="202"/>
      <c r="EA13" s="202"/>
      <c r="EB13" s="202"/>
      <c r="EC13" s="202"/>
      <c r="ED13" s="202"/>
      <c r="EE13" s="202"/>
      <c r="EF13" s="202"/>
      <c r="EG13" s="202"/>
      <c r="EH13" s="202"/>
      <c r="EI13" s="202"/>
      <c r="EJ13" s="202"/>
      <c r="EK13" s="202"/>
      <c r="EL13" s="202"/>
      <c r="EM13" s="202"/>
      <c r="EN13" s="202"/>
      <c r="EO13" s="202"/>
      <c r="EP13" s="202"/>
      <c r="EQ13" s="202"/>
      <c r="ER13" s="202"/>
      <c r="ES13" s="202"/>
      <c r="ET13" s="202"/>
      <c r="EU13" s="202"/>
      <c r="EV13" s="202"/>
      <c r="EW13" s="202"/>
      <c r="EX13" s="202"/>
      <c r="EY13" s="202"/>
      <c r="EZ13" s="202"/>
      <c r="FA13" s="202"/>
      <c r="FB13" s="202"/>
      <c r="FC13" s="202"/>
      <c r="FD13" s="202"/>
      <c r="FE13" s="202"/>
      <c r="FF13" s="202"/>
      <c r="FG13" s="202"/>
      <c r="FH13" s="202"/>
      <c r="FI13" s="202"/>
      <c r="FJ13" s="202"/>
      <c r="FK13" s="202"/>
      <c r="FL13" s="202"/>
      <c r="FM13" s="202"/>
      <c r="FN13" s="202"/>
      <c r="FO13" s="202"/>
      <c r="FP13" s="202"/>
      <c r="FQ13" s="202"/>
      <c r="FR13" s="202"/>
      <c r="FS13" s="202"/>
      <c r="FT13" s="202"/>
      <c r="FU13" s="202"/>
      <c r="FV13" s="202"/>
      <c r="FW13" s="202"/>
      <c r="FX13" s="202"/>
      <c r="FY13" s="202"/>
      <c r="FZ13" s="202"/>
      <c r="GA13" s="202"/>
      <c r="GB13" s="202"/>
      <c r="GC13" s="202"/>
      <c r="GD13" s="202"/>
      <c r="GE13" s="202"/>
      <c r="GF13" s="202"/>
      <c r="GG13" s="202"/>
      <c r="GH13" s="202"/>
      <c r="GI13" s="202"/>
      <c r="GJ13" s="202"/>
      <c r="GK13" s="202"/>
      <c r="GL13" s="202"/>
      <c r="GM13" s="202"/>
      <c r="GN13" s="202"/>
      <c r="GO13" s="202"/>
      <c r="GP13" s="202"/>
      <c r="GQ13" s="202"/>
      <c r="GR13" s="202"/>
      <c r="GS13" s="202"/>
      <c r="GT13" s="202"/>
      <c r="GU13" s="202"/>
      <c r="GV13" s="202"/>
      <c r="GW13" s="202"/>
      <c r="GX13" s="202"/>
      <c r="GY13" s="202"/>
      <c r="GZ13" s="202"/>
      <c r="HA13" s="202"/>
      <c r="HB13" s="202"/>
      <c r="HC13" s="202"/>
      <c r="HD13" s="202"/>
      <c r="HE13" s="202"/>
      <c r="HF13" s="202"/>
      <c r="HG13" s="202"/>
      <c r="HH13" s="202"/>
      <c r="HI13" s="202"/>
      <c r="HJ13" s="202"/>
      <c r="HK13" s="202"/>
      <c r="HL13" s="202"/>
      <c r="HM13" s="202"/>
      <c r="HN13" s="202"/>
      <c r="HO13" s="202"/>
      <c r="HP13" s="202"/>
      <c r="HQ13" s="202"/>
      <c r="HR13" s="202"/>
      <c r="HS13" s="202"/>
      <c r="HT13" s="202"/>
      <c r="HU13" s="202"/>
      <c r="HV13" s="202"/>
      <c r="HW13" s="202"/>
      <c r="HX13" s="202"/>
      <c r="HY13" s="202"/>
      <c r="HZ13" s="202"/>
      <c r="IA13" s="202"/>
      <c r="IB13" s="202"/>
      <c r="IC13" s="202"/>
      <c r="ID13" s="202"/>
      <c r="IE13" s="202"/>
      <c r="IF13" s="202"/>
      <c r="IG13" s="202"/>
      <c r="IH13" s="202"/>
      <c r="II13" s="202"/>
      <c r="IJ13" s="202"/>
      <c r="IK13" s="202"/>
      <c r="IL13" s="202"/>
      <c r="IM13" s="202"/>
      <c r="IN13" s="202"/>
      <c r="IO13" s="202"/>
      <c r="IP13" s="202"/>
      <c r="IQ13" s="202"/>
      <c r="IR13" s="202"/>
      <c r="IS13" s="202"/>
      <c r="IT13" s="202"/>
      <c r="IU13" s="202"/>
      <c r="IV13" s="202"/>
      <c r="IW13" s="202"/>
      <c r="IX13" s="202"/>
      <c r="IY13" s="202"/>
      <c r="IZ13" s="202"/>
      <c r="JA13" s="202"/>
      <c r="JB13" s="202"/>
      <c r="JC13" s="202"/>
      <c r="JD13" s="202"/>
      <c r="JE13" s="202"/>
      <c r="JF13" s="202"/>
      <c r="JG13" s="202"/>
      <c r="JH13" s="202"/>
      <c r="JI13" s="202"/>
      <c r="JJ13" s="202"/>
      <c r="JK13" s="202"/>
      <c r="JL13" s="202"/>
      <c r="JM13" s="202"/>
      <c r="JN13" s="202"/>
      <c r="JO13" s="202"/>
      <c r="JP13" s="202"/>
      <c r="JQ13" s="202"/>
      <c r="JR13" s="202"/>
      <c r="JS13" s="202"/>
      <c r="JT13" s="202"/>
      <c r="JU13" s="202"/>
      <c r="JV13" s="202"/>
      <c r="JW13" s="202"/>
      <c r="JX13" s="202"/>
      <c r="JY13" s="202"/>
      <c r="JZ13" s="202"/>
      <c r="KA13" s="202"/>
      <c r="KB13" s="202"/>
      <c r="KC13" s="202"/>
      <c r="KD13" s="202"/>
      <c r="KE13" s="202"/>
      <c r="KF13" s="202"/>
      <c r="KG13" s="202"/>
      <c r="KH13" s="202"/>
      <c r="KI13" s="202"/>
      <c r="KJ13" s="202"/>
      <c r="KK13" s="202"/>
      <c r="KL13" s="202"/>
      <c r="KM13" s="202"/>
      <c r="KN13" s="202"/>
      <c r="KO13" s="202"/>
      <c r="KP13" s="202"/>
      <c r="KQ13" s="202"/>
      <c r="KR13" s="202"/>
      <c r="KS13" s="202"/>
      <c r="KT13" s="202"/>
      <c r="KU13" s="202"/>
      <c r="KV13" s="202"/>
      <c r="KW13" s="202"/>
      <c r="KX13" s="202"/>
      <c r="KY13" s="202"/>
      <c r="KZ13" s="202"/>
      <c r="LA13" s="202"/>
      <c r="LB13" s="202"/>
      <c r="LC13" s="202"/>
      <c r="LD13" s="202"/>
      <c r="LE13" s="202"/>
      <c r="LF13" s="202"/>
      <c r="LG13" s="202"/>
      <c r="LH13" s="202"/>
      <c r="LI13" s="202"/>
      <c r="LJ13" s="202"/>
      <c r="LK13" s="202"/>
      <c r="LL13" s="202"/>
      <c r="LM13" s="202"/>
      <c r="LN13" s="202"/>
      <c r="LO13" s="202"/>
      <c r="LP13" s="202"/>
      <c r="LQ13" s="202"/>
      <c r="LR13" s="202"/>
      <c r="LS13" s="202"/>
      <c r="LT13" s="202"/>
      <c r="LU13" s="202"/>
      <c r="LV13" s="202"/>
      <c r="LW13" s="202"/>
      <c r="LX13" s="202"/>
      <c r="LY13" s="202"/>
      <c r="LZ13" s="202"/>
      <c r="MA13" s="202"/>
      <c r="MB13" s="202"/>
      <c r="MC13" s="202"/>
      <c r="MD13" s="202"/>
      <c r="ME13" s="202"/>
      <c r="MF13" s="202"/>
      <c r="MG13" s="202"/>
      <c r="MH13" s="202"/>
      <c r="MI13" s="202"/>
      <c r="MJ13" s="202"/>
      <c r="MK13" s="202"/>
      <c r="ML13" s="202"/>
      <c r="MM13" s="202"/>
      <c r="MN13" s="202"/>
      <c r="MO13" s="202"/>
      <c r="MP13" s="202"/>
      <c r="MQ13" s="202"/>
      <c r="MR13" s="202"/>
      <c r="MS13" s="202"/>
      <c r="MT13" s="202"/>
      <c r="MU13" s="202"/>
      <c r="MV13" s="202"/>
      <c r="MW13" s="202"/>
      <c r="MX13" s="202"/>
      <c r="MY13" s="202"/>
      <c r="MZ13" s="202"/>
      <c r="NA13" s="202"/>
      <c r="NB13" s="202"/>
      <c r="NC13" s="202"/>
      <c r="ND13" s="202"/>
      <c r="NE13" s="202"/>
      <c r="NF13" s="202"/>
      <c r="NG13" s="202"/>
      <c r="NH13" s="202"/>
      <c r="NI13" s="202"/>
      <c r="NJ13" s="202"/>
      <c r="NK13" s="202"/>
      <c r="NL13" s="202"/>
      <c r="NM13" s="202"/>
      <c r="NN13" s="202"/>
      <c r="NO13" s="202"/>
      <c r="NP13" s="202"/>
      <c r="NQ13" s="202"/>
      <c r="NR13" s="202"/>
      <c r="NS13" s="202"/>
      <c r="NT13" s="202"/>
      <c r="NU13" s="202"/>
      <c r="NV13" s="202"/>
      <c r="NW13" s="202"/>
      <c r="NX13" s="202"/>
      <c r="NY13" s="202"/>
      <c r="NZ13" s="202"/>
      <c r="OA13" s="202"/>
      <c r="OB13" s="202"/>
      <c r="OC13" s="202"/>
      <c r="OD13" s="202"/>
      <c r="OE13" s="202"/>
      <c r="OF13" s="202"/>
      <c r="OG13" s="202"/>
      <c r="OH13" s="202"/>
      <c r="OI13" s="202"/>
      <c r="OJ13" s="202"/>
      <c r="OK13" s="202"/>
      <c r="OL13" s="202"/>
      <c r="OM13" s="202"/>
      <c r="ON13" s="202"/>
      <c r="OO13" s="202"/>
      <c r="OP13" s="202"/>
      <c r="OQ13" s="202"/>
      <c r="OR13" s="202"/>
      <c r="OS13" s="202"/>
      <c r="OT13" s="202"/>
      <c r="OU13" s="202"/>
      <c r="OV13" s="202"/>
      <c r="OW13" s="202"/>
      <c r="OX13" s="202"/>
      <c r="OY13" s="202"/>
      <c r="OZ13" s="202"/>
      <c r="PA13" s="202"/>
      <c r="PB13" s="202"/>
      <c r="PC13" s="202"/>
      <c r="PD13" s="202"/>
      <c r="PE13" s="202"/>
      <c r="PF13" s="202"/>
      <c r="PG13" s="202"/>
      <c r="PH13" s="202"/>
      <c r="PI13" s="202"/>
      <c r="PJ13" s="202"/>
      <c r="PK13" s="202"/>
      <c r="PL13" s="202"/>
      <c r="PM13" s="202"/>
      <c r="PN13" s="202"/>
      <c r="PO13" s="202"/>
      <c r="PP13" s="202"/>
      <c r="PQ13" s="202"/>
      <c r="PR13" s="202"/>
      <c r="PS13" s="202"/>
      <c r="PT13" s="202"/>
      <c r="PU13" s="202"/>
      <c r="PV13" s="202"/>
      <c r="PW13" s="202"/>
      <c r="PX13" s="202"/>
      <c r="PY13" s="202"/>
      <c r="PZ13" s="202"/>
      <c r="QA13" s="202"/>
      <c r="QB13" s="202"/>
      <c r="QC13" s="202"/>
      <c r="QD13" s="202"/>
      <c r="QE13" s="202"/>
      <c r="QF13" s="202"/>
      <c r="QG13" s="202"/>
      <c r="QH13" s="202"/>
      <c r="QI13" s="202"/>
      <c r="QJ13" s="202"/>
      <c r="QK13" s="202"/>
      <c r="QL13" s="202"/>
      <c r="QM13" s="202"/>
      <c r="QN13" s="202"/>
      <c r="QO13" s="202"/>
      <c r="QP13" s="202"/>
      <c r="QQ13" s="202"/>
      <c r="QR13" s="202"/>
      <c r="QS13" s="202"/>
      <c r="QT13" s="202"/>
      <c r="QU13" s="202"/>
      <c r="QV13" s="202"/>
      <c r="QW13" s="202"/>
      <c r="QX13" s="202"/>
      <c r="QY13" s="202"/>
      <c r="QZ13" s="202"/>
      <c r="RA13" s="202"/>
      <c r="RB13" s="202"/>
      <c r="RC13" s="202"/>
      <c r="RD13" s="202"/>
      <c r="RE13" s="202"/>
      <c r="RF13" s="202"/>
      <c r="RG13" s="202"/>
      <c r="RH13" s="202"/>
      <c r="RI13" s="202"/>
      <c r="RJ13" s="202"/>
      <c r="RK13" s="202"/>
      <c r="RL13" s="202"/>
      <c r="RM13" s="202"/>
      <c r="RN13" s="202"/>
      <c r="RO13" s="202"/>
      <c r="RP13" s="202"/>
      <c r="RQ13" s="202"/>
      <c r="RR13" s="202"/>
      <c r="RS13" s="202"/>
      <c r="RT13" s="202"/>
      <c r="RU13" s="202"/>
      <c r="RV13" s="202"/>
      <c r="RW13" s="202"/>
      <c r="RX13" s="202"/>
      <c r="RY13" s="202"/>
      <c r="RZ13" s="202"/>
      <c r="SA13" s="202"/>
      <c r="SB13" s="202"/>
      <c r="SC13" s="202"/>
      <c r="SD13" s="202"/>
      <c r="SE13" s="202"/>
      <c r="SF13" s="202"/>
      <c r="SG13" s="202"/>
      <c r="SH13" s="202"/>
      <c r="SI13" s="202"/>
      <c r="SJ13" s="202"/>
      <c r="SK13" s="202"/>
      <c r="SL13" s="202"/>
      <c r="SM13" s="202"/>
      <c r="SN13" s="202"/>
      <c r="SO13" s="202"/>
      <c r="SP13" s="202"/>
      <c r="SQ13" s="202"/>
      <c r="SR13" s="202"/>
      <c r="SS13" s="202"/>
      <c r="ST13" s="202"/>
      <c r="SU13" s="202"/>
      <c r="SV13" s="202"/>
      <c r="SW13" s="202"/>
      <c r="SX13" s="202"/>
      <c r="SY13" s="202"/>
      <c r="SZ13" s="202"/>
      <c r="TA13" s="202"/>
      <c r="TB13" s="202"/>
      <c r="TC13" s="202"/>
      <c r="TD13" s="202"/>
      <c r="TE13" s="202"/>
      <c r="TF13" s="202"/>
      <c r="TG13" s="202"/>
      <c r="TH13" s="202"/>
      <c r="TI13" s="202"/>
      <c r="TJ13" s="202"/>
      <c r="TK13" s="202"/>
      <c r="TL13" s="202"/>
      <c r="TM13" s="202"/>
      <c r="TN13" s="202"/>
      <c r="TO13" s="202"/>
      <c r="TP13" s="202"/>
      <c r="TQ13" s="202"/>
      <c r="TR13" s="202"/>
      <c r="TS13" s="202"/>
      <c r="TT13" s="202"/>
      <c r="TU13" s="202"/>
      <c r="TV13" s="202"/>
      <c r="TW13" s="202"/>
      <c r="TX13" s="202"/>
      <c r="TY13" s="202"/>
      <c r="TZ13" s="202"/>
      <c r="UA13" s="202"/>
      <c r="UB13" s="202"/>
      <c r="UC13" s="202"/>
      <c r="UD13" s="202"/>
      <c r="UE13" s="202"/>
      <c r="UF13" s="202"/>
      <c r="UG13" s="202"/>
      <c r="UH13" s="202"/>
      <c r="UI13" s="202"/>
      <c r="UJ13" s="202"/>
      <c r="UK13" s="202"/>
      <c r="UL13" s="202"/>
      <c r="UM13" s="202"/>
      <c r="UN13" s="202"/>
      <c r="UO13" s="202"/>
      <c r="UP13" s="202"/>
      <c r="UQ13" s="202"/>
      <c r="UR13" s="202"/>
      <c r="US13" s="202"/>
      <c r="UT13" s="202"/>
      <c r="UU13" s="202"/>
      <c r="UV13" s="202"/>
      <c r="UW13" s="202"/>
      <c r="UX13" s="202"/>
      <c r="UY13" s="202"/>
      <c r="UZ13" s="202"/>
      <c r="VA13" s="202"/>
      <c r="VB13" s="202"/>
      <c r="VC13" s="202"/>
      <c r="VD13" s="202"/>
      <c r="VE13" s="202"/>
      <c r="VF13" s="202"/>
      <c r="VG13" s="202"/>
      <c r="VH13" s="202"/>
      <c r="VI13" s="202"/>
      <c r="VJ13" s="202"/>
      <c r="VK13" s="202"/>
      <c r="VL13" s="202"/>
      <c r="VM13" s="202"/>
      <c r="VN13" s="202"/>
      <c r="VO13" s="202"/>
      <c r="VP13" s="202"/>
      <c r="VQ13" s="202"/>
      <c r="VR13" s="202"/>
      <c r="VS13" s="202"/>
      <c r="VT13" s="202"/>
      <c r="VU13" s="202"/>
      <c r="VV13" s="202"/>
      <c r="VW13" s="202"/>
      <c r="VX13" s="202"/>
      <c r="VY13" s="202"/>
      <c r="VZ13" s="202"/>
      <c r="WA13" s="202"/>
      <c r="WB13" s="202"/>
      <c r="WC13" s="202"/>
      <c r="WD13" s="202"/>
      <c r="WE13" s="202"/>
      <c r="WF13" s="202"/>
      <c r="WG13" s="202"/>
      <c r="WH13" s="202"/>
      <c r="WI13" s="202"/>
      <c r="WJ13" s="202"/>
      <c r="WK13" s="202"/>
      <c r="WL13" s="202"/>
      <c r="WM13" s="202"/>
      <c r="WN13" s="202"/>
      <c r="WO13" s="202"/>
      <c r="WP13" s="202"/>
      <c r="WQ13" s="202"/>
      <c r="WR13" s="202"/>
      <c r="WS13" s="202"/>
      <c r="WT13" s="202"/>
      <c r="WU13" s="202"/>
      <c r="WV13" s="202"/>
      <c r="WW13" s="202"/>
      <c r="WX13" s="202"/>
      <c r="WY13" s="202"/>
      <c r="WZ13" s="202"/>
      <c r="XA13" s="202"/>
      <c r="XB13" s="202"/>
      <c r="XC13" s="202"/>
      <c r="XD13" s="202"/>
      <c r="XE13" s="202"/>
      <c r="XF13" s="202"/>
      <c r="XG13" s="202"/>
      <c r="XH13" s="202"/>
      <c r="XI13" s="202"/>
      <c r="XJ13" s="202"/>
      <c r="XK13" s="202"/>
      <c r="XL13" s="202"/>
      <c r="XM13" s="202"/>
      <c r="XN13" s="202"/>
      <c r="XO13" s="202"/>
      <c r="XP13" s="202"/>
      <c r="XQ13" s="202"/>
      <c r="XR13" s="202"/>
      <c r="XS13" s="202"/>
      <c r="XT13" s="202"/>
      <c r="XU13" s="202"/>
      <c r="XV13" s="202"/>
      <c r="XW13" s="202"/>
      <c r="XX13" s="202"/>
      <c r="XY13" s="202"/>
      <c r="XZ13" s="202"/>
      <c r="YA13" s="202"/>
      <c r="YB13" s="202"/>
      <c r="YC13" s="202"/>
      <c r="YD13" s="202"/>
      <c r="YE13" s="202"/>
      <c r="YF13" s="202"/>
      <c r="YG13" s="202"/>
      <c r="YH13" s="202"/>
      <c r="YI13" s="202"/>
      <c r="YJ13" s="202"/>
      <c r="YK13" s="202"/>
      <c r="YL13" s="202"/>
      <c r="YM13" s="202"/>
      <c r="YN13" s="202"/>
      <c r="YO13" s="202"/>
      <c r="YP13" s="202"/>
      <c r="YQ13" s="202"/>
      <c r="YR13" s="202"/>
      <c r="YS13" s="202"/>
      <c r="YT13" s="202"/>
      <c r="YU13" s="202"/>
      <c r="YV13" s="202"/>
      <c r="YW13" s="202"/>
      <c r="YX13" s="202"/>
      <c r="YY13" s="202"/>
      <c r="YZ13" s="202"/>
      <c r="ZA13" s="202"/>
      <c r="ZB13" s="202"/>
      <c r="ZC13" s="202"/>
      <c r="ZD13" s="202"/>
      <c r="ZE13" s="202"/>
      <c r="ZF13" s="202"/>
      <c r="ZG13" s="202"/>
      <c r="ZH13" s="202"/>
      <c r="ZI13" s="202"/>
      <c r="ZJ13" s="202"/>
      <c r="ZK13" s="202"/>
      <c r="ZL13" s="202"/>
      <c r="ZM13" s="202"/>
      <c r="ZN13" s="202"/>
      <c r="ZO13" s="202"/>
      <c r="ZP13" s="202"/>
      <c r="ZQ13" s="202"/>
      <c r="ZR13" s="202"/>
      <c r="ZS13" s="202"/>
      <c r="ZT13" s="202"/>
      <c r="ZU13" s="202"/>
      <c r="ZV13" s="202"/>
      <c r="ZW13" s="202"/>
      <c r="ZX13" s="202"/>
      <c r="ZY13" s="202"/>
      <c r="ZZ13" s="202"/>
      <c r="AAA13" s="202"/>
      <c r="AAB13" s="202"/>
      <c r="AAC13" s="202"/>
      <c r="AAD13" s="202"/>
      <c r="AAE13" s="202"/>
      <c r="AAF13" s="202"/>
      <c r="AAG13" s="202"/>
      <c r="AAH13" s="202"/>
      <c r="AAI13" s="202"/>
      <c r="AAJ13" s="202"/>
      <c r="AAK13" s="202"/>
      <c r="AAL13" s="202"/>
      <c r="AAM13" s="202"/>
      <c r="AAN13" s="202"/>
      <c r="AAO13" s="202"/>
      <c r="AAP13" s="202"/>
      <c r="AAQ13" s="202"/>
      <c r="AAR13" s="202"/>
      <c r="AAS13" s="202"/>
      <c r="AAT13" s="202"/>
      <c r="AAU13" s="202"/>
      <c r="AAV13" s="202"/>
      <c r="AAW13" s="202"/>
      <c r="AAX13" s="202"/>
      <c r="AAY13" s="202"/>
      <c r="AAZ13" s="202"/>
      <c r="ABA13" s="202"/>
      <c r="ABB13" s="202"/>
      <c r="ABC13" s="202"/>
      <c r="ABD13" s="202"/>
      <c r="ABE13" s="202"/>
      <c r="ABF13" s="202"/>
      <c r="ABG13" s="202"/>
      <c r="ABH13" s="202"/>
      <c r="ABI13" s="202"/>
      <c r="ABJ13" s="202"/>
      <c r="ABK13" s="202"/>
      <c r="ABL13" s="202"/>
      <c r="ABM13" s="202"/>
      <c r="ABN13" s="202"/>
      <c r="ABO13" s="202"/>
      <c r="ABP13" s="202"/>
      <c r="ABQ13" s="202"/>
      <c r="ABR13" s="202"/>
      <c r="ABS13" s="202"/>
      <c r="ABT13" s="202"/>
      <c r="ABU13" s="202"/>
      <c r="ABV13" s="202"/>
      <c r="ABW13" s="202"/>
      <c r="ABX13" s="202"/>
      <c r="ABY13" s="202"/>
      <c r="ABZ13" s="202"/>
      <c r="ACA13" s="202"/>
      <c r="ACB13" s="202"/>
      <c r="ACC13" s="202"/>
      <c r="ACD13" s="202"/>
      <c r="ACE13" s="202"/>
      <c r="ACF13" s="202"/>
      <c r="ACG13" s="202"/>
      <c r="ACH13" s="202"/>
      <c r="ACI13" s="202"/>
      <c r="ACJ13" s="202"/>
      <c r="ACK13" s="202"/>
      <c r="ACL13" s="202"/>
      <c r="ACM13" s="202"/>
      <c r="ACN13" s="202"/>
      <c r="ACO13" s="202"/>
      <c r="ACP13" s="202"/>
      <c r="ACQ13" s="202"/>
      <c r="ACR13" s="202"/>
      <c r="ACS13" s="202"/>
      <c r="ACT13" s="202"/>
      <c r="ACU13" s="202"/>
      <c r="ACV13" s="202"/>
      <c r="ACW13" s="202"/>
      <c r="ACX13" s="202"/>
      <c r="ACY13" s="202"/>
      <c r="ACZ13" s="202"/>
      <c r="ADA13" s="202"/>
      <c r="ADB13" s="202"/>
      <c r="ADC13" s="202"/>
      <c r="ADD13" s="202"/>
      <c r="ADE13" s="202"/>
      <c r="ADF13" s="202"/>
      <c r="ADG13" s="202"/>
      <c r="ADH13" s="202"/>
      <c r="ADI13" s="202"/>
      <c r="ADJ13" s="202"/>
      <c r="ADK13" s="202"/>
      <c r="ADL13" s="202"/>
      <c r="ADM13" s="202"/>
      <c r="ADN13" s="202"/>
      <c r="ADO13" s="202"/>
      <c r="ADP13" s="202"/>
      <c r="ADQ13" s="202"/>
      <c r="ADR13" s="202"/>
      <c r="ADS13" s="202"/>
      <c r="ADT13" s="202"/>
      <c r="ADU13" s="202"/>
      <c r="ADV13" s="202"/>
      <c r="ADW13" s="202"/>
      <c r="ADX13" s="202"/>
      <c r="ADY13" s="202"/>
      <c r="ADZ13" s="202"/>
      <c r="AEA13" s="202"/>
      <c r="AEB13" s="202"/>
      <c r="AEC13" s="202"/>
      <c r="AED13" s="202"/>
      <c r="AEE13" s="202"/>
      <c r="AEF13" s="202"/>
      <c r="AEG13" s="202"/>
      <c r="AEH13" s="202"/>
      <c r="AEI13" s="202"/>
      <c r="AEJ13" s="202"/>
      <c r="AEK13" s="202"/>
      <c r="AEL13" s="202"/>
      <c r="AEM13" s="202"/>
      <c r="AEN13" s="202"/>
      <c r="AEO13" s="202"/>
      <c r="AEP13" s="202"/>
      <c r="AEQ13" s="202"/>
      <c r="AER13" s="202"/>
      <c r="AES13" s="202"/>
      <c r="AET13" s="202"/>
      <c r="AEU13" s="202"/>
      <c r="AEV13" s="202"/>
      <c r="AEW13" s="202"/>
      <c r="AEX13" s="202"/>
      <c r="AEY13" s="202"/>
      <c r="AEZ13" s="202"/>
      <c r="AFA13" s="202"/>
      <c r="AFB13" s="202"/>
      <c r="AFC13" s="202"/>
      <c r="AFD13" s="202"/>
      <c r="AFE13" s="202"/>
      <c r="AFF13" s="202"/>
      <c r="AFG13" s="202"/>
      <c r="AFH13" s="202"/>
      <c r="AFI13" s="202"/>
      <c r="AFJ13" s="202"/>
      <c r="AFK13" s="202"/>
      <c r="AFL13" s="202"/>
      <c r="AFM13" s="202"/>
      <c r="AFN13" s="202"/>
      <c r="AFO13" s="202"/>
      <c r="AFP13" s="202"/>
      <c r="AFQ13" s="202"/>
      <c r="AFR13" s="202"/>
      <c r="AFS13" s="202"/>
      <c r="AFT13" s="202"/>
      <c r="AFU13" s="202"/>
      <c r="AFV13" s="202"/>
      <c r="AFW13" s="202"/>
      <c r="AFX13" s="202"/>
      <c r="AFY13" s="202"/>
      <c r="AFZ13" s="202"/>
      <c r="AGA13" s="202"/>
      <c r="AGB13" s="202"/>
      <c r="AGC13" s="202"/>
      <c r="AGD13" s="202"/>
      <c r="AGE13" s="202"/>
      <c r="AGF13" s="202"/>
      <c r="AGG13" s="202"/>
      <c r="AGH13" s="202"/>
      <c r="AGI13" s="202"/>
      <c r="AGJ13" s="202"/>
      <c r="AGK13" s="202"/>
      <c r="AGL13" s="202"/>
      <c r="AGM13" s="202"/>
      <c r="AGN13" s="202"/>
      <c r="AGO13" s="202"/>
      <c r="AGP13" s="202"/>
      <c r="AGQ13" s="202"/>
      <c r="AGR13" s="202"/>
      <c r="AGS13" s="202"/>
      <c r="AGT13" s="202"/>
      <c r="AGU13" s="202"/>
      <c r="AGV13" s="202"/>
      <c r="AGW13" s="202"/>
      <c r="AGX13" s="202"/>
      <c r="AGY13" s="202"/>
      <c r="AGZ13" s="202"/>
      <c r="AHA13" s="202"/>
      <c r="AHB13" s="202"/>
      <c r="AHC13" s="202"/>
      <c r="AHD13" s="202"/>
      <c r="AHE13" s="202"/>
      <c r="AHF13" s="202"/>
      <c r="AHG13" s="202"/>
      <c r="AHH13" s="202"/>
      <c r="AHI13" s="202"/>
      <c r="AHJ13" s="202"/>
      <c r="AHK13" s="202"/>
      <c r="AHL13" s="202"/>
      <c r="AHM13" s="202"/>
      <c r="AHN13" s="202"/>
      <c r="AHO13" s="202"/>
      <c r="AHP13" s="202"/>
      <c r="AHQ13" s="202"/>
      <c r="AHR13" s="202"/>
      <c r="AHS13" s="202"/>
      <c r="AHT13" s="202"/>
      <c r="AHU13" s="202"/>
      <c r="AHV13" s="202"/>
      <c r="AHW13" s="202"/>
      <c r="AHX13" s="202"/>
      <c r="AHY13" s="202"/>
      <c r="AHZ13" s="202"/>
      <c r="AIA13" s="202"/>
      <c r="AIB13" s="202"/>
      <c r="AIC13" s="202"/>
      <c r="AID13" s="202"/>
      <c r="AIE13" s="202"/>
      <c r="AIF13" s="202"/>
      <c r="AIG13" s="202"/>
      <c r="AIH13" s="202"/>
      <c r="AII13" s="202"/>
      <c r="AIJ13" s="202"/>
      <c r="AIK13" s="202"/>
      <c r="AIL13" s="202"/>
      <c r="AIM13" s="202"/>
      <c r="AIN13" s="202"/>
      <c r="AIO13" s="202"/>
      <c r="AIP13" s="202"/>
      <c r="AIQ13" s="202"/>
      <c r="AIR13" s="202"/>
      <c r="AIS13" s="202"/>
      <c r="AIT13" s="202"/>
      <c r="AIU13" s="202"/>
      <c r="AIV13" s="202"/>
      <c r="AIW13" s="202"/>
      <c r="AIX13" s="202"/>
      <c r="AIY13" s="202"/>
      <c r="AIZ13" s="202"/>
      <c r="AJA13" s="202"/>
      <c r="AJB13" s="202"/>
      <c r="AJC13" s="202"/>
      <c r="AJD13" s="202"/>
      <c r="AJE13" s="202"/>
      <c r="AJF13" s="202"/>
      <c r="AJG13" s="202"/>
      <c r="AJH13" s="202"/>
      <c r="AJI13" s="202"/>
      <c r="AJJ13" s="202"/>
      <c r="AJK13" s="202"/>
      <c r="AJL13" s="202"/>
      <c r="AJM13" s="202"/>
      <c r="AJN13" s="202"/>
      <c r="AJO13" s="202"/>
      <c r="AJP13" s="202"/>
      <c r="AJQ13" s="202"/>
      <c r="AJR13" s="202"/>
      <c r="AJS13" s="202"/>
      <c r="AJT13" s="202"/>
      <c r="AJU13" s="202"/>
      <c r="AJV13" s="202"/>
      <c r="AJW13" s="202"/>
      <c r="AJX13" s="202"/>
      <c r="AJY13" s="202"/>
      <c r="AJZ13" s="202"/>
      <c r="AKA13" s="202"/>
      <c r="AKB13" s="202"/>
      <c r="AKC13" s="202"/>
      <c r="AKD13" s="202"/>
      <c r="AKE13" s="202"/>
      <c r="AKF13" s="202"/>
      <c r="AKG13" s="202"/>
      <c r="AKH13" s="202"/>
      <c r="AKI13" s="202"/>
      <c r="AKJ13" s="202"/>
      <c r="AKK13" s="202"/>
      <c r="AKL13" s="202"/>
      <c r="AKM13" s="202"/>
      <c r="AKN13" s="202"/>
      <c r="AKO13" s="202"/>
      <c r="AKP13" s="202"/>
      <c r="AKQ13" s="202"/>
      <c r="AKR13" s="202"/>
      <c r="AKS13" s="202"/>
      <c r="AKT13" s="202"/>
      <c r="AKU13" s="202"/>
      <c r="AKV13" s="202"/>
      <c r="AKW13" s="202"/>
      <c r="AKX13" s="202"/>
      <c r="AKY13" s="202"/>
      <c r="AKZ13" s="202"/>
      <c r="ALA13" s="202"/>
      <c r="ALB13" s="202"/>
      <c r="ALC13" s="202"/>
      <c r="ALD13" s="202"/>
      <c r="ALE13" s="202"/>
      <c r="ALF13" s="202"/>
      <c r="ALG13" s="202"/>
      <c r="ALH13" s="202"/>
      <c r="ALI13" s="202"/>
      <c r="ALJ13" s="202"/>
      <c r="ALK13" s="202"/>
      <c r="ALL13" s="202"/>
      <c r="ALM13" s="202"/>
      <c r="ALN13" s="202"/>
      <c r="ALO13" s="202"/>
      <c r="ALP13" s="202"/>
      <c r="ALQ13" s="202"/>
      <c r="ALR13" s="202"/>
      <c r="ALS13" s="202"/>
      <c r="ALT13" s="202"/>
      <c r="ALU13" s="202"/>
      <c r="ALV13" s="202"/>
      <c r="ALW13" s="202"/>
      <c r="ALX13" s="202"/>
      <c r="ALY13" s="202"/>
      <c r="ALZ13" s="202"/>
      <c r="AMA13" s="202"/>
      <c r="AMB13" s="202"/>
      <c r="AMC13" s="202"/>
      <c r="AMD13" s="202"/>
      <c r="AME13" s="202"/>
      <c r="AMF13" s="202"/>
      <c r="AMG13" s="202"/>
      <c r="AMH13" s="202"/>
      <c r="AMI13" s="202"/>
      <c r="AMJ13" s="202"/>
      <c r="AMK13" s="202"/>
      <c r="AML13" s="202"/>
      <c r="AMM13" s="202"/>
      <c r="AMN13" s="202"/>
      <c r="AMO13" s="202"/>
      <c r="AMP13" s="202"/>
      <c r="AMQ13" s="202"/>
      <c r="AMR13" s="202"/>
      <c r="AMS13" s="202"/>
      <c r="AMT13" s="202"/>
      <c r="AMU13" s="202"/>
      <c r="AMV13" s="202"/>
      <c r="AMW13" s="202"/>
      <c r="AMX13" s="202"/>
      <c r="AMY13" s="202"/>
      <c r="AMZ13" s="202"/>
      <c r="ANA13" s="202"/>
      <c r="ANB13" s="202"/>
      <c r="ANC13" s="202"/>
      <c r="AND13" s="202"/>
      <c r="ANE13" s="202"/>
      <c r="ANF13" s="202"/>
      <c r="ANG13" s="202"/>
      <c r="ANH13" s="202"/>
      <c r="ANI13" s="202"/>
      <c r="ANJ13" s="202"/>
      <c r="ANK13" s="202"/>
      <c r="ANL13" s="202"/>
      <c r="ANM13" s="202"/>
      <c r="ANN13" s="202"/>
      <c r="ANO13" s="202"/>
      <c r="ANP13" s="202"/>
      <c r="ANQ13" s="202"/>
      <c r="ANR13" s="202"/>
      <c r="ANS13" s="202"/>
      <c r="ANT13" s="202"/>
      <c r="ANU13" s="202"/>
      <c r="ANV13" s="202"/>
      <c r="ANW13" s="202"/>
      <c r="ANX13" s="202"/>
      <c r="ANY13" s="202"/>
      <c r="ANZ13" s="202"/>
      <c r="AOA13" s="202"/>
      <c r="AOB13" s="202"/>
      <c r="AOC13" s="202"/>
      <c r="AOD13" s="202"/>
      <c r="AOE13" s="202"/>
      <c r="AOF13" s="202"/>
      <c r="AOG13" s="202"/>
      <c r="AOH13" s="202"/>
      <c r="AOI13" s="202"/>
      <c r="AOJ13" s="202"/>
      <c r="AOK13" s="202"/>
      <c r="AOL13" s="202"/>
      <c r="AOM13" s="202"/>
      <c r="AON13" s="202"/>
      <c r="AOO13" s="202"/>
      <c r="AOP13" s="202"/>
      <c r="AOQ13" s="202"/>
      <c r="AOR13" s="202"/>
      <c r="AOS13" s="202"/>
      <c r="AOT13" s="202"/>
      <c r="AOU13" s="202"/>
      <c r="AOV13" s="202"/>
      <c r="AOW13" s="202"/>
      <c r="AOX13" s="202"/>
      <c r="AOY13" s="202"/>
      <c r="AOZ13" s="202"/>
      <c r="APA13" s="202"/>
      <c r="APB13" s="202"/>
      <c r="APC13" s="202"/>
      <c r="APD13" s="202"/>
      <c r="APE13" s="202"/>
      <c r="APF13" s="202"/>
      <c r="APG13" s="202"/>
      <c r="APH13" s="202"/>
      <c r="API13" s="202"/>
      <c r="APJ13" s="202"/>
      <c r="APK13" s="202"/>
      <c r="APL13" s="202"/>
      <c r="APM13" s="202"/>
      <c r="APN13" s="202"/>
      <c r="APO13" s="202"/>
      <c r="APP13" s="202"/>
      <c r="APQ13" s="202"/>
      <c r="APR13" s="202"/>
      <c r="APS13" s="202"/>
      <c r="APT13" s="202"/>
      <c r="APU13" s="202"/>
      <c r="APV13" s="202"/>
      <c r="APW13" s="202"/>
      <c r="APX13" s="202"/>
      <c r="APY13" s="202"/>
      <c r="APZ13" s="202"/>
      <c r="AQA13" s="202"/>
      <c r="AQB13" s="202"/>
      <c r="AQC13" s="202"/>
      <c r="AQD13" s="202"/>
      <c r="AQE13" s="202"/>
      <c r="AQF13" s="202"/>
      <c r="AQG13" s="202"/>
      <c r="AQH13" s="202"/>
      <c r="AQI13" s="202"/>
      <c r="AQJ13" s="202"/>
      <c r="AQK13" s="202"/>
      <c r="AQL13" s="202"/>
      <c r="AQM13" s="202"/>
      <c r="AQN13" s="202"/>
      <c r="AQO13" s="202"/>
      <c r="AQP13" s="202"/>
      <c r="AQQ13" s="202"/>
      <c r="AQR13" s="202"/>
      <c r="AQS13" s="202"/>
      <c r="AQT13" s="202"/>
      <c r="AQU13" s="202"/>
      <c r="AQV13" s="202"/>
      <c r="AQW13" s="202"/>
      <c r="AQX13" s="202"/>
      <c r="AQY13" s="202"/>
      <c r="AQZ13" s="202"/>
      <c r="ARA13" s="202"/>
      <c r="ARB13" s="202"/>
      <c r="ARC13" s="202"/>
      <c r="ARD13" s="202"/>
      <c r="ARE13" s="202"/>
      <c r="ARF13" s="202"/>
      <c r="ARG13" s="202"/>
      <c r="ARH13" s="202"/>
      <c r="ARI13" s="202"/>
      <c r="ARJ13" s="202"/>
      <c r="ARK13" s="202"/>
      <c r="ARL13" s="202"/>
      <c r="ARM13" s="202"/>
      <c r="ARN13" s="202"/>
      <c r="ARO13" s="202"/>
      <c r="ARP13" s="202"/>
      <c r="ARQ13" s="202"/>
      <c r="ARR13" s="202"/>
      <c r="ARS13" s="202"/>
      <c r="ART13" s="202"/>
      <c r="ARU13" s="202"/>
      <c r="ARV13" s="202"/>
      <c r="ARW13" s="202"/>
      <c r="ARX13" s="202"/>
      <c r="ARY13" s="202"/>
      <c r="ARZ13" s="202"/>
      <c r="ASA13" s="202"/>
      <c r="ASB13" s="202"/>
      <c r="ASC13" s="202"/>
      <c r="ASD13" s="202"/>
      <c r="ASE13" s="202"/>
      <c r="ASF13" s="202"/>
      <c r="ASG13" s="202"/>
      <c r="ASH13" s="202"/>
      <c r="ASI13" s="202"/>
    </row>
    <row r="14" spans="1:1179" s="203" customFormat="1" ht="15" customHeight="1">
      <c r="A14" s="226" t="s">
        <v>300</v>
      </c>
      <c r="B14" s="227">
        <v>72</v>
      </c>
      <c r="C14" s="210">
        <f t="shared" si="19"/>
        <v>144</v>
      </c>
      <c r="D14" s="697">
        <v>1.5</v>
      </c>
      <c r="E14" s="227">
        <v>106.44</v>
      </c>
      <c r="F14" s="227">
        <v>106.41000000000001</v>
      </c>
      <c r="G14" s="227">
        <v>111.21</v>
      </c>
      <c r="H14" s="227">
        <v>111.4</v>
      </c>
      <c r="I14" s="227">
        <f t="shared" si="1"/>
        <v>4.7699999999999996</v>
      </c>
      <c r="J14" s="227">
        <f t="shared" si="2"/>
        <v>4.99</v>
      </c>
      <c r="K14" s="227">
        <f t="shared" si="3"/>
        <v>4.9800000000000004</v>
      </c>
      <c r="L14" s="227">
        <f t="shared" si="4"/>
        <v>3.2</v>
      </c>
      <c r="M14" s="349">
        <f t="shared" si="20"/>
        <v>0.6</v>
      </c>
      <c r="N14" s="227">
        <f t="shared" si="5"/>
        <v>23.040000000000006</v>
      </c>
      <c r="O14" s="227">
        <f t="shared" si="6"/>
        <v>322.56</v>
      </c>
      <c r="P14" s="227">
        <f t="shared" si="7"/>
        <v>345.6</v>
      </c>
      <c r="Q14" s="227">
        <f t="shared" si="8"/>
        <v>345.6</v>
      </c>
      <c r="R14" s="227">
        <f t="shared" si="9"/>
        <v>110.59</v>
      </c>
      <c r="S14" s="349">
        <f t="shared" si="21"/>
        <v>1147.3900000000001</v>
      </c>
      <c r="T14" s="227">
        <f>ROUND(S14-U14,2)</f>
        <v>403.2</v>
      </c>
      <c r="U14" s="227">
        <f t="shared" si="10"/>
        <v>744.19</v>
      </c>
      <c r="V14" s="227">
        <f t="shared" si="11"/>
        <v>275.97000000000003</v>
      </c>
      <c r="W14" s="227">
        <f t="shared" si="12"/>
        <v>0</v>
      </c>
      <c r="X14" s="227">
        <f t="shared" si="13"/>
        <v>0</v>
      </c>
      <c r="Y14" s="227">
        <f t="shared" si="14"/>
        <v>0</v>
      </c>
      <c r="Z14" s="227">
        <f>ROUND(IF(K14&lt;=4,0,B14*K14*2),2)</f>
        <v>717.12</v>
      </c>
      <c r="AA14" s="227">
        <f t="shared" si="16"/>
        <v>230.4</v>
      </c>
      <c r="AB14" s="227">
        <v>2</v>
      </c>
      <c r="AC14" s="209">
        <f t="shared" si="23"/>
        <v>10</v>
      </c>
      <c r="AD14" s="209"/>
      <c r="AE14" s="227">
        <f t="shared" si="24"/>
        <v>72</v>
      </c>
      <c r="AF14" s="227">
        <f t="shared" si="17"/>
        <v>1</v>
      </c>
      <c r="AG14" s="349">
        <f t="shared" si="25"/>
        <v>2.5699999999999958</v>
      </c>
      <c r="AH14" s="227" t="s">
        <v>351</v>
      </c>
      <c r="AI14" s="227">
        <f t="shared" si="18"/>
        <v>0</v>
      </c>
      <c r="AJ14" s="234"/>
      <c r="AK14" s="202"/>
      <c r="AL14" s="211"/>
      <c r="AM14" s="211"/>
      <c r="AN14" s="202"/>
      <c r="AO14" s="202"/>
      <c r="AP14" s="202"/>
      <c r="AQ14" s="202"/>
      <c r="AR14" s="202"/>
      <c r="AS14" s="202"/>
      <c r="AT14" s="202"/>
      <c r="AU14" s="202"/>
      <c r="AV14" s="202"/>
      <c r="AW14" s="202"/>
      <c r="AX14" s="202"/>
      <c r="AY14" s="202"/>
      <c r="AZ14" s="202"/>
      <c r="BA14" s="202"/>
      <c r="BB14" s="202"/>
      <c r="BC14" s="202"/>
      <c r="BD14" s="202"/>
      <c r="BE14" s="202"/>
      <c r="BF14" s="202"/>
      <c r="BG14" s="202"/>
      <c r="BH14" s="202"/>
      <c r="BI14" s="202"/>
      <c r="BJ14" s="202"/>
      <c r="BK14" s="202"/>
      <c r="BL14" s="202"/>
      <c r="BM14" s="202"/>
      <c r="BN14" s="202"/>
      <c r="BO14" s="202"/>
      <c r="BP14" s="202"/>
      <c r="BQ14" s="202"/>
      <c r="BR14" s="202"/>
      <c r="BS14" s="202"/>
      <c r="BT14" s="202"/>
      <c r="BU14" s="202"/>
      <c r="BV14" s="202"/>
      <c r="BW14" s="202"/>
      <c r="BX14" s="202"/>
      <c r="BY14" s="202"/>
      <c r="BZ14" s="202"/>
      <c r="CA14" s="202"/>
      <c r="CB14" s="202"/>
      <c r="CC14" s="202"/>
      <c r="CD14" s="202"/>
      <c r="CE14" s="202"/>
      <c r="CF14" s="202"/>
      <c r="CG14" s="202"/>
      <c r="CH14" s="202"/>
      <c r="CI14" s="202"/>
      <c r="CJ14" s="202"/>
      <c r="CK14" s="202"/>
      <c r="CL14" s="202"/>
      <c r="CM14" s="202"/>
      <c r="CN14" s="202"/>
      <c r="CO14" s="202"/>
      <c r="CP14" s="202"/>
      <c r="CQ14" s="202"/>
      <c r="CR14" s="202"/>
      <c r="CS14" s="202"/>
      <c r="CT14" s="202"/>
      <c r="CU14" s="202"/>
      <c r="CV14" s="202"/>
      <c r="CW14" s="202"/>
      <c r="CX14" s="202"/>
      <c r="CY14" s="202"/>
      <c r="CZ14" s="202"/>
      <c r="DA14" s="202"/>
      <c r="DB14" s="202"/>
      <c r="DC14" s="202"/>
      <c r="DD14" s="202"/>
      <c r="DE14" s="202"/>
      <c r="DF14" s="202"/>
      <c r="DG14" s="202"/>
      <c r="DH14" s="202"/>
      <c r="DI14" s="202"/>
      <c r="DJ14" s="202"/>
      <c r="DK14" s="202"/>
      <c r="DL14" s="202"/>
      <c r="DM14" s="202"/>
      <c r="DN14" s="202"/>
      <c r="DO14" s="202"/>
      <c r="DP14" s="202"/>
      <c r="DQ14" s="202"/>
      <c r="DR14" s="202"/>
      <c r="DS14" s="202"/>
      <c r="DT14" s="202"/>
      <c r="DU14" s="202"/>
      <c r="DV14" s="202"/>
      <c r="DW14" s="202"/>
      <c r="DX14" s="202"/>
      <c r="DY14" s="202"/>
      <c r="DZ14" s="202"/>
      <c r="EA14" s="202"/>
      <c r="EB14" s="202"/>
      <c r="EC14" s="202"/>
      <c r="ED14" s="202"/>
      <c r="EE14" s="202"/>
      <c r="EF14" s="202"/>
      <c r="EG14" s="202"/>
      <c r="EH14" s="202"/>
      <c r="EI14" s="202"/>
      <c r="EJ14" s="202"/>
      <c r="EK14" s="202"/>
      <c r="EL14" s="202"/>
      <c r="EM14" s="202"/>
      <c r="EN14" s="202"/>
      <c r="EO14" s="202"/>
      <c r="EP14" s="202"/>
      <c r="EQ14" s="202"/>
      <c r="ER14" s="202"/>
      <c r="ES14" s="202"/>
      <c r="ET14" s="202"/>
      <c r="EU14" s="202"/>
      <c r="EV14" s="202"/>
      <c r="EW14" s="202"/>
      <c r="EX14" s="202"/>
      <c r="EY14" s="202"/>
      <c r="EZ14" s="202"/>
      <c r="FA14" s="202"/>
      <c r="FB14" s="202"/>
      <c r="FC14" s="202"/>
      <c r="FD14" s="202"/>
      <c r="FE14" s="202"/>
      <c r="FF14" s="202"/>
      <c r="FG14" s="202"/>
      <c r="FH14" s="202"/>
      <c r="FI14" s="202"/>
      <c r="FJ14" s="202"/>
      <c r="FK14" s="202"/>
      <c r="FL14" s="202"/>
      <c r="FM14" s="202"/>
      <c r="FN14" s="202"/>
      <c r="FO14" s="202"/>
      <c r="FP14" s="202"/>
      <c r="FQ14" s="202"/>
      <c r="FR14" s="202"/>
      <c r="FS14" s="202"/>
      <c r="FT14" s="202"/>
      <c r="FU14" s="202"/>
      <c r="FV14" s="202"/>
      <c r="FW14" s="202"/>
      <c r="FX14" s="202"/>
      <c r="FY14" s="202"/>
      <c r="FZ14" s="202"/>
      <c r="GA14" s="202"/>
      <c r="GB14" s="202"/>
      <c r="GC14" s="202"/>
      <c r="GD14" s="202"/>
      <c r="GE14" s="202"/>
      <c r="GF14" s="202"/>
      <c r="GG14" s="202"/>
      <c r="GH14" s="202"/>
      <c r="GI14" s="202"/>
      <c r="GJ14" s="202"/>
      <c r="GK14" s="202"/>
      <c r="GL14" s="202"/>
      <c r="GM14" s="202"/>
      <c r="GN14" s="202"/>
      <c r="GO14" s="202"/>
      <c r="GP14" s="202"/>
      <c r="GQ14" s="202"/>
      <c r="GR14" s="202"/>
      <c r="GS14" s="202"/>
      <c r="GT14" s="202"/>
      <c r="GU14" s="202"/>
      <c r="GV14" s="202"/>
      <c r="GW14" s="202"/>
      <c r="GX14" s="202"/>
      <c r="GY14" s="202"/>
      <c r="GZ14" s="202"/>
      <c r="HA14" s="202"/>
      <c r="HB14" s="202"/>
      <c r="HC14" s="202"/>
      <c r="HD14" s="202"/>
      <c r="HE14" s="202"/>
      <c r="HF14" s="202"/>
      <c r="HG14" s="202"/>
      <c r="HH14" s="202"/>
      <c r="HI14" s="202"/>
      <c r="HJ14" s="202"/>
      <c r="HK14" s="202"/>
      <c r="HL14" s="202"/>
      <c r="HM14" s="202"/>
      <c r="HN14" s="202"/>
      <c r="HO14" s="202"/>
      <c r="HP14" s="202"/>
      <c r="HQ14" s="202"/>
      <c r="HR14" s="202"/>
      <c r="HS14" s="202"/>
      <c r="HT14" s="202"/>
      <c r="HU14" s="202"/>
      <c r="HV14" s="202"/>
      <c r="HW14" s="202"/>
      <c r="HX14" s="202"/>
      <c r="HY14" s="202"/>
      <c r="HZ14" s="202"/>
      <c r="IA14" s="202"/>
      <c r="IB14" s="202"/>
      <c r="IC14" s="202"/>
      <c r="ID14" s="202"/>
      <c r="IE14" s="202"/>
      <c r="IF14" s="202"/>
      <c r="IG14" s="202"/>
      <c r="IH14" s="202"/>
      <c r="II14" s="202"/>
      <c r="IJ14" s="202"/>
      <c r="IK14" s="202"/>
      <c r="IL14" s="202"/>
      <c r="IM14" s="202"/>
      <c r="IN14" s="202"/>
      <c r="IO14" s="202"/>
      <c r="IP14" s="202"/>
      <c r="IQ14" s="202"/>
      <c r="IR14" s="202"/>
      <c r="IS14" s="202"/>
      <c r="IT14" s="202"/>
      <c r="IU14" s="202"/>
      <c r="IV14" s="202"/>
      <c r="IW14" s="202"/>
      <c r="IX14" s="202"/>
      <c r="IY14" s="202"/>
      <c r="IZ14" s="202"/>
      <c r="JA14" s="202"/>
      <c r="JB14" s="202"/>
      <c r="JC14" s="202"/>
      <c r="JD14" s="202"/>
      <c r="JE14" s="202"/>
      <c r="JF14" s="202"/>
      <c r="JG14" s="202"/>
      <c r="JH14" s="202"/>
      <c r="JI14" s="202"/>
      <c r="JJ14" s="202"/>
      <c r="JK14" s="202"/>
      <c r="JL14" s="202"/>
      <c r="JM14" s="202"/>
      <c r="JN14" s="202"/>
      <c r="JO14" s="202"/>
      <c r="JP14" s="202"/>
      <c r="JQ14" s="202"/>
      <c r="JR14" s="202"/>
      <c r="JS14" s="202"/>
      <c r="JT14" s="202"/>
      <c r="JU14" s="202"/>
      <c r="JV14" s="202"/>
      <c r="JW14" s="202"/>
      <c r="JX14" s="202"/>
      <c r="JY14" s="202"/>
      <c r="JZ14" s="202"/>
      <c r="KA14" s="202"/>
      <c r="KB14" s="202"/>
      <c r="KC14" s="202"/>
      <c r="KD14" s="202"/>
      <c r="KE14" s="202"/>
      <c r="KF14" s="202"/>
      <c r="KG14" s="202"/>
      <c r="KH14" s="202"/>
      <c r="KI14" s="202"/>
      <c r="KJ14" s="202"/>
      <c r="KK14" s="202"/>
      <c r="KL14" s="202"/>
      <c r="KM14" s="202"/>
      <c r="KN14" s="202"/>
      <c r="KO14" s="202"/>
      <c r="KP14" s="202"/>
      <c r="KQ14" s="202"/>
      <c r="KR14" s="202"/>
      <c r="KS14" s="202"/>
      <c r="KT14" s="202"/>
      <c r="KU14" s="202"/>
      <c r="KV14" s="202"/>
      <c r="KW14" s="202"/>
      <c r="KX14" s="202"/>
      <c r="KY14" s="202"/>
      <c r="KZ14" s="202"/>
      <c r="LA14" s="202"/>
      <c r="LB14" s="202"/>
      <c r="LC14" s="202"/>
      <c r="LD14" s="202"/>
      <c r="LE14" s="202"/>
      <c r="LF14" s="202"/>
      <c r="LG14" s="202"/>
      <c r="LH14" s="202"/>
      <c r="LI14" s="202"/>
      <c r="LJ14" s="202"/>
      <c r="LK14" s="202"/>
      <c r="LL14" s="202"/>
      <c r="LM14" s="202"/>
      <c r="LN14" s="202"/>
      <c r="LO14" s="202"/>
      <c r="LP14" s="202"/>
      <c r="LQ14" s="202"/>
      <c r="LR14" s="202"/>
      <c r="LS14" s="202"/>
      <c r="LT14" s="202"/>
      <c r="LU14" s="202"/>
      <c r="LV14" s="202"/>
      <c r="LW14" s="202"/>
      <c r="LX14" s="202"/>
      <c r="LY14" s="202"/>
      <c r="LZ14" s="202"/>
      <c r="MA14" s="202"/>
      <c r="MB14" s="202"/>
      <c r="MC14" s="202"/>
      <c r="MD14" s="202"/>
      <c r="ME14" s="202"/>
      <c r="MF14" s="202"/>
      <c r="MG14" s="202"/>
      <c r="MH14" s="202"/>
      <c r="MI14" s="202"/>
      <c r="MJ14" s="202"/>
      <c r="MK14" s="202"/>
      <c r="ML14" s="202"/>
      <c r="MM14" s="202"/>
      <c r="MN14" s="202"/>
      <c r="MO14" s="202"/>
      <c r="MP14" s="202"/>
      <c r="MQ14" s="202"/>
      <c r="MR14" s="202"/>
      <c r="MS14" s="202"/>
      <c r="MT14" s="202"/>
      <c r="MU14" s="202"/>
      <c r="MV14" s="202"/>
      <c r="MW14" s="202"/>
      <c r="MX14" s="202"/>
      <c r="MY14" s="202"/>
      <c r="MZ14" s="202"/>
      <c r="NA14" s="202"/>
      <c r="NB14" s="202"/>
      <c r="NC14" s="202"/>
      <c r="ND14" s="202"/>
      <c r="NE14" s="202"/>
      <c r="NF14" s="202"/>
      <c r="NG14" s="202"/>
      <c r="NH14" s="202"/>
      <c r="NI14" s="202"/>
      <c r="NJ14" s="202"/>
      <c r="NK14" s="202"/>
      <c r="NL14" s="202"/>
      <c r="NM14" s="202"/>
      <c r="NN14" s="202"/>
      <c r="NO14" s="202"/>
      <c r="NP14" s="202"/>
      <c r="NQ14" s="202"/>
      <c r="NR14" s="202"/>
      <c r="NS14" s="202"/>
      <c r="NT14" s="202"/>
      <c r="NU14" s="202"/>
      <c r="NV14" s="202"/>
      <c r="NW14" s="202"/>
      <c r="NX14" s="202"/>
      <c r="NY14" s="202"/>
      <c r="NZ14" s="202"/>
      <c r="OA14" s="202"/>
      <c r="OB14" s="202"/>
      <c r="OC14" s="202"/>
      <c r="OD14" s="202"/>
      <c r="OE14" s="202"/>
      <c r="OF14" s="202"/>
      <c r="OG14" s="202"/>
      <c r="OH14" s="202"/>
      <c r="OI14" s="202"/>
      <c r="OJ14" s="202"/>
      <c r="OK14" s="202"/>
      <c r="OL14" s="202"/>
      <c r="OM14" s="202"/>
      <c r="ON14" s="202"/>
      <c r="OO14" s="202"/>
      <c r="OP14" s="202"/>
      <c r="OQ14" s="202"/>
      <c r="OR14" s="202"/>
      <c r="OS14" s="202"/>
      <c r="OT14" s="202"/>
      <c r="OU14" s="202"/>
      <c r="OV14" s="202"/>
      <c r="OW14" s="202"/>
      <c r="OX14" s="202"/>
      <c r="OY14" s="202"/>
      <c r="OZ14" s="202"/>
      <c r="PA14" s="202"/>
      <c r="PB14" s="202"/>
      <c r="PC14" s="202"/>
      <c r="PD14" s="202"/>
      <c r="PE14" s="202"/>
      <c r="PF14" s="202"/>
      <c r="PG14" s="202"/>
      <c r="PH14" s="202"/>
      <c r="PI14" s="202"/>
      <c r="PJ14" s="202"/>
      <c r="PK14" s="202"/>
      <c r="PL14" s="202"/>
      <c r="PM14" s="202"/>
      <c r="PN14" s="202"/>
      <c r="PO14" s="202"/>
      <c r="PP14" s="202"/>
      <c r="PQ14" s="202"/>
      <c r="PR14" s="202"/>
      <c r="PS14" s="202"/>
      <c r="PT14" s="202"/>
      <c r="PU14" s="202"/>
      <c r="PV14" s="202"/>
      <c r="PW14" s="202"/>
      <c r="PX14" s="202"/>
      <c r="PY14" s="202"/>
      <c r="PZ14" s="202"/>
      <c r="QA14" s="202"/>
      <c r="QB14" s="202"/>
      <c r="QC14" s="202"/>
      <c r="QD14" s="202"/>
      <c r="QE14" s="202"/>
      <c r="QF14" s="202"/>
      <c r="QG14" s="202"/>
      <c r="QH14" s="202"/>
      <c r="QI14" s="202"/>
      <c r="QJ14" s="202"/>
      <c r="QK14" s="202"/>
      <c r="QL14" s="202"/>
      <c r="QM14" s="202"/>
      <c r="QN14" s="202"/>
      <c r="QO14" s="202"/>
      <c r="QP14" s="202"/>
      <c r="QQ14" s="202"/>
      <c r="QR14" s="202"/>
      <c r="QS14" s="202"/>
      <c r="QT14" s="202"/>
      <c r="QU14" s="202"/>
      <c r="QV14" s="202"/>
      <c r="QW14" s="202"/>
      <c r="QX14" s="202"/>
      <c r="QY14" s="202"/>
      <c r="QZ14" s="202"/>
      <c r="RA14" s="202"/>
      <c r="RB14" s="202"/>
      <c r="RC14" s="202"/>
      <c r="RD14" s="202"/>
      <c r="RE14" s="202"/>
      <c r="RF14" s="202"/>
      <c r="RG14" s="202"/>
      <c r="RH14" s="202"/>
      <c r="RI14" s="202"/>
      <c r="RJ14" s="202"/>
      <c r="RK14" s="202"/>
      <c r="RL14" s="202"/>
      <c r="RM14" s="202"/>
      <c r="RN14" s="202"/>
      <c r="RO14" s="202"/>
      <c r="RP14" s="202"/>
      <c r="RQ14" s="202"/>
      <c r="RR14" s="202"/>
      <c r="RS14" s="202"/>
      <c r="RT14" s="202"/>
      <c r="RU14" s="202"/>
      <c r="RV14" s="202"/>
      <c r="RW14" s="202"/>
      <c r="RX14" s="202"/>
      <c r="RY14" s="202"/>
      <c r="RZ14" s="202"/>
      <c r="SA14" s="202"/>
      <c r="SB14" s="202"/>
      <c r="SC14" s="202"/>
      <c r="SD14" s="202"/>
      <c r="SE14" s="202"/>
      <c r="SF14" s="202"/>
      <c r="SG14" s="202"/>
      <c r="SH14" s="202"/>
      <c r="SI14" s="202"/>
      <c r="SJ14" s="202"/>
      <c r="SK14" s="202"/>
      <c r="SL14" s="202"/>
      <c r="SM14" s="202"/>
      <c r="SN14" s="202"/>
      <c r="SO14" s="202"/>
      <c r="SP14" s="202"/>
      <c r="SQ14" s="202"/>
      <c r="SR14" s="202"/>
      <c r="SS14" s="202"/>
      <c r="ST14" s="202"/>
      <c r="SU14" s="202"/>
      <c r="SV14" s="202"/>
      <c r="SW14" s="202"/>
      <c r="SX14" s="202"/>
      <c r="SY14" s="202"/>
      <c r="SZ14" s="202"/>
      <c r="TA14" s="202"/>
      <c r="TB14" s="202"/>
      <c r="TC14" s="202"/>
      <c r="TD14" s="202"/>
      <c r="TE14" s="202"/>
      <c r="TF14" s="202"/>
      <c r="TG14" s="202"/>
      <c r="TH14" s="202"/>
      <c r="TI14" s="202"/>
      <c r="TJ14" s="202"/>
      <c r="TK14" s="202"/>
      <c r="TL14" s="202"/>
      <c r="TM14" s="202"/>
      <c r="TN14" s="202"/>
      <c r="TO14" s="202"/>
      <c r="TP14" s="202"/>
      <c r="TQ14" s="202"/>
      <c r="TR14" s="202"/>
      <c r="TS14" s="202"/>
      <c r="TT14" s="202"/>
      <c r="TU14" s="202"/>
      <c r="TV14" s="202"/>
      <c r="TW14" s="202"/>
      <c r="TX14" s="202"/>
      <c r="TY14" s="202"/>
      <c r="TZ14" s="202"/>
      <c r="UA14" s="202"/>
      <c r="UB14" s="202"/>
      <c r="UC14" s="202"/>
      <c r="UD14" s="202"/>
      <c r="UE14" s="202"/>
      <c r="UF14" s="202"/>
      <c r="UG14" s="202"/>
      <c r="UH14" s="202"/>
      <c r="UI14" s="202"/>
      <c r="UJ14" s="202"/>
      <c r="UK14" s="202"/>
      <c r="UL14" s="202"/>
      <c r="UM14" s="202"/>
      <c r="UN14" s="202"/>
      <c r="UO14" s="202"/>
      <c r="UP14" s="202"/>
      <c r="UQ14" s="202"/>
      <c r="UR14" s="202"/>
      <c r="US14" s="202"/>
      <c r="UT14" s="202"/>
      <c r="UU14" s="202"/>
      <c r="UV14" s="202"/>
      <c r="UW14" s="202"/>
      <c r="UX14" s="202"/>
      <c r="UY14" s="202"/>
      <c r="UZ14" s="202"/>
      <c r="VA14" s="202"/>
      <c r="VB14" s="202"/>
      <c r="VC14" s="202"/>
      <c r="VD14" s="202"/>
      <c r="VE14" s="202"/>
      <c r="VF14" s="202"/>
      <c r="VG14" s="202"/>
      <c r="VH14" s="202"/>
      <c r="VI14" s="202"/>
      <c r="VJ14" s="202"/>
      <c r="VK14" s="202"/>
      <c r="VL14" s="202"/>
      <c r="VM14" s="202"/>
      <c r="VN14" s="202"/>
      <c r="VO14" s="202"/>
      <c r="VP14" s="202"/>
      <c r="VQ14" s="202"/>
      <c r="VR14" s="202"/>
      <c r="VS14" s="202"/>
      <c r="VT14" s="202"/>
      <c r="VU14" s="202"/>
      <c r="VV14" s="202"/>
      <c r="VW14" s="202"/>
      <c r="VX14" s="202"/>
      <c r="VY14" s="202"/>
      <c r="VZ14" s="202"/>
      <c r="WA14" s="202"/>
      <c r="WB14" s="202"/>
      <c r="WC14" s="202"/>
      <c r="WD14" s="202"/>
      <c r="WE14" s="202"/>
      <c r="WF14" s="202"/>
      <c r="WG14" s="202"/>
      <c r="WH14" s="202"/>
      <c r="WI14" s="202"/>
      <c r="WJ14" s="202"/>
      <c r="WK14" s="202"/>
      <c r="WL14" s="202"/>
      <c r="WM14" s="202"/>
      <c r="WN14" s="202"/>
      <c r="WO14" s="202"/>
      <c r="WP14" s="202"/>
      <c r="WQ14" s="202"/>
      <c r="WR14" s="202"/>
      <c r="WS14" s="202"/>
      <c r="WT14" s="202"/>
      <c r="WU14" s="202"/>
      <c r="WV14" s="202"/>
      <c r="WW14" s="202"/>
      <c r="WX14" s="202"/>
      <c r="WY14" s="202"/>
      <c r="WZ14" s="202"/>
      <c r="XA14" s="202"/>
      <c r="XB14" s="202"/>
      <c r="XC14" s="202"/>
      <c r="XD14" s="202"/>
      <c r="XE14" s="202"/>
      <c r="XF14" s="202"/>
      <c r="XG14" s="202"/>
      <c r="XH14" s="202"/>
      <c r="XI14" s="202"/>
      <c r="XJ14" s="202"/>
      <c r="XK14" s="202"/>
      <c r="XL14" s="202"/>
      <c r="XM14" s="202"/>
      <c r="XN14" s="202"/>
      <c r="XO14" s="202"/>
      <c r="XP14" s="202"/>
      <c r="XQ14" s="202"/>
      <c r="XR14" s="202"/>
      <c r="XS14" s="202"/>
      <c r="XT14" s="202"/>
      <c r="XU14" s="202"/>
      <c r="XV14" s="202"/>
      <c r="XW14" s="202"/>
      <c r="XX14" s="202"/>
      <c r="XY14" s="202"/>
      <c r="XZ14" s="202"/>
      <c r="YA14" s="202"/>
      <c r="YB14" s="202"/>
      <c r="YC14" s="202"/>
      <c r="YD14" s="202"/>
      <c r="YE14" s="202"/>
      <c r="YF14" s="202"/>
      <c r="YG14" s="202"/>
      <c r="YH14" s="202"/>
      <c r="YI14" s="202"/>
      <c r="YJ14" s="202"/>
      <c r="YK14" s="202"/>
      <c r="YL14" s="202"/>
      <c r="YM14" s="202"/>
      <c r="YN14" s="202"/>
      <c r="YO14" s="202"/>
      <c r="YP14" s="202"/>
      <c r="YQ14" s="202"/>
      <c r="YR14" s="202"/>
      <c r="YS14" s="202"/>
      <c r="YT14" s="202"/>
      <c r="YU14" s="202"/>
      <c r="YV14" s="202"/>
      <c r="YW14" s="202"/>
      <c r="YX14" s="202"/>
      <c r="YY14" s="202"/>
      <c r="YZ14" s="202"/>
      <c r="ZA14" s="202"/>
      <c r="ZB14" s="202"/>
      <c r="ZC14" s="202"/>
      <c r="ZD14" s="202"/>
      <c r="ZE14" s="202"/>
      <c r="ZF14" s="202"/>
      <c r="ZG14" s="202"/>
      <c r="ZH14" s="202"/>
      <c r="ZI14" s="202"/>
      <c r="ZJ14" s="202"/>
      <c r="ZK14" s="202"/>
      <c r="ZL14" s="202"/>
      <c r="ZM14" s="202"/>
      <c r="ZN14" s="202"/>
      <c r="ZO14" s="202"/>
      <c r="ZP14" s="202"/>
      <c r="ZQ14" s="202"/>
      <c r="ZR14" s="202"/>
      <c r="ZS14" s="202"/>
      <c r="ZT14" s="202"/>
      <c r="ZU14" s="202"/>
      <c r="ZV14" s="202"/>
      <c r="ZW14" s="202"/>
      <c r="ZX14" s="202"/>
      <c r="ZY14" s="202"/>
      <c r="ZZ14" s="202"/>
      <c r="AAA14" s="202"/>
      <c r="AAB14" s="202"/>
      <c r="AAC14" s="202"/>
      <c r="AAD14" s="202"/>
      <c r="AAE14" s="202"/>
      <c r="AAF14" s="202"/>
      <c r="AAG14" s="202"/>
      <c r="AAH14" s="202"/>
      <c r="AAI14" s="202"/>
      <c r="AAJ14" s="202"/>
      <c r="AAK14" s="202"/>
      <c r="AAL14" s="202"/>
      <c r="AAM14" s="202"/>
      <c r="AAN14" s="202"/>
      <c r="AAO14" s="202"/>
      <c r="AAP14" s="202"/>
      <c r="AAQ14" s="202"/>
      <c r="AAR14" s="202"/>
      <c r="AAS14" s="202"/>
      <c r="AAT14" s="202"/>
      <c r="AAU14" s="202"/>
      <c r="AAV14" s="202"/>
      <c r="AAW14" s="202"/>
      <c r="AAX14" s="202"/>
      <c r="AAY14" s="202"/>
      <c r="AAZ14" s="202"/>
      <c r="ABA14" s="202"/>
      <c r="ABB14" s="202"/>
      <c r="ABC14" s="202"/>
      <c r="ABD14" s="202"/>
      <c r="ABE14" s="202"/>
      <c r="ABF14" s="202"/>
      <c r="ABG14" s="202"/>
      <c r="ABH14" s="202"/>
      <c r="ABI14" s="202"/>
      <c r="ABJ14" s="202"/>
      <c r="ABK14" s="202"/>
      <c r="ABL14" s="202"/>
      <c r="ABM14" s="202"/>
      <c r="ABN14" s="202"/>
      <c r="ABO14" s="202"/>
      <c r="ABP14" s="202"/>
      <c r="ABQ14" s="202"/>
      <c r="ABR14" s="202"/>
      <c r="ABS14" s="202"/>
      <c r="ABT14" s="202"/>
      <c r="ABU14" s="202"/>
      <c r="ABV14" s="202"/>
      <c r="ABW14" s="202"/>
      <c r="ABX14" s="202"/>
      <c r="ABY14" s="202"/>
      <c r="ABZ14" s="202"/>
      <c r="ACA14" s="202"/>
      <c r="ACB14" s="202"/>
      <c r="ACC14" s="202"/>
      <c r="ACD14" s="202"/>
      <c r="ACE14" s="202"/>
      <c r="ACF14" s="202"/>
      <c r="ACG14" s="202"/>
      <c r="ACH14" s="202"/>
      <c r="ACI14" s="202"/>
      <c r="ACJ14" s="202"/>
      <c r="ACK14" s="202"/>
      <c r="ACL14" s="202"/>
      <c r="ACM14" s="202"/>
      <c r="ACN14" s="202"/>
      <c r="ACO14" s="202"/>
      <c r="ACP14" s="202"/>
      <c r="ACQ14" s="202"/>
      <c r="ACR14" s="202"/>
      <c r="ACS14" s="202"/>
      <c r="ACT14" s="202"/>
      <c r="ACU14" s="202"/>
      <c r="ACV14" s="202"/>
      <c r="ACW14" s="202"/>
      <c r="ACX14" s="202"/>
      <c r="ACY14" s="202"/>
      <c r="ACZ14" s="202"/>
      <c r="ADA14" s="202"/>
      <c r="ADB14" s="202"/>
      <c r="ADC14" s="202"/>
      <c r="ADD14" s="202"/>
      <c r="ADE14" s="202"/>
      <c r="ADF14" s="202"/>
      <c r="ADG14" s="202"/>
      <c r="ADH14" s="202"/>
      <c r="ADI14" s="202"/>
      <c r="ADJ14" s="202"/>
      <c r="ADK14" s="202"/>
      <c r="ADL14" s="202"/>
      <c r="ADM14" s="202"/>
      <c r="ADN14" s="202"/>
      <c r="ADO14" s="202"/>
      <c r="ADP14" s="202"/>
      <c r="ADQ14" s="202"/>
      <c r="ADR14" s="202"/>
      <c r="ADS14" s="202"/>
      <c r="ADT14" s="202"/>
      <c r="ADU14" s="202"/>
      <c r="ADV14" s="202"/>
      <c r="ADW14" s="202"/>
      <c r="ADX14" s="202"/>
      <c r="ADY14" s="202"/>
      <c r="ADZ14" s="202"/>
      <c r="AEA14" s="202"/>
      <c r="AEB14" s="202"/>
      <c r="AEC14" s="202"/>
      <c r="AED14" s="202"/>
      <c r="AEE14" s="202"/>
      <c r="AEF14" s="202"/>
      <c r="AEG14" s="202"/>
      <c r="AEH14" s="202"/>
      <c r="AEI14" s="202"/>
      <c r="AEJ14" s="202"/>
      <c r="AEK14" s="202"/>
      <c r="AEL14" s="202"/>
      <c r="AEM14" s="202"/>
      <c r="AEN14" s="202"/>
      <c r="AEO14" s="202"/>
      <c r="AEP14" s="202"/>
      <c r="AEQ14" s="202"/>
      <c r="AER14" s="202"/>
      <c r="AES14" s="202"/>
      <c r="AET14" s="202"/>
      <c r="AEU14" s="202"/>
      <c r="AEV14" s="202"/>
      <c r="AEW14" s="202"/>
      <c r="AEX14" s="202"/>
      <c r="AEY14" s="202"/>
      <c r="AEZ14" s="202"/>
      <c r="AFA14" s="202"/>
      <c r="AFB14" s="202"/>
      <c r="AFC14" s="202"/>
      <c r="AFD14" s="202"/>
      <c r="AFE14" s="202"/>
      <c r="AFF14" s="202"/>
      <c r="AFG14" s="202"/>
      <c r="AFH14" s="202"/>
      <c r="AFI14" s="202"/>
      <c r="AFJ14" s="202"/>
      <c r="AFK14" s="202"/>
      <c r="AFL14" s="202"/>
      <c r="AFM14" s="202"/>
      <c r="AFN14" s="202"/>
      <c r="AFO14" s="202"/>
      <c r="AFP14" s="202"/>
      <c r="AFQ14" s="202"/>
      <c r="AFR14" s="202"/>
      <c r="AFS14" s="202"/>
      <c r="AFT14" s="202"/>
      <c r="AFU14" s="202"/>
      <c r="AFV14" s="202"/>
      <c r="AFW14" s="202"/>
      <c r="AFX14" s="202"/>
      <c r="AFY14" s="202"/>
      <c r="AFZ14" s="202"/>
      <c r="AGA14" s="202"/>
      <c r="AGB14" s="202"/>
      <c r="AGC14" s="202"/>
      <c r="AGD14" s="202"/>
      <c r="AGE14" s="202"/>
      <c r="AGF14" s="202"/>
      <c r="AGG14" s="202"/>
      <c r="AGH14" s="202"/>
      <c r="AGI14" s="202"/>
      <c r="AGJ14" s="202"/>
      <c r="AGK14" s="202"/>
      <c r="AGL14" s="202"/>
      <c r="AGM14" s="202"/>
      <c r="AGN14" s="202"/>
      <c r="AGO14" s="202"/>
      <c r="AGP14" s="202"/>
      <c r="AGQ14" s="202"/>
      <c r="AGR14" s="202"/>
      <c r="AGS14" s="202"/>
      <c r="AGT14" s="202"/>
      <c r="AGU14" s="202"/>
      <c r="AGV14" s="202"/>
      <c r="AGW14" s="202"/>
      <c r="AGX14" s="202"/>
      <c r="AGY14" s="202"/>
      <c r="AGZ14" s="202"/>
      <c r="AHA14" s="202"/>
      <c r="AHB14" s="202"/>
      <c r="AHC14" s="202"/>
      <c r="AHD14" s="202"/>
      <c r="AHE14" s="202"/>
      <c r="AHF14" s="202"/>
      <c r="AHG14" s="202"/>
      <c r="AHH14" s="202"/>
      <c r="AHI14" s="202"/>
      <c r="AHJ14" s="202"/>
      <c r="AHK14" s="202"/>
      <c r="AHL14" s="202"/>
      <c r="AHM14" s="202"/>
      <c r="AHN14" s="202"/>
      <c r="AHO14" s="202"/>
      <c r="AHP14" s="202"/>
      <c r="AHQ14" s="202"/>
      <c r="AHR14" s="202"/>
      <c r="AHS14" s="202"/>
      <c r="AHT14" s="202"/>
      <c r="AHU14" s="202"/>
      <c r="AHV14" s="202"/>
      <c r="AHW14" s="202"/>
      <c r="AHX14" s="202"/>
      <c r="AHY14" s="202"/>
      <c r="AHZ14" s="202"/>
      <c r="AIA14" s="202"/>
      <c r="AIB14" s="202"/>
      <c r="AIC14" s="202"/>
      <c r="AID14" s="202"/>
      <c r="AIE14" s="202"/>
      <c r="AIF14" s="202"/>
      <c r="AIG14" s="202"/>
      <c r="AIH14" s="202"/>
      <c r="AII14" s="202"/>
      <c r="AIJ14" s="202"/>
      <c r="AIK14" s="202"/>
      <c r="AIL14" s="202"/>
      <c r="AIM14" s="202"/>
      <c r="AIN14" s="202"/>
      <c r="AIO14" s="202"/>
      <c r="AIP14" s="202"/>
      <c r="AIQ14" s="202"/>
      <c r="AIR14" s="202"/>
      <c r="AIS14" s="202"/>
      <c r="AIT14" s="202"/>
      <c r="AIU14" s="202"/>
      <c r="AIV14" s="202"/>
      <c r="AIW14" s="202"/>
      <c r="AIX14" s="202"/>
      <c r="AIY14" s="202"/>
      <c r="AIZ14" s="202"/>
      <c r="AJA14" s="202"/>
      <c r="AJB14" s="202"/>
      <c r="AJC14" s="202"/>
      <c r="AJD14" s="202"/>
      <c r="AJE14" s="202"/>
      <c r="AJF14" s="202"/>
      <c r="AJG14" s="202"/>
      <c r="AJH14" s="202"/>
      <c r="AJI14" s="202"/>
      <c r="AJJ14" s="202"/>
      <c r="AJK14" s="202"/>
      <c r="AJL14" s="202"/>
      <c r="AJM14" s="202"/>
      <c r="AJN14" s="202"/>
      <c r="AJO14" s="202"/>
      <c r="AJP14" s="202"/>
      <c r="AJQ14" s="202"/>
      <c r="AJR14" s="202"/>
      <c r="AJS14" s="202"/>
      <c r="AJT14" s="202"/>
      <c r="AJU14" s="202"/>
      <c r="AJV14" s="202"/>
      <c r="AJW14" s="202"/>
      <c r="AJX14" s="202"/>
      <c r="AJY14" s="202"/>
      <c r="AJZ14" s="202"/>
      <c r="AKA14" s="202"/>
      <c r="AKB14" s="202"/>
      <c r="AKC14" s="202"/>
      <c r="AKD14" s="202"/>
      <c r="AKE14" s="202"/>
      <c r="AKF14" s="202"/>
      <c r="AKG14" s="202"/>
      <c r="AKH14" s="202"/>
      <c r="AKI14" s="202"/>
      <c r="AKJ14" s="202"/>
      <c r="AKK14" s="202"/>
      <c r="AKL14" s="202"/>
      <c r="AKM14" s="202"/>
      <c r="AKN14" s="202"/>
      <c r="AKO14" s="202"/>
      <c r="AKP14" s="202"/>
      <c r="AKQ14" s="202"/>
      <c r="AKR14" s="202"/>
      <c r="AKS14" s="202"/>
      <c r="AKT14" s="202"/>
      <c r="AKU14" s="202"/>
      <c r="AKV14" s="202"/>
      <c r="AKW14" s="202"/>
      <c r="AKX14" s="202"/>
      <c r="AKY14" s="202"/>
      <c r="AKZ14" s="202"/>
      <c r="ALA14" s="202"/>
      <c r="ALB14" s="202"/>
      <c r="ALC14" s="202"/>
      <c r="ALD14" s="202"/>
      <c r="ALE14" s="202"/>
      <c r="ALF14" s="202"/>
      <c r="ALG14" s="202"/>
      <c r="ALH14" s="202"/>
      <c r="ALI14" s="202"/>
      <c r="ALJ14" s="202"/>
      <c r="ALK14" s="202"/>
      <c r="ALL14" s="202"/>
      <c r="ALM14" s="202"/>
      <c r="ALN14" s="202"/>
      <c r="ALO14" s="202"/>
      <c r="ALP14" s="202"/>
      <c r="ALQ14" s="202"/>
      <c r="ALR14" s="202"/>
      <c r="ALS14" s="202"/>
      <c r="ALT14" s="202"/>
      <c r="ALU14" s="202"/>
      <c r="ALV14" s="202"/>
      <c r="ALW14" s="202"/>
      <c r="ALX14" s="202"/>
      <c r="ALY14" s="202"/>
      <c r="ALZ14" s="202"/>
      <c r="AMA14" s="202"/>
      <c r="AMB14" s="202"/>
      <c r="AMC14" s="202"/>
      <c r="AMD14" s="202"/>
      <c r="AME14" s="202"/>
      <c r="AMF14" s="202"/>
      <c r="AMG14" s="202"/>
      <c r="AMH14" s="202"/>
      <c r="AMI14" s="202"/>
      <c r="AMJ14" s="202"/>
      <c r="AMK14" s="202"/>
      <c r="AML14" s="202"/>
      <c r="AMM14" s="202"/>
      <c r="AMN14" s="202"/>
      <c r="AMO14" s="202"/>
      <c r="AMP14" s="202"/>
      <c r="AMQ14" s="202"/>
      <c r="AMR14" s="202"/>
      <c r="AMS14" s="202"/>
      <c r="AMT14" s="202"/>
      <c r="AMU14" s="202"/>
      <c r="AMV14" s="202"/>
      <c r="AMW14" s="202"/>
      <c r="AMX14" s="202"/>
      <c r="AMY14" s="202"/>
      <c r="AMZ14" s="202"/>
      <c r="ANA14" s="202"/>
      <c r="ANB14" s="202"/>
      <c r="ANC14" s="202"/>
      <c r="AND14" s="202"/>
      <c r="ANE14" s="202"/>
      <c r="ANF14" s="202"/>
      <c r="ANG14" s="202"/>
      <c r="ANH14" s="202"/>
      <c r="ANI14" s="202"/>
      <c r="ANJ14" s="202"/>
      <c r="ANK14" s="202"/>
      <c r="ANL14" s="202"/>
      <c r="ANM14" s="202"/>
      <c r="ANN14" s="202"/>
      <c r="ANO14" s="202"/>
      <c r="ANP14" s="202"/>
      <c r="ANQ14" s="202"/>
      <c r="ANR14" s="202"/>
      <c r="ANS14" s="202"/>
      <c r="ANT14" s="202"/>
      <c r="ANU14" s="202"/>
      <c r="ANV14" s="202"/>
      <c r="ANW14" s="202"/>
      <c r="ANX14" s="202"/>
      <c r="ANY14" s="202"/>
      <c r="ANZ14" s="202"/>
      <c r="AOA14" s="202"/>
      <c r="AOB14" s="202"/>
      <c r="AOC14" s="202"/>
      <c r="AOD14" s="202"/>
      <c r="AOE14" s="202"/>
      <c r="AOF14" s="202"/>
      <c r="AOG14" s="202"/>
      <c r="AOH14" s="202"/>
      <c r="AOI14" s="202"/>
      <c r="AOJ14" s="202"/>
      <c r="AOK14" s="202"/>
      <c r="AOL14" s="202"/>
      <c r="AOM14" s="202"/>
      <c r="AON14" s="202"/>
      <c r="AOO14" s="202"/>
      <c r="AOP14" s="202"/>
      <c r="AOQ14" s="202"/>
      <c r="AOR14" s="202"/>
      <c r="AOS14" s="202"/>
      <c r="AOT14" s="202"/>
      <c r="AOU14" s="202"/>
      <c r="AOV14" s="202"/>
      <c r="AOW14" s="202"/>
      <c r="AOX14" s="202"/>
      <c r="AOY14" s="202"/>
      <c r="AOZ14" s="202"/>
      <c r="APA14" s="202"/>
      <c r="APB14" s="202"/>
      <c r="APC14" s="202"/>
      <c r="APD14" s="202"/>
      <c r="APE14" s="202"/>
      <c r="APF14" s="202"/>
      <c r="APG14" s="202"/>
      <c r="APH14" s="202"/>
      <c r="API14" s="202"/>
      <c r="APJ14" s="202"/>
      <c r="APK14" s="202"/>
      <c r="APL14" s="202"/>
      <c r="APM14" s="202"/>
      <c r="APN14" s="202"/>
      <c r="APO14" s="202"/>
      <c r="APP14" s="202"/>
      <c r="APQ14" s="202"/>
      <c r="APR14" s="202"/>
      <c r="APS14" s="202"/>
      <c r="APT14" s="202"/>
      <c r="APU14" s="202"/>
      <c r="APV14" s="202"/>
      <c r="APW14" s="202"/>
      <c r="APX14" s="202"/>
      <c r="APY14" s="202"/>
      <c r="APZ14" s="202"/>
      <c r="AQA14" s="202"/>
      <c r="AQB14" s="202"/>
      <c r="AQC14" s="202"/>
      <c r="AQD14" s="202"/>
      <c r="AQE14" s="202"/>
      <c r="AQF14" s="202"/>
      <c r="AQG14" s="202"/>
      <c r="AQH14" s="202"/>
      <c r="AQI14" s="202"/>
      <c r="AQJ14" s="202"/>
      <c r="AQK14" s="202"/>
      <c r="AQL14" s="202"/>
      <c r="AQM14" s="202"/>
      <c r="AQN14" s="202"/>
      <c r="AQO14" s="202"/>
      <c r="AQP14" s="202"/>
      <c r="AQQ14" s="202"/>
      <c r="AQR14" s="202"/>
      <c r="AQS14" s="202"/>
      <c r="AQT14" s="202"/>
      <c r="AQU14" s="202"/>
      <c r="AQV14" s="202"/>
      <c r="AQW14" s="202"/>
      <c r="AQX14" s="202"/>
      <c r="AQY14" s="202"/>
      <c r="AQZ14" s="202"/>
      <c r="ARA14" s="202"/>
      <c r="ARB14" s="202"/>
      <c r="ARC14" s="202"/>
      <c r="ARD14" s="202"/>
      <c r="ARE14" s="202"/>
      <c r="ARF14" s="202"/>
      <c r="ARG14" s="202"/>
      <c r="ARH14" s="202"/>
      <c r="ARI14" s="202"/>
      <c r="ARJ14" s="202"/>
      <c r="ARK14" s="202"/>
      <c r="ARL14" s="202"/>
      <c r="ARM14" s="202"/>
      <c r="ARN14" s="202"/>
      <c r="ARO14" s="202"/>
      <c r="ARP14" s="202"/>
      <c r="ARQ14" s="202"/>
      <c r="ARR14" s="202"/>
      <c r="ARS14" s="202"/>
      <c r="ART14" s="202"/>
      <c r="ARU14" s="202"/>
      <c r="ARV14" s="202"/>
      <c r="ARW14" s="202"/>
      <c r="ARX14" s="202"/>
      <c r="ARY14" s="202"/>
      <c r="ARZ14" s="202"/>
      <c r="ASA14" s="202"/>
      <c r="ASB14" s="202"/>
      <c r="ASC14" s="202"/>
      <c r="ASD14" s="202"/>
      <c r="ASE14" s="202"/>
      <c r="ASF14" s="202"/>
      <c r="ASG14" s="202"/>
      <c r="ASH14" s="202"/>
      <c r="ASI14" s="202"/>
    </row>
    <row r="15" spans="1:1179" s="203" customFormat="1" ht="15" customHeight="1">
      <c r="A15" s="226" t="s">
        <v>301</v>
      </c>
      <c r="B15" s="227">
        <v>72.16</v>
      </c>
      <c r="C15" s="210">
        <f t="shared" si="19"/>
        <v>144.32</v>
      </c>
      <c r="D15" s="697">
        <v>1.5</v>
      </c>
      <c r="E15" s="227">
        <v>106.41000000000001</v>
      </c>
      <c r="F15" s="227">
        <v>106.38</v>
      </c>
      <c r="G15" s="227">
        <v>111.4</v>
      </c>
      <c r="H15" s="227">
        <v>111.25</v>
      </c>
      <c r="I15" s="227">
        <f t="shared" si="1"/>
        <v>4.99</v>
      </c>
      <c r="J15" s="227">
        <f t="shared" si="2"/>
        <v>4.87</v>
      </c>
      <c r="K15" s="227">
        <f t="shared" si="3"/>
        <v>5.03</v>
      </c>
      <c r="L15" s="227">
        <f t="shared" si="4"/>
        <v>3.2</v>
      </c>
      <c r="M15" s="349">
        <f t="shared" si="20"/>
        <v>0.6</v>
      </c>
      <c r="N15" s="227">
        <f t="shared" si="5"/>
        <v>23.091200000000004</v>
      </c>
      <c r="O15" s="227">
        <f t="shared" si="6"/>
        <v>323.27879999999999</v>
      </c>
      <c r="P15" s="227">
        <f t="shared" si="7"/>
        <v>346.37</v>
      </c>
      <c r="Q15" s="227">
        <f t="shared" si="8"/>
        <v>346.37</v>
      </c>
      <c r="R15" s="227">
        <f t="shared" si="9"/>
        <v>122.38</v>
      </c>
      <c r="S15" s="349">
        <f t="shared" si="21"/>
        <v>1161.49</v>
      </c>
      <c r="T15" s="227">
        <f>ROUND(S15-U15,2)</f>
        <v>404.1</v>
      </c>
      <c r="U15" s="227">
        <f t="shared" si="10"/>
        <v>757.39</v>
      </c>
      <c r="V15" s="227">
        <f t="shared" si="11"/>
        <v>276.58</v>
      </c>
      <c r="W15" s="227">
        <f t="shared" si="12"/>
        <v>0</v>
      </c>
      <c r="X15" s="227">
        <f t="shared" si="13"/>
        <v>0</v>
      </c>
      <c r="Y15" s="227">
        <f t="shared" si="14"/>
        <v>0</v>
      </c>
      <c r="Z15" s="227">
        <f t="shared" si="15"/>
        <v>725.93</v>
      </c>
      <c r="AA15" s="227">
        <f t="shared" si="16"/>
        <v>230.91200000000001</v>
      </c>
      <c r="AB15" s="227">
        <v>2</v>
      </c>
      <c r="AC15" s="209">
        <f t="shared" si="23"/>
        <v>10</v>
      </c>
      <c r="AD15" s="209"/>
      <c r="AE15" s="227">
        <f t="shared" si="24"/>
        <v>72.16</v>
      </c>
      <c r="AF15" s="227">
        <f t="shared" si="17"/>
        <v>1</v>
      </c>
      <c r="AG15" s="349">
        <f t="shared" si="25"/>
        <v>2.7899999999999947</v>
      </c>
      <c r="AH15" s="227" t="s">
        <v>351</v>
      </c>
      <c r="AI15" s="227">
        <f t="shared" si="18"/>
        <v>0</v>
      </c>
      <c r="AJ15" s="234"/>
      <c r="AK15" s="202"/>
      <c r="AL15" s="211"/>
      <c r="AM15" s="211"/>
      <c r="AN15" s="202"/>
      <c r="AO15" s="202"/>
      <c r="AP15" s="202"/>
      <c r="AQ15" s="202"/>
      <c r="AR15" s="202"/>
      <c r="AS15" s="202"/>
      <c r="AT15" s="202"/>
      <c r="AU15" s="202"/>
      <c r="AV15" s="202"/>
      <c r="AW15" s="202"/>
      <c r="AX15" s="202"/>
      <c r="AY15" s="202"/>
      <c r="AZ15" s="202"/>
      <c r="BA15" s="202"/>
      <c r="BB15" s="202"/>
      <c r="BC15" s="202"/>
      <c r="BD15" s="202"/>
      <c r="BE15" s="202"/>
      <c r="BF15" s="202"/>
      <c r="BG15" s="202"/>
      <c r="BH15" s="202"/>
      <c r="BI15" s="202"/>
      <c r="BJ15" s="202"/>
      <c r="BK15" s="202"/>
      <c r="BL15" s="202"/>
      <c r="BM15" s="202"/>
      <c r="BN15" s="202"/>
      <c r="BO15" s="202"/>
      <c r="BP15" s="202"/>
      <c r="BQ15" s="202"/>
      <c r="BR15" s="202"/>
      <c r="BS15" s="202"/>
      <c r="BT15" s="202"/>
      <c r="BU15" s="202"/>
      <c r="BV15" s="202"/>
      <c r="BW15" s="202"/>
      <c r="BX15" s="202"/>
      <c r="BY15" s="202"/>
      <c r="BZ15" s="202"/>
      <c r="CA15" s="202"/>
      <c r="CB15" s="202"/>
      <c r="CC15" s="202"/>
      <c r="CD15" s="202"/>
      <c r="CE15" s="202"/>
      <c r="CF15" s="202"/>
      <c r="CG15" s="202"/>
      <c r="CH15" s="202"/>
      <c r="CI15" s="202"/>
      <c r="CJ15" s="202"/>
      <c r="CK15" s="202"/>
      <c r="CL15" s="202"/>
      <c r="CM15" s="202"/>
      <c r="CN15" s="202"/>
      <c r="CO15" s="202"/>
      <c r="CP15" s="202"/>
      <c r="CQ15" s="202"/>
      <c r="CR15" s="202"/>
      <c r="CS15" s="202"/>
      <c r="CT15" s="202"/>
      <c r="CU15" s="202"/>
      <c r="CV15" s="202"/>
      <c r="CW15" s="202"/>
      <c r="CX15" s="202"/>
      <c r="CY15" s="202"/>
      <c r="CZ15" s="202"/>
      <c r="DA15" s="202"/>
      <c r="DB15" s="202"/>
      <c r="DC15" s="202"/>
      <c r="DD15" s="202"/>
      <c r="DE15" s="202"/>
      <c r="DF15" s="202"/>
      <c r="DG15" s="202"/>
      <c r="DH15" s="202"/>
      <c r="DI15" s="202"/>
      <c r="DJ15" s="202"/>
      <c r="DK15" s="202"/>
      <c r="DL15" s="202"/>
      <c r="DM15" s="202"/>
      <c r="DN15" s="202"/>
      <c r="DO15" s="202"/>
      <c r="DP15" s="202"/>
      <c r="DQ15" s="202"/>
      <c r="DR15" s="202"/>
      <c r="DS15" s="202"/>
      <c r="DT15" s="202"/>
      <c r="DU15" s="202"/>
      <c r="DV15" s="202"/>
      <c r="DW15" s="202"/>
      <c r="DX15" s="202"/>
      <c r="DY15" s="202"/>
      <c r="DZ15" s="202"/>
      <c r="EA15" s="202"/>
      <c r="EB15" s="202"/>
      <c r="EC15" s="202"/>
      <c r="ED15" s="202"/>
      <c r="EE15" s="202"/>
      <c r="EF15" s="202"/>
      <c r="EG15" s="202"/>
      <c r="EH15" s="202"/>
      <c r="EI15" s="202"/>
      <c r="EJ15" s="202"/>
      <c r="EK15" s="202"/>
      <c r="EL15" s="202"/>
      <c r="EM15" s="202"/>
      <c r="EN15" s="202"/>
      <c r="EO15" s="202"/>
      <c r="EP15" s="202"/>
      <c r="EQ15" s="202"/>
      <c r="ER15" s="202"/>
      <c r="ES15" s="202"/>
      <c r="ET15" s="202"/>
      <c r="EU15" s="202"/>
      <c r="EV15" s="202"/>
      <c r="EW15" s="202"/>
      <c r="EX15" s="202"/>
      <c r="EY15" s="202"/>
      <c r="EZ15" s="202"/>
      <c r="FA15" s="202"/>
      <c r="FB15" s="202"/>
      <c r="FC15" s="202"/>
      <c r="FD15" s="202"/>
      <c r="FE15" s="202"/>
      <c r="FF15" s="202"/>
      <c r="FG15" s="202"/>
      <c r="FH15" s="202"/>
      <c r="FI15" s="202"/>
      <c r="FJ15" s="202"/>
      <c r="FK15" s="202"/>
      <c r="FL15" s="202"/>
      <c r="FM15" s="202"/>
      <c r="FN15" s="202"/>
      <c r="FO15" s="202"/>
      <c r="FP15" s="202"/>
      <c r="FQ15" s="202"/>
      <c r="FR15" s="202"/>
      <c r="FS15" s="202"/>
      <c r="FT15" s="202"/>
      <c r="FU15" s="202"/>
      <c r="FV15" s="202"/>
      <c r="FW15" s="202"/>
      <c r="FX15" s="202"/>
      <c r="FY15" s="202"/>
      <c r="FZ15" s="202"/>
      <c r="GA15" s="202"/>
      <c r="GB15" s="202"/>
      <c r="GC15" s="202"/>
      <c r="GD15" s="202"/>
      <c r="GE15" s="202"/>
      <c r="GF15" s="202"/>
      <c r="GG15" s="202"/>
      <c r="GH15" s="202"/>
      <c r="GI15" s="202"/>
      <c r="GJ15" s="202"/>
      <c r="GK15" s="202"/>
      <c r="GL15" s="202"/>
      <c r="GM15" s="202"/>
      <c r="GN15" s="202"/>
      <c r="GO15" s="202"/>
      <c r="GP15" s="202"/>
      <c r="GQ15" s="202"/>
      <c r="GR15" s="202"/>
      <c r="GS15" s="202"/>
      <c r="GT15" s="202"/>
      <c r="GU15" s="202"/>
      <c r="GV15" s="202"/>
      <c r="GW15" s="202"/>
      <c r="GX15" s="202"/>
      <c r="GY15" s="202"/>
      <c r="GZ15" s="202"/>
      <c r="HA15" s="202"/>
      <c r="HB15" s="202"/>
      <c r="HC15" s="202"/>
      <c r="HD15" s="202"/>
      <c r="HE15" s="202"/>
      <c r="HF15" s="202"/>
      <c r="HG15" s="202"/>
      <c r="HH15" s="202"/>
      <c r="HI15" s="202"/>
      <c r="HJ15" s="202"/>
      <c r="HK15" s="202"/>
      <c r="HL15" s="202"/>
      <c r="HM15" s="202"/>
      <c r="HN15" s="202"/>
      <c r="HO15" s="202"/>
      <c r="HP15" s="202"/>
      <c r="HQ15" s="202"/>
      <c r="HR15" s="202"/>
      <c r="HS15" s="202"/>
      <c r="HT15" s="202"/>
      <c r="HU15" s="202"/>
      <c r="HV15" s="202"/>
      <c r="HW15" s="202"/>
      <c r="HX15" s="202"/>
      <c r="HY15" s="202"/>
      <c r="HZ15" s="202"/>
      <c r="IA15" s="202"/>
      <c r="IB15" s="202"/>
      <c r="IC15" s="202"/>
      <c r="ID15" s="202"/>
      <c r="IE15" s="202"/>
      <c r="IF15" s="202"/>
      <c r="IG15" s="202"/>
      <c r="IH15" s="202"/>
      <c r="II15" s="202"/>
      <c r="IJ15" s="202"/>
      <c r="IK15" s="202"/>
      <c r="IL15" s="202"/>
      <c r="IM15" s="202"/>
      <c r="IN15" s="202"/>
      <c r="IO15" s="202"/>
      <c r="IP15" s="202"/>
      <c r="IQ15" s="202"/>
      <c r="IR15" s="202"/>
      <c r="IS15" s="202"/>
      <c r="IT15" s="202"/>
      <c r="IU15" s="202"/>
      <c r="IV15" s="202"/>
      <c r="IW15" s="202"/>
      <c r="IX15" s="202"/>
      <c r="IY15" s="202"/>
      <c r="IZ15" s="202"/>
      <c r="JA15" s="202"/>
      <c r="JB15" s="202"/>
      <c r="JC15" s="202"/>
      <c r="JD15" s="202"/>
      <c r="JE15" s="202"/>
      <c r="JF15" s="202"/>
      <c r="JG15" s="202"/>
      <c r="JH15" s="202"/>
      <c r="JI15" s="202"/>
      <c r="JJ15" s="202"/>
      <c r="JK15" s="202"/>
      <c r="JL15" s="202"/>
      <c r="JM15" s="202"/>
      <c r="JN15" s="202"/>
      <c r="JO15" s="202"/>
      <c r="JP15" s="202"/>
      <c r="JQ15" s="202"/>
      <c r="JR15" s="202"/>
      <c r="JS15" s="202"/>
      <c r="JT15" s="202"/>
      <c r="JU15" s="202"/>
      <c r="JV15" s="202"/>
      <c r="JW15" s="202"/>
      <c r="JX15" s="202"/>
      <c r="JY15" s="202"/>
      <c r="JZ15" s="202"/>
      <c r="KA15" s="202"/>
      <c r="KB15" s="202"/>
      <c r="KC15" s="202"/>
      <c r="KD15" s="202"/>
      <c r="KE15" s="202"/>
      <c r="KF15" s="202"/>
      <c r="KG15" s="202"/>
      <c r="KH15" s="202"/>
      <c r="KI15" s="202"/>
      <c r="KJ15" s="202"/>
      <c r="KK15" s="202"/>
      <c r="KL15" s="202"/>
      <c r="KM15" s="202"/>
      <c r="KN15" s="202"/>
      <c r="KO15" s="202"/>
      <c r="KP15" s="202"/>
      <c r="KQ15" s="202"/>
      <c r="KR15" s="202"/>
      <c r="KS15" s="202"/>
      <c r="KT15" s="202"/>
      <c r="KU15" s="202"/>
      <c r="KV15" s="202"/>
      <c r="KW15" s="202"/>
      <c r="KX15" s="202"/>
      <c r="KY15" s="202"/>
      <c r="KZ15" s="202"/>
      <c r="LA15" s="202"/>
      <c r="LB15" s="202"/>
      <c r="LC15" s="202"/>
      <c r="LD15" s="202"/>
      <c r="LE15" s="202"/>
      <c r="LF15" s="202"/>
      <c r="LG15" s="202"/>
      <c r="LH15" s="202"/>
      <c r="LI15" s="202"/>
      <c r="LJ15" s="202"/>
      <c r="LK15" s="202"/>
      <c r="LL15" s="202"/>
      <c r="LM15" s="202"/>
      <c r="LN15" s="202"/>
      <c r="LO15" s="202"/>
      <c r="LP15" s="202"/>
      <c r="LQ15" s="202"/>
      <c r="LR15" s="202"/>
      <c r="LS15" s="202"/>
      <c r="LT15" s="202"/>
      <c r="LU15" s="202"/>
      <c r="LV15" s="202"/>
      <c r="LW15" s="202"/>
      <c r="LX15" s="202"/>
      <c r="LY15" s="202"/>
      <c r="LZ15" s="202"/>
      <c r="MA15" s="202"/>
      <c r="MB15" s="202"/>
      <c r="MC15" s="202"/>
      <c r="MD15" s="202"/>
      <c r="ME15" s="202"/>
      <c r="MF15" s="202"/>
      <c r="MG15" s="202"/>
      <c r="MH15" s="202"/>
      <c r="MI15" s="202"/>
      <c r="MJ15" s="202"/>
      <c r="MK15" s="202"/>
      <c r="ML15" s="202"/>
      <c r="MM15" s="202"/>
      <c r="MN15" s="202"/>
      <c r="MO15" s="202"/>
      <c r="MP15" s="202"/>
      <c r="MQ15" s="202"/>
      <c r="MR15" s="202"/>
      <c r="MS15" s="202"/>
      <c r="MT15" s="202"/>
      <c r="MU15" s="202"/>
      <c r="MV15" s="202"/>
      <c r="MW15" s="202"/>
      <c r="MX15" s="202"/>
      <c r="MY15" s="202"/>
      <c r="MZ15" s="202"/>
      <c r="NA15" s="202"/>
      <c r="NB15" s="202"/>
      <c r="NC15" s="202"/>
      <c r="ND15" s="202"/>
      <c r="NE15" s="202"/>
      <c r="NF15" s="202"/>
      <c r="NG15" s="202"/>
      <c r="NH15" s="202"/>
      <c r="NI15" s="202"/>
      <c r="NJ15" s="202"/>
      <c r="NK15" s="202"/>
      <c r="NL15" s="202"/>
      <c r="NM15" s="202"/>
      <c r="NN15" s="202"/>
      <c r="NO15" s="202"/>
      <c r="NP15" s="202"/>
      <c r="NQ15" s="202"/>
      <c r="NR15" s="202"/>
      <c r="NS15" s="202"/>
      <c r="NT15" s="202"/>
      <c r="NU15" s="202"/>
      <c r="NV15" s="202"/>
      <c r="NW15" s="202"/>
      <c r="NX15" s="202"/>
      <c r="NY15" s="202"/>
      <c r="NZ15" s="202"/>
      <c r="OA15" s="202"/>
      <c r="OB15" s="202"/>
      <c r="OC15" s="202"/>
      <c r="OD15" s="202"/>
      <c r="OE15" s="202"/>
      <c r="OF15" s="202"/>
      <c r="OG15" s="202"/>
      <c r="OH15" s="202"/>
      <c r="OI15" s="202"/>
      <c r="OJ15" s="202"/>
      <c r="OK15" s="202"/>
      <c r="OL15" s="202"/>
      <c r="OM15" s="202"/>
      <c r="ON15" s="202"/>
      <c r="OO15" s="202"/>
      <c r="OP15" s="202"/>
      <c r="OQ15" s="202"/>
      <c r="OR15" s="202"/>
      <c r="OS15" s="202"/>
      <c r="OT15" s="202"/>
      <c r="OU15" s="202"/>
      <c r="OV15" s="202"/>
      <c r="OW15" s="202"/>
      <c r="OX15" s="202"/>
      <c r="OY15" s="202"/>
      <c r="OZ15" s="202"/>
      <c r="PA15" s="202"/>
      <c r="PB15" s="202"/>
      <c r="PC15" s="202"/>
      <c r="PD15" s="202"/>
      <c r="PE15" s="202"/>
      <c r="PF15" s="202"/>
      <c r="PG15" s="202"/>
      <c r="PH15" s="202"/>
      <c r="PI15" s="202"/>
      <c r="PJ15" s="202"/>
      <c r="PK15" s="202"/>
      <c r="PL15" s="202"/>
      <c r="PM15" s="202"/>
      <c r="PN15" s="202"/>
      <c r="PO15" s="202"/>
      <c r="PP15" s="202"/>
      <c r="PQ15" s="202"/>
      <c r="PR15" s="202"/>
      <c r="PS15" s="202"/>
      <c r="PT15" s="202"/>
      <c r="PU15" s="202"/>
      <c r="PV15" s="202"/>
      <c r="PW15" s="202"/>
      <c r="PX15" s="202"/>
      <c r="PY15" s="202"/>
      <c r="PZ15" s="202"/>
      <c r="QA15" s="202"/>
      <c r="QB15" s="202"/>
      <c r="QC15" s="202"/>
      <c r="QD15" s="202"/>
      <c r="QE15" s="202"/>
      <c r="QF15" s="202"/>
      <c r="QG15" s="202"/>
      <c r="QH15" s="202"/>
      <c r="QI15" s="202"/>
      <c r="QJ15" s="202"/>
      <c r="QK15" s="202"/>
      <c r="QL15" s="202"/>
      <c r="QM15" s="202"/>
      <c r="QN15" s="202"/>
      <c r="QO15" s="202"/>
      <c r="QP15" s="202"/>
      <c r="QQ15" s="202"/>
      <c r="QR15" s="202"/>
      <c r="QS15" s="202"/>
      <c r="QT15" s="202"/>
      <c r="QU15" s="202"/>
      <c r="QV15" s="202"/>
      <c r="QW15" s="202"/>
      <c r="QX15" s="202"/>
      <c r="QY15" s="202"/>
      <c r="QZ15" s="202"/>
      <c r="RA15" s="202"/>
      <c r="RB15" s="202"/>
      <c r="RC15" s="202"/>
      <c r="RD15" s="202"/>
      <c r="RE15" s="202"/>
      <c r="RF15" s="202"/>
      <c r="RG15" s="202"/>
      <c r="RH15" s="202"/>
      <c r="RI15" s="202"/>
      <c r="RJ15" s="202"/>
      <c r="RK15" s="202"/>
      <c r="RL15" s="202"/>
      <c r="RM15" s="202"/>
      <c r="RN15" s="202"/>
      <c r="RO15" s="202"/>
      <c r="RP15" s="202"/>
      <c r="RQ15" s="202"/>
      <c r="RR15" s="202"/>
      <c r="RS15" s="202"/>
      <c r="RT15" s="202"/>
      <c r="RU15" s="202"/>
      <c r="RV15" s="202"/>
      <c r="RW15" s="202"/>
      <c r="RX15" s="202"/>
      <c r="RY15" s="202"/>
      <c r="RZ15" s="202"/>
      <c r="SA15" s="202"/>
      <c r="SB15" s="202"/>
      <c r="SC15" s="202"/>
      <c r="SD15" s="202"/>
      <c r="SE15" s="202"/>
      <c r="SF15" s="202"/>
      <c r="SG15" s="202"/>
      <c r="SH15" s="202"/>
      <c r="SI15" s="202"/>
      <c r="SJ15" s="202"/>
      <c r="SK15" s="202"/>
      <c r="SL15" s="202"/>
      <c r="SM15" s="202"/>
      <c r="SN15" s="202"/>
      <c r="SO15" s="202"/>
      <c r="SP15" s="202"/>
      <c r="SQ15" s="202"/>
      <c r="SR15" s="202"/>
      <c r="SS15" s="202"/>
      <c r="ST15" s="202"/>
      <c r="SU15" s="202"/>
      <c r="SV15" s="202"/>
      <c r="SW15" s="202"/>
      <c r="SX15" s="202"/>
      <c r="SY15" s="202"/>
      <c r="SZ15" s="202"/>
      <c r="TA15" s="202"/>
      <c r="TB15" s="202"/>
      <c r="TC15" s="202"/>
      <c r="TD15" s="202"/>
      <c r="TE15" s="202"/>
      <c r="TF15" s="202"/>
      <c r="TG15" s="202"/>
      <c r="TH15" s="202"/>
      <c r="TI15" s="202"/>
      <c r="TJ15" s="202"/>
      <c r="TK15" s="202"/>
      <c r="TL15" s="202"/>
      <c r="TM15" s="202"/>
      <c r="TN15" s="202"/>
      <c r="TO15" s="202"/>
      <c r="TP15" s="202"/>
      <c r="TQ15" s="202"/>
      <c r="TR15" s="202"/>
      <c r="TS15" s="202"/>
      <c r="TT15" s="202"/>
      <c r="TU15" s="202"/>
      <c r="TV15" s="202"/>
      <c r="TW15" s="202"/>
      <c r="TX15" s="202"/>
      <c r="TY15" s="202"/>
      <c r="TZ15" s="202"/>
      <c r="UA15" s="202"/>
      <c r="UB15" s="202"/>
      <c r="UC15" s="202"/>
      <c r="UD15" s="202"/>
      <c r="UE15" s="202"/>
      <c r="UF15" s="202"/>
      <c r="UG15" s="202"/>
      <c r="UH15" s="202"/>
      <c r="UI15" s="202"/>
      <c r="UJ15" s="202"/>
      <c r="UK15" s="202"/>
      <c r="UL15" s="202"/>
      <c r="UM15" s="202"/>
      <c r="UN15" s="202"/>
      <c r="UO15" s="202"/>
      <c r="UP15" s="202"/>
      <c r="UQ15" s="202"/>
      <c r="UR15" s="202"/>
      <c r="US15" s="202"/>
      <c r="UT15" s="202"/>
      <c r="UU15" s="202"/>
      <c r="UV15" s="202"/>
      <c r="UW15" s="202"/>
      <c r="UX15" s="202"/>
      <c r="UY15" s="202"/>
      <c r="UZ15" s="202"/>
      <c r="VA15" s="202"/>
      <c r="VB15" s="202"/>
      <c r="VC15" s="202"/>
      <c r="VD15" s="202"/>
      <c r="VE15" s="202"/>
      <c r="VF15" s="202"/>
      <c r="VG15" s="202"/>
      <c r="VH15" s="202"/>
      <c r="VI15" s="202"/>
      <c r="VJ15" s="202"/>
      <c r="VK15" s="202"/>
      <c r="VL15" s="202"/>
      <c r="VM15" s="202"/>
      <c r="VN15" s="202"/>
      <c r="VO15" s="202"/>
      <c r="VP15" s="202"/>
      <c r="VQ15" s="202"/>
      <c r="VR15" s="202"/>
      <c r="VS15" s="202"/>
      <c r="VT15" s="202"/>
      <c r="VU15" s="202"/>
      <c r="VV15" s="202"/>
      <c r="VW15" s="202"/>
      <c r="VX15" s="202"/>
      <c r="VY15" s="202"/>
      <c r="VZ15" s="202"/>
      <c r="WA15" s="202"/>
      <c r="WB15" s="202"/>
      <c r="WC15" s="202"/>
      <c r="WD15" s="202"/>
      <c r="WE15" s="202"/>
      <c r="WF15" s="202"/>
      <c r="WG15" s="202"/>
      <c r="WH15" s="202"/>
      <c r="WI15" s="202"/>
      <c r="WJ15" s="202"/>
      <c r="WK15" s="202"/>
      <c r="WL15" s="202"/>
      <c r="WM15" s="202"/>
      <c r="WN15" s="202"/>
      <c r="WO15" s="202"/>
      <c r="WP15" s="202"/>
      <c r="WQ15" s="202"/>
      <c r="WR15" s="202"/>
      <c r="WS15" s="202"/>
      <c r="WT15" s="202"/>
      <c r="WU15" s="202"/>
      <c r="WV15" s="202"/>
      <c r="WW15" s="202"/>
      <c r="WX15" s="202"/>
      <c r="WY15" s="202"/>
      <c r="WZ15" s="202"/>
      <c r="XA15" s="202"/>
      <c r="XB15" s="202"/>
      <c r="XC15" s="202"/>
      <c r="XD15" s="202"/>
      <c r="XE15" s="202"/>
      <c r="XF15" s="202"/>
      <c r="XG15" s="202"/>
      <c r="XH15" s="202"/>
      <c r="XI15" s="202"/>
      <c r="XJ15" s="202"/>
      <c r="XK15" s="202"/>
      <c r="XL15" s="202"/>
      <c r="XM15" s="202"/>
      <c r="XN15" s="202"/>
      <c r="XO15" s="202"/>
      <c r="XP15" s="202"/>
      <c r="XQ15" s="202"/>
      <c r="XR15" s="202"/>
      <c r="XS15" s="202"/>
      <c r="XT15" s="202"/>
      <c r="XU15" s="202"/>
      <c r="XV15" s="202"/>
      <c r="XW15" s="202"/>
      <c r="XX15" s="202"/>
      <c r="XY15" s="202"/>
      <c r="XZ15" s="202"/>
      <c r="YA15" s="202"/>
      <c r="YB15" s="202"/>
      <c r="YC15" s="202"/>
      <c r="YD15" s="202"/>
      <c r="YE15" s="202"/>
      <c r="YF15" s="202"/>
      <c r="YG15" s="202"/>
      <c r="YH15" s="202"/>
      <c r="YI15" s="202"/>
      <c r="YJ15" s="202"/>
      <c r="YK15" s="202"/>
      <c r="YL15" s="202"/>
      <c r="YM15" s="202"/>
      <c r="YN15" s="202"/>
      <c r="YO15" s="202"/>
      <c r="YP15" s="202"/>
      <c r="YQ15" s="202"/>
      <c r="YR15" s="202"/>
      <c r="YS15" s="202"/>
      <c r="YT15" s="202"/>
      <c r="YU15" s="202"/>
      <c r="YV15" s="202"/>
      <c r="YW15" s="202"/>
      <c r="YX15" s="202"/>
      <c r="YY15" s="202"/>
      <c r="YZ15" s="202"/>
      <c r="ZA15" s="202"/>
      <c r="ZB15" s="202"/>
      <c r="ZC15" s="202"/>
      <c r="ZD15" s="202"/>
      <c r="ZE15" s="202"/>
      <c r="ZF15" s="202"/>
      <c r="ZG15" s="202"/>
      <c r="ZH15" s="202"/>
      <c r="ZI15" s="202"/>
      <c r="ZJ15" s="202"/>
      <c r="ZK15" s="202"/>
      <c r="ZL15" s="202"/>
      <c r="ZM15" s="202"/>
      <c r="ZN15" s="202"/>
      <c r="ZO15" s="202"/>
      <c r="ZP15" s="202"/>
      <c r="ZQ15" s="202"/>
      <c r="ZR15" s="202"/>
      <c r="ZS15" s="202"/>
      <c r="ZT15" s="202"/>
      <c r="ZU15" s="202"/>
      <c r="ZV15" s="202"/>
      <c r="ZW15" s="202"/>
      <c r="ZX15" s="202"/>
      <c r="ZY15" s="202"/>
      <c r="ZZ15" s="202"/>
      <c r="AAA15" s="202"/>
      <c r="AAB15" s="202"/>
      <c r="AAC15" s="202"/>
      <c r="AAD15" s="202"/>
      <c r="AAE15" s="202"/>
      <c r="AAF15" s="202"/>
      <c r="AAG15" s="202"/>
      <c r="AAH15" s="202"/>
      <c r="AAI15" s="202"/>
      <c r="AAJ15" s="202"/>
      <c r="AAK15" s="202"/>
      <c r="AAL15" s="202"/>
      <c r="AAM15" s="202"/>
      <c r="AAN15" s="202"/>
      <c r="AAO15" s="202"/>
      <c r="AAP15" s="202"/>
      <c r="AAQ15" s="202"/>
      <c r="AAR15" s="202"/>
      <c r="AAS15" s="202"/>
      <c r="AAT15" s="202"/>
      <c r="AAU15" s="202"/>
      <c r="AAV15" s="202"/>
      <c r="AAW15" s="202"/>
      <c r="AAX15" s="202"/>
      <c r="AAY15" s="202"/>
      <c r="AAZ15" s="202"/>
      <c r="ABA15" s="202"/>
      <c r="ABB15" s="202"/>
      <c r="ABC15" s="202"/>
      <c r="ABD15" s="202"/>
      <c r="ABE15" s="202"/>
      <c r="ABF15" s="202"/>
      <c r="ABG15" s="202"/>
      <c r="ABH15" s="202"/>
      <c r="ABI15" s="202"/>
      <c r="ABJ15" s="202"/>
      <c r="ABK15" s="202"/>
      <c r="ABL15" s="202"/>
      <c r="ABM15" s="202"/>
      <c r="ABN15" s="202"/>
      <c r="ABO15" s="202"/>
      <c r="ABP15" s="202"/>
      <c r="ABQ15" s="202"/>
      <c r="ABR15" s="202"/>
      <c r="ABS15" s="202"/>
      <c r="ABT15" s="202"/>
      <c r="ABU15" s="202"/>
      <c r="ABV15" s="202"/>
      <c r="ABW15" s="202"/>
      <c r="ABX15" s="202"/>
      <c r="ABY15" s="202"/>
      <c r="ABZ15" s="202"/>
      <c r="ACA15" s="202"/>
      <c r="ACB15" s="202"/>
      <c r="ACC15" s="202"/>
      <c r="ACD15" s="202"/>
      <c r="ACE15" s="202"/>
      <c r="ACF15" s="202"/>
      <c r="ACG15" s="202"/>
      <c r="ACH15" s="202"/>
      <c r="ACI15" s="202"/>
      <c r="ACJ15" s="202"/>
      <c r="ACK15" s="202"/>
      <c r="ACL15" s="202"/>
      <c r="ACM15" s="202"/>
      <c r="ACN15" s="202"/>
      <c r="ACO15" s="202"/>
      <c r="ACP15" s="202"/>
      <c r="ACQ15" s="202"/>
      <c r="ACR15" s="202"/>
      <c r="ACS15" s="202"/>
      <c r="ACT15" s="202"/>
      <c r="ACU15" s="202"/>
      <c r="ACV15" s="202"/>
      <c r="ACW15" s="202"/>
      <c r="ACX15" s="202"/>
      <c r="ACY15" s="202"/>
      <c r="ACZ15" s="202"/>
      <c r="ADA15" s="202"/>
      <c r="ADB15" s="202"/>
      <c r="ADC15" s="202"/>
      <c r="ADD15" s="202"/>
      <c r="ADE15" s="202"/>
      <c r="ADF15" s="202"/>
      <c r="ADG15" s="202"/>
      <c r="ADH15" s="202"/>
      <c r="ADI15" s="202"/>
      <c r="ADJ15" s="202"/>
      <c r="ADK15" s="202"/>
      <c r="ADL15" s="202"/>
      <c r="ADM15" s="202"/>
      <c r="ADN15" s="202"/>
      <c r="ADO15" s="202"/>
      <c r="ADP15" s="202"/>
      <c r="ADQ15" s="202"/>
      <c r="ADR15" s="202"/>
      <c r="ADS15" s="202"/>
      <c r="ADT15" s="202"/>
      <c r="ADU15" s="202"/>
      <c r="ADV15" s="202"/>
      <c r="ADW15" s="202"/>
      <c r="ADX15" s="202"/>
      <c r="ADY15" s="202"/>
      <c r="ADZ15" s="202"/>
      <c r="AEA15" s="202"/>
      <c r="AEB15" s="202"/>
      <c r="AEC15" s="202"/>
      <c r="AED15" s="202"/>
      <c r="AEE15" s="202"/>
      <c r="AEF15" s="202"/>
      <c r="AEG15" s="202"/>
      <c r="AEH15" s="202"/>
      <c r="AEI15" s="202"/>
      <c r="AEJ15" s="202"/>
      <c r="AEK15" s="202"/>
      <c r="AEL15" s="202"/>
      <c r="AEM15" s="202"/>
      <c r="AEN15" s="202"/>
      <c r="AEO15" s="202"/>
      <c r="AEP15" s="202"/>
      <c r="AEQ15" s="202"/>
      <c r="AER15" s="202"/>
      <c r="AES15" s="202"/>
      <c r="AET15" s="202"/>
      <c r="AEU15" s="202"/>
      <c r="AEV15" s="202"/>
      <c r="AEW15" s="202"/>
      <c r="AEX15" s="202"/>
      <c r="AEY15" s="202"/>
      <c r="AEZ15" s="202"/>
      <c r="AFA15" s="202"/>
      <c r="AFB15" s="202"/>
      <c r="AFC15" s="202"/>
      <c r="AFD15" s="202"/>
      <c r="AFE15" s="202"/>
      <c r="AFF15" s="202"/>
      <c r="AFG15" s="202"/>
      <c r="AFH15" s="202"/>
      <c r="AFI15" s="202"/>
      <c r="AFJ15" s="202"/>
      <c r="AFK15" s="202"/>
      <c r="AFL15" s="202"/>
      <c r="AFM15" s="202"/>
      <c r="AFN15" s="202"/>
      <c r="AFO15" s="202"/>
      <c r="AFP15" s="202"/>
      <c r="AFQ15" s="202"/>
      <c r="AFR15" s="202"/>
      <c r="AFS15" s="202"/>
      <c r="AFT15" s="202"/>
      <c r="AFU15" s="202"/>
      <c r="AFV15" s="202"/>
      <c r="AFW15" s="202"/>
      <c r="AFX15" s="202"/>
      <c r="AFY15" s="202"/>
      <c r="AFZ15" s="202"/>
      <c r="AGA15" s="202"/>
      <c r="AGB15" s="202"/>
      <c r="AGC15" s="202"/>
      <c r="AGD15" s="202"/>
      <c r="AGE15" s="202"/>
      <c r="AGF15" s="202"/>
      <c r="AGG15" s="202"/>
      <c r="AGH15" s="202"/>
      <c r="AGI15" s="202"/>
      <c r="AGJ15" s="202"/>
      <c r="AGK15" s="202"/>
      <c r="AGL15" s="202"/>
      <c r="AGM15" s="202"/>
      <c r="AGN15" s="202"/>
      <c r="AGO15" s="202"/>
      <c r="AGP15" s="202"/>
      <c r="AGQ15" s="202"/>
      <c r="AGR15" s="202"/>
      <c r="AGS15" s="202"/>
      <c r="AGT15" s="202"/>
      <c r="AGU15" s="202"/>
      <c r="AGV15" s="202"/>
      <c r="AGW15" s="202"/>
      <c r="AGX15" s="202"/>
      <c r="AGY15" s="202"/>
      <c r="AGZ15" s="202"/>
      <c r="AHA15" s="202"/>
      <c r="AHB15" s="202"/>
      <c r="AHC15" s="202"/>
      <c r="AHD15" s="202"/>
      <c r="AHE15" s="202"/>
      <c r="AHF15" s="202"/>
      <c r="AHG15" s="202"/>
      <c r="AHH15" s="202"/>
      <c r="AHI15" s="202"/>
      <c r="AHJ15" s="202"/>
      <c r="AHK15" s="202"/>
      <c r="AHL15" s="202"/>
      <c r="AHM15" s="202"/>
      <c r="AHN15" s="202"/>
      <c r="AHO15" s="202"/>
      <c r="AHP15" s="202"/>
      <c r="AHQ15" s="202"/>
      <c r="AHR15" s="202"/>
      <c r="AHS15" s="202"/>
      <c r="AHT15" s="202"/>
      <c r="AHU15" s="202"/>
      <c r="AHV15" s="202"/>
      <c r="AHW15" s="202"/>
      <c r="AHX15" s="202"/>
      <c r="AHY15" s="202"/>
      <c r="AHZ15" s="202"/>
      <c r="AIA15" s="202"/>
      <c r="AIB15" s="202"/>
      <c r="AIC15" s="202"/>
      <c r="AID15" s="202"/>
      <c r="AIE15" s="202"/>
      <c r="AIF15" s="202"/>
      <c r="AIG15" s="202"/>
      <c r="AIH15" s="202"/>
      <c r="AII15" s="202"/>
      <c r="AIJ15" s="202"/>
      <c r="AIK15" s="202"/>
      <c r="AIL15" s="202"/>
      <c r="AIM15" s="202"/>
      <c r="AIN15" s="202"/>
      <c r="AIO15" s="202"/>
      <c r="AIP15" s="202"/>
      <c r="AIQ15" s="202"/>
      <c r="AIR15" s="202"/>
      <c r="AIS15" s="202"/>
      <c r="AIT15" s="202"/>
      <c r="AIU15" s="202"/>
      <c r="AIV15" s="202"/>
      <c r="AIW15" s="202"/>
      <c r="AIX15" s="202"/>
      <c r="AIY15" s="202"/>
      <c r="AIZ15" s="202"/>
      <c r="AJA15" s="202"/>
      <c r="AJB15" s="202"/>
      <c r="AJC15" s="202"/>
      <c r="AJD15" s="202"/>
      <c r="AJE15" s="202"/>
      <c r="AJF15" s="202"/>
      <c r="AJG15" s="202"/>
      <c r="AJH15" s="202"/>
      <c r="AJI15" s="202"/>
      <c r="AJJ15" s="202"/>
      <c r="AJK15" s="202"/>
      <c r="AJL15" s="202"/>
      <c r="AJM15" s="202"/>
      <c r="AJN15" s="202"/>
      <c r="AJO15" s="202"/>
      <c r="AJP15" s="202"/>
      <c r="AJQ15" s="202"/>
      <c r="AJR15" s="202"/>
      <c r="AJS15" s="202"/>
      <c r="AJT15" s="202"/>
      <c r="AJU15" s="202"/>
      <c r="AJV15" s="202"/>
      <c r="AJW15" s="202"/>
      <c r="AJX15" s="202"/>
      <c r="AJY15" s="202"/>
      <c r="AJZ15" s="202"/>
      <c r="AKA15" s="202"/>
      <c r="AKB15" s="202"/>
      <c r="AKC15" s="202"/>
      <c r="AKD15" s="202"/>
      <c r="AKE15" s="202"/>
      <c r="AKF15" s="202"/>
      <c r="AKG15" s="202"/>
      <c r="AKH15" s="202"/>
      <c r="AKI15" s="202"/>
      <c r="AKJ15" s="202"/>
      <c r="AKK15" s="202"/>
      <c r="AKL15" s="202"/>
      <c r="AKM15" s="202"/>
      <c r="AKN15" s="202"/>
      <c r="AKO15" s="202"/>
      <c r="AKP15" s="202"/>
      <c r="AKQ15" s="202"/>
      <c r="AKR15" s="202"/>
      <c r="AKS15" s="202"/>
      <c r="AKT15" s="202"/>
      <c r="AKU15" s="202"/>
      <c r="AKV15" s="202"/>
      <c r="AKW15" s="202"/>
      <c r="AKX15" s="202"/>
      <c r="AKY15" s="202"/>
      <c r="AKZ15" s="202"/>
      <c r="ALA15" s="202"/>
      <c r="ALB15" s="202"/>
      <c r="ALC15" s="202"/>
      <c r="ALD15" s="202"/>
      <c r="ALE15" s="202"/>
      <c r="ALF15" s="202"/>
      <c r="ALG15" s="202"/>
      <c r="ALH15" s="202"/>
      <c r="ALI15" s="202"/>
      <c r="ALJ15" s="202"/>
      <c r="ALK15" s="202"/>
      <c r="ALL15" s="202"/>
      <c r="ALM15" s="202"/>
      <c r="ALN15" s="202"/>
      <c r="ALO15" s="202"/>
      <c r="ALP15" s="202"/>
      <c r="ALQ15" s="202"/>
      <c r="ALR15" s="202"/>
      <c r="ALS15" s="202"/>
      <c r="ALT15" s="202"/>
      <c r="ALU15" s="202"/>
      <c r="ALV15" s="202"/>
      <c r="ALW15" s="202"/>
      <c r="ALX15" s="202"/>
      <c r="ALY15" s="202"/>
      <c r="ALZ15" s="202"/>
      <c r="AMA15" s="202"/>
      <c r="AMB15" s="202"/>
      <c r="AMC15" s="202"/>
      <c r="AMD15" s="202"/>
      <c r="AME15" s="202"/>
      <c r="AMF15" s="202"/>
      <c r="AMG15" s="202"/>
      <c r="AMH15" s="202"/>
      <c r="AMI15" s="202"/>
      <c r="AMJ15" s="202"/>
      <c r="AMK15" s="202"/>
      <c r="AML15" s="202"/>
      <c r="AMM15" s="202"/>
      <c r="AMN15" s="202"/>
      <c r="AMO15" s="202"/>
      <c r="AMP15" s="202"/>
      <c r="AMQ15" s="202"/>
      <c r="AMR15" s="202"/>
      <c r="AMS15" s="202"/>
      <c r="AMT15" s="202"/>
      <c r="AMU15" s="202"/>
      <c r="AMV15" s="202"/>
      <c r="AMW15" s="202"/>
      <c r="AMX15" s="202"/>
      <c r="AMY15" s="202"/>
      <c r="AMZ15" s="202"/>
      <c r="ANA15" s="202"/>
      <c r="ANB15" s="202"/>
      <c r="ANC15" s="202"/>
      <c r="AND15" s="202"/>
      <c r="ANE15" s="202"/>
      <c r="ANF15" s="202"/>
      <c r="ANG15" s="202"/>
      <c r="ANH15" s="202"/>
      <c r="ANI15" s="202"/>
      <c r="ANJ15" s="202"/>
      <c r="ANK15" s="202"/>
      <c r="ANL15" s="202"/>
      <c r="ANM15" s="202"/>
      <c r="ANN15" s="202"/>
      <c r="ANO15" s="202"/>
      <c r="ANP15" s="202"/>
      <c r="ANQ15" s="202"/>
      <c r="ANR15" s="202"/>
      <c r="ANS15" s="202"/>
      <c r="ANT15" s="202"/>
      <c r="ANU15" s="202"/>
      <c r="ANV15" s="202"/>
      <c r="ANW15" s="202"/>
      <c r="ANX15" s="202"/>
      <c r="ANY15" s="202"/>
      <c r="ANZ15" s="202"/>
      <c r="AOA15" s="202"/>
      <c r="AOB15" s="202"/>
      <c r="AOC15" s="202"/>
      <c r="AOD15" s="202"/>
      <c r="AOE15" s="202"/>
      <c r="AOF15" s="202"/>
      <c r="AOG15" s="202"/>
      <c r="AOH15" s="202"/>
      <c r="AOI15" s="202"/>
      <c r="AOJ15" s="202"/>
      <c r="AOK15" s="202"/>
      <c r="AOL15" s="202"/>
      <c r="AOM15" s="202"/>
      <c r="AON15" s="202"/>
      <c r="AOO15" s="202"/>
      <c r="AOP15" s="202"/>
      <c r="AOQ15" s="202"/>
      <c r="AOR15" s="202"/>
      <c r="AOS15" s="202"/>
      <c r="AOT15" s="202"/>
      <c r="AOU15" s="202"/>
      <c r="AOV15" s="202"/>
      <c r="AOW15" s="202"/>
      <c r="AOX15" s="202"/>
      <c r="AOY15" s="202"/>
      <c r="AOZ15" s="202"/>
      <c r="APA15" s="202"/>
      <c r="APB15" s="202"/>
      <c r="APC15" s="202"/>
      <c r="APD15" s="202"/>
      <c r="APE15" s="202"/>
      <c r="APF15" s="202"/>
      <c r="APG15" s="202"/>
      <c r="APH15" s="202"/>
      <c r="API15" s="202"/>
      <c r="APJ15" s="202"/>
      <c r="APK15" s="202"/>
      <c r="APL15" s="202"/>
      <c r="APM15" s="202"/>
      <c r="APN15" s="202"/>
      <c r="APO15" s="202"/>
      <c r="APP15" s="202"/>
      <c r="APQ15" s="202"/>
      <c r="APR15" s="202"/>
      <c r="APS15" s="202"/>
      <c r="APT15" s="202"/>
      <c r="APU15" s="202"/>
      <c r="APV15" s="202"/>
      <c r="APW15" s="202"/>
      <c r="APX15" s="202"/>
      <c r="APY15" s="202"/>
      <c r="APZ15" s="202"/>
      <c r="AQA15" s="202"/>
      <c r="AQB15" s="202"/>
      <c r="AQC15" s="202"/>
      <c r="AQD15" s="202"/>
      <c r="AQE15" s="202"/>
      <c r="AQF15" s="202"/>
      <c r="AQG15" s="202"/>
      <c r="AQH15" s="202"/>
      <c r="AQI15" s="202"/>
      <c r="AQJ15" s="202"/>
      <c r="AQK15" s="202"/>
      <c r="AQL15" s="202"/>
      <c r="AQM15" s="202"/>
      <c r="AQN15" s="202"/>
      <c r="AQO15" s="202"/>
      <c r="AQP15" s="202"/>
      <c r="AQQ15" s="202"/>
      <c r="AQR15" s="202"/>
      <c r="AQS15" s="202"/>
      <c r="AQT15" s="202"/>
      <c r="AQU15" s="202"/>
      <c r="AQV15" s="202"/>
      <c r="AQW15" s="202"/>
      <c r="AQX15" s="202"/>
      <c r="AQY15" s="202"/>
      <c r="AQZ15" s="202"/>
      <c r="ARA15" s="202"/>
      <c r="ARB15" s="202"/>
      <c r="ARC15" s="202"/>
      <c r="ARD15" s="202"/>
      <c r="ARE15" s="202"/>
      <c r="ARF15" s="202"/>
      <c r="ARG15" s="202"/>
      <c r="ARH15" s="202"/>
      <c r="ARI15" s="202"/>
      <c r="ARJ15" s="202"/>
      <c r="ARK15" s="202"/>
      <c r="ARL15" s="202"/>
      <c r="ARM15" s="202"/>
      <c r="ARN15" s="202"/>
      <c r="ARO15" s="202"/>
      <c r="ARP15" s="202"/>
      <c r="ARQ15" s="202"/>
      <c r="ARR15" s="202"/>
      <c r="ARS15" s="202"/>
      <c r="ART15" s="202"/>
      <c r="ARU15" s="202"/>
      <c r="ARV15" s="202"/>
      <c r="ARW15" s="202"/>
      <c r="ARX15" s="202"/>
      <c r="ARY15" s="202"/>
      <c r="ARZ15" s="202"/>
      <c r="ASA15" s="202"/>
      <c r="ASB15" s="202"/>
      <c r="ASC15" s="202"/>
      <c r="ASD15" s="202"/>
      <c r="ASE15" s="202"/>
      <c r="ASF15" s="202"/>
      <c r="ASG15" s="202"/>
      <c r="ASH15" s="202"/>
      <c r="ASI15" s="202"/>
    </row>
    <row r="16" spans="1:1179" s="203" customFormat="1" ht="15" customHeight="1">
      <c r="A16" s="226" t="s">
        <v>302</v>
      </c>
      <c r="B16" s="227">
        <v>48.7</v>
      </c>
      <c r="C16" s="210">
        <f t="shared" si="19"/>
        <v>97.4</v>
      </c>
      <c r="D16" s="697">
        <v>1.5</v>
      </c>
      <c r="E16" s="227">
        <v>106.38</v>
      </c>
      <c r="F16" s="227">
        <v>106.36</v>
      </c>
      <c r="G16" s="227">
        <v>111.25</v>
      </c>
      <c r="H16" s="227">
        <v>111.4</v>
      </c>
      <c r="I16" s="227">
        <f t="shared" si="1"/>
        <v>4.87</v>
      </c>
      <c r="J16" s="227">
        <f t="shared" si="2"/>
        <v>5.04</v>
      </c>
      <c r="K16" s="227">
        <f t="shared" si="3"/>
        <v>5.0599999999999996</v>
      </c>
      <c r="L16" s="227">
        <f t="shared" si="4"/>
        <v>3.2</v>
      </c>
      <c r="M16" s="349">
        <f t="shared" si="20"/>
        <v>0.6</v>
      </c>
      <c r="N16" s="227">
        <f t="shared" si="5"/>
        <v>15.584000000000003</v>
      </c>
      <c r="O16" s="227">
        <f t="shared" si="6"/>
        <v>218.17599999999999</v>
      </c>
      <c r="P16" s="227">
        <f t="shared" si="7"/>
        <v>233.76</v>
      </c>
      <c r="Q16" s="227">
        <f t="shared" si="8"/>
        <v>233.76</v>
      </c>
      <c r="R16" s="227">
        <f t="shared" si="9"/>
        <v>87.27</v>
      </c>
      <c r="S16" s="349">
        <f t="shared" si="21"/>
        <v>788.55</v>
      </c>
      <c r="T16" s="227">
        <f>ROUND(S16-U16,2)</f>
        <v>272.72000000000003</v>
      </c>
      <c r="U16" s="227">
        <f t="shared" si="10"/>
        <v>515.83000000000004</v>
      </c>
      <c r="V16" s="227">
        <f t="shared" si="11"/>
        <v>186.66</v>
      </c>
      <c r="W16" s="227">
        <f t="shared" si="12"/>
        <v>0</v>
      </c>
      <c r="X16" s="227">
        <f t="shared" si="13"/>
        <v>0</v>
      </c>
      <c r="Y16" s="227">
        <f t="shared" si="14"/>
        <v>0</v>
      </c>
      <c r="Z16" s="227">
        <f t="shared" si="15"/>
        <v>492.84</v>
      </c>
      <c r="AA16" s="227">
        <f t="shared" si="16"/>
        <v>155.84000000000003</v>
      </c>
      <c r="AB16" s="227">
        <v>4</v>
      </c>
      <c r="AC16" s="209">
        <f t="shared" si="23"/>
        <v>20</v>
      </c>
      <c r="AD16" s="209"/>
      <c r="AE16" s="227">
        <f t="shared" si="24"/>
        <v>48.7</v>
      </c>
      <c r="AF16" s="227">
        <f t="shared" si="17"/>
        <v>1</v>
      </c>
      <c r="AG16" s="349">
        <f t="shared" si="25"/>
        <v>2.6700000000000044</v>
      </c>
      <c r="AH16" s="227" t="s">
        <v>351</v>
      </c>
      <c r="AI16" s="227">
        <f t="shared" si="18"/>
        <v>0</v>
      </c>
      <c r="AJ16" s="234"/>
      <c r="AK16" s="202"/>
      <c r="AL16" s="211"/>
      <c r="AM16" s="211"/>
      <c r="AN16" s="202"/>
      <c r="AO16" s="202"/>
      <c r="AP16" s="202"/>
      <c r="AQ16" s="202"/>
      <c r="AR16" s="202"/>
      <c r="AS16" s="202"/>
      <c r="AT16" s="202"/>
      <c r="AU16" s="202"/>
      <c r="AV16" s="202"/>
      <c r="AW16" s="202"/>
      <c r="AX16" s="202"/>
      <c r="AY16" s="202"/>
      <c r="AZ16" s="202"/>
      <c r="BA16" s="202"/>
      <c r="BB16" s="202"/>
      <c r="BC16" s="202"/>
      <c r="BD16" s="202"/>
      <c r="BE16" s="202"/>
      <c r="BF16" s="202"/>
      <c r="BG16" s="202"/>
      <c r="BH16" s="202"/>
      <c r="BI16" s="202"/>
      <c r="BJ16" s="202"/>
      <c r="BK16" s="202"/>
      <c r="BL16" s="202"/>
      <c r="BM16" s="202"/>
      <c r="BN16" s="202"/>
      <c r="BO16" s="202"/>
      <c r="BP16" s="202"/>
      <c r="BQ16" s="202"/>
      <c r="BR16" s="202"/>
      <c r="BS16" s="202"/>
      <c r="BT16" s="202"/>
      <c r="BU16" s="202"/>
      <c r="BV16" s="202"/>
      <c r="BW16" s="202"/>
      <c r="BX16" s="202"/>
      <c r="BY16" s="202"/>
      <c r="BZ16" s="202"/>
      <c r="CA16" s="202"/>
      <c r="CB16" s="202"/>
      <c r="CC16" s="202"/>
      <c r="CD16" s="202"/>
      <c r="CE16" s="202"/>
      <c r="CF16" s="202"/>
      <c r="CG16" s="202"/>
      <c r="CH16" s="202"/>
      <c r="CI16" s="202"/>
      <c r="CJ16" s="202"/>
      <c r="CK16" s="202"/>
      <c r="CL16" s="202"/>
      <c r="CM16" s="202"/>
      <c r="CN16" s="202"/>
      <c r="CO16" s="202"/>
      <c r="CP16" s="202"/>
      <c r="CQ16" s="202"/>
      <c r="CR16" s="202"/>
      <c r="CS16" s="202"/>
      <c r="CT16" s="202"/>
      <c r="CU16" s="202"/>
      <c r="CV16" s="202"/>
      <c r="CW16" s="202"/>
      <c r="CX16" s="202"/>
      <c r="CY16" s="202"/>
      <c r="CZ16" s="202"/>
      <c r="DA16" s="202"/>
      <c r="DB16" s="202"/>
      <c r="DC16" s="202"/>
      <c r="DD16" s="202"/>
      <c r="DE16" s="202"/>
      <c r="DF16" s="202"/>
      <c r="DG16" s="202"/>
      <c r="DH16" s="202"/>
      <c r="DI16" s="202"/>
      <c r="DJ16" s="202"/>
      <c r="DK16" s="202"/>
      <c r="DL16" s="202"/>
      <c r="DM16" s="202"/>
      <c r="DN16" s="202"/>
      <c r="DO16" s="202"/>
      <c r="DP16" s="202"/>
      <c r="DQ16" s="202"/>
      <c r="DR16" s="202"/>
      <c r="DS16" s="202"/>
      <c r="DT16" s="202"/>
      <c r="DU16" s="202"/>
      <c r="DV16" s="202"/>
      <c r="DW16" s="202"/>
      <c r="DX16" s="202"/>
      <c r="DY16" s="202"/>
      <c r="DZ16" s="202"/>
      <c r="EA16" s="202"/>
      <c r="EB16" s="202"/>
      <c r="EC16" s="202"/>
      <c r="ED16" s="202"/>
      <c r="EE16" s="202"/>
      <c r="EF16" s="202"/>
      <c r="EG16" s="202"/>
      <c r="EH16" s="202"/>
      <c r="EI16" s="202"/>
      <c r="EJ16" s="202"/>
      <c r="EK16" s="202"/>
      <c r="EL16" s="202"/>
      <c r="EM16" s="202"/>
      <c r="EN16" s="202"/>
      <c r="EO16" s="202"/>
      <c r="EP16" s="202"/>
      <c r="EQ16" s="202"/>
      <c r="ER16" s="202"/>
      <c r="ES16" s="202"/>
      <c r="ET16" s="202"/>
      <c r="EU16" s="202"/>
      <c r="EV16" s="202"/>
      <c r="EW16" s="202"/>
      <c r="EX16" s="202"/>
      <c r="EY16" s="202"/>
      <c r="EZ16" s="202"/>
      <c r="FA16" s="202"/>
      <c r="FB16" s="202"/>
      <c r="FC16" s="202"/>
      <c r="FD16" s="202"/>
      <c r="FE16" s="202"/>
      <c r="FF16" s="202"/>
      <c r="FG16" s="202"/>
      <c r="FH16" s="202"/>
      <c r="FI16" s="202"/>
      <c r="FJ16" s="202"/>
      <c r="FK16" s="202"/>
      <c r="FL16" s="202"/>
      <c r="FM16" s="202"/>
      <c r="FN16" s="202"/>
      <c r="FO16" s="202"/>
      <c r="FP16" s="202"/>
      <c r="FQ16" s="202"/>
      <c r="FR16" s="202"/>
      <c r="FS16" s="202"/>
      <c r="FT16" s="202"/>
      <c r="FU16" s="202"/>
      <c r="FV16" s="202"/>
      <c r="FW16" s="202"/>
      <c r="FX16" s="202"/>
      <c r="FY16" s="202"/>
      <c r="FZ16" s="202"/>
      <c r="GA16" s="202"/>
      <c r="GB16" s="202"/>
      <c r="GC16" s="202"/>
      <c r="GD16" s="202"/>
      <c r="GE16" s="202"/>
      <c r="GF16" s="202"/>
      <c r="GG16" s="202"/>
      <c r="GH16" s="202"/>
      <c r="GI16" s="202"/>
      <c r="GJ16" s="202"/>
      <c r="GK16" s="202"/>
      <c r="GL16" s="202"/>
      <c r="GM16" s="202"/>
      <c r="GN16" s="202"/>
      <c r="GO16" s="202"/>
      <c r="GP16" s="202"/>
      <c r="GQ16" s="202"/>
      <c r="GR16" s="202"/>
      <c r="GS16" s="202"/>
      <c r="GT16" s="202"/>
      <c r="GU16" s="202"/>
      <c r="GV16" s="202"/>
      <c r="GW16" s="202"/>
      <c r="GX16" s="202"/>
      <c r="GY16" s="202"/>
      <c r="GZ16" s="202"/>
      <c r="HA16" s="202"/>
      <c r="HB16" s="202"/>
      <c r="HC16" s="202"/>
      <c r="HD16" s="202"/>
      <c r="HE16" s="202"/>
      <c r="HF16" s="202"/>
      <c r="HG16" s="202"/>
      <c r="HH16" s="202"/>
      <c r="HI16" s="202"/>
      <c r="HJ16" s="202"/>
      <c r="HK16" s="202"/>
      <c r="HL16" s="202"/>
      <c r="HM16" s="202"/>
      <c r="HN16" s="202"/>
      <c r="HO16" s="202"/>
      <c r="HP16" s="202"/>
      <c r="HQ16" s="202"/>
      <c r="HR16" s="202"/>
      <c r="HS16" s="202"/>
      <c r="HT16" s="202"/>
      <c r="HU16" s="202"/>
      <c r="HV16" s="202"/>
      <c r="HW16" s="202"/>
      <c r="HX16" s="202"/>
      <c r="HY16" s="202"/>
      <c r="HZ16" s="202"/>
      <c r="IA16" s="202"/>
      <c r="IB16" s="202"/>
      <c r="IC16" s="202"/>
      <c r="ID16" s="202"/>
      <c r="IE16" s="202"/>
      <c r="IF16" s="202"/>
      <c r="IG16" s="202"/>
      <c r="IH16" s="202"/>
      <c r="II16" s="202"/>
      <c r="IJ16" s="202"/>
      <c r="IK16" s="202"/>
      <c r="IL16" s="202"/>
      <c r="IM16" s="202"/>
      <c r="IN16" s="202"/>
      <c r="IO16" s="202"/>
      <c r="IP16" s="202"/>
      <c r="IQ16" s="202"/>
      <c r="IR16" s="202"/>
      <c r="IS16" s="202"/>
      <c r="IT16" s="202"/>
      <c r="IU16" s="202"/>
      <c r="IV16" s="202"/>
      <c r="IW16" s="202"/>
      <c r="IX16" s="202"/>
      <c r="IY16" s="202"/>
      <c r="IZ16" s="202"/>
      <c r="JA16" s="202"/>
      <c r="JB16" s="202"/>
      <c r="JC16" s="202"/>
      <c r="JD16" s="202"/>
      <c r="JE16" s="202"/>
      <c r="JF16" s="202"/>
      <c r="JG16" s="202"/>
      <c r="JH16" s="202"/>
      <c r="JI16" s="202"/>
      <c r="JJ16" s="202"/>
      <c r="JK16" s="202"/>
      <c r="JL16" s="202"/>
      <c r="JM16" s="202"/>
      <c r="JN16" s="202"/>
      <c r="JO16" s="202"/>
      <c r="JP16" s="202"/>
      <c r="JQ16" s="202"/>
      <c r="JR16" s="202"/>
      <c r="JS16" s="202"/>
      <c r="JT16" s="202"/>
      <c r="JU16" s="202"/>
      <c r="JV16" s="202"/>
      <c r="JW16" s="202"/>
      <c r="JX16" s="202"/>
      <c r="JY16" s="202"/>
      <c r="JZ16" s="202"/>
      <c r="KA16" s="202"/>
      <c r="KB16" s="202"/>
      <c r="KC16" s="202"/>
      <c r="KD16" s="202"/>
      <c r="KE16" s="202"/>
      <c r="KF16" s="202"/>
      <c r="KG16" s="202"/>
      <c r="KH16" s="202"/>
      <c r="KI16" s="202"/>
      <c r="KJ16" s="202"/>
      <c r="KK16" s="202"/>
      <c r="KL16" s="202"/>
      <c r="KM16" s="202"/>
      <c r="KN16" s="202"/>
      <c r="KO16" s="202"/>
      <c r="KP16" s="202"/>
      <c r="KQ16" s="202"/>
      <c r="KR16" s="202"/>
      <c r="KS16" s="202"/>
      <c r="KT16" s="202"/>
      <c r="KU16" s="202"/>
      <c r="KV16" s="202"/>
      <c r="KW16" s="202"/>
      <c r="KX16" s="202"/>
      <c r="KY16" s="202"/>
      <c r="KZ16" s="202"/>
      <c r="LA16" s="202"/>
      <c r="LB16" s="202"/>
      <c r="LC16" s="202"/>
      <c r="LD16" s="202"/>
      <c r="LE16" s="202"/>
      <c r="LF16" s="202"/>
      <c r="LG16" s="202"/>
      <c r="LH16" s="202"/>
      <c r="LI16" s="202"/>
      <c r="LJ16" s="202"/>
      <c r="LK16" s="202"/>
      <c r="LL16" s="202"/>
      <c r="LM16" s="202"/>
      <c r="LN16" s="202"/>
      <c r="LO16" s="202"/>
      <c r="LP16" s="202"/>
      <c r="LQ16" s="202"/>
      <c r="LR16" s="202"/>
      <c r="LS16" s="202"/>
      <c r="LT16" s="202"/>
      <c r="LU16" s="202"/>
      <c r="LV16" s="202"/>
      <c r="LW16" s="202"/>
      <c r="LX16" s="202"/>
      <c r="LY16" s="202"/>
      <c r="LZ16" s="202"/>
      <c r="MA16" s="202"/>
      <c r="MB16" s="202"/>
      <c r="MC16" s="202"/>
      <c r="MD16" s="202"/>
      <c r="ME16" s="202"/>
      <c r="MF16" s="202"/>
      <c r="MG16" s="202"/>
      <c r="MH16" s="202"/>
      <c r="MI16" s="202"/>
      <c r="MJ16" s="202"/>
      <c r="MK16" s="202"/>
      <c r="ML16" s="202"/>
      <c r="MM16" s="202"/>
      <c r="MN16" s="202"/>
      <c r="MO16" s="202"/>
      <c r="MP16" s="202"/>
      <c r="MQ16" s="202"/>
      <c r="MR16" s="202"/>
      <c r="MS16" s="202"/>
      <c r="MT16" s="202"/>
      <c r="MU16" s="202"/>
      <c r="MV16" s="202"/>
      <c r="MW16" s="202"/>
      <c r="MX16" s="202"/>
      <c r="MY16" s="202"/>
      <c r="MZ16" s="202"/>
      <c r="NA16" s="202"/>
      <c r="NB16" s="202"/>
      <c r="NC16" s="202"/>
      <c r="ND16" s="202"/>
      <c r="NE16" s="202"/>
      <c r="NF16" s="202"/>
      <c r="NG16" s="202"/>
      <c r="NH16" s="202"/>
      <c r="NI16" s="202"/>
      <c r="NJ16" s="202"/>
      <c r="NK16" s="202"/>
      <c r="NL16" s="202"/>
      <c r="NM16" s="202"/>
      <c r="NN16" s="202"/>
      <c r="NO16" s="202"/>
      <c r="NP16" s="202"/>
      <c r="NQ16" s="202"/>
      <c r="NR16" s="202"/>
      <c r="NS16" s="202"/>
      <c r="NT16" s="202"/>
      <c r="NU16" s="202"/>
      <c r="NV16" s="202"/>
      <c r="NW16" s="202"/>
      <c r="NX16" s="202"/>
      <c r="NY16" s="202"/>
      <c r="NZ16" s="202"/>
      <c r="OA16" s="202"/>
      <c r="OB16" s="202"/>
      <c r="OC16" s="202"/>
      <c r="OD16" s="202"/>
      <c r="OE16" s="202"/>
      <c r="OF16" s="202"/>
      <c r="OG16" s="202"/>
      <c r="OH16" s="202"/>
      <c r="OI16" s="202"/>
      <c r="OJ16" s="202"/>
      <c r="OK16" s="202"/>
      <c r="OL16" s="202"/>
      <c r="OM16" s="202"/>
      <c r="ON16" s="202"/>
      <c r="OO16" s="202"/>
      <c r="OP16" s="202"/>
      <c r="OQ16" s="202"/>
      <c r="OR16" s="202"/>
      <c r="OS16" s="202"/>
      <c r="OT16" s="202"/>
      <c r="OU16" s="202"/>
      <c r="OV16" s="202"/>
      <c r="OW16" s="202"/>
      <c r="OX16" s="202"/>
      <c r="OY16" s="202"/>
      <c r="OZ16" s="202"/>
      <c r="PA16" s="202"/>
      <c r="PB16" s="202"/>
      <c r="PC16" s="202"/>
      <c r="PD16" s="202"/>
      <c r="PE16" s="202"/>
      <c r="PF16" s="202"/>
      <c r="PG16" s="202"/>
      <c r="PH16" s="202"/>
      <c r="PI16" s="202"/>
      <c r="PJ16" s="202"/>
      <c r="PK16" s="202"/>
      <c r="PL16" s="202"/>
      <c r="PM16" s="202"/>
      <c r="PN16" s="202"/>
      <c r="PO16" s="202"/>
      <c r="PP16" s="202"/>
      <c r="PQ16" s="202"/>
      <c r="PR16" s="202"/>
      <c r="PS16" s="202"/>
      <c r="PT16" s="202"/>
      <c r="PU16" s="202"/>
      <c r="PV16" s="202"/>
      <c r="PW16" s="202"/>
      <c r="PX16" s="202"/>
      <c r="PY16" s="202"/>
      <c r="PZ16" s="202"/>
      <c r="QA16" s="202"/>
      <c r="QB16" s="202"/>
      <c r="QC16" s="202"/>
      <c r="QD16" s="202"/>
      <c r="QE16" s="202"/>
      <c r="QF16" s="202"/>
      <c r="QG16" s="202"/>
      <c r="QH16" s="202"/>
      <c r="QI16" s="202"/>
      <c r="QJ16" s="202"/>
      <c r="QK16" s="202"/>
      <c r="QL16" s="202"/>
      <c r="QM16" s="202"/>
      <c r="QN16" s="202"/>
      <c r="QO16" s="202"/>
      <c r="QP16" s="202"/>
      <c r="QQ16" s="202"/>
      <c r="QR16" s="202"/>
      <c r="QS16" s="202"/>
      <c r="QT16" s="202"/>
      <c r="QU16" s="202"/>
      <c r="QV16" s="202"/>
      <c r="QW16" s="202"/>
      <c r="QX16" s="202"/>
      <c r="QY16" s="202"/>
      <c r="QZ16" s="202"/>
      <c r="RA16" s="202"/>
      <c r="RB16" s="202"/>
      <c r="RC16" s="202"/>
      <c r="RD16" s="202"/>
      <c r="RE16" s="202"/>
      <c r="RF16" s="202"/>
      <c r="RG16" s="202"/>
      <c r="RH16" s="202"/>
      <c r="RI16" s="202"/>
      <c r="RJ16" s="202"/>
      <c r="RK16" s="202"/>
      <c r="RL16" s="202"/>
      <c r="RM16" s="202"/>
      <c r="RN16" s="202"/>
      <c r="RO16" s="202"/>
      <c r="RP16" s="202"/>
      <c r="RQ16" s="202"/>
      <c r="RR16" s="202"/>
      <c r="RS16" s="202"/>
      <c r="RT16" s="202"/>
      <c r="RU16" s="202"/>
      <c r="RV16" s="202"/>
      <c r="RW16" s="202"/>
      <c r="RX16" s="202"/>
      <c r="RY16" s="202"/>
      <c r="RZ16" s="202"/>
      <c r="SA16" s="202"/>
      <c r="SB16" s="202"/>
      <c r="SC16" s="202"/>
      <c r="SD16" s="202"/>
      <c r="SE16" s="202"/>
      <c r="SF16" s="202"/>
      <c r="SG16" s="202"/>
      <c r="SH16" s="202"/>
      <c r="SI16" s="202"/>
      <c r="SJ16" s="202"/>
      <c r="SK16" s="202"/>
      <c r="SL16" s="202"/>
      <c r="SM16" s="202"/>
      <c r="SN16" s="202"/>
      <c r="SO16" s="202"/>
      <c r="SP16" s="202"/>
      <c r="SQ16" s="202"/>
      <c r="SR16" s="202"/>
      <c r="SS16" s="202"/>
      <c r="ST16" s="202"/>
      <c r="SU16" s="202"/>
      <c r="SV16" s="202"/>
      <c r="SW16" s="202"/>
      <c r="SX16" s="202"/>
      <c r="SY16" s="202"/>
      <c r="SZ16" s="202"/>
      <c r="TA16" s="202"/>
      <c r="TB16" s="202"/>
      <c r="TC16" s="202"/>
      <c r="TD16" s="202"/>
      <c r="TE16" s="202"/>
      <c r="TF16" s="202"/>
      <c r="TG16" s="202"/>
      <c r="TH16" s="202"/>
      <c r="TI16" s="202"/>
      <c r="TJ16" s="202"/>
      <c r="TK16" s="202"/>
      <c r="TL16" s="202"/>
      <c r="TM16" s="202"/>
      <c r="TN16" s="202"/>
      <c r="TO16" s="202"/>
      <c r="TP16" s="202"/>
      <c r="TQ16" s="202"/>
      <c r="TR16" s="202"/>
      <c r="TS16" s="202"/>
      <c r="TT16" s="202"/>
      <c r="TU16" s="202"/>
      <c r="TV16" s="202"/>
      <c r="TW16" s="202"/>
      <c r="TX16" s="202"/>
      <c r="TY16" s="202"/>
      <c r="TZ16" s="202"/>
      <c r="UA16" s="202"/>
      <c r="UB16" s="202"/>
      <c r="UC16" s="202"/>
      <c r="UD16" s="202"/>
      <c r="UE16" s="202"/>
      <c r="UF16" s="202"/>
      <c r="UG16" s="202"/>
      <c r="UH16" s="202"/>
      <c r="UI16" s="202"/>
      <c r="UJ16" s="202"/>
      <c r="UK16" s="202"/>
      <c r="UL16" s="202"/>
      <c r="UM16" s="202"/>
      <c r="UN16" s="202"/>
      <c r="UO16" s="202"/>
      <c r="UP16" s="202"/>
      <c r="UQ16" s="202"/>
      <c r="UR16" s="202"/>
      <c r="US16" s="202"/>
      <c r="UT16" s="202"/>
      <c r="UU16" s="202"/>
      <c r="UV16" s="202"/>
      <c r="UW16" s="202"/>
      <c r="UX16" s="202"/>
      <c r="UY16" s="202"/>
      <c r="UZ16" s="202"/>
      <c r="VA16" s="202"/>
      <c r="VB16" s="202"/>
      <c r="VC16" s="202"/>
      <c r="VD16" s="202"/>
      <c r="VE16" s="202"/>
      <c r="VF16" s="202"/>
      <c r="VG16" s="202"/>
      <c r="VH16" s="202"/>
      <c r="VI16" s="202"/>
      <c r="VJ16" s="202"/>
      <c r="VK16" s="202"/>
      <c r="VL16" s="202"/>
      <c r="VM16" s="202"/>
      <c r="VN16" s="202"/>
      <c r="VO16" s="202"/>
      <c r="VP16" s="202"/>
      <c r="VQ16" s="202"/>
      <c r="VR16" s="202"/>
      <c r="VS16" s="202"/>
      <c r="VT16" s="202"/>
      <c r="VU16" s="202"/>
      <c r="VV16" s="202"/>
      <c r="VW16" s="202"/>
      <c r="VX16" s="202"/>
      <c r="VY16" s="202"/>
      <c r="VZ16" s="202"/>
      <c r="WA16" s="202"/>
      <c r="WB16" s="202"/>
      <c r="WC16" s="202"/>
      <c r="WD16" s="202"/>
      <c r="WE16" s="202"/>
      <c r="WF16" s="202"/>
      <c r="WG16" s="202"/>
      <c r="WH16" s="202"/>
      <c r="WI16" s="202"/>
      <c r="WJ16" s="202"/>
      <c r="WK16" s="202"/>
      <c r="WL16" s="202"/>
      <c r="WM16" s="202"/>
      <c r="WN16" s="202"/>
      <c r="WO16" s="202"/>
      <c r="WP16" s="202"/>
      <c r="WQ16" s="202"/>
      <c r="WR16" s="202"/>
      <c r="WS16" s="202"/>
      <c r="WT16" s="202"/>
      <c r="WU16" s="202"/>
      <c r="WV16" s="202"/>
      <c r="WW16" s="202"/>
      <c r="WX16" s="202"/>
      <c r="WY16" s="202"/>
      <c r="WZ16" s="202"/>
      <c r="XA16" s="202"/>
      <c r="XB16" s="202"/>
      <c r="XC16" s="202"/>
      <c r="XD16" s="202"/>
      <c r="XE16" s="202"/>
      <c r="XF16" s="202"/>
      <c r="XG16" s="202"/>
      <c r="XH16" s="202"/>
      <c r="XI16" s="202"/>
      <c r="XJ16" s="202"/>
      <c r="XK16" s="202"/>
      <c r="XL16" s="202"/>
      <c r="XM16" s="202"/>
      <c r="XN16" s="202"/>
      <c r="XO16" s="202"/>
      <c r="XP16" s="202"/>
      <c r="XQ16" s="202"/>
      <c r="XR16" s="202"/>
      <c r="XS16" s="202"/>
      <c r="XT16" s="202"/>
      <c r="XU16" s="202"/>
      <c r="XV16" s="202"/>
      <c r="XW16" s="202"/>
      <c r="XX16" s="202"/>
      <c r="XY16" s="202"/>
      <c r="XZ16" s="202"/>
      <c r="YA16" s="202"/>
      <c r="YB16" s="202"/>
      <c r="YC16" s="202"/>
      <c r="YD16" s="202"/>
      <c r="YE16" s="202"/>
      <c r="YF16" s="202"/>
      <c r="YG16" s="202"/>
      <c r="YH16" s="202"/>
      <c r="YI16" s="202"/>
      <c r="YJ16" s="202"/>
      <c r="YK16" s="202"/>
      <c r="YL16" s="202"/>
      <c r="YM16" s="202"/>
      <c r="YN16" s="202"/>
      <c r="YO16" s="202"/>
      <c r="YP16" s="202"/>
      <c r="YQ16" s="202"/>
      <c r="YR16" s="202"/>
      <c r="YS16" s="202"/>
      <c r="YT16" s="202"/>
      <c r="YU16" s="202"/>
      <c r="YV16" s="202"/>
      <c r="YW16" s="202"/>
      <c r="YX16" s="202"/>
      <c r="YY16" s="202"/>
      <c r="YZ16" s="202"/>
      <c r="ZA16" s="202"/>
      <c r="ZB16" s="202"/>
      <c r="ZC16" s="202"/>
      <c r="ZD16" s="202"/>
      <c r="ZE16" s="202"/>
      <c r="ZF16" s="202"/>
      <c r="ZG16" s="202"/>
      <c r="ZH16" s="202"/>
      <c r="ZI16" s="202"/>
      <c r="ZJ16" s="202"/>
      <c r="ZK16" s="202"/>
      <c r="ZL16" s="202"/>
      <c r="ZM16" s="202"/>
      <c r="ZN16" s="202"/>
      <c r="ZO16" s="202"/>
      <c r="ZP16" s="202"/>
      <c r="ZQ16" s="202"/>
      <c r="ZR16" s="202"/>
      <c r="ZS16" s="202"/>
      <c r="ZT16" s="202"/>
      <c r="ZU16" s="202"/>
      <c r="ZV16" s="202"/>
      <c r="ZW16" s="202"/>
      <c r="ZX16" s="202"/>
      <c r="ZY16" s="202"/>
      <c r="ZZ16" s="202"/>
      <c r="AAA16" s="202"/>
      <c r="AAB16" s="202"/>
      <c r="AAC16" s="202"/>
      <c r="AAD16" s="202"/>
      <c r="AAE16" s="202"/>
      <c r="AAF16" s="202"/>
      <c r="AAG16" s="202"/>
      <c r="AAH16" s="202"/>
      <c r="AAI16" s="202"/>
      <c r="AAJ16" s="202"/>
      <c r="AAK16" s="202"/>
      <c r="AAL16" s="202"/>
      <c r="AAM16" s="202"/>
      <c r="AAN16" s="202"/>
      <c r="AAO16" s="202"/>
      <c r="AAP16" s="202"/>
      <c r="AAQ16" s="202"/>
      <c r="AAR16" s="202"/>
      <c r="AAS16" s="202"/>
      <c r="AAT16" s="202"/>
      <c r="AAU16" s="202"/>
      <c r="AAV16" s="202"/>
      <c r="AAW16" s="202"/>
      <c r="AAX16" s="202"/>
      <c r="AAY16" s="202"/>
      <c r="AAZ16" s="202"/>
      <c r="ABA16" s="202"/>
      <c r="ABB16" s="202"/>
      <c r="ABC16" s="202"/>
      <c r="ABD16" s="202"/>
      <c r="ABE16" s="202"/>
      <c r="ABF16" s="202"/>
      <c r="ABG16" s="202"/>
      <c r="ABH16" s="202"/>
      <c r="ABI16" s="202"/>
      <c r="ABJ16" s="202"/>
      <c r="ABK16" s="202"/>
      <c r="ABL16" s="202"/>
      <c r="ABM16" s="202"/>
      <c r="ABN16" s="202"/>
      <c r="ABO16" s="202"/>
      <c r="ABP16" s="202"/>
      <c r="ABQ16" s="202"/>
      <c r="ABR16" s="202"/>
      <c r="ABS16" s="202"/>
      <c r="ABT16" s="202"/>
      <c r="ABU16" s="202"/>
      <c r="ABV16" s="202"/>
      <c r="ABW16" s="202"/>
      <c r="ABX16" s="202"/>
      <c r="ABY16" s="202"/>
      <c r="ABZ16" s="202"/>
      <c r="ACA16" s="202"/>
      <c r="ACB16" s="202"/>
      <c r="ACC16" s="202"/>
      <c r="ACD16" s="202"/>
      <c r="ACE16" s="202"/>
      <c r="ACF16" s="202"/>
      <c r="ACG16" s="202"/>
      <c r="ACH16" s="202"/>
      <c r="ACI16" s="202"/>
      <c r="ACJ16" s="202"/>
      <c r="ACK16" s="202"/>
      <c r="ACL16" s="202"/>
      <c r="ACM16" s="202"/>
      <c r="ACN16" s="202"/>
      <c r="ACO16" s="202"/>
      <c r="ACP16" s="202"/>
      <c r="ACQ16" s="202"/>
      <c r="ACR16" s="202"/>
      <c r="ACS16" s="202"/>
      <c r="ACT16" s="202"/>
      <c r="ACU16" s="202"/>
      <c r="ACV16" s="202"/>
      <c r="ACW16" s="202"/>
      <c r="ACX16" s="202"/>
      <c r="ACY16" s="202"/>
      <c r="ACZ16" s="202"/>
      <c r="ADA16" s="202"/>
      <c r="ADB16" s="202"/>
      <c r="ADC16" s="202"/>
      <c r="ADD16" s="202"/>
      <c r="ADE16" s="202"/>
      <c r="ADF16" s="202"/>
      <c r="ADG16" s="202"/>
      <c r="ADH16" s="202"/>
      <c r="ADI16" s="202"/>
      <c r="ADJ16" s="202"/>
      <c r="ADK16" s="202"/>
      <c r="ADL16" s="202"/>
      <c r="ADM16" s="202"/>
      <c r="ADN16" s="202"/>
      <c r="ADO16" s="202"/>
      <c r="ADP16" s="202"/>
      <c r="ADQ16" s="202"/>
      <c r="ADR16" s="202"/>
      <c r="ADS16" s="202"/>
      <c r="ADT16" s="202"/>
      <c r="ADU16" s="202"/>
      <c r="ADV16" s="202"/>
      <c r="ADW16" s="202"/>
      <c r="ADX16" s="202"/>
      <c r="ADY16" s="202"/>
      <c r="ADZ16" s="202"/>
      <c r="AEA16" s="202"/>
      <c r="AEB16" s="202"/>
      <c r="AEC16" s="202"/>
      <c r="AED16" s="202"/>
      <c r="AEE16" s="202"/>
      <c r="AEF16" s="202"/>
      <c r="AEG16" s="202"/>
      <c r="AEH16" s="202"/>
      <c r="AEI16" s="202"/>
      <c r="AEJ16" s="202"/>
      <c r="AEK16" s="202"/>
      <c r="AEL16" s="202"/>
      <c r="AEM16" s="202"/>
      <c r="AEN16" s="202"/>
      <c r="AEO16" s="202"/>
      <c r="AEP16" s="202"/>
      <c r="AEQ16" s="202"/>
      <c r="AER16" s="202"/>
      <c r="AES16" s="202"/>
      <c r="AET16" s="202"/>
      <c r="AEU16" s="202"/>
      <c r="AEV16" s="202"/>
      <c r="AEW16" s="202"/>
      <c r="AEX16" s="202"/>
      <c r="AEY16" s="202"/>
      <c r="AEZ16" s="202"/>
      <c r="AFA16" s="202"/>
      <c r="AFB16" s="202"/>
      <c r="AFC16" s="202"/>
      <c r="AFD16" s="202"/>
      <c r="AFE16" s="202"/>
      <c r="AFF16" s="202"/>
      <c r="AFG16" s="202"/>
      <c r="AFH16" s="202"/>
      <c r="AFI16" s="202"/>
      <c r="AFJ16" s="202"/>
      <c r="AFK16" s="202"/>
      <c r="AFL16" s="202"/>
      <c r="AFM16" s="202"/>
      <c r="AFN16" s="202"/>
      <c r="AFO16" s="202"/>
      <c r="AFP16" s="202"/>
      <c r="AFQ16" s="202"/>
      <c r="AFR16" s="202"/>
      <c r="AFS16" s="202"/>
      <c r="AFT16" s="202"/>
      <c r="AFU16" s="202"/>
      <c r="AFV16" s="202"/>
      <c r="AFW16" s="202"/>
      <c r="AFX16" s="202"/>
      <c r="AFY16" s="202"/>
      <c r="AFZ16" s="202"/>
      <c r="AGA16" s="202"/>
      <c r="AGB16" s="202"/>
      <c r="AGC16" s="202"/>
      <c r="AGD16" s="202"/>
      <c r="AGE16" s="202"/>
      <c r="AGF16" s="202"/>
      <c r="AGG16" s="202"/>
      <c r="AGH16" s="202"/>
      <c r="AGI16" s="202"/>
      <c r="AGJ16" s="202"/>
      <c r="AGK16" s="202"/>
      <c r="AGL16" s="202"/>
      <c r="AGM16" s="202"/>
      <c r="AGN16" s="202"/>
      <c r="AGO16" s="202"/>
      <c r="AGP16" s="202"/>
      <c r="AGQ16" s="202"/>
      <c r="AGR16" s="202"/>
      <c r="AGS16" s="202"/>
      <c r="AGT16" s="202"/>
      <c r="AGU16" s="202"/>
      <c r="AGV16" s="202"/>
      <c r="AGW16" s="202"/>
      <c r="AGX16" s="202"/>
      <c r="AGY16" s="202"/>
      <c r="AGZ16" s="202"/>
      <c r="AHA16" s="202"/>
      <c r="AHB16" s="202"/>
      <c r="AHC16" s="202"/>
      <c r="AHD16" s="202"/>
      <c r="AHE16" s="202"/>
      <c r="AHF16" s="202"/>
      <c r="AHG16" s="202"/>
      <c r="AHH16" s="202"/>
      <c r="AHI16" s="202"/>
      <c r="AHJ16" s="202"/>
      <c r="AHK16" s="202"/>
      <c r="AHL16" s="202"/>
      <c r="AHM16" s="202"/>
      <c r="AHN16" s="202"/>
      <c r="AHO16" s="202"/>
      <c r="AHP16" s="202"/>
      <c r="AHQ16" s="202"/>
      <c r="AHR16" s="202"/>
      <c r="AHS16" s="202"/>
      <c r="AHT16" s="202"/>
      <c r="AHU16" s="202"/>
      <c r="AHV16" s="202"/>
      <c r="AHW16" s="202"/>
      <c r="AHX16" s="202"/>
      <c r="AHY16" s="202"/>
      <c r="AHZ16" s="202"/>
      <c r="AIA16" s="202"/>
      <c r="AIB16" s="202"/>
      <c r="AIC16" s="202"/>
      <c r="AID16" s="202"/>
      <c r="AIE16" s="202"/>
      <c r="AIF16" s="202"/>
      <c r="AIG16" s="202"/>
      <c r="AIH16" s="202"/>
      <c r="AII16" s="202"/>
      <c r="AIJ16" s="202"/>
      <c r="AIK16" s="202"/>
      <c r="AIL16" s="202"/>
      <c r="AIM16" s="202"/>
      <c r="AIN16" s="202"/>
      <c r="AIO16" s="202"/>
      <c r="AIP16" s="202"/>
      <c r="AIQ16" s="202"/>
      <c r="AIR16" s="202"/>
      <c r="AIS16" s="202"/>
      <c r="AIT16" s="202"/>
      <c r="AIU16" s="202"/>
      <c r="AIV16" s="202"/>
      <c r="AIW16" s="202"/>
      <c r="AIX16" s="202"/>
      <c r="AIY16" s="202"/>
      <c r="AIZ16" s="202"/>
      <c r="AJA16" s="202"/>
      <c r="AJB16" s="202"/>
      <c r="AJC16" s="202"/>
      <c r="AJD16" s="202"/>
      <c r="AJE16" s="202"/>
      <c r="AJF16" s="202"/>
      <c r="AJG16" s="202"/>
      <c r="AJH16" s="202"/>
      <c r="AJI16" s="202"/>
      <c r="AJJ16" s="202"/>
      <c r="AJK16" s="202"/>
      <c r="AJL16" s="202"/>
      <c r="AJM16" s="202"/>
      <c r="AJN16" s="202"/>
      <c r="AJO16" s="202"/>
      <c r="AJP16" s="202"/>
      <c r="AJQ16" s="202"/>
      <c r="AJR16" s="202"/>
      <c r="AJS16" s="202"/>
      <c r="AJT16" s="202"/>
      <c r="AJU16" s="202"/>
      <c r="AJV16" s="202"/>
      <c r="AJW16" s="202"/>
      <c r="AJX16" s="202"/>
      <c r="AJY16" s="202"/>
      <c r="AJZ16" s="202"/>
      <c r="AKA16" s="202"/>
      <c r="AKB16" s="202"/>
      <c r="AKC16" s="202"/>
      <c r="AKD16" s="202"/>
      <c r="AKE16" s="202"/>
      <c r="AKF16" s="202"/>
      <c r="AKG16" s="202"/>
      <c r="AKH16" s="202"/>
      <c r="AKI16" s="202"/>
      <c r="AKJ16" s="202"/>
      <c r="AKK16" s="202"/>
      <c r="AKL16" s="202"/>
      <c r="AKM16" s="202"/>
      <c r="AKN16" s="202"/>
      <c r="AKO16" s="202"/>
      <c r="AKP16" s="202"/>
      <c r="AKQ16" s="202"/>
      <c r="AKR16" s="202"/>
      <c r="AKS16" s="202"/>
      <c r="AKT16" s="202"/>
      <c r="AKU16" s="202"/>
      <c r="AKV16" s="202"/>
      <c r="AKW16" s="202"/>
      <c r="AKX16" s="202"/>
      <c r="AKY16" s="202"/>
      <c r="AKZ16" s="202"/>
      <c r="ALA16" s="202"/>
      <c r="ALB16" s="202"/>
      <c r="ALC16" s="202"/>
      <c r="ALD16" s="202"/>
      <c r="ALE16" s="202"/>
      <c r="ALF16" s="202"/>
      <c r="ALG16" s="202"/>
      <c r="ALH16" s="202"/>
      <c r="ALI16" s="202"/>
      <c r="ALJ16" s="202"/>
      <c r="ALK16" s="202"/>
      <c r="ALL16" s="202"/>
      <c r="ALM16" s="202"/>
      <c r="ALN16" s="202"/>
      <c r="ALO16" s="202"/>
      <c r="ALP16" s="202"/>
      <c r="ALQ16" s="202"/>
      <c r="ALR16" s="202"/>
      <c r="ALS16" s="202"/>
      <c r="ALT16" s="202"/>
      <c r="ALU16" s="202"/>
      <c r="ALV16" s="202"/>
      <c r="ALW16" s="202"/>
      <c r="ALX16" s="202"/>
      <c r="ALY16" s="202"/>
      <c r="ALZ16" s="202"/>
      <c r="AMA16" s="202"/>
      <c r="AMB16" s="202"/>
      <c r="AMC16" s="202"/>
      <c r="AMD16" s="202"/>
      <c r="AME16" s="202"/>
      <c r="AMF16" s="202"/>
      <c r="AMG16" s="202"/>
      <c r="AMH16" s="202"/>
      <c r="AMI16" s="202"/>
      <c r="AMJ16" s="202"/>
      <c r="AMK16" s="202"/>
      <c r="AML16" s="202"/>
      <c r="AMM16" s="202"/>
      <c r="AMN16" s="202"/>
      <c r="AMO16" s="202"/>
      <c r="AMP16" s="202"/>
      <c r="AMQ16" s="202"/>
      <c r="AMR16" s="202"/>
      <c r="AMS16" s="202"/>
      <c r="AMT16" s="202"/>
      <c r="AMU16" s="202"/>
      <c r="AMV16" s="202"/>
      <c r="AMW16" s="202"/>
      <c r="AMX16" s="202"/>
      <c r="AMY16" s="202"/>
      <c r="AMZ16" s="202"/>
      <c r="ANA16" s="202"/>
      <c r="ANB16" s="202"/>
      <c r="ANC16" s="202"/>
      <c r="AND16" s="202"/>
      <c r="ANE16" s="202"/>
      <c r="ANF16" s="202"/>
      <c r="ANG16" s="202"/>
      <c r="ANH16" s="202"/>
      <c r="ANI16" s="202"/>
      <c r="ANJ16" s="202"/>
      <c r="ANK16" s="202"/>
      <c r="ANL16" s="202"/>
      <c r="ANM16" s="202"/>
      <c r="ANN16" s="202"/>
      <c r="ANO16" s="202"/>
      <c r="ANP16" s="202"/>
      <c r="ANQ16" s="202"/>
      <c r="ANR16" s="202"/>
      <c r="ANS16" s="202"/>
      <c r="ANT16" s="202"/>
      <c r="ANU16" s="202"/>
      <c r="ANV16" s="202"/>
      <c r="ANW16" s="202"/>
      <c r="ANX16" s="202"/>
      <c r="ANY16" s="202"/>
      <c r="ANZ16" s="202"/>
      <c r="AOA16" s="202"/>
      <c r="AOB16" s="202"/>
      <c r="AOC16" s="202"/>
      <c r="AOD16" s="202"/>
      <c r="AOE16" s="202"/>
      <c r="AOF16" s="202"/>
      <c r="AOG16" s="202"/>
      <c r="AOH16" s="202"/>
      <c r="AOI16" s="202"/>
      <c r="AOJ16" s="202"/>
      <c r="AOK16" s="202"/>
      <c r="AOL16" s="202"/>
      <c r="AOM16" s="202"/>
      <c r="AON16" s="202"/>
      <c r="AOO16" s="202"/>
      <c r="AOP16" s="202"/>
      <c r="AOQ16" s="202"/>
      <c r="AOR16" s="202"/>
      <c r="AOS16" s="202"/>
      <c r="AOT16" s="202"/>
      <c r="AOU16" s="202"/>
      <c r="AOV16" s="202"/>
      <c r="AOW16" s="202"/>
      <c r="AOX16" s="202"/>
      <c r="AOY16" s="202"/>
      <c r="AOZ16" s="202"/>
      <c r="APA16" s="202"/>
      <c r="APB16" s="202"/>
      <c r="APC16" s="202"/>
      <c r="APD16" s="202"/>
      <c r="APE16" s="202"/>
      <c r="APF16" s="202"/>
      <c r="APG16" s="202"/>
      <c r="APH16" s="202"/>
      <c r="API16" s="202"/>
      <c r="APJ16" s="202"/>
      <c r="APK16" s="202"/>
      <c r="APL16" s="202"/>
      <c r="APM16" s="202"/>
      <c r="APN16" s="202"/>
      <c r="APO16" s="202"/>
      <c r="APP16" s="202"/>
      <c r="APQ16" s="202"/>
      <c r="APR16" s="202"/>
      <c r="APS16" s="202"/>
      <c r="APT16" s="202"/>
      <c r="APU16" s="202"/>
      <c r="APV16" s="202"/>
      <c r="APW16" s="202"/>
      <c r="APX16" s="202"/>
      <c r="APY16" s="202"/>
      <c r="APZ16" s="202"/>
      <c r="AQA16" s="202"/>
      <c r="AQB16" s="202"/>
      <c r="AQC16" s="202"/>
      <c r="AQD16" s="202"/>
      <c r="AQE16" s="202"/>
      <c r="AQF16" s="202"/>
      <c r="AQG16" s="202"/>
      <c r="AQH16" s="202"/>
      <c r="AQI16" s="202"/>
      <c r="AQJ16" s="202"/>
      <c r="AQK16" s="202"/>
      <c r="AQL16" s="202"/>
      <c r="AQM16" s="202"/>
      <c r="AQN16" s="202"/>
      <c r="AQO16" s="202"/>
      <c r="AQP16" s="202"/>
      <c r="AQQ16" s="202"/>
      <c r="AQR16" s="202"/>
      <c r="AQS16" s="202"/>
      <c r="AQT16" s="202"/>
      <c r="AQU16" s="202"/>
      <c r="AQV16" s="202"/>
      <c r="AQW16" s="202"/>
      <c r="AQX16" s="202"/>
      <c r="AQY16" s="202"/>
      <c r="AQZ16" s="202"/>
      <c r="ARA16" s="202"/>
      <c r="ARB16" s="202"/>
      <c r="ARC16" s="202"/>
      <c r="ARD16" s="202"/>
      <c r="ARE16" s="202"/>
      <c r="ARF16" s="202"/>
      <c r="ARG16" s="202"/>
      <c r="ARH16" s="202"/>
      <c r="ARI16" s="202"/>
      <c r="ARJ16" s="202"/>
      <c r="ARK16" s="202"/>
      <c r="ARL16" s="202"/>
      <c r="ARM16" s="202"/>
      <c r="ARN16" s="202"/>
      <c r="ARO16" s="202"/>
      <c r="ARP16" s="202"/>
      <c r="ARQ16" s="202"/>
      <c r="ARR16" s="202"/>
      <c r="ARS16" s="202"/>
      <c r="ART16" s="202"/>
      <c r="ARU16" s="202"/>
      <c r="ARV16" s="202"/>
      <c r="ARW16" s="202"/>
      <c r="ARX16" s="202"/>
      <c r="ARY16" s="202"/>
      <c r="ARZ16" s="202"/>
      <c r="ASA16" s="202"/>
      <c r="ASB16" s="202"/>
      <c r="ASC16" s="202"/>
      <c r="ASD16" s="202"/>
      <c r="ASE16" s="202"/>
      <c r="ASF16" s="202"/>
      <c r="ASG16" s="202"/>
      <c r="ASH16" s="202"/>
      <c r="ASI16" s="202"/>
    </row>
    <row r="17" spans="1:1179" s="203" customFormat="1" ht="15" customHeight="1">
      <c r="A17" s="226" t="s">
        <v>303</v>
      </c>
      <c r="B17" s="227">
        <v>71.13</v>
      </c>
      <c r="C17" s="210">
        <f t="shared" si="19"/>
        <v>142.26</v>
      </c>
      <c r="D17" s="697">
        <v>1.5</v>
      </c>
      <c r="E17" s="227">
        <v>106.36</v>
      </c>
      <c r="F17" s="227">
        <v>106.32000000000001</v>
      </c>
      <c r="G17" s="227">
        <v>111.4</v>
      </c>
      <c r="H17" s="227">
        <v>111.68</v>
      </c>
      <c r="I17" s="227">
        <f t="shared" si="1"/>
        <v>5.04</v>
      </c>
      <c r="J17" s="227">
        <f t="shared" si="2"/>
        <v>5.36</v>
      </c>
      <c r="K17" s="227">
        <f t="shared" si="3"/>
        <v>5.3</v>
      </c>
      <c r="L17" s="227">
        <f t="shared" si="4"/>
        <v>3.2</v>
      </c>
      <c r="M17" s="349">
        <f t="shared" si="20"/>
        <v>0.6</v>
      </c>
      <c r="N17" s="227">
        <f t="shared" si="5"/>
        <v>22.761600000000001</v>
      </c>
      <c r="O17" s="227">
        <f t="shared" si="6"/>
        <v>318.65840000000003</v>
      </c>
      <c r="P17" s="227">
        <f t="shared" si="7"/>
        <v>341.42</v>
      </c>
      <c r="Q17" s="227">
        <f t="shared" si="8"/>
        <v>341.42</v>
      </c>
      <c r="R17" s="227">
        <f t="shared" si="9"/>
        <v>182.09</v>
      </c>
      <c r="S17" s="349">
        <f t="shared" si="21"/>
        <v>1206.3499999999999</v>
      </c>
      <c r="T17" s="227">
        <f t="shared" si="22"/>
        <v>398.33</v>
      </c>
      <c r="U17" s="227">
        <f t="shared" si="10"/>
        <v>808.02</v>
      </c>
      <c r="V17" s="227">
        <f t="shared" si="11"/>
        <v>272.63</v>
      </c>
      <c r="W17" s="227">
        <f t="shared" si="12"/>
        <v>0</v>
      </c>
      <c r="X17" s="227">
        <f t="shared" si="13"/>
        <v>0</v>
      </c>
      <c r="Y17" s="227">
        <f t="shared" si="14"/>
        <v>0</v>
      </c>
      <c r="Z17" s="227">
        <f t="shared" si="15"/>
        <v>753.98</v>
      </c>
      <c r="AA17" s="227">
        <f t="shared" si="16"/>
        <v>227.61599999999999</v>
      </c>
      <c r="AB17" s="227">
        <v>3</v>
      </c>
      <c r="AC17" s="209">
        <f t="shared" si="23"/>
        <v>15</v>
      </c>
      <c r="AD17" s="209"/>
      <c r="AE17" s="227">
        <f t="shared" si="24"/>
        <v>71.13</v>
      </c>
      <c r="AF17" s="227">
        <f t="shared" si="17"/>
        <v>1</v>
      </c>
      <c r="AG17" s="349">
        <f t="shared" si="25"/>
        <v>2.8400000000000061</v>
      </c>
      <c r="AH17" s="227" t="s">
        <v>351</v>
      </c>
      <c r="AI17" s="227">
        <f t="shared" si="18"/>
        <v>0</v>
      </c>
      <c r="AJ17" s="234"/>
      <c r="AK17" s="202"/>
      <c r="AL17" s="211"/>
      <c r="AM17" s="211"/>
      <c r="AN17" s="202"/>
      <c r="AO17" s="202"/>
      <c r="AP17" s="202"/>
      <c r="AQ17" s="202"/>
      <c r="AR17" s="202"/>
      <c r="AS17" s="202"/>
      <c r="AT17" s="202"/>
      <c r="AU17" s="202"/>
      <c r="AV17" s="202"/>
      <c r="AW17" s="202"/>
      <c r="AX17" s="202"/>
      <c r="AY17" s="202"/>
      <c r="AZ17" s="202"/>
      <c r="BA17" s="202"/>
      <c r="BB17" s="202"/>
      <c r="BC17" s="202"/>
      <c r="BD17" s="202"/>
      <c r="BE17" s="202"/>
      <c r="BF17" s="202"/>
      <c r="BG17" s="202"/>
      <c r="BH17" s="202"/>
      <c r="BI17" s="202"/>
      <c r="BJ17" s="202"/>
      <c r="BK17" s="202"/>
      <c r="BL17" s="202"/>
      <c r="BM17" s="202"/>
      <c r="BN17" s="202"/>
      <c r="BO17" s="202"/>
      <c r="BP17" s="202"/>
      <c r="BQ17" s="202"/>
      <c r="BR17" s="202"/>
      <c r="BS17" s="202"/>
      <c r="BT17" s="202"/>
      <c r="BU17" s="202"/>
      <c r="BV17" s="202"/>
      <c r="BW17" s="202"/>
      <c r="BX17" s="202"/>
      <c r="BY17" s="202"/>
      <c r="BZ17" s="202"/>
      <c r="CA17" s="202"/>
      <c r="CB17" s="202"/>
      <c r="CC17" s="202"/>
      <c r="CD17" s="202"/>
      <c r="CE17" s="202"/>
      <c r="CF17" s="202"/>
      <c r="CG17" s="202"/>
      <c r="CH17" s="202"/>
      <c r="CI17" s="202"/>
      <c r="CJ17" s="202"/>
      <c r="CK17" s="202"/>
      <c r="CL17" s="202"/>
      <c r="CM17" s="202"/>
      <c r="CN17" s="202"/>
      <c r="CO17" s="202"/>
      <c r="CP17" s="202"/>
      <c r="CQ17" s="202"/>
      <c r="CR17" s="202"/>
      <c r="CS17" s="202"/>
      <c r="CT17" s="202"/>
      <c r="CU17" s="202"/>
      <c r="CV17" s="202"/>
      <c r="CW17" s="202"/>
      <c r="CX17" s="202"/>
      <c r="CY17" s="202"/>
      <c r="CZ17" s="202"/>
      <c r="DA17" s="202"/>
      <c r="DB17" s="202"/>
      <c r="DC17" s="202"/>
      <c r="DD17" s="202"/>
      <c r="DE17" s="202"/>
      <c r="DF17" s="202"/>
      <c r="DG17" s="202"/>
      <c r="DH17" s="202"/>
      <c r="DI17" s="202"/>
      <c r="DJ17" s="202"/>
      <c r="DK17" s="202"/>
      <c r="DL17" s="202"/>
      <c r="DM17" s="202"/>
      <c r="DN17" s="202"/>
      <c r="DO17" s="202"/>
      <c r="DP17" s="202"/>
      <c r="DQ17" s="202"/>
      <c r="DR17" s="202"/>
      <c r="DS17" s="202"/>
      <c r="DT17" s="202"/>
      <c r="DU17" s="202"/>
      <c r="DV17" s="202"/>
      <c r="DW17" s="202"/>
      <c r="DX17" s="202"/>
      <c r="DY17" s="202"/>
      <c r="DZ17" s="202"/>
      <c r="EA17" s="202"/>
      <c r="EB17" s="202"/>
      <c r="EC17" s="202"/>
      <c r="ED17" s="202"/>
      <c r="EE17" s="202"/>
      <c r="EF17" s="202"/>
      <c r="EG17" s="202"/>
      <c r="EH17" s="202"/>
      <c r="EI17" s="202"/>
      <c r="EJ17" s="202"/>
      <c r="EK17" s="202"/>
      <c r="EL17" s="202"/>
      <c r="EM17" s="202"/>
      <c r="EN17" s="202"/>
      <c r="EO17" s="202"/>
      <c r="EP17" s="202"/>
      <c r="EQ17" s="202"/>
      <c r="ER17" s="202"/>
      <c r="ES17" s="202"/>
      <c r="ET17" s="202"/>
      <c r="EU17" s="202"/>
      <c r="EV17" s="202"/>
      <c r="EW17" s="202"/>
      <c r="EX17" s="202"/>
      <c r="EY17" s="202"/>
      <c r="EZ17" s="202"/>
      <c r="FA17" s="202"/>
      <c r="FB17" s="202"/>
      <c r="FC17" s="202"/>
      <c r="FD17" s="202"/>
      <c r="FE17" s="202"/>
      <c r="FF17" s="202"/>
      <c r="FG17" s="202"/>
      <c r="FH17" s="202"/>
      <c r="FI17" s="202"/>
      <c r="FJ17" s="202"/>
      <c r="FK17" s="202"/>
      <c r="FL17" s="202"/>
      <c r="FM17" s="202"/>
      <c r="FN17" s="202"/>
      <c r="FO17" s="202"/>
      <c r="FP17" s="202"/>
      <c r="FQ17" s="202"/>
      <c r="FR17" s="202"/>
      <c r="FS17" s="202"/>
      <c r="FT17" s="202"/>
      <c r="FU17" s="202"/>
      <c r="FV17" s="202"/>
      <c r="FW17" s="202"/>
      <c r="FX17" s="202"/>
      <c r="FY17" s="202"/>
      <c r="FZ17" s="202"/>
      <c r="GA17" s="202"/>
      <c r="GB17" s="202"/>
      <c r="GC17" s="202"/>
      <c r="GD17" s="202"/>
      <c r="GE17" s="202"/>
      <c r="GF17" s="202"/>
      <c r="GG17" s="202"/>
      <c r="GH17" s="202"/>
      <c r="GI17" s="202"/>
      <c r="GJ17" s="202"/>
      <c r="GK17" s="202"/>
      <c r="GL17" s="202"/>
      <c r="GM17" s="202"/>
      <c r="GN17" s="202"/>
      <c r="GO17" s="202"/>
      <c r="GP17" s="202"/>
      <c r="GQ17" s="202"/>
      <c r="GR17" s="202"/>
      <c r="GS17" s="202"/>
      <c r="GT17" s="202"/>
      <c r="GU17" s="202"/>
      <c r="GV17" s="202"/>
      <c r="GW17" s="202"/>
      <c r="GX17" s="202"/>
      <c r="GY17" s="202"/>
      <c r="GZ17" s="202"/>
      <c r="HA17" s="202"/>
      <c r="HB17" s="202"/>
      <c r="HC17" s="202"/>
      <c r="HD17" s="202"/>
      <c r="HE17" s="202"/>
      <c r="HF17" s="202"/>
      <c r="HG17" s="202"/>
      <c r="HH17" s="202"/>
      <c r="HI17" s="202"/>
      <c r="HJ17" s="202"/>
      <c r="HK17" s="202"/>
      <c r="HL17" s="202"/>
      <c r="HM17" s="202"/>
      <c r="HN17" s="202"/>
      <c r="HO17" s="202"/>
      <c r="HP17" s="202"/>
      <c r="HQ17" s="202"/>
      <c r="HR17" s="202"/>
      <c r="HS17" s="202"/>
      <c r="HT17" s="202"/>
      <c r="HU17" s="202"/>
      <c r="HV17" s="202"/>
      <c r="HW17" s="202"/>
      <c r="HX17" s="202"/>
      <c r="HY17" s="202"/>
      <c r="HZ17" s="202"/>
      <c r="IA17" s="202"/>
      <c r="IB17" s="202"/>
      <c r="IC17" s="202"/>
      <c r="ID17" s="202"/>
      <c r="IE17" s="202"/>
      <c r="IF17" s="202"/>
      <c r="IG17" s="202"/>
      <c r="IH17" s="202"/>
      <c r="II17" s="202"/>
      <c r="IJ17" s="202"/>
      <c r="IK17" s="202"/>
      <c r="IL17" s="202"/>
      <c r="IM17" s="202"/>
      <c r="IN17" s="202"/>
      <c r="IO17" s="202"/>
      <c r="IP17" s="202"/>
      <c r="IQ17" s="202"/>
      <c r="IR17" s="202"/>
      <c r="IS17" s="202"/>
      <c r="IT17" s="202"/>
      <c r="IU17" s="202"/>
      <c r="IV17" s="202"/>
      <c r="IW17" s="202"/>
      <c r="IX17" s="202"/>
      <c r="IY17" s="202"/>
      <c r="IZ17" s="202"/>
      <c r="JA17" s="202"/>
      <c r="JB17" s="202"/>
      <c r="JC17" s="202"/>
      <c r="JD17" s="202"/>
      <c r="JE17" s="202"/>
      <c r="JF17" s="202"/>
      <c r="JG17" s="202"/>
      <c r="JH17" s="202"/>
      <c r="JI17" s="202"/>
      <c r="JJ17" s="202"/>
      <c r="JK17" s="202"/>
      <c r="JL17" s="202"/>
      <c r="JM17" s="202"/>
      <c r="JN17" s="202"/>
      <c r="JO17" s="202"/>
      <c r="JP17" s="202"/>
      <c r="JQ17" s="202"/>
      <c r="JR17" s="202"/>
      <c r="JS17" s="202"/>
      <c r="JT17" s="202"/>
      <c r="JU17" s="202"/>
      <c r="JV17" s="202"/>
      <c r="JW17" s="202"/>
      <c r="JX17" s="202"/>
      <c r="JY17" s="202"/>
      <c r="JZ17" s="202"/>
      <c r="KA17" s="202"/>
      <c r="KB17" s="202"/>
      <c r="KC17" s="202"/>
      <c r="KD17" s="202"/>
      <c r="KE17" s="202"/>
      <c r="KF17" s="202"/>
      <c r="KG17" s="202"/>
      <c r="KH17" s="202"/>
      <c r="KI17" s="202"/>
      <c r="KJ17" s="202"/>
      <c r="KK17" s="202"/>
      <c r="KL17" s="202"/>
      <c r="KM17" s="202"/>
      <c r="KN17" s="202"/>
      <c r="KO17" s="202"/>
      <c r="KP17" s="202"/>
      <c r="KQ17" s="202"/>
      <c r="KR17" s="202"/>
      <c r="KS17" s="202"/>
      <c r="KT17" s="202"/>
      <c r="KU17" s="202"/>
      <c r="KV17" s="202"/>
      <c r="KW17" s="202"/>
      <c r="KX17" s="202"/>
      <c r="KY17" s="202"/>
      <c r="KZ17" s="202"/>
      <c r="LA17" s="202"/>
      <c r="LB17" s="202"/>
      <c r="LC17" s="202"/>
      <c r="LD17" s="202"/>
      <c r="LE17" s="202"/>
      <c r="LF17" s="202"/>
      <c r="LG17" s="202"/>
      <c r="LH17" s="202"/>
      <c r="LI17" s="202"/>
      <c r="LJ17" s="202"/>
      <c r="LK17" s="202"/>
      <c r="LL17" s="202"/>
      <c r="LM17" s="202"/>
      <c r="LN17" s="202"/>
      <c r="LO17" s="202"/>
      <c r="LP17" s="202"/>
      <c r="LQ17" s="202"/>
      <c r="LR17" s="202"/>
      <c r="LS17" s="202"/>
      <c r="LT17" s="202"/>
      <c r="LU17" s="202"/>
      <c r="LV17" s="202"/>
      <c r="LW17" s="202"/>
      <c r="LX17" s="202"/>
      <c r="LY17" s="202"/>
      <c r="LZ17" s="202"/>
      <c r="MA17" s="202"/>
      <c r="MB17" s="202"/>
      <c r="MC17" s="202"/>
      <c r="MD17" s="202"/>
      <c r="ME17" s="202"/>
      <c r="MF17" s="202"/>
      <c r="MG17" s="202"/>
      <c r="MH17" s="202"/>
      <c r="MI17" s="202"/>
      <c r="MJ17" s="202"/>
      <c r="MK17" s="202"/>
      <c r="ML17" s="202"/>
      <c r="MM17" s="202"/>
      <c r="MN17" s="202"/>
      <c r="MO17" s="202"/>
      <c r="MP17" s="202"/>
      <c r="MQ17" s="202"/>
      <c r="MR17" s="202"/>
      <c r="MS17" s="202"/>
      <c r="MT17" s="202"/>
      <c r="MU17" s="202"/>
      <c r="MV17" s="202"/>
      <c r="MW17" s="202"/>
      <c r="MX17" s="202"/>
      <c r="MY17" s="202"/>
      <c r="MZ17" s="202"/>
      <c r="NA17" s="202"/>
      <c r="NB17" s="202"/>
      <c r="NC17" s="202"/>
      <c r="ND17" s="202"/>
      <c r="NE17" s="202"/>
      <c r="NF17" s="202"/>
      <c r="NG17" s="202"/>
      <c r="NH17" s="202"/>
      <c r="NI17" s="202"/>
      <c r="NJ17" s="202"/>
      <c r="NK17" s="202"/>
      <c r="NL17" s="202"/>
      <c r="NM17" s="202"/>
      <c r="NN17" s="202"/>
      <c r="NO17" s="202"/>
      <c r="NP17" s="202"/>
      <c r="NQ17" s="202"/>
      <c r="NR17" s="202"/>
      <c r="NS17" s="202"/>
      <c r="NT17" s="202"/>
      <c r="NU17" s="202"/>
      <c r="NV17" s="202"/>
      <c r="NW17" s="202"/>
      <c r="NX17" s="202"/>
      <c r="NY17" s="202"/>
      <c r="NZ17" s="202"/>
      <c r="OA17" s="202"/>
      <c r="OB17" s="202"/>
      <c r="OC17" s="202"/>
      <c r="OD17" s="202"/>
      <c r="OE17" s="202"/>
      <c r="OF17" s="202"/>
      <c r="OG17" s="202"/>
      <c r="OH17" s="202"/>
      <c r="OI17" s="202"/>
      <c r="OJ17" s="202"/>
      <c r="OK17" s="202"/>
      <c r="OL17" s="202"/>
      <c r="OM17" s="202"/>
      <c r="ON17" s="202"/>
      <c r="OO17" s="202"/>
      <c r="OP17" s="202"/>
      <c r="OQ17" s="202"/>
      <c r="OR17" s="202"/>
      <c r="OS17" s="202"/>
      <c r="OT17" s="202"/>
      <c r="OU17" s="202"/>
      <c r="OV17" s="202"/>
      <c r="OW17" s="202"/>
      <c r="OX17" s="202"/>
      <c r="OY17" s="202"/>
      <c r="OZ17" s="202"/>
      <c r="PA17" s="202"/>
      <c r="PB17" s="202"/>
      <c r="PC17" s="202"/>
      <c r="PD17" s="202"/>
      <c r="PE17" s="202"/>
      <c r="PF17" s="202"/>
      <c r="PG17" s="202"/>
      <c r="PH17" s="202"/>
      <c r="PI17" s="202"/>
      <c r="PJ17" s="202"/>
      <c r="PK17" s="202"/>
      <c r="PL17" s="202"/>
      <c r="PM17" s="202"/>
      <c r="PN17" s="202"/>
      <c r="PO17" s="202"/>
      <c r="PP17" s="202"/>
      <c r="PQ17" s="202"/>
      <c r="PR17" s="202"/>
      <c r="PS17" s="202"/>
      <c r="PT17" s="202"/>
      <c r="PU17" s="202"/>
      <c r="PV17" s="202"/>
      <c r="PW17" s="202"/>
      <c r="PX17" s="202"/>
      <c r="PY17" s="202"/>
      <c r="PZ17" s="202"/>
      <c r="QA17" s="202"/>
      <c r="QB17" s="202"/>
      <c r="QC17" s="202"/>
      <c r="QD17" s="202"/>
      <c r="QE17" s="202"/>
      <c r="QF17" s="202"/>
      <c r="QG17" s="202"/>
      <c r="QH17" s="202"/>
      <c r="QI17" s="202"/>
      <c r="QJ17" s="202"/>
      <c r="QK17" s="202"/>
      <c r="QL17" s="202"/>
      <c r="QM17" s="202"/>
      <c r="QN17" s="202"/>
      <c r="QO17" s="202"/>
      <c r="QP17" s="202"/>
      <c r="QQ17" s="202"/>
      <c r="QR17" s="202"/>
      <c r="QS17" s="202"/>
      <c r="QT17" s="202"/>
      <c r="QU17" s="202"/>
      <c r="QV17" s="202"/>
      <c r="QW17" s="202"/>
      <c r="QX17" s="202"/>
      <c r="QY17" s="202"/>
      <c r="QZ17" s="202"/>
      <c r="RA17" s="202"/>
      <c r="RB17" s="202"/>
      <c r="RC17" s="202"/>
      <c r="RD17" s="202"/>
      <c r="RE17" s="202"/>
      <c r="RF17" s="202"/>
      <c r="RG17" s="202"/>
      <c r="RH17" s="202"/>
      <c r="RI17" s="202"/>
      <c r="RJ17" s="202"/>
      <c r="RK17" s="202"/>
      <c r="RL17" s="202"/>
      <c r="RM17" s="202"/>
      <c r="RN17" s="202"/>
      <c r="RO17" s="202"/>
      <c r="RP17" s="202"/>
      <c r="RQ17" s="202"/>
      <c r="RR17" s="202"/>
      <c r="RS17" s="202"/>
      <c r="RT17" s="202"/>
      <c r="RU17" s="202"/>
      <c r="RV17" s="202"/>
      <c r="RW17" s="202"/>
      <c r="RX17" s="202"/>
      <c r="RY17" s="202"/>
      <c r="RZ17" s="202"/>
      <c r="SA17" s="202"/>
      <c r="SB17" s="202"/>
      <c r="SC17" s="202"/>
      <c r="SD17" s="202"/>
      <c r="SE17" s="202"/>
      <c r="SF17" s="202"/>
      <c r="SG17" s="202"/>
      <c r="SH17" s="202"/>
      <c r="SI17" s="202"/>
      <c r="SJ17" s="202"/>
      <c r="SK17" s="202"/>
      <c r="SL17" s="202"/>
      <c r="SM17" s="202"/>
      <c r="SN17" s="202"/>
      <c r="SO17" s="202"/>
      <c r="SP17" s="202"/>
      <c r="SQ17" s="202"/>
      <c r="SR17" s="202"/>
      <c r="SS17" s="202"/>
      <c r="ST17" s="202"/>
      <c r="SU17" s="202"/>
      <c r="SV17" s="202"/>
      <c r="SW17" s="202"/>
      <c r="SX17" s="202"/>
      <c r="SY17" s="202"/>
      <c r="SZ17" s="202"/>
      <c r="TA17" s="202"/>
      <c r="TB17" s="202"/>
      <c r="TC17" s="202"/>
      <c r="TD17" s="202"/>
      <c r="TE17" s="202"/>
      <c r="TF17" s="202"/>
      <c r="TG17" s="202"/>
      <c r="TH17" s="202"/>
      <c r="TI17" s="202"/>
      <c r="TJ17" s="202"/>
      <c r="TK17" s="202"/>
      <c r="TL17" s="202"/>
      <c r="TM17" s="202"/>
      <c r="TN17" s="202"/>
      <c r="TO17" s="202"/>
      <c r="TP17" s="202"/>
      <c r="TQ17" s="202"/>
      <c r="TR17" s="202"/>
      <c r="TS17" s="202"/>
      <c r="TT17" s="202"/>
      <c r="TU17" s="202"/>
      <c r="TV17" s="202"/>
      <c r="TW17" s="202"/>
      <c r="TX17" s="202"/>
      <c r="TY17" s="202"/>
      <c r="TZ17" s="202"/>
      <c r="UA17" s="202"/>
      <c r="UB17" s="202"/>
      <c r="UC17" s="202"/>
      <c r="UD17" s="202"/>
      <c r="UE17" s="202"/>
      <c r="UF17" s="202"/>
      <c r="UG17" s="202"/>
      <c r="UH17" s="202"/>
      <c r="UI17" s="202"/>
      <c r="UJ17" s="202"/>
      <c r="UK17" s="202"/>
      <c r="UL17" s="202"/>
      <c r="UM17" s="202"/>
      <c r="UN17" s="202"/>
      <c r="UO17" s="202"/>
      <c r="UP17" s="202"/>
      <c r="UQ17" s="202"/>
      <c r="UR17" s="202"/>
      <c r="US17" s="202"/>
      <c r="UT17" s="202"/>
      <c r="UU17" s="202"/>
      <c r="UV17" s="202"/>
      <c r="UW17" s="202"/>
      <c r="UX17" s="202"/>
      <c r="UY17" s="202"/>
      <c r="UZ17" s="202"/>
      <c r="VA17" s="202"/>
      <c r="VB17" s="202"/>
      <c r="VC17" s="202"/>
      <c r="VD17" s="202"/>
      <c r="VE17" s="202"/>
      <c r="VF17" s="202"/>
      <c r="VG17" s="202"/>
      <c r="VH17" s="202"/>
      <c r="VI17" s="202"/>
      <c r="VJ17" s="202"/>
      <c r="VK17" s="202"/>
      <c r="VL17" s="202"/>
      <c r="VM17" s="202"/>
      <c r="VN17" s="202"/>
      <c r="VO17" s="202"/>
      <c r="VP17" s="202"/>
      <c r="VQ17" s="202"/>
      <c r="VR17" s="202"/>
      <c r="VS17" s="202"/>
      <c r="VT17" s="202"/>
      <c r="VU17" s="202"/>
      <c r="VV17" s="202"/>
      <c r="VW17" s="202"/>
      <c r="VX17" s="202"/>
      <c r="VY17" s="202"/>
      <c r="VZ17" s="202"/>
      <c r="WA17" s="202"/>
      <c r="WB17" s="202"/>
      <c r="WC17" s="202"/>
      <c r="WD17" s="202"/>
      <c r="WE17" s="202"/>
      <c r="WF17" s="202"/>
      <c r="WG17" s="202"/>
      <c r="WH17" s="202"/>
      <c r="WI17" s="202"/>
      <c r="WJ17" s="202"/>
      <c r="WK17" s="202"/>
      <c r="WL17" s="202"/>
      <c r="WM17" s="202"/>
      <c r="WN17" s="202"/>
      <c r="WO17" s="202"/>
      <c r="WP17" s="202"/>
      <c r="WQ17" s="202"/>
      <c r="WR17" s="202"/>
      <c r="WS17" s="202"/>
      <c r="WT17" s="202"/>
      <c r="WU17" s="202"/>
      <c r="WV17" s="202"/>
      <c r="WW17" s="202"/>
      <c r="WX17" s="202"/>
      <c r="WY17" s="202"/>
      <c r="WZ17" s="202"/>
      <c r="XA17" s="202"/>
      <c r="XB17" s="202"/>
      <c r="XC17" s="202"/>
      <c r="XD17" s="202"/>
      <c r="XE17" s="202"/>
      <c r="XF17" s="202"/>
      <c r="XG17" s="202"/>
      <c r="XH17" s="202"/>
      <c r="XI17" s="202"/>
      <c r="XJ17" s="202"/>
      <c r="XK17" s="202"/>
      <c r="XL17" s="202"/>
      <c r="XM17" s="202"/>
      <c r="XN17" s="202"/>
      <c r="XO17" s="202"/>
      <c r="XP17" s="202"/>
      <c r="XQ17" s="202"/>
      <c r="XR17" s="202"/>
      <c r="XS17" s="202"/>
      <c r="XT17" s="202"/>
      <c r="XU17" s="202"/>
      <c r="XV17" s="202"/>
      <c r="XW17" s="202"/>
      <c r="XX17" s="202"/>
      <c r="XY17" s="202"/>
      <c r="XZ17" s="202"/>
      <c r="YA17" s="202"/>
      <c r="YB17" s="202"/>
      <c r="YC17" s="202"/>
      <c r="YD17" s="202"/>
      <c r="YE17" s="202"/>
      <c r="YF17" s="202"/>
      <c r="YG17" s="202"/>
      <c r="YH17" s="202"/>
      <c r="YI17" s="202"/>
      <c r="YJ17" s="202"/>
      <c r="YK17" s="202"/>
      <c r="YL17" s="202"/>
      <c r="YM17" s="202"/>
      <c r="YN17" s="202"/>
      <c r="YO17" s="202"/>
      <c r="YP17" s="202"/>
      <c r="YQ17" s="202"/>
      <c r="YR17" s="202"/>
      <c r="YS17" s="202"/>
      <c r="YT17" s="202"/>
      <c r="YU17" s="202"/>
      <c r="YV17" s="202"/>
      <c r="YW17" s="202"/>
      <c r="YX17" s="202"/>
      <c r="YY17" s="202"/>
      <c r="YZ17" s="202"/>
      <c r="ZA17" s="202"/>
      <c r="ZB17" s="202"/>
      <c r="ZC17" s="202"/>
      <c r="ZD17" s="202"/>
      <c r="ZE17" s="202"/>
      <c r="ZF17" s="202"/>
      <c r="ZG17" s="202"/>
      <c r="ZH17" s="202"/>
      <c r="ZI17" s="202"/>
      <c r="ZJ17" s="202"/>
      <c r="ZK17" s="202"/>
      <c r="ZL17" s="202"/>
      <c r="ZM17" s="202"/>
      <c r="ZN17" s="202"/>
      <c r="ZO17" s="202"/>
      <c r="ZP17" s="202"/>
      <c r="ZQ17" s="202"/>
      <c r="ZR17" s="202"/>
      <c r="ZS17" s="202"/>
      <c r="ZT17" s="202"/>
      <c r="ZU17" s="202"/>
      <c r="ZV17" s="202"/>
      <c r="ZW17" s="202"/>
      <c r="ZX17" s="202"/>
      <c r="ZY17" s="202"/>
      <c r="ZZ17" s="202"/>
      <c r="AAA17" s="202"/>
      <c r="AAB17" s="202"/>
      <c r="AAC17" s="202"/>
      <c r="AAD17" s="202"/>
      <c r="AAE17" s="202"/>
      <c r="AAF17" s="202"/>
      <c r="AAG17" s="202"/>
      <c r="AAH17" s="202"/>
      <c r="AAI17" s="202"/>
      <c r="AAJ17" s="202"/>
      <c r="AAK17" s="202"/>
      <c r="AAL17" s="202"/>
      <c r="AAM17" s="202"/>
      <c r="AAN17" s="202"/>
      <c r="AAO17" s="202"/>
      <c r="AAP17" s="202"/>
      <c r="AAQ17" s="202"/>
      <c r="AAR17" s="202"/>
      <c r="AAS17" s="202"/>
      <c r="AAT17" s="202"/>
      <c r="AAU17" s="202"/>
      <c r="AAV17" s="202"/>
      <c r="AAW17" s="202"/>
      <c r="AAX17" s="202"/>
      <c r="AAY17" s="202"/>
      <c r="AAZ17" s="202"/>
      <c r="ABA17" s="202"/>
      <c r="ABB17" s="202"/>
      <c r="ABC17" s="202"/>
      <c r="ABD17" s="202"/>
      <c r="ABE17" s="202"/>
      <c r="ABF17" s="202"/>
      <c r="ABG17" s="202"/>
      <c r="ABH17" s="202"/>
      <c r="ABI17" s="202"/>
      <c r="ABJ17" s="202"/>
      <c r="ABK17" s="202"/>
      <c r="ABL17" s="202"/>
      <c r="ABM17" s="202"/>
      <c r="ABN17" s="202"/>
      <c r="ABO17" s="202"/>
      <c r="ABP17" s="202"/>
      <c r="ABQ17" s="202"/>
      <c r="ABR17" s="202"/>
      <c r="ABS17" s="202"/>
      <c r="ABT17" s="202"/>
      <c r="ABU17" s="202"/>
      <c r="ABV17" s="202"/>
      <c r="ABW17" s="202"/>
      <c r="ABX17" s="202"/>
      <c r="ABY17" s="202"/>
      <c r="ABZ17" s="202"/>
      <c r="ACA17" s="202"/>
      <c r="ACB17" s="202"/>
      <c r="ACC17" s="202"/>
      <c r="ACD17" s="202"/>
      <c r="ACE17" s="202"/>
      <c r="ACF17" s="202"/>
      <c r="ACG17" s="202"/>
      <c r="ACH17" s="202"/>
      <c r="ACI17" s="202"/>
      <c r="ACJ17" s="202"/>
      <c r="ACK17" s="202"/>
      <c r="ACL17" s="202"/>
      <c r="ACM17" s="202"/>
      <c r="ACN17" s="202"/>
      <c r="ACO17" s="202"/>
      <c r="ACP17" s="202"/>
      <c r="ACQ17" s="202"/>
      <c r="ACR17" s="202"/>
      <c r="ACS17" s="202"/>
      <c r="ACT17" s="202"/>
      <c r="ACU17" s="202"/>
      <c r="ACV17" s="202"/>
      <c r="ACW17" s="202"/>
      <c r="ACX17" s="202"/>
      <c r="ACY17" s="202"/>
      <c r="ACZ17" s="202"/>
      <c r="ADA17" s="202"/>
      <c r="ADB17" s="202"/>
      <c r="ADC17" s="202"/>
      <c r="ADD17" s="202"/>
      <c r="ADE17" s="202"/>
      <c r="ADF17" s="202"/>
      <c r="ADG17" s="202"/>
      <c r="ADH17" s="202"/>
      <c r="ADI17" s="202"/>
      <c r="ADJ17" s="202"/>
      <c r="ADK17" s="202"/>
      <c r="ADL17" s="202"/>
      <c r="ADM17" s="202"/>
      <c r="ADN17" s="202"/>
      <c r="ADO17" s="202"/>
      <c r="ADP17" s="202"/>
      <c r="ADQ17" s="202"/>
      <c r="ADR17" s="202"/>
      <c r="ADS17" s="202"/>
      <c r="ADT17" s="202"/>
      <c r="ADU17" s="202"/>
      <c r="ADV17" s="202"/>
      <c r="ADW17" s="202"/>
      <c r="ADX17" s="202"/>
      <c r="ADY17" s="202"/>
      <c r="ADZ17" s="202"/>
      <c r="AEA17" s="202"/>
      <c r="AEB17" s="202"/>
      <c r="AEC17" s="202"/>
      <c r="AED17" s="202"/>
      <c r="AEE17" s="202"/>
      <c r="AEF17" s="202"/>
      <c r="AEG17" s="202"/>
      <c r="AEH17" s="202"/>
      <c r="AEI17" s="202"/>
      <c r="AEJ17" s="202"/>
      <c r="AEK17" s="202"/>
      <c r="AEL17" s="202"/>
      <c r="AEM17" s="202"/>
      <c r="AEN17" s="202"/>
      <c r="AEO17" s="202"/>
      <c r="AEP17" s="202"/>
      <c r="AEQ17" s="202"/>
      <c r="AER17" s="202"/>
      <c r="AES17" s="202"/>
      <c r="AET17" s="202"/>
      <c r="AEU17" s="202"/>
      <c r="AEV17" s="202"/>
      <c r="AEW17" s="202"/>
      <c r="AEX17" s="202"/>
      <c r="AEY17" s="202"/>
      <c r="AEZ17" s="202"/>
      <c r="AFA17" s="202"/>
      <c r="AFB17" s="202"/>
      <c r="AFC17" s="202"/>
      <c r="AFD17" s="202"/>
      <c r="AFE17" s="202"/>
      <c r="AFF17" s="202"/>
      <c r="AFG17" s="202"/>
      <c r="AFH17" s="202"/>
      <c r="AFI17" s="202"/>
      <c r="AFJ17" s="202"/>
      <c r="AFK17" s="202"/>
      <c r="AFL17" s="202"/>
      <c r="AFM17" s="202"/>
      <c r="AFN17" s="202"/>
      <c r="AFO17" s="202"/>
      <c r="AFP17" s="202"/>
      <c r="AFQ17" s="202"/>
      <c r="AFR17" s="202"/>
      <c r="AFS17" s="202"/>
      <c r="AFT17" s="202"/>
      <c r="AFU17" s="202"/>
      <c r="AFV17" s="202"/>
      <c r="AFW17" s="202"/>
      <c r="AFX17" s="202"/>
      <c r="AFY17" s="202"/>
      <c r="AFZ17" s="202"/>
      <c r="AGA17" s="202"/>
      <c r="AGB17" s="202"/>
      <c r="AGC17" s="202"/>
      <c r="AGD17" s="202"/>
      <c r="AGE17" s="202"/>
      <c r="AGF17" s="202"/>
      <c r="AGG17" s="202"/>
      <c r="AGH17" s="202"/>
      <c r="AGI17" s="202"/>
      <c r="AGJ17" s="202"/>
      <c r="AGK17" s="202"/>
      <c r="AGL17" s="202"/>
      <c r="AGM17" s="202"/>
      <c r="AGN17" s="202"/>
      <c r="AGO17" s="202"/>
      <c r="AGP17" s="202"/>
      <c r="AGQ17" s="202"/>
      <c r="AGR17" s="202"/>
      <c r="AGS17" s="202"/>
      <c r="AGT17" s="202"/>
      <c r="AGU17" s="202"/>
      <c r="AGV17" s="202"/>
      <c r="AGW17" s="202"/>
      <c r="AGX17" s="202"/>
      <c r="AGY17" s="202"/>
      <c r="AGZ17" s="202"/>
      <c r="AHA17" s="202"/>
      <c r="AHB17" s="202"/>
      <c r="AHC17" s="202"/>
      <c r="AHD17" s="202"/>
      <c r="AHE17" s="202"/>
      <c r="AHF17" s="202"/>
      <c r="AHG17" s="202"/>
      <c r="AHH17" s="202"/>
      <c r="AHI17" s="202"/>
      <c r="AHJ17" s="202"/>
      <c r="AHK17" s="202"/>
      <c r="AHL17" s="202"/>
      <c r="AHM17" s="202"/>
      <c r="AHN17" s="202"/>
      <c r="AHO17" s="202"/>
      <c r="AHP17" s="202"/>
      <c r="AHQ17" s="202"/>
      <c r="AHR17" s="202"/>
      <c r="AHS17" s="202"/>
      <c r="AHT17" s="202"/>
      <c r="AHU17" s="202"/>
      <c r="AHV17" s="202"/>
      <c r="AHW17" s="202"/>
      <c r="AHX17" s="202"/>
      <c r="AHY17" s="202"/>
      <c r="AHZ17" s="202"/>
      <c r="AIA17" s="202"/>
      <c r="AIB17" s="202"/>
      <c r="AIC17" s="202"/>
      <c r="AID17" s="202"/>
      <c r="AIE17" s="202"/>
      <c r="AIF17" s="202"/>
      <c r="AIG17" s="202"/>
      <c r="AIH17" s="202"/>
      <c r="AII17" s="202"/>
      <c r="AIJ17" s="202"/>
      <c r="AIK17" s="202"/>
      <c r="AIL17" s="202"/>
      <c r="AIM17" s="202"/>
      <c r="AIN17" s="202"/>
      <c r="AIO17" s="202"/>
      <c r="AIP17" s="202"/>
      <c r="AIQ17" s="202"/>
      <c r="AIR17" s="202"/>
      <c r="AIS17" s="202"/>
      <c r="AIT17" s="202"/>
      <c r="AIU17" s="202"/>
      <c r="AIV17" s="202"/>
      <c r="AIW17" s="202"/>
      <c r="AIX17" s="202"/>
      <c r="AIY17" s="202"/>
      <c r="AIZ17" s="202"/>
      <c r="AJA17" s="202"/>
      <c r="AJB17" s="202"/>
      <c r="AJC17" s="202"/>
      <c r="AJD17" s="202"/>
      <c r="AJE17" s="202"/>
      <c r="AJF17" s="202"/>
      <c r="AJG17" s="202"/>
      <c r="AJH17" s="202"/>
      <c r="AJI17" s="202"/>
      <c r="AJJ17" s="202"/>
      <c r="AJK17" s="202"/>
      <c r="AJL17" s="202"/>
      <c r="AJM17" s="202"/>
      <c r="AJN17" s="202"/>
      <c r="AJO17" s="202"/>
      <c r="AJP17" s="202"/>
      <c r="AJQ17" s="202"/>
      <c r="AJR17" s="202"/>
      <c r="AJS17" s="202"/>
      <c r="AJT17" s="202"/>
      <c r="AJU17" s="202"/>
      <c r="AJV17" s="202"/>
      <c r="AJW17" s="202"/>
      <c r="AJX17" s="202"/>
      <c r="AJY17" s="202"/>
      <c r="AJZ17" s="202"/>
      <c r="AKA17" s="202"/>
      <c r="AKB17" s="202"/>
      <c r="AKC17" s="202"/>
      <c r="AKD17" s="202"/>
      <c r="AKE17" s="202"/>
      <c r="AKF17" s="202"/>
      <c r="AKG17" s="202"/>
      <c r="AKH17" s="202"/>
      <c r="AKI17" s="202"/>
      <c r="AKJ17" s="202"/>
      <c r="AKK17" s="202"/>
      <c r="AKL17" s="202"/>
      <c r="AKM17" s="202"/>
      <c r="AKN17" s="202"/>
      <c r="AKO17" s="202"/>
      <c r="AKP17" s="202"/>
      <c r="AKQ17" s="202"/>
      <c r="AKR17" s="202"/>
      <c r="AKS17" s="202"/>
      <c r="AKT17" s="202"/>
      <c r="AKU17" s="202"/>
      <c r="AKV17" s="202"/>
      <c r="AKW17" s="202"/>
      <c r="AKX17" s="202"/>
      <c r="AKY17" s="202"/>
      <c r="AKZ17" s="202"/>
      <c r="ALA17" s="202"/>
      <c r="ALB17" s="202"/>
      <c r="ALC17" s="202"/>
      <c r="ALD17" s="202"/>
      <c r="ALE17" s="202"/>
      <c r="ALF17" s="202"/>
      <c r="ALG17" s="202"/>
      <c r="ALH17" s="202"/>
      <c r="ALI17" s="202"/>
      <c r="ALJ17" s="202"/>
      <c r="ALK17" s="202"/>
      <c r="ALL17" s="202"/>
      <c r="ALM17" s="202"/>
      <c r="ALN17" s="202"/>
      <c r="ALO17" s="202"/>
      <c r="ALP17" s="202"/>
      <c r="ALQ17" s="202"/>
      <c r="ALR17" s="202"/>
      <c r="ALS17" s="202"/>
      <c r="ALT17" s="202"/>
      <c r="ALU17" s="202"/>
      <c r="ALV17" s="202"/>
      <c r="ALW17" s="202"/>
      <c r="ALX17" s="202"/>
      <c r="ALY17" s="202"/>
      <c r="ALZ17" s="202"/>
      <c r="AMA17" s="202"/>
      <c r="AMB17" s="202"/>
      <c r="AMC17" s="202"/>
      <c r="AMD17" s="202"/>
      <c r="AME17" s="202"/>
      <c r="AMF17" s="202"/>
      <c r="AMG17" s="202"/>
      <c r="AMH17" s="202"/>
      <c r="AMI17" s="202"/>
      <c r="AMJ17" s="202"/>
      <c r="AMK17" s="202"/>
      <c r="AML17" s="202"/>
      <c r="AMM17" s="202"/>
      <c r="AMN17" s="202"/>
      <c r="AMO17" s="202"/>
      <c r="AMP17" s="202"/>
      <c r="AMQ17" s="202"/>
      <c r="AMR17" s="202"/>
      <c r="AMS17" s="202"/>
      <c r="AMT17" s="202"/>
      <c r="AMU17" s="202"/>
      <c r="AMV17" s="202"/>
      <c r="AMW17" s="202"/>
      <c r="AMX17" s="202"/>
      <c r="AMY17" s="202"/>
      <c r="AMZ17" s="202"/>
      <c r="ANA17" s="202"/>
      <c r="ANB17" s="202"/>
      <c r="ANC17" s="202"/>
      <c r="AND17" s="202"/>
      <c r="ANE17" s="202"/>
      <c r="ANF17" s="202"/>
      <c r="ANG17" s="202"/>
      <c r="ANH17" s="202"/>
      <c r="ANI17" s="202"/>
      <c r="ANJ17" s="202"/>
      <c r="ANK17" s="202"/>
      <c r="ANL17" s="202"/>
      <c r="ANM17" s="202"/>
      <c r="ANN17" s="202"/>
      <c r="ANO17" s="202"/>
      <c r="ANP17" s="202"/>
      <c r="ANQ17" s="202"/>
      <c r="ANR17" s="202"/>
      <c r="ANS17" s="202"/>
      <c r="ANT17" s="202"/>
      <c r="ANU17" s="202"/>
      <c r="ANV17" s="202"/>
      <c r="ANW17" s="202"/>
      <c r="ANX17" s="202"/>
      <c r="ANY17" s="202"/>
      <c r="ANZ17" s="202"/>
      <c r="AOA17" s="202"/>
      <c r="AOB17" s="202"/>
      <c r="AOC17" s="202"/>
      <c r="AOD17" s="202"/>
      <c r="AOE17" s="202"/>
      <c r="AOF17" s="202"/>
      <c r="AOG17" s="202"/>
      <c r="AOH17" s="202"/>
      <c r="AOI17" s="202"/>
      <c r="AOJ17" s="202"/>
      <c r="AOK17" s="202"/>
      <c r="AOL17" s="202"/>
      <c r="AOM17" s="202"/>
      <c r="AON17" s="202"/>
      <c r="AOO17" s="202"/>
      <c r="AOP17" s="202"/>
      <c r="AOQ17" s="202"/>
      <c r="AOR17" s="202"/>
      <c r="AOS17" s="202"/>
      <c r="AOT17" s="202"/>
      <c r="AOU17" s="202"/>
      <c r="AOV17" s="202"/>
      <c r="AOW17" s="202"/>
      <c r="AOX17" s="202"/>
      <c r="AOY17" s="202"/>
      <c r="AOZ17" s="202"/>
      <c r="APA17" s="202"/>
      <c r="APB17" s="202"/>
      <c r="APC17" s="202"/>
      <c r="APD17" s="202"/>
      <c r="APE17" s="202"/>
      <c r="APF17" s="202"/>
      <c r="APG17" s="202"/>
      <c r="APH17" s="202"/>
      <c r="API17" s="202"/>
      <c r="APJ17" s="202"/>
      <c r="APK17" s="202"/>
      <c r="APL17" s="202"/>
      <c r="APM17" s="202"/>
      <c r="APN17" s="202"/>
      <c r="APO17" s="202"/>
      <c r="APP17" s="202"/>
      <c r="APQ17" s="202"/>
      <c r="APR17" s="202"/>
      <c r="APS17" s="202"/>
      <c r="APT17" s="202"/>
      <c r="APU17" s="202"/>
      <c r="APV17" s="202"/>
      <c r="APW17" s="202"/>
      <c r="APX17" s="202"/>
      <c r="APY17" s="202"/>
      <c r="APZ17" s="202"/>
      <c r="AQA17" s="202"/>
      <c r="AQB17" s="202"/>
      <c r="AQC17" s="202"/>
      <c r="AQD17" s="202"/>
      <c r="AQE17" s="202"/>
      <c r="AQF17" s="202"/>
      <c r="AQG17" s="202"/>
      <c r="AQH17" s="202"/>
      <c r="AQI17" s="202"/>
      <c r="AQJ17" s="202"/>
      <c r="AQK17" s="202"/>
      <c r="AQL17" s="202"/>
      <c r="AQM17" s="202"/>
      <c r="AQN17" s="202"/>
      <c r="AQO17" s="202"/>
      <c r="AQP17" s="202"/>
      <c r="AQQ17" s="202"/>
      <c r="AQR17" s="202"/>
      <c r="AQS17" s="202"/>
      <c r="AQT17" s="202"/>
      <c r="AQU17" s="202"/>
      <c r="AQV17" s="202"/>
      <c r="AQW17" s="202"/>
      <c r="AQX17" s="202"/>
      <c r="AQY17" s="202"/>
      <c r="AQZ17" s="202"/>
      <c r="ARA17" s="202"/>
      <c r="ARB17" s="202"/>
      <c r="ARC17" s="202"/>
      <c r="ARD17" s="202"/>
      <c r="ARE17" s="202"/>
      <c r="ARF17" s="202"/>
      <c r="ARG17" s="202"/>
      <c r="ARH17" s="202"/>
      <c r="ARI17" s="202"/>
      <c r="ARJ17" s="202"/>
      <c r="ARK17" s="202"/>
      <c r="ARL17" s="202"/>
      <c r="ARM17" s="202"/>
      <c r="ARN17" s="202"/>
      <c r="ARO17" s="202"/>
      <c r="ARP17" s="202"/>
      <c r="ARQ17" s="202"/>
      <c r="ARR17" s="202"/>
      <c r="ARS17" s="202"/>
      <c r="ART17" s="202"/>
      <c r="ARU17" s="202"/>
      <c r="ARV17" s="202"/>
      <c r="ARW17" s="202"/>
      <c r="ARX17" s="202"/>
      <c r="ARY17" s="202"/>
      <c r="ARZ17" s="202"/>
      <c r="ASA17" s="202"/>
      <c r="ASB17" s="202"/>
      <c r="ASC17" s="202"/>
      <c r="ASD17" s="202"/>
      <c r="ASE17" s="202"/>
      <c r="ASF17" s="202"/>
      <c r="ASG17" s="202"/>
      <c r="ASH17" s="202"/>
      <c r="ASI17" s="202"/>
    </row>
    <row r="18" spans="1:1179" s="203" customFormat="1" ht="15" customHeight="1">
      <c r="A18" s="226" t="s">
        <v>304</v>
      </c>
      <c r="B18" s="227">
        <v>90.37</v>
      </c>
      <c r="C18" s="210">
        <f t="shared" si="19"/>
        <v>180.74</v>
      </c>
      <c r="D18" s="697">
        <v>1.5</v>
      </c>
      <c r="E18" s="227">
        <v>106.32000000000001</v>
      </c>
      <c r="F18" s="227">
        <v>106.25999999999999</v>
      </c>
      <c r="G18" s="227">
        <v>111.68</v>
      </c>
      <c r="H18" s="227">
        <v>111.33</v>
      </c>
      <c r="I18" s="227">
        <f t="shared" si="1"/>
        <v>5.36</v>
      </c>
      <c r="J18" s="227">
        <f t="shared" si="2"/>
        <v>5.07</v>
      </c>
      <c r="K18" s="227">
        <f t="shared" si="3"/>
        <v>5.32</v>
      </c>
      <c r="L18" s="227">
        <f t="shared" si="4"/>
        <v>3.2</v>
      </c>
      <c r="M18" s="349">
        <f t="shared" si="20"/>
        <v>0.6</v>
      </c>
      <c r="N18" s="227">
        <f t="shared" si="5"/>
        <v>28.918400000000005</v>
      </c>
      <c r="O18" s="227">
        <f t="shared" si="6"/>
        <v>404.86159999999995</v>
      </c>
      <c r="P18" s="227">
        <f t="shared" si="7"/>
        <v>433.78</v>
      </c>
      <c r="Q18" s="227">
        <f t="shared" si="8"/>
        <v>433.78</v>
      </c>
      <c r="R18" s="227">
        <f t="shared" si="9"/>
        <v>237.13</v>
      </c>
      <c r="S18" s="349">
        <f t="shared" si="21"/>
        <v>1538.47</v>
      </c>
      <c r="T18" s="227">
        <f t="shared" si="22"/>
        <v>506.07</v>
      </c>
      <c r="U18" s="227">
        <f t="shared" si="10"/>
        <v>1032.4000000000001</v>
      </c>
      <c r="V18" s="227">
        <f t="shared" si="11"/>
        <v>346.38</v>
      </c>
      <c r="W18" s="227">
        <f t="shared" si="12"/>
        <v>0</v>
      </c>
      <c r="X18" s="227">
        <f t="shared" si="13"/>
        <v>0</v>
      </c>
      <c r="Y18" s="227">
        <f t="shared" si="14"/>
        <v>0</v>
      </c>
      <c r="Z18" s="227">
        <f t="shared" si="15"/>
        <v>961.54</v>
      </c>
      <c r="AA18" s="227">
        <f t="shared" si="16"/>
        <v>289.18400000000003</v>
      </c>
      <c r="AB18" s="227">
        <v>3</v>
      </c>
      <c r="AC18" s="209">
        <f t="shared" si="23"/>
        <v>15</v>
      </c>
      <c r="AD18" s="209"/>
      <c r="AE18" s="227">
        <f t="shared" si="24"/>
        <v>90.37</v>
      </c>
      <c r="AF18" s="227">
        <f t="shared" si="17"/>
        <v>1</v>
      </c>
      <c r="AG18" s="349">
        <f t="shared" si="25"/>
        <v>3.1599999999999993</v>
      </c>
      <c r="AH18" s="227" t="s">
        <v>351</v>
      </c>
      <c r="AI18" s="227">
        <f t="shared" si="18"/>
        <v>0</v>
      </c>
      <c r="AJ18" s="234"/>
      <c r="AK18" s="202"/>
      <c r="AL18" s="211"/>
      <c r="AM18" s="211"/>
      <c r="AN18" s="202"/>
      <c r="AO18" s="202"/>
      <c r="AP18" s="202"/>
      <c r="AQ18" s="202"/>
      <c r="AR18" s="202"/>
      <c r="AS18" s="202"/>
      <c r="AT18" s="202"/>
      <c r="AU18" s="202"/>
      <c r="AV18" s="202"/>
      <c r="AW18" s="202"/>
      <c r="AX18" s="202"/>
      <c r="AY18" s="202"/>
      <c r="AZ18" s="202"/>
      <c r="BA18" s="202"/>
      <c r="BB18" s="202"/>
      <c r="BC18" s="202"/>
      <c r="BD18" s="202"/>
      <c r="BE18" s="202"/>
      <c r="BF18" s="202"/>
      <c r="BG18" s="202"/>
      <c r="BH18" s="202"/>
      <c r="BI18" s="202"/>
      <c r="BJ18" s="202"/>
      <c r="BK18" s="202"/>
      <c r="BL18" s="202"/>
      <c r="BM18" s="202"/>
      <c r="BN18" s="202"/>
      <c r="BO18" s="202"/>
      <c r="BP18" s="202"/>
      <c r="BQ18" s="202"/>
      <c r="BR18" s="202"/>
      <c r="BS18" s="202"/>
      <c r="BT18" s="202"/>
      <c r="BU18" s="202"/>
      <c r="BV18" s="202"/>
      <c r="BW18" s="202"/>
      <c r="BX18" s="202"/>
      <c r="BY18" s="202"/>
      <c r="BZ18" s="202"/>
      <c r="CA18" s="202"/>
      <c r="CB18" s="202"/>
      <c r="CC18" s="202"/>
      <c r="CD18" s="202"/>
      <c r="CE18" s="202"/>
      <c r="CF18" s="202"/>
      <c r="CG18" s="202"/>
      <c r="CH18" s="202"/>
      <c r="CI18" s="202"/>
      <c r="CJ18" s="202"/>
      <c r="CK18" s="202"/>
      <c r="CL18" s="202"/>
      <c r="CM18" s="202"/>
      <c r="CN18" s="202"/>
      <c r="CO18" s="202"/>
      <c r="CP18" s="202"/>
      <c r="CQ18" s="202"/>
      <c r="CR18" s="202"/>
      <c r="CS18" s="202"/>
      <c r="CT18" s="202"/>
      <c r="CU18" s="202"/>
      <c r="CV18" s="202"/>
      <c r="CW18" s="202"/>
      <c r="CX18" s="202"/>
      <c r="CY18" s="202"/>
      <c r="CZ18" s="202"/>
      <c r="DA18" s="202"/>
      <c r="DB18" s="202"/>
      <c r="DC18" s="202"/>
      <c r="DD18" s="202"/>
      <c r="DE18" s="202"/>
      <c r="DF18" s="202"/>
      <c r="DG18" s="202"/>
      <c r="DH18" s="202"/>
      <c r="DI18" s="202"/>
      <c r="DJ18" s="202"/>
      <c r="DK18" s="202"/>
      <c r="DL18" s="202"/>
      <c r="DM18" s="202"/>
      <c r="DN18" s="202"/>
      <c r="DO18" s="202"/>
      <c r="DP18" s="202"/>
      <c r="DQ18" s="202"/>
      <c r="DR18" s="202"/>
      <c r="DS18" s="202"/>
      <c r="DT18" s="202"/>
      <c r="DU18" s="202"/>
      <c r="DV18" s="202"/>
      <c r="DW18" s="202"/>
      <c r="DX18" s="202"/>
      <c r="DY18" s="202"/>
      <c r="DZ18" s="202"/>
      <c r="EA18" s="202"/>
      <c r="EB18" s="202"/>
      <c r="EC18" s="202"/>
      <c r="ED18" s="202"/>
      <c r="EE18" s="202"/>
      <c r="EF18" s="202"/>
      <c r="EG18" s="202"/>
      <c r="EH18" s="202"/>
      <c r="EI18" s="202"/>
      <c r="EJ18" s="202"/>
      <c r="EK18" s="202"/>
      <c r="EL18" s="202"/>
      <c r="EM18" s="202"/>
      <c r="EN18" s="202"/>
      <c r="EO18" s="202"/>
      <c r="EP18" s="202"/>
      <c r="EQ18" s="202"/>
      <c r="ER18" s="202"/>
      <c r="ES18" s="202"/>
      <c r="ET18" s="202"/>
      <c r="EU18" s="202"/>
      <c r="EV18" s="202"/>
      <c r="EW18" s="202"/>
      <c r="EX18" s="202"/>
      <c r="EY18" s="202"/>
      <c r="EZ18" s="202"/>
      <c r="FA18" s="202"/>
      <c r="FB18" s="202"/>
      <c r="FC18" s="202"/>
      <c r="FD18" s="202"/>
      <c r="FE18" s="202"/>
      <c r="FF18" s="202"/>
      <c r="FG18" s="202"/>
      <c r="FH18" s="202"/>
      <c r="FI18" s="202"/>
      <c r="FJ18" s="202"/>
      <c r="FK18" s="202"/>
      <c r="FL18" s="202"/>
      <c r="FM18" s="202"/>
      <c r="FN18" s="202"/>
      <c r="FO18" s="202"/>
      <c r="FP18" s="202"/>
      <c r="FQ18" s="202"/>
      <c r="FR18" s="202"/>
      <c r="FS18" s="202"/>
      <c r="FT18" s="202"/>
      <c r="FU18" s="202"/>
      <c r="FV18" s="202"/>
      <c r="FW18" s="202"/>
      <c r="FX18" s="202"/>
      <c r="FY18" s="202"/>
      <c r="FZ18" s="202"/>
      <c r="GA18" s="202"/>
      <c r="GB18" s="202"/>
      <c r="GC18" s="202"/>
      <c r="GD18" s="202"/>
      <c r="GE18" s="202"/>
      <c r="GF18" s="202"/>
      <c r="GG18" s="202"/>
      <c r="GH18" s="202"/>
      <c r="GI18" s="202"/>
      <c r="GJ18" s="202"/>
      <c r="GK18" s="202"/>
      <c r="GL18" s="202"/>
      <c r="GM18" s="202"/>
      <c r="GN18" s="202"/>
      <c r="GO18" s="202"/>
      <c r="GP18" s="202"/>
      <c r="GQ18" s="202"/>
      <c r="GR18" s="202"/>
      <c r="GS18" s="202"/>
      <c r="GT18" s="202"/>
      <c r="GU18" s="202"/>
      <c r="GV18" s="202"/>
      <c r="GW18" s="202"/>
      <c r="GX18" s="202"/>
      <c r="GY18" s="202"/>
      <c r="GZ18" s="202"/>
      <c r="HA18" s="202"/>
      <c r="HB18" s="202"/>
      <c r="HC18" s="202"/>
      <c r="HD18" s="202"/>
      <c r="HE18" s="202"/>
      <c r="HF18" s="202"/>
      <c r="HG18" s="202"/>
      <c r="HH18" s="202"/>
      <c r="HI18" s="202"/>
      <c r="HJ18" s="202"/>
      <c r="HK18" s="202"/>
      <c r="HL18" s="202"/>
      <c r="HM18" s="202"/>
      <c r="HN18" s="202"/>
      <c r="HO18" s="202"/>
      <c r="HP18" s="202"/>
      <c r="HQ18" s="202"/>
      <c r="HR18" s="202"/>
      <c r="HS18" s="202"/>
      <c r="HT18" s="202"/>
      <c r="HU18" s="202"/>
      <c r="HV18" s="202"/>
      <c r="HW18" s="202"/>
      <c r="HX18" s="202"/>
      <c r="HY18" s="202"/>
      <c r="HZ18" s="202"/>
      <c r="IA18" s="202"/>
      <c r="IB18" s="202"/>
      <c r="IC18" s="202"/>
      <c r="ID18" s="202"/>
      <c r="IE18" s="202"/>
      <c r="IF18" s="202"/>
      <c r="IG18" s="202"/>
      <c r="IH18" s="202"/>
      <c r="II18" s="202"/>
      <c r="IJ18" s="202"/>
      <c r="IK18" s="202"/>
      <c r="IL18" s="202"/>
      <c r="IM18" s="202"/>
      <c r="IN18" s="202"/>
      <c r="IO18" s="202"/>
      <c r="IP18" s="202"/>
      <c r="IQ18" s="202"/>
      <c r="IR18" s="202"/>
      <c r="IS18" s="202"/>
      <c r="IT18" s="202"/>
      <c r="IU18" s="202"/>
      <c r="IV18" s="202"/>
      <c r="IW18" s="202"/>
      <c r="IX18" s="202"/>
      <c r="IY18" s="202"/>
      <c r="IZ18" s="202"/>
      <c r="JA18" s="202"/>
      <c r="JB18" s="202"/>
      <c r="JC18" s="202"/>
      <c r="JD18" s="202"/>
      <c r="JE18" s="202"/>
      <c r="JF18" s="202"/>
      <c r="JG18" s="202"/>
      <c r="JH18" s="202"/>
      <c r="JI18" s="202"/>
      <c r="JJ18" s="202"/>
      <c r="JK18" s="202"/>
      <c r="JL18" s="202"/>
      <c r="JM18" s="202"/>
      <c r="JN18" s="202"/>
      <c r="JO18" s="202"/>
      <c r="JP18" s="202"/>
      <c r="JQ18" s="202"/>
      <c r="JR18" s="202"/>
      <c r="JS18" s="202"/>
      <c r="JT18" s="202"/>
      <c r="JU18" s="202"/>
      <c r="JV18" s="202"/>
      <c r="JW18" s="202"/>
      <c r="JX18" s="202"/>
      <c r="JY18" s="202"/>
      <c r="JZ18" s="202"/>
      <c r="KA18" s="202"/>
      <c r="KB18" s="202"/>
      <c r="KC18" s="202"/>
      <c r="KD18" s="202"/>
      <c r="KE18" s="202"/>
      <c r="KF18" s="202"/>
      <c r="KG18" s="202"/>
      <c r="KH18" s="202"/>
      <c r="KI18" s="202"/>
      <c r="KJ18" s="202"/>
      <c r="KK18" s="202"/>
      <c r="KL18" s="202"/>
      <c r="KM18" s="202"/>
      <c r="KN18" s="202"/>
      <c r="KO18" s="202"/>
      <c r="KP18" s="202"/>
      <c r="KQ18" s="202"/>
      <c r="KR18" s="202"/>
      <c r="KS18" s="202"/>
      <c r="KT18" s="202"/>
      <c r="KU18" s="202"/>
      <c r="KV18" s="202"/>
      <c r="KW18" s="202"/>
      <c r="KX18" s="202"/>
      <c r="KY18" s="202"/>
      <c r="KZ18" s="202"/>
      <c r="LA18" s="202"/>
      <c r="LB18" s="202"/>
      <c r="LC18" s="202"/>
      <c r="LD18" s="202"/>
      <c r="LE18" s="202"/>
      <c r="LF18" s="202"/>
      <c r="LG18" s="202"/>
      <c r="LH18" s="202"/>
      <c r="LI18" s="202"/>
      <c r="LJ18" s="202"/>
      <c r="LK18" s="202"/>
      <c r="LL18" s="202"/>
      <c r="LM18" s="202"/>
      <c r="LN18" s="202"/>
      <c r="LO18" s="202"/>
      <c r="LP18" s="202"/>
      <c r="LQ18" s="202"/>
      <c r="LR18" s="202"/>
      <c r="LS18" s="202"/>
      <c r="LT18" s="202"/>
      <c r="LU18" s="202"/>
      <c r="LV18" s="202"/>
      <c r="LW18" s="202"/>
      <c r="LX18" s="202"/>
      <c r="LY18" s="202"/>
      <c r="LZ18" s="202"/>
      <c r="MA18" s="202"/>
      <c r="MB18" s="202"/>
      <c r="MC18" s="202"/>
      <c r="MD18" s="202"/>
      <c r="ME18" s="202"/>
      <c r="MF18" s="202"/>
      <c r="MG18" s="202"/>
      <c r="MH18" s="202"/>
      <c r="MI18" s="202"/>
      <c r="MJ18" s="202"/>
      <c r="MK18" s="202"/>
      <c r="ML18" s="202"/>
      <c r="MM18" s="202"/>
      <c r="MN18" s="202"/>
      <c r="MO18" s="202"/>
      <c r="MP18" s="202"/>
      <c r="MQ18" s="202"/>
      <c r="MR18" s="202"/>
      <c r="MS18" s="202"/>
      <c r="MT18" s="202"/>
      <c r="MU18" s="202"/>
      <c r="MV18" s="202"/>
      <c r="MW18" s="202"/>
      <c r="MX18" s="202"/>
      <c r="MY18" s="202"/>
      <c r="MZ18" s="202"/>
      <c r="NA18" s="202"/>
      <c r="NB18" s="202"/>
      <c r="NC18" s="202"/>
      <c r="ND18" s="202"/>
      <c r="NE18" s="202"/>
      <c r="NF18" s="202"/>
      <c r="NG18" s="202"/>
      <c r="NH18" s="202"/>
      <c r="NI18" s="202"/>
      <c r="NJ18" s="202"/>
      <c r="NK18" s="202"/>
      <c r="NL18" s="202"/>
      <c r="NM18" s="202"/>
      <c r="NN18" s="202"/>
      <c r="NO18" s="202"/>
      <c r="NP18" s="202"/>
      <c r="NQ18" s="202"/>
      <c r="NR18" s="202"/>
      <c r="NS18" s="202"/>
      <c r="NT18" s="202"/>
      <c r="NU18" s="202"/>
      <c r="NV18" s="202"/>
      <c r="NW18" s="202"/>
      <c r="NX18" s="202"/>
      <c r="NY18" s="202"/>
      <c r="NZ18" s="202"/>
      <c r="OA18" s="202"/>
      <c r="OB18" s="202"/>
      <c r="OC18" s="202"/>
      <c r="OD18" s="202"/>
      <c r="OE18" s="202"/>
      <c r="OF18" s="202"/>
      <c r="OG18" s="202"/>
      <c r="OH18" s="202"/>
      <c r="OI18" s="202"/>
      <c r="OJ18" s="202"/>
      <c r="OK18" s="202"/>
      <c r="OL18" s="202"/>
      <c r="OM18" s="202"/>
      <c r="ON18" s="202"/>
      <c r="OO18" s="202"/>
      <c r="OP18" s="202"/>
      <c r="OQ18" s="202"/>
      <c r="OR18" s="202"/>
      <c r="OS18" s="202"/>
      <c r="OT18" s="202"/>
      <c r="OU18" s="202"/>
      <c r="OV18" s="202"/>
      <c r="OW18" s="202"/>
      <c r="OX18" s="202"/>
      <c r="OY18" s="202"/>
      <c r="OZ18" s="202"/>
      <c r="PA18" s="202"/>
      <c r="PB18" s="202"/>
      <c r="PC18" s="202"/>
      <c r="PD18" s="202"/>
      <c r="PE18" s="202"/>
      <c r="PF18" s="202"/>
      <c r="PG18" s="202"/>
      <c r="PH18" s="202"/>
      <c r="PI18" s="202"/>
      <c r="PJ18" s="202"/>
      <c r="PK18" s="202"/>
      <c r="PL18" s="202"/>
      <c r="PM18" s="202"/>
      <c r="PN18" s="202"/>
      <c r="PO18" s="202"/>
      <c r="PP18" s="202"/>
      <c r="PQ18" s="202"/>
      <c r="PR18" s="202"/>
      <c r="PS18" s="202"/>
      <c r="PT18" s="202"/>
      <c r="PU18" s="202"/>
      <c r="PV18" s="202"/>
      <c r="PW18" s="202"/>
      <c r="PX18" s="202"/>
      <c r="PY18" s="202"/>
      <c r="PZ18" s="202"/>
      <c r="QA18" s="202"/>
      <c r="QB18" s="202"/>
      <c r="QC18" s="202"/>
      <c r="QD18" s="202"/>
      <c r="QE18" s="202"/>
      <c r="QF18" s="202"/>
      <c r="QG18" s="202"/>
      <c r="QH18" s="202"/>
      <c r="QI18" s="202"/>
      <c r="QJ18" s="202"/>
      <c r="QK18" s="202"/>
      <c r="QL18" s="202"/>
      <c r="QM18" s="202"/>
      <c r="QN18" s="202"/>
      <c r="QO18" s="202"/>
      <c r="QP18" s="202"/>
      <c r="QQ18" s="202"/>
      <c r="QR18" s="202"/>
      <c r="QS18" s="202"/>
      <c r="QT18" s="202"/>
      <c r="QU18" s="202"/>
      <c r="QV18" s="202"/>
      <c r="QW18" s="202"/>
      <c r="QX18" s="202"/>
      <c r="QY18" s="202"/>
      <c r="QZ18" s="202"/>
      <c r="RA18" s="202"/>
      <c r="RB18" s="202"/>
      <c r="RC18" s="202"/>
      <c r="RD18" s="202"/>
      <c r="RE18" s="202"/>
      <c r="RF18" s="202"/>
      <c r="RG18" s="202"/>
      <c r="RH18" s="202"/>
      <c r="RI18" s="202"/>
      <c r="RJ18" s="202"/>
      <c r="RK18" s="202"/>
      <c r="RL18" s="202"/>
      <c r="RM18" s="202"/>
      <c r="RN18" s="202"/>
      <c r="RO18" s="202"/>
      <c r="RP18" s="202"/>
      <c r="RQ18" s="202"/>
      <c r="RR18" s="202"/>
      <c r="RS18" s="202"/>
      <c r="RT18" s="202"/>
      <c r="RU18" s="202"/>
      <c r="RV18" s="202"/>
      <c r="RW18" s="202"/>
      <c r="RX18" s="202"/>
      <c r="RY18" s="202"/>
      <c r="RZ18" s="202"/>
      <c r="SA18" s="202"/>
      <c r="SB18" s="202"/>
      <c r="SC18" s="202"/>
      <c r="SD18" s="202"/>
      <c r="SE18" s="202"/>
      <c r="SF18" s="202"/>
      <c r="SG18" s="202"/>
      <c r="SH18" s="202"/>
      <c r="SI18" s="202"/>
      <c r="SJ18" s="202"/>
      <c r="SK18" s="202"/>
      <c r="SL18" s="202"/>
      <c r="SM18" s="202"/>
      <c r="SN18" s="202"/>
      <c r="SO18" s="202"/>
      <c r="SP18" s="202"/>
      <c r="SQ18" s="202"/>
      <c r="SR18" s="202"/>
      <c r="SS18" s="202"/>
      <c r="ST18" s="202"/>
      <c r="SU18" s="202"/>
      <c r="SV18" s="202"/>
      <c r="SW18" s="202"/>
      <c r="SX18" s="202"/>
      <c r="SY18" s="202"/>
      <c r="SZ18" s="202"/>
      <c r="TA18" s="202"/>
      <c r="TB18" s="202"/>
      <c r="TC18" s="202"/>
      <c r="TD18" s="202"/>
      <c r="TE18" s="202"/>
      <c r="TF18" s="202"/>
      <c r="TG18" s="202"/>
      <c r="TH18" s="202"/>
      <c r="TI18" s="202"/>
      <c r="TJ18" s="202"/>
      <c r="TK18" s="202"/>
      <c r="TL18" s="202"/>
      <c r="TM18" s="202"/>
      <c r="TN18" s="202"/>
      <c r="TO18" s="202"/>
      <c r="TP18" s="202"/>
      <c r="TQ18" s="202"/>
      <c r="TR18" s="202"/>
      <c r="TS18" s="202"/>
      <c r="TT18" s="202"/>
      <c r="TU18" s="202"/>
      <c r="TV18" s="202"/>
      <c r="TW18" s="202"/>
      <c r="TX18" s="202"/>
      <c r="TY18" s="202"/>
      <c r="TZ18" s="202"/>
      <c r="UA18" s="202"/>
      <c r="UB18" s="202"/>
      <c r="UC18" s="202"/>
      <c r="UD18" s="202"/>
      <c r="UE18" s="202"/>
      <c r="UF18" s="202"/>
      <c r="UG18" s="202"/>
      <c r="UH18" s="202"/>
      <c r="UI18" s="202"/>
      <c r="UJ18" s="202"/>
      <c r="UK18" s="202"/>
      <c r="UL18" s="202"/>
      <c r="UM18" s="202"/>
      <c r="UN18" s="202"/>
      <c r="UO18" s="202"/>
      <c r="UP18" s="202"/>
      <c r="UQ18" s="202"/>
      <c r="UR18" s="202"/>
      <c r="US18" s="202"/>
      <c r="UT18" s="202"/>
      <c r="UU18" s="202"/>
      <c r="UV18" s="202"/>
      <c r="UW18" s="202"/>
      <c r="UX18" s="202"/>
      <c r="UY18" s="202"/>
      <c r="UZ18" s="202"/>
      <c r="VA18" s="202"/>
      <c r="VB18" s="202"/>
      <c r="VC18" s="202"/>
      <c r="VD18" s="202"/>
      <c r="VE18" s="202"/>
      <c r="VF18" s="202"/>
      <c r="VG18" s="202"/>
      <c r="VH18" s="202"/>
      <c r="VI18" s="202"/>
      <c r="VJ18" s="202"/>
      <c r="VK18" s="202"/>
      <c r="VL18" s="202"/>
      <c r="VM18" s="202"/>
      <c r="VN18" s="202"/>
      <c r="VO18" s="202"/>
      <c r="VP18" s="202"/>
      <c r="VQ18" s="202"/>
      <c r="VR18" s="202"/>
      <c r="VS18" s="202"/>
      <c r="VT18" s="202"/>
      <c r="VU18" s="202"/>
      <c r="VV18" s="202"/>
      <c r="VW18" s="202"/>
      <c r="VX18" s="202"/>
      <c r="VY18" s="202"/>
      <c r="VZ18" s="202"/>
      <c r="WA18" s="202"/>
      <c r="WB18" s="202"/>
      <c r="WC18" s="202"/>
      <c r="WD18" s="202"/>
      <c r="WE18" s="202"/>
      <c r="WF18" s="202"/>
      <c r="WG18" s="202"/>
      <c r="WH18" s="202"/>
      <c r="WI18" s="202"/>
      <c r="WJ18" s="202"/>
      <c r="WK18" s="202"/>
      <c r="WL18" s="202"/>
      <c r="WM18" s="202"/>
      <c r="WN18" s="202"/>
      <c r="WO18" s="202"/>
      <c r="WP18" s="202"/>
      <c r="WQ18" s="202"/>
      <c r="WR18" s="202"/>
      <c r="WS18" s="202"/>
      <c r="WT18" s="202"/>
      <c r="WU18" s="202"/>
      <c r="WV18" s="202"/>
      <c r="WW18" s="202"/>
      <c r="WX18" s="202"/>
      <c r="WY18" s="202"/>
      <c r="WZ18" s="202"/>
      <c r="XA18" s="202"/>
      <c r="XB18" s="202"/>
      <c r="XC18" s="202"/>
      <c r="XD18" s="202"/>
      <c r="XE18" s="202"/>
      <c r="XF18" s="202"/>
      <c r="XG18" s="202"/>
      <c r="XH18" s="202"/>
      <c r="XI18" s="202"/>
      <c r="XJ18" s="202"/>
      <c r="XK18" s="202"/>
      <c r="XL18" s="202"/>
      <c r="XM18" s="202"/>
      <c r="XN18" s="202"/>
      <c r="XO18" s="202"/>
      <c r="XP18" s="202"/>
      <c r="XQ18" s="202"/>
      <c r="XR18" s="202"/>
      <c r="XS18" s="202"/>
      <c r="XT18" s="202"/>
      <c r="XU18" s="202"/>
      <c r="XV18" s="202"/>
      <c r="XW18" s="202"/>
      <c r="XX18" s="202"/>
      <c r="XY18" s="202"/>
      <c r="XZ18" s="202"/>
      <c r="YA18" s="202"/>
      <c r="YB18" s="202"/>
      <c r="YC18" s="202"/>
      <c r="YD18" s="202"/>
      <c r="YE18" s="202"/>
      <c r="YF18" s="202"/>
      <c r="YG18" s="202"/>
      <c r="YH18" s="202"/>
      <c r="YI18" s="202"/>
      <c r="YJ18" s="202"/>
      <c r="YK18" s="202"/>
      <c r="YL18" s="202"/>
      <c r="YM18" s="202"/>
      <c r="YN18" s="202"/>
      <c r="YO18" s="202"/>
      <c r="YP18" s="202"/>
      <c r="YQ18" s="202"/>
      <c r="YR18" s="202"/>
      <c r="YS18" s="202"/>
      <c r="YT18" s="202"/>
      <c r="YU18" s="202"/>
      <c r="YV18" s="202"/>
      <c r="YW18" s="202"/>
      <c r="YX18" s="202"/>
      <c r="YY18" s="202"/>
      <c r="YZ18" s="202"/>
      <c r="ZA18" s="202"/>
      <c r="ZB18" s="202"/>
      <c r="ZC18" s="202"/>
      <c r="ZD18" s="202"/>
      <c r="ZE18" s="202"/>
      <c r="ZF18" s="202"/>
      <c r="ZG18" s="202"/>
      <c r="ZH18" s="202"/>
      <c r="ZI18" s="202"/>
      <c r="ZJ18" s="202"/>
      <c r="ZK18" s="202"/>
      <c r="ZL18" s="202"/>
      <c r="ZM18" s="202"/>
      <c r="ZN18" s="202"/>
      <c r="ZO18" s="202"/>
      <c r="ZP18" s="202"/>
      <c r="ZQ18" s="202"/>
      <c r="ZR18" s="202"/>
      <c r="ZS18" s="202"/>
      <c r="ZT18" s="202"/>
      <c r="ZU18" s="202"/>
      <c r="ZV18" s="202"/>
      <c r="ZW18" s="202"/>
      <c r="ZX18" s="202"/>
      <c r="ZY18" s="202"/>
      <c r="ZZ18" s="202"/>
      <c r="AAA18" s="202"/>
      <c r="AAB18" s="202"/>
      <c r="AAC18" s="202"/>
      <c r="AAD18" s="202"/>
      <c r="AAE18" s="202"/>
      <c r="AAF18" s="202"/>
      <c r="AAG18" s="202"/>
      <c r="AAH18" s="202"/>
      <c r="AAI18" s="202"/>
      <c r="AAJ18" s="202"/>
      <c r="AAK18" s="202"/>
      <c r="AAL18" s="202"/>
      <c r="AAM18" s="202"/>
      <c r="AAN18" s="202"/>
      <c r="AAO18" s="202"/>
      <c r="AAP18" s="202"/>
      <c r="AAQ18" s="202"/>
      <c r="AAR18" s="202"/>
      <c r="AAS18" s="202"/>
      <c r="AAT18" s="202"/>
      <c r="AAU18" s="202"/>
      <c r="AAV18" s="202"/>
      <c r="AAW18" s="202"/>
      <c r="AAX18" s="202"/>
      <c r="AAY18" s="202"/>
      <c r="AAZ18" s="202"/>
      <c r="ABA18" s="202"/>
      <c r="ABB18" s="202"/>
      <c r="ABC18" s="202"/>
      <c r="ABD18" s="202"/>
      <c r="ABE18" s="202"/>
      <c r="ABF18" s="202"/>
      <c r="ABG18" s="202"/>
      <c r="ABH18" s="202"/>
      <c r="ABI18" s="202"/>
      <c r="ABJ18" s="202"/>
      <c r="ABK18" s="202"/>
      <c r="ABL18" s="202"/>
      <c r="ABM18" s="202"/>
      <c r="ABN18" s="202"/>
      <c r="ABO18" s="202"/>
      <c r="ABP18" s="202"/>
      <c r="ABQ18" s="202"/>
      <c r="ABR18" s="202"/>
      <c r="ABS18" s="202"/>
      <c r="ABT18" s="202"/>
      <c r="ABU18" s="202"/>
      <c r="ABV18" s="202"/>
      <c r="ABW18" s="202"/>
      <c r="ABX18" s="202"/>
      <c r="ABY18" s="202"/>
      <c r="ABZ18" s="202"/>
      <c r="ACA18" s="202"/>
      <c r="ACB18" s="202"/>
      <c r="ACC18" s="202"/>
      <c r="ACD18" s="202"/>
      <c r="ACE18" s="202"/>
      <c r="ACF18" s="202"/>
      <c r="ACG18" s="202"/>
      <c r="ACH18" s="202"/>
      <c r="ACI18" s="202"/>
      <c r="ACJ18" s="202"/>
      <c r="ACK18" s="202"/>
      <c r="ACL18" s="202"/>
      <c r="ACM18" s="202"/>
      <c r="ACN18" s="202"/>
      <c r="ACO18" s="202"/>
      <c r="ACP18" s="202"/>
      <c r="ACQ18" s="202"/>
      <c r="ACR18" s="202"/>
      <c r="ACS18" s="202"/>
      <c r="ACT18" s="202"/>
      <c r="ACU18" s="202"/>
      <c r="ACV18" s="202"/>
      <c r="ACW18" s="202"/>
      <c r="ACX18" s="202"/>
      <c r="ACY18" s="202"/>
      <c r="ACZ18" s="202"/>
      <c r="ADA18" s="202"/>
      <c r="ADB18" s="202"/>
      <c r="ADC18" s="202"/>
      <c r="ADD18" s="202"/>
      <c r="ADE18" s="202"/>
      <c r="ADF18" s="202"/>
      <c r="ADG18" s="202"/>
      <c r="ADH18" s="202"/>
      <c r="ADI18" s="202"/>
      <c r="ADJ18" s="202"/>
      <c r="ADK18" s="202"/>
      <c r="ADL18" s="202"/>
      <c r="ADM18" s="202"/>
      <c r="ADN18" s="202"/>
      <c r="ADO18" s="202"/>
      <c r="ADP18" s="202"/>
      <c r="ADQ18" s="202"/>
      <c r="ADR18" s="202"/>
      <c r="ADS18" s="202"/>
      <c r="ADT18" s="202"/>
      <c r="ADU18" s="202"/>
      <c r="ADV18" s="202"/>
      <c r="ADW18" s="202"/>
      <c r="ADX18" s="202"/>
      <c r="ADY18" s="202"/>
      <c r="ADZ18" s="202"/>
      <c r="AEA18" s="202"/>
      <c r="AEB18" s="202"/>
      <c r="AEC18" s="202"/>
      <c r="AED18" s="202"/>
      <c r="AEE18" s="202"/>
      <c r="AEF18" s="202"/>
      <c r="AEG18" s="202"/>
      <c r="AEH18" s="202"/>
      <c r="AEI18" s="202"/>
      <c r="AEJ18" s="202"/>
      <c r="AEK18" s="202"/>
      <c r="AEL18" s="202"/>
      <c r="AEM18" s="202"/>
      <c r="AEN18" s="202"/>
      <c r="AEO18" s="202"/>
      <c r="AEP18" s="202"/>
      <c r="AEQ18" s="202"/>
      <c r="AER18" s="202"/>
      <c r="AES18" s="202"/>
      <c r="AET18" s="202"/>
      <c r="AEU18" s="202"/>
      <c r="AEV18" s="202"/>
      <c r="AEW18" s="202"/>
      <c r="AEX18" s="202"/>
      <c r="AEY18" s="202"/>
      <c r="AEZ18" s="202"/>
      <c r="AFA18" s="202"/>
      <c r="AFB18" s="202"/>
      <c r="AFC18" s="202"/>
      <c r="AFD18" s="202"/>
      <c r="AFE18" s="202"/>
      <c r="AFF18" s="202"/>
      <c r="AFG18" s="202"/>
      <c r="AFH18" s="202"/>
      <c r="AFI18" s="202"/>
      <c r="AFJ18" s="202"/>
      <c r="AFK18" s="202"/>
      <c r="AFL18" s="202"/>
      <c r="AFM18" s="202"/>
      <c r="AFN18" s="202"/>
      <c r="AFO18" s="202"/>
      <c r="AFP18" s="202"/>
      <c r="AFQ18" s="202"/>
      <c r="AFR18" s="202"/>
      <c r="AFS18" s="202"/>
      <c r="AFT18" s="202"/>
      <c r="AFU18" s="202"/>
      <c r="AFV18" s="202"/>
      <c r="AFW18" s="202"/>
      <c r="AFX18" s="202"/>
      <c r="AFY18" s="202"/>
      <c r="AFZ18" s="202"/>
      <c r="AGA18" s="202"/>
      <c r="AGB18" s="202"/>
      <c r="AGC18" s="202"/>
      <c r="AGD18" s="202"/>
      <c r="AGE18" s="202"/>
      <c r="AGF18" s="202"/>
      <c r="AGG18" s="202"/>
      <c r="AGH18" s="202"/>
      <c r="AGI18" s="202"/>
      <c r="AGJ18" s="202"/>
      <c r="AGK18" s="202"/>
      <c r="AGL18" s="202"/>
      <c r="AGM18" s="202"/>
      <c r="AGN18" s="202"/>
      <c r="AGO18" s="202"/>
      <c r="AGP18" s="202"/>
      <c r="AGQ18" s="202"/>
      <c r="AGR18" s="202"/>
      <c r="AGS18" s="202"/>
      <c r="AGT18" s="202"/>
      <c r="AGU18" s="202"/>
      <c r="AGV18" s="202"/>
      <c r="AGW18" s="202"/>
      <c r="AGX18" s="202"/>
      <c r="AGY18" s="202"/>
      <c r="AGZ18" s="202"/>
      <c r="AHA18" s="202"/>
      <c r="AHB18" s="202"/>
      <c r="AHC18" s="202"/>
      <c r="AHD18" s="202"/>
      <c r="AHE18" s="202"/>
      <c r="AHF18" s="202"/>
      <c r="AHG18" s="202"/>
      <c r="AHH18" s="202"/>
      <c r="AHI18" s="202"/>
      <c r="AHJ18" s="202"/>
      <c r="AHK18" s="202"/>
      <c r="AHL18" s="202"/>
      <c r="AHM18" s="202"/>
      <c r="AHN18" s="202"/>
      <c r="AHO18" s="202"/>
      <c r="AHP18" s="202"/>
      <c r="AHQ18" s="202"/>
      <c r="AHR18" s="202"/>
      <c r="AHS18" s="202"/>
      <c r="AHT18" s="202"/>
      <c r="AHU18" s="202"/>
      <c r="AHV18" s="202"/>
      <c r="AHW18" s="202"/>
      <c r="AHX18" s="202"/>
      <c r="AHY18" s="202"/>
      <c r="AHZ18" s="202"/>
      <c r="AIA18" s="202"/>
      <c r="AIB18" s="202"/>
      <c r="AIC18" s="202"/>
      <c r="AID18" s="202"/>
      <c r="AIE18" s="202"/>
      <c r="AIF18" s="202"/>
      <c r="AIG18" s="202"/>
      <c r="AIH18" s="202"/>
      <c r="AII18" s="202"/>
      <c r="AIJ18" s="202"/>
      <c r="AIK18" s="202"/>
      <c r="AIL18" s="202"/>
      <c r="AIM18" s="202"/>
      <c r="AIN18" s="202"/>
      <c r="AIO18" s="202"/>
      <c r="AIP18" s="202"/>
      <c r="AIQ18" s="202"/>
      <c r="AIR18" s="202"/>
      <c r="AIS18" s="202"/>
      <c r="AIT18" s="202"/>
      <c r="AIU18" s="202"/>
      <c r="AIV18" s="202"/>
      <c r="AIW18" s="202"/>
      <c r="AIX18" s="202"/>
      <c r="AIY18" s="202"/>
      <c r="AIZ18" s="202"/>
      <c r="AJA18" s="202"/>
      <c r="AJB18" s="202"/>
      <c r="AJC18" s="202"/>
      <c r="AJD18" s="202"/>
      <c r="AJE18" s="202"/>
      <c r="AJF18" s="202"/>
      <c r="AJG18" s="202"/>
      <c r="AJH18" s="202"/>
      <c r="AJI18" s="202"/>
      <c r="AJJ18" s="202"/>
      <c r="AJK18" s="202"/>
      <c r="AJL18" s="202"/>
      <c r="AJM18" s="202"/>
      <c r="AJN18" s="202"/>
      <c r="AJO18" s="202"/>
      <c r="AJP18" s="202"/>
      <c r="AJQ18" s="202"/>
      <c r="AJR18" s="202"/>
      <c r="AJS18" s="202"/>
      <c r="AJT18" s="202"/>
      <c r="AJU18" s="202"/>
      <c r="AJV18" s="202"/>
      <c r="AJW18" s="202"/>
      <c r="AJX18" s="202"/>
      <c r="AJY18" s="202"/>
      <c r="AJZ18" s="202"/>
      <c r="AKA18" s="202"/>
      <c r="AKB18" s="202"/>
      <c r="AKC18" s="202"/>
      <c r="AKD18" s="202"/>
      <c r="AKE18" s="202"/>
      <c r="AKF18" s="202"/>
      <c r="AKG18" s="202"/>
      <c r="AKH18" s="202"/>
      <c r="AKI18" s="202"/>
      <c r="AKJ18" s="202"/>
      <c r="AKK18" s="202"/>
      <c r="AKL18" s="202"/>
      <c r="AKM18" s="202"/>
      <c r="AKN18" s="202"/>
      <c r="AKO18" s="202"/>
      <c r="AKP18" s="202"/>
      <c r="AKQ18" s="202"/>
      <c r="AKR18" s="202"/>
      <c r="AKS18" s="202"/>
      <c r="AKT18" s="202"/>
      <c r="AKU18" s="202"/>
      <c r="AKV18" s="202"/>
      <c r="AKW18" s="202"/>
      <c r="AKX18" s="202"/>
      <c r="AKY18" s="202"/>
      <c r="AKZ18" s="202"/>
      <c r="ALA18" s="202"/>
      <c r="ALB18" s="202"/>
      <c r="ALC18" s="202"/>
      <c r="ALD18" s="202"/>
      <c r="ALE18" s="202"/>
      <c r="ALF18" s="202"/>
      <c r="ALG18" s="202"/>
      <c r="ALH18" s="202"/>
      <c r="ALI18" s="202"/>
      <c r="ALJ18" s="202"/>
      <c r="ALK18" s="202"/>
      <c r="ALL18" s="202"/>
      <c r="ALM18" s="202"/>
      <c r="ALN18" s="202"/>
      <c r="ALO18" s="202"/>
      <c r="ALP18" s="202"/>
      <c r="ALQ18" s="202"/>
      <c r="ALR18" s="202"/>
      <c r="ALS18" s="202"/>
      <c r="ALT18" s="202"/>
      <c r="ALU18" s="202"/>
      <c r="ALV18" s="202"/>
      <c r="ALW18" s="202"/>
      <c r="ALX18" s="202"/>
      <c r="ALY18" s="202"/>
      <c r="ALZ18" s="202"/>
      <c r="AMA18" s="202"/>
      <c r="AMB18" s="202"/>
      <c r="AMC18" s="202"/>
      <c r="AMD18" s="202"/>
      <c r="AME18" s="202"/>
      <c r="AMF18" s="202"/>
      <c r="AMG18" s="202"/>
      <c r="AMH18" s="202"/>
      <c r="AMI18" s="202"/>
      <c r="AMJ18" s="202"/>
      <c r="AMK18" s="202"/>
      <c r="AML18" s="202"/>
      <c r="AMM18" s="202"/>
      <c r="AMN18" s="202"/>
      <c r="AMO18" s="202"/>
      <c r="AMP18" s="202"/>
      <c r="AMQ18" s="202"/>
      <c r="AMR18" s="202"/>
      <c r="AMS18" s="202"/>
      <c r="AMT18" s="202"/>
      <c r="AMU18" s="202"/>
      <c r="AMV18" s="202"/>
      <c r="AMW18" s="202"/>
      <c r="AMX18" s="202"/>
      <c r="AMY18" s="202"/>
      <c r="AMZ18" s="202"/>
      <c r="ANA18" s="202"/>
      <c r="ANB18" s="202"/>
      <c r="ANC18" s="202"/>
      <c r="AND18" s="202"/>
      <c r="ANE18" s="202"/>
      <c r="ANF18" s="202"/>
      <c r="ANG18" s="202"/>
      <c r="ANH18" s="202"/>
      <c r="ANI18" s="202"/>
      <c r="ANJ18" s="202"/>
      <c r="ANK18" s="202"/>
      <c r="ANL18" s="202"/>
      <c r="ANM18" s="202"/>
      <c r="ANN18" s="202"/>
      <c r="ANO18" s="202"/>
      <c r="ANP18" s="202"/>
      <c r="ANQ18" s="202"/>
      <c r="ANR18" s="202"/>
      <c r="ANS18" s="202"/>
      <c r="ANT18" s="202"/>
      <c r="ANU18" s="202"/>
      <c r="ANV18" s="202"/>
      <c r="ANW18" s="202"/>
      <c r="ANX18" s="202"/>
      <c r="ANY18" s="202"/>
      <c r="ANZ18" s="202"/>
      <c r="AOA18" s="202"/>
      <c r="AOB18" s="202"/>
      <c r="AOC18" s="202"/>
      <c r="AOD18" s="202"/>
      <c r="AOE18" s="202"/>
      <c r="AOF18" s="202"/>
      <c r="AOG18" s="202"/>
      <c r="AOH18" s="202"/>
      <c r="AOI18" s="202"/>
      <c r="AOJ18" s="202"/>
      <c r="AOK18" s="202"/>
      <c r="AOL18" s="202"/>
      <c r="AOM18" s="202"/>
      <c r="AON18" s="202"/>
      <c r="AOO18" s="202"/>
      <c r="AOP18" s="202"/>
      <c r="AOQ18" s="202"/>
      <c r="AOR18" s="202"/>
      <c r="AOS18" s="202"/>
      <c r="AOT18" s="202"/>
      <c r="AOU18" s="202"/>
      <c r="AOV18" s="202"/>
      <c r="AOW18" s="202"/>
      <c r="AOX18" s="202"/>
      <c r="AOY18" s="202"/>
      <c r="AOZ18" s="202"/>
      <c r="APA18" s="202"/>
      <c r="APB18" s="202"/>
      <c r="APC18" s="202"/>
      <c r="APD18" s="202"/>
      <c r="APE18" s="202"/>
      <c r="APF18" s="202"/>
      <c r="APG18" s="202"/>
      <c r="APH18" s="202"/>
      <c r="API18" s="202"/>
      <c r="APJ18" s="202"/>
      <c r="APK18" s="202"/>
      <c r="APL18" s="202"/>
      <c r="APM18" s="202"/>
      <c r="APN18" s="202"/>
      <c r="APO18" s="202"/>
      <c r="APP18" s="202"/>
      <c r="APQ18" s="202"/>
      <c r="APR18" s="202"/>
      <c r="APS18" s="202"/>
      <c r="APT18" s="202"/>
      <c r="APU18" s="202"/>
      <c r="APV18" s="202"/>
      <c r="APW18" s="202"/>
      <c r="APX18" s="202"/>
      <c r="APY18" s="202"/>
      <c r="APZ18" s="202"/>
      <c r="AQA18" s="202"/>
      <c r="AQB18" s="202"/>
      <c r="AQC18" s="202"/>
      <c r="AQD18" s="202"/>
      <c r="AQE18" s="202"/>
      <c r="AQF18" s="202"/>
      <c r="AQG18" s="202"/>
      <c r="AQH18" s="202"/>
      <c r="AQI18" s="202"/>
      <c r="AQJ18" s="202"/>
      <c r="AQK18" s="202"/>
      <c r="AQL18" s="202"/>
      <c r="AQM18" s="202"/>
      <c r="AQN18" s="202"/>
      <c r="AQO18" s="202"/>
      <c r="AQP18" s="202"/>
      <c r="AQQ18" s="202"/>
      <c r="AQR18" s="202"/>
      <c r="AQS18" s="202"/>
      <c r="AQT18" s="202"/>
      <c r="AQU18" s="202"/>
      <c r="AQV18" s="202"/>
      <c r="AQW18" s="202"/>
      <c r="AQX18" s="202"/>
      <c r="AQY18" s="202"/>
      <c r="AQZ18" s="202"/>
      <c r="ARA18" s="202"/>
      <c r="ARB18" s="202"/>
      <c r="ARC18" s="202"/>
      <c r="ARD18" s="202"/>
      <c r="ARE18" s="202"/>
      <c r="ARF18" s="202"/>
      <c r="ARG18" s="202"/>
      <c r="ARH18" s="202"/>
      <c r="ARI18" s="202"/>
      <c r="ARJ18" s="202"/>
      <c r="ARK18" s="202"/>
      <c r="ARL18" s="202"/>
      <c r="ARM18" s="202"/>
      <c r="ARN18" s="202"/>
      <c r="ARO18" s="202"/>
      <c r="ARP18" s="202"/>
      <c r="ARQ18" s="202"/>
      <c r="ARR18" s="202"/>
      <c r="ARS18" s="202"/>
      <c r="ART18" s="202"/>
      <c r="ARU18" s="202"/>
      <c r="ARV18" s="202"/>
      <c r="ARW18" s="202"/>
      <c r="ARX18" s="202"/>
      <c r="ARY18" s="202"/>
      <c r="ARZ18" s="202"/>
      <c r="ASA18" s="202"/>
      <c r="ASB18" s="202"/>
      <c r="ASC18" s="202"/>
      <c r="ASD18" s="202"/>
      <c r="ASE18" s="202"/>
      <c r="ASF18" s="202"/>
      <c r="ASG18" s="202"/>
      <c r="ASH18" s="202"/>
      <c r="ASI18" s="202"/>
    </row>
    <row r="19" spans="1:1179" s="202" customFormat="1" ht="15" customHeight="1">
      <c r="A19" s="226" t="s">
        <v>305</v>
      </c>
      <c r="B19" s="227">
        <v>23.79</v>
      </c>
      <c r="C19" s="210">
        <f t="shared" si="19"/>
        <v>47.58</v>
      </c>
      <c r="D19" s="697">
        <v>1.5</v>
      </c>
      <c r="E19" s="227">
        <v>106.25999999999999</v>
      </c>
      <c r="F19" s="227">
        <v>106.24000000000001</v>
      </c>
      <c r="G19" s="227">
        <v>111.33</v>
      </c>
      <c r="H19" s="227">
        <v>111.2</v>
      </c>
      <c r="I19" s="227">
        <f t="shared" si="1"/>
        <v>5.07</v>
      </c>
      <c r="J19" s="227">
        <f t="shared" si="2"/>
        <v>4.96</v>
      </c>
      <c r="K19" s="227">
        <f t="shared" si="3"/>
        <v>5.12</v>
      </c>
      <c r="L19" s="227">
        <f t="shared" si="4"/>
        <v>3.2</v>
      </c>
      <c r="M19" s="349">
        <f t="shared" si="20"/>
        <v>0.6</v>
      </c>
      <c r="N19" s="227">
        <f t="shared" si="5"/>
        <v>7.6128000000000009</v>
      </c>
      <c r="O19" s="227">
        <f t="shared" si="6"/>
        <v>106.57719999999999</v>
      </c>
      <c r="P19" s="227">
        <f t="shared" si="7"/>
        <v>114.19</v>
      </c>
      <c r="Q19" s="227">
        <f t="shared" si="8"/>
        <v>114.19</v>
      </c>
      <c r="R19" s="227">
        <f t="shared" si="9"/>
        <v>47.2</v>
      </c>
      <c r="S19" s="349">
        <f t="shared" si="21"/>
        <v>389.77</v>
      </c>
      <c r="T19" s="227">
        <f t="shared" si="22"/>
        <v>133.22</v>
      </c>
      <c r="U19" s="227">
        <f t="shared" si="10"/>
        <v>256.55</v>
      </c>
      <c r="V19" s="227">
        <f t="shared" si="11"/>
        <v>91.18</v>
      </c>
      <c r="W19" s="227">
        <f t="shared" si="12"/>
        <v>0</v>
      </c>
      <c r="X19" s="227">
        <f t="shared" si="13"/>
        <v>0</v>
      </c>
      <c r="Y19" s="227">
        <f t="shared" si="14"/>
        <v>0</v>
      </c>
      <c r="Z19" s="227">
        <f t="shared" si="15"/>
        <v>243.61</v>
      </c>
      <c r="AA19" s="227">
        <f t="shared" si="16"/>
        <v>76.128</v>
      </c>
      <c r="AB19" s="227">
        <v>2</v>
      </c>
      <c r="AC19" s="209">
        <f t="shared" si="23"/>
        <v>10</v>
      </c>
      <c r="AD19" s="209"/>
      <c r="AE19" s="227">
        <f t="shared" si="24"/>
        <v>23.79</v>
      </c>
      <c r="AF19" s="227">
        <f t="shared" si="17"/>
        <v>1</v>
      </c>
      <c r="AG19" s="349">
        <f t="shared" si="25"/>
        <v>2.8700000000000072</v>
      </c>
      <c r="AH19" s="227" t="s">
        <v>349</v>
      </c>
      <c r="AI19" s="227">
        <f t="shared" si="18"/>
        <v>78.507000000000005</v>
      </c>
      <c r="AJ19" s="234"/>
      <c r="AL19" s="211"/>
      <c r="AM19" s="211"/>
    </row>
    <row r="20" spans="1:1179" s="203" customFormat="1" ht="15" customHeight="1">
      <c r="A20" s="226" t="s">
        <v>306</v>
      </c>
      <c r="B20" s="227">
        <v>46.94</v>
      </c>
      <c r="C20" s="210">
        <f t="shared" si="19"/>
        <v>93.88</v>
      </c>
      <c r="D20" s="697">
        <v>1.5</v>
      </c>
      <c r="E20" s="227">
        <v>106.24000000000001</v>
      </c>
      <c r="F20" s="227">
        <v>106.2</v>
      </c>
      <c r="G20" s="227">
        <v>111.2</v>
      </c>
      <c r="H20" s="227">
        <v>110.83</v>
      </c>
      <c r="I20" s="227">
        <f t="shared" si="1"/>
        <v>4.96</v>
      </c>
      <c r="J20" s="227">
        <f t="shared" si="2"/>
        <v>4.63</v>
      </c>
      <c r="K20" s="227">
        <f t="shared" si="3"/>
        <v>4.9000000000000004</v>
      </c>
      <c r="L20" s="227">
        <f t="shared" si="4"/>
        <v>3.2</v>
      </c>
      <c r="M20" s="349">
        <f t="shared" si="20"/>
        <v>0.6</v>
      </c>
      <c r="N20" s="227">
        <f t="shared" si="5"/>
        <v>15.020800000000003</v>
      </c>
      <c r="O20" s="227">
        <f t="shared" si="6"/>
        <v>210.28919999999999</v>
      </c>
      <c r="P20" s="227">
        <f t="shared" si="7"/>
        <v>225.31</v>
      </c>
      <c r="Q20" s="227">
        <f t="shared" si="8"/>
        <v>225.31</v>
      </c>
      <c r="R20" s="227">
        <f t="shared" si="9"/>
        <v>60.08</v>
      </c>
      <c r="S20" s="349">
        <f t="shared" si="21"/>
        <v>736.01</v>
      </c>
      <c r="T20" s="227">
        <f t="shared" si="22"/>
        <v>262.86</v>
      </c>
      <c r="U20" s="227">
        <f t="shared" si="10"/>
        <v>473.15</v>
      </c>
      <c r="V20" s="227">
        <f t="shared" si="11"/>
        <v>179.91</v>
      </c>
      <c r="W20" s="227">
        <f t="shared" si="12"/>
        <v>0</v>
      </c>
      <c r="X20" s="227">
        <f t="shared" si="13"/>
        <v>0</v>
      </c>
      <c r="Y20" s="227">
        <f t="shared" si="14"/>
        <v>0</v>
      </c>
      <c r="Z20" s="227">
        <f t="shared" si="15"/>
        <v>460.01</v>
      </c>
      <c r="AA20" s="227">
        <f t="shared" si="16"/>
        <v>150.208</v>
      </c>
      <c r="AB20" s="227">
        <v>3</v>
      </c>
      <c r="AC20" s="209">
        <f t="shared" si="23"/>
        <v>15</v>
      </c>
      <c r="AD20" s="209"/>
      <c r="AE20" s="227">
        <f t="shared" si="24"/>
        <v>46.94</v>
      </c>
      <c r="AF20" s="227">
        <f t="shared" si="17"/>
        <v>1</v>
      </c>
      <c r="AG20" s="349">
        <f t="shared" si="25"/>
        <v>2.7599999999999936</v>
      </c>
      <c r="AH20" s="227" t="s">
        <v>349</v>
      </c>
      <c r="AI20" s="227">
        <f t="shared" si="18"/>
        <v>154.90200000000002</v>
      </c>
      <c r="AJ20" s="234"/>
      <c r="AK20" s="202"/>
      <c r="AL20" s="211"/>
      <c r="AM20" s="211"/>
      <c r="AN20" s="202"/>
      <c r="AO20" s="202"/>
      <c r="AP20" s="202"/>
      <c r="AQ20" s="202"/>
      <c r="AR20" s="202"/>
      <c r="AS20" s="202"/>
      <c r="AT20" s="202"/>
      <c r="AU20" s="202"/>
      <c r="AV20" s="202"/>
      <c r="AW20" s="202"/>
      <c r="AX20" s="202"/>
      <c r="AY20" s="202"/>
      <c r="AZ20" s="202"/>
      <c r="BA20" s="202"/>
      <c r="BB20" s="202"/>
      <c r="BC20" s="202"/>
      <c r="BD20" s="202"/>
      <c r="BE20" s="202"/>
      <c r="BF20" s="202"/>
      <c r="BG20" s="202"/>
      <c r="BH20" s="202"/>
      <c r="BI20" s="202"/>
      <c r="BJ20" s="202"/>
      <c r="BK20" s="202"/>
      <c r="BL20" s="202"/>
      <c r="BM20" s="202"/>
      <c r="BN20" s="202"/>
      <c r="BO20" s="202"/>
      <c r="BP20" s="202"/>
      <c r="BQ20" s="202"/>
      <c r="BR20" s="202"/>
      <c r="BS20" s="202"/>
      <c r="BT20" s="202"/>
      <c r="BU20" s="202"/>
      <c r="BV20" s="202"/>
      <c r="BW20" s="202"/>
      <c r="BX20" s="202"/>
      <c r="BY20" s="202"/>
      <c r="BZ20" s="202"/>
      <c r="CA20" s="202"/>
      <c r="CB20" s="202"/>
      <c r="CC20" s="202"/>
      <c r="CD20" s="202"/>
      <c r="CE20" s="202"/>
      <c r="CF20" s="202"/>
      <c r="CG20" s="202"/>
      <c r="CH20" s="202"/>
      <c r="CI20" s="202"/>
      <c r="CJ20" s="202"/>
      <c r="CK20" s="202"/>
      <c r="CL20" s="202"/>
      <c r="CM20" s="202"/>
      <c r="CN20" s="202"/>
      <c r="CO20" s="202"/>
      <c r="CP20" s="202"/>
      <c r="CQ20" s="202"/>
      <c r="CR20" s="202"/>
      <c r="CS20" s="202"/>
      <c r="CT20" s="202"/>
      <c r="CU20" s="202"/>
      <c r="CV20" s="202"/>
      <c r="CW20" s="202"/>
      <c r="CX20" s="202"/>
      <c r="CY20" s="202"/>
      <c r="CZ20" s="202"/>
      <c r="DA20" s="202"/>
      <c r="DB20" s="202"/>
      <c r="DC20" s="202"/>
      <c r="DD20" s="202"/>
      <c r="DE20" s="202"/>
      <c r="DF20" s="202"/>
      <c r="DG20" s="202"/>
      <c r="DH20" s="202"/>
      <c r="DI20" s="202"/>
      <c r="DJ20" s="202"/>
      <c r="DK20" s="202"/>
      <c r="DL20" s="202"/>
      <c r="DM20" s="202"/>
      <c r="DN20" s="202"/>
      <c r="DO20" s="202"/>
      <c r="DP20" s="202"/>
      <c r="DQ20" s="202"/>
      <c r="DR20" s="202"/>
      <c r="DS20" s="202"/>
      <c r="DT20" s="202"/>
      <c r="DU20" s="202"/>
      <c r="DV20" s="202"/>
      <c r="DW20" s="202"/>
      <c r="DX20" s="202"/>
      <c r="DY20" s="202"/>
      <c r="DZ20" s="202"/>
      <c r="EA20" s="202"/>
      <c r="EB20" s="202"/>
      <c r="EC20" s="202"/>
      <c r="ED20" s="202"/>
      <c r="EE20" s="202"/>
      <c r="EF20" s="202"/>
      <c r="EG20" s="202"/>
      <c r="EH20" s="202"/>
      <c r="EI20" s="202"/>
      <c r="EJ20" s="202"/>
      <c r="EK20" s="202"/>
      <c r="EL20" s="202"/>
      <c r="EM20" s="202"/>
      <c r="EN20" s="202"/>
      <c r="EO20" s="202"/>
      <c r="EP20" s="202"/>
      <c r="EQ20" s="202"/>
      <c r="ER20" s="202"/>
      <c r="ES20" s="202"/>
      <c r="ET20" s="202"/>
      <c r="EU20" s="202"/>
      <c r="EV20" s="202"/>
      <c r="EW20" s="202"/>
      <c r="EX20" s="202"/>
      <c r="EY20" s="202"/>
      <c r="EZ20" s="202"/>
      <c r="FA20" s="202"/>
      <c r="FB20" s="202"/>
      <c r="FC20" s="202"/>
      <c r="FD20" s="202"/>
      <c r="FE20" s="202"/>
      <c r="FF20" s="202"/>
      <c r="FG20" s="202"/>
      <c r="FH20" s="202"/>
      <c r="FI20" s="202"/>
      <c r="FJ20" s="202"/>
      <c r="FK20" s="202"/>
      <c r="FL20" s="202"/>
      <c r="FM20" s="202"/>
      <c r="FN20" s="202"/>
      <c r="FO20" s="202"/>
      <c r="FP20" s="202"/>
      <c r="FQ20" s="202"/>
      <c r="FR20" s="202"/>
      <c r="FS20" s="202"/>
      <c r="FT20" s="202"/>
      <c r="FU20" s="202"/>
      <c r="FV20" s="202"/>
      <c r="FW20" s="202"/>
      <c r="FX20" s="202"/>
      <c r="FY20" s="202"/>
      <c r="FZ20" s="202"/>
      <c r="GA20" s="202"/>
      <c r="GB20" s="202"/>
      <c r="GC20" s="202"/>
      <c r="GD20" s="202"/>
      <c r="GE20" s="202"/>
      <c r="GF20" s="202"/>
      <c r="GG20" s="202"/>
      <c r="GH20" s="202"/>
      <c r="GI20" s="202"/>
      <c r="GJ20" s="202"/>
      <c r="GK20" s="202"/>
      <c r="GL20" s="202"/>
      <c r="GM20" s="202"/>
      <c r="GN20" s="202"/>
      <c r="GO20" s="202"/>
      <c r="GP20" s="202"/>
      <c r="GQ20" s="202"/>
      <c r="GR20" s="202"/>
      <c r="GS20" s="202"/>
      <c r="GT20" s="202"/>
      <c r="GU20" s="202"/>
      <c r="GV20" s="202"/>
      <c r="GW20" s="202"/>
      <c r="GX20" s="202"/>
      <c r="GY20" s="202"/>
      <c r="GZ20" s="202"/>
      <c r="HA20" s="202"/>
      <c r="HB20" s="202"/>
      <c r="HC20" s="202"/>
      <c r="HD20" s="202"/>
      <c r="HE20" s="202"/>
      <c r="HF20" s="202"/>
      <c r="HG20" s="202"/>
      <c r="HH20" s="202"/>
      <c r="HI20" s="202"/>
      <c r="HJ20" s="202"/>
      <c r="HK20" s="202"/>
      <c r="HL20" s="202"/>
      <c r="HM20" s="202"/>
      <c r="HN20" s="202"/>
      <c r="HO20" s="202"/>
      <c r="HP20" s="202"/>
      <c r="HQ20" s="202"/>
      <c r="HR20" s="202"/>
      <c r="HS20" s="202"/>
      <c r="HT20" s="202"/>
      <c r="HU20" s="202"/>
      <c r="HV20" s="202"/>
      <c r="HW20" s="202"/>
      <c r="HX20" s="202"/>
      <c r="HY20" s="202"/>
      <c r="HZ20" s="202"/>
      <c r="IA20" s="202"/>
      <c r="IB20" s="202"/>
      <c r="IC20" s="202"/>
      <c r="ID20" s="202"/>
      <c r="IE20" s="202"/>
      <c r="IF20" s="202"/>
      <c r="IG20" s="202"/>
      <c r="IH20" s="202"/>
      <c r="II20" s="202"/>
      <c r="IJ20" s="202"/>
      <c r="IK20" s="202"/>
      <c r="IL20" s="202"/>
      <c r="IM20" s="202"/>
      <c r="IN20" s="202"/>
      <c r="IO20" s="202"/>
      <c r="IP20" s="202"/>
      <c r="IQ20" s="202"/>
      <c r="IR20" s="202"/>
      <c r="IS20" s="202"/>
      <c r="IT20" s="202"/>
      <c r="IU20" s="202"/>
      <c r="IV20" s="202"/>
      <c r="IW20" s="202"/>
      <c r="IX20" s="202"/>
      <c r="IY20" s="202"/>
      <c r="IZ20" s="202"/>
      <c r="JA20" s="202"/>
      <c r="JB20" s="202"/>
      <c r="JC20" s="202"/>
      <c r="JD20" s="202"/>
      <c r="JE20" s="202"/>
      <c r="JF20" s="202"/>
      <c r="JG20" s="202"/>
      <c r="JH20" s="202"/>
      <c r="JI20" s="202"/>
      <c r="JJ20" s="202"/>
      <c r="JK20" s="202"/>
      <c r="JL20" s="202"/>
      <c r="JM20" s="202"/>
      <c r="JN20" s="202"/>
      <c r="JO20" s="202"/>
      <c r="JP20" s="202"/>
      <c r="JQ20" s="202"/>
      <c r="JR20" s="202"/>
      <c r="JS20" s="202"/>
      <c r="JT20" s="202"/>
      <c r="JU20" s="202"/>
      <c r="JV20" s="202"/>
      <c r="JW20" s="202"/>
      <c r="JX20" s="202"/>
      <c r="JY20" s="202"/>
      <c r="JZ20" s="202"/>
      <c r="KA20" s="202"/>
      <c r="KB20" s="202"/>
      <c r="KC20" s="202"/>
      <c r="KD20" s="202"/>
      <c r="KE20" s="202"/>
      <c r="KF20" s="202"/>
      <c r="KG20" s="202"/>
      <c r="KH20" s="202"/>
      <c r="KI20" s="202"/>
      <c r="KJ20" s="202"/>
      <c r="KK20" s="202"/>
      <c r="KL20" s="202"/>
      <c r="KM20" s="202"/>
      <c r="KN20" s="202"/>
      <c r="KO20" s="202"/>
      <c r="KP20" s="202"/>
      <c r="KQ20" s="202"/>
      <c r="KR20" s="202"/>
      <c r="KS20" s="202"/>
      <c r="KT20" s="202"/>
      <c r="KU20" s="202"/>
      <c r="KV20" s="202"/>
      <c r="KW20" s="202"/>
      <c r="KX20" s="202"/>
      <c r="KY20" s="202"/>
      <c r="KZ20" s="202"/>
      <c r="LA20" s="202"/>
      <c r="LB20" s="202"/>
      <c r="LC20" s="202"/>
      <c r="LD20" s="202"/>
      <c r="LE20" s="202"/>
      <c r="LF20" s="202"/>
      <c r="LG20" s="202"/>
      <c r="LH20" s="202"/>
      <c r="LI20" s="202"/>
      <c r="LJ20" s="202"/>
      <c r="LK20" s="202"/>
      <c r="LL20" s="202"/>
      <c r="LM20" s="202"/>
      <c r="LN20" s="202"/>
      <c r="LO20" s="202"/>
      <c r="LP20" s="202"/>
      <c r="LQ20" s="202"/>
      <c r="LR20" s="202"/>
      <c r="LS20" s="202"/>
      <c r="LT20" s="202"/>
      <c r="LU20" s="202"/>
      <c r="LV20" s="202"/>
      <c r="LW20" s="202"/>
      <c r="LX20" s="202"/>
      <c r="LY20" s="202"/>
      <c r="LZ20" s="202"/>
      <c r="MA20" s="202"/>
      <c r="MB20" s="202"/>
      <c r="MC20" s="202"/>
      <c r="MD20" s="202"/>
      <c r="ME20" s="202"/>
      <c r="MF20" s="202"/>
      <c r="MG20" s="202"/>
      <c r="MH20" s="202"/>
      <c r="MI20" s="202"/>
      <c r="MJ20" s="202"/>
      <c r="MK20" s="202"/>
      <c r="ML20" s="202"/>
      <c r="MM20" s="202"/>
      <c r="MN20" s="202"/>
      <c r="MO20" s="202"/>
      <c r="MP20" s="202"/>
      <c r="MQ20" s="202"/>
      <c r="MR20" s="202"/>
      <c r="MS20" s="202"/>
      <c r="MT20" s="202"/>
      <c r="MU20" s="202"/>
      <c r="MV20" s="202"/>
      <c r="MW20" s="202"/>
      <c r="MX20" s="202"/>
      <c r="MY20" s="202"/>
      <c r="MZ20" s="202"/>
      <c r="NA20" s="202"/>
      <c r="NB20" s="202"/>
      <c r="NC20" s="202"/>
      <c r="ND20" s="202"/>
      <c r="NE20" s="202"/>
      <c r="NF20" s="202"/>
      <c r="NG20" s="202"/>
      <c r="NH20" s="202"/>
      <c r="NI20" s="202"/>
      <c r="NJ20" s="202"/>
      <c r="NK20" s="202"/>
      <c r="NL20" s="202"/>
      <c r="NM20" s="202"/>
      <c r="NN20" s="202"/>
      <c r="NO20" s="202"/>
      <c r="NP20" s="202"/>
      <c r="NQ20" s="202"/>
      <c r="NR20" s="202"/>
      <c r="NS20" s="202"/>
      <c r="NT20" s="202"/>
      <c r="NU20" s="202"/>
      <c r="NV20" s="202"/>
      <c r="NW20" s="202"/>
      <c r="NX20" s="202"/>
      <c r="NY20" s="202"/>
      <c r="NZ20" s="202"/>
      <c r="OA20" s="202"/>
      <c r="OB20" s="202"/>
      <c r="OC20" s="202"/>
      <c r="OD20" s="202"/>
      <c r="OE20" s="202"/>
      <c r="OF20" s="202"/>
      <c r="OG20" s="202"/>
      <c r="OH20" s="202"/>
      <c r="OI20" s="202"/>
      <c r="OJ20" s="202"/>
      <c r="OK20" s="202"/>
      <c r="OL20" s="202"/>
      <c r="OM20" s="202"/>
      <c r="ON20" s="202"/>
      <c r="OO20" s="202"/>
      <c r="OP20" s="202"/>
      <c r="OQ20" s="202"/>
      <c r="OR20" s="202"/>
      <c r="OS20" s="202"/>
      <c r="OT20" s="202"/>
      <c r="OU20" s="202"/>
      <c r="OV20" s="202"/>
      <c r="OW20" s="202"/>
      <c r="OX20" s="202"/>
      <c r="OY20" s="202"/>
      <c r="OZ20" s="202"/>
      <c r="PA20" s="202"/>
      <c r="PB20" s="202"/>
      <c r="PC20" s="202"/>
      <c r="PD20" s="202"/>
      <c r="PE20" s="202"/>
      <c r="PF20" s="202"/>
      <c r="PG20" s="202"/>
      <c r="PH20" s="202"/>
      <c r="PI20" s="202"/>
      <c r="PJ20" s="202"/>
      <c r="PK20" s="202"/>
      <c r="PL20" s="202"/>
      <c r="PM20" s="202"/>
      <c r="PN20" s="202"/>
      <c r="PO20" s="202"/>
      <c r="PP20" s="202"/>
      <c r="PQ20" s="202"/>
      <c r="PR20" s="202"/>
      <c r="PS20" s="202"/>
      <c r="PT20" s="202"/>
      <c r="PU20" s="202"/>
      <c r="PV20" s="202"/>
      <c r="PW20" s="202"/>
      <c r="PX20" s="202"/>
      <c r="PY20" s="202"/>
      <c r="PZ20" s="202"/>
      <c r="QA20" s="202"/>
      <c r="QB20" s="202"/>
      <c r="QC20" s="202"/>
      <c r="QD20" s="202"/>
      <c r="QE20" s="202"/>
      <c r="QF20" s="202"/>
      <c r="QG20" s="202"/>
      <c r="QH20" s="202"/>
      <c r="QI20" s="202"/>
      <c r="QJ20" s="202"/>
      <c r="QK20" s="202"/>
      <c r="QL20" s="202"/>
      <c r="QM20" s="202"/>
      <c r="QN20" s="202"/>
      <c r="QO20" s="202"/>
      <c r="QP20" s="202"/>
      <c r="QQ20" s="202"/>
      <c r="QR20" s="202"/>
      <c r="QS20" s="202"/>
      <c r="QT20" s="202"/>
      <c r="QU20" s="202"/>
      <c r="QV20" s="202"/>
      <c r="QW20" s="202"/>
      <c r="QX20" s="202"/>
      <c r="QY20" s="202"/>
      <c r="QZ20" s="202"/>
      <c r="RA20" s="202"/>
      <c r="RB20" s="202"/>
      <c r="RC20" s="202"/>
      <c r="RD20" s="202"/>
      <c r="RE20" s="202"/>
      <c r="RF20" s="202"/>
      <c r="RG20" s="202"/>
      <c r="RH20" s="202"/>
      <c r="RI20" s="202"/>
      <c r="RJ20" s="202"/>
      <c r="RK20" s="202"/>
      <c r="RL20" s="202"/>
      <c r="RM20" s="202"/>
      <c r="RN20" s="202"/>
      <c r="RO20" s="202"/>
      <c r="RP20" s="202"/>
      <c r="RQ20" s="202"/>
      <c r="RR20" s="202"/>
      <c r="RS20" s="202"/>
      <c r="RT20" s="202"/>
      <c r="RU20" s="202"/>
      <c r="RV20" s="202"/>
      <c r="RW20" s="202"/>
      <c r="RX20" s="202"/>
      <c r="RY20" s="202"/>
      <c r="RZ20" s="202"/>
      <c r="SA20" s="202"/>
      <c r="SB20" s="202"/>
      <c r="SC20" s="202"/>
      <c r="SD20" s="202"/>
      <c r="SE20" s="202"/>
      <c r="SF20" s="202"/>
      <c r="SG20" s="202"/>
      <c r="SH20" s="202"/>
      <c r="SI20" s="202"/>
      <c r="SJ20" s="202"/>
      <c r="SK20" s="202"/>
      <c r="SL20" s="202"/>
      <c r="SM20" s="202"/>
      <c r="SN20" s="202"/>
      <c r="SO20" s="202"/>
      <c r="SP20" s="202"/>
      <c r="SQ20" s="202"/>
      <c r="SR20" s="202"/>
      <c r="SS20" s="202"/>
      <c r="ST20" s="202"/>
      <c r="SU20" s="202"/>
      <c r="SV20" s="202"/>
      <c r="SW20" s="202"/>
      <c r="SX20" s="202"/>
      <c r="SY20" s="202"/>
      <c r="SZ20" s="202"/>
      <c r="TA20" s="202"/>
      <c r="TB20" s="202"/>
      <c r="TC20" s="202"/>
      <c r="TD20" s="202"/>
      <c r="TE20" s="202"/>
      <c r="TF20" s="202"/>
      <c r="TG20" s="202"/>
      <c r="TH20" s="202"/>
      <c r="TI20" s="202"/>
      <c r="TJ20" s="202"/>
      <c r="TK20" s="202"/>
      <c r="TL20" s="202"/>
      <c r="TM20" s="202"/>
      <c r="TN20" s="202"/>
      <c r="TO20" s="202"/>
      <c r="TP20" s="202"/>
      <c r="TQ20" s="202"/>
      <c r="TR20" s="202"/>
      <c r="TS20" s="202"/>
      <c r="TT20" s="202"/>
      <c r="TU20" s="202"/>
      <c r="TV20" s="202"/>
      <c r="TW20" s="202"/>
      <c r="TX20" s="202"/>
      <c r="TY20" s="202"/>
      <c r="TZ20" s="202"/>
      <c r="UA20" s="202"/>
      <c r="UB20" s="202"/>
      <c r="UC20" s="202"/>
      <c r="UD20" s="202"/>
      <c r="UE20" s="202"/>
      <c r="UF20" s="202"/>
      <c r="UG20" s="202"/>
      <c r="UH20" s="202"/>
      <c r="UI20" s="202"/>
      <c r="UJ20" s="202"/>
      <c r="UK20" s="202"/>
      <c r="UL20" s="202"/>
      <c r="UM20" s="202"/>
      <c r="UN20" s="202"/>
      <c r="UO20" s="202"/>
      <c r="UP20" s="202"/>
      <c r="UQ20" s="202"/>
      <c r="UR20" s="202"/>
      <c r="US20" s="202"/>
      <c r="UT20" s="202"/>
      <c r="UU20" s="202"/>
      <c r="UV20" s="202"/>
      <c r="UW20" s="202"/>
      <c r="UX20" s="202"/>
      <c r="UY20" s="202"/>
      <c r="UZ20" s="202"/>
      <c r="VA20" s="202"/>
      <c r="VB20" s="202"/>
      <c r="VC20" s="202"/>
      <c r="VD20" s="202"/>
      <c r="VE20" s="202"/>
      <c r="VF20" s="202"/>
      <c r="VG20" s="202"/>
      <c r="VH20" s="202"/>
      <c r="VI20" s="202"/>
      <c r="VJ20" s="202"/>
      <c r="VK20" s="202"/>
      <c r="VL20" s="202"/>
      <c r="VM20" s="202"/>
      <c r="VN20" s="202"/>
      <c r="VO20" s="202"/>
      <c r="VP20" s="202"/>
      <c r="VQ20" s="202"/>
      <c r="VR20" s="202"/>
      <c r="VS20" s="202"/>
      <c r="VT20" s="202"/>
      <c r="VU20" s="202"/>
      <c r="VV20" s="202"/>
      <c r="VW20" s="202"/>
      <c r="VX20" s="202"/>
      <c r="VY20" s="202"/>
      <c r="VZ20" s="202"/>
      <c r="WA20" s="202"/>
      <c r="WB20" s="202"/>
      <c r="WC20" s="202"/>
      <c r="WD20" s="202"/>
      <c r="WE20" s="202"/>
      <c r="WF20" s="202"/>
      <c r="WG20" s="202"/>
      <c r="WH20" s="202"/>
      <c r="WI20" s="202"/>
      <c r="WJ20" s="202"/>
      <c r="WK20" s="202"/>
      <c r="WL20" s="202"/>
      <c r="WM20" s="202"/>
      <c r="WN20" s="202"/>
      <c r="WO20" s="202"/>
      <c r="WP20" s="202"/>
      <c r="WQ20" s="202"/>
      <c r="WR20" s="202"/>
      <c r="WS20" s="202"/>
      <c r="WT20" s="202"/>
      <c r="WU20" s="202"/>
      <c r="WV20" s="202"/>
      <c r="WW20" s="202"/>
      <c r="WX20" s="202"/>
      <c r="WY20" s="202"/>
      <c r="WZ20" s="202"/>
      <c r="XA20" s="202"/>
      <c r="XB20" s="202"/>
      <c r="XC20" s="202"/>
      <c r="XD20" s="202"/>
      <c r="XE20" s="202"/>
      <c r="XF20" s="202"/>
      <c r="XG20" s="202"/>
      <c r="XH20" s="202"/>
      <c r="XI20" s="202"/>
      <c r="XJ20" s="202"/>
      <c r="XK20" s="202"/>
      <c r="XL20" s="202"/>
      <c r="XM20" s="202"/>
      <c r="XN20" s="202"/>
      <c r="XO20" s="202"/>
      <c r="XP20" s="202"/>
      <c r="XQ20" s="202"/>
      <c r="XR20" s="202"/>
      <c r="XS20" s="202"/>
      <c r="XT20" s="202"/>
      <c r="XU20" s="202"/>
      <c r="XV20" s="202"/>
      <c r="XW20" s="202"/>
      <c r="XX20" s="202"/>
      <c r="XY20" s="202"/>
      <c r="XZ20" s="202"/>
      <c r="YA20" s="202"/>
      <c r="YB20" s="202"/>
      <c r="YC20" s="202"/>
      <c r="YD20" s="202"/>
      <c r="YE20" s="202"/>
      <c r="YF20" s="202"/>
      <c r="YG20" s="202"/>
      <c r="YH20" s="202"/>
      <c r="YI20" s="202"/>
      <c r="YJ20" s="202"/>
      <c r="YK20" s="202"/>
      <c r="YL20" s="202"/>
      <c r="YM20" s="202"/>
      <c r="YN20" s="202"/>
      <c r="YO20" s="202"/>
      <c r="YP20" s="202"/>
      <c r="YQ20" s="202"/>
      <c r="YR20" s="202"/>
      <c r="YS20" s="202"/>
      <c r="YT20" s="202"/>
      <c r="YU20" s="202"/>
      <c r="YV20" s="202"/>
      <c r="YW20" s="202"/>
      <c r="YX20" s="202"/>
      <c r="YY20" s="202"/>
      <c r="YZ20" s="202"/>
      <c r="ZA20" s="202"/>
      <c r="ZB20" s="202"/>
      <c r="ZC20" s="202"/>
      <c r="ZD20" s="202"/>
      <c r="ZE20" s="202"/>
      <c r="ZF20" s="202"/>
      <c r="ZG20" s="202"/>
      <c r="ZH20" s="202"/>
      <c r="ZI20" s="202"/>
      <c r="ZJ20" s="202"/>
      <c r="ZK20" s="202"/>
      <c r="ZL20" s="202"/>
      <c r="ZM20" s="202"/>
      <c r="ZN20" s="202"/>
      <c r="ZO20" s="202"/>
      <c r="ZP20" s="202"/>
      <c r="ZQ20" s="202"/>
      <c r="ZR20" s="202"/>
      <c r="ZS20" s="202"/>
      <c r="ZT20" s="202"/>
      <c r="ZU20" s="202"/>
      <c r="ZV20" s="202"/>
      <c r="ZW20" s="202"/>
      <c r="ZX20" s="202"/>
      <c r="ZY20" s="202"/>
      <c r="ZZ20" s="202"/>
      <c r="AAA20" s="202"/>
      <c r="AAB20" s="202"/>
      <c r="AAC20" s="202"/>
      <c r="AAD20" s="202"/>
      <c r="AAE20" s="202"/>
      <c r="AAF20" s="202"/>
      <c r="AAG20" s="202"/>
      <c r="AAH20" s="202"/>
      <c r="AAI20" s="202"/>
      <c r="AAJ20" s="202"/>
      <c r="AAK20" s="202"/>
      <c r="AAL20" s="202"/>
      <c r="AAM20" s="202"/>
      <c r="AAN20" s="202"/>
      <c r="AAO20" s="202"/>
      <c r="AAP20" s="202"/>
      <c r="AAQ20" s="202"/>
      <c r="AAR20" s="202"/>
      <c r="AAS20" s="202"/>
      <c r="AAT20" s="202"/>
      <c r="AAU20" s="202"/>
      <c r="AAV20" s="202"/>
      <c r="AAW20" s="202"/>
      <c r="AAX20" s="202"/>
      <c r="AAY20" s="202"/>
      <c r="AAZ20" s="202"/>
      <c r="ABA20" s="202"/>
      <c r="ABB20" s="202"/>
      <c r="ABC20" s="202"/>
      <c r="ABD20" s="202"/>
      <c r="ABE20" s="202"/>
      <c r="ABF20" s="202"/>
      <c r="ABG20" s="202"/>
      <c r="ABH20" s="202"/>
      <c r="ABI20" s="202"/>
      <c r="ABJ20" s="202"/>
      <c r="ABK20" s="202"/>
      <c r="ABL20" s="202"/>
      <c r="ABM20" s="202"/>
      <c r="ABN20" s="202"/>
      <c r="ABO20" s="202"/>
      <c r="ABP20" s="202"/>
      <c r="ABQ20" s="202"/>
      <c r="ABR20" s="202"/>
      <c r="ABS20" s="202"/>
      <c r="ABT20" s="202"/>
      <c r="ABU20" s="202"/>
      <c r="ABV20" s="202"/>
      <c r="ABW20" s="202"/>
      <c r="ABX20" s="202"/>
      <c r="ABY20" s="202"/>
      <c r="ABZ20" s="202"/>
      <c r="ACA20" s="202"/>
      <c r="ACB20" s="202"/>
      <c r="ACC20" s="202"/>
      <c r="ACD20" s="202"/>
      <c r="ACE20" s="202"/>
      <c r="ACF20" s="202"/>
      <c r="ACG20" s="202"/>
      <c r="ACH20" s="202"/>
      <c r="ACI20" s="202"/>
      <c r="ACJ20" s="202"/>
      <c r="ACK20" s="202"/>
      <c r="ACL20" s="202"/>
      <c r="ACM20" s="202"/>
      <c r="ACN20" s="202"/>
      <c r="ACO20" s="202"/>
      <c r="ACP20" s="202"/>
      <c r="ACQ20" s="202"/>
      <c r="ACR20" s="202"/>
      <c r="ACS20" s="202"/>
      <c r="ACT20" s="202"/>
      <c r="ACU20" s="202"/>
      <c r="ACV20" s="202"/>
      <c r="ACW20" s="202"/>
      <c r="ACX20" s="202"/>
      <c r="ACY20" s="202"/>
      <c r="ACZ20" s="202"/>
      <c r="ADA20" s="202"/>
      <c r="ADB20" s="202"/>
      <c r="ADC20" s="202"/>
      <c r="ADD20" s="202"/>
      <c r="ADE20" s="202"/>
      <c r="ADF20" s="202"/>
      <c r="ADG20" s="202"/>
      <c r="ADH20" s="202"/>
      <c r="ADI20" s="202"/>
      <c r="ADJ20" s="202"/>
      <c r="ADK20" s="202"/>
      <c r="ADL20" s="202"/>
      <c r="ADM20" s="202"/>
      <c r="ADN20" s="202"/>
      <c r="ADO20" s="202"/>
      <c r="ADP20" s="202"/>
      <c r="ADQ20" s="202"/>
      <c r="ADR20" s="202"/>
      <c r="ADS20" s="202"/>
      <c r="ADT20" s="202"/>
      <c r="ADU20" s="202"/>
      <c r="ADV20" s="202"/>
      <c r="ADW20" s="202"/>
      <c r="ADX20" s="202"/>
      <c r="ADY20" s="202"/>
      <c r="ADZ20" s="202"/>
      <c r="AEA20" s="202"/>
      <c r="AEB20" s="202"/>
      <c r="AEC20" s="202"/>
      <c r="AED20" s="202"/>
      <c r="AEE20" s="202"/>
      <c r="AEF20" s="202"/>
      <c r="AEG20" s="202"/>
      <c r="AEH20" s="202"/>
      <c r="AEI20" s="202"/>
      <c r="AEJ20" s="202"/>
      <c r="AEK20" s="202"/>
      <c r="AEL20" s="202"/>
      <c r="AEM20" s="202"/>
      <c r="AEN20" s="202"/>
      <c r="AEO20" s="202"/>
      <c r="AEP20" s="202"/>
      <c r="AEQ20" s="202"/>
      <c r="AER20" s="202"/>
      <c r="AES20" s="202"/>
      <c r="AET20" s="202"/>
      <c r="AEU20" s="202"/>
      <c r="AEV20" s="202"/>
      <c r="AEW20" s="202"/>
      <c r="AEX20" s="202"/>
      <c r="AEY20" s="202"/>
      <c r="AEZ20" s="202"/>
      <c r="AFA20" s="202"/>
      <c r="AFB20" s="202"/>
      <c r="AFC20" s="202"/>
      <c r="AFD20" s="202"/>
      <c r="AFE20" s="202"/>
      <c r="AFF20" s="202"/>
      <c r="AFG20" s="202"/>
      <c r="AFH20" s="202"/>
      <c r="AFI20" s="202"/>
      <c r="AFJ20" s="202"/>
      <c r="AFK20" s="202"/>
      <c r="AFL20" s="202"/>
      <c r="AFM20" s="202"/>
      <c r="AFN20" s="202"/>
      <c r="AFO20" s="202"/>
      <c r="AFP20" s="202"/>
      <c r="AFQ20" s="202"/>
      <c r="AFR20" s="202"/>
      <c r="AFS20" s="202"/>
      <c r="AFT20" s="202"/>
      <c r="AFU20" s="202"/>
      <c r="AFV20" s="202"/>
      <c r="AFW20" s="202"/>
      <c r="AFX20" s="202"/>
      <c r="AFY20" s="202"/>
      <c r="AFZ20" s="202"/>
      <c r="AGA20" s="202"/>
      <c r="AGB20" s="202"/>
      <c r="AGC20" s="202"/>
      <c r="AGD20" s="202"/>
      <c r="AGE20" s="202"/>
      <c r="AGF20" s="202"/>
      <c r="AGG20" s="202"/>
      <c r="AGH20" s="202"/>
      <c r="AGI20" s="202"/>
      <c r="AGJ20" s="202"/>
      <c r="AGK20" s="202"/>
      <c r="AGL20" s="202"/>
      <c r="AGM20" s="202"/>
      <c r="AGN20" s="202"/>
      <c r="AGO20" s="202"/>
      <c r="AGP20" s="202"/>
      <c r="AGQ20" s="202"/>
      <c r="AGR20" s="202"/>
      <c r="AGS20" s="202"/>
      <c r="AGT20" s="202"/>
      <c r="AGU20" s="202"/>
      <c r="AGV20" s="202"/>
      <c r="AGW20" s="202"/>
      <c r="AGX20" s="202"/>
      <c r="AGY20" s="202"/>
      <c r="AGZ20" s="202"/>
      <c r="AHA20" s="202"/>
      <c r="AHB20" s="202"/>
      <c r="AHC20" s="202"/>
      <c r="AHD20" s="202"/>
      <c r="AHE20" s="202"/>
      <c r="AHF20" s="202"/>
      <c r="AHG20" s="202"/>
      <c r="AHH20" s="202"/>
      <c r="AHI20" s="202"/>
      <c r="AHJ20" s="202"/>
      <c r="AHK20" s="202"/>
      <c r="AHL20" s="202"/>
      <c r="AHM20" s="202"/>
      <c r="AHN20" s="202"/>
      <c r="AHO20" s="202"/>
      <c r="AHP20" s="202"/>
      <c r="AHQ20" s="202"/>
      <c r="AHR20" s="202"/>
      <c r="AHS20" s="202"/>
      <c r="AHT20" s="202"/>
      <c r="AHU20" s="202"/>
      <c r="AHV20" s="202"/>
      <c r="AHW20" s="202"/>
      <c r="AHX20" s="202"/>
      <c r="AHY20" s="202"/>
      <c r="AHZ20" s="202"/>
      <c r="AIA20" s="202"/>
      <c r="AIB20" s="202"/>
      <c r="AIC20" s="202"/>
      <c r="AID20" s="202"/>
      <c r="AIE20" s="202"/>
      <c r="AIF20" s="202"/>
      <c r="AIG20" s="202"/>
      <c r="AIH20" s="202"/>
      <c r="AII20" s="202"/>
      <c r="AIJ20" s="202"/>
      <c r="AIK20" s="202"/>
      <c r="AIL20" s="202"/>
      <c r="AIM20" s="202"/>
      <c r="AIN20" s="202"/>
      <c r="AIO20" s="202"/>
      <c r="AIP20" s="202"/>
      <c r="AIQ20" s="202"/>
      <c r="AIR20" s="202"/>
      <c r="AIS20" s="202"/>
      <c r="AIT20" s="202"/>
      <c r="AIU20" s="202"/>
      <c r="AIV20" s="202"/>
      <c r="AIW20" s="202"/>
      <c r="AIX20" s="202"/>
      <c r="AIY20" s="202"/>
      <c r="AIZ20" s="202"/>
      <c r="AJA20" s="202"/>
      <c r="AJB20" s="202"/>
      <c r="AJC20" s="202"/>
      <c r="AJD20" s="202"/>
      <c r="AJE20" s="202"/>
      <c r="AJF20" s="202"/>
      <c r="AJG20" s="202"/>
      <c r="AJH20" s="202"/>
      <c r="AJI20" s="202"/>
      <c r="AJJ20" s="202"/>
      <c r="AJK20" s="202"/>
      <c r="AJL20" s="202"/>
      <c r="AJM20" s="202"/>
      <c r="AJN20" s="202"/>
      <c r="AJO20" s="202"/>
      <c r="AJP20" s="202"/>
      <c r="AJQ20" s="202"/>
      <c r="AJR20" s="202"/>
      <c r="AJS20" s="202"/>
      <c r="AJT20" s="202"/>
      <c r="AJU20" s="202"/>
      <c r="AJV20" s="202"/>
      <c r="AJW20" s="202"/>
      <c r="AJX20" s="202"/>
      <c r="AJY20" s="202"/>
      <c r="AJZ20" s="202"/>
      <c r="AKA20" s="202"/>
      <c r="AKB20" s="202"/>
      <c r="AKC20" s="202"/>
      <c r="AKD20" s="202"/>
      <c r="AKE20" s="202"/>
      <c r="AKF20" s="202"/>
      <c r="AKG20" s="202"/>
      <c r="AKH20" s="202"/>
      <c r="AKI20" s="202"/>
      <c r="AKJ20" s="202"/>
      <c r="AKK20" s="202"/>
      <c r="AKL20" s="202"/>
      <c r="AKM20" s="202"/>
      <c r="AKN20" s="202"/>
      <c r="AKO20" s="202"/>
      <c r="AKP20" s="202"/>
      <c r="AKQ20" s="202"/>
      <c r="AKR20" s="202"/>
      <c r="AKS20" s="202"/>
      <c r="AKT20" s="202"/>
      <c r="AKU20" s="202"/>
      <c r="AKV20" s="202"/>
      <c r="AKW20" s="202"/>
      <c r="AKX20" s="202"/>
      <c r="AKY20" s="202"/>
      <c r="AKZ20" s="202"/>
      <c r="ALA20" s="202"/>
      <c r="ALB20" s="202"/>
      <c r="ALC20" s="202"/>
      <c r="ALD20" s="202"/>
      <c r="ALE20" s="202"/>
      <c r="ALF20" s="202"/>
      <c r="ALG20" s="202"/>
      <c r="ALH20" s="202"/>
      <c r="ALI20" s="202"/>
      <c r="ALJ20" s="202"/>
      <c r="ALK20" s="202"/>
      <c r="ALL20" s="202"/>
      <c r="ALM20" s="202"/>
      <c r="ALN20" s="202"/>
      <c r="ALO20" s="202"/>
      <c r="ALP20" s="202"/>
      <c r="ALQ20" s="202"/>
      <c r="ALR20" s="202"/>
      <c r="ALS20" s="202"/>
      <c r="ALT20" s="202"/>
      <c r="ALU20" s="202"/>
      <c r="ALV20" s="202"/>
      <c r="ALW20" s="202"/>
      <c r="ALX20" s="202"/>
      <c r="ALY20" s="202"/>
      <c r="ALZ20" s="202"/>
      <c r="AMA20" s="202"/>
      <c r="AMB20" s="202"/>
      <c r="AMC20" s="202"/>
      <c r="AMD20" s="202"/>
      <c r="AME20" s="202"/>
      <c r="AMF20" s="202"/>
      <c r="AMG20" s="202"/>
      <c r="AMH20" s="202"/>
      <c r="AMI20" s="202"/>
      <c r="AMJ20" s="202"/>
      <c r="AMK20" s="202"/>
      <c r="AML20" s="202"/>
      <c r="AMM20" s="202"/>
      <c r="AMN20" s="202"/>
      <c r="AMO20" s="202"/>
      <c r="AMP20" s="202"/>
      <c r="AMQ20" s="202"/>
      <c r="AMR20" s="202"/>
      <c r="AMS20" s="202"/>
      <c r="AMT20" s="202"/>
      <c r="AMU20" s="202"/>
      <c r="AMV20" s="202"/>
      <c r="AMW20" s="202"/>
      <c r="AMX20" s="202"/>
      <c r="AMY20" s="202"/>
      <c r="AMZ20" s="202"/>
      <c r="ANA20" s="202"/>
      <c r="ANB20" s="202"/>
      <c r="ANC20" s="202"/>
      <c r="AND20" s="202"/>
      <c r="ANE20" s="202"/>
      <c r="ANF20" s="202"/>
      <c r="ANG20" s="202"/>
      <c r="ANH20" s="202"/>
      <c r="ANI20" s="202"/>
      <c r="ANJ20" s="202"/>
      <c r="ANK20" s="202"/>
      <c r="ANL20" s="202"/>
      <c r="ANM20" s="202"/>
      <c r="ANN20" s="202"/>
      <c r="ANO20" s="202"/>
      <c r="ANP20" s="202"/>
      <c r="ANQ20" s="202"/>
      <c r="ANR20" s="202"/>
      <c r="ANS20" s="202"/>
      <c r="ANT20" s="202"/>
      <c r="ANU20" s="202"/>
      <c r="ANV20" s="202"/>
      <c r="ANW20" s="202"/>
      <c r="ANX20" s="202"/>
      <c r="ANY20" s="202"/>
      <c r="ANZ20" s="202"/>
      <c r="AOA20" s="202"/>
      <c r="AOB20" s="202"/>
      <c r="AOC20" s="202"/>
      <c r="AOD20" s="202"/>
      <c r="AOE20" s="202"/>
      <c r="AOF20" s="202"/>
      <c r="AOG20" s="202"/>
      <c r="AOH20" s="202"/>
      <c r="AOI20" s="202"/>
      <c r="AOJ20" s="202"/>
      <c r="AOK20" s="202"/>
      <c r="AOL20" s="202"/>
      <c r="AOM20" s="202"/>
      <c r="AON20" s="202"/>
      <c r="AOO20" s="202"/>
      <c r="AOP20" s="202"/>
      <c r="AOQ20" s="202"/>
      <c r="AOR20" s="202"/>
      <c r="AOS20" s="202"/>
      <c r="AOT20" s="202"/>
      <c r="AOU20" s="202"/>
      <c r="AOV20" s="202"/>
      <c r="AOW20" s="202"/>
      <c r="AOX20" s="202"/>
      <c r="AOY20" s="202"/>
      <c r="AOZ20" s="202"/>
      <c r="APA20" s="202"/>
      <c r="APB20" s="202"/>
      <c r="APC20" s="202"/>
      <c r="APD20" s="202"/>
      <c r="APE20" s="202"/>
      <c r="APF20" s="202"/>
      <c r="APG20" s="202"/>
      <c r="APH20" s="202"/>
      <c r="API20" s="202"/>
      <c r="APJ20" s="202"/>
      <c r="APK20" s="202"/>
      <c r="APL20" s="202"/>
      <c r="APM20" s="202"/>
      <c r="APN20" s="202"/>
      <c r="APO20" s="202"/>
      <c r="APP20" s="202"/>
      <c r="APQ20" s="202"/>
      <c r="APR20" s="202"/>
      <c r="APS20" s="202"/>
      <c r="APT20" s="202"/>
      <c r="APU20" s="202"/>
      <c r="APV20" s="202"/>
      <c r="APW20" s="202"/>
      <c r="APX20" s="202"/>
      <c r="APY20" s="202"/>
      <c r="APZ20" s="202"/>
      <c r="AQA20" s="202"/>
      <c r="AQB20" s="202"/>
      <c r="AQC20" s="202"/>
      <c r="AQD20" s="202"/>
      <c r="AQE20" s="202"/>
      <c r="AQF20" s="202"/>
      <c r="AQG20" s="202"/>
      <c r="AQH20" s="202"/>
      <c r="AQI20" s="202"/>
      <c r="AQJ20" s="202"/>
      <c r="AQK20" s="202"/>
      <c r="AQL20" s="202"/>
      <c r="AQM20" s="202"/>
      <c r="AQN20" s="202"/>
      <c r="AQO20" s="202"/>
      <c r="AQP20" s="202"/>
      <c r="AQQ20" s="202"/>
      <c r="AQR20" s="202"/>
      <c r="AQS20" s="202"/>
      <c r="AQT20" s="202"/>
      <c r="AQU20" s="202"/>
      <c r="AQV20" s="202"/>
      <c r="AQW20" s="202"/>
      <c r="AQX20" s="202"/>
      <c r="AQY20" s="202"/>
      <c r="AQZ20" s="202"/>
      <c r="ARA20" s="202"/>
      <c r="ARB20" s="202"/>
      <c r="ARC20" s="202"/>
      <c r="ARD20" s="202"/>
      <c r="ARE20" s="202"/>
      <c r="ARF20" s="202"/>
      <c r="ARG20" s="202"/>
      <c r="ARH20" s="202"/>
      <c r="ARI20" s="202"/>
      <c r="ARJ20" s="202"/>
      <c r="ARK20" s="202"/>
      <c r="ARL20" s="202"/>
      <c r="ARM20" s="202"/>
      <c r="ARN20" s="202"/>
      <c r="ARO20" s="202"/>
      <c r="ARP20" s="202"/>
      <c r="ARQ20" s="202"/>
      <c r="ARR20" s="202"/>
      <c r="ARS20" s="202"/>
      <c r="ART20" s="202"/>
      <c r="ARU20" s="202"/>
      <c r="ARV20" s="202"/>
      <c r="ARW20" s="202"/>
      <c r="ARX20" s="202"/>
      <c r="ARY20" s="202"/>
      <c r="ARZ20" s="202"/>
      <c r="ASA20" s="202"/>
      <c r="ASB20" s="202"/>
      <c r="ASC20" s="202"/>
      <c r="ASD20" s="202"/>
      <c r="ASE20" s="202"/>
      <c r="ASF20" s="202"/>
      <c r="ASG20" s="202"/>
      <c r="ASH20" s="202"/>
      <c r="ASI20" s="202"/>
    </row>
    <row r="21" spans="1:1179" s="203" customFormat="1" ht="15" customHeight="1">
      <c r="A21" s="226" t="s">
        <v>307</v>
      </c>
      <c r="B21" s="227">
        <v>50</v>
      </c>
      <c r="C21" s="210">
        <f t="shared" si="19"/>
        <v>100</v>
      </c>
      <c r="D21" s="697">
        <v>1.5</v>
      </c>
      <c r="E21" s="227">
        <v>106.2</v>
      </c>
      <c r="F21" s="227">
        <v>106.14</v>
      </c>
      <c r="G21" s="227">
        <v>110.83</v>
      </c>
      <c r="H21" s="227">
        <v>110.8</v>
      </c>
      <c r="I21" s="227">
        <f t="shared" si="1"/>
        <v>4.63</v>
      </c>
      <c r="J21" s="227">
        <f t="shared" si="2"/>
        <v>4.66</v>
      </c>
      <c r="K21" s="227">
        <f t="shared" si="3"/>
        <v>4.75</v>
      </c>
      <c r="L21" s="227">
        <f t="shared" si="4"/>
        <v>3.2</v>
      </c>
      <c r="M21" s="349">
        <f t="shared" si="20"/>
        <v>0.6</v>
      </c>
      <c r="N21" s="227">
        <f t="shared" si="5"/>
        <v>16.000000000000004</v>
      </c>
      <c r="O21" s="227">
        <f t="shared" si="6"/>
        <v>224</v>
      </c>
      <c r="P21" s="227">
        <f t="shared" si="7"/>
        <v>240</v>
      </c>
      <c r="Q21" s="227">
        <f t="shared" si="8"/>
        <v>240</v>
      </c>
      <c r="R21" s="227">
        <f t="shared" si="9"/>
        <v>40</v>
      </c>
      <c r="S21" s="349">
        <f t="shared" si="21"/>
        <v>760</v>
      </c>
      <c r="T21" s="227">
        <f t="shared" si="22"/>
        <v>280</v>
      </c>
      <c r="U21" s="227">
        <f t="shared" si="10"/>
        <v>480</v>
      </c>
      <c r="V21" s="227">
        <f t="shared" si="11"/>
        <v>191.64</v>
      </c>
      <c r="W21" s="227">
        <f t="shared" si="12"/>
        <v>0</v>
      </c>
      <c r="X21" s="227">
        <f t="shared" si="13"/>
        <v>0</v>
      </c>
      <c r="Y21" s="227">
        <f t="shared" si="14"/>
        <v>0</v>
      </c>
      <c r="Z21" s="227">
        <f t="shared" si="15"/>
        <v>475</v>
      </c>
      <c r="AA21" s="227">
        <f t="shared" si="16"/>
        <v>160</v>
      </c>
      <c r="AB21" s="227">
        <v>3</v>
      </c>
      <c r="AC21" s="209">
        <f t="shared" si="23"/>
        <v>15</v>
      </c>
      <c r="AD21" s="209"/>
      <c r="AE21" s="227">
        <f t="shared" si="24"/>
        <v>50</v>
      </c>
      <c r="AF21" s="227">
        <f t="shared" si="17"/>
        <v>1</v>
      </c>
      <c r="AG21" s="349">
        <f t="shared" si="25"/>
        <v>2.4299999999999953</v>
      </c>
      <c r="AH21" s="227" t="s">
        <v>351</v>
      </c>
      <c r="AI21" s="227">
        <f t="shared" si="18"/>
        <v>0</v>
      </c>
      <c r="AJ21" s="234"/>
      <c r="AK21" s="202"/>
      <c r="AL21" s="211"/>
      <c r="AM21" s="211"/>
      <c r="AN21" s="202"/>
      <c r="AO21" s="202"/>
      <c r="AP21" s="202"/>
      <c r="AQ21" s="202"/>
      <c r="AR21" s="202"/>
      <c r="AS21" s="202"/>
      <c r="AT21" s="202"/>
      <c r="AU21" s="202"/>
      <c r="AV21" s="202"/>
      <c r="AW21" s="202"/>
      <c r="AX21" s="202"/>
      <c r="AY21" s="202"/>
      <c r="AZ21" s="202"/>
      <c r="BA21" s="202"/>
      <c r="BB21" s="202"/>
      <c r="BC21" s="202"/>
      <c r="BD21" s="202"/>
      <c r="BE21" s="202"/>
      <c r="BF21" s="202"/>
      <c r="BG21" s="202"/>
      <c r="BH21" s="202"/>
      <c r="BI21" s="202"/>
      <c r="BJ21" s="202"/>
      <c r="BK21" s="202"/>
      <c r="BL21" s="202"/>
      <c r="BM21" s="202"/>
      <c r="BN21" s="202"/>
      <c r="BO21" s="202"/>
      <c r="BP21" s="202"/>
      <c r="BQ21" s="202"/>
      <c r="BR21" s="202"/>
      <c r="BS21" s="202"/>
      <c r="BT21" s="202"/>
      <c r="BU21" s="202"/>
      <c r="BV21" s="202"/>
      <c r="BW21" s="202"/>
      <c r="BX21" s="202"/>
      <c r="BY21" s="202"/>
      <c r="BZ21" s="202"/>
      <c r="CA21" s="202"/>
      <c r="CB21" s="202"/>
      <c r="CC21" s="202"/>
      <c r="CD21" s="202"/>
      <c r="CE21" s="202"/>
      <c r="CF21" s="202"/>
      <c r="CG21" s="202"/>
      <c r="CH21" s="202"/>
      <c r="CI21" s="202"/>
      <c r="CJ21" s="202"/>
      <c r="CK21" s="202"/>
      <c r="CL21" s="202"/>
      <c r="CM21" s="202"/>
      <c r="CN21" s="202"/>
      <c r="CO21" s="202"/>
      <c r="CP21" s="202"/>
      <c r="CQ21" s="202"/>
      <c r="CR21" s="202"/>
      <c r="CS21" s="202"/>
      <c r="CT21" s="202"/>
      <c r="CU21" s="202"/>
      <c r="CV21" s="202"/>
      <c r="CW21" s="202"/>
      <c r="CX21" s="202"/>
      <c r="CY21" s="202"/>
      <c r="CZ21" s="202"/>
      <c r="DA21" s="202"/>
      <c r="DB21" s="202"/>
      <c r="DC21" s="202"/>
      <c r="DD21" s="202"/>
      <c r="DE21" s="202"/>
      <c r="DF21" s="202"/>
      <c r="DG21" s="202"/>
      <c r="DH21" s="202"/>
      <c r="DI21" s="202"/>
      <c r="DJ21" s="202"/>
      <c r="DK21" s="202"/>
      <c r="DL21" s="202"/>
      <c r="DM21" s="202"/>
      <c r="DN21" s="202"/>
      <c r="DO21" s="202"/>
      <c r="DP21" s="202"/>
      <c r="DQ21" s="202"/>
      <c r="DR21" s="202"/>
      <c r="DS21" s="202"/>
      <c r="DT21" s="202"/>
      <c r="DU21" s="202"/>
      <c r="DV21" s="202"/>
      <c r="DW21" s="202"/>
      <c r="DX21" s="202"/>
      <c r="DY21" s="202"/>
      <c r="DZ21" s="202"/>
      <c r="EA21" s="202"/>
      <c r="EB21" s="202"/>
      <c r="EC21" s="202"/>
      <c r="ED21" s="202"/>
      <c r="EE21" s="202"/>
      <c r="EF21" s="202"/>
      <c r="EG21" s="202"/>
      <c r="EH21" s="202"/>
      <c r="EI21" s="202"/>
      <c r="EJ21" s="202"/>
      <c r="EK21" s="202"/>
      <c r="EL21" s="202"/>
      <c r="EM21" s="202"/>
      <c r="EN21" s="202"/>
      <c r="EO21" s="202"/>
      <c r="EP21" s="202"/>
      <c r="EQ21" s="202"/>
      <c r="ER21" s="202"/>
      <c r="ES21" s="202"/>
      <c r="ET21" s="202"/>
      <c r="EU21" s="202"/>
      <c r="EV21" s="202"/>
      <c r="EW21" s="202"/>
      <c r="EX21" s="202"/>
      <c r="EY21" s="202"/>
      <c r="EZ21" s="202"/>
      <c r="FA21" s="202"/>
      <c r="FB21" s="202"/>
      <c r="FC21" s="202"/>
      <c r="FD21" s="202"/>
      <c r="FE21" s="202"/>
      <c r="FF21" s="202"/>
      <c r="FG21" s="202"/>
      <c r="FH21" s="202"/>
      <c r="FI21" s="202"/>
      <c r="FJ21" s="202"/>
      <c r="FK21" s="202"/>
      <c r="FL21" s="202"/>
      <c r="FM21" s="202"/>
      <c r="FN21" s="202"/>
      <c r="FO21" s="202"/>
      <c r="FP21" s="202"/>
      <c r="FQ21" s="202"/>
      <c r="FR21" s="202"/>
      <c r="FS21" s="202"/>
      <c r="FT21" s="202"/>
      <c r="FU21" s="202"/>
      <c r="FV21" s="202"/>
      <c r="FW21" s="202"/>
      <c r="FX21" s="202"/>
      <c r="FY21" s="202"/>
      <c r="FZ21" s="202"/>
      <c r="GA21" s="202"/>
      <c r="GB21" s="202"/>
      <c r="GC21" s="202"/>
      <c r="GD21" s="202"/>
      <c r="GE21" s="202"/>
      <c r="GF21" s="202"/>
      <c r="GG21" s="202"/>
      <c r="GH21" s="202"/>
      <c r="GI21" s="202"/>
      <c r="GJ21" s="202"/>
      <c r="GK21" s="202"/>
      <c r="GL21" s="202"/>
      <c r="GM21" s="202"/>
      <c r="GN21" s="202"/>
      <c r="GO21" s="202"/>
      <c r="GP21" s="202"/>
      <c r="GQ21" s="202"/>
      <c r="GR21" s="202"/>
      <c r="GS21" s="202"/>
      <c r="GT21" s="202"/>
      <c r="GU21" s="202"/>
      <c r="GV21" s="202"/>
      <c r="GW21" s="202"/>
      <c r="GX21" s="202"/>
      <c r="GY21" s="202"/>
      <c r="GZ21" s="202"/>
      <c r="HA21" s="202"/>
      <c r="HB21" s="202"/>
      <c r="HC21" s="202"/>
      <c r="HD21" s="202"/>
      <c r="HE21" s="202"/>
      <c r="HF21" s="202"/>
      <c r="HG21" s="202"/>
      <c r="HH21" s="202"/>
      <c r="HI21" s="202"/>
      <c r="HJ21" s="202"/>
      <c r="HK21" s="202"/>
      <c r="HL21" s="202"/>
      <c r="HM21" s="202"/>
      <c r="HN21" s="202"/>
      <c r="HO21" s="202"/>
      <c r="HP21" s="202"/>
      <c r="HQ21" s="202"/>
      <c r="HR21" s="202"/>
      <c r="HS21" s="202"/>
      <c r="HT21" s="202"/>
      <c r="HU21" s="202"/>
      <c r="HV21" s="202"/>
      <c r="HW21" s="202"/>
      <c r="HX21" s="202"/>
      <c r="HY21" s="202"/>
      <c r="HZ21" s="202"/>
      <c r="IA21" s="202"/>
      <c r="IB21" s="202"/>
      <c r="IC21" s="202"/>
      <c r="ID21" s="202"/>
      <c r="IE21" s="202"/>
      <c r="IF21" s="202"/>
      <c r="IG21" s="202"/>
      <c r="IH21" s="202"/>
      <c r="II21" s="202"/>
      <c r="IJ21" s="202"/>
      <c r="IK21" s="202"/>
      <c r="IL21" s="202"/>
      <c r="IM21" s="202"/>
      <c r="IN21" s="202"/>
      <c r="IO21" s="202"/>
      <c r="IP21" s="202"/>
      <c r="IQ21" s="202"/>
      <c r="IR21" s="202"/>
      <c r="IS21" s="202"/>
      <c r="IT21" s="202"/>
      <c r="IU21" s="202"/>
      <c r="IV21" s="202"/>
      <c r="IW21" s="202"/>
      <c r="IX21" s="202"/>
      <c r="IY21" s="202"/>
      <c r="IZ21" s="202"/>
      <c r="JA21" s="202"/>
      <c r="JB21" s="202"/>
      <c r="JC21" s="202"/>
      <c r="JD21" s="202"/>
      <c r="JE21" s="202"/>
      <c r="JF21" s="202"/>
      <c r="JG21" s="202"/>
      <c r="JH21" s="202"/>
      <c r="JI21" s="202"/>
      <c r="JJ21" s="202"/>
      <c r="JK21" s="202"/>
      <c r="JL21" s="202"/>
      <c r="JM21" s="202"/>
      <c r="JN21" s="202"/>
      <c r="JO21" s="202"/>
      <c r="JP21" s="202"/>
      <c r="JQ21" s="202"/>
      <c r="JR21" s="202"/>
      <c r="JS21" s="202"/>
      <c r="JT21" s="202"/>
      <c r="JU21" s="202"/>
      <c r="JV21" s="202"/>
      <c r="JW21" s="202"/>
      <c r="JX21" s="202"/>
      <c r="JY21" s="202"/>
      <c r="JZ21" s="202"/>
      <c r="KA21" s="202"/>
      <c r="KB21" s="202"/>
      <c r="KC21" s="202"/>
      <c r="KD21" s="202"/>
      <c r="KE21" s="202"/>
      <c r="KF21" s="202"/>
      <c r="KG21" s="202"/>
      <c r="KH21" s="202"/>
      <c r="KI21" s="202"/>
      <c r="KJ21" s="202"/>
      <c r="KK21" s="202"/>
      <c r="KL21" s="202"/>
      <c r="KM21" s="202"/>
      <c r="KN21" s="202"/>
      <c r="KO21" s="202"/>
      <c r="KP21" s="202"/>
      <c r="KQ21" s="202"/>
      <c r="KR21" s="202"/>
      <c r="KS21" s="202"/>
      <c r="KT21" s="202"/>
      <c r="KU21" s="202"/>
      <c r="KV21" s="202"/>
      <c r="KW21" s="202"/>
      <c r="KX21" s="202"/>
      <c r="KY21" s="202"/>
      <c r="KZ21" s="202"/>
      <c r="LA21" s="202"/>
      <c r="LB21" s="202"/>
      <c r="LC21" s="202"/>
      <c r="LD21" s="202"/>
      <c r="LE21" s="202"/>
      <c r="LF21" s="202"/>
      <c r="LG21" s="202"/>
      <c r="LH21" s="202"/>
      <c r="LI21" s="202"/>
      <c r="LJ21" s="202"/>
      <c r="LK21" s="202"/>
      <c r="LL21" s="202"/>
      <c r="LM21" s="202"/>
      <c r="LN21" s="202"/>
      <c r="LO21" s="202"/>
      <c r="LP21" s="202"/>
      <c r="LQ21" s="202"/>
      <c r="LR21" s="202"/>
      <c r="LS21" s="202"/>
      <c r="LT21" s="202"/>
      <c r="LU21" s="202"/>
      <c r="LV21" s="202"/>
      <c r="LW21" s="202"/>
      <c r="LX21" s="202"/>
      <c r="LY21" s="202"/>
      <c r="LZ21" s="202"/>
      <c r="MA21" s="202"/>
      <c r="MB21" s="202"/>
      <c r="MC21" s="202"/>
      <c r="MD21" s="202"/>
      <c r="ME21" s="202"/>
      <c r="MF21" s="202"/>
      <c r="MG21" s="202"/>
      <c r="MH21" s="202"/>
      <c r="MI21" s="202"/>
      <c r="MJ21" s="202"/>
      <c r="MK21" s="202"/>
      <c r="ML21" s="202"/>
      <c r="MM21" s="202"/>
      <c r="MN21" s="202"/>
      <c r="MO21" s="202"/>
      <c r="MP21" s="202"/>
      <c r="MQ21" s="202"/>
      <c r="MR21" s="202"/>
      <c r="MS21" s="202"/>
      <c r="MT21" s="202"/>
      <c r="MU21" s="202"/>
      <c r="MV21" s="202"/>
      <c r="MW21" s="202"/>
      <c r="MX21" s="202"/>
      <c r="MY21" s="202"/>
      <c r="MZ21" s="202"/>
      <c r="NA21" s="202"/>
      <c r="NB21" s="202"/>
      <c r="NC21" s="202"/>
      <c r="ND21" s="202"/>
      <c r="NE21" s="202"/>
      <c r="NF21" s="202"/>
      <c r="NG21" s="202"/>
      <c r="NH21" s="202"/>
      <c r="NI21" s="202"/>
      <c r="NJ21" s="202"/>
      <c r="NK21" s="202"/>
      <c r="NL21" s="202"/>
      <c r="NM21" s="202"/>
      <c r="NN21" s="202"/>
      <c r="NO21" s="202"/>
      <c r="NP21" s="202"/>
      <c r="NQ21" s="202"/>
      <c r="NR21" s="202"/>
      <c r="NS21" s="202"/>
      <c r="NT21" s="202"/>
      <c r="NU21" s="202"/>
      <c r="NV21" s="202"/>
      <c r="NW21" s="202"/>
      <c r="NX21" s="202"/>
      <c r="NY21" s="202"/>
      <c r="NZ21" s="202"/>
      <c r="OA21" s="202"/>
      <c r="OB21" s="202"/>
      <c r="OC21" s="202"/>
      <c r="OD21" s="202"/>
      <c r="OE21" s="202"/>
      <c r="OF21" s="202"/>
      <c r="OG21" s="202"/>
      <c r="OH21" s="202"/>
      <c r="OI21" s="202"/>
      <c r="OJ21" s="202"/>
      <c r="OK21" s="202"/>
      <c r="OL21" s="202"/>
      <c r="OM21" s="202"/>
      <c r="ON21" s="202"/>
      <c r="OO21" s="202"/>
      <c r="OP21" s="202"/>
      <c r="OQ21" s="202"/>
      <c r="OR21" s="202"/>
      <c r="OS21" s="202"/>
      <c r="OT21" s="202"/>
      <c r="OU21" s="202"/>
      <c r="OV21" s="202"/>
      <c r="OW21" s="202"/>
      <c r="OX21" s="202"/>
      <c r="OY21" s="202"/>
      <c r="OZ21" s="202"/>
      <c r="PA21" s="202"/>
      <c r="PB21" s="202"/>
      <c r="PC21" s="202"/>
      <c r="PD21" s="202"/>
      <c r="PE21" s="202"/>
      <c r="PF21" s="202"/>
      <c r="PG21" s="202"/>
      <c r="PH21" s="202"/>
      <c r="PI21" s="202"/>
      <c r="PJ21" s="202"/>
      <c r="PK21" s="202"/>
      <c r="PL21" s="202"/>
      <c r="PM21" s="202"/>
      <c r="PN21" s="202"/>
      <c r="PO21" s="202"/>
      <c r="PP21" s="202"/>
      <c r="PQ21" s="202"/>
      <c r="PR21" s="202"/>
      <c r="PS21" s="202"/>
      <c r="PT21" s="202"/>
      <c r="PU21" s="202"/>
      <c r="PV21" s="202"/>
      <c r="PW21" s="202"/>
      <c r="PX21" s="202"/>
      <c r="PY21" s="202"/>
      <c r="PZ21" s="202"/>
      <c r="QA21" s="202"/>
      <c r="QB21" s="202"/>
      <c r="QC21" s="202"/>
      <c r="QD21" s="202"/>
      <c r="QE21" s="202"/>
      <c r="QF21" s="202"/>
      <c r="QG21" s="202"/>
      <c r="QH21" s="202"/>
      <c r="QI21" s="202"/>
      <c r="QJ21" s="202"/>
      <c r="QK21" s="202"/>
      <c r="QL21" s="202"/>
      <c r="QM21" s="202"/>
      <c r="QN21" s="202"/>
      <c r="QO21" s="202"/>
      <c r="QP21" s="202"/>
      <c r="QQ21" s="202"/>
      <c r="QR21" s="202"/>
      <c r="QS21" s="202"/>
      <c r="QT21" s="202"/>
      <c r="QU21" s="202"/>
      <c r="QV21" s="202"/>
      <c r="QW21" s="202"/>
      <c r="QX21" s="202"/>
      <c r="QY21" s="202"/>
      <c r="QZ21" s="202"/>
      <c r="RA21" s="202"/>
      <c r="RB21" s="202"/>
      <c r="RC21" s="202"/>
      <c r="RD21" s="202"/>
      <c r="RE21" s="202"/>
      <c r="RF21" s="202"/>
      <c r="RG21" s="202"/>
      <c r="RH21" s="202"/>
      <c r="RI21" s="202"/>
      <c r="RJ21" s="202"/>
      <c r="RK21" s="202"/>
      <c r="RL21" s="202"/>
      <c r="RM21" s="202"/>
      <c r="RN21" s="202"/>
      <c r="RO21" s="202"/>
      <c r="RP21" s="202"/>
      <c r="RQ21" s="202"/>
      <c r="RR21" s="202"/>
      <c r="RS21" s="202"/>
      <c r="RT21" s="202"/>
      <c r="RU21" s="202"/>
      <c r="RV21" s="202"/>
      <c r="RW21" s="202"/>
      <c r="RX21" s="202"/>
      <c r="RY21" s="202"/>
      <c r="RZ21" s="202"/>
      <c r="SA21" s="202"/>
      <c r="SB21" s="202"/>
      <c r="SC21" s="202"/>
      <c r="SD21" s="202"/>
      <c r="SE21" s="202"/>
      <c r="SF21" s="202"/>
      <c r="SG21" s="202"/>
      <c r="SH21" s="202"/>
      <c r="SI21" s="202"/>
      <c r="SJ21" s="202"/>
      <c r="SK21" s="202"/>
      <c r="SL21" s="202"/>
      <c r="SM21" s="202"/>
      <c r="SN21" s="202"/>
      <c r="SO21" s="202"/>
      <c r="SP21" s="202"/>
      <c r="SQ21" s="202"/>
      <c r="SR21" s="202"/>
      <c r="SS21" s="202"/>
      <c r="ST21" s="202"/>
      <c r="SU21" s="202"/>
      <c r="SV21" s="202"/>
      <c r="SW21" s="202"/>
      <c r="SX21" s="202"/>
      <c r="SY21" s="202"/>
      <c r="SZ21" s="202"/>
      <c r="TA21" s="202"/>
      <c r="TB21" s="202"/>
      <c r="TC21" s="202"/>
      <c r="TD21" s="202"/>
      <c r="TE21" s="202"/>
      <c r="TF21" s="202"/>
      <c r="TG21" s="202"/>
      <c r="TH21" s="202"/>
      <c r="TI21" s="202"/>
      <c r="TJ21" s="202"/>
      <c r="TK21" s="202"/>
      <c r="TL21" s="202"/>
      <c r="TM21" s="202"/>
      <c r="TN21" s="202"/>
      <c r="TO21" s="202"/>
      <c r="TP21" s="202"/>
      <c r="TQ21" s="202"/>
      <c r="TR21" s="202"/>
      <c r="TS21" s="202"/>
      <c r="TT21" s="202"/>
      <c r="TU21" s="202"/>
      <c r="TV21" s="202"/>
      <c r="TW21" s="202"/>
      <c r="TX21" s="202"/>
      <c r="TY21" s="202"/>
      <c r="TZ21" s="202"/>
      <c r="UA21" s="202"/>
      <c r="UB21" s="202"/>
      <c r="UC21" s="202"/>
      <c r="UD21" s="202"/>
      <c r="UE21" s="202"/>
      <c r="UF21" s="202"/>
      <c r="UG21" s="202"/>
      <c r="UH21" s="202"/>
      <c r="UI21" s="202"/>
      <c r="UJ21" s="202"/>
      <c r="UK21" s="202"/>
      <c r="UL21" s="202"/>
      <c r="UM21" s="202"/>
      <c r="UN21" s="202"/>
      <c r="UO21" s="202"/>
      <c r="UP21" s="202"/>
      <c r="UQ21" s="202"/>
      <c r="UR21" s="202"/>
      <c r="US21" s="202"/>
      <c r="UT21" s="202"/>
      <c r="UU21" s="202"/>
      <c r="UV21" s="202"/>
      <c r="UW21" s="202"/>
      <c r="UX21" s="202"/>
      <c r="UY21" s="202"/>
      <c r="UZ21" s="202"/>
      <c r="VA21" s="202"/>
      <c r="VB21" s="202"/>
      <c r="VC21" s="202"/>
      <c r="VD21" s="202"/>
      <c r="VE21" s="202"/>
      <c r="VF21" s="202"/>
      <c r="VG21" s="202"/>
      <c r="VH21" s="202"/>
      <c r="VI21" s="202"/>
      <c r="VJ21" s="202"/>
      <c r="VK21" s="202"/>
      <c r="VL21" s="202"/>
      <c r="VM21" s="202"/>
      <c r="VN21" s="202"/>
      <c r="VO21" s="202"/>
      <c r="VP21" s="202"/>
      <c r="VQ21" s="202"/>
      <c r="VR21" s="202"/>
      <c r="VS21" s="202"/>
      <c r="VT21" s="202"/>
      <c r="VU21" s="202"/>
      <c r="VV21" s="202"/>
      <c r="VW21" s="202"/>
      <c r="VX21" s="202"/>
      <c r="VY21" s="202"/>
      <c r="VZ21" s="202"/>
      <c r="WA21" s="202"/>
      <c r="WB21" s="202"/>
      <c r="WC21" s="202"/>
      <c r="WD21" s="202"/>
      <c r="WE21" s="202"/>
      <c r="WF21" s="202"/>
      <c r="WG21" s="202"/>
      <c r="WH21" s="202"/>
      <c r="WI21" s="202"/>
      <c r="WJ21" s="202"/>
      <c r="WK21" s="202"/>
      <c r="WL21" s="202"/>
      <c r="WM21" s="202"/>
      <c r="WN21" s="202"/>
      <c r="WO21" s="202"/>
      <c r="WP21" s="202"/>
      <c r="WQ21" s="202"/>
      <c r="WR21" s="202"/>
      <c r="WS21" s="202"/>
      <c r="WT21" s="202"/>
      <c r="WU21" s="202"/>
      <c r="WV21" s="202"/>
      <c r="WW21" s="202"/>
      <c r="WX21" s="202"/>
      <c r="WY21" s="202"/>
      <c r="WZ21" s="202"/>
      <c r="XA21" s="202"/>
      <c r="XB21" s="202"/>
      <c r="XC21" s="202"/>
      <c r="XD21" s="202"/>
      <c r="XE21" s="202"/>
      <c r="XF21" s="202"/>
      <c r="XG21" s="202"/>
      <c r="XH21" s="202"/>
      <c r="XI21" s="202"/>
      <c r="XJ21" s="202"/>
      <c r="XK21" s="202"/>
      <c r="XL21" s="202"/>
      <c r="XM21" s="202"/>
      <c r="XN21" s="202"/>
      <c r="XO21" s="202"/>
      <c r="XP21" s="202"/>
      <c r="XQ21" s="202"/>
      <c r="XR21" s="202"/>
      <c r="XS21" s="202"/>
      <c r="XT21" s="202"/>
      <c r="XU21" s="202"/>
      <c r="XV21" s="202"/>
      <c r="XW21" s="202"/>
      <c r="XX21" s="202"/>
      <c r="XY21" s="202"/>
      <c r="XZ21" s="202"/>
      <c r="YA21" s="202"/>
      <c r="YB21" s="202"/>
      <c r="YC21" s="202"/>
      <c r="YD21" s="202"/>
      <c r="YE21" s="202"/>
      <c r="YF21" s="202"/>
      <c r="YG21" s="202"/>
      <c r="YH21" s="202"/>
      <c r="YI21" s="202"/>
      <c r="YJ21" s="202"/>
      <c r="YK21" s="202"/>
      <c r="YL21" s="202"/>
      <c r="YM21" s="202"/>
      <c r="YN21" s="202"/>
      <c r="YO21" s="202"/>
      <c r="YP21" s="202"/>
      <c r="YQ21" s="202"/>
      <c r="YR21" s="202"/>
      <c r="YS21" s="202"/>
      <c r="YT21" s="202"/>
      <c r="YU21" s="202"/>
      <c r="YV21" s="202"/>
      <c r="YW21" s="202"/>
      <c r="YX21" s="202"/>
      <c r="YY21" s="202"/>
      <c r="YZ21" s="202"/>
      <c r="ZA21" s="202"/>
      <c r="ZB21" s="202"/>
      <c r="ZC21" s="202"/>
      <c r="ZD21" s="202"/>
      <c r="ZE21" s="202"/>
      <c r="ZF21" s="202"/>
      <c r="ZG21" s="202"/>
      <c r="ZH21" s="202"/>
      <c r="ZI21" s="202"/>
      <c r="ZJ21" s="202"/>
      <c r="ZK21" s="202"/>
      <c r="ZL21" s="202"/>
      <c r="ZM21" s="202"/>
      <c r="ZN21" s="202"/>
      <c r="ZO21" s="202"/>
      <c r="ZP21" s="202"/>
      <c r="ZQ21" s="202"/>
      <c r="ZR21" s="202"/>
      <c r="ZS21" s="202"/>
      <c r="ZT21" s="202"/>
      <c r="ZU21" s="202"/>
      <c r="ZV21" s="202"/>
      <c r="ZW21" s="202"/>
      <c r="ZX21" s="202"/>
      <c r="ZY21" s="202"/>
      <c r="ZZ21" s="202"/>
      <c r="AAA21" s="202"/>
      <c r="AAB21" s="202"/>
      <c r="AAC21" s="202"/>
      <c r="AAD21" s="202"/>
      <c r="AAE21" s="202"/>
      <c r="AAF21" s="202"/>
      <c r="AAG21" s="202"/>
      <c r="AAH21" s="202"/>
      <c r="AAI21" s="202"/>
      <c r="AAJ21" s="202"/>
      <c r="AAK21" s="202"/>
      <c r="AAL21" s="202"/>
      <c r="AAM21" s="202"/>
      <c r="AAN21" s="202"/>
      <c r="AAO21" s="202"/>
      <c r="AAP21" s="202"/>
      <c r="AAQ21" s="202"/>
      <c r="AAR21" s="202"/>
      <c r="AAS21" s="202"/>
      <c r="AAT21" s="202"/>
      <c r="AAU21" s="202"/>
      <c r="AAV21" s="202"/>
      <c r="AAW21" s="202"/>
      <c r="AAX21" s="202"/>
      <c r="AAY21" s="202"/>
      <c r="AAZ21" s="202"/>
      <c r="ABA21" s="202"/>
      <c r="ABB21" s="202"/>
      <c r="ABC21" s="202"/>
      <c r="ABD21" s="202"/>
      <c r="ABE21" s="202"/>
      <c r="ABF21" s="202"/>
      <c r="ABG21" s="202"/>
      <c r="ABH21" s="202"/>
      <c r="ABI21" s="202"/>
      <c r="ABJ21" s="202"/>
      <c r="ABK21" s="202"/>
      <c r="ABL21" s="202"/>
      <c r="ABM21" s="202"/>
      <c r="ABN21" s="202"/>
      <c r="ABO21" s="202"/>
      <c r="ABP21" s="202"/>
      <c r="ABQ21" s="202"/>
      <c r="ABR21" s="202"/>
      <c r="ABS21" s="202"/>
      <c r="ABT21" s="202"/>
      <c r="ABU21" s="202"/>
      <c r="ABV21" s="202"/>
      <c r="ABW21" s="202"/>
      <c r="ABX21" s="202"/>
      <c r="ABY21" s="202"/>
      <c r="ABZ21" s="202"/>
      <c r="ACA21" s="202"/>
      <c r="ACB21" s="202"/>
      <c r="ACC21" s="202"/>
      <c r="ACD21" s="202"/>
      <c r="ACE21" s="202"/>
      <c r="ACF21" s="202"/>
      <c r="ACG21" s="202"/>
      <c r="ACH21" s="202"/>
      <c r="ACI21" s="202"/>
      <c r="ACJ21" s="202"/>
      <c r="ACK21" s="202"/>
      <c r="ACL21" s="202"/>
      <c r="ACM21" s="202"/>
      <c r="ACN21" s="202"/>
      <c r="ACO21" s="202"/>
      <c r="ACP21" s="202"/>
      <c r="ACQ21" s="202"/>
      <c r="ACR21" s="202"/>
      <c r="ACS21" s="202"/>
      <c r="ACT21" s="202"/>
      <c r="ACU21" s="202"/>
      <c r="ACV21" s="202"/>
      <c r="ACW21" s="202"/>
      <c r="ACX21" s="202"/>
      <c r="ACY21" s="202"/>
      <c r="ACZ21" s="202"/>
      <c r="ADA21" s="202"/>
      <c r="ADB21" s="202"/>
      <c r="ADC21" s="202"/>
      <c r="ADD21" s="202"/>
      <c r="ADE21" s="202"/>
      <c r="ADF21" s="202"/>
      <c r="ADG21" s="202"/>
      <c r="ADH21" s="202"/>
      <c r="ADI21" s="202"/>
      <c r="ADJ21" s="202"/>
      <c r="ADK21" s="202"/>
      <c r="ADL21" s="202"/>
      <c r="ADM21" s="202"/>
      <c r="ADN21" s="202"/>
      <c r="ADO21" s="202"/>
      <c r="ADP21" s="202"/>
      <c r="ADQ21" s="202"/>
      <c r="ADR21" s="202"/>
      <c r="ADS21" s="202"/>
      <c r="ADT21" s="202"/>
      <c r="ADU21" s="202"/>
      <c r="ADV21" s="202"/>
      <c r="ADW21" s="202"/>
      <c r="ADX21" s="202"/>
      <c r="ADY21" s="202"/>
      <c r="ADZ21" s="202"/>
      <c r="AEA21" s="202"/>
      <c r="AEB21" s="202"/>
      <c r="AEC21" s="202"/>
      <c r="AED21" s="202"/>
      <c r="AEE21" s="202"/>
      <c r="AEF21" s="202"/>
      <c r="AEG21" s="202"/>
      <c r="AEH21" s="202"/>
      <c r="AEI21" s="202"/>
      <c r="AEJ21" s="202"/>
      <c r="AEK21" s="202"/>
      <c r="AEL21" s="202"/>
      <c r="AEM21" s="202"/>
      <c r="AEN21" s="202"/>
      <c r="AEO21" s="202"/>
      <c r="AEP21" s="202"/>
      <c r="AEQ21" s="202"/>
      <c r="AER21" s="202"/>
      <c r="AES21" s="202"/>
      <c r="AET21" s="202"/>
      <c r="AEU21" s="202"/>
      <c r="AEV21" s="202"/>
      <c r="AEW21" s="202"/>
      <c r="AEX21" s="202"/>
      <c r="AEY21" s="202"/>
      <c r="AEZ21" s="202"/>
      <c r="AFA21" s="202"/>
      <c r="AFB21" s="202"/>
      <c r="AFC21" s="202"/>
      <c r="AFD21" s="202"/>
      <c r="AFE21" s="202"/>
      <c r="AFF21" s="202"/>
      <c r="AFG21" s="202"/>
      <c r="AFH21" s="202"/>
      <c r="AFI21" s="202"/>
      <c r="AFJ21" s="202"/>
      <c r="AFK21" s="202"/>
      <c r="AFL21" s="202"/>
      <c r="AFM21" s="202"/>
      <c r="AFN21" s="202"/>
      <c r="AFO21" s="202"/>
      <c r="AFP21" s="202"/>
      <c r="AFQ21" s="202"/>
      <c r="AFR21" s="202"/>
      <c r="AFS21" s="202"/>
      <c r="AFT21" s="202"/>
      <c r="AFU21" s="202"/>
      <c r="AFV21" s="202"/>
      <c r="AFW21" s="202"/>
      <c r="AFX21" s="202"/>
      <c r="AFY21" s="202"/>
      <c r="AFZ21" s="202"/>
      <c r="AGA21" s="202"/>
      <c r="AGB21" s="202"/>
      <c r="AGC21" s="202"/>
      <c r="AGD21" s="202"/>
      <c r="AGE21" s="202"/>
      <c r="AGF21" s="202"/>
      <c r="AGG21" s="202"/>
      <c r="AGH21" s="202"/>
      <c r="AGI21" s="202"/>
      <c r="AGJ21" s="202"/>
      <c r="AGK21" s="202"/>
      <c r="AGL21" s="202"/>
      <c r="AGM21" s="202"/>
      <c r="AGN21" s="202"/>
      <c r="AGO21" s="202"/>
      <c r="AGP21" s="202"/>
      <c r="AGQ21" s="202"/>
      <c r="AGR21" s="202"/>
      <c r="AGS21" s="202"/>
      <c r="AGT21" s="202"/>
      <c r="AGU21" s="202"/>
      <c r="AGV21" s="202"/>
      <c r="AGW21" s="202"/>
      <c r="AGX21" s="202"/>
      <c r="AGY21" s="202"/>
      <c r="AGZ21" s="202"/>
      <c r="AHA21" s="202"/>
      <c r="AHB21" s="202"/>
      <c r="AHC21" s="202"/>
      <c r="AHD21" s="202"/>
      <c r="AHE21" s="202"/>
      <c r="AHF21" s="202"/>
      <c r="AHG21" s="202"/>
      <c r="AHH21" s="202"/>
      <c r="AHI21" s="202"/>
      <c r="AHJ21" s="202"/>
      <c r="AHK21" s="202"/>
      <c r="AHL21" s="202"/>
      <c r="AHM21" s="202"/>
      <c r="AHN21" s="202"/>
      <c r="AHO21" s="202"/>
      <c r="AHP21" s="202"/>
      <c r="AHQ21" s="202"/>
      <c r="AHR21" s="202"/>
      <c r="AHS21" s="202"/>
      <c r="AHT21" s="202"/>
      <c r="AHU21" s="202"/>
      <c r="AHV21" s="202"/>
      <c r="AHW21" s="202"/>
      <c r="AHX21" s="202"/>
      <c r="AHY21" s="202"/>
      <c r="AHZ21" s="202"/>
      <c r="AIA21" s="202"/>
      <c r="AIB21" s="202"/>
      <c r="AIC21" s="202"/>
      <c r="AID21" s="202"/>
      <c r="AIE21" s="202"/>
      <c r="AIF21" s="202"/>
      <c r="AIG21" s="202"/>
      <c r="AIH21" s="202"/>
      <c r="AII21" s="202"/>
      <c r="AIJ21" s="202"/>
      <c r="AIK21" s="202"/>
      <c r="AIL21" s="202"/>
      <c r="AIM21" s="202"/>
      <c r="AIN21" s="202"/>
      <c r="AIO21" s="202"/>
      <c r="AIP21" s="202"/>
      <c r="AIQ21" s="202"/>
      <c r="AIR21" s="202"/>
      <c r="AIS21" s="202"/>
      <c r="AIT21" s="202"/>
      <c r="AIU21" s="202"/>
      <c r="AIV21" s="202"/>
      <c r="AIW21" s="202"/>
      <c r="AIX21" s="202"/>
      <c r="AIY21" s="202"/>
      <c r="AIZ21" s="202"/>
      <c r="AJA21" s="202"/>
      <c r="AJB21" s="202"/>
      <c r="AJC21" s="202"/>
      <c r="AJD21" s="202"/>
      <c r="AJE21" s="202"/>
      <c r="AJF21" s="202"/>
      <c r="AJG21" s="202"/>
      <c r="AJH21" s="202"/>
      <c r="AJI21" s="202"/>
      <c r="AJJ21" s="202"/>
      <c r="AJK21" s="202"/>
      <c r="AJL21" s="202"/>
      <c r="AJM21" s="202"/>
      <c r="AJN21" s="202"/>
      <c r="AJO21" s="202"/>
      <c r="AJP21" s="202"/>
      <c r="AJQ21" s="202"/>
      <c r="AJR21" s="202"/>
      <c r="AJS21" s="202"/>
      <c r="AJT21" s="202"/>
      <c r="AJU21" s="202"/>
      <c r="AJV21" s="202"/>
      <c r="AJW21" s="202"/>
      <c r="AJX21" s="202"/>
      <c r="AJY21" s="202"/>
      <c r="AJZ21" s="202"/>
      <c r="AKA21" s="202"/>
      <c r="AKB21" s="202"/>
      <c r="AKC21" s="202"/>
      <c r="AKD21" s="202"/>
      <c r="AKE21" s="202"/>
      <c r="AKF21" s="202"/>
      <c r="AKG21" s="202"/>
      <c r="AKH21" s="202"/>
      <c r="AKI21" s="202"/>
      <c r="AKJ21" s="202"/>
      <c r="AKK21" s="202"/>
      <c r="AKL21" s="202"/>
      <c r="AKM21" s="202"/>
      <c r="AKN21" s="202"/>
      <c r="AKO21" s="202"/>
      <c r="AKP21" s="202"/>
      <c r="AKQ21" s="202"/>
      <c r="AKR21" s="202"/>
      <c r="AKS21" s="202"/>
      <c r="AKT21" s="202"/>
      <c r="AKU21" s="202"/>
      <c r="AKV21" s="202"/>
      <c r="AKW21" s="202"/>
      <c r="AKX21" s="202"/>
      <c r="AKY21" s="202"/>
      <c r="AKZ21" s="202"/>
      <c r="ALA21" s="202"/>
      <c r="ALB21" s="202"/>
      <c r="ALC21" s="202"/>
      <c r="ALD21" s="202"/>
      <c r="ALE21" s="202"/>
      <c r="ALF21" s="202"/>
      <c r="ALG21" s="202"/>
      <c r="ALH21" s="202"/>
      <c r="ALI21" s="202"/>
      <c r="ALJ21" s="202"/>
      <c r="ALK21" s="202"/>
      <c r="ALL21" s="202"/>
      <c r="ALM21" s="202"/>
      <c r="ALN21" s="202"/>
      <c r="ALO21" s="202"/>
      <c r="ALP21" s="202"/>
      <c r="ALQ21" s="202"/>
      <c r="ALR21" s="202"/>
      <c r="ALS21" s="202"/>
      <c r="ALT21" s="202"/>
      <c r="ALU21" s="202"/>
      <c r="ALV21" s="202"/>
      <c r="ALW21" s="202"/>
      <c r="ALX21" s="202"/>
      <c r="ALY21" s="202"/>
      <c r="ALZ21" s="202"/>
      <c r="AMA21" s="202"/>
      <c r="AMB21" s="202"/>
      <c r="AMC21" s="202"/>
      <c r="AMD21" s="202"/>
      <c r="AME21" s="202"/>
      <c r="AMF21" s="202"/>
      <c r="AMG21" s="202"/>
      <c r="AMH21" s="202"/>
      <c r="AMI21" s="202"/>
      <c r="AMJ21" s="202"/>
      <c r="AMK21" s="202"/>
      <c r="AML21" s="202"/>
      <c r="AMM21" s="202"/>
      <c r="AMN21" s="202"/>
      <c r="AMO21" s="202"/>
      <c r="AMP21" s="202"/>
      <c r="AMQ21" s="202"/>
      <c r="AMR21" s="202"/>
      <c r="AMS21" s="202"/>
      <c r="AMT21" s="202"/>
      <c r="AMU21" s="202"/>
      <c r="AMV21" s="202"/>
      <c r="AMW21" s="202"/>
      <c r="AMX21" s="202"/>
      <c r="AMY21" s="202"/>
      <c r="AMZ21" s="202"/>
      <c r="ANA21" s="202"/>
      <c r="ANB21" s="202"/>
      <c r="ANC21" s="202"/>
      <c r="AND21" s="202"/>
      <c r="ANE21" s="202"/>
      <c r="ANF21" s="202"/>
      <c r="ANG21" s="202"/>
      <c r="ANH21" s="202"/>
      <c r="ANI21" s="202"/>
      <c r="ANJ21" s="202"/>
      <c r="ANK21" s="202"/>
      <c r="ANL21" s="202"/>
      <c r="ANM21" s="202"/>
      <c r="ANN21" s="202"/>
      <c r="ANO21" s="202"/>
      <c r="ANP21" s="202"/>
      <c r="ANQ21" s="202"/>
      <c r="ANR21" s="202"/>
      <c r="ANS21" s="202"/>
      <c r="ANT21" s="202"/>
      <c r="ANU21" s="202"/>
      <c r="ANV21" s="202"/>
      <c r="ANW21" s="202"/>
      <c r="ANX21" s="202"/>
      <c r="ANY21" s="202"/>
      <c r="ANZ21" s="202"/>
      <c r="AOA21" s="202"/>
      <c r="AOB21" s="202"/>
      <c r="AOC21" s="202"/>
      <c r="AOD21" s="202"/>
      <c r="AOE21" s="202"/>
      <c r="AOF21" s="202"/>
      <c r="AOG21" s="202"/>
      <c r="AOH21" s="202"/>
      <c r="AOI21" s="202"/>
      <c r="AOJ21" s="202"/>
      <c r="AOK21" s="202"/>
      <c r="AOL21" s="202"/>
      <c r="AOM21" s="202"/>
      <c r="AON21" s="202"/>
      <c r="AOO21" s="202"/>
      <c r="AOP21" s="202"/>
      <c r="AOQ21" s="202"/>
      <c r="AOR21" s="202"/>
      <c r="AOS21" s="202"/>
      <c r="AOT21" s="202"/>
      <c r="AOU21" s="202"/>
      <c r="AOV21" s="202"/>
      <c r="AOW21" s="202"/>
      <c r="AOX21" s="202"/>
      <c r="AOY21" s="202"/>
      <c r="AOZ21" s="202"/>
      <c r="APA21" s="202"/>
      <c r="APB21" s="202"/>
      <c r="APC21" s="202"/>
      <c r="APD21" s="202"/>
      <c r="APE21" s="202"/>
      <c r="APF21" s="202"/>
      <c r="APG21" s="202"/>
      <c r="APH21" s="202"/>
      <c r="API21" s="202"/>
      <c r="APJ21" s="202"/>
      <c r="APK21" s="202"/>
      <c r="APL21" s="202"/>
      <c r="APM21" s="202"/>
      <c r="APN21" s="202"/>
      <c r="APO21" s="202"/>
      <c r="APP21" s="202"/>
      <c r="APQ21" s="202"/>
      <c r="APR21" s="202"/>
      <c r="APS21" s="202"/>
      <c r="APT21" s="202"/>
      <c r="APU21" s="202"/>
      <c r="APV21" s="202"/>
      <c r="APW21" s="202"/>
      <c r="APX21" s="202"/>
      <c r="APY21" s="202"/>
      <c r="APZ21" s="202"/>
      <c r="AQA21" s="202"/>
      <c r="AQB21" s="202"/>
      <c r="AQC21" s="202"/>
      <c r="AQD21" s="202"/>
      <c r="AQE21" s="202"/>
      <c r="AQF21" s="202"/>
      <c r="AQG21" s="202"/>
      <c r="AQH21" s="202"/>
      <c r="AQI21" s="202"/>
      <c r="AQJ21" s="202"/>
      <c r="AQK21" s="202"/>
      <c r="AQL21" s="202"/>
      <c r="AQM21" s="202"/>
      <c r="AQN21" s="202"/>
      <c r="AQO21" s="202"/>
      <c r="AQP21" s="202"/>
      <c r="AQQ21" s="202"/>
      <c r="AQR21" s="202"/>
      <c r="AQS21" s="202"/>
      <c r="AQT21" s="202"/>
      <c r="AQU21" s="202"/>
      <c r="AQV21" s="202"/>
      <c r="AQW21" s="202"/>
      <c r="AQX21" s="202"/>
      <c r="AQY21" s="202"/>
      <c r="AQZ21" s="202"/>
      <c r="ARA21" s="202"/>
      <c r="ARB21" s="202"/>
      <c r="ARC21" s="202"/>
      <c r="ARD21" s="202"/>
      <c r="ARE21" s="202"/>
      <c r="ARF21" s="202"/>
      <c r="ARG21" s="202"/>
      <c r="ARH21" s="202"/>
      <c r="ARI21" s="202"/>
      <c r="ARJ21" s="202"/>
      <c r="ARK21" s="202"/>
      <c r="ARL21" s="202"/>
      <c r="ARM21" s="202"/>
      <c r="ARN21" s="202"/>
      <c r="ARO21" s="202"/>
      <c r="ARP21" s="202"/>
      <c r="ARQ21" s="202"/>
      <c r="ARR21" s="202"/>
      <c r="ARS21" s="202"/>
      <c r="ART21" s="202"/>
      <c r="ARU21" s="202"/>
      <c r="ARV21" s="202"/>
      <c r="ARW21" s="202"/>
      <c r="ARX21" s="202"/>
      <c r="ARY21" s="202"/>
      <c r="ARZ21" s="202"/>
      <c r="ASA21" s="202"/>
      <c r="ASB21" s="202"/>
      <c r="ASC21" s="202"/>
      <c r="ASD21" s="202"/>
      <c r="ASE21" s="202"/>
      <c r="ASF21" s="202"/>
      <c r="ASG21" s="202"/>
      <c r="ASH21" s="202"/>
      <c r="ASI21" s="202"/>
    </row>
    <row r="22" spans="1:1179" s="203" customFormat="1" ht="15" customHeight="1">
      <c r="A22" s="226" t="s">
        <v>308</v>
      </c>
      <c r="B22" s="227">
        <v>60.47</v>
      </c>
      <c r="C22" s="210">
        <f t="shared" si="19"/>
        <v>120.94</v>
      </c>
      <c r="D22" s="697">
        <v>1.5</v>
      </c>
      <c r="E22" s="227">
        <v>106.14</v>
      </c>
      <c r="F22" s="227">
        <v>106.07</v>
      </c>
      <c r="G22" s="227">
        <v>110.8</v>
      </c>
      <c r="H22" s="227">
        <v>110.6</v>
      </c>
      <c r="I22" s="227">
        <f t="shared" si="1"/>
        <v>4.66</v>
      </c>
      <c r="J22" s="227">
        <f t="shared" si="2"/>
        <v>4.53</v>
      </c>
      <c r="K22" s="227">
        <f t="shared" si="3"/>
        <v>4.7</v>
      </c>
      <c r="L22" s="227">
        <f t="shared" si="4"/>
        <v>3.2</v>
      </c>
      <c r="M22" s="349">
        <f t="shared" si="20"/>
        <v>0.6</v>
      </c>
      <c r="N22" s="227">
        <f t="shared" si="5"/>
        <v>19.350400000000004</v>
      </c>
      <c r="O22" s="227">
        <f t="shared" si="6"/>
        <v>270.90960000000001</v>
      </c>
      <c r="P22" s="227">
        <f t="shared" si="7"/>
        <v>290.26</v>
      </c>
      <c r="Q22" s="227">
        <f t="shared" si="8"/>
        <v>290.26</v>
      </c>
      <c r="R22" s="227">
        <f t="shared" si="9"/>
        <v>38.700000000000003</v>
      </c>
      <c r="S22" s="349">
        <f t="shared" si="21"/>
        <v>909.48</v>
      </c>
      <c r="T22" s="227">
        <f t="shared" si="22"/>
        <v>338.63</v>
      </c>
      <c r="U22" s="227">
        <f t="shared" si="10"/>
        <v>570.85</v>
      </c>
      <c r="V22" s="227">
        <f t="shared" si="11"/>
        <v>231.77</v>
      </c>
      <c r="W22" s="227">
        <f t="shared" si="12"/>
        <v>0</v>
      </c>
      <c r="X22" s="227">
        <f t="shared" si="13"/>
        <v>0</v>
      </c>
      <c r="Y22" s="227">
        <f t="shared" si="14"/>
        <v>0</v>
      </c>
      <c r="Z22" s="227">
        <f t="shared" si="15"/>
        <v>568.41999999999996</v>
      </c>
      <c r="AA22" s="227">
        <f t="shared" si="16"/>
        <v>193.50400000000002</v>
      </c>
      <c r="AB22" s="227">
        <v>0</v>
      </c>
      <c r="AC22" s="209">
        <f t="shared" si="23"/>
        <v>0</v>
      </c>
      <c r="AD22" s="209"/>
      <c r="AE22" s="227">
        <f t="shared" si="24"/>
        <v>60.47</v>
      </c>
      <c r="AF22" s="227">
        <f t="shared" si="17"/>
        <v>1</v>
      </c>
      <c r="AG22" s="349">
        <f t="shared" si="25"/>
        <v>2.4599999999999964</v>
      </c>
      <c r="AH22" s="227" t="s">
        <v>351</v>
      </c>
      <c r="AI22" s="227">
        <f t="shared" si="18"/>
        <v>0</v>
      </c>
      <c r="AJ22" s="234"/>
      <c r="AK22" s="202"/>
      <c r="AL22" s="211"/>
      <c r="AM22" s="211"/>
      <c r="AN22" s="202"/>
      <c r="AO22" s="202"/>
      <c r="AP22" s="202"/>
      <c r="AQ22" s="202"/>
      <c r="AR22" s="202"/>
      <c r="AS22" s="202"/>
      <c r="AT22" s="202"/>
      <c r="AU22" s="202"/>
      <c r="AV22" s="202"/>
      <c r="AW22" s="202"/>
      <c r="AX22" s="202"/>
      <c r="AY22" s="202"/>
      <c r="AZ22" s="202"/>
      <c r="BA22" s="202"/>
      <c r="BB22" s="202"/>
      <c r="BC22" s="202"/>
      <c r="BD22" s="202"/>
      <c r="BE22" s="202"/>
      <c r="BF22" s="202"/>
      <c r="BG22" s="202"/>
      <c r="BH22" s="202"/>
      <c r="BI22" s="202"/>
      <c r="BJ22" s="202"/>
      <c r="BK22" s="202"/>
      <c r="BL22" s="202"/>
      <c r="BM22" s="202"/>
      <c r="BN22" s="202"/>
      <c r="BO22" s="202"/>
      <c r="BP22" s="202"/>
      <c r="BQ22" s="202"/>
      <c r="BR22" s="202"/>
      <c r="BS22" s="202"/>
      <c r="BT22" s="202"/>
      <c r="BU22" s="202"/>
      <c r="BV22" s="202"/>
      <c r="BW22" s="202"/>
      <c r="BX22" s="202"/>
      <c r="BY22" s="202"/>
      <c r="BZ22" s="202"/>
      <c r="CA22" s="202"/>
      <c r="CB22" s="202"/>
      <c r="CC22" s="202"/>
      <c r="CD22" s="202"/>
      <c r="CE22" s="202"/>
      <c r="CF22" s="202"/>
      <c r="CG22" s="202"/>
      <c r="CH22" s="202"/>
      <c r="CI22" s="202"/>
      <c r="CJ22" s="202"/>
      <c r="CK22" s="202"/>
      <c r="CL22" s="202"/>
      <c r="CM22" s="202"/>
      <c r="CN22" s="202"/>
      <c r="CO22" s="202"/>
      <c r="CP22" s="202"/>
      <c r="CQ22" s="202"/>
      <c r="CR22" s="202"/>
      <c r="CS22" s="202"/>
      <c r="CT22" s="202"/>
      <c r="CU22" s="202"/>
      <c r="CV22" s="202"/>
      <c r="CW22" s="202"/>
      <c r="CX22" s="202"/>
      <c r="CY22" s="202"/>
      <c r="CZ22" s="202"/>
      <c r="DA22" s="202"/>
      <c r="DB22" s="202"/>
      <c r="DC22" s="202"/>
      <c r="DD22" s="202"/>
      <c r="DE22" s="202"/>
      <c r="DF22" s="202"/>
      <c r="DG22" s="202"/>
      <c r="DH22" s="202"/>
      <c r="DI22" s="202"/>
      <c r="DJ22" s="202"/>
      <c r="DK22" s="202"/>
      <c r="DL22" s="202"/>
      <c r="DM22" s="202"/>
      <c r="DN22" s="202"/>
      <c r="DO22" s="202"/>
      <c r="DP22" s="202"/>
      <c r="DQ22" s="202"/>
      <c r="DR22" s="202"/>
      <c r="DS22" s="202"/>
      <c r="DT22" s="202"/>
      <c r="DU22" s="202"/>
      <c r="DV22" s="202"/>
      <c r="DW22" s="202"/>
      <c r="DX22" s="202"/>
      <c r="DY22" s="202"/>
      <c r="DZ22" s="202"/>
      <c r="EA22" s="202"/>
      <c r="EB22" s="202"/>
      <c r="EC22" s="202"/>
      <c r="ED22" s="202"/>
      <c r="EE22" s="202"/>
      <c r="EF22" s="202"/>
      <c r="EG22" s="202"/>
      <c r="EH22" s="202"/>
      <c r="EI22" s="202"/>
      <c r="EJ22" s="202"/>
      <c r="EK22" s="202"/>
      <c r="EL22" s="202"/>
      <c r="EM22" s="202"/>
      <c r="EN22" s="202"/>
      <c r="EO22" s="202"/>
      <c r="EP22" s="202"/>
      <c r="EQ22" s="202"/>
      <c r="ER22" s="202"/>
      <c r="ES22" s="202"/>
      <c r="ET22" s="202"/>
      <c r="EU22" s="202"/>
      <c r="EV22" s="202"/>
      <c r="EW22" s="202"/>
      <c r="EX22" s="202"/>
      <c r="EY22" s="202"/>
      <c r="EZ22" s="202"/>
      <c r="FA22" s="202"/>
      <c r="FB22" s="202"/>
      <c r="FC22" s="202"/>
      <c r="FD22" s="202"/>
      <c r="FE22" s="202"/>
      <c r="FF22" s="202"/>
      <c r="FG22" s="202"/>
      <c r="FH22" s="202"/>
      <c r="FI22" s="202"/>
      <c r="FJ22" s="202"/>
      <c r="FK22" s="202"/>
      <c r="FL22" s="202"/>
      <c r="FM22" s="202"/>
      <c r="FN22" s="202"/>
      <c r="FO22" s="202"/>
      <c r="FP22" s="202"/>
      <c r="FQ22" s="202"/>
      <c r="FR22" s="202"/>
      <c r="FS22" s="202"/>
      <c r="FT22" s="202"/>
      <c r="FU22" s="202"/>
      <c r="FV22" s="202"/>
      <c r="FW22" s="202"/>
      <c r="FX22" s="202"/>
      <c r="FY22" s="202"/>
      <c r="FZ22" s="202"/>
      <c r="GA22" s="202"/>
      <c r="GB22" s="202"/>
      <c r="GC22" s="202"/>
      <c r="GD22" s="202"/>
      <c r="GE22" s="202"/>
      <c r="GF22" s="202"/>
      <c r="GG22" s="202"/>
      <c r="GH22" s="202"/>
      <c r="GI22" s="202"/>
      <c r="GJ22" s="202"/>
      <c r="GK22" s="202"/>
      <c r="GL22" s="202"/>
      <c r="GM22" s="202"/>
      <c r="GN22" s="202"/>
      <c r="GO22" s="202"/>
      <c r="GP22" s="202"/>
      <c r="GQ22" s="202"/>
      <c r="GR22" s="202"/>
      <c r="GS22" s="202"/>
      <c r="GT22" s="202"/>
      <c r="GU22" s="202"/>
      <c r="GV22" s="202"/>
      <c r="GW22" s="202"/>
      <c r="GX22" s="202"/>
      <c r="GY22" s="202"/>
      <c r="GZ22" s="202"/>
      <c r="HA22" s="202"/>
      <c r="HB22" s="202"/>
      <c r="HC22" s="202"/>
      <c r="HD22" s="202"/>
      <c r="HE22" s="202"/>
      <c r="HF22" s="202"/>
      <c r="HG22" s="202"/>
      <c r="HH22" s="202"/>
      <c r="HI22" s="202"/>
      <c r="HJ22" s="202"/>
      <c r="HK22" s="202"/>
      <c r="HL22" s="202"/>
      <c r="HM22" s="202"/>
      <c r="HN22" s="202"/>
      <c r="HO22" s="202"/>
      <c r="HP22" s="202"/>
      <c r="HQ22" s="202"/>
      <c r="HR22" s="202"/>
      <c r="HS22" s="202"/>
      <c r="HT22" s="202"/>
      <c r="HU22" s="202"/>
      <c r="HV22" s="202"/>
      <c r="HW22" s="202"/>
      <c r="HX22" s="202"/>
      <c r="HY22" s="202"/>
      <c r="HZ22" s="202"/>
      <c r="IA22" s="202"/>
      <c r="IB22" s="202"/>
      <c r="IC22" s="202"/>
      <c r="ID22" s="202"/>
      <c r="IE22" s="202"/>
      <c r="IF22" s="202"/>
      <c r="IG22" s="202"/>
      <c r="IH22" s="202"/>
      <c r="II22" s="202"/>
      <c r="IJ22" s="202"/>
      <c r="IK22" s="202"/>
      <c r="IL22" s="202"/>
      <c r="IM22" s="202"/>
      <c r="IN22" s="202"/>
      <c r="IO22" s="202"/>
      <c r="IP22" s="202"/>
      <c r="IQ22" s="202"/>
      <c r="IR22" s="202"/>
      <c r="IS22" s="202"/>
      <c r="IT22" s="202"/>
      <c r="IU22" s="202"/>
      <c r="IV22" s="202"/>
      <c r="IW22" s="202"/>
      <c r="IX22" s="202"/>
      <c r="IY22" s="202"/>
      <c r="IZ22" s="202"/>
      <c r="JA22" s="202"/>
      <c r="JB22" s="202"/>
      <c r="JC22" s="202"/>
      <c r="JD22" s="202"/>
      <c r="JE22" s="202"/>
      <c r="JF22" s="202"/>
      <c r="JG22" s="202"/>
      <c r="JH22" s="202"/>
      <c r="JI22" s="202"/>
      <c r="JJ22" s="202"/>
      <c r="JK22" s="202"/>
      <c r="JL22" s="202"/>
      <c r="JM22" s="202"/>
      <c r="JN22" s="202"/>
      <c r="JO22" s="202"/>
      <c r="JP22" s="202"/>
      <c r="JQ22" s="202"/>
      <c r="JR22" s="202"/>
      <c r="JS22" s="202"/>
      <c r="JT22" s="202"/>
      <c r="JU22" s="202"/>
      <c r="JV22" s="202"/>
      <c r="JW22" s="202"/>
      <c r="JX22" s="202"/>
      <c r="JY22" s="202"/>
      <c r="JZ22" s="202"/>
      <c r="KA22" s="202"/>
      <c r="KB22" s="202"/>
      <c r="KC22" s="202"/>
      <c r="KD22" s="202"/>
      <c r="KE22" s="202"/>
      <c r="KF22" s="202"/>
      <c r="KG22" s="202"/>
      <c r="KH22" s="202"/>
      <c r="KI22" s="202"/>
      <c r="KJ22" s="202"/>
      <c r="KK22" s="202"/>
      <c r="KL22" s="202"/>
      <c r="KM22" s="202"/>
      <c r="KN22" s="202"/>
      <c r="KO22" s="202"/>
      <c r="KP22" s="202"/>
      <c r="KQ22" s="202"/>
      <c r="KR22" s="202"/>
      <c r="KS22" s="202"/>
      <c r="KT22" s="202"/>
      <c r="KU22" s="202"/>
      <c r="KV22" s="202"/>
      <c r="KW22" s="202"/>
      <c r="KX22" s="202"/>
      <c r="KY22" s="202"/>
      <c r="KZ22" s="202"/>
      <c r="LA22" s="202"/>
      <c r="LB22" s="202"/>
      <c r="LC22" s="202"/>
      <c r="LD22" s="202"/>
      <c r="LE22" s="202"/>
      <c r="LF22" s="202"/>
      <c r="LG22" s="202"/>
      <c r="LH22" s="202"/>
      <c r="LI22" s="202"/>
      <c r="LJ22" s="202"/>
      <c r="LK22" s="202"/>
      <c r="LL22" s="202"/>
      <c r="LM22" s="202"/>
      <c r="LN22" s="202"/>
      <c r="LO22" s="202"/>
      <c r="LP22" s="202"/>
      <c r="LQ22" s="202"/>
      <c r="LR22" s="202"/>
      <c r="LS22" s="202"/>
      <c r="LT22" s="202"/>
      <c r="LU22" s="202"/>
      <c r="LV22" s="202"/>
      <c r="LW22" s="202"/>
      <c r="LX22" s="202"/>
      <c r="LY22" s="202"/>
      <c r="LZ22" s="202"/>
      <c r="MA22" s="202"/>
      <c r="MB22" s="202"/>
      <c r="MC22" s="202"/>
      <c r="MD22" s="202"/>
      <c r="ME22" s="202"/>
      <c r="MF22" s="202"/>
      <c r="MG22" s="202"/>
      <c r="MH22" s="202"/>
      <c r="MI22" s="202"/>
      <c r="MJ22" s="202"/>
      <c r="MK22" s="202"/>
      <c r="ML22" s="202"/>
      <c r="MM22" s="202"/>
      <c r="MN22" s="202"/>
      <c r="MO22" s="202"/>
      <c r="MP22" s="202"/>
      <c r="MQ22" s="202"/>
      <c r="MR22" s="202"/>
      <c r="MS22" s="202"/>
      <c r="MT22" s="202"/>
      <c r="MU22" s="202"/>
      <c r="MV22" s="202"/>
      <c r="MW22" s="202"/>
      <c r="MX22" s="202"/>
      <c r="MY22" s="202"/>
      <c r="MZ22" s="202"/>
      <c r="NA22" s="202"/>
      <c r="NB22" s="202"/>
      <c r="NC22" s="202"/>
      <c r="ND22" s="202"/>
      <c r="NE22" s="202"/>
      <c r="NF22" s="202"/>
      <c r="NG22" s="202"/>
      <c r="NH22" s="202"/>
      <c r="NI22" s="202"/>
      <c r="NJ22" s="202"/>
      <c r="NK22" s="202"/>
      <c r="NL22" s="202"/>
      <c r="NM22" s="202"/>
      <c r="NN22" s="202"/>
      <c r="NO22" s="202"/>
      <c r="NP22" s="202"/>
      <c r="NQ22" s="202"/>
      <c r="NR22" s="202"/>
      <c r="NS22" s="202"/>
      <c r="NT22" s="202"/>
      <c r="NU22" s="202"/>
      <c r="NV22" s="202"/>
      <c r="NW22" s="202"/>
      <c r="NX22" s="202"/>
      <c r="NY22" s="202"/>
      <c r="NZ22" s="202"/>
      <c r="OA22" s="202"/>
      <c r="OB22" s="202"/>
      <c r="OC22" s="202"/>
      <c r="OD22" s="202"/>
      <c r="OE22" s="202"/>
      <c r="OF22" s="202"/>
      <c r="OG22" s="202"/>
      <c r="OH22" s="202"/>
      <c r="OI22" s="202"/>
      <c r="OJ22" s="202"/>
      <c r="OK22" s="202"/>
      <c r="OL22" s="202"/>
      <c r="OM22" s="202"/>
      <c r="ON22" s="202"/>
      <c r="OO22" s="202"/>
      <c r="OP22" s="202"/>
      <c r="OQ22" s="202"/>
      <c r="OR22" s="202"/>
      <c r="OS22" s="202"/>
      <c r="OT22" s="202"/>
      <c r="OU22" s="202"/>
      <c r="OV22" s="202"/>
      <c r="OW22" s="202"/>
      <c r="OX22" s="202"/>
      <c r="OY22" s="202"/>
      <c r="OZ22" s="202"/>
      <c r="PA22" s="202"/>
      <c r="PB22" s="202"/>
      <c r="PC22" s="202"/>
      <c r="PD22" s="202"/>
      <c r="PE22" s="202"/>
      <c r="PF22" s="202"/>
      <c r="PG22" s="202"/>
      <c r="PH22" s="202"/>
      <c r="PI22" s="202"/>
      <c r="PJ22" s="202"/>
      <c r="PK22" s="202"/>
      <c r="PL22" s="202"/>
      <c r="PM22" s="202"/>
      <c r="PN22" s="202"/>
      <c r="PO22" s="202"/>
      <c r="PP22" s="202"/>
      <c r="PQ22" s="202"/>
      <c r="PR22" s="202"/>
      <c r="PS22" s="202"/>
      <c r="PT22" s="202"/>
      <c r="PU22" s="202"/>
      <c r="PV22" s="202"/>
      <c r="PW22" s="202"/>
      <c r="PX22" s="202"/>
      <c r="PY22" s="202"/>
      <c r="PZ22" s="202"/>
      <c r="QA22" s="202"/>
      <c r="QB22" s="202"/>
      <c r="QC22" s="202"/>
      <c r="QD22" s="202"/>
      <c r="QE22" s="202"/>
      <c r="QF22" s="202"/>
      <c r="QG22" s="202"/>
      <c r="QH22" s="202"/>
      <c r="QI22" s="202"/>
      <c r="QJ22" s="202"/>
      <c r="QK22" s="202"/>
      <c r="QL22" s="202"/>
      <c r="QM22" s="202"/>
      <c r="QN22" s="202"/>
      <c r="QO22" s="202"/>
      <c r="QP22" s="202"/>
      <c r="QQ22" s="202"/>
      <c r="QR22" s="202"/>
      <c r="QS22" s="202"/>
      <c r="QT22" s="202"/>
      <c r="QU22" s="202"/>
      <c r="QV22" s="202"/>
      <c r="QW22" s="202"/>
      <c r="QX22" s="202"/>
      <c r="QY22" s="202"/>
      <c r="QZ22" s="202"/>
      <c r="RA22" s="202"/>
      <c r="RB22" s="202"/>
      <c r="RC22" s="202"/>
      <c r="RD22" s="202"/>
      <c r="RE22" s="202"/>
      <c r="RF22" s="202"/>
      <c r="RG22" s="202"/>
      <c r="RH22" s="202"/>
      <c r="RI22" s="202"/>
      <c r="RJ22" s="202"/>
      <c r="RK22" s="202"/>
      <c r="RL22" s="202"/>
      <c r="RM22" s="202"/>
      <c r="RN22" s="202"/>
      <c r="RO22" s="202"/>
      <c r="RP22" s="202"/>
      <c r="RQ22" s="202"/>
      <c r="RR22" s="202"/>
      <c r="RS22" s="202"/>
      <c r="RT22" s="202"/>
      <c r="RU22" s="202"/>
      <c r="RV22" s="202"/>
      <c r="RW22" s="202"/>
      <c r="RX22" s="202"/>
      <c r="RY22" s="202"/>
      <c r="RZ22" s="202"/>
      <c r="SA22" s="202"/>
      <c r="SB22" s="202"/>
      <c r="SC22" s="202"/>
      <c r="SD22" s="202"/>
      <c r="SE22" s="202"/>
      <c r="SF22" s="202"/>
      <c r="SG22" s="202"/>
      <c r="SH22" s="202"/>
      <c r="SI22" s="202"/>
      <c r="SJ22" s="202"/>
      <c r="SK22" s="202"/>
      <c r="SL22" s="202"/>
      <c r="SM22" s="202"/>
      <c r="SN22" s="202"/>
      <c r="SO22" s="202"/>
      <c r="SP22" s="202"/>
      <c r="SQ22" s="202"/>
      <c r="SR22" s="202"/>
      <c r="SS22" s="202"/>
      <c r="ST22" s="202"/>
      <c r="SU22" s="202"/>
      <c r="SV22" s="202"/>
      <c r="SW22" s="202"/>
      <c r="SX22" s="202"/>
      <c r="SY22" s="202"/>
      <c r="SZ22" s="202"/>
      <c r="TA22" s="202"/>
      <c r="TB22" s="202"/>
      <c r="TC22" s="202"/>
      <c r="TD22" s="202"/>
      <c r="TE22" s="202"/>
      <c r="TF22" s="202"/>
      <c r="TG22" s="202"/>
      <c r="TH22" s="202"/>
      <c r="TI22" s="202"/>
      <c r="TJ22" s="202"/>
      <c r="TK22" s="202"/>
      <c r="TL22" s="202"/>
      <c r="TM22" s="202"/>
      <c r="TN22" s="202"/>
      <c r="TO22" s="202"/>
      <c r="TP22" s="202"/>
      <c r="TQ22" s="202"/>
      <c r="TR22" s="202"/>
      <c r="TS22" s="202"/>
      <c r="TT22" s="202"/>
      <c r="TU22" s="202"/>
      <c r="TV22" s="202"/>
      <c r="TW22" s="202"/>
      <c r="TX22" s="202"/>
      <c r="TY22" s="202"/>
      <c r="TZ22" s="202"/>
      <c r="UA22" s="202"/>
      <c r="UB22" s="202"/>
      <c r="UC22" s="202"/>
      <c r="UD22" s="202"/>
      <c r="UE22" s="202"/>
      <c r="UF22" s="202"/>
      <c r="UG22" s="202"/>
      <c r="UH22" s="202"/>
      <c r="UI22" s="202"/>
      <c r="UJ22" s="202"/>
      <c r="UK22" s="202"/>
      <c r="UL22" s="202"/>
      <c r="UM22" s="202"/>
      <c r="UN22" s="202"/>
      <c r="UO22" s="202"/>
      <c r="UP22" s="202"/>
      <c r="UQ22" s="202"/>
      <c r="UR22" s="202"/>
      <c r="US22" s="202"/>
      <c r="UT22" s="202"/>
      <c r="UU22" s="202"/>
      <c r="UV22" s="202"/>
      <c r="UW22" s="202"/>
      <c r="UX22" s="202"/>
      <c r="UY22" s="202"/>
      <c r="UZ22" s="202"/>
      <c r="VA22" s="202"/>
      <c r="VB22" s="202"/>
      <c r="VC22" s="202"/>
      <c r="VD22" s="202"/>
      <c r="VE22" s="202"/>
      <c r="VF22" s="202"/>
      <c r="VG22" s="202"/>
      <c r="VH22" s="202"/>
      <c r="VI22" s="202"/>
      <c r="VJ22" s="202"/>
      <c r="VK22" s="202"/>
      <c r="VL22" s="202"/>
      <c r="VM22" s="202"/>
      <c r="VN22" s="202"/>
      <c r="VO22" s="202"/>
      <c r="VP22" s="202"/>
      <c r="VQ22" s="202"/>
      <c r="VR22" s="202"/>
      <c r="VS22" s="202"/>
      <c r="VT22" s="202"/>
      <c r="VU22" s="202"/>
      <c r="VV22" s="202"/>
      <c r="VW22" s="202"/>
      <c r="VX22" s="202"/>
      <c r="VY22" s="202"/>
      <c r="VZ22" s="202"/>
      <c r="WA22" s="202"/>
      <c r="WB22" s="202"/>
      <c r="WC22" s="202"/>
      <c r="WD22" s="202"/>
      <c r="WE22" s="202"/>
      <c r="WF22" s="202"/>
      <c r="WG22" s="202"/>
      <c r="WH22" s="202"/>
      <c r="WI22" s="202"/>
      <c r="WJ22" s="202"/>
      <c r="WK22" s="202"/>
      <c r="WL22" s="202"/>
      <c r="WM22" s="202"/>
      <c r="WN22" s="202"/>
      <c r="WO22" s="202"/>
      <c r="WP22" s="202"/>
      <c r="WQ22" s="202"/>
      <c r="WR22" s="202"/>
      <c r="WS22" s="202"/>
      <c r="WT22" s="202"/>
      <c r="WU22" s="202"/>
      <c r="WV22" s="202"/>
      <c r="WW22" s="202"/>
      <c r="WX22" s="202"/>
      <c r="WY22" s="202"/>
      <c r="WZ22" s="202"/>
      <c r="XA22" s="202"/>
      <c r="XB22" s="202"/>
      <c r="XC22" s="202"/>
      <c r="XD22" s="202"/>
      <c r="XE22" s="202"/>
      <c r="XF22" s="202"/>
      <c r="XG22" s="202"/>
      <c r="XH22" s="202"/>
      <c r="XI22" s="202"/>
      <c r="XJ22" s="202"/>
      <c r="XK22" s="202"/>
      <c r="XL22" s="202"/>
      <c r="XM22" s="202"/>
      <c r="XN22" s="202"/>
      <c r="XO22" s="202"/>
      <c r="XP22" s="202"/>
      <c r="XQ22" s="202"/>
      <c r="XR22" s="202"/>
      <c r="XS22" s="202"/>
      <c r="XT22" s="202"/>
      <c r="XU22" s="202"/>
      <c r="XV22" s="202"/>
      <c r="XW22" s="202"/>
      <c r="XX22" s="202"/>
      <c r="XY22" s="202"/>
      <c r="XZ22" s="202"/>
      <c r="YA22" s="202"/>
      <c r="YB22" s="202"/>
      <c r="YC22" s="202"/>
      <c r="YD22" s="202"/>
      <c r="YE22" s="202"/>
      <c r="YF22" s="202"/>
      <c r="YG22" s="202"/>
      <c r="YH22" s="202"/>
      <c r="YI22" s="202"/>
      <c r="YJ22" s="202"/>
      <c r="YK22" s="202"/>
      <c r="YL22" s="202"/>
      <c r="YM22" s="202"/>
      <c r="YN22" s="202"/>
      <c r="YO22" s="202"/>
      <c r="YP22" s="202"/>
      <c r="YQ22" s="202"/>
      <c r="YR22" s="202"/>
      <c r="YS22" s="202"/>
      <c r="YT22" s="202"/>
      <c r="YU22" s="202"/>
      <c r="YV22" s="202"/>
      <c r="YW22" s="202"/>
      <c r="YX22" s="202"/>
      <c r="YY22" s="202"/>
      <c r="YZ22" s="202"/>
      <c r="ZA22" s="202"/>
      <c r="ZB22" s="202"/>
      <c r="ZC22" s="202"/>
      <c r="ZD22" s="202"/>
      <c r="ZE22" s="202"/>
      <c r="ZF22" s="202"/>
      <c r="ZG22" s="202"/>
      <c r="ZH22" s="202"/>
      <c r="ZI22" s="202"/>
      <c r="ZJ22" s="202"/>
      <c r="ZK22" s="202"/>
      <c r="ZL22" s="202"/>
      <c r="ZM22" s="202"/>
      <c r="ZN22" s="202"/>
      <c r="ZO22" s="202"/>
      <c r="ZP22" s="202"/>
      <c r="ZQ22" s="202"/>
      <c r="ZR22" s="202"/>
      <c r="ZS22" s="202"/>
      <c r="ZT22" s="202"/>
      <c r="ZU22" s="202"/>
      <c r="ZV22" s="202"/>
      <c r="ZW22" s="202"/>
      <c r="ZX22" s="202"/>
      <c r="ZY22" s="202"/>
      <c r="ZZ22" s="202"/>
      <c r="AAA22" s="202"/>
      <c r="AAB22" s="202"/>
      <c r="AAC22" s="202"/>
      <c r="AAD22" s="202"/>
      <c r="AAE22" s="202"/>
      <c r="AAF22" s="202"/>
      <c r="AAG22" s="202"/>
      <c r="AAH22" s="202"/>
      <c r="AAI22" s="202"/>
      <c r="AAJ22" s="202"/>
      <c r="AAK22" s="202"/>
      <c r="AAL22" s="202"/>
      <c r="AAM22" s="202"/>
      <c r="AAN22" s="202"/>
      <c r="AAO22" s="202"/>
      <c r="AAP22" s="202"/>
      <c r="AAQ22" s="202"/>
      <c r="AAR22" s="202"/>
      <c r="AAS22" s="202"/>
      <c r="AAT22" s="202"/>
      <c r="AAU22" s="202"/>
      <c r="AAV22" s="202"/>
      <c r="AAW22" s="202"/>
      <c r="AAX22" s="202"/>
      <c r="AAY22" s="202"/>
      <c r="AAZ22" s="202"/>
      <c r="ABA22" s="202"/>
      <c r="ABB22" s="202"/>
      <c r="ABC22" s="202"/>
      <c r="ABD22" s="202"/>
      <c r="ABE22" s="202"/>
      <c r="ABF22" s="202"/>
      <c r="ABG22" s="202"/>
      <c r="ABH22" s="202"/>
      <c r="ABI22" s="202"/>
      <c r="ABJ22" s="202"/>
      <c r="ABK22" s="202"/>
      <c r="ABL22" s="202"/>
      <c r="ABM22" s="202"/>
      <c r="ABN22" s="202"/>
      <c r="ABO22" s="202"/>
      <c r="ABP22" s="202"/>
      <c r="ABQ22" s="202"/>
      <c r="ABR22" s="202"/>
      <c r="ABS22" s="202"/>
      <c r="ABT22" s="202"/>
      <c r="ABU22" s="202"/>
      <c r="ABV22" s="202"/>
      <c r="ABW22" s="202"/>
      <c r="ABX22" s="202"/>
      <c r="ABY22" s="202"/>
      <c r="ABZ22" s="202"/>
      <c r="ACA22" s="202"/>
      <c r="ACB22" s="202"/>
      <c r="ACC22" s="202"/>
      <c r="ACD22" s="202"/>
      <c r="ACE22" s="202"/>
      <c r="ACF22" s="202"/>
      <c r="ACG22" s="202"/>
      <c r="ACH22" s="202"/>
      <c r="ACI22" s="202"/>
      <c r="ACJ22" s="202"/>
      <c r="ACK22" s="202"/>
      <c r="ACL22" s="202"/>
      <c r="ACM22" s="202"/>
      <c r="ACN22" s="202"/>
      <c r="ACO22" s="202"/>
      <c r="ACP22" s="202"/>
      <c r="ACQ22" s="202"/>
      <c r="ACR22" s="202"/>
      <c r="ACS22" s="202"/>
      <c r="ACT22" s="202"/>
      <c r="ACU22" s="202"/>
      <c r="ACV22" s="202"/>
      <c r="ACW22" s="202"/>
      <c r="ACX22" s="202"/>
      <c r="ACY22" s="202"/>
      <c r="ACZ22" s="202"/>
      <c r="ADA22" s="202"/>
      <c r="ADB22" s="202"/>
      <c r="ADC22" s="202"/>
      <c r="ADD22" s="202"/>
      <c r="ADE22" s="202"/>
      <c r="ADF22" s="202"/>
      <c r="ADG22" s="202"/>
      <c r="ADH22" s="202"/>
      <c r="ADI22" s="202"/>
      <c r="ADJ22" s="202"/>
      <c r="ADK22" s="202"/>
      <c r="ADL22" s="202"/>
      <c r="ADM22" s="202"/>
      <c r="ADN22" s="202"/>
      <c r="ADO22" s="202"/>
      <c r="ADP22" s="202"/>
      <c r="ADQ22" s="202"/>
      <c r="ADR22" s="202"/>
      <c r="ADS22" s="202"/>
      <c r="ADT22" s="202"/>
      <c r="ADU22" s="202"/>
      <c r="ADV22" s="202"/>
      <c r="ADW22" s="202"/>
      <c r="ADX22" s="202"/>
      <c r="ADY22" s="202"/>
      <c r="ADZ22" s="202"/>
      <c r="AEA22" s="202"/>
      <c r="AEB22" s="202"/>
      <c r="AEC22" s="202"/>
      <c r="AED22" s="202"/>
      <c r="AEE22" s="202"/>
      <c r="AEF22" s="202"/>
      <c r="AEG22" s="202"/>
      <c r="AEH22" s="202"/>
      <c r="AEI22" s="202"/>
      <c r="AEJ22" s="202"/>
      <c r="AEK22" s="202"/>
      <c r="AEL22" s="202"/>
      <c r="AEM22" s="202"/>
      <c r="AEN22" s="202"/>
      <c r="AEO22" s="202"/>
      <c r="AEP22" s="202"/>
      <c r="AEQ22" s="202"/>
      <c r="AER22" s="202"/>
      <c r="AES22" s="202"/>
      <c r="AET22" s="202"/>
      <c r="AEU22" s="202"/>
      <c r="AEV22" s="202"/>
      <c r="AEW22" s="202"/>
      <c r="AEX22" s="202"/>
      <c r="AEY22" s="202"/>
      <c r="AEZ22" s="202"/>
      <c r="AFA22" s="202"/>
      <c r="AFB22" s="202"/>
      <c r="AFC22" s="202"/>
      <c r="AFD22" s="202"/>
      <c r="AFE22" s="202"/>
      <c r="AFF22" s="202"/>
      <c r="AFG22" s="202"/>
      <c r="AFH22" s="202"/>
      <c r="AFI22" s="202"/>
      <c r="AFJ22" s="202"/>
      <c r="AFK22" s="202"/>
      <c r="AFL22" s="202"/>
      <c r="AFM22" s="202"/>
      <c r="AFN22" s="202"/>
      <c r="AFO22" s="202"/>
      <c r="AFP22" s="202"/>
      <c r="AFQ22" s="202"/>
      <c r="AFR22" s="202"/>
      <c r="AFS22" s="202"/>
      <c r="AFT22" s="202"/>
      <c r="AFU22" s="202"/>
      <c r="AFV22" s="202"/>
      <c r="AFW22" s="202"/>
      <c r="AFX22" s="202"/>
      <c r="AFY22" s="202"/>
      <c r="AFZ22" s="202"/>
      <c r="AGA22" s="202"/>
      <c r="AGB22" s="202"/>
      <c r="AGC22" s="202"/>
      <c r="AGD22" s="202"/>
      <c r="AGE22" s="202"/>
      <c r="AGF22" s="202"/>
      <c r="AGG22" s="202"/>
      <c r="AGH22" s="202"/>
      <c r="AGI22" s="202"/>
      <c r="AGJ22" s="202"/>
      <c r="AGK22" s="202"/>
      <c r="AGL22" s="202"/>
      <c r="AGM22" s="202"/>
      <c r="AGN22" s="202"/>
      <c r="AGO22" s="202"/>
      <c r="AGP22" s="202"/>
      <c r="AGQ22" s="202"/>
      <c r="AGR22" s="202"/>
      <c r="AGS22" s="202"/>
      <c r="AGT22" s="202"/>
      <c r="AGU22" s="202"/>
      <c r="AGV22" s="202"/>
      <c r="AGW22" s="202"/>
      <c r="AGX22" s="202"/>
      <c r="AGY22" s="202"/>
      <c r="AGZ22" s="202"/>
      <c r="AHA22" s="202"/>
      <c r="AHB22" s="202"/>
      <c r="AHC22" s="202"/>
      <c r="AHD22" s="202"/>
      <c r="AHE22" s="202"/>
      <c r="AHF22" s="202"/>
      <c r="AHG22" s="202"/>
      <c r="AHH22" s="202"/>
      <c r="AHI22" s="202"/>
      <c r="AHJ22" s="202"/>
      <c r="AHK22" s="202"/>
      <c r="AHL22" s="202"/>
      <c r="AHM22" s="202"/>
      <c r="AHN22" s="202"/>
      <c r="AHO22" s="202"/>
      <c r="AHP22" s="202"/>
      <c r="AHQ22" s="202"/>
      <c r="AHR22" s="202"/>
      <c r="AHS22" s="202"/>
      <c r="AHT22" s="202"/>
      <c r="AHU22" s="202"/>
      <c r="AHV22" s="202"/>
      <c r="AHW22" s="202"/>
      <c r="AHX22" s="202"/>
      <c r="AHY22" s="202"/>
      <c r="AHZ22" s="202"/>
      <c r="AIA22" s="202"/>
      <c r="AIB22" s="202"/>
      <c r="AIC22" s="202"/>
      <c r="AID22" s="202"/>
      <c r="AIE22" s="202"/>
      <c r="AIF22" s="202"/>
      <c r="AIG22" s="202"/>
      <c r="AIH22" s="202"/>
      <c r="AII22" s="202"/>
      <c r="AIJ22" s="202"/>
      <c r="AIK22" s="202"/>
      <c r="AIL22" s="202"/>
      <c r="AIM22" s="202"/>
      <c r="AIN22" s="202"/>
      <c r="AIO22" s="202"/>
      <c r="AIP22" s="202"/>
      <c r="AIQ22" s="202"/>
      <c r="AIR22" s="202"/>
      <c r="AIS22" s="202"/>
      <c r="AIT22" s="202"/>
      <c r="AIU22" s="202"/>
      <c r="AIV22" s="202"/>
      <c r="AIW22" s="202"/>
      <c r="AIX22" s="202"/>
      <c r="AIY22" s="202"/>
      <c r="AIZ22" s="202"/>
      <c r="AJA22" s="202"/>
      <c r="AJB22" s="202"/>
      <c r="AJC22" s="202"/>
      <c r="AJD22" s="202"/>
      <c r="AJE22" s="202"/>
      <c r="AJF22" s="202"/>
      <c r="AJG22" s="202"/>
      <c r="AJH22" s="202"/>
      <c r="AJI22" s="202"/>
      <c r="AJJ22" s="202"/>
      <c r="AJK22" s="202"/>
      <c r="AJL22" s="202"/>
      <c r="AJM22" s="202"/>
      <c r="AJN22" s="202"/>
      <c r="AJO22" s="202"/>
      <c r="AJP22" s="202"/>
      <c r="AJQ22" s="202"/>
      <c r="AJR22" s="202"/>
      <c r="AJS22" s="202"/>
      <c r="AJT22" s="202"/>
      <c r="AJU22" s="202"/>
      <c r="AJV22" s="202"/>
      <c r="AJW22" s="202"/>
      <c r="AJX22" s="202"/>
      <c r="AJY22" s="202"/>
      <c r="AJZ22" s="202"/>
      <c r="AKA22" s="202"/>
      <c r="AKB22" s="202"/>
      <c r="AKC22" s="202"/>
      <c r="AKD22" s="202"/>
      <c r="AKE22" s="202"/>
      <c r="AKF22" s="202"/>
      <c r="AKG22" s="202"/>
      <c r="AKH22" s="202"/>
      <c r="AKI22" s="202"/>
      <c r="AKJ22" s="202"/>
      <c r="AKK22" s="202"/>
      <c r="AKL22" s="202"/>
      <c r="AKM22" s="202"/>
      <c r="AKN22" s="202"/>
      <c r="AKO22" s="202"/>
      <c r="AKP22" s="202"/>
      <c r="AKQ22" s="202"/>
      <c r="AKR22" s="202"/>
      <c r="AKS22" s="202"/>
      <c r="AKT22" s="202"/>
      <c r="AKU22" s="202"/>
      <c r="AKV22" s="202"/>
      <c r="AKW22" s="202"/>
      <c r="AKX22" s="202"/>
      <c r="AKY22" s="202"/>
      <c r="AKZ22" s="202"/>
      <c r="ALA22" s="202"/>
      <c r="ALB22" s="202"/>
      <c r="ALC22" s="202"/>
      <c r="ALD22" s="202"/>
      <c r="ALE22" s="202"/>
      <c r="ALF22" s="202"/>
      <c r="ALG22" s="202"/>
      <c r="ALH22" s="202"/>
      <c r="ALI22" s="202"/>
      <c r="ALJ22" s="202"/>
      <c r="ALK22" s="202"/>
      <c r="ALL22" s="202"/>
      <c r="ALM22" s="202"/>
      <c r="ALN22" s="202"/>
      <c r="ALO22" s="202"/>
      <c r="ALP22" s="202"/>
      <c r="ALQ22" s="202"/>
      <c r="ALR22" s="202"/>
      <c r="ALS22" s="202"/>
      <c r="ALT22" s="202"/>
      <c r="ALU22" s="202"/>
      <c r="ALV22" s="202"/>
      <c r="ALW22" s="202"/>
      <c r="ALX22" s="202"/>
      <c r="ALY22" s="202"/>
      <c r="ALZ22" s="202"/>
      <c r="AMA22" s="202"/>
      <c r="AMB22" s="202"/>
      <c r="AMC22" s="202"/>
      <c r="AMD22" s="202"/>
      <c r="AME22" s="202"/>
      <c r="AMF22" s="202"/>
      <c r="AMG22" s="202"/>
      <c r="AMH22" s="202"/>
      <c r="AMI22" s="202"/>
      <c r="AMJ22" s="202"/>
      <c r="AMK22" s="202"/>
      <c r="AML22" s="202"/>
      <c r="AMM22" s="202"/>
      <c r="AMN22" s="202"/>
      <c r="AMO22" s="202"/>
      <c r="AMP22" s="202"/>
      <c r="AMQ22" s="202"/>
      <c r="AMR22" s="202"/>
      <c r="AMS22" s="202"/>
      <c r="AMT22" s="202"/>
      <c r="AMU22" s="202"/>
      <c r="AMV22" s="202"/>
      <c r="AMW22" s="202"/>
      <c r="AMX22" s="202"/>
      <c r="AMY22" s="202"/>
      <c r="AMZ22" s="202"/>
      <c r="ANA22" s="202"/>
      <c r="ANB22" s="202"/>
      <c r="ANC22" s="202"/>
      <c r="AND22" s="202"/>
      <c r="ANE22" s="202"/>
      <c r="ANF22" s="202"/>
      <c r="ANG22" s="202"/>
      <c r="ANH22" s="202"/>
      <c r="ANI22" s="202"/>
      <c r="ANJ22" s="202"/>
      <c r="ANK22" s="202"/>
      <c r="ANL22" s="202"/>
      <c r="ANM22" s="202"/>
      <c r="ANN22" s="202"/>
      <c r="ANO22" s="202"/>
      <c r="ANP22" s="202"/>
      <c r="ANQ22" s="202"/>
      <c r="ANR22" s="202"/>
      <c r="ANS22" s="202"/>
      <c r="ANT22" s="202"/>
      <c r="ANU22" s="202"/>
      <c r="ANV22" s="202"/>
      <c r="ANW22" s="202"/>
      <c r="ANX22" s="202"/>
      <c r="ANY22" s="202"/>
      <c r="ANZ22" s="202"/>
      <c r="AOA22" s="202"/>
      <c r="AOB22" s="202"/>
      <c r="AOC22" s="202"/>
      <c r="AOD22" s="202"/>
      <c r="AOE22" s="202"/>
      <c r="AOF22" s="202"/>
      <c r="AOG22" s="202"/>
      <c r="AOH22" s="202"/>
      <c r="AOI22" s="202"/>
      <c r="AOJ22" s="202"/>
      <c r="AOK22" s="202"/>
      <c r="AOL22" s="202"/>
      <c r="AOM22" s="202"/>
      <c r="AON22" s="202"/>
      <c r="AOO22" s="202"/>
      <c r="AOP22" s="202"/>
      <c r="AOQ22" s="202"/>
      <c r="AOR22" s="202"/>
      <c r="AOS22" s="202"/>
      <c r="AOT22" s="202"/>
      <c r="AOU22" s="202"/>
      <c r="AOV22" s="202"/>
      <c r="AOW22" s="202"/>
      <c r="AOX22" s="202"/>
      <c r="AOY22" s="202"/>
      <c r="AOZ22" s="202"/>
      <c r="APA22" s="202"/>
      <c r="APB22" s="202"/>
      <c r="APC22" s="202"/>
      <c r="APD22" s="202"/>
      <c r="APE22" s="202"/>
      <c r="APF22" s="202"/>
      <c r="APG22" s="202"/>
      <c r="APH22" s="202"/>
      <c r="API22" s="202"/>
      <c r="APJ22" s="202"/>
      <c r="APK22" s="202"/>
      <c r="APL22" s="202"/>
      <c r="APM22" s="202"/>
      <c r="APN22" s="202"/>
      <c r="APO22" s="202"/>
      <c r="APP22" s="202"/>
      <c r="APQ22" s="202"/>
      <c r="APR22" s="202"/>
      <c r="APS22" s="202"/>
      <c r="APT22" s="202"/>
      <c r="APU22" s="202"/>
      <c r="APV22" s="202"/>
      <c r="APW22" s="202"/>
      <c r="APX22" s="202"/>
      <c r="APY22" s="202"/>
      <c r="APZ22" s="202"/>
      <c r="AQA22" s="202"/>
      <c r="AQB22" s="202"/>
      <c r="AQC22" s="202"/>
      <c r="AQD22" s="202"/>
      <c r="AQE22" s="202"/>
      <c r="AQF22" s="202"/>
      <c r="AQG22" s="202"/>
      <c r="AQH22" s="202"/>
      <c r="AQI22" s="202"/>
      <c r="AQJ22" s="202"/>
      <c r="AQK22" s="202"/>
      <c r="AQL22" s="202"/>
      <c r="AQM22" s="202"/>
      <c r="AQN22" s="202"/>
      <c r="AQO22" s="202"/>
      <c r="AQP22" s="202"/>
      <c r="AQQ22" s="202"/>
      <c r="AQR22" s="202"/>
      <c r="AQS22" s="202"/>
      <c r="AQT22" s="202"/>
      <c r="AQU22" s="202"/>
      <c r="AQV22" s="202"/>
      <c r="AQW22" s="202"/>
      <c r="AQX22" s="202"/>
      <c r="AQY22" s="202"/>
      <c r="AQZ22" s="202"/>
      <c r="ARA22" s="202"/>
      <c r="ARB22" s="202"/>
      <c r="ARC22" s="202"/>
      <c r="ARD22" s="202"/>
      <c r="ARE22" s="202"/>
      <c r="ARF22" s="202"/>
      <c r="ARG22" s="202"/>
      <c r="ARH22" s="202"/>
      <c r="ARI22" s="202"/>
      <c r="ARJ22" s="202"/>
      <c r="ARK22" s="202"/>
      <c r="ARL22" s="202"/>
      <c r="ARM22" s="202"/>
      <c r="ARN22" s="202"/>
      <c r="ARO22" s="202"/>
      <c r="ARP22" s="202"/>
      <c r="ARQ22" s="202"/>
      <c r="ARR22" s="202"/>
      <c r="ARS22" s="202"/>
      <c r="ART22" s="202"/>
      <c r="ARU22" s="202"/>
      <c r="ARV22" s="202"/>
      <c r="ARW22" s="202"/>
      <c r="ARX22" s="202"/>
      <c r="ARY22" s="202"/>
      <c r="ARZ22" s="202"/>
      <c r="ASA22" s="202"/>
      <c r="ASB22" s="202"/>
      <c r="ASC22" s="202"/>
      <c r="ASD22" s="202"/>
      <c r="ASE22" s="202"/>
      <c r="ASF22" s="202"/>
      <c r="ASG22" s="202"/>
      <c r="ASH22" s="202"/>
      <c r="ASI22" s="202"/>
    </row>
    <row r="23" spans="1:1179" s="203" customFormat="1" ht="15" customHeight="1">
      <c r="A23" s="226" t="s">
        <v>309</v>
      </c>
      <c r="B23" s="227">
        <v>100.18</v>
      </c>
      <c r="C23" s="210">
        <f t="shared" si="19"/>
        <v>200.36</v>
      </c>
      <c r="D23" s="697">
        <v>1.5</v>
      </c>
      <c r="E23" s="227">
        <v>106.07</v>
      </c>
      <c r="F23" s="227">
        <v>105.96000000000001</v>
      </c>
      <c r="G23" s="227">
        <v>110.6</v>
      </c>
      <c r="H23" s="227">
        <v>109.73</v>
      </c>
      <c r="I23" s="227">
        <f t="shared" si="1"/>
        <v>4.53</v>
      </c>
      <c r="J23" s="227">
        <f t="shared" si="2"/>
        <v>3.77</v>
      </c>
      <c r="K23" s="227">
        <f t="shared" si="3"/>
        <v>4.25</v>
      </c>
      <c r="L23" s="227">
        <f t="shared" si="4"/>
        <v>3</v>
      </c>
      <c r="M23" s="349">
        <f t="shared" si="20"/>
        <v>0.4</v>
      </c>
      <c r="N23" s="227">
        <f t="shared" si="5"/>
        <v>30.054000000000006</v>
      </c>
      <c r="O23" s="227">
        <f t="shared" si="6"/>
        <v>420.75599999999997</v>
      </c>
      <c r="P23" s="227">
        <f t="shared" si="7"/>
        <v>450.81</v>
      </c>
      <c r="Q23" s="227">
        <f t="shared" si="8"/>
        <v>375.68</v>
      </c>
      <c r="R23" s="227">
        <f t="shared" si="9"/>
        <v>0</v>
      </c>
      <c r="S23" s="349">
        <f t="shared" si="21"/>
        <v>1277.3</v>
      </c>
      <c r="T23" s="227">
        <f t="shared" si="22"/>
        <v>525.94000000000005</v>
      </c>
      <c r="U23" s="227">
        <f t="shared" si="10"/>
        <v>751.36</v>
      </c>
      <c r="V23" s="227">
        <f t="shared" si="11"/>
        <v>348.91</v>
      </c>
      <c r="W23" s="227">
        <f t="shared" si="12"/>
        <v>0</v>
      </c>
      <c r="X23" s="227">
        <f t="shared" si="13"/>
        <v>0</v>
      </c>
      <c r="Y23" s="227">
        <f t="shared" si="14"/>
        <v>0</v>
      </c>
      <c r="Z23" s="227">
        <f t="shared" si="15"/>
        <v>851.53</v>
      </c>
      <c r="AA23" s="227">
        <f t="shared" si="16"/>
        <v>300.54000000000002</v>
      </c>
      <c r="AB23" s="227">
        <v>2</v>
      </c>
      <c r="AC23" s="209">
        <f t="shared" si="23"/>
        <v>10</v>
      </c>
      <c r="AD23" s="209"/>
      <c r="AE23" s="227">
        <f t="shared" si="24"/>
        <v>100.18</v>
      </c>
      <c r="AF23" s="227">
        <f t="shared" si="17"/>
        <v>1</v>
      </c>
      <c r="AG23" s="349">
        <f t="shared" si="25"/>
        <v>2.330000000000001</v>
      </c>
      <c r="AH23" s="227" t="s">
        <v>351</v>
      </c>
      <c r="AI23" s="227">
        <f t="shared" si="18"/>
        <v>0</v>
      </c>
      <c r="AJ23" s="234"/>
      <c r="AK23" s="202"/>
      <c r="AL23" s="211"/>
      <c r="AM23" s="211"/>
      <c r="AN23" s="202"/>
      <c r="AO23" s="202"/>
      <c r="AP23" s="202"/>
      <c r="AQ23" s="202"/>
      <c r="AR23" s="202"/>
      <c r="AS23" s="202"/>
      <c r="AT23" s="202"/>
      <c r="AU23" s="202"/>
      <c r="AV23" s="202"/>
      <c r="AW23" s="202"/>
      <c r="AX23" s="202"/>
      <c r="AY23" s="202"/>
      <c r="AZ23" s="202"/>
      <c r="BA23" s="202"/>
      <c r="BB23" s="202"/>
      <c r="BC23" s="202"/>
      <c r="BD23" s="202"/>
      <c r="BE23" s="202"/>
      <c r="BF23" s="202"/>
      <c r="BG23" s="202"/>
      <c r="BH23" s="202"/>
      <c r="BI23" s="202"/>
      <c r="BJ23" s="202"/>
      <c r="BK23" s="202"/>
      <c r="BL23" s="202"/>
      <c r="BM23" s="202"/>
      <c r="BN23" s="202"/>
      <c r="BO23" s="202"/>
      <c r="BP23" s="202"/>
      <c r="BQ23" s="202"/>
      <c r="BR23" s="202"/>
      <c r="BS23" s="202"/>
      <c r="BT23" s="202"/>
      <c r="BU23" s="202"/>
      <c r="BV23" s="202"/>
      <c r="BW23" s="202"/>
      <c r="BX23" s="202"/>
      <c r="BY23" s="202"/>
      <c r="BZ23" s="202"/>
      <c r="CA23" s="202"/>
      <c r="CB23" s="202"/>
      <c r="CC23" s="202"/>
      <c r="CD23" s="202"/>
      <c r="CE23" s="202"/>
      <c r="CF23" s="202"/>
      <c r="CG23" s="202"/>
      <c r="CH23" s="202"/>
      <c r="CI23" s="202"/>
      <c r="CJ23" s="202"/>
      <c r="CK23" s="202"/>
      <c r="CL23" s="202"/>
      <c r="CM23" s="202"/>
      <c r="CN23" s="202"/>
      <c r="CO23" s="202"/>
      <c r="CP23" s="202"/>
      <c r="CQ23" s="202"/>
      <c r="CR23" s="202"/>
      <c r="CS23" s="202"/>
      <c r="CT23" s="202"/>
      <c r="CU23" s="202"/>
      <c r="CV23" s="202"/>
      <c r="CW23" s="202"/>
      <c r="CX23" s="202"/>
      <c r="CY23" s="202"/>
      <c r="CZ23" s="202"/>
      <c r="DA23" s="202"/>
      <c r="DB23" s="202"/>
      <c r="DC23" s="202"/>
      <c r="DD23" s="202"/>
      <c r="DE23" s="202"/>
      <c r="DF23" s="202"/>
      <c r="DG23" s="202"/>
      <c r="DH23" s="202"/>
      <c r="DI23" s="202"/>
      <c r="DJ23" s="202"/>
      <c r="DK23" s="202"/>
      <c r="DL23" s="202"/>
      <c r="DM23" s="202"/>
      <c r="DN23" s="202"/>
      <c r="DO23" s="202"/>
      <c r="DP23" s="202"/>
      <c r="DQ23" s="202"/>
      <c r="DR23" s="202"/>
      <c r="DS23" s="202"/>
      <c r="DT23" s="202"/>
      <c r="DU23" s="202"/>
      <c r="DV23" s="202"/>
      <c r="DW23" s="202"/>
      <c r="DX23" s="202"/>
      <c r="DY23" s="202"/>
      <c r="DZ23" s="202"/>
      <c r="EA23" s="202"/>
      <c r="EB23" s="202"/>
      <c r="EC23" s="202"/>
      <c r="ED23" s="202"/>
      <c r="EE23" s="202"/>
      <c r="EF23" s="202"/>
      <c r="EG23" s="202"/>
      <c r="EH23" s="202"/>
      <c r="EI23" s="202"/>
      <c r="EJ23" s="202"/>
      <c r="EK23" s="202"/>
      <c r="EL23" s="202"/>
      <c r="EM23" s="202"/>
      <c r="EN23" s="202"/>
      <c r="EO23" s="202"/>
      <c r="EP23" s="202"/>
      <c r="EQ23" s="202"/>
      <c r="ER23" s="202"/>
      <c r="ES23" s="202"/>
      <c r="ET23" s="202"/>
      <c r="EU23" s="202"/>
      <c r="EV23" s="202"/>
      <c r="EW23" s="202"/>
      <c r="EX23" s="202"/>
      <c r="EY23" s="202"/>
      <c r="EZ23" s="202"/>
      <c r="FA23" s="202"/>
      <c r="FB23" s="202"/>
      <c r="FC23" s="202"/>
      <c r="FD23" s="202"/>
      <c r="FE23" s="202"/>
      <c r="FF23" s="202"/>
      <c r="FG23" s="202"/>
      <c r="FH23" s="202"/>
      <c r="FI23" s="202"/>
      <c r="FJ23" s="202"/>
      <c r="FK23" s="202"/>
      <c r="FL23" s="202"/>
      <c r="FM23" s="202"/>
      <c r="FN23" s="202"/>
      <c r="FO23" s="202"/>
      <c r="FP23" s="202"/>
      <c r="FQ23" s="202"/>
      <c r="FR23" s="202"/>
      <c r="FS23" s="202"/>
      <c r="FT23" s="202"/>
      <c r="FU23" s="202"/>
      <c r="FV23" s="202"/>
      <c r="FW23" s="202"/>
      <c r="FX23" s="202"/>
      <c r="FY23" s="202"/>
      <c r="FZ23" s="202"/>
      <c r="GA23" s="202"/>
      <c r="GB23" s="202"/>
      <c r="GC23" s="202"/>
      <c r="GD23" s="202"/>
      <c r="GE23" s="202"/>
      <c r="GF23" s="202"/>
      <c r="GG23" s="202"/>
      <c r="GH23" s="202"/>
      <c r="GI23" s="202"/>
      <c r="GJ23" s="202"/>
      <c r="GK23" s="202"/>
      <c r="GL23" s="202"/>
      <c r="GM23" s="202"/>
      <c r="GN23" s="202"/>
      <c r="GO23" s="202"/>
      <c r="GP23" s="202"/>
      <c r="GQ23" s="202"/>
      <c r="GR23" s="202"/>
      <c r="GS23" s="202"/>
      <c r="GT23" s="202"/>
      <c r="GU23" s="202"/>
      <c r="GV23" s="202"/>
      <c r="GW23" s="202"/>
      <c r="GX23" s="202"/>
      <c r="GY23" s="202"/>
      <c r="GZ23" s="202"/>
      <c r="HA23" s="202"/>
      <c r="HB23" s="202"/>
      <c r="HC23" s="202"/>
      <c r="HD23" s="202"/>
      <c r="HE23" s="202"/>
      <c r="HF23" s="202"/>
      <c r="HG23" s="202"/>
      <c r="HH23" s="202"/>
      <c r="HI23" s="202"/>
      <c r="HJ23" s="202"/>
      <c r="HK23" s="202"/>
      <c r="HL23" s="202"/>
      <c r="HM23" s="202"/>
      <c r="HN23" s="202"/>
      <c r="HO23" s="202"/>
      <c r="HP23" s="202"/>
      <c r="HQ23" s="202"/>
      <c r="HR23" s="202"/>
      <c r="HS23" s="202"/>
      <c r="HT23" s="202"/>
      <c r="HU23" s="202"/>
      <c r="HV23" s="202"/>
      <c r="HW23" s="202"/>
      <c r="HX23" s="202"/>
      <c r="HY23" s="202"/>
      <c r="HZ23" s="202"/>
      <c r="IA23" s="202"/>
      <c r="IB23" s="202"/>
      <c r="IC23" s="202"/>
      <c r="ID23" s="202"/>
      <c r="IE23" s="202"/>
      <c r="IF23" s="202"/>
      <c r="IG23" s="202"/>
      <c r="IH23" s="202"/>
      <c r="II23" s="202"/>
      <c r="IJ23" s="202"/>
      <c r="IK23" s="202"/>
      <c r="IL23" s="202"/>
      <c r="IM23" s="202"/>
      <c r="IN23" s="202"/>
      <c r="IO23" s="202"/>
      <c r="IP23" s="202"/>
      <c r="IQ23" s="202"/>
      <c r="IR23" s="202"/>
      <c r="IS23" s="202"/>
      <c r="IT23" s="202"/>
      <c r="IU23" s="202"/>
      <c r="IV23" s="202"/>
      <c r="IW23" s="202"/>
      <c r="IX23" s="202"/>
      <c r="IY23" s="202"/>
      <c r="IZ23" s="202"/>
      <c r="JA23" s="202"/>
      <c r="JB23" s="202"/>
      <c r="JC23" s="202"/>
      <c r="JD23" s="202"/>
      <c r="JE23" s="202"/>
      <c r="JF23" s="202"/>
      <c r="JG23" s="202"/>
      <c r="JH23" s="202"/>
      <c r="JI23" s="202"/>
      <c r="JJ23" s="202"/>
      <c r="JK23" s="202"/>
      <c r="JL23" s="202"/>
      <c r="JM23" s="202"/>
      <c r="JN23" s="202"/>
      <c r="JO23" s="202"/>
      <c r="JP23" s="202"/>
      <c r="JQ23" s="202"/>
      <c r="JR23" s="202"/>
      <c r="JS23" s="202"/>
      <c r="JT23" s="202"/>
      <c r="JU23" s="202"/>
      <c r="JV23" s="202"/>
      <c r="JW23" s="202"/>
      <c r="JX23" s="202"/>
      <c r="JY23" s="202"/>
      <c r="JZ23" s="202"/>
      <c r="KA23" s="202"/>
      <c r="KB23" s="202"/>
      <c r="KC23" s="202"/>
      <c r="KD23" s="202"/>
      <c r="KE23" s="202"/>
      <c r="KF23" s="202"/>
      <c r="KG23" s="202"/>
      <c r="KH23" s="202"/>
      <c r="KI23" s="202"/>
      <c r="KJ23" s="202"/>
      <c r="KK23" s="202"/>
      <c r="KL23" s="202"/>
      <c r="KM23" s="202"/>
      <c r="KN23" s="202"/>
      <c r="KO23" s="202"/>
      <c r="KP23" s="202"/>
      <c r="KQ23" s="202"/>
      <c r="KR23" s="202"/>
      <c r="KS23" s="202"/>
      <c r="KT23" s="202"/>
      <c r="KU23" s="202"/>
      <c r="KV23" s="202"/>
      <c r="KW23" s="202"/>
      <c r="KX23" s="202"/>
      <c r="KY23" s="202"/>
      <c r="KZ23" s="202"/>
      <c r="LA23" s="202"/>
      <c r="LB23" s="202"/>
      <c r="LC23" s="202"/>
      <c r="LD23" s="202"/>
      <c r="LE23" s="202"/>
      <c r="LF23" s="202"/>
      <c r="LG23" s="202"/>
      <c r="LH23" s="202"/>
      <c r="LI23" s="202"/>
      <c r="LJ23" s="202"/>
      <c r="LK23" s="202"/>
      <c r="LL23" s="202"/>
      <c r="LM23" s="202"/>
      <c r="LN23" s="202"/>
      <c r="LO23" s="202"/>
      <c r="LP23" s="202"/>
      <c r="LQ23" s="202"/>
      <c r="LR23" s="202"/>
      <c r="LS23" s="202"/>
      <c r="LT23" s="202"/>
      <c r="LU23" s="202"/>
      <c r="LV23" s="202"/>
      <c r="LW23" s="202"/>
      <c r="LX23" s="202"/>
      <c r="LY23" s="202"/>
      <c r="LZ23" s="202"/>
      <c r="MA23" s="202"/>
      <c r="MB23" s="202"/>
      <c r="MC23" s="202"/>
      <c r="MD23" s="202"/>
      <c r="ME23" s="202"/>
      <c r="MF23" s="202"/>
      <c r="MG23" s="202"/>
      <c r="MH23" s="202"/>
      <c r="MI23" s="202"/>
      <c r="MJ23" s="202"/>
      <c r="MK23" s="202"/>
      <c r="ML23" s="202"/>
      <c r="MM23" s="202"/>
      <c r="MN23" s="202"/>
      <c r="MO23" s="202"/>
      <c r="MP23" s="202"/>
      <c r="MQ23" s="202"/>
      <c r="MR23" s="202"/>
      <c r="MS23" s="202"/>
      <c r="MT23" s="202"/>
      <c r="MU23" s="202"/>
      <c r="MV23" s="202"/>
      <c r="MW23" s="202"/>
      <c r="MX23" s="202"/>
      <c r="MY23" s="202"/>
      <c r="MZ23" s="202"/>
      <c r="NA23" s="202"/>
      <c r="NB23" s="202"/>
      <c r="NC23" s="202"/>
      <c r="ND23" s="202"/>
      <c r="NE23" s="202"/>
      <c r="NF23" s="202"/>
      <c r="NG23" s="202"/>
      <c r="NH23" s="202"/>
      <c r="NI23" s="202"/>
      <c r="NJ23" s="202"/>
      <c r="NK23" s="202"/>
      <c r="NL23" s="202"/>
      <c r="NM23" s="202"/>
      <c r="NN23" s="202"/>
      <c r="NO23" s="202"/>
      <c r="NP23" s="202"/>
      <c r="NQ23" s="202"/>
      <c r="NR23" s="202"/>
      <c r="NS23" s="202"/>
      <c r="NT23" s="202"/>
      <c r="NU23" s="202"/>
      <c r="NV23" s="202"/>
      <c r="NW23" s="202"/>
      <c r="NX23" s="202"/>
      <c r="NY23" s="202"/>
      <c r="NZ23" s="202"/>
      <c r="OA23" s="202"/>
      <c r="OB23" s="202"/>
      <c r="OC23" s="202"/>
      <c r="OD23" s="202"/>
      <c r="OE23" s="202"/>
      <c r="OF23" s="202"/>
      <c r="OG23" s="202"/>
      <c r="OH23" s="202"/>
      <c r="OI23" s="202"/>
      <c r="OJ23" s="202"/>
      <c r="OK23" s="202"/>
      <c r="OL23" s="202"/>
      <c r="OM23" s="202"/>
      <c r="ON23" s="202"/>
      <c r="OO23" s="202"/>
      <c r="OP23" s="202"/>
      <c r="OQ23" s="202"/>
      <c r="OR23" s="202"/>
      <c r="OS23" s="202"/>
      <c r="OT23" s="202"/>
      <c r="OU23" s="202"/>
      <c r="OV23" s="202"/>
      <c r="OW23" s="202"/>
      <c r="OX23" s="202"/>
      <c r="OY23" s="202"/>
      <c r="OZ23" s="202"/>
      <c r="PA23" s="202"/>
      <c r="PB23" s="202"/>
      <c r="PC23" s="202"/>
      <c r="PD23" s="202"/>
      <c r="PE23" s="202"/>
      <c r="PF23" s="202"/>
      <c r="PG23" s="202"/>
      <c r="PH23" s="202"/>
      <c r="PI23" s="202"/>
      <c r="PJ23" s="202"/>
      <c r="PK23" s="202"/>
      <c r="PL23" s="202"/>
      <c r="PM23" s="202"/>
      <c r="PN23" s="202"/>
      <c r="PO23" s="202"/>
      <c r="PP23" s="202"/>
      <c r="PQ23" s="202"/>
      <c r="PR23" s="202"/>
      <c r="PS23" s="202"/>
      <c r="PT23" s="202"/>
      <c r="PU23" s="202"/>
      <c r="PV23" s="202"/>
      <c r="PW23" s="202"/>
      <c r="PX23" s="202"/>
      <c r="PY23" s="202"/>
      <c r="PZ23" s="202"/>
      <c r="QA23" s="202"/>
      <c r="QB23" s="202"/>
      <c r="QC23" s="202"/>
      <c r="QD23" s="202"/>
      <c r="QE23" s="202"/>
      <c r="QF23" s="202"/>
      <c r="QG23" s="202"/>
      <c r="QH23" s="202"/>
      <c r="QI23" s="202"/>
      <c r="QJ23" s="202"/>
      <c r="QK23" s="202"/>
      <c r="QL23" s="202"/>
      <c r="QM23" s="202"/>
      <c r="QN23" s="202"/>
      <c r="QO23" s="202"/>
      <c r="QP23" s="202"/>
      <c r="QQ23" s="202"/>
      <c r="QR23" s="202"/>
      <c r="QS23" s="202"/>
      <c r="QT23" s="202"/>
      <c r="QU23" s="202"/>
      <c r="QV23" s="202"/>
      <c r="QW23" s="202"/>
      <c r="QX23" s="202"/>
      <c r="QY23" s="202"/>
      <c r="QZ23" s="202"/>
      <c r="RA23" s="202"/>
      <c r="RB23" s="202"/>
      <c r="RC23" s="202"/>
      <c r="RD23" s="202"/>
      <c r="RE23" s="202"/>
      <c r="RF23" s="202"/>
      <c r="RG23" s="202"/>
      <c r="RH23" s="202"/>
      <c r="RI23" s="202"/>
      <c r="RJ23" s="202"/>
      <c r="RK23" s="202"/>
      <c r="RL23" s="202"/>
      <c r="RM23" s="202"/>
      <c r="RN23" s="202"/>
      <c r="RO23" s="202"/>
      <c r="RP23" s="202"/>
      <c r="RQ23" s="202"/>
      <c r="RR23" s="202"/>
      <c r="RS23" s="202"/>
      <c r="RT23" s="202"/>
      <c r="RU23" s="202"/>
      <c r="RV23" s="202"/>
      <c r="RW23" s="202"/>
      <c r="RX23" s="202"/>
      <c r="RY23" s="202"/>
      <c r="RZ23" s="202"/>
      <c r="SA23" s="202"/>
      <c r="SB23" s="202"/>
      <c r="SC23" s="202"/>
      <c r="SD23" s="202"/>
      <c r="SE23" s="202"/>
      <c r="SF23" s="202"/>
      <c r="SG23" s="202"/>
      <c r="SH23" s="202"/>
      <c r="SI23" s="202"/>
      <c r="SJ23" s="202"/>
      <c r="SK23" s="202"/>
      <c r="SL23" s="202"/>
      <c r="SM23" s="202"/>
      <c r="SN23" s="202"/>
      <c r="SO23" s="202"/>
      <c r="SP23" s="202"/>
      <c r="SQ23" s="202"/>
      <c r="SR23" s="202"/>
      <c r="SS23" s="202"/>
      <c r="ST23" s="202"/>
      <c r="SU23" s="202"/>
      <c r="SV23" s="202"/>
      <c r="SW23" s="202"/>
      <c r="SX23" s="202"/>
      <c r="SY23" s="202"/>
      <c r="SZ23" s="202"/>
      <c r="TA23" s="202"/>
      <c r="TB23" s="202"/>
      <c r="TC23" s="202"/>
      <c r="TD23" s="202"/>
      <c r="TE23" s="202"/>
      <c r="TF23" s="202"/>
      <c r="TG23" s="202"/>
      <c r="TH23" s="202"/>
      <c r="TI23" s="202"/>
      <c r="TJ23" s="202"/>
      <c r="TK23" s="202"/>
      <c r="TL23" s="202"/>
      <c r="TM23" s="202"/>
      <c r="TN23" s="202"/>
      <c r="TO23" s="202"/>
      <c r="TP23" s="202"/>
      <c r="TQ23" s="202"/>
      <c r="TR23" s="202"/>
      <c r="TS23" s="202"/>
      <c r="TT23" s="202"/>
      <c r="TU23" s="202"/>
      <c r="TV23" s="202"/>
      <c r="TW23" s="202"/>
      <c r="TX23" s="202"/>
      <c r="TY23" s="202"/>
      <c r="TZ23" s="202"/>
      <c r="UA23" s="202"/>
      <c r="UB23" s="202"/>
      <c r="UC23" s="202"/>
      <c r="UD23" s="202"/>
      <c r="UE23" s="202"/>
      <c r="UF23" s="202"/>
      <c r="UG23" s="202"/>
      <c r="UH23" s="202"/>
      <c r="UI23" s="202"/>
      <c r="UJ23" s="202"/>
      <c r="UK23" s="202"/>
      <c r="UL23" s="202"/>
      <c r="UM23" s="202"/>
      <c r="UN23" s="202"/>
      <c r="UO23" s="202"/>
      <c r="UP23" s="202"/>
      <c r="UQ23" s="202"/>
      <c r="UR23" s="202"/>
      <c r="US23" s="202"/>
      <c r="UT23" s="202"/>
      <c r="UU23" s="202"/>
      <c r="UV23" s="202"/>
      <c r="UW23" s="202"/>
      <c r="UX23" s="202"/>
      <c r="UY23" s="202"/>
      <c r="UZ23" s="202"/>
      <c r="VA23" s="202"/>
      <c r="VB23" s="202"/>
      <c r="VC23" s="202"/>
      <c r="VD23" s="202"/>
      <c r="VE23" s="202"/>
      <c r="VF23" s="202"/>
      <c r="VG23" s="202"/>
      <c r="VH23" s="202"/>
      <c r="VI23" s="202"/>
      <c r="VJ23" s="202"/>
      <c r="VK23" s="202"/>
      <c r="VL23" s="202"/>
      <c r="VM23" s="202"/>
      <c r="VN23" s="202"/>
      <c r="VO23" s="202"/>
      <c r="VP23" s="202"/>
      <c r="VQ23" s="202"/>
      <c r="VR23" s="202"/>
      <c r="VS23" s="202"/>
      <c r="VT23" s="202"/>
      <c r="VU23" s="202"/>
      <c r="VV23" s="202"/>
      <c r="VW23" s="202"/>
      <c r="VX23" s="202"/>
      <c r="VY23" s="202"/>
      <c r="VZ23" s="202"/>
      <c r="WA23" s="202"/>
      <c r="WB23" s="202"/>
      <c r="WC23" s="202"/>
      <c r="WD23" s="202"/>
      <c r="WE23" s="202"/>
      <c r="WF23" s="202"/>
      <c r="WG23" s="202"/>
      <c r="WH23" s="202"/>
      <c r="WI23" s="202"/>
      <c r="WJ23" s="202"/>
      <c r="WK23" s="202"/>
      <c r="WL23" s="202"/>
      <c r="WM23" s="202"/>
      <c r="WN23" s="202"/>
      <c r="WO23" s="202"/>
      <c r="WP23" s="202"/>
      <c r="WQ23" s="202"/>
      <c r="WR23" s="202"/>
      <c r="WS23" s="202"/>
      <c r="WT23" s="202"/>
      <c r="WU23" s="202"/>
      <c r="WV23" s="202"/>
      <c r="WW23" s="202"/>
      <c r="WX23" s="202"/>
      <c r="WY23" s="202"/>
      <c r="WZ23" s="202"/>
      <c r="XA23" s="202"/>
      <c r="XB23" s="202"/>
      <c r="XC23" s="202"/>
      <c r="XD23" s="202"/>
      <c r="XE23" s="202"/>
      <c r="XF23" s="202"/>
      <c r="XG23" s="202"/>
      <c r="XH23" s="202"/>
      <c r="XI23" s="202"/>
      <c r="XJ23" s="202"/>
      <c r="XK23" s="202"/>
      <c r="XL23" s="202"/>
      <c r="XM23" s="202"/>
      <c r="XN23" s="202"/>
      <c r="XO23" s="202"/>
      <c r="XP23" s="202"/>
      <c r="XQ23" s="202"/>
      <c r="XR23" s="202"/>
      <c r="XS23" s="202"/>
      <c r="XT23" s="202"/>
      <c r="XU23" s="202"/>
      <c r="XV23" s="202"/>
      <c r="XW23" s="202"/>
      <c r="XX23" s="202"/>
      <c r="XY23" s="202"/>
      <c r="XZ23" s="202"/>
      <c r="YA23" s="202"/>
      <c r="YB23" s="202"/>
      <c r="YC23" s="202"/>
      <c r="YD23" s="202"/>
      <c r="YE23" s="202"/>
      <c r="YF23" s="202"/>
      <c r="YG23" s="202"/>
      <c r="YH23" s="202"/>
      <c r="YI23" s="202"/>
      <c r="YJ23" s="202"/>
      <c r="YK23" s="202"/>
      <c r="YL23" s="202"/>
      <c r="YM23" s="202"/>
      <c r="YN23" s="202"/>
      <c r="YO23" s="202"/>
      <c r="YP23" s="202"/>
      <c r="YQ23" s="202"/>
      <c r="YR23" s="202"/>
      <c r="YS23" s="202"/>
      <c r="YT23" s="202"/>
      <c r="YU23" s="202"/>
      <c r="YV23" s="202"/>
      <c r="YW23" s="202"/>
      <c r="YX23" s="202"/>
      <c r="YY23" s="202"/>
      <c r="YZ23" s="202"/>
      <c r="ZA23" s="202"/>
      <c r="ZB23" s="202"/>
      <c r="ZC23" s="202"/>
      <c r="ZD23" s="202"/>
      <c r="ZE23" s="202"/>
      <c r="ZF23" s="202"/>
      <c r="ZG23" s="202"/>
      <c r="ZH23" s="202"/>
      <c r="ZI23" s="202"/>
      <c r="ZJ23" s="202"/>
      <c r="ZK23" s="202"/>
      <c r="ZL23" s="202"/>
      <c r="ZM23" s="202"/>
      <c r="ZN23" s="202"/>
      <c r="ZO23" s="202"/>
      <c r="ZP23" s="202"/>
      <c r="ZQ23" s="202"/>
      <c r="ZR23" s="202"/>
      <c r="ZS23" s="202"/>
      <c r="ZT23" s="202"/>
      <c r="ZU23" s="202"/>
      <c r="ZV23" s="202"/>
      <c r="ZW23" s="202"/>
      <c r="ZX23" s="202"/>
      <c r="ZY23" s="202"/>
      <c r="ZZ23" s="202"/>
      <c r="AAA23" s="202"/>
      <c r="AAB23" s="202"/>
      <c r="AAC23" s="202"/>
      <c r="AAD23" s="202"/>
      <c r="AAE23" s="202"/>
      <c r="AAF23" s="202"/>
      <c r="AAG23" s="202"/>
      <c r="AAH23" s="202"/>
      <c r="AAI23" s="202"/>
      <c r="AAJ23" s="202"/>
      <c r="AAK23" s="202"/>
      <c r="AAL23" s="202"/>
      <c r="AAM23" s="202"/>
      <c r="AAN23" s="202"/>
      <c r="AAO23" s="202"/>
      <c r="AAP23" s="202"/>
      <c r="AAQ23" s="202"/>
      <c r="AAR23" s="202"/>
      <c r="AAS23" s="202"/>
      <c r="AAT23" s="202"/>
      <c r="AAU23" s="202"/>
      <c r="AAV23" s="202"/>
      <c r="AAW23" s="202"/>
      <c r="AAX23" s="202"/>
      <c r="AAY23" s="202"/>
      <c r="AAZ23" s="202"/>
      <c r="ABA23" s="202"/>
      <c r="ABB23" s="202"/>
      <c r="ABC23" s="202"/>
      <c r="ABD23" s="202"/>
      <c r="ABE23" s="202"/>
      <c r="ABF23" s="202"/>
      <c r="ABG23" s="202"/>
      <c r="ABH23" s="202"/>
      <c r="ABI23" s="202"/>
      <c r="ABJ23" s="202"/>
      <c r="ABK23" s="202"/>
      <c r="ABL23" s="202"/>
      <c r="ABM23" s="202"/>
      <c r="ABN23" s="202"/>
      <c r="ABO23" s="202"/>
      <c r="ABP23" s="202"/>
      <c r="ABQ23" s="202"/>
      <c r="ABR23" s="202"/>
      <c r="ABS23" s="202"/>
      <c r="ABT23" s="202"/>
      <c r="ABU23" s="202"/>
      <c r="ABV23" s="202"/>
      <c r="ABW23" s="202"/>
      <c r="ABX23" s="202"/>
      <c r="ABY23" s="202"/>
      <c r="ABZ23" s="202"/>
      <c r="ACA23" s="202"/>
      <c r="ACB23" s="202"/>
      <c r="ACC23" s="202"/>
      <c r="ACD23" s="202"/>
      <c r="ACE23" s="202"/>
      <c r="ACF23" s="202"/>
      <c r="ACG23" s="202"/>
      <c r="ACH23" s="202"/>
      <c r="ACI23" s="202"/>
      <c r="ACJ23" s="202"/>
      <c r="ACK23" s="202"/>
      <c r="ACL23" s="202"/>
      <c r="ACM23" s="202"/>
      <c r="ACN23" s="202"/>
      <c r="ACO23" s="202"/>
      <c r="ACP23" s="202"/>
      <c r="ACQ23" s="202"/>
      <c r="ACR23" s="202"/>
      <c r="ACS23" s="202"/>
      <c r="ACT23" s="202"/>
      <c r="ACU23" s="202"/>
      <c r="ACV23" s="202"/>
      <c r="ACW23" s="202"/>
      <c r="ACX23" s="202"/>
      <c r="ACY23" s="202"/>
      <c r="ACZ23" s="202"/>
      <c r="ADA23" s="202"/>
      <c r="ADB23" s="202"/>
      <c r="ADC23" s="202"/>
      <c r="ADD23" s="202"/>
      <c r="ADE23" s="202"/>
      <c r="ADF23" s="202"/>
      <c r="ADG23" s="202"/>
      <c r="ADH23" s="202"/>
      <c r="ADI23" s="202"/>
      <c r="ADJ23" s="202"/>
      <c r="ADK23" s="202"/>
      <c r="ADL23" s="202"/>
      <c r="ADM23" s="202"/>
      <c r="ADN23" s="202"/>
      <c r="ADO23" s="202"/>
      <c r="ADP23" s="202"/>
      <c r="ADQ23" s="202"/>
      <c r="ADR23" s="202"/>
      <c r="ADS23" s="202"/>
      <c r="ADT23" s="202"/>
      <c r="ADU23" s="202"/>
      <c r="ADV23" s="202"/>
      <c r="ADW23" s="202"/>
      <c r="ADX23" s="202"/>
      <c r="ADY23" s="202"/>
      <c r="ADZ23" s="202"/>
      <c r="AEA23" s="202"/>
      <c r="AEB23" s="202"/>
      <c r="AEC23" s="202"/>
      <c r="AED23" s="202"/>
      <c r="AEE23" s="202"/>
      <c r="AEF23" s="202"/>
      <c r="AEG23" s="202"/>
      <c r="AEH23" s="202"/>
      <c r="AEI23" s="202"/>
      <c r="AEJ23" s="202"/>
      <c r="AEK23" s="202"/>
      <c r="AEL23" s="202"/>
      <c r="AEM23" s="202"/>
      <c r="AEN23" s="202"/>
      <c r="AEO23" s="202"/>
      <c r="AEP23" s="202"/>
      <c r="AEQ23" s="202"/>
      <c r="AER23" s="202"/>
      <c r="AES23" s="202"/>
      <c r="AET23" s="202"/>
      <c r="AEU23" s="202"/>
      <c r="AEV23" s="202"/>
      <c r="AEW23" s="202"/>
      <c r="AEX23" s="202"/>
      <c r="AEY23" s="202"/>
      <c r="AEZ23" s="202"/>
      <c r="AFA23" s="202"/>
      <c r="AFB23" s="202"/>
      <c r="AFC23" s="202"/>
      <c r="AFD23" s="202"/>
      <c r="AFE23" s="202"/>
      <c r="AFF23" s="202"/>
      <c r="AFG23" s="202"/>
      <c r="AFH23" s="202"/>
      <c r="AFI23" s="202"/>
      <c r="AFJ23" s="202"/>
      <c r="AFK23" s="202"/>
      <c r="AFL23" s="202"/>
      <c r="AFM23" s="202"/>
      <c r="AFN23" s="202"/>
      <c r="AFO23" s="202"/>
      <c r="AFP23" s="202"/>
      <c r="AFQ23" s="202"/>
      <c r="AFR23" s="202"/>
      <c r="AFS23" s="202"/>
      <c r="AFT23" s="202"/>
      <c r="AFU23" s="202"/>
      <c r="AFV23" s="202"/>
      <c r="AFW23" s="202"/>
      <c r="AFX23" s="202"/>
      <c r="AFY23" s="202"/>
      <c r="AFZ23" s="202"/>
      <c r="AGA23" s="202"/>
      <c r="AGB23" s="202"/>
      <c r="AGC23" s="202"/>
      <c r="AGD23" s="202"/>
      <c r="AGE23" s="202"/>
      <c r="AGF23" s="202"/>
      <c r="AGG23" s="202"/>
      <c r="AGH23" s="202"/>
      <c r="AGI23" s="202"/>
      <c r="AGJ23" s="202"/>
      <c r="AGK23" s="202"/>
      <c r="AGL23" s="202"/>
      <c r="AGM23" s="202"/>
      <c r="AGN23" s="202"/>
      <c r="AGO23" s="202"/>
      <c r="AGP23" s="202"/>
      <c r="AGQ23" s="202"/>
      <c r="AGR23" s="202"/>
      <c r="AGS23" s="202"/>
      <c r="AGT23" s="202"/>
      <c r="AGU23" s="202"/>
      <c r="AGV23" s="202"/>
      <c r="AGW23" s="202"/>
      <c r="AGX23" s="202"/>
      <c r="AGY23" s="202"/>
      <c r="AGZ23" s="202"/>
      <c r="AHA23" s="202"/>
      <c r="AHB23" s="202"/>
      <c r="AHC23" s="202"/>
      <c r="AHD23" s="202"/>
      <c r="AHE23" s="202"/>
      <c r="AHF23" s="202"/>
      <c r="AHG23" s="202"/>
      <c r="AHH23" s="202"/>
      <c r="AHI23" s="202"/>
      <c r="AHJ23" s="202"/>
      <c r="AHK23" s="202"/>
      <c r="AHL23" s="202"/>
      <c r="AHM23" s="202"/>
      <c r="AHN23" s="202"/>
      <c r="AHO23" s="202"/>
      <c r="AHP23" s="202"/>
      <c r="AHQ23" s="202"/>
      <c r="AHR23" s="202"/>
      <c r="AHS23" s="202"/>
      <c r="AHT23" s="202"/>
      <c r="AHU23" s="202"/>
      <c r="AHV23" s="202"/>
      <c r="AHW23" s="202"/>
      <c r="AHX23" s="202"/>
      <c r="AHY23" s="202"/>
      <c r="AHZ23" s="202"/>
      <c r="AIA23" s="202"/>
      <c r="AIB23" s="202"/>
      <c r="AIC23" s="202"/>
      <c r="AID23" s="202"/>
      <c r="AIE23" s="202"/>
      <c r="AIF23" s="202"/>
      <c r="AIG23" s="202"/>
      <c r="AIH23" s="202"/>
      <c r="AII23" s="202"/>
      <c r="AIJ23" s="202"/>
      <c r="AIK23" s="202"/>
      <c r="AIL23" s="202"/>
      <c r="AIM23" s="202"/>
      <c r="AIN23" s="202"/>
      <c r="AIO23" s="202"/>
      <c r="AIP23" s="202"/>
      <c r="AIQ23" s="202"/>
      <c r="AIR23" s="202"/>
      <c r="AIS23" s="202"/>
      <c r="AIT23" s="202"/>
      <c r="AIU23" s="202"/>
      <c r="AIV23" s="202"/>
      <c r="AIW23" s="202"/>
      <c r="AIX23" s="202"/>
      <c r="AIY23" s="202"/>
      <c r="AIZ23" s="202"/>
      <c r="AJA23" s="202"/>
      <c r="AJB23" s="202"/>
      <c r="AJC23" s="202"/>
      <c r="AJD23" s="202"/>
      <c r="AJE23" s="202"/>
      <c r="AJF23" s="202"/>
      <c r="AJG23" s="202"/>
      <c r="AJH23" s="202"/>
      <c r="AJI23" s="202"/>
      <c r="AJJ23" s="202"/>
      <c r="AJK23" s="202"/>
      <c r="AJL23" s="202"/>
      <c r="AJM23" s="202"/>
      <c r="AJN23" s="202"/>
      <c r="AJO23" s="202"/>
      <c r="AJP23" s="202"/>
      <c r="AJQ23" s="202"/>
      <c r="AJR23" s="202"/>
      <c r="AJS23" s="202"/>
      <c r="AJT23" s="202"/>
      <c r="AJU23" s="202"/>
      <c r="AJV23" s="202"/>
      <c r="AJW23" s="202"/>
      <c r="AJX23" s="202"/>
      <c r="AJY23" s="202"/>
      <c r="AJZ23" s="202"/>
      <c r="AKA23" s="202"/>
      <c r="AKB23" s="202"/>
      <c r="AKC23" s="202"/>
      <c r="AKD23" s="202"/>
      <c r="AKE23" s="202"/>
      <c r="AKF23" s="202"/>
      <c r="AKG23" s="202"/>
      <c r="AKH23" s="202"/>
      <c r="AKI23" s="202"/>
      <c r="AKJ23" s="202"/>
      <c r="AKK23" s="202"/>
      <c r="AKL23" s="202"/>
      <c r="AKM23" s="202"/>
      <c r="AKN23" s="202"/>
      <c r="AKO23" s="202"/>
      <c r="AKP23" s="202"/>
      <c r="AKQ23" s="202"/>
      <c r="AKR23" s="202"/>
      <c r="AKS23" s="202"/>
      <c r="AKT23" s="202"/>
      <c r="AKU23" s="202"/>
      <c r="AKV23" s="202"/>
      <c r="AKW23" s="202"/>
      <c r="AKX23" s="202"/>
      <c r="AKY23" s="202"/>
      <c r="AKZ23" s="202"/>
      <c r="ALA23" s="202"/>
      <c r="ALB23" s="202"/>
      <c r="ALC23" s="202"/>
      <c r="ALD23" s="202"/>
      <c r="ALE23" s="202"/>
      <c r="ALF23" s="202"/>
      <c r="ALG23" s="202"/>
      <c r="ALH23" s="202"/>
      <c r="ALI23" s="202"/>
      <c r="ALJ23" s="202"/>
      <c r="ALK23" s="202"/>
      <c r="ALL23" s="202"/>
      <c r="ALM23" s="202"/>
      <c r="ALN23" s="202"/>
      <c r="ALO23" s="202"/>
      <c r="ALP23" s="202"/>
      <c r="ALQ23" s="202"/>
      <c r="ALR23" s="202"/>
      <c r="ALS23" s="202"/>
      <c r="ALT23" s="202"/>
      <c r="ALU23" s="202"/>
      <c r="ALV23" s="202"/>
      <c r="ALW23" s="202"/>
      <c r="ALX23" s="202"/>
      <c r="ALY23" s="202"/>
      <c r="ALZ23" s="202"/>
      <c r="AMA23" s="202"/>
      <c r="AMB23" s="202"/>
      <c r="AMC23" s="202"/>
      <c r="AMD23" s="202"/>
      <c r="AME23" s="202"/>
      <c r="AMF23" s="202"/>
      <c r="AMG23" s="202"/>
      <c r="AMH23" s="202"/>
      <c r="AMI23" s="202"/>
      <c r="AMJ23" s="202"/>
      <c r="AMK23" s="202"/>
      <c r="AML23" s="202"/>
      <c r="AMM23" s="202"/>
      <c r="AMN23" s="202"/>
      <c r="AMO23" s="202"/>
      <c r="AMP23" s="202"/>
      <c r="AMQ23" s="202"/>
      <c r="AMR23" s="202"/>
      <c r="AMS23" s="202"/>
      <c r="AMT23" s="202"/>
      <c r="AMU23" s="202"/>
      <c r="AMV23" s="202"/>
      <c r="AMW23" s="202"/>
      <c r="AMX23" s="202"/>
      <c r="AMY23" s="202"/>
      <c r="AMZ23" s="202"/>
      <c r="ANA23" s="202"/>
      <c r="ANB23" s="202"/>
      <c r="ANC23" s="202"/>
      <c r="AND23" s="202"/>
      <c r="ANE23" s="202"/>
      <c r="ANF23" s="202"/>
      <c r="ANG23" s="202"/>
      <c r="ANH23" s="202"/>
      <c r="ANI23" s="202"/>
      <c r="ANJ23" s="202"/>
      <c r="ANK23" s="202"/>
      <c r="ANL23" s="202"/>
      <c r="ANM23" s="202"/>
      <c r="ANN23" s="202"/>
      <c r="ANO23" s="202"/>
      <c r="ANP23" s="202"/>
      <c r="ANQ23" s="202"/>
      <c r="ANR23" s="202"/>
      <c r="ANS23" s="202"/>
      <c r="ANT23" s="202"/>
      <c r="ANU23" s="202"/>
      <c r="ANV23" s="202"/>
      <c r="ANW23" s="202"/>
      <c r="ANX23" s="202"/>
      <c r="ANY23" s="202"/>
      <c r="ANZ23" s="202"/>
      <c r="AOA23" s="202"/>
      <c r="AOB23" s="202"/>
      <c r="AOC23" s="202"/>
      <c r="AOD23" s="202"/>
      <c r="AOE23" s="202"/>
      <c r="AOF23" s="202"/>
      <c r="AOG23" s="202"/>
      <c r="AOH23" s="202"/>
      <c r="AOI23" s="202"/>
      <c r="AOJ23" s="202"/>
      <c r="AOK23" s="202"/>
      <c r="AOL23" s="202"/>
      <c r="AOM23" s="202"/>
      <c r="AON23" s="202"/>
      <c r="AOO23" s="202"/>
      <c r="AOP23" s="202"/>
      <c r="AOQ23" s="202"/>
      <c r="AOR23" s="202"/>
      <c r="AOS23" s="202"/>
      <c r="AOT23" s="202"/>
      <c r="AOU23" s="202"/>
      <c r="AOV23" s="202"/>
      <c r="AOW23" s="202"/>
      <c r="AOX23" s="202"/>
      <c r="AOY23" s="202"/>
      <c r="AOZ23" s="202"/>
      <c r="APA23" s="202"/>
      <c r="APB23" s="202"/>
      <c r="APC23" s="202"/>
      <c r="APD23" s="202"/>
      <c r="APE23" s="202"/>
      <c r="APF23" s="202"/>
      <c r="APG23" s="202"/>
      <c r="APH23" s="202"/>
      <c r="API23" s="202"/>
      <c r="APJ23" s="202"/>
      <c r="APK23" s="202"/>
      <c r="APL23" s="202"/>
      <c r="APM23" s="202"/>
      <c r="APN23" s="202"/>
      <c r="APO23" s="202"/>
      <c r="APP23" s="202"/>
      <c r="APQ23" s="202"/>
      <c r="APR23" s="202"/>
      <c r="APS23" s="202"/>
      <c r="APT23" s="202"/>
      <c r="APU23" s="202"/>
      <c r="APV23" s="202"/>
      <c r="APW23" s="202"/>
      <c r="APX23" s="202"/>
      <c r="APY23" s="202"/>
      <c r="APZ23" s="202"/>
      <c r="AQA23" s="202"/>
      <c r="AQB23" s="202"/>
      <c r="AQC23" s="202"/>
      <c r="AQD23" s="202"/>
      <c r="AQE23" s="202"/>
      <c r="AQF23" s="202"/>
      <c r="AQG23" s="202"/>
      <c r="AQH23" s="202"/>
      <c r="AQI23" s="202"/>
      <c r="AQJ23" s="202"/>
      <c r="AQK23" s="202"/>
      <c r="AQL23" s="202"/>
      <c r="AQM23" s="202"/>
      <c r="AQN23" s="202"/>
      <c r="AQO23" s="202"/>
      <c r="AQP23" s="202"/>
      <c r="AQQ23" s="202"/>
      <c r="AQR23" s="202"/>
      <c r="AQS23" s="202"/>
      <c r="AQT23" s="202"/>
      <c r="AQU23" s="202"/>
      <c r="AQV23" s="202"/>
      <c r="AQW23" s="202"/>
      <c r="AQX23" s="202"/>
      <c r="AQY23" s="202"/>
      <c r="AQZ23" s="202"/>
      <c r="ARA23" s="202"/>
      <c r="ARB23" s="202"/>
      <c r="ARC23" s="202"/>
      <c r="ARD23" s="202"/>
      <c r="ARE23" s="202"/>
      <c r="ARF23" s="202"/>
      <c r="ARG23" s="202"/>
      <c r="ARH23" s="202"/>
      <c r="ARI23" s="202"/>
      <c r="ARJ23" s="202"/>
      <c r="ARK23" s="202"/>
      <c r="ARL23" s="202"/>
      <c r="ARM23" s="202"/>
      <c r="ARN23" s="202"/>
      <c r="ARO23" s="202"/>
      <c r="ARP23" s="202"/>
      <c r="ARQ23" s="202"/>
      <c r="ARR23" s="202"/>
      <c r="ARS23" s="202"/>
      <c r="ART23" s="202"/>
      <c r="ARU23" s="202"/>
      <c r="ARV23" s="202"/>
      <c r="ARW23" s="202"/>
      <c r="ARX23" s="202"/>
      <c r="ARY23" s="202"/>
      <c r="ARZ23" s="202"/>
      <c r="ASA23" s="202"/>
      <c r="ASB23" s="202"/>
      <c r="ASC23" s="202"/>
      <c r="ASD23" s="202"/>
      <c r="ASE23" s="202"/>
      <c r="ASF23" s="202"/>
      <c r="ASG23" s="202"/>
      <c r="ASH23" s="202"/>
      <c r="ASI23" s="202"/>
    </row>
    <row r="24" spans="1:1179" s="203" customFormat="1" ht="15" customHeight="1">
      <c r="A24" s="226" t="s">
        <v>310</v>
      </c>
      <c r="B24" s="227">
        <v>70</v>
      </c>
      <c r="C24" s="210">
        <f t="shared" si="19"/>
        <v>140</v>
      </c>
      <c r="D24" s="697">
        <v>1.5</v>
      </c>
      <c r="E24" s="227">
        <v>105.96000000000001</v>
      </c>
      <c r="F24" s="227">
        <v>105.88000000000001</v>
      </c>
      <c r="G24" s="227">
        <v>109.73</v>
      </c>
      <c r="H24" s="227">
        <v>109.12</v>
      </c>
      <c r="I24" s="227">
        <f t="shared" si="1"/>
        <v>3.77</v>
      </c>
      <c r="J24" s="227">
        <f t="shared" si="2"/>
        <v>3.24</v>
      </c>
      <c r="K24" s="227">
        <f t="shared" si="3"/>
        <v>3.61</v>
      </c>
      <c r="L24" s="227">
        <f t="shared" si="4"/>
        <v>3</v>
      </c>
      <c r="M24" s="349">
        <f t="shared" si="20"/>
        <v>0.4</v>
      </c>
      <c r="N24" s="227">
        <f t="shared" si="5"/>
        <v>21.000000000000004</v>
      </c>
      <c r="O24" s="227">
        <f t="shared" si="6"/>
        <v>294</v>
      </c>
      <c r="P24" s="227">
        <f t="shared" si="7"/>
        <v>315</v>
      </c>
      <c r="Q24" s="227">
        <f t="shared" si="8"/>
        <v>128.1</v>
      </c>
      <c r="R24" s="227">
        <f t="shared" si="9"/>
        <v>0</v>
      </c>
      <c r="S24" s="349">
        <f t="shared" si="21"/>
        <v>758.1</v>
      </c>
      <c r="T24" s="227">
        <f t="shared" si="22"/>
        <v>367.5</v>
      </c>
      <c r="U24" s="227">
        <f t="shared" si="10"/>
        <v>390.6</v>
      </c>
      <c r="V24" s="227">
        <f t="shared" si="11"/>
        <v>243.8</v>
      </c>
      <c r="W24" s="227">
        <f t="shared" si="12"/>
        <v>0</v>
      </c>
      <c r="X24" s="227">
        <f t="shared" si="13"/>
        <v>0</v>
      </c>
      <c r="Y24" s="227">
        <f t="shared" si="14"/>
        <v>505.4</v>
      </c>
      <c r="Z24" s="227">
        <f t="shared" si="15"/>
        <v>0</v>
      </c>
      <c r="AA24" s="227">
        <f t="shared" si="16"/>
        <v>210</v>
      </c>
      <c r="AB24" s="227">
        <v>2</v>
      </c>
      <c r="AC24" s="209">
        <f t="shared" si="23"/>
        <v>10</v>
      </c>
      <c r="AD24" s="209"/>
      <c r="AE24" s="227">
        <f t="shared" si="24"/>
        <v>70</v>
      </c>
      <c r="AF24" s="227">
        <f t="shared" si="17"/>
        <v>1</v>
      </c>
      <c r="AG24" s="349">
        <f t="shared" si="25"/>
        <v>1.5699999999999958</v>
      </c>
      <c r="AH24" s="227" t="s">
        <v>351</v>
      </c>
      <c r="AI24" s="227">
        <f t="shared" si="18"/>
        <v>0</v>
      </c>
      <c r="AJ24" s="234"/>
      <c r="AK24" s="202"/>
      <c r="AL24" s="211"/>
      <c r="AM24" s="211"/>
      <c r="AN24" s="202"/>
      <c r="AO24" s="202"/>
      <c r="AP24" s="202"/>
      <c r="AQ24" s="202"/>
      <c r="AR24" s="202"/>
      <c r="AS24" s="202"/>
      <c r="AT24" s="202"/>
      <c r="AU24" s="202"/>
      <c r="AV24" s="202"/>
      <c r="AW24" s="202"/>
      <c r="AX24" s="202"/>
      <c r="AY24" s="202"/>
      <c r="AZ24" s="202"/>
      <c r="BA24" s="202"/>
      <c r="BB24" s="202"/>
      <c r="BC24" s="202"/>
      <c r="BD24" s="202"/>
      <c r="BE24" s="202"/>
      <c r="BF24" s="202"/>
      <c r="BG24" s="202"/>
      <c r="BH24" s="202"/>
      <c r="BI24" s="202"/>
      <c r="BJ24" s="202"/>
      <c r="BK24" s="202"/>
      <c r="BL24" s="202"/>
      <c r="BM24" s="202"/>
      <c r="BN24" s="202"/>
      <c r="BO24" s="202"/>
      <c r="BP24" s="202"/>
      <c r="BQ24" s="202"/>
      <c r="BR24" s="202"/>
      <c r="BS24" s="202"/>
      <c r="BT24" s="202"/>
      <c r="BU24" s="202"/>
      <c r="BV24" s="202"/>
      <c r="BW24" s="202"/>
      <c r="BX24" s="202"/>
      <c r="BY24" s="202"/>
      <c r="BZ24" s="202"/>
      <c r="CA24" s="202"/>
      <c r="CB24" s="202"/>
      <c r="CC24" s="202"/>
      <c r="CD24" s="202"/>
      <c r="CE24" s="202"/>
      <c r="CF24" s="202"/>
      <c r="CG24" s="202"/>
      <c r="CH24" s="202"/>
      <c r="CI24" s="202"/>
      <c r="CJ24" s="202"/>
      <c r="CK24" s="202"/>
      <c r="CL24" s="202"/>
      <c r="CM24" s="202"/>
      <c r="CN24" s="202"/>
      <c r="CO24" s="202"/>
      <c r="CP24" s="202"/>
      <c r="CQ24" s="202"/>
      <c r="CR24" s="202"/>
      <c r="CS24" s="202"/>
      <c r="CT24" s="202"/>
      <c r="CU24" s="202"/>
      <c r="CV24" s="202"/>
      <c r="CW24" s="202"/>
      <c r="CX24" s="202"/>
      <c r="CY24" s="202"/>
      <c r="CZ24" s="202"/>
      <c r="DA24" s="202"/>
      <c r="DB24" s="202"/>
      <c r="DC24" s="202"/>
      <c r="DD24" s="202"/>
      <c r="DE24" s="202"/>
      <c r="DF24" s="202"/>
      <c r="DG24" s="202"/>
      <c r="DH24" s="202"/>
      <c r="DI24" s="202"/>
      <c r="DJ24" s="202"/>
      <c r="DK24" s="202"/>
      <c r="DL24" s="202"/>
      <c r="DM24" s="202"/>
      <c r="DN24" s="202"/>
      <c r="DO24" s="202"/>
      <c r="DP24" s="202"/>
      <c r="DQ24" s="202"/>
      <c r="DR24" s="202"/>
      <c r="DS24" s="202"/>
      <c r="DT24" s="202"/>
      <c r="DU24" s="202"/>
      <c r="DV24" s="202"/>
      <c r="DW24" s="202"/>
      <c r="DX24" s="202"/>
      <c r="DY24" s="202"/>
      <c r="DZ24" s="202"/>
      <c r="EA24" s="202"/>
      <c r="EB24" s="202"/>
      <c r="EC24" s="202"/>
      <c r="ED24" s="202"/>
      <c r="EE24" s="202"/>
      <c r="EF24" s="202"/>
      <c r="EG24" s="202"/>
      <c r="EH24" s="202"/>
      <c r="EI24" s="202"/>
      <c r="EJ24" s="202"/>
      <c r="EK24" s="202"/>
      <c r="EL24" s="202"/>
      <c r="EM24" s="202"/>
      <c r="EN24" s="202"/>
      <c r="EO24" s="202"/>
      <c r="EP24" s="202"/>
      <c r="EQ24" s="202"/>
      <c r="ER24" s="202"/>
      <c r="ES24" s="202"/>
      <c r="ET24" s="202"/>
      <c r="EU24" s="202"/>
      <c r="EV24" s="202"/>
      <c r="EW24" s="202"/>
      <c r="EX24" s="202"/>
      <c r="EY24" s="202"/>
      <c r="EZ24" s="202"/>
      <c r="FA24" s="202"/>
      <c r="FB24" s="202"/>
      <c r="FC24" s="202"/>
      <c r="FD24" s="202"/>
      <c r="FE24" s="202"/>
      <c r="FF24" s="202"/>
      <c r="FG24" s="202"/>
      <c r="FH24" s="202"/>
      <c r="FI24" s="202"/>
      <c r="FJ24" s="202"/>
      <c r="FK24" s="202"/>
      <c r="FL24" s="202"/>
      <c r="FM24" s="202"/>
      <c r="FN24" s="202"/>
      <c r="FO24" s="202"/>
      <c r="FP24" s="202"/>
      <c r="FQ24" s="202"/>
      <c r="FR24" s="202"/>
      <c r="FS24" s="202"/>
      <c r="FT24" s="202"/>
      <c r="FU24" s="202"/>
      <c r="FV24" s="202"/>
      <c r="FW24" s="202"/>
      <c r="FX24" s="202"/>
      <c r="FY24" s="202"/>
      <c r="FZ24" s="202"/>
      <c r="GA24" s="202"/>
      <c r="GB24" s="202"/>
      <c r="GC24" s="202"/>
      <c r="GD24" s="202"/>
      <c r="GE24" s="202"/>
      <c r="GF24" s="202"/>
      <c r="GG24" s="202"/>
      <c r="GH24" s="202"/>
      <c r="GI24" s="202"/>
      <c r="GJ24" s="202"/>
      <c r="GK24" s="202"/>
      <c r="GL24" s="202"/>
      <c r="GM24" s="202"/>
      <c r="GN24" s="202"/>
      <c r="GO24" s="202"/>
      <c r="GP24" s="202"/>
      <c r="GQ24" s="202"/>
      <c r="GR24" s="202"/>
      <c r="GS24" s="202"/>
      <c r="GT24" s="202"/>
      <c r="GU24" s="202"/>
      <c r="GV24" s="202"/>
      <c r="GW24" s="202"/>
      <c r="GX24" s="202"/>
      <c r="GY24" s="202"/>
      <c r="GZ24" s="202"/>
      <c r="HA24" s="202"/>
      <c r="HB24" s="202"/>
      <c r="HC24" s="202"/>
      <c r="HD24" s="202"/>
      <c r="HE24" s="202"/>
      <c r="HF24" s="202"/>
      <c r="HG24" s="202"/>
      <c r="HH24" s="202"/>
      <c r="HI24" s="202"/>
      <c r="HJ24" s="202"/>
      <c r="HK24" s="202"/>
      <c r="HL24" s="202"/>
      <c r="HM24" s="202"/>
      <c r="HN24" s="202"/>
      <c r="HO24" s="202"/>
      <c r="HP24" s="202"/>
      <c r="HQ24" s="202"/>
      <c r="HR24" s="202"/>
      <c r="HS24" s="202"/>
      <c r="HT24" s="202"/>
      <c r="HU24" s="202"/>
      <c r="HV24" s="202"/>
      <c r="HW24" s="202"/>
      <c r="HX24" s="202"/>
      <c r="HY24" s="202"/>
      <c r="HZ24" s="202"/>
      <c r="IA24" s="202"/>
      <c r="IB24" s="202"/>
      <c r="IC24" s="202"/>
      <c r="ID24" s="202"/>
      <c r="IE24" s="202"/>
      <c r="IF24" s="202"/>
      <c r="IG24" s="202"/>
      <c r="IH24" s="202"/>
      <c r="II24" s="202"/>
      <c r="IJ24" s="202"/>
      <c r="IK24" s="202"/>
      <c r="IL24" s="202"/>
      <c r="IM24" s="202"/>
      <c r="IN24" s="202"/>
      <c r="IO24" s="202"/>
      <c r="IP24" s="202"/>
      <c r="IQ24" s="202"/>
      <c r="IR24" s="202"/>
      <c r="IS24" s="202"/>
      <c r="IT24" s="202"/>
      <c r="IU24" s="202"/>
      <c r="IV24" s="202"/>
      <c r="IW24" s="202"/>
      <c r="IX24" s="202"/>
      <c r="IY24" s="202"/>
      <c r="IZ24" s="202"/>
      <c r="JA24" s="202"/>
      <c r="JB24" s="202"/>
      <c r="JC24" s="202"/>
      <c r="JD24" s="202"/>
      <c r="JE24" s="202"/>
      <c r="JF24" s="202"/>
      <c r="JG24" s="202"/>
      <c r="JH24" s="202"/>
      <c r="JI24" s="202"/>
      <c r="JJ24" s="202"/>
      <c r="JK24" s="202"/>
      <c r="JL24" s="202"/>
      <c r="JM24" s="202"/>
      <c r="JN24" s="202"/>
      <c r="JO24" s="202"/>
      <c r="JP24" s="202"/>
      <c r="JQ24" s="202"/>
      <c r="JR24" s="202"/>
      <c r="JS24" s="202"/>
      <c r="JT24" s="202"/>
      <c r="JU24" s="202"/>
      <c r="JV24" s="202"/>
      <c r="JW24" s="202"/>
      <c r="JX24" s="202"/>
      <c r="JY24" s="202"/>
      <c r="JZ24" s="202"/>
      <c r="KA24" s="202"/>
      <c r="KB24" s="202"/>
      <c r="KC24" s="202"/>
      <c r="KD24" s="202"/>
      <c r="KE24" s="202"/>
      <c r="KF24" s="202"/>
      <c r="KG24" s="202"/>
      <c r="KH24" s="202"/>
      <c r="KI24" s="202"/>
      <c r="KJ24" s="202"/>
      <c r="KK24" s="202"/>
      <c r="KL24" s="202"/>
      <c r="KM24" s="202"/>
      <c r="KN24" s="202"/>
      <c r="KO24" s="202"/>
      <c r="KP24" s="202"/>
      <c r="KQ24" s="202"/>
      <c r="KR24" s="202"/>
      <c r="KS24" s="202"/>
      <c r="KT24" s="202"/>
      <c r="KU24" s="202"/>
      <c r="KV24" s="202"/>
      <c r="KW24" s="202"/>
      <c r="KX24" s="202"/>
      <c r="KY24" s="202"/>
      <c r="KZ24" s="202"/>
      <c r="LA24" s="202"/>
      <c r="LB24" s="202"/>
      <c r="LC24" s="202"/>
      <c r="LD24" s="202"/>
      <c r="LE24" s="202"/>
      <c r="LF24" s="202"/>
      <c r="LG24" s="202"/>
      <c r="LH24" s="202"/>
      <c r="LI24" s="202"/>
      <c r="LJ24" s="202"/>
      <c r="LK24" s="202"/>
      <c r="LL24" s="202"/>
      <c r="LM24" s="202"/>
      <c r="LN24" s="202"/>
      <c r="LO24" s="202"/>
      <c r="LP24" s="202"/>
      <c r="LQ24" s="202"/>
      <c r="LR24" s="202"/>
      <c r="LS24" s="202"/>
      <c r="LT24" s="202"/>
      <c r="LU24" s="202"/>
      <c r="LV24" s="202"/>
      <c r="LW24" s="202"/>
      <c r="LX24" s="202"/>
      <c r="LY24" s="202"/>
      <c r="LZ24" s="202"/>
      <c r="MA24" s="202"/>
      <c r="MB24" s="202"/>
      <c r="MC24" s="202"/>
      <c r="MD24" s="202"/>
      <c r="ME24" s="202"/>
      <c r="MF24" s="202"/>
      <c r="MG24" s="202"/>
      <c r="MH24" s="202"/>
      <c r="MI24" s="202"/>
      <c r="MJ24" s="202"/>
      <c r="MK24" s="202"/>
      <c r="ML24" s="202"/>
      <c r="MM24" s="202"/>
      <c r="MN24" s="202"/>
      <c r="MO24" s="202"/>
      <c r="MP24" s="202"/>
      <c r="MQ24" s="202"/>
      <c r="MR24" s="202"/>
      <c r="MS24" s="202"/>
      <c r="MT24" s="202"/>
      <c r="MU24" s="202"/>
      <c r="MV24" s="202"/>
      <c r="MW24" s="202"/>
      <c r="MX24" s="202"/>
      <c r="MY24" s="202"/>
      <c r="MZ24" s="202"/>
      <c r="NA24" s="202"/>
      <c r="NB24" s="202"/>
      <c r="NC24" s="202"/>
      <c r="ND24" s="202"/>
      <c r="NE24" s="202"/>
      <c r="NF24" s="202"/>
      <c r="NG24" s="202"/>
      <c r="NH24" s="202"/>
      <c r="NI24" s="202"/>
      <c r="NJ24" s="202"/>
      <c r="NK24" s="202"/>
      <c r="NL24" s="202"/>
      <c r="NM24" s="202"/>
      <c r="NN24" s="202"/>
      <c r="NO24" s="202"/>
      <c r="NP24" s="202"/>
      <c r="NQ24" s="202"/>
      <c r="NR24" s="202"/>
      <c r="NS24" s="202"/>
      <c r="NT24" s="202"/>
      <c r="NU24" s="202"/>
      <c r="NV24" s="202"/>
      <c r="NW24" s="202"/>
      <c r="NX24" s="202"/>
      <c r="NY24" s="202"/>
      <c r="NZ24" s="202"/>
      <c r="OA24" s="202"/>
      <c r="OB24" s="202"/>
      <c r="OC24" s="202"/>
      <c r="OD24" s="202"/>
      <c r="OE24" s="202"/>
      <c r="OF24" s="202"/>
      <c r="OG24" s="202"/>
      <c r="OH24" s="202"/>
      <c r="OI24" s="202"/>
      <c r="OJ24" s="202"/>
      <c r="OK24" s="202"/>
      <c r="OL24" s="202"/>
      <c r="OM24" s="202"/>
      <c r="ON24" s="202"/>
      <c r="OO24" s="202"/>
      <c r="OP24" s="202"/>
      <c r="OQ24" s="202"/>
      <c r="OR24" s="202"/>
      <c r="OS24" s="202"/>
      <c r="OT24" s="202"/>
      <c r="OU24" s="202"/>
      <c r="OV24" s="202"/>
      <c r="OW24" s="202"/>
      <c r="OX24" s="202"/>
      <c r="OY24" s="202"/>
      <c r="OZ24" s="202"/>
      <c r="PA24" s="202"/>
      <c r="PB24" s="202"/>
      <c r="PC24" s="202"/>
      <c r="PD24" s="202"/>
      <c r="PE24" s="202"/>
      <c r="PF24" s="202"/>
      <c r="PG24" s="202"/>
      <c r="PH24" s="202"/>
      <c r="PI24" s="202"/>
      <c r="PJ24" s="202"/>
      <c r="PK24" s="202"/>
      <c r="PL24" s="202"/>
      <c r="PM24" s="202"/>
      <c r="PN24" s="202"/>
      <c r="PO24" s="202"/>
      <c r="PP24" s="202"/>
      <c r="PQ24" s="202"/>
      <c r="PR24" s="202"/>
      <c r="PS24" s="202"/>
      <c r="PT24" s="202"/>
      <c r="PU24" s="202"/>
      <c r="PV24" s="202"/>
      <c r="PW24" s="202"/>
      <c r="PX24" s="202"/>
      <c r="PY24" s="202"/>
      <c r="PZ24" s="202"/>
      <c r="QA24" s="202"/>
      <c r="QB24" s="202"/>
      <c r="QC24" s="202"/>
      <c r="QD24" s="202"/>
      <c r="QE24" s="202"/>
      <c r="QF24" s="202"/>
      <c r="QG24" s="202"/>
      <c r="QH24" s="202"/>
      <c r="QI24" s="202"/>
      <c r="QJ24" s="202"/>
      <c r="QK24" s="202"/>
      <c r="QL24" s="202"/>
      <c r="QM24" s="202"/>
      <c r="QN24" s="202"/>
      <c r="QO24" s="202"/>
      <c r="QP24" s="202"/>
      <c r="QQ24" s="202"/>
      <c r="QR24" s="202"/>
      <c r="QS24" s="202"/>
      <c r="QT24" s="202"/>
      <c r="QU24" s="202"/>
      <c r="QV24" s="202"/>
      <c r="QW24" s="202"/>
      <c r="QX24" s="202"/>
      <c r="QY24" s="202"/>
      <c r="QZ24" s="202"/>
      <c r="RA24" s="202"/>
      <c r="RB24" s="202"/>
      <c r="RC24" s="202"/>
      <c r="RD24" s="202"/>
      <c r="RE24" s="202"/>
      <c r="RF24" s="202"/>
      <c r="RG24" s="202"/>
      <c r="RH24" s="202"/>
      <c r="RI24" s="202"/>
      <c r="RJ24" s="202"/>
      <c r="RK24" s="202"/>
      <c r="RL24" s="202"/>
      <c r="RM24" s="202"/>
      <c r="RN24" s="202"/>
      <c r="RO24" s="202"/>
      <c r="RP24" s="202"/>
      <c r="RQ24" s="202"/>
      <c r="RR24" s="202"/>
      <c r="RS24" s="202"/>
      <c r="RT24" s="202"/>
      <c r="RU24" s="202"/>
      <c r="RV24" s="202"/>
      <c r="RW24" s="202"/>
      <c r="RX24" s="202"/>
      <c r="RY24" s="202"/>
      <c r="RZ24" s="202"/>
      <c r="SA24" s="202"/>
      <c r="SB24" s="202"/>
      <c r="SC24" s="202"/>
      <c r="SD24" s="202"/>
      <c r="SE24" s="202"/>
      <c r="SF24" s="202"/>
      <c r="SG24" s="202"/>
      <c r="SH24" s="202"/>
      <c r="SI24" s="202"/>
      <c r="SJ24" s="202"/>
      <c r="SK24" s="202"/>
      <c r="SL24" s="202"/>
      <c r="SM24" s="202"/>
      <c r="SN24" s="202"/>
      <c r="SO24" s="202"/>
      <c r="SP24" s="202"/>
      <c r="SQ24" s="202"/>
      <c r="SR24" s="202"/>
      <c r="SS24" s="202"/>
      <c r="ST24" s="202"/>
      <c r="SU24" s="202"/>
      <c r="SV24" s="202"/>
      <c r="SW24" s="202"/>
      <c r="SX24" s="202"/>
      <c r="SY24" s="202"/>
      <c r="SZ24" s="202"/>
      <c r="TA24" s="202"/>
      <c r="TB24" s="202"/>
      <c r="TC24" s="202"/>
      <c r="TD24" s="202"/>
      <c r="TE24" s="202"/>
      <c r="TF24" s="202"/>
      <c r="TG24" s="202"/>
      <c r="TH24" s="202"/>
      <c r="TI24" s="202"/>
      <c r="TJ24" s="202"/>
      <c r="TK24" s="202"/>
      <c r="TL24" s="202"/>
      <c r="TM24" s="202"/>
      <c r="TN24" s="202"/>
      <c r="TO24" s="202"/>
      <c r="TP24" s="202"/>
      <c r="TQ24" s="202"/>
      <c r="TR24" s="202"/>
      <c r="TS24" s="202"/>
      <c r="TT24" s="202"/>
      <c r="TU24" s="202"/>
      <c r="TV24" s="202"/>
      <c r="TW24" s="202"/>
      <c r="TX24" s="202"/>
      <c r="TY24" s="202"/>
      <c r="TZ24" s="202"/>
      <c r="UA24" s="202"/>
      <c r="UB24" s="202"/>
      <c r="UC24" s="202"/>
      <c r="UD24" s="202"/>
      <c r="UE24" s="202"/>
      <c r="UF24" s="202"/>
      <c r="UG24" s="202"/>
      <c r="UH24" s="202"/>
      <c r="UI24" s="202"/>
      <c r="UJ24" s="202"/>
      <c r="UK24" s="202"/>
      <c r="UL24" s="202"/>
      <c r="UM24" s="202"/>
      <c r="UN24" s="202"/>
      <c r="UO24" s="202"/>
      <c r="UP24" s="202"/>
      <c r="UQ24" s="202"/>
      <c r="UR24" s="202"/>
      <c r="US24" s="202"/>
      <c r="UT24" s="202"/>
      <c r="UU24" s="202"/>
      <c r="UV24" s="202"/>
      <c r="UW24" s="202"/>
      <c r="UX24" s="202"/>
      <c r="UY24" s="202"/>
      <c r="UZ24" s="202"/>
      <c r="VA24" s="202"/>
      <c r="VB24" s="202"/>
      <c r="VC24" s="202"/>
      <c r="VD24" s="202"/>
      <c r="VE24" s="202"/>
      <c r="VF24" s="202"/>
      <c r="VG24" s="202"/>
      <c r="VH24" s="202"/>
      <c r="VI24" s="202"/>
      <c r="VJ24" s="202"/>
      <c r="VK24" s="202"/>
      <c r="VL24" s="202"/>
      <c r="VM24" s="202"/>
      <c r="VN24" s="202"/>
      <c r="VO24" s="202"/>
      <c r="VP24" s="202"/>
      <c r="VQ24" s="202"/>
      <c r="VR24" s="202"/>
      <c r="VS24" s="202"/>
      <c r="VT24" s="202"/>
      <c r="VU24" s="202"/>
      <c r="VV24" s="202"/>
      <c r="VW24" s="202"/>
      <c r="VX24" s="202"/>
      <c r="VY24" s="202"/>
      <c r="VZ24" s="202"/>
      <c r="WA24" s="202"/>
      <c r="WB24" s="202"/>
      <c r="WC24" s="202"/>
      <c r="WD24" s="202"/>
      <c r="WE24" s="202"/>
      <c r="WF24" s="202"/>
      <c r="WG24" s="202"/>
      <c r="WH24" s="202"/>
      <c r="WI24" s="202"/>
      <c r="WJ24" s="202"/>
      <c r="WK24" s="202"/>
      <c r="WL24" s="202"/>
      <c r="WM24" s="202"/>
      <c r="WN24" s="202"/>
      <c r="WO24" s="202"/>
      <c r="WP24" s="202"/>
      <c r="WQ24" s="202"/>
      <c r="WR24" s="202"/>
      <c r="WS24" s="202"/>
      <c r="WT24" s="202"/>
      <c r="WU24" s="202"/>
      <c r="WV24" s="202"/>
      <c r="WW24" s="202"/>
      <c r="WX24" s="202"/>
      <c r="WY24" s="202"/>
      <c r="WZ24" s="202"/>
      <c r="XA24" s="202"/>
      <c r="XB24" s="202"/>
      <c r="XC24" s="202"/>
      <c r="XD24" s="202"/>
      <c r="XE24" s="202"/>
      <c r="XF24" s="202"/>
      <c r="XG24" s="202"/>
      <c r="XH24" s="202"/>
      <c r="XI24" s="202"/>
      <c r="XJ24" s="202"/>
      <c r="XK24" s="202"/>
      <c r="XL24" s="202"/>
      <c r="XM24" s="202"/>
      <c r="XN24" s="202"/>
      <c r="XO24" s="202"/>
      <c r="XP24" s="202"/>
      <c r="XQ24" s="202"/>
      <c r="XR24" s="202"/>
      <c r="XS24" s="202"/>
      <c r="XT24" s="202"/>
      <c r="XU24" s="202"/>
      <c r="XV24" s="202"/>
      <c r="XW24" s="202"/>
      <c r="XX24" s="202"/>
      <c r="XY24" s="202"/>
      <c r="XZ24" s="202"/>
      <c r="YA24" s="202"/>
      <c r="YB24" s="202"/>
      <c r="YC24" s="202"/>
      <c r="YD24" s="202"/>
      <c r="YE24" s="202"/>
      <c r="YF24" s="202"/>
      <c r="YG24" s="202"/>
      <c r="YH24" s="202"/>
      <c r="YI24" s="202"/>
      <c r="YJ24" s="202"/>
      <c r="YK24" s="202"/>
      <c r="YL24" s="202"/>
      <c r="YM24" s="202"/>
      <c r="YN24" s="202"/>
      <c r="YO24" s="202"/>
      <c r="YP24" s="202"/>
      <c r="YQ24" s="202"/>
      <c r="YR24" s="202"/>
      <c r="YS24" s="202"/>
      <c r="YT24" s="202"/>
      <c r="YU24" s="202"/>
      <c r="YV24" s="202"/>
      <c r="YW24" s="202"/>
      <c r="YX24" s="202"/>
      <c r="YY24" s="202"/>
      <c r="YZ24" s="202"/>
      <c r="ZA24" s="202"/>
      <c r="ZB24" s="202"/>
      <c r="ZC24" s="202"/>
      <c r="ZD24" s="202"/>
      <c r="ZE24" s="202"/>
      <c r="ZF24" s="202"/>
      <c r="ZG24" s="202"/>
      <c r="ZH24" s="202"/>
      <c r="ZI24" s="202"/>
      <c r="ZJ24" s="202"/>
      <c r="ZK24" s="202"/>
      <c r="ZL24" s="202"/>
      <c r="ZM24" s="202"/>
      <c r="ZN24" s="202"/>
      <c r="ZO24" s="202"/>
      <c r="ZP24" s="202"/>
      <c r="ZQ24" s="202"/>
      <c r="ZR24" s="202"/>
      <c r="ZS24" s="202"/>
      <c r="ZT24" s="202"/>
      <c r="ZU24" s="202"/>
      <c r="ZV24" s="202"/>
      <c r="ZW24" s="202"/>
      <c r="ZX24" s="202"/>
      <c r="ZY24" s="202"/>
      <c r="ZZ24" s="202"/>
      <c r="AAA24" s="202"/>
      <c r="AAB24" s="202"/>
      <c r="AAC24" s="202"/>
      <c r="AAD24" s="202"/>
      <c r="AAE24" s="202"/>
      <c r="AAF24" s="202"/>
      <c r="AAG24" s="202"/>
      <c r="AAH24" s="202"/>
      <c r="AAI24" s="202"/>
      <c r="AAJ24" s="202"/>
      <c r="AAK24" s="202"/>
      <c r="AAL24" s="202"/>
      <c r="AAM24" s="202"/>
      <c r="AAN24" s="202"/>
      <c r="AAO24" s="202"/>
      <c r="AAP24" s="202"/>
      <c r="AAQ24" s="202"/>
      <c r="AAR24" s="202"/>
      <c r="AAS24" s="202"/>
      <c r="AAT24" s="202"/>
      <c r="AAU24" s="202"/>
      <c r="AAV24" s="202"/>
      <c r="AAW24" s="202"/>
      <c r="AAX24" s="202"/>
      <c r="AAY24" s="202"/>
      <c r="AAZ24" s="202"/>
      <c r="ABA24" s="202"/>
      <c r="ABB24" s="202"/>
      <c r="ABC24" s="202"/>
      <c r="ABD24" s="202"/>
      <c r="ABE24" s="202"/>
      <c r="ABF24" s="202"/>
      <c r="ABG24" s="202"/>
      <c r="ABH24" s="202"/>
      <c r="ABI24" s="202"/>
      <c r="ABJ24" s="202"/>
      <c r="ABK24" s="202"/>
      <c r="ABL24" s="202"/>
      <c r="ABM24" s="202"/>
      <c r="ABN24" s="202"/>
      <c r="ABO24" s="202"/>
      <c r="ABP24" s="202"/>
      <c r="ABQ24" s="202"/>
      <c r="ABR24" s="202"/>
      <c r="ABS24" s="202"/>
      <c r="ABT24" s="202"/>
      <c r="ABU24" s="202"/>
      <c r="ABV24" s="202"/>
      <c r="ABW24" s="202"/>
      <c r="ABX24" s="202"/>
      <c r="ABY24" s="202"/>
      <c r="ABZ24" s="202"/>
      <c r="ACA24" s="202"/>
      <c r="ACB24" s="202"/>
      <c r="ACC24" s="202"/>
      <c r="ACD24" s="202"/>
      <c r="ACE24" s="202"/>
      <c r="ACF24" s="202"/>
      <c r="ACG24" s="202"/>
      <c r="ACH24" s="202"/>
      <c r="ACI24" s="202"/>
      <c r="ACJ24" s="202"/>
      <c r="ACK24" s="202"/>
      <c r="ACL24" s="202"/>
      <c r="ACM24" s="202"/>
      <c r="ACN24" s="202"/>
      <c r="ACO24" s="202"/>
      <c r="ACP24" s="202"/>
      <c r="ACQ24" s="202"/>
      <c r="ACR24" s="202"/>
      <c r="ACS24" s="202"/>
      <c r="ACT24" s="202"/>
      <c r="ACU24" s="202"/>
      <c r="ACV24" s="202"/>
      <c r="ACW24" s="202"/>
      <c r="ACX24" s="202"/>
      <c r="ACY24" s="202"/>
      <c r="ACZ24" s="202"/>
      <c r="ADA24" s="202"/>
      <c r="ADB24" s="202"/>
      <c r="ADC24" s="202"/>
      <c r="ADD24" s="202"/>
      <c r="ADE24" s="202"/>
      <c r="ADF24" s="202"/>
      <c r="ADG24" s="202"/>
      <c r="ADH24" s="202"/>
      <c r="ADI24" s="202"/>
      <c r="ADJ24" s="202"/>
      <c r="ADK24" s="202"/>
      <c r="ADL24" s="202"/>
      <c r="ADM24" s="202"/>
      <c r="ADN24" s="202"/>
      <c r="ADO24" s="202"/>
      <c r="ADP24" s="202"/>
      <c r="ADQ24" s="202"/>
      <c r="ADR24" s="202"/>
      <c r="ADS24" s="202"/>
      <c r="ADT24" s="202"/>
      <c r="ADU24" s="202"/>
      <c r="ADV24" s="202"/>
      <c r="ADW24" s="202"/>
      <c r="ADX24" s="202"/>
      <c r="ADY24" s="202"/>
      <c r="ADZ24" s="202"/>
      <c r="AEA24" s="202"/>
      <c r="AEB24" s="202"/>
      <c r="AEC24" s="202"/>
      <c r="AED24" s="202"/>
      <c r="AEE24" s="202"/>
      <c r="AEF24" s="202"/>
      <c r="AEG24" s="202"/>
      <c r="AEH24" s="202"/>
      <c r="AEI24" s="202"/>
      <c r="AEJ24" s="202"/>
      <c r="AEK24" s="202"/>
      <c r="AEL24" s="202"/>
      <c r="AEM24" s="202"/>
      <c r="AEN24" s="202"/>
      <c r="AEO24" s="202"/>
      <c r="AEP24" s="202"/>
      <c r="AEQ24" s="202"/>
      <c r="AER24" s="202"/>
      <c r="AES24" s="202"/>
      <c r="AET24" s="202"/>
      <c r="AEU24" s="202"/>
      <c r="AEV24" s="202"/>
      <c r="AEW24" s="202"/>
      <c r="AEX24" s="202"/>
      <c r="AEY24" s="202"/>
      <c r="AEZ24" s="202"/>
      <c r="AFA24" s="202"/>
      <c r="AFB24" s="202"/>
      <c r="AFC24" s="202"/>
      <c r="AFD24" s="202"/>
      <c r="AFE24" s="202"/>
      <c r="AFF24" s="202"/>
      <c r="AFG24" s="202"/>
      <c r="AFH24" s="202"/>
      <c r="AFI24" s="202"/>
      <c r="AFJ24" s="202"/>
      <c r="AFK24" s="202"/>
      <c r="AFL24" s="202"/>
      <c r="AFM24" s="202"/>
      <c r="AFN24" s="202"/>
      <c r="AFO24" s="202"/>
      <c r="AFP24" s="202"/>
      <c r="AFQ24" s="202"/>
      <c r="AFR24" s="202"/>
      <c r="AFS24" s="202"/>
      <c r="AFT24" s="202"/>
      <c r="AFU24" s="202"/>
      <c r="AFV24" s="202"/>
      <c r="AFW24" s="202"/>
      <c r="AFX24" s="202"/>
      <c r="AFY24" s="202"/>
      <c r="AFZ24" s="202"/>
      <c r="AGA24" s="202"/>
      <c r="AGB24" s="202"/>
      <c r="AGC24" s="202"/>
      <c r="AGD24" s="202"/>
      <c r="AGE24" s="202"/>
      <c r="AGF24" s="202"/>
      <c r="AGG24" s="202"/>
      <c r="AGH24" s="202"/>
      <c r="AGI24" s="202"/>
      <c r="AGJ24" s="202"/>
      <c r="AGK24" s="202"/>
      <c r="AGL24" s="202"/>
      <c r="AGM24" s="202"/>
      <c r="AGN24" s="202"/>
      <c r="AGO24" s="202"/>
      <c r="AGP24" s="202"/>
      <c r="AGQ24" s="202"/>
      <c r="AGR24" s="202"/>
      <c r="AGS24" s="202"/>
      <c r="AGT24" s="202"/>
      <c r="AGU24" s="202"/>
      <c r="AGV24" s="202"/>
      <c r="AGW24" s="202"/>
      <c r="AGX24" s="202"/>
      <c r="AGY24" s="202"/>
      <c r="AGZ24" s="202"/>
      <c r="AHA24" s="202"/>
      <c r="AHB24" s="202"/>
      <c r="AHC24" s="202"/>
      <c r="AHD24" s="202"/>
      <c r="AHE24" s="202"/>
      <c r="AHF24" s="202"/>
      <c r="AHG24" s="202"/>
      <c r="AHH24" s="202"/>
      <c r="AHI24" s="202"/>
      <c r="AHJ24" s="202"/>
      <c r="AHK24" s="202"/>
      <c r="AHL24" s="202"/>
      <c r="AHM24" s="202"/>
      <c r="AHN24" s="202"/>
      <c r="AHO24" s="202"/>
      <c r="AHP24" s="202"/>
      <c r="AHQ24" s="202"/>
      <c r="AHR24" s="202"/>
      <c r="AHS24" s="202"/>
      <c r="AHT24" s="202"/>
      <c r="AHU24" s="202"/>
      <c r="AHV24" s="202"/>
      <c r="AHW24" s="202"/>
      <c r="AHX24" s="202"/>
      <c r="AHY24" s="202"/>
      <c r="AHZ24" s="202"/>
      <c r="AIA24" s="202"/>
      <c r="AIB24" s="202"/>
      <c r="AIC24" s="202"/>
      <c r="AID24" s="202"/>
      <c r="AIE24" s="202"/>
      <c r="AIF24" s="202"/>
      <c r="AIG24" s="202"/>
      <c r="AIH24" s="202"/>
      <c r="AII24" s="202"/>
      <c r="AIJ24" s="202"/>
      <c r="AIK24" s="202"/>
      <c r="AIL24" s="202"/>
      <c r="AIM24" s="202"/>
      <c r="AIN24" s="202"/>
      <c r="AIO24" s="202"/>
      <c r="AIP24" s="202"/>
      <c r="AIQ24" s="202"/>
      <c r="AIR24" s="202"/>
      <c r="AIS24" s="202"/>
      <c r="AIT24" s="202"/>
      <c r="AIU24" s="202"/>
      <c r="AIV24" s="202"/>
      <c r="AIW24" s="202"/>
      <c r="AIX24" s="202"/>
      <c r="AIY24" s="202"/>
      <c r="AIZ24" s="202"/>
      <c r="AJA24" s="202"/>
      <c r="AJB24" s="202"/>
      <c r="AJC24" s="202"/>
      <c r="AJD24" s="202"/>
      <c r="AJE24" s="202"/>
      <c r="AJF24" s="202"/>
      <c r="AJG24" s="202"/>
      <c r="AJH24" s="202"/>
      <c r="AJI24" s="202"/>
      <c r="AJJ24" s="202"/>
      <c r="AJK24" s="202"/>
      <c r="AJL24" s="202"/>
      <c r="AJM24" s="202"/>
      <c r="AJN24" s="202"/>
      <c r="AJO24" s="202"/>
      <c r="AJP24" s="202"/>
      <c r="AJQ24" s="202"/>
      <c r="AJR24" s="202"/>
      <c r="AJS24" s="202"/>
      <c r="AJT24" s="202"/>
      <c r="AJU24" s="202"/>
      <c r="AJV24" s="202"/>
      <c r="AJW24" s="202"/>
      <c r="AJX24" s="202"/>
      <c r="AJY24" s="202"/>
      <c r="AJZ24" s="202"/>
      <c r="AKA24" s="202"/>
      <c r="AKB24" s="202"/>
      <c r="AKC24" s="202"/>
      <c r="AKD24" s="202"/>
      <c r="AKE24" s="202"/>
      <c r="AKF24" s="202"/>
      <c r="AKG24" s="202"/>
      <c r="AKH24" s="202"/>
      <c r="AKI24" s="202"/>
      <c r="AKJ24" s="202"/>
      <c r="AKK24" s="202"/>
      <c r="AKL24" s="202"/>
      <c r="AKM24" s="202"/>
      <c r="AKN24" s="202"/>
      <c r="AKO24" s="202"/>
      <c r="AKP24" s="202"/>
      <c r="AKQ24" s="202"/>
      <c r="AKR24" s="202"/>
      <c r="AKS24" s="202"/>
      <c r="AKT24" s="202"/>
      <c r="AKU24" s="202"/>
      <c r="AKV24" s="202"/>
      <c r="AKW24" s="202"/>
      <c r="AKX24" s="202"/>
      <c r="AKY24" s="202"/>
      <c r="AKZ24" s="202"/>
      <c r="ALA24" s="202"/>
      <c r="ALB24" s="202"/>
      <c r="ALC24" s="202"/>
      <c r="ALD24" s="202"/>
      <c r="ALE24" s="202"/>
      <c r="ALF24" s="202"/>
      <c r="ALG24" s="202"/>
      <c r="ALH24" s="202"/>
      <c r="ALI24" s="202"/>
      <c r="ALJ24" s="202"/>
      <c r="ALK24" s="202"/>
      <c r="ALL24" s="202"/>
      <c r="ALM24" s="202"/>
      <c r="ALN24" s="202"/>
      <c r="ALO24" s="202"/>
      <c r="ALP24" s="202"/>
      <c r="ALQ24" s="202"/>
      <c r="ALR24" s="202"/>
      <c r="ALS24" s="202"/>
      <c r="ALT24" s="202"/>
      <c r="ALU24" s="202"/>
      <c r="ALV24" s="202"/>
      <c r="ALW24" s="202"/>
      <c r="ALX24" s="202"/>
      <c r="ALY24" s="202"/>
      <c r="ALZ24" s="202"/>
      <c r="AMA24" s="202"/>
      <c r="AMB24" s="202"/>
      <c r="AMC24" s="202"/>
      <c r="AMD24" s="202"/>
      <c r="AME24" s="202"/>
      <c r="AMF24" s="202"/>
      <c r="AMG24" s="202"/>
      <c r="AMH24" s="202"/>
      <c r="AMI24" s="202"/>
      <c r="AMJ24" s="202"/>
      <c r="AMK24" s="202"/>
      <c r="AML24" s="202"/>
      <c r="AMM24" s="202"/>
      <c r="AMN24" s="202"/>
      <c r="AMO24" s="202"/>
      <c r="AMP24" s="202"/>
      <c r="AMQ24" s="202"/>
      <c r="AMR24" s="202"/>
      <c r="AMS24" s="202"/>
      <c r="AMT24" s="202"/>
      <c r="AMU24" s="202"/>
      <c r="AMV24" s="202"/>
      <c r="AMW24" s="202"/>
      <c r="AMX24" s="202"/>
      <c r="AMY24" s="202"/>
      <c r="AMZ24" s="202"/>
      <c r="ANA24" s="202"/>
      <c r="ANB24" s="202"/>
      <c r="ANC24" s="202"/>
      <c r="AND24" s="202"/>
      <c r="ANE24" s="202"/>
      <c r="ANF24" s="202"/>
      <c r="ANG24" s="202"/>
      <c r="ANH24" s="202"/>
      <c r="ANI24" s="202"/>
      <c r="ANJ24" s="202"/>
      <c r="ANK24" s="202"/>
      <c r="ANL24" s="202"/>
      <c r="ANM24" s="202"/>
      <c r="ANN24" s="202"/>
      <c r="ANO24" s="202"/>
      <c r="ANP24" s="202"/>
      <c r="ANQ24" s="202"/>
      <c r="ANR24" s="202"/>
      <c r="ANS24" s="202"/>
      <c r="ANT24" s="202"/>
      <c r="ANU24" s="202"/>
      <c r="ANV24" s="202"/>
      <c r="ANW24" s="202"/>
      <c r="ANX24" s="202"/>
      <c r="ANY24" s="202"/>
      <c r="ANZ24" s="202"/>
      <c r="AOA24" s="202"/>
      <c r="AOB24" s="202"/>
      <c r="AOC24" s="202"/>
      <c r="AOD24" s="202"/>
      <c r="AOE24" s="202"/>
      <c r="AOF24" s="202"/>
      <c r="AOG24" s="202"/>
      <c r="AOH24" s="202"/>
      <c r="AOI24" s="202"/>
      <c r="AOJ24" s="202"/>
      <c r="AOK24" s="202"/>
      <c r="AOL24" s="202"/>
      <c r="AOM24" s="202"/>
      <c r="AON24" s="202"/>
      <c r="AOO24" s="202"/>
      <c r="AOP24" s="202"/>
      <c r="AOQ24" s="202"/>
      <c r="AOR24" s="202"/>
      <c r="AOS24" s="202"/>
      <c r="AOT24" s="202"/>
      <c r="AOU24" s="202"/>
      <c r="AOV24" s="202"/>
      <c r="AOW24" s="202"/>
      <c r="AOX24" s="202"/>
      <c r="AOY24" s="202"/>
      <c r="AOZ24" s="202"/>
      <c r="APA24" s="202"/>
      <c r="APB24" s="202"/>
      <c r="APC24" s="202"/>
      <c r="APD24" s="202"/>
      <c r="APE24" s="202"/>
      <c r="APF24" s="202"/>
      <c r="APG24" s="202"/>
      <c r="APH24" s="202"/>
      <c r="API24" s="202"/>
      <c r="APJ24" s="202"/>
      <c r="APK24" s="202"/>
      <c r="APL24" s="202"/>
      <c r="APM24" s="202"/>
      <c r="APN24" s="202"/>
      <c r="APO24" s="202"/>
      <c r="APP24" s="202"/>
      <c r="APQ24" s="202"/>
      <c r="APR24" s="202"/>
      <c r="APS24" s="202"/>
      <c r="APT24" s="202"/>
      <c r="APU24" s="202"/>
      <c r="APV24" s="202"/>
      <c r="APW24" s="202"/>
      <c r="APX24" s="202"/>
      <c r="APY24" s="202"/>
      <c r="APZ24" s="202"/>
      <c r="AQA24" s="202"/>
      <c r="AQB24" s="202"/>
      <c r="AQC24" s="202"/>
      <c r="AQD24" s="202"/>
      <c r="AQE24" s="202"/>
      <c r="AQF24" s="202"/>
      <c r="AQG24" s="202"/>
      <c r="AQH24" s="202"/>
      <c r="AQI24" s="202"/>
      <c r="AQJ24" s="202"/>
      <c r="AQK24" s="202"/>
      <c r="AQL24" s="202"/>
      <c r="AQM24" s="202"/>
      <c r="AQN24" s="202"/>
      <c r="AQO24" s="202"/>
      <c r="AQP24" s="202"/>
      <c r="AQQ24" s="202"/>
      <c r="AQR24" s="202"/>
      <c r="AQS24" s="202"/>
      <c r="AQT24" s="202"/>
      <c r="AQU24" s="202"/>
      <c r="AQV24" s="202"/>
      <c r="AQW24" s="202"/>
      <c r="AQX24" s="202"/>
      <c r="AQY24" s="202"/>
      <c r="AQZ24" s="202"/>
      <c r="ARA24" s="202"/>
      <c r="ARB24" s="202"/>
      <c r="ARC24" s="202"/>
      <c r="ARD24" s="202"/>
      <c r="ARE24" s="202"/>
      <c r="ARF24" s="202"/>
      <c r="ARG24" s="202"/>
      <c r="ARH24" s="202"/>
      <c r="ARI24" s="202"/>
      <c r="ARJ24" s="202"/>
      <c r="ARK24" s="202"/>
      <c r="ARL24" s="202"/>
      <c r="ARM24" s="202"/>
      <c r="ARN24" s="202"/>
      <c r="ARO24" s="202"/>
      <c r="ARP24" s="202"/>
      <c r="ARQ24" s="202"/>
      <c r="ARR24" s="202"/>
      <c r="ARS24" s="202"/>
      <c r="ART24" s="202"/>
      <c r="ARU24" s="202"/>
      <c r="ARV24" s="202"/>
      <c r="ARW24" s="202"/>
      <c r="ARX24" s="202"/>
      <c r="ARY24" s="202"/>
      <c r="ARZ24" s="202"/>
      <c r="ASA24" s="202"/>
      <c r="ASB24" s="202"/>
      <c r="ASC24" s="202"/>
      <c r="ASD24" s="202"/>
      <c r="ASE24" s="202"/>
      <c r="ASF24" s="202"/>
      <c r="ASG24" s="202"/>
      <c r="ASH24" s="202"/>
      <c r="ASI24" s="202"/>
    </row>
    <row r="25" spans="1:1179" s="203" customFormat="1" ht="15" customHeight="1">
      <c r="A25" s="226" t="s">
        <v>401</v>
      </c>
      <c r="B25" s="227">
        <v>70</v>
      </c>
      <c r="C25" s="210">
        <f t="shared" si="19"/>
        <v>140</v>
      </c>
      <c r="D25" s="697">
        <v>1.5</v>
      </c>
      <c r="E25" s="227">
        <v>105.88000000000001</v>
      </c>
      <c r="F25" s="227">
        <v>105.8</v>
      </c>
      <c r="G25" s="227">
        <v>109.12</v>
      </c>
      <c r="H25" s="227">
        <v>109.99</v>
      </c>
      <c r="I25" s="227">
        <f t="shared" si="1"/>
        <v>3.24</v>
      </c>
      <c r="J25" s="227">
        <f t="shared" si="2"/>
        <v>4.1900000000000004</v>
      </c>
      <c r="K25" s="227">
        <f t="shared" si="3"/>
        <v>3.82</v>
      </c>
      <c r="L25" s="227">
        <f t="shared" si="4"/>
        <v>3</v>
      </c>
      <c r="M25" s="349">
        <f t="shared" si="20"/>
        <v>0.4</v>
      </c>
      <c r="N25" s="227">
        <f t="shared" si="5"/>
        <v>21.000000000000004</v>
      </c>
      <c r="O25" s="227">
        <f t="shared" si="6"/>
        <v>294</v>
      </c>
      <c r="P25" s="227">
        <f t="shared" si="7"/>
        <v>315</v>
      </c>
      <c r="Q25" s="227">
        <f t="shared" si="8"/>
        <v>172.2</v>
      </c>
      <c r="R25" s="227">
        <f t="shared" si="9"/>
        <v>0</v>
      </c>
      <c r="S25" s="349">
        <f t="shared" si="21"/>
        <v>802.2</v>
      </c>
      <c r="T25" s="227">
        <f t="shared" si="22"/>
        <v>367.5</v>
      </c>
      <c r="U25" s="227">
        <f t="shared" si="10"/>
        <v>434.7</v>
      </c>
      <c r="V25" s="227">
        <f t="shared" si="11"/>
        <v>243.8</v>
      </c>
      <c r="W25" s="227">
        <f t="shared" si="12"/>
        <v>0</v>
      </c>
      <c r="X25" s="227">
        <f t="shared" si="13"/>
        <v>0</v>
      </c>
      <c r="Y25" s="227">
        <f t="shared" si="14"/>
        <v>534.79999999999995</v>
      </c>
      <c r="Z25" s="227">
        <f t="shared" si="15"/>
        <v>0</v>
      </c>
      <c r="AA25" s="227">
        <f t="shared" si="16"/>
        <v>210</v>
      </c>
      <c r="AB25" s="227">
        <v>0</v>
      </c>
      <c r="AC25" s="209">
        <f t="shared" si="23"/>
        <v>0</v>
      </c>
      <c r="AD25" s="209"/>
      <c r="AE25" s="227">
        <f t="shared" si="24"/>
        <v>70</v>
      </c>
      <c r="AF25" s="227">
        <f t="shared" si="17"/>
        <v>1</v>
      </c>
      <c r="AG25" s="349">
        <f t="shared" si="25"/>
        <v>1.0399999999999947</v>
      </c>
      <c r="AH25" s="227" t="s">
        <v>351</v>
      </c>
      <c r="AI25" s="227">
        <f t="shared" si="18"/>
        <v>0</v>
      </c>
      <c r="AJ25" s="234"/>
      <c r="AK25" s="202"/>
      <c r="AL25" s="211"/>
      <c r="AM25" s="211"/>
      <c r="AN25" s="202"/>
      <c r="AO25" s="202"/>
      <c r="AP25" s="202"/>
      <c r="AQ25" s="202"/>
      <c r="AR25" s="202"/>
      <c r="AS25" s="202"/>
      <c r="AT25" s="202"/>
      <c r="AU25" s="202"/>
      <c r="AV25" s="202"/>
      <c r="AW25" s="202"/>
      <c r="AX25" s="202"/>
      <c r="AY25" s="202"/>
      <c r="AZ25" s="202"/>
      <c r="BA25" s="202"/>
      <c r="BB25" s="202"/>
      <c r="BC25" s="202"/>
      <c r="BD25" s="202"/>
      <c r="BE25" s="202"/>
      <c r="BF25" s="202"/>
      <c r="BG25" s="202"/>
      <c r="BH25" s="202"/>
      <c r="BI25" s="202"/>
      <c r="BJ25" s="202"/>
      <c r="BK25" s="202"/>
      <c r="BL25" s="202"/>
      <c r="BM25" s="202"/>
      <c r="BN25" s="202"/>
      <c r="BO25" s="202"/>
      <c r="BP25" s="202"/>
      <c r="BQ25" s="202"/>
      <c r="BR25" s="202"/>
      <c r="BS25" s="202"/>
      <c r="BT25" s="202"/>
      <c r="BU25" s="202"/>
      <c r="BV25" s="202"/>
      <c r="BW25" s="202"/>
      <c r="BX25" s="202"/>
      <c r="BY25" s="202"/>
      <c r="BZ25" s="202"/>
      <c r="CA25" s="202"/>
      <c r="CB25" s="202"/>
      <c r="CC25" s="202"/>
      <c r="CD25" s="202"/>
      <c r="CE25" s="202"/>
      <c r="CF25" s="202"/>
      <c r="CG25" s="202"/>
      <c r="CH25" s="202"/>
      <c r="CI25" s="202"/>
      <c r="CJ25" s="202"/>
      <c r="CK25" s="202"/>
      <c r="CL25" s="202"/>
      <c r="CM25" s="202"/>
      <c r="CN25" s="202"/>
      <c r="CO25" s="202"/>
      <c r="CP25" s="202"/>
      <c r="CQ25" s="202"/>
      <c r="CR25" s="202"/>
      <c r="CS25" s="202"/>
      <c r="CT25" s="202"/>
      <c r="CU25" s="202"/>
      <c r="CV25" s="202"/>
      <c r="CW25" s="202"/>
      <c r="CX25" s="202"/>
      <c r="CY25" s="202"/>
      <c r="CZ25" s="202"/>
      <c r="DA25" s="202"/>
      <c r="DB25" s="202"/>
      <c r="DC25" s="202"/>
      <c r="DD25" s="202"/>
      <c r="DE25" s="202"/>
      <c r="DF25" s="202"/>
      <c r="DG25" s="202"/>
      <c r="DH25" s="202"/>
      <c r="DI25" s="202"/>
      <c r="DJ25" s="202"/>
      <c r="DK25" s="202"/>
      <c r="DL25" s="202"/>
      <c r="DM25" s="202"/>
      <c r="DN25" s="202"/>
      <c r="DO25" s="202"/>
      <c r="DP25" s="202"/>
      <c r="DQ25" s="202"/>
      <c r="DR25" s="202"/>
      <c r="DS25" s="202"/>
      <c r="DT25" s="202"/>
      <c r="DU25" s="202"/>
      <c r="DV25" s="202"/>
      <c r="DW25" s="202"/>
      <c r="DX25" s="202"/>
      <c r="DY25" s="202"/>
      <c r="DZ25" s="202"/>
      <c r="EA25" s="202"/>
      <c r="EB25" s="202"/>
      <c r="EC25" s="202"/>
      <c r="ED25" s="202"/>
      <c r="EE25" s="202"/>
      <c r="EF25" s="202"/>
      <c r="EG25" s="202"/>
      <c r="EH25" s="202"/>
      <c r="EI25" s="202"/>
      <c r="EJ25" s="202"/>
      <c r="EK25" s="202"/>
      <c r="EL25" s="202"/>
      <c r="EM25" s="202"/>
      <c r="EN25" s="202"/>
      <c r="EO25" s="202"/>
      <c r="EP25" s="202"/>
      <c r="EQ25" s="202"/>
      <c r="ER25" s="202"/>
      <c r="ES25" s="202"/>
      <c r="ET25" s="202"/>
      <c r="EU25" s="202"/>
      <c r="EV25" s="202"/>
      <c r="EW25" s="202"/>
      <c r="EX25" s="202"/>
      <c r="EY25" s="202"/>
      <c r="EZ25" s="202"/>
      <c r="FA25" s="202"/>
      <c r="FB25" s="202"/>
      <c r="FC25" s="202"/>
      <c r="FD25" s="202"/>
      <c r="FE25" s="202"/>
      <c r="FF25" s="202"/>
      <c r="FG25" s="202"/>
      <c r="FH25" s="202"/>
      <c r="FI25" s="202"/>
      <c r="FJ25" s="202"/>
      <c r="FK25" s="202"/>
      <c r="FL25" s="202"/>
      <c r="FM25" s="202"/>
      <c r="FN25" s="202"/>
      <c r="FO25" s="202"/>
      <c r="FP25" s="202"/>
      <c r="FQ25" s="202"/>
      <c r="FR25" s="202"/>
      <c r="FS25" s="202"/>
      <c r="FT25" s="202"/>
      <c r="FU25" s="202"/>
      <c r="FV25" s="202"/>
      <c r="FW25" s="202"/>
      <c r="FX25" s="202"/>
      <c r="FY25" s="202"/>
      <c r="FZ25" s="202"/>
      <c r="GA25" s="202"/>
      <c r="GB25" s="202"/>
      <c r="GC25" s="202"/>
      <c r="GD25" s="202"/>
      <c r="GE25" s="202"/>
      <c r="GF25" s="202"/>
      <c r="GG25" s="202"/>
      <c r="GH25" s="202"/>
      <c r="GI25" s="202"/>
      <c r="GJ25" s="202"/>
      <c r="GK25" s="202"/>
      <c r="GL25" s="202"/>
      <c r="GM25" s="202"/>
      <c r="GN25" s="202"/>
      <c r="GO25" s="202"/>
      <c r="GP25" s="202"/>
      <c r="GQ25" s="202"/>
      <c r="GR25" s="202"/>
      <c r="GS25" s="202"/>
      <c r="GT25" s="202"/>
      <c r="GU25" s="202"/>
      <c r="GV25" s="202"/>
      <c r="GW25" s="202"/>
      <c r="GX25" s="202"/>
      <c r="GY25" s="202"/>
      <c r="GZ25" s="202"/>
      <c r="HA25" s="202"/>
      <c r="HB25" s="202"/>
      <c r="HC25" s="202"/>
      <c r="HD25" s="202"/>
      <c r="HE25" s="202"/>
      <c r="HF25" s="202"/>
      <c r="HG25" s="202"/>
      <c r="HH25" s="202"/>
      <c r="HI25" s="202"/>
      <c r="HJ25" s="202"/>
      <c r="HK25" s="202"/>
      <c r="HL25" s="202"/>
      <c r="HM25" s="202"/>
      <c r="HN25" s="202"/>
      <c r="HO25" s="202"/>
      <c r="HP25" s="202"/>
      <c r="HQ25" s="202"/>
      <c r="HR25" s="202"/>
      <c r="HS25" s="202"/>
      <c r="HT25" s="202"/>
      <c r="HU25" s="202"/>
      <c r="HV25" s="202"/>
      <c r="HW25" s="202"/>
      <c r="HX25" s="202"/>
      <c r="HY25" s="202"/>
      <c r="HZ25" s="202"/>
      <c r="IA25" s="202"/>
      <c r="IB25" s="202"/>
      <c r="IC25" s="202"/>
      <c r="ID25" s="202"/>
      <c r="IE25" s="202"/>
      <c r="IF25" s="202"/>
      <c r="IG25" s="202"/>
      <c r="IH25" s="202"/>
      <c r="II25" s="202"/>
      <c r="IJ25" s="202"/>
      <c r="IK25" s="202"/>
      <c r="IL25" s="202"/>
      <c r="IM25" s="202"/>
      <c r="IN25" s="202"/>
      <c r="IO25" s="202"/>
      <c r="IP25" s="202"/>
      <c r="IQ25" s="202"/>
      <c r="IR25" s="202"/>
      <c r="IS25" s="202"/>
      <c r="IT25" s="202"/>
      <c r="IU25" s="202"/>
      <c r="IV25" s="202"/>
      <c r="IW25" s="202"/>
      <c r="IX25" s="202"/>
      <c r="IY25" s="202"/>
      <c r="IZ25" s="202"/>
      <c r="JA25" s="202"/>
      <c r="JB25" s="202"/>
      <c r="JC25" s="202"/>
      <c r="JD25" s="202"/>
      <c r="JE25" s="202"/>
      <c r="JF25" s="202"/>
      <c r="JG25" s="202"/>
      <c r="JH25" s="202"/>
      <c r="JI25" s="202"/>
      <c r="JJ25" s="202"/>
      <c r="JK25" s="202"/>
      <c r="JL25" s="202"/>
      <c r="JM25" s="202"/>
      <c r="JN25" s="202"/>
      <c r="JO25" s="202"/>
      <c r="JP25" s="202"/>
      <c r="JQ25" s="202"/>
      <c r="JR25" s="202"/>
      <c r="JS25" s="202"/>
      <c r="JT25" s="202"/>
      <c r="JU25" s="202"/>
      <c r="JV25" s="202"/>
      <c r="JW25" s="202"/>
      <c r="JX25" s="202"/>
      <c r="JY25" s="202"/>
      <c r="JZ25" s="202"/>
      <c r="KA25" s="202"/>
      <c r="KB25" s="202"/>
      <c r="KC25" s="202"/>
      <c r="KD25" s="202"/>
      <c r="KE25" s="202"/>
      <c r="KF25" s="202"/>
      <c r="KG25" s="202"/>
      <c r="KH25" s="202"/>
      <c r="KI25" s="202"/>
      <c r="KJ25" s="202"/>
      <c r="KK25" s="202"/>
      <c r="KL25" s="202"/>
      <c r="KM25" s="202"/>
      <c r="KN25" s="202"/>
      <c r="KO25" s="202"/>
      <c r="KP25" s="202"/>
      <c r="KQ25" s="202"/>
      <c r="KR25" s="202"/>
      <c r="KS25" s="202"/>
      <c r="KT25" s="202"/>
      <c r="KU25" s="202"/>
      <c r="KV25" s="202"/>
      <c r="KW25" s="202"/>
      <c r="KX25" s="202"/>
      <c r="KY25" s="202"/>
      <c r="KZ25" s="202"/>
      <c r="LA25" s="202"/>
      <c r="LB25" s="202"/>
      <c r="LC25" s="202"/>
      <c r="LD25" s="202"/>
      <c r="LE25" s="202"/>
      <c r="LF25" s="202"/>
      <c r="LG25" s="202"/>
      <c r="LH25" s="202"/>
      <c r="LI25" s="202"/>
      <c r="LJ25" s="202"/>
      <c r="LK25" s="202"/>
      <c r="LL25" s="202"/>
      <c r="LM25" s="202"/>
      <c r="LN25" s="202"/>
      <c r="LO25" s="202"/>
      <c r="LP25" s="202"/>
      <c r="LQ25" s="202"/>
      <c r="LR25" s="202"/>
      <c r="LS25" s="202"/>
      <c r="LT25" s="202"/>
      <c r="LU25" s="202"/>
      <c r="LV25" s="202"/>
      <c r="LW25" s="202"/>
      <c r="LX25" s="202"/>
      <c r="LY25" s="202"/>
      <c r="LZ25" s="202"/>
      <c r="MA25" s="202"/>
      <c r="MB25" s="202"/>
      <c r="MC25" s="202"/>
      <c r="MD25" s="202"/>
      <c r="ME25" s="202"/>
      <c r="MF25" s="202"/>
      <c r="MG25" s="202"/>
      <c r="MH25" s="202"/>
      <c r="MI25" s="202"/>
      <c r="MJ25" s="202"/>
      <c r="MK25" s="202"/>
      <c r="ML25" s="202"/>
      <c r="MM25" s="202"/>
      <c r="MN25" s="202"/>
      <c r="MO25" s="202"/>
      <c r="MP25" s="202"/>
      <c r="MQ25" s="202"/>
      <c r="MR25" s="202"/>
      <c r="MS25" s="202"/>
      <c r="MT25" s="202"/>
      <c r="MU25" s="202"/>
      <c r="MV25" s="202"/>
      <c r="MW25" s="202"/>
      <c r="MX25" s="202"/>
      <c r="MY25" s="202"/>
      <c r="MZ25" s="202"/>
      <c r="NA25" s="202"/>
      <c r="NB25" s="202"/>
      <c r="NC25" s="202"/>
      <c r="ND25" s="202"/>
      <c r="NE25" s="202"/>
      <c r="NF25" s="202"/>
      <c r="NG25" s="202"/>
      <c r="NH25" s="202"/>
      <c r="NI25" s="202"/>
      <c r="NJ25" s="202"/>
      <c r="NK25" s="202"/>
      <c r="NL25" s="202"/>
      <c r="NM25" s="202"/>
      <c r="NN25" s="202"/>
      <c r="NO25" s="202"/>
      <c r="NP25" s="202"/>
      <c r="NQ25" s="202"/>
      <c r="NR25" s="202"/>
      <c r="NS25" s="202"/>
      <c r="NT25" s="202"/>
      <c r="NU25" s="202"/>
      <c r="NV25" s="202"/>
      <c r="NW25" s="202"/>
      <c r="NX25" s="202"/>
      <c r="NY25" s="202"/>
      <c r="NZ25" s="202"/>
      <c r="OA25" s="202"/>
      <c r="OB25" s="202"/>
      <c r="OC25" s="202"/>
      <c r="OD25" s="202"/>
      <c r="OE25" s="202"/>
      <c r="OF25" s="202"/>
      <c r="OG25" s="202"/>
      <c r="OH25" s="202"/>
      <c r="OI25" s="202"/>
      <c r="OJ25" s="202"/>
      <c r="OK25" s="202"/>
      <c r="OL25" s="202"/>
      <c r="OM25" s="202"/>
      <c r="ON25" s="202"/>
      <c r="OO25" s="202"/>
      <c r="OP25" s="202"/>
      <c r="OQ25" s="202"/>
      <c r="OR25" s="202"/>
      <c r="OS25" s="202"/>
      <c r="OT25" s="202"/>
      <c r="OU25" s="202"/>
      <c r="OV25" s="202"/>
      <c r="OW25" s="202"/>
      <c r="OX25" s="202"/>
      <c r="OY25" s="202"/>
      <c r="OZ25" s="202"/>
      <c r="PA25" s="202"/>
      <c r="PB25" s="202"/>
      <c r="PC25" s="202"/>
      <c r="PD25" s="202"/>
      <c r="PE25" s="202"/>
      <c r="PF25" s="202"/>
      <c r="PG25" s="202"/>
      <c r="PH25" s="202"/>
      <c r="PI25" s="202"/>
      <c r="PJ25" s="202"/>
      <c r="PK25" s="202"/>
      <c r="PL25" s="202"/>
      <c r="PM25" s="202"/>
      <c r="PN25" s="202"/>
      <c r="PO25" s="202"/>
      <c r="PP25" s="202"/>
      <c r="PQ25" s="202"/>
      <c r="PR25" s="202"/>
      <c r="PS25" s="202"/>
      <c r="PT25" s="202"/>
      <c r="PU25" s="202"/>
      <c r="PV25" s="202"/>
      <c r="PW25" s="202"/>
      <c r="PX25" s="202"/>
      <c r="PY25" s="202"/>
      <c r="PZ25" s="202"/>
      <c r="QA25" s="202"/>
      <c r="QB25" s="202"/>
      <c r="QC25" s="202"/>
      <c r="QD25" s="202"/>
      <c r="QE25" s="202"/>
      <c r="QF25" s="202"/>
      <c r="QG25" s="202"/>
      <c r="QH25" s="202"/>
      <c r="QI25" s="202"/>
      <c r="QJ25" s="202"/>
      <c r="QK25" s="202"/>
      <c r="QL25" s="202"/>
      <c r="QM25" s="202"/>
      <c r="QN25" s="202"/>
      <c r="QO25" s="202"/>
      <c r="QP25" s="202"/>
      <c r="QQ25" s="202"/>
      <c r="QR25" s="202"/>
      <c r="QS25" s="202"/>
      <c r="QT25" s="202"/>
      <c r="QU25" s="202"/>
      <c r="QV25" s="202"/>
      <c r="QW25" s="202"/>
      <c r="QX25" s="202"/>
      <c r="QY25" s="202"/>
      <c r="QZ25" s="202"/>
      <c r="RA25" s="202"/>
      <c r="RB25" s="202"/>
      <c r="RC25" s="202"/>
      <c r="RD25" s="202"/>
      <c r="RE25" s="202"/>
      <c r="RF25" s="202"/>
      <c r="RG25" s="202"/>
      <c r="RH25" s="202"/>
      <c r="RI25" s="202"/>
      <c r="RJ25" s="202"/>
      <c r="RK25" s="202"/>
      <c r="RL25" s="202"/>
      <c r="RM25" s="202"/>
      <c r="RN25" s="202"/>
      <c r="RO25" s="202"/>
      <c r="RP25" s="202"/>
      <c r="RQ25" s="202"/>
      <c r="RR25" s="202"/>
      <c r="RS25" s="202"/>
      <c r="RT25" s="202"/>
      <c r="RU25" s="202"/>
      <c r="RV25" s="202"/>
      <c r="RW25" s="202"/>
      <c r="RX25" s="202"/>
      <c r="RY25" s="202"/>
      <c r="RZ25" s="202"/>
      <c r="SA25" s="202"/>
      <c r="SB25" s="202"/>
      <c r="SC25" s="202"/>
      <c r="SD25" s="202"/>
      <c r="SE25" s="202"/>
      <c r="SF25" s="202"/>
      <c r="SG25" s="202"/>
      <c r="SH25" s="202"/>
      <c r="SI25" s="202"/>
      <c r="SJ25" s="202"/>
      <c r="SK25" s="202"/>
      <c r="SL25" s="202"/>
      <c r="SM25" s="202"/>
      <c r="SN25" s="202"/>
      <c r="SO25" s="202"/>
      <c r="SP25" s="202"/>
      <c r="SQ25" s="202"/>
      <c r="SR25" s="202"/>
      <c r="SS25" s="202"/>
      <c r="ST25" s="202"/>
      <c r="SU25" s="202"/>
      <c r="SV25" s="202"/>
      <c r="SW25" s="202"/>
      <c r="SX25" s="202"/>
      <c r="SY25" s="202"/>
      <c r="SZ25" s="202"/>
      <c r="TA25" s="202"/>
      <c r="TB25" s="202"/>
      <c r="TC25" s="202"/>
      <c r="TD25" s="202"/>
      <c r="TE25" s="202"/>
      <c r="TF25" s="202"/>
      <c r="TG25" s="202"/>
      <c r="TH25" s="202"/>
      <c r="TI25" s="202"/>
      <c r="TJ25" s="202"/>
      <c r="TK25" s="202"/>
      <c r="TL25" s="202"/>
      <c r="TM25" s="202"/>
      <c r="TN25" s="202"/>
      <c r="TO25" s="202"/>
      <c r="TP25" s="202"/>
      <c r="TQ25" s="202"/>
      <c r="TR25" s="202"/>
      <c r="TS25" s="202"/>
      <c r="TT25" s="202"/>
      <c r="TU25" s="202"/>
      <c r="TV25" s="202"/>
      <c r="TW25" s="202"/>
      <c r="TX25" s="202"/>
      <c r="TY25" s="202"/>
      <c r="TZ25" s="202"/>
      <c r="UA25" s="202"/>
      <c r="UB25" s="202"/>
      <c r="UC25" s="202"/>
      <c r="UD25" s="202"/>
      <c r="UE25" s="202"/>
      <c r="UF25" s="202"/>
      <c r="UG25" s="202"/>
      <c r="UH25" s="202"/>
      <c r="UI25" s="202"/>
      <c r="UJ25" s="202"/>
      <c r="UK25" s="202"/>
      <c r="UL25" s="202"/>
      <c r="UM25" s="202"/>
      <c r="UN25" s="202"/>
      <c r="UO25" s="202"/>
      <c r="UP25" s="202"/>
      <c r="UQ25" s="202"/>
      <c r="UR25" s="202"/>
      <c r="US25" s="202"/>
      <c r="UT25" s="202"/>
      <c r="UU25" s="202"/>
      <c r="UV25" s="202"/>
      <c r="UW25" s="202"/>
      <c r="UX25" s="202"/>
      <c r="UY25" s="202"/>
      <c r="UZ25" s="202"/>
      <c r="VA25" s="202"/>
      <c r="VB25" s="202"/>
      <c r="VC25" s="202"/>
      <c r="VD25" s="202"/>
      <c r="VE25" s="202"/>
      <c r="VF25" s="202"/>
      <c r="VG25" s="202"/>
      <c r="VH25" s="202"/>
      <c r="VI25" s="202"/>
      <c r="VJ25" s="202"/>
      <c r="VK25" s="202"/>
      <c r="VL25" s="202"/>
      <c r="VM25" s="202"/>
      <c r="VN25" s="202"/>
      <c r="VO25" s="202"/>
      <c r="VP25" s="202"/>
      <c r="VQ25" s="202"/>
      <c r="VR25" s="202"/>
      <c r="VS25" s="202"/>
      <c r="VT25" s="202"/>
      <c r="VU25" s="202"/>
      <c r="VV25" s="202"/>
      <c r="VW25" s="202"/>
      <c r="VX25" s="202"/>
      <c r="VY25" s="202"/>
      <c r="VZ25" s="202"/>
      <c r="WA25" s="202"/>
      <c r="WB25" s="202"/>
      <c r="WC25" s="202"/>
      <c r="WD25" s="202"/>
      <c r="WE25" s="202"/>
      <c r="WF25" s="202"/>
      <c r="WG25" s="202"/>
      <c r="WH25" s="202"/>
      <c r="WI25" s="202"/>
      <c r="WJ25" s="202"/>
      <c r="WK25" s="202"/>
      <c r="WL25" s="202"/>
      <c r="WM25" s="202"/>
      <c r="WN25" s="202"/>
      <c r="WO25" s="202"/>
      <c r="WP25" s="202"/>
      <c r="WQ25" s="202"/>
      <c r="WR25" s="202"/>
      <c r="WS25" s="202"/>
      <c r="WT25" s="202"/>
      <c r="WU25" s="202"/>
      <c r="WV25" s="202"/>
      <c r="WW25" s="202"/>
      <c r="WX25" s="202"/>
      <c r="WY25" s="202"/>
      <c r="WZ25" s="202"/>
      <c r="XA25" s="202"/>
      <c r="XB25" s="202"/>
      <c r="XC25" s="202"/>
      <c r="XD25" s="202"/>
      <c r="XE25" s="202"/>
      <c r="XF25" s="202"/>
      <c r="XG25" s="202"/>
      <c r="XH25" s="202"/>
      <c r="XI25" s="202"/>
      <c r="XJ25" s="202"/>
      <c r="XK25" s="202"/>
      <c r="XL25" s="202"/>
      <c r="XM25" s="202"/>
      <c r="XN25" s="202"/>
      <c r="XO25" s="202"/>
      <c r="XP25" s="202"/>
      <c r="XQ25" s="202"/>
      <c r="XR25" s="202"/>
      <c r="XS25" s="202"/>
      <c r="XT25" s="202"/>
      <c r="XU25" s="202"/>
      <c r="XV25" s="202"/>
      <c r="XW25" s="202"/>
      <c r="XX25" s="202"/>
      <c r="XY25" s="202"/>
      <c r="XZ25" s="202"/>
      <c r="YA25" s="202"/>
      <c r="YB25" s="202"/>
      <c r="YC25" s="202"/>
      <c r="YD25" s="202"/>
      <c r="YE25" s="202"/>
      <c r="YF25" s="202"/>
      <c r="YG25" s="202"/>
      <c r="YH25" s="202"/>
      <c r="YI25" s="202"/>
      <c r="YJ25" s="202"/>
      <c r="YK25" s="202"/>
      <c r="YL25" s="202"/>
      <c r="YM25" s="202"/>
      <c r="YN25" s="202"/>
      <c r="YO25" s="202"/>
      <c r="YP25" s="202"/>
      <c r="YQ25" s="202"/>
      <c r="YR25" s="202"/>
      <c r="YS25" s="202"/>
      <c r="YT25" s="202"/>
      <c r="YU25" s="202"/>
      <c r="YV25" s="202"/>
      <c r="YW25" s="202"/>
      <c r="YX25" s="202"/>
      <c r="YY25" s="202"/>
      <c r="YZ25" s="202"/>
      <c r="ZA25" s="202"/>
      <c r="ZB25" s="202"/>
      <c r="ZC25" s="202"/>
      <c r="ZD25" s="202"/>
      <c r="ZE25" s="202"/>
      <c r="ZF25" s="202"/>
      <c r="ZG25" s="202"/>
      <c r="ZH25" s="202"/>
      <c r="ZI25" s="202"/>
      <c r="ZJ25" s="202"/>
      <c r="ZK25" s="202"/>
      <c r="ZL25" s="202"/>
      <c r="ZM25" s="202"/>
      <c r="ZN25" s="202"/>
      <c r="ZO25" s="202"/>
      <c r="ZP25" s="202"/>
      <c r="ZQ25" s="202"/>
      <c r="ZR25" s="202"/>
      <c r="ZS25" s="202"/>
      <c r="ZT25" s="202"/>
      <c r="ZU25" s="202"/>
      <c r="ZV25" s="202"/>
      <c r="ZW25" s="202"/>
      <c r="ZX25" s="202"/>
      <c r="ZY25" s="202"/>
      <c r="ZZ25" s="202"/>
      <c r="AAA25" s="202"/>
      <c r="AAB25" s="202"/>
      <c r="AAC25" s="202"/>
      <c r="AAD25" s="202"/>
      <c r="AAE25" s="202"/>
      <c r="AAF25" s="202"/>
      <c r="AAG25" s="202"/>
      <c r="AAH25" s="202"/>
      <c r="AAI25" s="202"/>
      <c r="AAJ25" s="202"/>
      <c r="AAK25" s="202"/>
      <c r="AAL25" s="202"/>
      <c r="AAM25" s="202"/>
      <c r="AAN25" s="202"/>
      <c r="AAO25" s="202"/>
      <c r="AAP25" s="202"/>
      <c r="AAQ25" s="202"/>
      <c r="AAR25" s="202"/>
      <c r="AAS25" s="202"/>
      <c r="AAT25" s="202"/>
      <c r="AAU25" s="202"/>
      <c r="AAV25" s="202"/>
      <c r="AAW25" s="202"/>
      <c r="AAX25" s="202"/>
      <c r="AAY25" s="202"/>
      <c r="AAZ25" s="202"/>
      <c r="ABA25" s="202"/>
      <c r="ABB25" s="202"/>
      <c r="ABC25" s="202"/>
      <c r="ABD25" s="202"/>
      <c r="ABE25" s="202"/>
      <c r="ABF25" s="202"/>
      <c r="ABG25" s="202"/>
      <c r="ABH25" s="202"/>
      <c r="ABI25" s="202"/>
      <c r="ABJ25" s="202"/>
      <c r="ABK25" s="202"/>
      <c r="ABL25" s="202"/>
      <c r="ABM25" s="202"/>
      <c r="ABN25" s="202"/>
      <c r="ABO25" s="202"/>
      <c r="ABP25" s="202"/>
      <c r="ABQ25" s="202"/>
      <c r="ABR25" s="202"/>
      <c r="ABS25" s="202"/>
      <c r="ABT25" s="202"/>
      <c r="ABU25" s="202"/>
      <c r="ABV25" s="202"/>
      <c r="ABW25" s="202"/>
      <c r="ABX25" s="202"/>
      <c r="ABY25" s="202"/>
      <c r="ABZ25" s="202"/>
      <c r="ACA25" s="202"/>
      <c r="ACB25" s="202"/>
      <c r="ACC25" s="202"/>
      <c r="ACD25" s="202"/>
      <c r="ACE25" s="202"/>
      <c r="ACF25" s="202"/>
      <c r="ACG25" s="202"/>
      <c r="ACH25" s="202"/>
      <c r="ACI25" s="202"/>
      <c r="ACJ25" s="202"/>
      <c r="ACK25" s="202"/>
      <c r="ACL25" s="202"/>
      <c r="ACM25" s="202"/>
      <c r="ACN25" s="202"/>
      <c r="ACO25" s="202"/>
      <c r="ACP25" s="202"/>
      <c r="ACQ25" s="202"/>
      <c r="ACR25" s="202"/>
      <c r="ACS25" s="202"/>
      <c r="ACT25" s="202"/>
      <c r="ACU25" s="202"/>
      <c r="ACV25" s="202"/>
      <c r="ACW25" s="202"/>
      <c r="ACX25" s="202"/>
      <c r="ACY25" s="202"/>
      <c r="ACZ25" s="202"/>
      <c r="ADA25" s="202"/>
      <c r="ADB25" s="202"/>
      <c r="ADC25" s="202"/>
      <c r="ADD25" s="202"/>
      <c r="ADE25" s="202"/>
      <c r="ADF25" s="202"/>
      <c r="ADG25" s="202"/>
      <c r="ADH25" s="202"/>
      <c r="ADI25" s="202"/>
      <c r="ADJ25" s="202"/>
      <c r="ADK25" s="202"/>
      <c r="ADL25" s="202"/>
      <c r="ADM25" s="202"/>
      <c r="ADN25" s="202"/>
      <c r="ADO25" s="202"/>
      <c r="ADP25" s="202"/>
      <c r="ADQ25" s="202"/>
      <c r="ADR25" s="202"/>
      <c r="ADS25" s="202"/>
      <c r="ADT25" s="202"/>
      <c r="ADU25" s="202"/>
      <c r="ADV25" s="202"/>
      <c r="ADW25" s="202"/>
      <c r="ADX25" s="202"/>
      <c r="ADY25" s="202"/>
      <c r="ADZ25" s="202"/>
      <c r="AEA25" s="202"/>
      <c r="AEB25" s="202"/>
      <c r="AEC25" s="202"/>
      <c r="AED25" s="202"/>
      <c r="AEE25" s="202"/>
      <c r="AEF25" s="202"/>
      <c r="AEG25" s="202"/>
      <c r="AEH25" s="202"/>
      <c r="AEI25" s="202"/>
      <c r="AEJ25" s="202"/>
      <c r="AEK25" s="202"/>
      <c r="AEL25" s="202"/>
      <c r="AEM25" s="202"/>
      <c r="AEN25" s="202"/>
      <c r="AEO25" s="202"/>
      <c r="AEP25" s="202"/>
      <c r="AEQ25" s="202"/>
      <c r="AER25" s="202"/>
      <c r="AES25" s="202"/>
      <c r="AET25" s="202"/>
      <c r="AEU25" s="202"/>
      <c r="AEV25" s="202"/>
      <c r="AEW25" s="202"/>
      <c r="AEX25" s="202"/>
      <c r="AEY25" s="202"/>
      <c r="AEZ25" s="202"/>
      <c r="AFA25" s="202"/>
      <c r="AFB25" s="202"/>
      <c r="AFC25" s="202"/>
      <c r="AFD25" s="202"/>
      <c r="AFE25" s="202"/>
      <c r="AFF25" s="202"/>
      <c r="AFG25" s="202"/>
      <c r="AFH25" s="202"/>
      <c r="AFI25" s="202"/>
      <c r="AFJ25" s="202"/>
      <c r="AFK25" s="202"/>
      <c r="AFL25" s="202"/>
      <c r="AFM25" s="202"/>
      <c r="AFN25" s="202"/>
      <c r="AFO25" s="202"/>
      <c r="AFP25" s="202"/>
      <c r="AFQ25" s="202"/>
      <c r="AFR25" s="202"/>
      <c r="AFS25" s="202"/>
      <c r="AFT25" s="202"/>
      <c r="AFU25" s="202"/>
      <c r="AFV25" s="202"/>
      <c r="AFW25" s="202"/>
      <c r="AFX25" s="202"/>
      <c r="AFY25" s="202"/>
      <c r="AFZ25" s="202"/>
      <c r="AGA25" s="202"/>
      <c r="AGB25" s="202"/>
      <c r="AGC25" s="202"/>
      <c r="AGD25" s="202"/>
      <c r="AGE25" s="202"/>
      <c r="AGF25" s="202"/>
      <c r="AGG25" s="202"/>
      <c r="AGH25" s="202"/>
      <c r="AGI25" s="202"/>
      <c r="AGJ25" s="202"/>
      <c r="AGK25" s="202"/>
      <c r="AGL25" s="202"/>
      <c r="AGM25" s="202"/>
      <c r="AGN25" s="202"/>
      <c r="AGO25" s="202"/>
      <c r="AGP25" s="202"/>
      <c r="AGQ25" s="202"/>
      <c r="AGR25" s="202"/>
      <c r="AGS25" s="202"/>
      <c r="AGT25" s="202"/>
      <c r="AGU25" s="202"/>
      <c r="AGV25" s="202"/>
      <c r="AGW25" s="202"/>
      <c r="AGX25" s="202"/>
      <c r="AGY25" s="202"/>
      <c r="AGZ25" s="202"/>
      <c r="AHA25" s="202"/>
      <c r="AHB25" s="202"/>
      <c r="AHC25" s="202"/>
      <c r="AHD25" s="202"/>
      <c r="AHE25" s="202"/>
      <c r="AHF25" s="202"/>
      <c r="AHG25" s="202"/>
      <c r="AHH25" s="202"/>
      <c r="AHI25" s="202"/>
      <c r="AHJ25" s="202"/>
      <c r="AHK25" s="202"/>
      <c r="AHL25" s="202"/>
      <c r="AHM25" s="202"/>
      <c r="AHN25" s="202"/>
      <c r="AHO25" s="202"/>
      <c r="AHP25" s="202"/>
      <c r="AHQ25" s="202"/>
      <c r="AHR25" s="202"/>
      <c r="AHS25" s="202"/>
      <c r="AHT25" s="202"/>
      <c r="AHU25" s="202"/>
      <c r="AHV25" s="202"/>
      <c r="AHW25" s="202"/>
      <c r="AHX25" s="202"/>
      <c r="AHY25" s="202"/>
      <c r="AHZ25" s="202"/>
      <c r="AIA25" s="202"/>
      <c r="AIB25" s="202"/>
      <c r="AIC25" s="202"/>
      <c r="AID25" s="202"/>
      <c r="AIE25" s="202"/>
      <c r="AIF25" s="202"/>
      <c r="AIG25" s="202"/>
      <c r="AIH25" s="202"/>
      <c r="AII25" s="202"/>
      <c r="AIJ25" s="202"/>
      <c r="AIK25" s="202"/>
      <c r="AIL25" s="202"/>
      <c r="AIM25" s="202"/>
      <c r="AIN25" s="202"/>
      <c r="AIO25" s="202"/>
      <c r="AIP25" s="202"/>
      <c r="AIQ25" s="202"/>
      <c r="AIR25" s="202"/>
      <c r="AIS25" s="202"/>
      <c r="AIT25" s="202"/>
      <c r="AIU25" s="202"/>
      <c r="AIV25" s="202"/>
      <c r="AIW25" s="202"/>
      <c r="AIX25" s="202"/>
      <c r="AIY25" s="202"/>
      <c r="AIZ25" s="202"/>
      <c r="AJA25" s="202"/>
      <c r="AJB25" s="202"/>
      <c r="AJC25" s="202"/>
      <c r="AJD25" s="202"/>
      <c r="AJE25" s="202"/>
      <c r="AJF25" s="202"/>
      <c r="AJG25" s="202"/>
      <c r="AJH25" s="202"/>
      <c r="AJI25" s="202"/>
      <c r="AJJ25" s="202"/>
      <c r="AJK25" s="202"/>
      <c r="AJL25" s="202"/>
      <c r="AJM25" s="202"/>
      <c r="AJN25" s="202"/>
      <c r="AJO25" s="202"/>
      <c r="AJP25" s="202"/>
      <c r="AJQ25" s="202"/>
      <c r="AJR25" s="202"/>
      <c r="AJS25" s="202"/>
      <c r="AJT25" s="202"/>
      <c r="AJU25" s="202"/>
      <c r="AJV25" s="202"/>
      <c r="AJW25" s="202"/>
      <c r="AJX25" s="202"/>
      <c r="AJY25" s="202"/>
      <c r="AJZ25" s="202"/>
      <c r="AKA25" s="202"/>
      <c r="AKB25" s="202"/>
      <c r="AKC25" s="202"/>
      <c r="AKD25" s="202"/>
      <c r="AKE25" s="202"/>
      <c r="AKF25" s="202"/>
      <c r="AKG25" s="202"/>
      <c r="AKH25" s="202"/>
      <c r="AKI25" s="202"/>
      <c r="AKJ25" s="202"/>
      <c r="AKK25" s="202"/>
      <c r="AKL25" s="202"/>
      <c r="AKM25" s="202"/>
      <c r="AKN25" s="202"/>
      <c r="AKO25" s="202"/>
      <c r="AKP25" s="202"/>
      <c r="AKQ25" s="202"/>
      <c r="AKR25" s="202"/>
      <c r="AKS25" s="202"/>
      <c r="AKT25" s="202"/>
      <c r="AKU25" s="202"/>
      <c r="AKV25" s="202"/>
      <c r="AKW25" s="202"/>
      <c r="AKX25" s="202"/>
      <c r="AKY25" s="202"/>
      <c r="AKZ25" s="202"/>
      <c r="ALA25" s="202"/>
      <c r="ALB25" s="202"/>
      <c r="ALC25" s="202"/>
      <c r="ALD25" s="202"/>
      <c r="ALE25" s="202"/>
      <c r="ALF25" s="202"/>
      <c r="ALG25" s="202"/>
      <c r="ALH25" s="202"/>
      <c r="ALI25" s="202"/>
      <c r="ALJ25" s="202"/>
      <c r="ALK25" s="202"/>
      <c r="ALL25" s="202"/>
      <c r="ALM25" s="202"/>
      <c r="ALN25" s="202"/>
      <c r="ALO25" s="202"/>
      <c r="ALP25" s="202"/>
      <c r="ALQ25" s="202"/>
      <c r="ALR25" s="202"/>
      <c r="ALS25" s="202"/>
      <c r="ALT25" s="202"/>
      <c r="ALU25" s="202"/>
      <c r="ALV25" s="202"/>
      <c r="ALW25" s="202"/>
      <c r="ALX25" s="202"/>
      <c r="ALY25" s="202"/>
      <c r="ALZ25" s="202"/>
      <c r="AMA25" s="202"/>
      <c r="AMB25" s="202"/>
      <c r="AMC25" s="202"/>
      <c r="AMD25" s="202"/>
      <c r="AME25" s="202"/>
      <c r="AMF25" s="202"/>
      <c r="AMG25" s="202"/>
      <c r="AMH25" s="202"/>
      <c r="AMI25" s="202"/>
      <c r="AMJ25" s="202"/>
      <c r="AMK25" s="202"/>
      <c r="AML25" s="202"/>
      <c r="AMM25" s="202"/>
      <c r="AMN25" s="202"/>
      <c r="AMO25" s="202"/>
      <c r="AMP25" s="202"/>
      <c r="AMQ25" s="202"/>
      <c r="AMR25" s="202"/>
      <c r="AMS25" s="202"/>
      <c r="AMT25" s="202"/>
      <c r="AMU25" s="202"/>
      <c r="AMV25" s="202"/>
      <c r="AMW25" s="202"/>
      <c r="AMX25" s="202"/>
      <c r="AMY25" s="202"/>
      <c r="AMZ25" s="202"/>
      <c r="ANA25" s="202"/>
      <c r="ANB25" s="202"/>
      <c r="ANC25" s="202"/>
      <c r="AND25" s="202"/>
      <c r="ANE25" s="202"/>
      <c r="ANF25" s="202"/>
      <c r="ANG25" s="202"/>
      <c r="ANH25" s="202"/>
      <c r="ANI25" s="202"/>
      <c r="ANJ25" s="202"/>
      <c r="ANK25" s="202"/>
      <c r="ANL25" s="202"/>
      <c r="ANM25" s="202"/>
      <c r="ANN25" s="202"/>
      <c r="ANO25" s="202"/>
      <c r="ANP25" s="202"/>
      <c r="ANQ25" s="202"/>
      <c r="ANR25" s="202"/>
      <c r="ANS25" s="202"/>
      <c r="ANT25" s="202"/>
      <c r="ANU25" s="202"/>
      <c r="ANV25" s="202"/>
      <c r="ANW25" s="202"/>
      <c r="ANX25" s="202"/>
      <c r="ANY25" s="202"/>
      <c r="ANZ25" s="202"/>
      <c r="AOA25" s="202"/>
      <c r="AOB25" s="202"/>
      <c r="AOC25" s="202"/>
      <c r="AOD25" s="202"/>
      <c r="AOE25" s="202"/>
      <c r="AOF25" s="202"/>
      <c r="AOG25" s="202"/>
      <c r="AOH25" s="202"/>
      <c r="AOI25" s="202"/>
      <c r="AOJ25" s="202"/>
      <c r="AOK25" s="202"/>
      <c r="AOL25" s="202"/>
      <c r="AOM25" s="202"/>
      <c r="AON25" s="202"/>
      <c r="AOO25" s="202"/>
      <c r="AOP25" s="202"/>
      <c r="AOQ25" s="202"/>
      <c r="AOR25" s="202"/>
      <c r="AOS25" s="202"/>
      <c r="AOT25" s="202"/>
      <c r="AOU25" s="202"/>
      <c r="AOV25" s="202"/>
      <c r="AOW25" s="202"/>
      <c r="AOX25" s="202"/>
      <c r="AOY25" s="202"/>
      <c r="AOZ25" s="202"/>
      <c r="APA25" s="202"/>
      <c r="APB25" s="202"/>
      <c r="APC25" s="202"/>
      <c r="APD25" s="202"/>
      <c r="APE25" s="202"/>
      <c r="APF25" s="202"/>
      <c r="APG25" s="202"/>
      <c r="APH25" s="202"/>
      <c r="API25" s="202"/>
      <c r="APJ25" s="202"/>
      <c r="APK25" s="202"/>
      <c r="APL25" s="202"/>
      <c r="APM25" s="202"/>
      <c r="APN25" s="202"/>
      <c r="APO25" s="202"/>
      <c r="APP25" s="202"/>
      <c r="APQ25" s="202"/>
      <c r="APR25" s="202"/>
      <c r="APS25" s="202"/>
      <c r="APT25" s="202"/>
      <c r="APU25" s="202"/>
      <c r="APV25" s="202"/>
      <c r="APW25" s="202"/>
      <c r="APX25" s="202"/>
      <c r="APY25" s="202"/>
      <c r="APZ25" s="202"/>
      <c r="AQA25" s="202"/>
      <c r="AQB25" s="202"/>
      <c r="AQC25" s="202"/>
      <c r="AQD25" s="202"/>
      <c r="AQE25" s="202"/>
      <c r="AQF25" s="202"/>
      <c r="AQG25" s="202"/>
      <c r="AQH25" s="202"/>
      <c r="AQI25" s="202"/>
      <c r="AQJ25" s="202"/>
      <c r="AQK25" s="202"/>
      <c r="AQL25" s="202"/>
      <c r="AQM25" s="202"/>
      <c r="AQN25" s="202"/>
      <c r="AQO25" s="202"/>
      <c r="AQP25" s="202"/>
      <c r="AQQ25" s="202"/>
      <c r="AQR25" s="202"/>
      <c r="AQS25" s="202"/>
      <c r="AQT25" s="202"/>
      <c r="AQU25" s="202"/>
      <c r="AQV25" s="202"/>
      <c r="AQW25" s="202"/>
      <c r="AQX25" s="202"/>
      <c r="AQY25" s="202"/>
      <c r="AQZ25" s="202"/>
      <c r="ARA25" s="202"/>
      <c r="ARB25" s="202"/>
      <c r="ARC25" s="202"/>
      <c r="ARD25" s="202"/>
      <c r="ARE25" s="202"/>
      <c r="ARF25" s="202"/>
      <c r="ARG25" s="202"/>
      <c r="ARH25" s="202"/>
      <c r="ARI25" s="202"/>
      <c r="ARJ25" s="202"/>
      <c r="ARK25" s="202"/>
      <c r="ARL25" s="202"/>
      <c r="ARM25" s="202"/>
      <c r="ARN25" s="202"/>
      <c r="ARO25" s="202"/>
      <c r="ARP25" s="202"/>
      <c r="ARQ25" s="202"/>
      <c r="ARR25" s="202"/>
      <c r="ARS25" s="202"/>
      <c r="ART25" s="202"/>
      <c r="ARU25" s="202"/>
      <c r="ARV25" s="202"/>
      <c r="ARW25" s="202"/>
      <c r="ARX25" s="202"/>
      <c r="ARY25" s="202"/>
      <c r="ARZ25" s="202"/>
      <c r="ASA25" s="202"/>
      <c r="ASB25" s="202"/>
      <c r="ASC25" s="202"/>
      <c r="ASD25" s="202"/>
      <c r="ASE25" s="202"/>
      <c r="ASF25" s="202"/>
      <c r="ASG25" s="202"/>
      <c r="ASH25" s="202"/>
      <c r="ASI25" s="202"/>
    </row>
    <row r="26" spans="1:1179" s="203" customFormat="1" ht="15" customHeight="1">
      <c r="A26" s="226" t="s">
        <v>311</v>
      </c>
      <c r="B26" s="227">
        <v>70</v>
      </c>
      <c r="C26" s="210">
        <f t="shared" si="19"/>
        <v>140</v>
      </c>
      <c r="D26" s="697">
        <v>1.5</v>
      </c>
      <c r="E26" s="227">
        <v>105.8</v>
      </c>
      <c r="F26" s="227">
        <v>105.72</v>
      </c>
      <c r="G26" s="227">
        <v>109.99</v>
      </c>
      <c r="H26" s="227">
        <v>110.96</v>
      </c>
      <c r="I26" s="227">
        <f t="shared" si="1"/>
        <v>4.1900000000000004</v>
      </c>
      <c r="J26" s="227">
        <f t="shared" si="2"/>
        <v>5.24</v>
      </c>
      <c r="K26" s="227">
        <f t="shared" si="3"/>
        <v>4.82</v>
      </c>
      <c r="L26" s="227">
        <f t="shared" si="4"/>
        <v>3.2</v>
      </c>
      <c r="M26" s="349">
        <f t="shared" si="20"/>
        <v>0.6</v>
      </c>
      <c r="N26" s="227">
        <f t="shared" si="5"/>
        <v>22.400000000000006</v>
      </c>
      <c r="O26" s="227">
        <f t="shared" si="6"/>
        <v>313.60000000000002</v>
      </c>
      <c r="P26" s="227">
        <f t="shared" si="7"/>
        <v>336</v>
      </c>
      <c r="Q26" s="227">
        <f t="shared" si="8"/>
        <v>336</v>
      </c>
      <c r="R26" s="227">
        <f t="shared" si="9"/>
        <v>71.680000000000007</v>
      </c>
      <c r="S26" s="349">
        <f t="shared" si="21"/>
        <v>1079.68</v>
      </c>
      <c r="T26" s="227">
        <f t="shared" si="22"/>
        <v>392</v>
      </c>
      <c r="U26" s="227">
        <f t="shared" si="10"/>
        <v>687.68</v>
      </c>
      <c r="V26" s="227">
        <f t="shared" si="11"/>
        <v>268.3</v>
      </c>
      <c r="W26" s="227">
        <f t="shared" si="12"/>
        <v>0</v>
      </c>
      <c r="X26" s="227">
        <f t="shared" si="13"/>
        <v>0</v>
      </c>
      <c r="Y26" s="227">
        <f t="shared" si="14"/>
        <v>0</v>
      </c>
      <c r="Z26" s="227">
        <f t="shared" si="15"/>
        <v>674.8</v>
      </c>
      <c r="AA26" s="227">
        <f t="shared" si="16"/>
        <v>224</v>
      </c>
      <c r="AB26" s="227">
        <v>0</v>
      </c>
      <c r="AC26" s="209">
        <f t="shared" si="23"/>
        <v>0</v>
      </c>
      <c r="AD26" s="209"/>
      <c r="AE26" s="227">
        <f t="shared" si="24"/>
        <v>70</v>
      </c>
      <c r="AF26" s="227">
        <f t="shared" si="17"/>
        <v>1</v>
      </c>
      <c r="AG26" s="349">
        <f t="shared" si="25"/>
        <v>1.9899999999999975</v>
      </c>
      <c r="AH26" s="227" t="s">
        <v>351</v>
      </c>
      <c r="AI26" s="227">
        <f t="shared" si="18"/>
        <v>0</v>
      </c>
      <c r="AJ26" s="234"/>
      <c r="AK26" s="202"/>
      <c r="AL26" s="211"/>
      <c r="AM26" s="211"/>
      <c r="AN26" s="202"/>
      <c r="AO26" s="202"/>
      <c r="AP26" s="202"/>
      <c r="AQ26" s="202"/>
      <c r="AR26" s="202"/>
      <c r="AS26" s="202"/>
      <c r="AT26" s="202"/>
      <c r="AU26" s="202"/>
      <c r="AV26" s="202"/>
      <c r="AW26" s="202"/>
      <c r="AX26" s="202"/>
      <c r="AY26" s="202"/>
      <c r="AZ26" s="202"/>
      <c r="BA26" s="202"/>
      <c r="BB26" s="202"/>
      <c r="BC26" s="202"/>
      <c r="BD26" s="202"/>
      <c r="BE26" s="202"/>
      <c r="BF26" s="202"/>
      <c r="BG26" s="202"/>
      <c r="BH26" s="202"/>
      <c r="BI26" s="202"/>
      <c r="BJ26" s="202"/>
      <c r="BK26" s="202"/>
      <c r="BL26" s="202"/>
      <c r="BM26" s="202"/>
      <c r="BN26" s="202"/>
      <c r="BO26" s="202"/>
      <c r="BP26" s="202"/>
      <c r="BQ26" s="202"/>
      <c r="BR26" s="202"/>
      <c r="BS26" s="202"/>
      <c r="BT26" s="202"/>
      <c r="BU26" s="202"/>
      <c r="BV26" s="202"/>
      <c r="BW26" s="202"/>
      <c r="BX26" s="202"/>
      <c r="BY26" s="202"/>
      <c r="BZ26" s="202"/>
      <c r="CA26" s="202"/>
      <c r="CB26" s="202"/>
      <c r="CC26" s="202"/>
      <c r="CD26" s="202"/>
      <c r="CE26" s="202"/>
      <c r="CF26" s="202"/>
      <c r="CG26" s="202"/>
      <c r="CH26" s="202"/>
      <c r="CI26" s="202"/>
      <c r="CJ26" s="202"/>
      <c r="CK26" s="202"/>
      <c r="CL26" s="202"/>
      <c r="CM26" s="202"/>
      <c r="CN26" s="202"/>
      <c r="CO26" s="202"/>
      <c r="CP26" s="202"/>
      <c r="CQ26" s="202"/>
      <c r="CR26" s="202"/>
      <c r="CS26" s="202"/>
      <c r="CT26" s="202"/>
      <c r="CU26" s="202"/>
      <c r="CV26" s="202"/>
      <c r="CW26" s="202"/>
      <c r="CX26" s="202"/>
      <c r="CY26" s="202"/>
      <c r="CZ26" s="202"/>
      <c r="DA26" s="202"/>
      <c r="DB26" s="202"/>
      <c r="DC26" s="202"/>
      <c r="DD26" s="202"/>
      <c r="DE26" s="202"/>
      <c r="DF26" s="202"/>
      <c r="DG26" s="202"/>
      <c r="DH26" s="202"/>
      <c r="DI26" s="202"/>
      <c r="DJ26" s="202"/>
      <c r="DK26" s="202"/>
      <c r="DL26" s="202"/>
      <c r="DM26" s="202"/>
      <c r="DN26" s="202"/>
      <c r="DO26" s="202"/>
      <c r="DP26" s="202"/>
      <c r="DQ26" s="202"/>
      <c r="DR26" s="202"/>
      <c r="DS26" s="202"/>
      <c r="DT26" s="202"/>
      <c r="DU26" s="202"/>
      <c r="DV26" s="202"/>
      <c r="DW26" s="202"/>
      <c r="DX26" s="202"/>
      <c r="DY26" s="202"/>
      <c r="DZ26" s="202"/>
      <c r="EA26" s="202"/>
      <c r="EB26" s="202"/>
      <c r="EC26" s="202"/>
      <c r="ED26" s="202"/>
      <c r="EE26" s="202"/>
      <c r="EF26" s="202"/>
      <c r="EG26" s="202"/>
      <c r="EH26" s="202"/>
      <c r="EI26" s="202"/>
      <c r="EJ26" s="202"/>
      <c r="EK26" s="202"/>
      <c r="EL26" s="202"/>
      <c r="EM26" s="202"/>
      <c r="EN26" s="202"/>
      <c r="EO26" s="202"/>
      <c r="EP26" s="202"/>
      <c r="EQ26" s="202"/>
      <c r="ER26" s="202"/>
      <c r="ES26" s="202"/>
      <c r="ET26" s="202"/>
      <c r="EU26" s="202"/>
      <c r="EV26" s="202"/>
      <c r="EW26" s="202"/>
      <c r="EX26" s="202"/>
      <c r="EY26" s="202"/>
      <c r="EZ26" s="202"/>
      <c r="FA26" s="202"/>
      <c r="FB26" s="202"/>
      <c r="FC26" s="202"/>
      <c r="FD26" s="202"/>
      <c r="FE26" s="202"/>
      <c r="FF26" s="202"/>
      <c r="FG26" s="202"/>
      <c r="FH26" s="202"/>
      <c r="FI26" s="202"/>
      <c r="FJ26" s="202"/>
      <c r="FK26" s="202"/>
      <c r="FL26" s="202"/>
      <c r="FM26" s="202"/>
      <c r="FN26" s="202"/>
      <c r="FO26" s="202"/>
      <c r="FP26" s="202"/>
      <c r="FQ26" s="202"/>
      <c r="FR26" s="202"/>
      <c r="FS26" s="202"/>
      <c r="FT26" s="202"/>
      <c r="FU26" s="202"/>
      <c r="FV26" s="202"/>
      <c r="FW26" s="202"/>
      <c r="FX26" s="202"/>
      <c r="FY26" s="202"/>
      <c r="FZ26" s="202"/>
      <c r="GA26" s="202"/>
      <c r="GB26" s="202"/>
      <c r="GC26" s="202"/>
      <c r="GD26" s="202"/>
      <c r="GE26" s="202"/>
      <c r="GF26" s="202"/>
      <c r="GG26" s="202"/>
      <c r="GH26" s="202"/>
      <c r="GI26" s="202"/>
      <c r="GJ26" s="202"/>
      <c r="GK26" s="202"/>
      <c r="GL26" s="202"/>
      <c r="GM26" s="202"/>
      <c r="GN26" s="202"/>
      <c r="GO26" s="202"/>
      <c r="GP26" s="202"/>
      <c r="GQ26" s="202"/>
      <c r="GR26" s="202"/>
      <c r="GS26" s="202"/>
      <c r="GT26" s="202"/>
      <c r="GU26" s="202"/>
      <c r="GV26" s="202"/>
      <c r="GW26" s="202"/>
      <c r="GX26" s="202"/>
      <c r="GY26" s="202"/>
      <c r="GZ26" s="202"/>
      <c r="HA26" s="202"/>
      <c r="HB26" s="202"/>
      <c r="HC26" s="202"/>
      <c r="HD26" s="202"/>
      <c r="HE26" s="202"/>
      <c r="HF26" s="202"/>
      <c r="HG26" s="202"/>
      <c r="HH26" s="202"/>
      <c r="HI26" s="202"/>
      <c r="HJ26" s="202"/>
      <c r="HK26" s="202"/>
      <c r="HL26" s="202"/>
      <c r="HM26" s="202"/>
      <c r="HN26" s="202"/>
      <c r="HO26" s="202"/>
      <c r="HP26" s="202"/>
      <c r="HQ26" s="202"/>
      <c r="HR26" s="202"/>
      <c r="HS26" s="202"/>
      <c r="HT26" s="202"/>
      <c r="HU26" s="202"/>
      <c r="HV26" s="202"/>
      <c r="HW26" s="202"/>
      <c r="HX26" s="202"/>
      <c r="HY26" s="202"/>
      <c r="HZ26" s="202"/>
      <c r="IA26" s="202"/>
      <c r="IB26" s="202"/>
      <c r="IC26" s="202"/>
      <c r="ID26" s="202"/>
      <c r="IE26" s="202"/>
      <c r="IF26" s="202"/>
      <c r="IG26" s="202"/>
      <c r="IH26" s="202"/>
      <c r="II26" s="202"/>
      <c r="IJ26" s="202"/>
      <c r="IK26" s="202"/>
      <c r="IL26" s="202"/>
      <c r="IM26" s="202"/>
      <c r="IN26" s="202"/>
      <c r="IO26" s="202"/>
      <c r="IP26" s="202"/>
      <c r="IQ26" s="202"/>
      <c r="IR26" s="202"/>
      <c r="IS26" s="202"/>
      <c r="IT26" s="202"/>
      <c r="IU26" s="202"/>
      <c r="IV26" s="202"/>
      <c r="IW26" s="202"/>
      <c r="IX26" s="202"/>
      <c r="IY26" s="202"/>
      <c r="IZ26" s="202"/>
      <c r="JA26" s="202"/>
      <c r="JB26" s="202"/>
      <c r="JC26" s="202"/>
      <c r="JD26" s="202"/>
      <c r="JE26" s="202"/>
      <c r="JF26" s="202"/>
      <c r="JG26" s="202"/>
      <c r="JH26" s="202"/>
      <c r="JI26" s="202"/>
      <c r="JJ26" s="202"/>
      <c r="JK26" s="202"/>
      <c r="JL26" s="202"/>
      <c r="JM26" s="202"/>
      <c r="JN26" s="202"/>
      <c r="JO26" s="202"/>
      <c r="JP26" s="202"/>
      <c r="JQ26" s="202"/>
      <c r="JR26" s="202"/>
      <c r="JS26" s="202"/>
      <c r="JT26" s="202"/>
      <c r="JU26" s="202"/>
      <c r="JV26" s="202"/>
      <c r="JW26" s="202"/>
      <c r="JX26" s="202"/>
      <c r="JY26" s="202"/>
      <c r="JZ26" s="202"/>
      <c r="KA26" s="202"/>
      <c r="KB26" s="202"/>
      <c r="KC26" s="202"/>
      <c r="KD26" s="202"/>
      <c r="KE26" s="202"/>
      <c r="KF26" s="202"/>
      <c r="KG26" s="202"/>
      <c r="KH26" s="202"/>
      <c r="KI26" s="202"/>
      <c r="KJ26" s="202"/>
      <c r="KK26" s="202"/>
      <c r="KL26" s="202"/>
      <c r="KM26" s="202"/>
      <c r="KN26" s="202"/>
      <c r="KO26" s="202"/>
      <c r="KP26" s="202"/>
      <c r="KQ26" s="202"/>
      <c r="KR26" s="202"/>
      <c r="KS26" s="202"/>
      <c r="KT26" s="202"/>
      <c r="KU26" s="202"/>
      <c r="KV26" s="202"/>
      <c r="KW26" s="202"/>
      <c r="KX26" s="202"/>
      <c r="KY26" s="202"/>
      <c r="KZ26" s="202"/>
      <c r="LA26" s="202"/>
      <c r="LB26" s="202"/>
      <c r="LC26" s="202"/>
      <c r="LD26" s="202"/>
      <c r="LE26" s="202"/>
      <c r="LF26" s="202"/>
      <c r="LG26" s="202"/>
      <c r="LH26" s="202"/>
      <c r="LI26" s="202"/>
      <c r="LJ26" s="202"/>
      <c r="LK26" s="202"/>
      <c r="LL26" s="202"/>
      <c r="LM26" s="202"/>
      <c r="LN26" s="202"/>
      <c r="LO26" s="202"/>
      <c r="LP26" s="202"/>
      <c r="LQ26" s="202"/>
      <c r="LR26" s="202"/>
      <c r="LS26" s="202"/>
      <c r="LT26" s="202"/>
      <c r="LU26" s="202"/>
      <c r="LV26" s="202"/>
      <c r="LW26" s="202"/>
      <c r="LX26" s="202"/>
      <c r="LY26" s="202"/>
      <c r="LZ26" s="202"/>
      <c r="MA26" s="202"/>
      <c r="MB26" s="202"/>
      <c r="MC26" s="202"/>
      <c r="MD26" s="202"/>
      <c r="ME26" s="202"/>
      <c r="MF26" s="202"/>
      <c r="MG26" s="202"/>
      <c r="MH26" s="202"/>
      <c r="MI26" s="202"/>
      <c r="MJ26" s="202"/>
      <c r="MK26" s="202"/>
      <c r="ML26" s="202"/>
      <c r="MM26" s="202"/>
      <c r="MN26" s="202"/>
      <c r="MO26" s="202"/>
      <c r="MP26" s="202"/>
      <c r="MQ26" s="202"/>
      <c r="MR26" s="202"/>
      <c r="MS26" s="202"/>
      <c r="MT26" s="202"/>
      <c r="MU26" s="202"/>
      <c r="MV26" s="202"/>
      <c r="MW26" s="202"/>
      <c r="MX26" s="202"/>
      <c r="MY26" s="202"/>
      <c r="MZ26" s="202"/>
      <c r="NA26" s="202"/>
      <c r="NB26" s="202"/>
      <c r="NC26" s="202"/>
      <c r="ND26" s="202"/>
      <c r="NE26" s="202"/>
      <c r="NF26" s="202"/>
      <c r="NG26" s="202"/>
      <c r="NH26" s="202"/>
      <c r="NI26" s="202"/>
      <c r="NJ26" s="202"/>
      <c r="NK26" s="202"/>
      <c r="NL26" s="202"/>
      <c r="NM26" s="202"/>
      <c r="NN26" s="202"/>
      <c r="NO26" s="202"/>
      <c r="NP26" s="202"/>
      <c r="NQ26" s="202"/>
      <c r="NR26" s="202"/>
      <c r="NS26" s="202"/>
      <c r="NT26" s="202"/>
      <c r="NU26" s="202"/>
      <c r="NV26" s="202"/>
      <c r="NW26" s="202"/>
      <c r="NX26" s="202"/>
      <c r="NY26" s="202"/>
      <c r="NZ26" s="202"/>
      <c r="OA26" s="202"/>
      <c r="OB26" s="202"/>
      <c r="OC26" s="202"/>
      <c r="OD26" s="202"/>
      <c r="OE26" s="202"/>
      <c r="OF26" s="202"/>
      <c r="OG26" s="202"/>
      <c r="OH26" s="202"/>
      <c r="OI26" s="202"/>
      <c r="OJ26" s="202"/>
      <c r="OK26" s="202"/>
      <c r="OL26" s="202"/>
      <c r="OM26" s="202"/>
      <c r="ON26" s="202"/>
      <c r="OO26" s="202"/>
      <c r="OP26" s="202"/>
      <c r="OQ26" s="202"/>
      <c r="OR26" s="202"/>
      <c r="OS26" s="202"/>
      <c r="OT26" s="202"/>
      <c r="OU26" s="202"/>
      <c r="OV26" s="202"/>
      <c r="OW26" s="202"/>
      <c r="OX26" s="202"/>
      <c r="OY26" s="202"/>
      <c r="OZ26" s="202"/>
      <c r="PA26" s="202"/>
      <c r="PB26" s="202"/>
      <c r="PC26" s="202"/>
      <c r="PD26" s="202"/>
      <c r="PE26" s="202"/>
      <c r="PF26" s="202"/>
      <c r="PG26" s="202"/>
      <c r="PH26" s="202"/>
      <c r="PI26" s="202"/>
      <c r="PJ26" s="202"/>
      <c r="PK26" s="202"/>
      <c r="PL26" s="202"/>
      <c r="PM26" s="202"/>
      <c r="PN26" s="202"/>
      <c r="PO26" s="202"/>
      <c r="PP26" s="202"/>
      <c r="PQ26" s="202"/>
      <c r="PR26" s="202"/>
      <c r="PS26" s="202"/>
      <c r="PT26" s="202"/>
      <c r="PU26" s="202"/>
      <c r="PV26" s="202"/>
      <c r="PW26" s="202"/>
      <c r="PX26" s="202"/>
      <c r="PY26" s="202"/>
      <c r="PZ26" s="202"/>
      <c r="QA26" s="202"/>
      <c r="QB26" s="202"/>
      <c r="QC26" s="202"/>
      <c r="QD26" s="202"/>
      <c r="QE26" s="202"/>
      <c r="QF26" s="202"/>
      <c r="QG26" s="202"/>
      <c r="QH26" s="202"/>
      <c r="QI26" s="202"/>
      <c r="QJ26" s="202"/>
      <c r="QK26" s="202"/>
      <c r="QL26" s="202"/>
      <c r="QM26" s="202"/>
      <c r="QN26" s="202"/>
      <c r="QO26" s="202"/>
      <c r="QP26" s="202"/>
      <c r="QQ26" s="202"/>
      <c r="QR26" s="202"/>
      <c r="QS26" s="202"/>
      <c r="QT26" s="202"/>
      <c r="QU26" s="202"/>
      <c r="QV26" s="202"/>
      <c r="QW26" s="202"/>
      <c r="QX26" s="202"/>
      <c r="QY26" s="202"/>
      <c r="QZ26" s="202"/>
      <c r="RA26" s="202"/>
      <c r="RB26" s="202"/>
      <c r="RC26" s="202"/>
      <c r="RD26" s="202"/>
      <c r="RE26" s="202"/>
      <c r="RF26" s="202"/>
      <c r="RG26" s="202"/>
      <c r="RH26" s="202"/>
      <c r="RI26" s="202"/>
      <c r="RJ26" s="202"/>
      <c r="RK26" s="202"/>
      <c r="RL26" s="202"/>
      <c r="RM26" s="202"/>
      <c r="RN26" s="202"/>
      <c r="RO26" s="202"/>
      <c r="RP26" s="202"/>
      <c r="RQ26" s="202"/>
      <c r="RR26" s="202"/>
      <c r="RS26" s="202"/>
      <c r="RT26" s="202"/>
      <c r="RU26" s="202"/>
      <c r="RV26" s="202"/>
      <c r="RW26" s="202"/>
      <c r="RX26" s="202"/>
      <c r="RY26" s="202"/>
      <c r="RZ26" s="202"/>
      <c r="SA26" s="202"/>
      <c r="SB26" s="202"/>
      <c r="SC26" s="202"/>
      <c r="SD26" s="202"/>
      <c r="SE26" s="202"/>
      <c r="SF26" s="202"/>
      <c r="SG26" s="202"/>
      <c r="SH26" s="202"/>
      <c r="SI26" s="202"/>
      <c r="SJ26" s="202"/>
      <c r="SK26" s="202"/>
      <c r="SL26" s="202"/>
      <c r="SM26" s="202"/>
      <c r="SN26" s="202"/>
      <c r="SO26" s="202"/>
      <c r="SP26" s="202"/>
      <c r="SQ26" s="202"/>
      <c r="SR26" s="202"/>
      <c r="SS26" s="202"/>
      <c r="ST26" s="202"/>
      <c r="SU26" s="202"/>
      <c r="SV26" s="202"/>
      <c r="SW26" s="202"/>
      <c r="SX26" s="202"/>
      <c r="SY26" s="202"/>
      <c r="SZ26" s="202"/>
      <c r="TA26" s="202"/>
      <c r="TB26" s="202"/>
      <c r="TC26" s="202"/>
      <c r="TD26" s="202"/>
      <c r="TE26" s="202"/>
      <c r="TF26" s="202"/>
      <c r="TG26" s="202"/>
      <c r="TH26" s="202"/>
      <c r="TI26" s="202"/>
      <c r="TJ26" s="202"/>
      <c r="TK26" s="202"/>
      <c r="TL26" s="202"/>
      <c r="TM26" s="202"/>
      <c r="TN26" s="202"/>
      <c r="TO26" s="202"/>
      <c r="TP26" s="202"/>
      <c r="TQ26" s="202"/>
      <c r="TR26" s="202"/>
      <c r="TS26" s="202"/>
      <c r="TT26" s="202"/>
      <c r="TU26" s="202"/>
      <c r="TV26" s="202"/>
      <c r="TW26" s="202"/>
      <c r="TX26" s="202"/>
      <c r="TY26" s="202"/>
      <c r="TZ26" s="202"/>
      <c r="UA26" s="202"/>
      <c r="UB26" s="202"/>
      <c r="UC26" s="202"/>
      <c r="UD26" s="202"/>
      <c r="UE26" s="202"/>
      <c r="UF26" s="202"/>
      <c r="UG26" s="202"/>
      <c r="UH26" s="202"/>
      <c r="UI26" s="202"/>
      <c r="UJ26" s="202"/>
      <c r="UK26" s="202"/>
      <c r="UL26" s="202"/>
      <c r="UM26" s="202"/>
      <c r="UN26" s="202"/>
      <c r="UO26" s="202"/>
      <c r="UP26" s="202"/>
      <c r="UQ26" s="202"/>
      <c r="UR26" s="202"/>
      <c r="US26" s="202"/>
      <c r="UT26" s="202"/>
      <c r="UU26" s="202"/>
      <c r="UV26" s="202"/>
      <c r="UW26" s="202"/>
      <c r="UX26" s="202"/>
      <c r="UY26" s="202"/>
      <c r="UZ26" s="202"/>
      <c r="VA26" s="202"/>
      <c r="VB26" s="202"/>
      <c r="VC26" s="202"/>
      <c r="VD26" s="202"/>
      <c r="VE26" s="202"/>
      <c r="VF26" s="202"/>
      <c r="VG26" s="202"/>
      <c r="VH26" s="202"/>
      <c r="VI26" s="202"/>
      <c r="VJ26" s="202"/>
      <c r="VK26" s="202"/>
      <c r="VL26" s="202"/>
      <c r="VM26" s="202"/>
      <c r="VN26" s="202"/>
      <c r="VO26" s="202"/>
      <c r="VP26" s="202"/>
      <c r="VQ26" s="202"/>
      <c r="VR26" s="202"/>
      <c r="VS26" s="202"/>
      <c r="VT26" s="202"/>
      <c r="VU26" s="202"/>
      <c r="VV26" s="202"/>
      <c r="VW26" s="202"/>
      <c r="VX26" s="202"/>
      <c r="VY26" s="202"/>
      <c r="VZ26" s="202"/>
      <c r="WA26" s="202"/>
      <c r="WB26" s="202"/>
      <c r="WC26" s="202"/>
      <c r="WD26" s="202"/>
      <c r="WE26" s="202"/>
      <c r="WF26" s="202"/>
      <c r="WG26" s="202"/>
      <c r="WH26" s="202"/>
      <c r="WI26" s="202"/>
      <c r="WJ26" s="202"/>
      <c r="WK26" s="202"/>
      <c r="WL26" s="202"/>
      <c r="WM26" s="202"/>
      <c r="WN26" s="202"/>
      <c r="WO26" s="202"/>
      <c r="WP26" s="202"/>
      <c r="WQ26" s="202"/>
      <c r="WR26" s="202"/>
      <c r="WS26" s="202"/>
      <c r="WT26" s="202"/>
      <c r="WU26" s="202"/>
      <c r="WV26" s="202"/>
      <c r="WW26" s="202"/>
      <c r="WX26" s="202"/>
      <c r="WY26" s="202"/>
      <c r="WZ26" s="202"/>
      <c r="XA26" s="202"/>
      <c r="XB26" s="202"/>
      <c r="XC26" s="202"/>
      <c r="XD26" s="202"/>
      <c r="XE26" s="202"/>
      <c r="XF26" s="202"/>
      <c r="XG26" s="202"/>
      <c r="XH26" s="202"/>
      <c r="XI26" s="202"/>
      <c r="XJ26" s="202"/>
      <c r="XK26" s="202"/>
      <c r="XL26" s="202"/>
      <c r="XM26" s="202"/>
      <c r="XN26" s="202"/>
      <c r="XO26" s="202"/>
      <c r="XP26" s="202"/>
      <c r="XQ26" s="202"/>
      <c r="XR26" s="202"/>
      <c r="XS26" s="202"/>
      <c r="XT26" s="202"/>
      <c r="XU26" s="202"/>
      <c r="XV26" s="202"/>
      <c r="XW26" s="202"/>
      <c r="XX26" s="202"/>
      <c r="XY26" s="202"/>
      <c r="XZ26" s="202"/>
      <c r="YA26" s="202"/>
      <c r="YB26" s="202"/>
      <c r="YC26" s="202"/>
      <c r="YD26" s="202"/>
      <c r="YE26" s="202"/>
      <c r="YF26" s="202"/>
      <c r="YG26" s="202"/>
      <c r="YH26" s="202"/>
      <c r="YI26" s="202"/>
      <c r="YJ26" s="202"/>
      <c r="YK26" s="202"/>
      <c r="YL26" s="202"/>
      <c r="YM26" s="202"/>
      <c r="YN26" s="202"/>
      <c r="YO26" s="202"/>
      <c r="YP26" s="202"/>
      <c r="YQ26" s="202"/>
      <c r="YR26" s="202"/>
      <c r="YS26" s="202"/>
      <c r="YT26" s="202"/>
      <c r="YU26" s="202"/>
      <c r="YV26" s="202"/>
      <c r="YW26" s="202"/>
      <c r="YX26" s="202"/>
      <c r="YY26" s="202"/>
      <c r="YZ26" s="202"/>
      <c r="ZA26" s="202"/>
      <c r="ZB26" s="202"/>
      <c r="ZC26" s="202"/>
      <c r="ZD26" s="202"/>
      <c r="ZE26" s="202"/>
      <c r="ZF26" s="202"/>
      <c r="ZG26" s="202"/>
      <c r="ZH26" s="202"/>
      <c r="ZI26" s="202"/>
      <c r="ZJ26" s="202"/>
      <c r="ZK26" s="202"/>
      <c r="ZL26" s="202"/>
      <c r="ZM26" s="202"/>
      <c r="ZN26" s="202"/>
      <c r="ZO26" s="202"/>
      <c r="ZP26" s="202"/>
      <c r="ZQ26" s="202"/>
      <c r="ZR26" s="202"/>
      <c r="ZS26" s="202"/>
      <c r="ZT26" s="202"/>
      <c r="ZU26" s="202"/>
      <c r="ZV26" s="202"/>
      <c r="ZW26" s="202"/>
      <c r="ZX26" s="202"/>
      <c r="ZY26" s="202"/>
      <c r="ZZ26" s="202"/>
      <c r="AAA26" s="202"/>
      <c r="AAB26" s="202"/>
      <c r="AAC26" s="202"/>
      <c r="AAD26" s="202"/>
      <c r="AAE26" s="202"/>
      <c r="AAF26" s="202"/>
      <c r="AAG26" s="202"/>
      <c r="AAH26" s="202"/>
      <c r="AAI26" s="202"/>
      <c r="AAJ26" s="202"/>
      <c r="AAK26" s="202"/>
      <c r="AAL26" s="202"/>
      <c r="AAM26" s="202"/>
      <c r="AAN26" s="202"/>
      <c r="AAO26" s="202"/>
      <c r="AAP26" s="202"/>
      <c r="AAQ26" s="202"/>
      <c r="AAR26" s="202"/>
      <c r="AAS26" s="202"/>
      <c r="AAT26" s="202"/>
      <c r="AAU26" s="202"/>
      <c r="AAV26" s="202"/>
      <c r="AAW26" s="202"/>
      <c r="AAX26" s="202"/>
      <c r="AAY26" s="202"/>
      <c r="AAZ26" s="202"/>
      <c r="ABA26" s="202"/>
      <c r="ABB26" s="202"/>
      <c r="ABC26" s="202"/>
      <c r="ABD26" s="202"/>
      <c r="ABE26" s="202"/>
      <c r="ABF26" s="202"/>
      <c r="ABG26" s="202"/>
      <c r="ABH26" s="202"/>
      <c r="ABI26" s="202"/>
      <c r="ABJ26" s="202"/>
      <c r="ABK26" s="202"/>
      <c r="ABL26" s="202"/>
      <c r="ABM26" s="202"/>
      <c r="ABN26" s="202"/>
      <c r="ABO26" s="202"/>
      <c r="ABP26" s="202"/>
      <c r="ABQ26" s="202"/>
      <c r="ABR26" s="202"/>
      <c r="ABS26" s="202"/>
      <c r="ABT26" s="202"/>
      <c r="ABU26" s="202"/>
      <c r="ABV26" s="202"/>
      <c r="ABW26" s="202"/>
      <c r="ABX26" s="202"/>
      <c r="ABY26" s="202"/>
      <c r="ABZ26" s="202"/>
      <c r="ACA26" s="202"/>
      <c r="ACB26" s="202"/>
      <c r="ACC26" s="202"/>
      <c r="ACD26" s="202"/>
      <c r="ACE26" s="202"/>
      <c r="ACF26" s="202"/>
      <c r="ACG26" s="202"/>
      <c r="ACH26" s="202"/>
      <c r="ACI26" s="202"/>
      <c r="ACJ26" s="202"/>
      <c r="ACK26" s="202"/>
      <c r="ACL26" s="202"/>
      <c r="ACM26" s="202"/>
      <c r="ACN26" s="202"/>
      <c r="ACO26" s="202"/>
      <c r="ACP26" s="202"/>
      <c r="ACQ26" s="202"/>
      <c r="ACR26" s="202"/>
      <c r="ACS26" s="202"/>
      <c r="ACT26" s="202"/>
      <c r="ACU26" s="202"/>
      <c r="ACV26" s="202"/>
      <c r="ACW26" s="202"/>
      <c r="ACX26" s="202"/>
      <c r="ACY26" s="202"/>
      <c r="ACZ26" s="202"/>
      <c r="ADA26" s="202"/>
      <c r="ADB26" s="202"/>
      <c r="ADC26" s="202"/>
      <c r="ADD26" s="202"/>
      <c r="ADE26" s="202"/>
      <c r="ADF26" s="202"/>
      <c r="ADG26" s="202"/>
      <c r="ADH26" s="202"/>
      <c r="ADI26" s="202"/>
      <c r="ADJ26" s="202"/>
      <c r="ADK26" s="202"/>
      <c r="ADL26" s="202"/>
      <c r="ADM26" s="202"/>
      <c r="ADN26" s="202"/>
      <c r="ADO26" s="202"/>
      <c r="ADP26" s="202"/>
      <c r="ADQ26" s="202"/>
      <c r="ADR26" s="202"/>
      <c r="ADS26" s="202"/>
      <c r="ADT26" s="202"/>
      <c r="ADU26" s="202"/>
      <c r="ADV26" s="202"/>
      <c r="ADW26" s="202"/>
      <c r="ADX26" s="202"/>
      <c r="ADY26" s="202"/>
      <c r="ADZ26" s="202"/>
      <c r="AEA26" s="202"/>
      <c r="AEB26" s="202"/>
      <c r="AEC26" s="202"/>
      <c r="AED26" s="202"/>
      <c r="AEE26" s="202"/>
      <c r="AEF26" s="202"/>
      <c r="AEG26" s="202"/>
      <c r="AEH26" s="202"/>
      <c r="AEI26" s="202"/>
      <c r="AEJ26" s="202"/>
      <c r="AEK26" s="202"/>
      <c r="AEL26" s="202"/>
      <c r="AEM26" s="202"/>
      <c r="AEN26" s="202"/>
      <c r="AEO26" s="202"/>
      <c r="AEP26" s="202"/>
      <c r="AEQ26" s="202"/>
      <c r="AER26" s="202"/>
      <c r="AES26" s="202"/>
      <c r="AET26" s="202"/>
      <c r="AEU26" s="202"/>
      <c r="AEV26" s="202"/>
      <c r="AEW26" s="202"/>
      <c r="AEX26" s="202"/>
      <c r="AEY26" s="202"/>
      <c r="AEZ26" s="202"/>
      <c r="AFA26" s="202"/>
      <c r="AFB26" s="202"/>
      <c r="AFC26" s="202"/>
      <c r="AFD26" s="202"/>
      <c r="AFE26" s="202"/>
      <c r="AFF26" s="202"/>
      <c r="AFG26" s="202"/>
      <c r="AFH26" s="202"/>
      <c r="AFI26" s="202"/>
      <c r="AFJ26" s="202"/>
      <c r="AFK26" s="202"/>
      <c r="AFL26" s="202"/>
      <c r="AFM26" s="202"/>
      <c r="AFN26" s="202"/>
      <c r="AFO26" s="202"/>
      <c r="AFP26" s="202"/>
      <c r="AFQ26" s="202"/>
      <c r="AFR26" s="202"/>
      <c r="AFS26" s="202"/>
      <c r="AFT26" s="202"/>
      <c r="AFU26" s="202"/>
      <c r="AFV26" s="202"/>
      <c r="AFW26" s="202"/>
      <c r="AFX26" s="202"/>
      <c r="AFY26" s="202"/>
      <c r="AFZ26" s="202"/>
      <c r="AGA26" s="202"/>
      <c r="AGB26" s="202"/>
      <c r="AGC26" s="202"/>
      <c r="AGD26" s="202"/>
      <c r="AGE26" s="202"/>
      <c r="AGF26" s="202"/>
      <c r="AGG26" s="202"/>
      <c r="AGH26" s="202"/>
      <c r="AGI26" s="202"/>
      <c r="AGJ26" s="202"/>
      <c r="AGK26" s="202"/>
      <c r="AGL26" s="202"/>
      <c r="AGM26" s="202"/>
      <c r="AGN26" s="202"/>
      <c r="AGO26" s="202"/>
      <c r="AGP26" s="202"/>
      <c r="AGQ26" s="202"/>
      <c r="AGR26" s="202"/>
      <c r="AGS26" s="202"/>
      <c r="AGT26" s="202"/>
      <c r="AGU26" s="202"/>
      <c r="AGV26" s="202"/>
      <c r="AGW26" s="202"/>
      <c r="AGX26" s="202"/>
      <c r="AGY26" s="202"/>
      <c r="AGZ26" s="202"/>
      <c r="AHA26" s="202"/>
      <c r="AHB26" s="202"/>
      <c r="AHC26" s="202"/>
      <c r="AHD26" s="202"/>
      <c r="AHE26" s="202"/>
      <c r="AHF26" s="202"/>
      <c r="AHG26" s="202"/>
      <c r="AHH26" s="202"/>
      <c r="AHI26" s="202"/>
      <c r="AHJ26" s="202"/>
      <c r="AHK26" s="202"/>
      <c r="AHL26" s="202"/>
      <c r="AHM26" s="202"/>
      <c r="AHN26" s="202"/>
      <c r="AHO26" s="202"/>
      <c r="AHP26" s="202"/>
      <c r="AHQ26" s="202"/>
      <c r="AHR26" s="202"/>
      <c r="AHS26" s="202"/>
      <c r="AHT26" s="202"/>
      <c r="AHU26" s="202"/>
      <c r="AHV26" s="202"/>
      <c r="AHW26" s="202"/>
      <c r="AHX26" s="202"/>
      <c r="AHY26" s="202"/>
      <c r="AHZ26" s="202"/>
      <c r="AIA26" s="202"/>
      <c r="AIB26" s="202"/>
      <c r="AIC26" s="202"/>
      <c r="AID26" s="202"/>
      <c r="AIE26" s="202"/>
      <c r="AIF26" s="202"/>
      <c r="AIG26" s="202"/>
      <c r="AIH26" s="202"/>
      <c r="AII26" s="202"/>
      <c r="AIJ26" s="202"/>
      <c r="AIK26" s="202"/>
      <c r="AIL26" s="202"/>
      <c r="AIM26" s="202"/>
      <c r="AIN26" s="202"/>
      <c r="AIO26" s="202"/>
      <c r="AIP26" s="202"/>
      <c r="AIQ26" s="202"/>
      <c r="AIR26" s="202"/>
      <c r="AIS26" s="202"/>
      <c r="AIT26" s="202"/>
      <c r="AIU26" s="202"/>
      <c r="AIV26" s="202"/>
      <c r="AIW26" s="202"/>
      <c r="AIX26" s="202"/>
      <c r="AIY26" s="202"/>
      <c r="AIZ26" s="202"/>
      <c r="AJA26" s="202"/>
      <c r="AJB26" s="202"/>
      <c r="AJC26" s="202"/>
      <c r="AJD26" s="202"/>
      <c r="AJE26" s="202"/>
      <c r="AJF26" s="202"/>
      <c r="AJG26" s="202"/>
      <c r="AJH26" s="202"/>
      <c r="AJI26" s="202"/>
      <c r="AJJ26" s="202"/>
      <c r="AJK26" s="202"/>
      <c r="AJL26" s="202"/>
      <c r="AJM26" s="202"/>
      <c r="AJN26" s="202"/>
      <c r="AJO26" s="202"/>
      <c r="AJP26" s="202"/>
      <c r="AJQ26" s="202"/>
      <c r="AJR26" s="202"/>
      <c r="AJS26" s="202"/>
      <c r="AJT26" s="202"/>
      <c r="AJU26" s="202"/>
      <c r="AJV26" s="202"/>
      <c r="AJW26" s="202"/>
      <c r="AJX26" s="202"/>
      <c r="AJY26" s="202"/>
      <c r="AJZ26" s="202"/>
      <c r="AKA26" s="202"/>
      <c r="AKB26" s="202"/>
      <c r="AKC26" s="202"/>
      <c r="AKD26" s="202"/>
      <c r="AKE26" s="202"/>
      <c r="AKF26" s="202"/>
      <c r="AKG26" s="202"/>
      <c r="AKH26" s="202"/>
      <c r="AKI26" s="202"/>
      <c r="AKJ26" s="202"/>
      <c r="AKK26" s="202"/>
      <c r="AKL26" s="202"/>
      <c r="AKM26" s="202"/>
      <c r="AKN26" s="202"/>
      <c r="AKO26" s="202"/>
      <c r="AKP26" s="202"/>
      <c r="AKQ26" s="202"/>
      <c r="AKR26" s="202"/>
      <c r="AKS26" s="202"/>
      <c r="AKT26" s="202"/>
      <c r="AKU26" s="202"/>
      <c r="AKV26" s="202"/>
      <c r="AKW26" s="202"/>
      <c r="AKX26" s="202"/>
      <c r="AKY26" s="202"/>
      <c r="AKZ26" s="202"/>
      <c r="ALA26" s="202"/>
      <c r="ALB26" s="202"/>
      <c r="ALC26" s="202"/>
      <c r="ALD26" s="202"/>
      <c r="ALE26" s="202"/>
      <c r="ALF26" s="202"/>
      <c r="ALG26" s="202"/>
      <c r="ALH26" s="202"/>
      <c r="ALI26" s="202"/>
      <c r="ALJ26" s="202"/>
      <c r="ALK26" s="202"/>
      <c r="ALL26" s="202"/>
      <c r="ALM26" s="202"/>
      <c r="ALN26" s="202"/>
      <c r="ALO26" s="202"/>
      <c r="ALP26" s="202"/>
      <c r="ALQ26" s="202"/>
      <c r="ALR26" s="202"/>
      <c r="ALS26" s="202"/>
      <c r="ALT26" s="202"/>
      <c r="ALU26" s="202"/>
      <c r="ALV26" s="202"/>
      <c r="ALW26" s="202"/>
      <c r="ALX26" s="202"/>
      <c r="ALY26" s="202"/>
      <c r="ALZ26" s="202"/>
      <c r="AMA26" s="202"/>
      <c r="AMB26" s="202"/>
      <c r="AMC26" s="202"/>
      <c r="AMD26" s="202"/>
      <c r="AME26" s="202"/>
      <c r="AMF26" s="202"/>
      <c r="AMG26" s="202"/>
      <c r="AMH26" s="202"/>
      <c r="AMI26" s="202"/>
      <c r="AMJ26" s="202"/>
      <c r="AMK26" s="202"/>
      <c r="AML26" s="202"/>
      <c r="AMM26" s="202"/>
      <c r="AMN26" s="202"/>
      <c r="AMO26" s="202"/>
      <c r="AMP26" s="202"/>
      <c r="AMQ26" s="202"/>
      <c r="AMR26" s="202"/>
      <c r="AMS26" s="202"/>
      <c r="AMT26" s="202"/>
      <c r="AMU26" s="202"/>
      <c r="AMV26" s="202"/>
      <c r="AMW26" s="202"/>
      <c r="AMX26" s="202"/>
      <c r="AMY26" s="202"/>
      <c r="AMZ26" s="202"/>
      <c r="ANA26" s="202"/>
      <c r="ANB26" s="202"/>
      <c r="ANC26" s="202"/>
      <c r="AND26" s="202"/>
      <c r="ANE26" s="202"/>
      <c r="ANF26" s="202"/>
      <c r="ANG26" s="202"/>
      <c r="ANH26" s="202"/>
      <c r="ANI26" s="202"/>
      <c r="ANJ26" s="202"/>
      <c r="ANK26" s="202"/>
      <c r="ANL26" s="202"/>
      <c r="ANM26" s="202"/>
      <c r="ANN26" s="202"/>
      <c r="ANO26" s="202"/>
      <c r="ANP26" s="202"/>
      <c r="ANQ26" s="202"/>
      <c r="ANR26" s="202"/>
      <c r="ANS26" s="202"/>
      <c r="ANT26" s="202"/>
      <c r="ANU26" s="202"/>
      <c r="ANV26" s="202"/>
      <c r="ANW26" s="202"/>
      <c r="ANX26" s="202"/>
      <c r="ANY26" s="202"/>
      <c r="ANZ26" s="202"/>
      <c r="AOA26" s="202"/>
      <c r="AOB26" s="202"/>
      <c r="AOC26" s="202"/>
      <c r="AOD26" s="202"/>
      <c r="AOE26" s="202"/>
      <c r="AOF26" s="202"/>
      <c r="AOG26" s="202"/>
      <c r="AOH26" s="202"/>
      <c r="AOI26" s="202"/>
      <c r="AOJ26" s="202"/>
      <c r="AOK26" s="202"/>
      <c r="AOL26" s="202"/>
      <c r="AOM26" s="202"/>
      <c r="AON26" s="202"/>
      <c r="AOO26" s="202"/>
      <c r="AOP26" s="202"/>
      <c r="AOQ26" s="202"/>
      <c r="AOR26" s="202"/>
      <c r="AOS26" s="202"/>
      <c r="AOT26" s="202"/>
      <c r="AOU26" s="202"/>
      <c r="AOV26" s="202"/>
      <c r="AOW26" s="202"/>
      <c r="AOX26" s="202"/>
      <c r="AOY26" s="202"/>
      <c r="AOZ26" s="202"/>
      <c r="APA26" s="202"/>
      <c r="APB26" s="202"/>
      <c r="APC26" s="202"/>
      <c r="APD26" s="202"/>
      <c r="APE26" s="202"/>
      <c r="APF26" s="202"/>
      <c r="APG26" s="202"/>
      <c r="APH26" s="202"/>
      <c r="API26" s="202"/>
      <c r="APJ26" s="202"/>
      <c r="APK26" s="202"/>
      <c r="APL26" s="202"/>
      <c r="APM26" s="202"/>
      <c r="APN26" s="202"/>
      <c r="APO26" s="202"/>
      <c r="APP26" s="202"/>
      <c r="APQ26" s="202"/>
      <c r="APR26" s="202"/>
      <c r="APS26" s="202"/>
      <c r="APT26" s="202"/>
      <c r="APU26" s="202"/>
      <c r="APV26" s="202"/>
      <c r="APW26" s="202"/>
      <c r="APX26" s="202"/>
      <c r="APY26" s="202"/>
      <c r="APZ26" s="202"/>
      <c r="AQA26" s="202"/>
      <c r="AQB26" s="202"/>
      <c r="AQC26" s="202"/>
      <c r="AQD26" s="202"/>
      <c r="AQE26" s="202"/>
      <c r="AQF26" s="202"/>
      <c r="AQG26" s="202"/>
      <c r="AQH26" s="202"/>
      <c r="AQI26" s="202"/>
      <c r="AQJ26" s="202"/>
      <c r="AQK26" s="202"/>
      <c r="AQL26" s="202"/>
      <c r="AQM26" s="202"/>
      <c r="AQN26" s="202"/>
      <c r="AQO26" s="202"/>
      <c r="AQP26" s="202"/>
      <c r="AQQ26" s="202"/>
      <c r="AQR26" s="202"/>
      <c r="AQS26" s="202"/>
      <c r="AQT26" s="202"/>
      <c r="AQU26" s="202"/>
      <c r="AQV26" s="202"/>
      <c r="AQW26" s="202"/>
      <c r="AQX26" s="202"/>
      <c r="AQY26" s="202"/>
      <c r="AQZ26" s="202"/>
      <c r="ARA26" s="202"/>
      <c r="ARB26" s="202"/>
      <c r="ARC26" s="202"/>
      <c r="ARD26" s="202"/>
      <c r="ARE26" s="202"/>
      <c r="ARF26" s="202"/>
      <c r="ARG26" s="202"/>
      <c r="ARH26" s="202"/>
      <c r="ARI26" s="202"/>
      <c r="ARJ26" s="202"/>
      <c r="ARK26" s="202"/>
      <c r="ARL26" s="202"/>
      <c r="ARM26" s="202"/>
      <c r="ARN26" s="202"/>
      <c r="ARO26" s="202"/>
      <c r="ARP26" s="202"/>
      <c r="ARQ26" s="202"/>
      <c r="ARR26" s="202"/>
      <c r="ARS26" s="202"/>
      <c r="ART26" s="202"/>
      <c r="ARU26" s="202"/>
      <c r="ARV26" s="202"/>
      <c r="ARW26" s="202"/>
      <c r="ARX26" s="202"/>
      <c r="ARY26" s="202"/>
      <c r="ARZ26" s="202"/>
      <c r="ASA26" s="202"/>
      <c r="ASB26" s="202"/>
      <c r="ASC26" s="202"/>
      <c r="ASD26" s="202"/>
      <c r="ASE26" s="202"/>
      <c r="ASF26" s="202"/>
      <c r="ASG26" s="202"/>
      <c r="ASH26" s="202"/>
      <c r="ASI26" s="202"/>
    </row>
    <row r="27" spans="1:1179" s="203" customFormat="1" ht="15" customHeight="1">
      <c r="A27" s="226" t="s">
        <v>312</v>
      </c>
      <c r="B27" s="227">
        <v>77.47</v>
      </c>
      <c r="C27" s="210">
        <f t="shared" si="19"/>
        <v>154.94</v>
      </c>
      <c r="D27" s="697">
        <v>1.5</v>
      </c>
      <c r="E27" s="227">
        <v>105.72</v>
      </c>
      <c r="F27" s="227">
        <v>105.63999999999999</v>
      </c>
      <c r="G27" s="227">
        <v>110.96</v>
      </c>
      <c r="H27" s="227">
        <v>111.57</v>
      </c>
      <c r="I27" s="227">
        <f t="shared" si="1"/>
        <v>5.24</v>
      </c>
      <c r="J27" s="227">
        <f t="shared" si="2"/>
        <v>5.93</v>
      </c>
      <c r="K27" s="227">
        <f t="shared" si="3"/>
        <v>5.69</v>
      </c>
      <c r="L27" s="227">
        <f t="shared" si="4"/>
        <v>3.2</v>
      </c>
      <c r="M27" s="349">
        <f t="shared" si="20"/>
        <v>0.6</v>
      </c>
      <c r="N27" s="227">
        <f t="shared" si="5"/>
        <v>24.790400000000005</v>
      </c>
      <c r="O27" s="227">
        <f t="shared" si="6"/>
        <v>347.06960000000004</v>
      </c>
      <c r="P27" s="227">
        <f t="shared" si="7"/>
        <v>371.86</v>
      </c>
      <c r="Q27" s="227">
        <f t="shared" si="8"/>
        <v>371.86</v>
      </c>
      <c r="R27" s="227">
        <f t="shared" si="9"/>
        <v>295.01</v>
      </c>
      <c r="S27" s="349">
        <f t="shared" si="21"/>
        <v>1410.59</v>
      </c>
      <c r="T27" s="227">
        <f t="shared" si="22"/>
        <v>433.83</v>
      </c>
      <c r="U27" s="227">
        <f t="shared" si="10"/>
        <v>976.76</v>
      </c>
      <c r="V27" s="227">
        <f t="shared" si="11"/>
        <v>296.93</v>
      </c>
      <c r="W27" s="227">
        <f t="shared" si="12"/>
        <v>0</v>
      </c>
      <c r="X27" s="227">
        <f t="shared" si="13"/>
        <v>0</v>
      </c>
      <c r="Y27" s="227">
        <f t="shared" si="14"/>
        <v>0</v>
      </c>
      <c r="Z27" s="227">
        <f t="shared" si="15"/>
        <v>881.61</v>
      </c>
      <c r="AA27" s="227">
        <f t="shared" si="16"/>
        <v>247.904</v>
      </c>
      <c r="AB27" s="227">
        <v>0</v>
      </c>
      <c r="AC27" s="209">
        <f t="shared" si="23"/>
        <v>0</v>
      </c>
      <c r="AD27" s="209"/>
      <c r="AE27" s="227">
        <f t="shared" si="24"/>
        <v>77.47</v>
      </c>
      <c r="AF27" s="227">
        <f t="shared" si="17"/>
        <v>1</v>
      </c>
      <c r="AG27" s="349">
        <f t="shared" si="25"/>
        <v>3.0399999999999947</v>
      </c>
      <c r="AH27" s="227" t="s">
        <v>351</v>
      </c>
      <c r="AI27" s="227">
        <f t="shared" si="18"/>
        <v>0</v>
      </c>
      <c r="AJ27" s="234"/>
      <c r="AK27" s="202"/>
      <c r="AL27" s="211"/>
      <c r="AM27" s="211"/>
      <c r="AN27" s="202"/>
      <c r="AO27" s="202"/>
      <c r="AP27" s="202"/>
      <c r="AQ27" s="202"/>
      <c r="AR27" s="202"/>
      <c r="AS27" s="202"/>
      <c r="AT27" s="202"/>
      <c r="AU27" s="202"/>
      <c r="AV27" s="202"/>
      <c r="AW27" s="202"/>
      <c r="AX27" s="202"/>
      <c r="AY27" s="202"/>
      <c r="AZ27" s="202"/>
      <c r="BA27" s="202"/>
      <c r="BB27" s="202"/>
      <c r="BC27" s="202"/>
      <c r="BD27" s="202"/>
      <c r="BE27" s="202"/>
      <c r="BF27" s="202"/>
      <c r="BG27" s="202"/>
      <c r="BH27" s="202"/>
      <c r="BI27" s="202"/>
      <c r="BJ27" s="202"/>
      <c r="BK27" s="202"/>
      <c r="BL27" s="202"/>
      <c r="BM27" s="202"/>
      <c r="BN27" s="202"/>
      <c r="BO27" s="202"/>
      <c r="BP27" s="202"/>
      <c r="BQ27" s="202"/>
      <c r="BR27" s="202"/>
      <c r="BS27" s="202"/>
      <c r="BT27" s="202"/>
      <c r="BU27" s="202"/>
      <c r="BV27" s="202"/>
      <c r="BW27" s="202"/>
      <c r="BX27" s="202"/>
      <c r="BY27" s="202"/>
      <c r="BZ27" s="202"/>
      <c r="CA27" s="202"/>
      <c r="CB27" s="202"/>
      <c r="CC27" s="202"/>
      <c r="CD27" s="202"/>
      <c r="CE27" s="202"/>
      <c r="CF27" s="202"/>
      <c r="CG27" s="202"/>
      <c r="CH27" s="202"/>
      <c r="CI27" s="202"/>
      <c r="CJ27" s="202"/>
      <c r="CK27" s="202"/>
      <c r="CL27" s="202"/>
      <c r="CM27" s="202"/>
      <c r="CN27" s="202"/>
      <c r="CO27" s="202"/>
      <c r="CP27" s="202"/>
      <c r="CQ27" s="202"/>
      <c r="CR27" s="202"/>
      <c r="CS27" s="202"/>
      <c r="CT27" s="202"/>
      <c r="CU27" s="202"/>
      <c r="CV27" s="202"/>
      <c r="CW27" s="202"/>
      <c r="CX27" s="202"/>
      <c r="CY27" s="202"/>
      <c r="CZ27" s="202"/>
      <c r="DA27" s="202"/>
      <c r="DB27" s="202"/>
      <c r="DC27" s="202"/>
      <c r="DD27" s="202"/>
      <c r="DE27" s="202"/>
      <c r="DF27" s="202"/>
      <c r="DG27" s="202"/>
      <c r="DH27" s="202"/>
      <c r="DI27" s="202"/>
      <c r="DJ27" s="202"/>
      <c r="DK27" s="202"/>
      <c r="DL27" s="202"/>
      <c r="DM27" s="202"/>
      <c r="DN27" s="202"/>
      <c r="DO27" s="202"/>
      <c r="DP27" s="202"/>
      <c r="DQ27" s="202"/>
      <c r="DR27" s="202"/>
      <c r="DS27" s="202"/>
      <c r="DT27" s="202"/>
      <c r="DU27" s="202"/>
      <c r="DV27" s="202"/>
      <c r="DW27" s="202"/>
      <c r="DX27" s="202"/>
      <c r="DY27" s="202"/>
      <c r="DZ27" s="202"/>
      <c r="EA27" s="202"/>
      <c r="EB27" s="202"/>
      <c r="EC27" s="202"/>
      <c r="ED27" s="202"/>
      <c r="EE27" s="202"/>
      <c r="EF27" s="202"/>
      <c r="EG27" s="202"/>
      <c r="EH27" s="202"/>
      <c r="EI27" s="202"/>
      <c r="EJ27" s="202"/>
      <c r="EK27" s="202"/>
      <c r="EL27" s="202"/>
      <c r="EM27" s="202"/>
      <c r="EN27" s="202"/>
      <c r="EO27" s="202"/>
      <c r="EP27" s="202"/>
      <c r="EQ27" s="202"/>
      <c r="ER27" s="202"/>
      <c r="ES27" s="202"/>
      <c r="ET27" s="202"/>
      <c r="EU27" s="202"/>
      <c r="EV27" s="202"/>
      <c r="EW27" s="202"/>
      <c r="EX27" s="202"/>
      <c r="EY27" s="202"/>
      <c r="EZ27" s="202"/>
      <c r="FA27" s="202"/>
      <c r="FB27" s="202"/>
      <c r="FC27" s="202"/>
      <c r="FD27" s="202"/>
      <c r="FE27" s="202"/>
      <c r="FF27" s="202"/>
      <c r="FG27" s="202"/>
      <c r="FH27" s="202"/>
      <c r="FI27" s="202"/>
      <c r="FJ27" s="202"/>
      <c r="FK27" s="202"/>
      <c r="FL27" s="202"/>
      <c r="FM27" s="202"/>
      <c r="FN27" s="202"/>
      <c r="FO27" s="202"/>
      <c r="FP27" s="202"/>
      <c r="FQ27" s="202"/>
      <c r="FR27" s="202"/>
      <c r="FS27" s="202"/>
      <c r="FT27" s="202"/>
      <c r="FU27" s="202"/>
      <c r="FV27" s="202"/>
      <c r="FW27" s="202"/>
      <c r="FX27" s="202"/>
      <c r="FY27" s="202"/>
      <c r="FZ27" s="202"/>
      <c r="GA27" s="202"/>
      <c r="GB27" s="202"/>
      <c r="GC27" s="202"/>
      <c r="GD27" s="202"/>
      <c r="GE27" s="202"/>
      <c r="GF27" s="202"/>
      <c r="GG27" s="202"/>
      <c r="GH27" s="202"/>
      <c r="GI27" s="202"/>
      <c r="GJ27" s="202"/>
      <c r="GK27" s="202"/>
      <c r="GL27" s="202"/>
      <c r="GM27" s="202"/>
      <c r="GN27" s="202"/>
      <c r="GO27" s="202"/>
      <c r="GP27" s="202"/>
      <c r="GQ27" s="202"/>
      <c r="GR27" s="202"/>
      <c r="GS27" s="202"/>
      <c r="GT27" s="202"/>
      <c r="GU27" s="202"/>
      <c r="GV27" s="202"/>
      <c r="GW27" s="202"/>
      <c r="GX27" s="202"/>
      <c r="GY27" s="202"/>
      <c r="GZ27" s="202"/>
      <c r="HA27" s="202"/>
      <c r="HB27" s="202"/>
      <c r="HC27" s="202"/>
      <c r="HD27" s="202"/>
      <c r="HE27" s="202"/>
      <c r="HF27" s="202"/>
      <c r="HG27" s="202"/>
      <c r="HH27" s="202"/>
      <c r="HI27" s="202"/>
      <c r="HJ27" s="202"/>
      <c r="HK27" s="202"/>
      <c r="HL27" s="202"/>
      <c r="HM27" s="202"/>
      <c r="HN27" s="202"/>
      <c r="HO27" s="202"/>
      <c r="HP27" s="202"/>
      <c r="HQ27" s="202"/>
      <c r="HR27" s="202"/>
      <c r="HS27" s="202"/>
      <c r="HT27" s="202"/>
      <c r="HU27" s="202"/>
      <c r="HV27" s="202"/>
      <c r="HW27" s="202"/>
      <c r="HX27" s="202"/>
      <c r="HY27" s="202"/>
      <c r="HZ27" s="202"/>
      <c r="IA27" s="202"/>
      <c r="IB27" s="202"/>
      <c r="IC27" s="202"/>
      <c r="ID27" s="202"/>
      <c r="IE27" s="202"/>
      <c r="IF27" s="202"/>
      <c r="IG27" s="202"/>
      <c r="IH27" s="202"/>
      <c r="II27" s="202"/>
      <c r="IJ27" s="202"/>
      <c r="IK27" s="202"/>
      <c r="IL27" s="202"/>
      <c r="IM27" s="202"/>
      <c r="IN27" s="202"/>
      <c r="IO27" s="202"/>
      <c r="IP27" s="202"/>
      <c r="IQ27" s="202"/>
      <c r="IR27" s="202"/>
      <c r="IS27" s="202"/>
      <c r="IT27" s="202"/>
      <c r="IU27" s="202"/>
      <c r="IV27" s="202"/>
      <c r="IW27" s="202"/>
      <c r="IX27" s="202"/>
      <c r="IY27" s="202"/>
      <c r="IZ27" s="202"/>
      <c r="JA27" s="202"/>
      <c r="JB27" s="202"/>
      <c r="JC27" s="202"/>
      <c r="JD27" s="202"/>
      <c r="JE27" s="202"/>
      <c r="JF27" s="202"/>
      <c r="JG27" s="202"/>
      <c r="JH27" s="202"/>
      <c r="JI27" s="202"/>
      <c r="JJ27" s="202"/>
      <c r="JK27" s="202"/>
      <c r="JL27" s="202"/>
      <c r="JM27" s="202"/>
      <c r="JN27" s="202"/>
      <c r="JO27" s="202"/>
      <c r="JP27" s="202"/>
      <c r="JQ27" s="202"/>
      <c r="JR27" s="202"/>
      <c r="JS27" s="202"/>
      <c r="JT27" s="202"/>
      <c r="JU27" s="202"/>
      <c r="JV27" s="202"/>
      <c r="JW27" s="202"/>
      <c r="JX27" s="202"/>
      <c r="JY27" s="202"/>
      <c r="JZ27" s="202"/>
      <c r="KA27" s="202"/>
      <c r="KB27" s="202"/>
      <c r="KC27" s="202"/>
      <c r="KD27" s="202"/>
      <c r="KE27" s="202"/>
      <c r="KF27" s="202"/>
      <c r="KG27" s="202"/>
      <c r="KH27" s="202"/>
      <c r="KI27" s="202"/>
      <c r="KJ27" s="202"/>
      <c r="KK27" s="202"/>
      <c r="KL27" s="202"/>
      <c r="KM27" s="202"/>
      <c r="KN27" s="202"/>
      <c r="KO27" s="202"/>
      <c r="KP27" s="202"/>
      <c r="KQ27" s="202"/>
      <c r="KR27" s="202"/>
      <c r="KS27" s="202"/>
      <c r="KT27" s="202"/>
      <c r="KU27" s="202"/>
      <c r="KV27" s="202"/>
      <c r="KW27" s="202"/>
      <c r="KX27" s="202"/>
      <c r="KY27" s="202"/>
      <c r="KZ27" s="202"/>
      <c r="LA27" s="202"/>
      <c r="LB27" s="202"/>
      <c r="LC27" s="202"/>
      <c r="LD27" s="202"/>
      <c r="LE27" s="202"/>
      <c r="LF27" s="202"/>
      <c r="LG27" s="202"/>
      <c r="LH27" s="202"/>
      <c r="LI27" s="202"/>
      <c r="LJ27" s="202"/>
      <c r="LK27" s="202"/>
      <c r="LL27" s="202"/>
      <c r="LM27" s="202"/>
      <c r="LN27" s="202"/>
      <c r="LO27" s="202"/>
      <c r="LP27" s="202"/>
      <c r="LQ27" s="202"/>
      <c r="LR27" s="202"/>
      <c r="LS27" s="202"/>
      <c r="LT27" s="202"/>
      <c r="LU27" s="202"/>
      <c r="LV27" s="202"/>
      <c r="LW27" s="202"/>
      <c r="LX27" s="202"/>
      <c r="LY27" s="202"/>
      <c r="LZ27" s="202"/>
      <c r="MA27" s="202"/>
      <c r="MB27" s="202"/>
      <c r="MC27" s="202"/>
      <c r="MD27" s="202"/>
      <c r="ME27" s="202"/>
      <c r="MF27" s="202"/>
      <c r="MG27" s="202"/>
      <c r="MH27" s="202"/>
      <c r="MI27" s="202"/>
      <c r="MJ27" s="202"/>
      <c r="MK27" s="202"/>
      <c r="ML27" s="202"/>
      <c r="MM27" s="202"/>
      <c r="MN27" s="202"/>
      <c r="MO27" s="202"/>
      <c r="MP27" s="202"/>
      <c r="MQ27" s="202"/>
      <c r="MR27" s="202"/>
      <c r="MS27" s="202"/>
      <c r="MT27" s="202"/>
      <c r="MU27" s="202"/>
      <c r="MV27" s="202"/>
      <c r="MW27" s="202"/>
      <c r="MX27" s="202"/>
      <c r="MY27" s="202"/>
      <c r="MZ27" s="202"/>
      <c r="NA27" s="202"/>
      <c r="NB27" s="202"/>
      <c r="NC27" s="202"/>
      <c r="ND27" s="202"/>
      <c r="NE27" s="202"/>
      <c r="NF27" s="202"/>
      <c r="NG27" s="202"/>
      <c r="NH27" s="202"/>
      <c r="NI27" s="202"/>
      <c r="NJ27" s="202"/>
      <c r="NK27" s="202"/>
      <c r="NL27" s="202"/>
      <c r="NM27" s="202"/>
      <c r="NN27" s="202"/>
      <c r="NO27" s="202"/>
      <c r="NP27" s="202"/>
      <c r="NQ27" s="202"/>
      <c r="NR27" s="202"/>
      <c r="NS27" s="202"/>
      <c r="NT27" s="202"/>
      <c r="NU27" s="202"/>
      <c r="NV27" s="202"/>
      <c r="NW27" s="202"/>
      <c r="NX27" s="202"/>
      <c r="NY27" s="202"/>
      <c r="NZ27" s="202"/>
      <c r="OA27" s="202"/>
      <c r="OB27" s="202"/>
      <c r="OC27" s="202"/>
      <c r="OD27" s="202"/>
      <c r="OE27" s="202"/>
      <c r="OF27" s="202"/>
      <c r="OG27" s="202"/>
      <c r="OH27" s="202"/>
      <c r="OI27" s="202"/>
      <c r="OJ27" s="202"/>
      <c r="OK27" s="202"/>
      <c r="OL27" s="202"/>
      <c r="OM27" s="202"/>
      <c r="ON27" s="202"/>
      <c r="OO27" s="202"/>
      <c r="OP27" s="202"/>
      <c r="OQ27" s="202"/>
      <c r="OR27" s="202"/>
      <c r="OS27" s="202"/>
      <c r="OT27" s="202"/>
      <c r="OU27" s="202"/>
      <c r="OV27" s="202"/>
      <c r="OW27" s="202"/>
      <c r="OX27" s="202"/>
      <c r="OY27" s="202"/>
      <c r="OZ27" s="202"/>
      <c r="PA27" s="202"/>
      <c r="PB27" s="202"/>
      <c r="PC27" s="202"/>
      <c r="PD27" s="202"/>
      <c r="PE27" s="202"/>
      <c r="PF27" s="202"/>
      <c r="PG27" s="202"/>
      <c r="PH27" s="202"/>
      <c r="PI27" s="202"/>
      <c r="PJ27" s="202"/>
      <c r="PK27" s="202"/>
      <c r="PL27" s="202"/>
      <c r="PM27" s="202"/>
      <c r="PN27" s="202"/>
      <c r="PO27" s="202"/>
      <c r="PP27" s="202"/>
      <c r="PQ27" s="202"/>
      <c r="PR27" s="202"/>
      <c r="PS27" s="202"/>
      <c r="PT27" s="202"/>
      <c r="PU27" s="202"/>
      <c r="PV27" s="202"/>
      <c r="PW27" s="202"/>
      <c r="PX27" s="202"/>
      <c r="PY27" s="202"/>
      <c r="PZ27" s="202"/>
      <c r="QA27" s="202"/>
      <c r="QB27" s="202"/>
      <c r="QC27" s="202"/>
      <c r="QD27" s="202"/>
      <c r="QE27" s="202"/>
      <c r="QF27" s="202"/>
      <c r="QG27" s="202"/>
      <c r="QH27" s="202"/>
      <c r="QI27" s="202"/>
      <c r="QJ27" s="202"/>
      <c r="QK27" s="202"/>
      <c r="QL27" s="202"/>
      <c r="QM27" s="202"/>
      <c r="QN27" s="202"/>
      <c r="QO27" s="202"/>
      <c r="QP27" s="202"/>
      <c r="QQ27" s="202"/>
      <c r="QR27" s="202"/>
      <c r="QS27" s="202"/>
      <c r="QT27" s="202"/>
      <c r="QU27" s="202"/>
      <c r="QV27" s="202"/>
      <c r="QW27" s="202"/>
      <c r="QX27" s="202"/>
      <c r="QY27" s="202"/>
      <c r="QZ27" s="202"/>
      <c r="RA27" s="202"/>
      <c r="RB27" s="202"/>
      <c r="RC27" s="202"/>
      <c r="RD27" s="202"/>
      <c r="RE27" s="202"/>
      <c r="RF27" s="202"/>
      <c r="RG27" s="202"/>
      <c r="RH27" s="202"/>
      <c r="RI27" s="202"/>
      <c r="RJ27" s="202"/>
      <c r="RK27" s="202"/>
      <c r="RL27" s="202"/>
      <c r="RM27" s="202"/>
      <c r="RN27" s="202"/>
      <c r="RO27" s="202"/>
      <c r="RP27" s="202"/>
      <c r="RQ27" s="202"/>
      <c r="RR27" s="202"/>
      <c r="RS27" s="202"/>
      <c r="RT27" s="202"/>
      <c r="RU27" s="202"/>
      <c r="RV27" s="202"/>
      <c r="RW27" s="202"/>
      <c r="RX27" s="202"/>
      <c r="RY27" s="202"/>
      <c r="RZ27" s="202"/>
      <c r="SA27" s="202"/>
      <c r="SB27" s="202"/>
      <c r="SC27" s="202"/>
      <c r="SD27" s="202"/>
      <c r="SE27" s="202"/>
      <c r="SF27" s="202"/>
      <c r="SG27" s="202"/>
      <c r="SH27" s="202"/>
      <c r="SI27" s="202"/>
      <c r="SJ27" s="202"/>
      <c r="SK27" s="202"/>
      <c r="SL27" s="202"/>
      <c r="SM27" s="202"/>
      <c r="SN27" s="202"/>
      <c r="SO27" s="202"/>
      <c r="SP27" s="202"/>
      <c r="SQ27" s="202"/>
      <c r="SR27" s="202"/>
      <c r="SS27" s="202"/>
      <c r="ST27" s="202"/>
      <c r="SU27" s="202"/>
      <c r="SV27" s="202"/>
      <c r="SW27" s="202"/>
      <c r="SX27" s="202"/>
      <c r="SY27" s="202"/>
      <c r="SZ27" s="202"/>
      <c r="TA27" s="202"/>
      <c r="TB27" s="202"/>
      <c r="TC27" s="202"/>
      <c r="TD27" s="202"/>
      <c r="TE27" s="202"/>
      <c r="TF27" s="202"/>
      <c r="TG27" s="202"/>
      <c r="TH27" s="202"/>
      <c r="TI27" s="202"/>
      <c r="TJ27" s="202"/>
      <c r="TK27" s="202"/>
      <c r="TL27" s="202"/>
      <c r="TM27" s="202"/>
      <c r="TN27" s="202"/>
      <c r="TO27" s="202"/>
      <c r="TP27" s="202"/>
      <c r="TQ27" s="202"/>
      <c r="TR27" s="202"/>
      <c r="TS27" s="202"/>
      <c r="TT27" s="202"/>
      <c r="TU27" s="202"/>
      <c r="TV27" s="202"/>
      <c r="TW27" s="202"/>
      <c r="TX27" s="202"/>
      <c r="TY27" s="202"/>
      <c r="TZ27" s="202"/>
      <c r="UA27" s="202"/>
      <c r="UB27" s="202"/>
      <c r="UC27" s="202"/>
      <c r="UD27" s="202"/>
      <c r="UE27" s="202"/>
      <c r="UF27" s="202"/>
      <c r="UG27" s="202"/>
      <c r="UH27" s="202"/>
      <c r="UI27" s="202"/>
      <c r="UJ27" s="202"/>
      <c r="UK27" s="202"/>
      <c r="UL27" s="202"/>
      <c r="UM27" s="202"/>
      <c r="UN27" s="202"/>
      <c r="UO27" s="202"/>
      <c r="UP27" s="202"/>
      <c r="UQ27" s="202"/>
      <c r="UR27" s="202"/>
      <c r="US27" s="202"/>
      <c r="UT27" s="202"/>
      <c r="UU27" s="202"/>
      <c r="UV27" s="202"/>
      <c r="UW27" s="202"/>
      <c r="UX27" s="202"/>
      <c r="UY27" s="202"/>
      <c r="UZ27" s="202"/>
      <c r="VA27" s="202"/>
      <c r="VB27" s="202"/>
      <c r="VC27" s="202"/>
      <c r="VD27" s="202"/>
      <c r="VE27" s="202"/>
      <c r="VF27" s="202"/>
      <c r="VG27" s="202"/>
      <c r="VH27" s="202"/>
      <c r="VI27" s="202"/>
      <c r="VJ27" s="202"/>
      <c r="VK27" s="202"/>
      <c r="VL27" s="202"/>
      <c r="VM27" s="202"/>
      <c r="VN27" s="202"/>
      <c r="VO27" s="202"/>
      <c r="VP27" s="202"/>
      <c r="VQ27" s="202"/>
      <c r="VR27" s="202"/>
      <c r="VS27" s="202"/>
      <c r="VT27" s="202"/>
      <c r="VU27" s="202"/>
      <c r="VV27" s="202"/>
      <c r="VW27" s="202"/>
      <c r="VX27" s="202"/>
      <c r="VY27" s="202"/>
      <c r="VZ27" s="202"/>
      <c r="WA27" s="202"/>
      <c r="WB27" s="202"/>
      <c r="WC27" s="202"/>
      <c r="WD27" s="202"/>
      <c r="WE27" s="202"/>
      <c r="WF27" s="202"/>
      <c r="WG27" s="202"/>
      <c r="WH27" s="202"/>
      <c r="WI27" s="202"/>
      <c r="WJ27" s="202"/>
      <c r="WK27" s="202"/>
      <c r="WL27" s="202"/>
      <c r="WM27" s="202"/>
      <c r="WN27" s="202"/>
      <c r="WO27" s="202"/>
      <c r="WP27" s="202"/>
      <c r="WQ27" s="202"/>
      <c r="WR27" s="202"/>
      <c r="WS27" s="202"/>
      <c r="WT27" s="202"/>
      <c r="WU27" s="202"/>
      <c r="WV27" s="202"/>
      <c r="WW27" s="202"/>
      <c r="WX27" s="202"/>
      <c r="WY27" s="202"/>
      <c r="WZ27" s="202"/>
      <c r="XA27" s="202"/>
      <c r="XB27" s="202"/>
      <c r="XC27" s="202"/>
      <c r="XD27" s="202"/>
      <c r="XE27" s="202"/>
      <c r="XF27" s="202"/>
      <c r="XG27" s="202"/>
      <c r="XH27" s="202"/>
      <c r="XI27" s="202"/>
      <c r="XJ27" s="202"/>
      <c r="XK27" s="202"/>
      <c r="XL27" s="202"/>
      <c r="XM27" s="202"/>
      <c r="XN27" s="202"/>
      <c r="XO27" s="202"/>
      <c r="XP27" s="202"/>
      <c r="XQ27" s="202"/>
      <c r="XR27" s="202"/>
      <c r="XS27" s="202"/>
      <c r="XT27" s="202"/>
      <c r="XU27" s="202"/>
      <c r="XV27" s="202"/>
      <c r="XW27" s="202"/>
      <c r="XX27" s="202"/>
      <c r="XY27" s="202"/>
      <c r="XZ27" s="202"/>
      <c r="YA27" s="202"/>
      <c r="YB27" s="202"/>
      <c r="YC27" s="202"/>
      <c r="YD27" s="202"/>
      <c r="YE27" s="202"/>
      <c r="YF27" s="202"/>
      <c r="YG27" s="202"/>
      <c r="YH27" s="202"/>
      <c r="YI27" s="202"/>
      <c r="YJ27" s="202"/>
      <c r="YK27" s="202"/>
      <c r="YL27" s="202"/>
      <c r="YM27" s="202"/>
      <c r="YN27" s="202"/>
      <c r="YO27" s="202"/>
      <c r="YP27" s="202"/>
      <c r="YQ27" s="202"/>
      <c r="YR27" s="202"/>
      <c r="YS27" s="202"/>
      <c r="YT27" s="202"/>
      <c r="YU27" s="202"/>
      <c r="YV27" s="202"/>
      <c r="YW27" s="202"/>
      <c r="YX27" s="202"/>
      <c r="YY27" s="202"/>
      <c r="YZ27" s="202"/>
      <c r="ZA27" s="202"/>
      <c r="ZB27" s="202"/>
      <c r="ZC27" s="202"/>
      <c r="ZD27" s="202"/>
      <c r="ZE27" s="202"/>
      <c r="ZF27" s="202"/>
      <c r="ZG27" s="202"/>
      <c r="ZH27" s="202"/>
      <c r="ZI27" s="202"/>
      <c r="ZJ27" s="202"/>
      <c r="ZK27" s="202"/>
      <c r="ZL27" s="202"/>
      <c r="ZM27" s="202"/>
      <c r="ZN27" s="202"/>
      <c r="ZO27" s="202"/>
      <c r="ZP27" s="202"/>
      <c r="ZQ27" s="202"/>
      <c r="ZR27" s="202"/>
      <c r="ZS27" s="202"/>
      <c r="ZT27" s="202"/>
      <c r="ZU27" s="202"/>
      <c r="ZV27" s="202"/>
      <c r="ZW27" s="202"/>
      <c r="ZX27" s="202"/>
      <c r="ZY27" s="202"/>
      <c r="ZZ27" s="202"/>
      <c r="AAA27" s="202"/>
      <c r="AAB27" s="202"/>
      <c r="AAC27" s="202"/>
      <c r="AAD27" s="202"/>
      <c r="AAE27" s="202"/>
      <c r="AAF27" s="202"/>
      <c r="AAG27" s="202"/>
      <c r="AAH27" s="202"/>
      <c r="AAI27" s="202"/>
      <c r="AAJ27" s="202"/>
      <c r="AAK27" s="202"/>
      <c r="AAL27" s="202"/>
      <c r="AAM27" s="202"/>
      <c r="AAN27" s="202"/>
      <c r="AAO27" s="202"/>
      <c r="AAP27" s="202"/>
      <c r="AAQ27" s="202"/>
      <c r="AAR27" s="202"/>
      <c r="AAS27" s="202"/>
      <c r="AAT27" s="202"/>
      <c r="AAU27" s="202"/>
      <c r="AAV27" s="202"/>
      <c r="AAW27" s="202"/>
      <c r="AAX27" s="202"/>
      <c r="AAY27" s="202"/>
      <c r="AAZ27" s="202"/>
      <c r="ABA27" s="202"/>
      <c r="ABB27" s="202"/>
      <c r="ABC27" s="202"/>
      <c r="ABD27" s="202"/>
      <c r="ABE27" s="202"/>
      <c r="ABF27" s="202"/>
      <c r="ABG27" s="202"/>
      <c r="ABH27" s="202"/>
      <c r="ABI27" s="202"/>
      <c r="ABJ27" s="202"/>
      <c r="ABK27" s="202"/>
      <c r="ABL27" s="202"/>
      <c r="ABM27" s="202"/>
      <c r="ABN27" s="202"/>
      <c r="ABO27" s="202"/>
      <c r="ABP27" s="202"/>
      <c r="ABQ27" s="202"/>
      <c r="ABR27" s="202"/>
      <c r="ABS27" s="202"/>
      <c r="ABT27" s="202"/>
      <c r="ABU27" s="202"/>
      <c r="ABV27" s="202"/>
      <c r="ABW27" s="202"/>
      <c r="ABX27" s="202"/>
      <c r="ABY27" s="202"/>
      <c r="ABZ27" s="202"/>
      <c r="ACA27" s="202"/>
      <c r="ACB27" s="202"/>
      <c r="ACC27" s="202"/>
      <c r="ACD27" s="202"/>
      <c r="ACE27" s="202"/>
      <c r="ACF27" s="202"/>
      <c r="ACG27" s="202"/>
      <c r="ACH27" s="202"/>
      <c r="ACI27" s="202"/>
      <c r="ACJ27" s="202"/>
      <c r="ACK27" s="202"/>
      <c r="ACL27" s="202"/>
      <c r="ACM27" s="202"/>
      <c r="ACN27" s="202"/>
      <c r="ACO27" s="202"/>
      <c r="ACP27" s="202"/>
      <c r="ACQ27" s="202"/>
      <c r="ACR27" s="202"/>
      <c r="ACS27" s="202"/>
      <c r="ACT27" s="202"/>
      <c r="ACU27" s="202"/>
      <c r="ACV27" s="202"/>
      <c r="ACW27" s="202"/>
      <c r="ACX27" s="202"/>
      <c r="ACY27" s="202"/>
      <c r="ACZ27" s="202"/>
      <c r="ADA27" s="202"/>
      <c r="ADB27" s="202"/>
      <c r="ADC27" s="202"/>
      <c r="ADD27" s="202"/>
      <c r="ADE27" s="202"/>
      <c r="ADF27" s="202"/>
      <c r="ADG27" s="202"/>
      <c r="ADH27" s="202"/>
      <c r="ADI27" s="202"/>
      <c r="ADJ27" s="202"/>
      <c r="ADK27" s="202"/>
      <c r="ADL27" s="202"/>
      <c r="ADM27" s="202"/>
      <c r="ADN27" s="202"/>
      <c r="ADO27" s="202"/>
      <c r="ADP27" s="202"/>
      <c r="ADQ27" s="202"/>
      <c r="ADR27" s="202"/>
      <c r="ADS27" s="202"/>
      <c r="ADT27" s="202"/>
      <c r="ADU27" s="202"/>
      <c r="ADV27" s="202"/>
      <c r="ADW27" s="202"/>
      <c r="ADX27" s="202"/>
      <c r="ADY27" s="202"/>
      <c r="ADZ27" s="202"/>
      <c r="AEA27" s="202"/>
      <c r="AEB27" s="202"/>
      <c r="AEC27" s="202"/>
      <c r="AED27" s="202"/>
      <c r="AEE27" s="202"/>
      <c r="AEF27" s="202"/>
      <c r="AEG27" s="202"/>
      <c r="AEH27" s="202"/>
      <c r="AEI27" s="202"/>
      <c r="AEJ27" s="202"/>
      <c r="AEK27" s="202"/>
      <c r="AEL27" s="202"/>
      <c r="AEM27" s="202"/>
      <c r="AEN27" s="202"/>
      <c r="AEO27" s="202"/>
      <c r="AEP27" s="202"/>
      <c r="AEQ27" s="202"/>
      <c r="AER27" s="202"/>
      <c r="AES27" s="202"/>
      <c r="AET27" s="202"/>
      <c r="AEU27" s="202"/>
      <c r="AEV27" s="202"/>
      <c r="AEW27" s="202"/>
      <c r="AEX27" s="202"/>
      <c r="AEY27" s="202"/>
      <c r="AEZ27" s="202"/>
      <c r="AFA27" s="202"/>
      <c r="AFB27" s="202"/>
      <c r="AFC27" s="202"/>
      <c r="AFD27" s="202"/>
      <c r="AFE27" s="202"/>
      <c r="AFF27" s="202"/>
      <c r="AFG27" s="202"/>
      <c r="AFH27" s="202"/>
      <c r="AFI27" s="202"/>
      <c r="AFJ27" s="202"/>
      <c r="AFK27" s="202"/>
      <c r="AFL27" s="202"/>
      <c r="AFM27" s="202"/>
      <c r="AFN27" s="202"/>
      <c r="AFO27" s="202"/>
      <c r="AFP27" s="202"/>
      <c r="AFQ27" s="202"/>
      <c r="AFR27" s="202"/>
      <c r="AFS27" s="202"/>
      <c r="AFT27" s="202"/>
      <c r="AFU27" s="202"/>
      <c r="AFV27" s="202"/>
      <c r="AFW27" s="202"/>
      <c r="AFX27" s="202"/>
      <c r="AFY27" s="202"/>
      <c r="AFZ27" s="202"/>
      <c r="AGA27" s="202"/>
      <c r="AGB27" s="202"/>
      <c r="AGC27" s="202"/>
      <c r="AGD27" s="202"/>
      <c r="AGE27" s="202"/>
      <c r="AGF27" s="202"/>
      <c r="AGG27" s="202"/>
      <c r="AGH27" s="202"/>
      <c r="AGI27" s="202"/>
      <c r="AGJ27" s="202"/>
      <c r="AGK27" s="202"/>
      <c r="AGL27" s="202"/>
      <c r="AGM27" s="202"/>
      <c r="AGN27" s="202"/>
      <c r="AGO27" s="202"/>
      <c r="AGP27" s="202"/>
      <c r="AGQ27" s="202"/>
      <c r="AGR27" s="202"/>
      <c r="AGS27" s="202"/>
      <c r="AGT27" s="202"/>
      <c r="AGU27" s="202"/>
      <c r="AGV27" s="202"/>
      <c r="AGW27" s="202"/>
      <c r="AGX27" s="202"/>
      <c r="AGY27" s="202"/>
      <c r="AGZ27" s="202"/>
      <c r="AHA27" s="202"/>
      <c r="AHB27" s="202"/>
      <c r="AHC27" s="202"/>
      <c r="AHD27" s="202"/>
      <c r="AHE27" s="202"/>
      <c r="AHF27" s="202"/>
      <c r="AHG27" s="202"/>
      <c r="AHH27" s="202"/>
      <c r="AHI27" s="202"/>
      <c r="AHJ27" s="202"/>
      <c r="AHK27" s="202"/>
      <c r="AHL27" s="202"/>
      <c r="AHM27" s="202"/>
      <c r="AHN27" s="202"/>
      <c r="AHO27" s="202"/>
      <c r="AHP27" s="202"/>
      <c r="AHQ27" s="202"/>
      <c r="AHR27" s="202"/>
      <c r="AHS27" s="202"/>
      <c r="AHT27" s="202"/>
      <c r="AHU27" s="202"/>
      <c r="AHV27" s="202"/>
      <c r="AHW27" s="202"/>
      <c r="AHX27" s="202"/>
      <c r="AHY27" s="202"/>
      <c r="AHZ27" s="202"/>
      <c r="AIA27" s="202"/>
      <c r="AIB27" s="202"/>
      <c r="AIC27" s="202"/>
      <c r="AID27" s="202"/>
      <c r="AIE27" s="202"/>
      <c r="AIF27" s="202"/>
      <c r="AIG27" s="202"/>
      <c r="AIH27" s="202"/>
      <c r="AII27" s="202"/>
      <c r="AIJ27" s="202"/>
      <c r="AIK27" s="202"/>
      <c r="AIL27" s="202"/>
      <c r="AIM27" s="202"/>
      <c r="AIN27" s="202"/>
      <c r="AIO27" s="202"/>
      <c r="AIP27" s="202"/>
      <c r="AIQ27" s="202"/>
      <c r="AIR27" s="202"/>
      <c r="AIS27" s="202"/>
      <c r="AIT27" s="202"/>
      <c r="AIU27" s="202"/>
      <c r="AIV27" s="202"/>
      <c r="AIW27" s="202"/>
      <c r="AIX27" s="202"/>
      <c r="AIY27" s="202"/>
      <c r="AIZ27" s="202"/>
      <c r="AJA27" s="202"/>
      <c r="AJB27" s="202"/>
      <c r="AJC27" s="202"/>
      <c r="AJD27" s="202"/>
      <c r="AJE27" s="202"/>
      <c r="AJF27" s="202"/>
      <c r="AJG27" s="202"/>
      <c r="AJH27" s="202"/>
      <c r="AJI27" s="202"/>
      <c r="AJJ27" s="202"/>
      <c r="AJK27" s="202"/>
      <c r="AJL27" s="202"/>
      <c r="AJM27" s="202"/>
      <c r="AJN27" s="202"/>
      <c r="AJO27" s="202"/>
      <c r="AJP27" s="202"/>
      <c r="AJQ27" s="202"/>
      <c r="AJR27" s="202"/>
      <c r="AJS27" s="202"/>
      <c r="AJT27" s="202"/>
      <c r="AJU27" s="202"/>
      <c r="AJV27" s="202"/>
      <c r="AJW27" s="202"/>
      <c r="AJX27" s="202"/>
      <c r="AJY27" s="202"/>
      <c r="AJZ27" s="202"/>
      <c r="AKA27" s="202"/>
      <c r="AKB27" s="202"/>
      <c r="AKC27" s="202"/>
      <c r="AKD27" s="202"/>
      <c r="AKE27" s="202"/>
      <c r="AKF27" s="202"/>
      <c r="AKG27" s="202"/>
      <c r="AKH27" s="202"/>
      <c r="AKI27" s="202"/>
      <c r="AKJ27" s="202"/>
      <c r="AKK27" s="202"/>
      <c r="AKL27" s="202"/>
      <c r="AKM27" s="202"/>
      <c r="AKN27" s="202"/>
      <c r="AKO27" s="202"/>
      <c r="AKP27" s="202"/>
      <c r="AKQ27" s="202"/>
      <c r="AKR27" s="202"/>
      <c r="AKS27" s="202"/>
      <c r="AKT27" s="202"/>
      <c r="AKU27" s="202"/>
      <c r="AKV27" s="202"/>
      <c r="AKW27" s="202"/>
      <c r="AKX27" s="202"/>
      <c r="AKY27" s="202"/>
      <c r="AKZ27" s="202"/>
      <c r="ALA27" s="202"/>
      <c r="ALB27" s="202"/>
      <c r="ALC27" s="202"/>
      <c r="ALD27" s="202"/>
      <c r="ALE27" s="202"/>
      <c r="ALF27" s="202"/>
      <c r="ALG27" s="202"/>
      <c r="ALH27" s="202"/>
      <c r="ALI27" s="202"/>
      <c r="ALJ27" s="202"/>
      <c r="ALK27" s="202"/>
      <c r="ALL27" s="202"/>
      <c r="ALM27" s="202"/>
      <c r="ALN27" s="202"/>
      <c r="ALO27" s="202"/>
      <c r="ALP27" s="202"/>
      <c r="ALQ27" s="202"/>
      <c r="ALR27" s="202"/>
      <c r="ALS27" s="202"/>
      <c r="ALT27" s="202"/>
      <c r="ALU27" s="202"/>
      <c r="ALV27" s="202"/>
      <c r="ALW27" s="202"/>
      <c r="ALX27" s="202"/>
      <c r="ALY27" s="202"/>
      <c r="ALZ27" s="202"/>
      <c r="AMA27" s="202"/>
      <c r="AMB27" s="202"/>
      <c r="AMC27" s="202"/>
      <c r="AMD27" s="202"/>
      <c r="AME27" s="202"/>
      <c r="AMF27" s="202"/>
      <c r="AMG27" s="202"/>
      <c r="AMH27" s="202"/>
      <c r="AMI27" s="202"/>
      <c r="AMJ27" s="202"/>
      <c r="AMK27" s="202"/>
      <c r="AML27" s="202"/>
      <c r="AMM27" s="202"/>
      <c r="AMN27" s="202"/>
      <c r="AMO27" s="202"/>
      <c r="AMP27" s="202"/>
      <c r="AMQ27" s="202"/>
      <c r="AMR27" s="202"/>
      <c r="AMS27" s="202"/>
      <c r="AMT27" s="202"/>
      <c r="AMU27" s="202"/>
      <c r="AMV27" s="202"/>
      <c r="AMW27" s="202"/>
      <c r="AMX27" s="202"/>
      <c r="AMY27" s="202"/>
      <c r="AMZ27" s="202"/>
      <c r="ANA27" s="202"/>
      <c r="ANB27" s="202"/>
      <c r="ANC27" s="202"/>
      <c r="AND27" s="202"/>
      <c r="ANE27" s="202"/>
      <c r="ANF27" s="202"/>
      <c r="ANG27" s="202"/>
      <c r="ANH27" s="202"/>
      <c r="ANI27" s="202"/>
      <c r="ANJ27" s="202"/>
      <c r="ANK27" s="202"/>
      <c r="ANL27" s="202"/>
      <c r="ANM27" s="202"/>
      <c r="ANN27" s="202"/>
      <c r="ANO27" s="202"/>
      <c r="ANP27" s="202"/>
      <c r="ANQ27" s="202"/>
      <c r="ANR27" s="202"/>
      <c r="ANS27" s="202"/>
      <c r="ANT27" s="202"/>
      <c r="ANU27" s="202"/>
      <c r="ANV27" s="202"/>
      <c r="ANW27" s="202"/>
      <c r="ANX27" s="202"/>
      <c r="ANY27" s="202"/>
      <c r="ANZ27" s="202"/>
      <c r="AOA27" s="202"/>
      <c r="AOB27" s="202"/>
      <c r="AOC27" s="202"/>
      <c r="AOD27" s="202"/>
      <c r="AOE27" s="202"/>
      <c r="AOF27" s="202"/>
      <c r="AOG27" s="202"/>
      <c r="AOH27" s="202"/>
      <c r="AOI27" s="202"/>
      <c r="AOJ27" s="202"/>
      <c r="AOK27" s="202"/>
      <c r="AOL27" s="202"/>
      <c r="AOM27" s="202"/>
      <c r="AON27" s="202"/>
      <c r="AOO27" s="202"/>
      <c r="AOP27" s="202"/>
      <c r="AOQ27" s="202"/>
      <c r="AOR27" s="202"/>
      <c r="AOS27" s="202"/>
      <c r="AOT27" s="202"/>
      <c r="AOU27" s="202"/>
      <c r="AOV27" s="202"/>
      <c r="AOW27" s="202"/>
      <c r="AOX27" s="202"/>
      <c r="AOY27" s="202"/>
      <c r="AOZ27" s="202"/>
      <c r="APA27" s="202"/>
      <c r="APB27" s="202"/>
      <c r="APC27" s="202"/>
      <c r="APD27" s="202"/>
      <c r="APE27" s="202"/>
      <c r="APF27" s="202"/>
      <c r="APG27" s="202"/>
      <c r="APH27" s="202"/>
      <c r="API27" s="202"/>
      <c r="APJ27" s="202"/>
      <c r="APK27" s="202"/>
      <c r="APL27" s="202"/>
      <c r="APM27" s="202"/>
      <c r="APN27" s="202"/>
      <c r="APO27" s="202"/>
      <c r="APP27" s="202"/>
      <c r="APQ27" s="202"/>
      <c r="APR27" s="202"/>
      <c r="APS27" s="202"/>
      <c r="APT27" s="202"/>
      <c r="APU27" s="202"/>
      <c r="APV27" s="202"/>
      <c r="APW27" s="202"/>
      <c r="APX27" s="202"/>
      <c r="APY27" s="202"/>
      <c r="APZ27" s="202"/>
      <c r="AQA27" s="202"/>
      <c r="AQB27" s="202"/>
      <c r="AQC27" s="202"/>
      <c r="AQD27" s="202"/>
      <c r="AQE27" s="202"/>
      <c r="AQF27" s="202"/>
      <c r="AQG27" s="202"/>
      <c r="AQH27" s="202"/>
      <c r="AQI27" s="202"/>
      <c r="AQJ27" s="202"/>
      <c r="AQK27" s="202"/>
      <c r="AQL27" s="202"/>
      <c r="AQM27" s="202"/>
      <c r="AQN27" s="202"/>
      <c r="AQO27" s="202"/>
      <c r="AQP27" s="202"/>
      <c r="AQQ27" s="202"/>
      <c r="AQR27" s="202"/>
      <c r="AQS27" s="202"/>
      <c r="AQT27" s="202"/>
      <c r="AQU27" s="202"/>
      <c r="AQV27" s="202"/>
      <c r="AQW27" s="202"/>
      <c r="AQX27" s="202"/>
      <c r="AQY27" s="202"/>
      <c r="AQZ27" s="202"/>
      <c r="ARA27" s="202"/>
      <c r="ARB27" s="202"/>
      <c r="ARC27" s="202"/>
      <c r="ARD27" s="202"/>
      <c r="ARE27" s="202"/>
      <c r="ARF27" s="202"/>
      <c r="ARG27" s="202"/>
      <c r="ARH27" s="202"/>
      <c r="ARI27" s="202"/>
      <c r="ARJ27" s="202"/>
      <c r="ARK27" s="202"/>
      <c r="ARL27" s="202"/>
      <c r="ARM27" s="202"/>
      <c r="ARN27" s="202"/>
      <c r="ARO27" s="202"/>
      <c r="ARP27" s="202"/>
      <c r="ARQ27" s="202"/>
      <c r="ARR27" s="202"/>
      <c r="ARS27" s="202"/>
      <c r="ART27" s="202"/>
      <c r="ARU27" s="202"/>
      <c r="ARV27" s="202"/>
      <c r="ARW27" s="202"/>
      <c r="ARX27" s="202"/>
      <c r="ARY27" s="202"/>
      <c r="ARZ27" s="202"/>
      <c r="ASA27" s="202"/>
      <c r="ASB27" s="202"/>
      <c r="ASC27" s="202"/>
      <c r="ASD27" s="202"/>
      <c r="ASE27" s="202"/>
      <c r="ASF27" s="202"/>
      <c r="ASG27" s="202"/>
      <c r="ASH27" s="202"/>
      <c r="ASI27" s="202"/>
    </row>
    <row r="28" spans="1:1179" s="203" customFormat="1" ht="15" customHeight="1">
      <c r="A28" s="226" t="s">
        <v>313</v>
      </c>
      <c r="B28" s="227">
        <v>80</v>
      </c>
      <c r="C28" s="210">
        <f t="shared" si="19"/>
        <v>160</v>
      </c>
      <c r="D28" s="697">
        <v>1.5</v>
      </c>
      <c r="E28" s="227">
        <v>105.63999999999999</v>
      </c>
      <c r="F28" s="227">
        <v>105.55</v>
      </c>
      <c r="G28" s="227">
        <v>111.57</v>
      </c>
      <c r="H28" s="227">
        <v>111.8</v>
      </c>
      <c r="I28" s="227">
        <f t="shared" si="1"/>
        <v>5.93</v>
      </c>
      <c r="J28" s="227">
        <f t="shared" si="2"/>
        <v>6.25</v>
      </c>
      <c r="K28" s="227">
        <f t="shared" si="3"/>
        <v>6.19</v>
      </c>
      <c r="L28" s="227">
        <f t="shared" si="4"/>
        <v>3.4000000000000004</v>
      </c>
      <c r="M28" s="349">
        <f t="shared" si="20"/>
        <v>0.8</v>
      </c>
      <c r="N28" s="227">
        <f t="shared" si="5"/>
        <v>27.200000000000006</v>
      </c>
      <c r="O28" s="227">
        <f t="shared" si="6"/>
        <v>380.8</v>
      </c>
      <c r="P28" s="227">
        <f t="shared" si="7"/>
        <v>0</v>
      </c>
      <c r="Q28" s="227">
        <f t="shared" si="8"/>
        <v>0</v>
      </c>
      <c r="R28" s="227">
        <f t="shared" si="9"/>
        <v>0</v>
      </c>
      <c r="S28" s="349">
        <f t="shared" si="21"/>
        <v>408</v>
      </c>
      <c r="T28" s="227">
        <f t="shared" si="22"/>
        <v>476</v>
      </c>
      <c r="U28" s="227">
        <f t="shared" si="10"/>
        <v>-68</v>
      </c>
      <c r="V28" s="227">
        <f t="shared" si="11"/>
        <v>334.63</v>
      </c>
      <c r="W28" s="227">
        <f t="shared" si="12"/>
        <v>0</v>
      </c>
      <c r="X28" s="227">
        <f t="shared" si="13"/>
        <v>0</v>
      </c>
      <c r="Y28" s="227">
        <f t="shared" si="14"/>
        <v>0</v>
      </c>
      <c r="Z28" s="227">
        <f t="shared" si="15"/>
        <v>990.4</v>
      </c>
      <c r="AA28" s="227">
        <f t="shared" si="16"/>
        <v>272</v>
      </c>
      <c r="AB28" s="227">
        <v>0</v>
      </c>
      <c r="AC28" s="209">
        <f t="shared" si="23"/>
        <v>0</v>
      </c>
      <c r="AD28" s="209"/>
      <c r="AE28" s="227">
        <f t="shared" si="24"/>
        <v>80</v>
      </c>
      <c r="AF28" s="227">
        <f t="shared" si="17"/>
        <v>1</v>
      </c>
      <c r="AG28" s="349">
        <f t="shared" si="25"/>
        <v>3.7300000000000066</v>
      </c>
      <c r="AH28" s="227" t="s">
        <v>351</v>
      </c>
      <c r="AI28" s="227">
        <f t="shared" si="18"/>
        <v>0</v>
      </c>
      <c r="AJ28" s="234"/>
      <c r="AK28" s="202"/>
      <c r="AL28" s="211"/>
      <c r="AM28" s="211"/>
      <c r="AN28" s="202"/>
      <c r="AO28" s="202"/>
      <c r="AP28" s="202"/>
      <c r="AQ28" s="202"/>
      <c r="AR28" s="202"/>
      <c r="AS28" s="202"/>
      <c r="AT28" s="202"/>
      <c r="AU28" s="202"/>
      <c r="AV28" s="202"/>
      <c r="AW28" s="202"/>
      <c r="AX28" s="202"/>
      <c r="AY28" s="202"/>
      <c r="AZ28" s="202"/>
      <c r="BA28" s="202"/>
      <c r="BB28" s="202"/>
      <c r="BC28" s="202"/>
      <c r="BD28" s="202"/>
      <c r="BE28" s="202"/>
      <c r="BF28" s="202"/>
      <c r="BG28" s="202"/>
      <c r="BH28" s="202"/>
      <c r="BI28" s="202"/>
      <c r="BJ28" s="202"/>
      <c r="BK28" s="202"/>
      <c r="BL28" s="202"/>
      <c r="BM28" s="202"/>
      <c r="BN28" s="202"/>
      <c r="BO28" s="202"/>
      <c r="BP28" s="202"/>
      <c r="BQ28" s="202"/>
      <c r="BR28" s="202"/>
      <c r="BS28" s="202"/>
      <c r="BT28" s="202"/>
      <c r="BU28" s="202"/>
      <c r="BV28" s="202"/>
      <c r="BW28" s="202"/>
      <c r="BX28" s="202"/>
      <c r="BY28" s="202"/>
      <c r="BZ28" s="202"/>
      <c r="CA28" s="202"/>
      <c r="CB28" s="202"/>
      <c r="CC28" s="202"/>
      <c r="CD28" s="202"/>
      <c r="CE28" s="202"/>
      <c r="CF28" s="202"/>
      <c r="CG28" s="202"/>
      <c r="CH28" s="202"/>
      <c r="CI28" s="202"/>
      <c r="CJ28" s="202"/>
      <c r="CK28" s="202"/>
      <c r="CL28" s="202"/>
      <c r="CM28" s="202"/>
      <c r="CN28" s="202"/>
      <c r="CO28" s="202"/>
      <c r="CP28" s="202"/>
      <c r="CQ28" s="202"/>
      <c r="CR28" s="202"/>
      <c r="CS28" s="202"/>
      <c r="CT28" s="202"/>
      <c r="CU28" s="202"/>
      <c r="CV28" s="202"/>
      <c r="CW28" s="202"/>
      <c r="CX28" s="202"/>
      <c r="CY28" s="202"/>
      <c r="CZ28" s="202"/>
      <c r="DA28" s="202"/>
      <c r="DB28" s="202"/>
      <c r="DC28" s="202"/>
      <c r="DD28" s="202"/>
      <c r="DE28" s="202"/>
      <c r="DF28" s="202"/>
      <c r="DG28" s="202"/>
      <c r="DH28" s="202"/>
      <c r="DI28" s="202"/>
      <c r="DJ28" s="202"/>
      <c r="DK28" s="202"/>
      <c r="DL28" s="202"/>
      <c r="DM28" s="202"/>
      <c r="DN28" s="202"/>
      <c r="DO28" s="202"/>
      <c r="DP28" s="202"/>
      <c r="DQ28" s="202"/>
      <c r="DR28" s="202"/>
      <c r="DS28" s="202"/>
      <c r="DT28" s="202"/>
      <c r="DU28" s="202"/>
      <c r="DV28" s="202"/>
      <c r="DW28" s="202"/>
      <c r="DX28" s="202"/>
      <c r="DY28" s="202"/>
      <c r="DZ28" s="202"/>
      <c r="EA28" s="202"/>
      <c r="EB28" s="202"/>
      <c r="EC28" s="202"/>
      <c r="ED28" s="202"/>
      <c r="EE28" s="202"/>
      <c r="EF28" s="202"/>
      <c r="EG28" s="202"/>
      <c r="EH28" s="202"/>
      <c r="EI28" s="202"/>
      <c r="EJ28" s="202"/>
      <c r="EK28" s="202"/>
      <c r="EL28" s="202"/>
      <c r="EM28" s="202"/>
      <c r="EN28" s="202"/>
      <c r="EO28" s="202"/>
      <c r="EP28" s="202"/>
      <c r="EQ28" s="202"/>
      <c r="ER28" s="202"/>
      <c r="ES28" s="202"/>
      <c r="ET28" s="202"/>
      <c r="EU28" s="202"/>
      <c r="EV28" s="202"/>
      <c r="EW28" s="202"/>
      <c r="EX28" s="202"/>
      <c r="EY28" s="202"/>
      <c r="EZ28" s="202"/>
      <c r="FA28" s="202"/>
      <c r="FB28" s="202"/>
      <c r="FC28" s="202"/>
      <c r="FD28" s="202"/>
      <c r="FE28" s="202"/>
      <c r="FF28" s="202"/>
      <c r="FG28" s="202"/>
      <c r="FH28" s="202"/>
      <c r="FI28" s="202"/>
      <c r="FJ28" s="202"/>
      <c r="FK28" s="202"/>
      <c r="FL28" s="202"/>
      <c r="FM28" s="202"/>
      <c r="FN28" s="202"/>
      <c r="FO28" s="202"/>
      <c r="FP28" s="202"/>
      <c r="FQ28" s="202"/>
      <c r="FR28" s="202"/>
      <c r="FS28" s="202"/>
      <c r="FT28" s="202"/>
      <c r="FU28" s="202"/>
      <c r="FV28" s="202"/>
      <c r="FW28" s="202"/>
      <c r="FX28" s="202"/>
      <c r="FY28" s="202"/>
      <c r="FZ28" s="202"/>
      <c r="GA28" s="202"/>
      <c r="GB28" s="202"/>
      <c r="GC28" s="202"/>
      <c r="GD28" s="202"/>
      <c r="GE28" s="202"/>
      <c r="GF28" s="202"/>
      <c r="GG28" s="202"/>
      <c r="GH28" s="202"/>
      <c r="GI28" s="202"/>
      <c r="GJ28" s="202"/>
      <c r="GK28" s="202"/>
      <c r="GL28" s="202"/>
      <c r="GM28" s="202"/>
      <c r="GN28" s="202"/>
      <c r="GO28" s="202"/>
      <c r="GP28" s="202"/>
      <c r="GQ28" s="202"/>
      <c r="GR28" s="202"/>
      <c r="GS28" s="202"/>
      <c r="GT28" s="202"/>
      <c r="GU28" s="202"/>
      <c r="GV28" s="202"/>
      <c r="GW28" s="202"/>
      <c r="GX28" s="202"/>
      <c r="GY28" s="202"/>
      <c r="GZ28" s="202"/>
      <c r="HA28" s="202"/>
      <c r="HB28" s="202"/>
      <c r="HC28" s="202"/>
      <c r="HD28" s="202"/>
      <c r="HE28" s="202"/>
      <c r="HF28" s="202"/>
      <c r="HG28" s="202"/>
      <c r="HH28" s="202"/>
      <c r="HI28" s="202"/>
      <c r="HJ28" s="202"/>
      <c r="HK28" s="202"/>
      <c r="HL28" s="202"/>
      <c r="HM28" s="202"/>
      <c r="HN28" s="202"/>
      <c r="HO28" s="202"/>
      <c r="HP28" s="202"/>
      <c r="HQ28" s="202"/>
      <c r="HR28" s="202"/>
      <c r="HS28" s="202"/>
      <c r="HT28" s="202"/>
      <c r="HU28" s="202"/>
      <c r="HV28" s="202"/>
      <c r="HW28" s="202"/>
      <c r="HX28" s="202"/>
      <c r="HY28" s="202"/>
      <c r="HZ28" s="202"/>
      <c r="IA28" s="202"/>
      <c r="IB28" s="202"/>
      <c r="IC28" s="202"/>
      <c r="ID28" s="202"/>
      <c r="IE28" s="202"/>
      <c r="IF28" s="202"/>
      <c r="IG28" s="202"/>
      <c r="IH28" s="202"/>
      <c r="II28" s="202"/>
      <c r="IJ28" s="202"/>
      <c r="IK28" s="202"/>
      <c r="IL28" s="202"/>
      <c r="IM28" s="202"/>
      <c r="IN28" s="202"/>
      <c r="IO28" s="202"/>
      <c r="IP28" s="202"/>
      <c r="IQ28" s="202"/>
      <c r="IR28" s="202"/>
      <c r="IS28" s="202"/>
      <c r="IT28" s="202"/>
      <c r="IU28" s="202"/>
      <c r="IV28" s="202"/>
      <c r="IW28" s="202"/>
      <c r="IX28" s="202"/>
      <c r="IY28" s="202"/>
      <c r="IZ28" s="202"/>
      <c r="JA28" s="202"/>
      <c r="JB28" s="202"/>
      <c r="JC28" s="202"/>
      <c r="JD28" s="202"/>
      <c r="JE28" s="202"/>
      <c r="JF28" s="202"/>
      <c r="JG28" s="202"/>
      <c r="JH28" s="202"/>
      <c r="JI28" s="202"/>
      <c r="JJ28" s="202"/>
      <c r="JK28" s="202"/>
      <c r="JL28" s="202"/>
      <c r="JM28" s="202"/>
      <c r="JN28" s="202"/>
      <c r="JO28" s="202"/>
      <c r="JP28" s="202"/>
      <c r="JQ28" s="202"/>
      <c r="JR28" s="202"/>
      <c r="JS28" s="202"/>
      <c r="JT28" s="202"/>
      <c r="JU28" s="202"/>
      <c r="JV28" s="202"/>
      <c r="JW28" s="202"/>
      <c r="JX28" s="202"/>
      <c r="JY28" s="202"/>
      <c r="JZ28" s="202"/>
      <c r="KA28" s="202"/>
      <c r="KB28" s="202"/>
      <c r="KC28" s="202"/>
      <c r="KD28" s="202"/>
      <c r="KE28" s="202"/>
      <c r="KF28" s="202"/>
      <c r="KG28" s="202"/>
      <c r="KH28" s="202"/>
      <c r="KI28" s="202"/>
      <c r="KJ28" s="202"/>
      <c r="KK28" s="202"/>
      <c r="KL28" s="202"/>
      <c r="KM28" s="202"/>
      <c r="KN28" s="202"/>
      <c r="KO28" s="202"/>
      <c r="KP28" s="202"/>
      <c r="KQ28" s="202"/>
      <c r="KR28" s="202"/>
      <c r="KS28" s="202"/>
      <c r="KT28" s="202"/>
      <c r="KU28" s="202"/>
      <c r="KV28" s="202"/>
      <c r="KW28" s="202"/>
      <c r="KX28" s="202"/>
      <c r="KY28" s="202"/>
      <c r="KZ28" s="202"/>
      <c r="LA28" s="202"/>
      <c r="LB28" s="202"/>
      <c r="LC28" s="202"/>
      <c r="LD28" s="202"/>
      <c r="LE28" s="202"/>
      <c r="LF28" s="202"/>
      <c r="LG28" s="202"/>
      <c r="LH28" s="202"/>
      <c r="LI28" s="202"/>
      <c r="LJ28" s="202"/>
      <c r="LK28" s="202"/>
      <c r="LL28" s="202"/>
      <c r="LM28" s="202"/>
      <c r="LN28" s="202"/>
      <c r="LO28" s="202"/>
      <c r="LP28" s="202"/>
      <c r="LQ28" s="202"/>
      <c r="LR28" s="202"/>
      <c r="LS28" s="202"/>
      <c r="LT28" s="202"/>
      <c r="LU28" s="202"/>
      <c r="LV28" s="202"/>
      <c r="LW28" s="202"/>
      <c r="LX28" s="202"/>
      <c r="LY28" s="202"/>
      <c r="LZ28" s="202"/>
      <c r="MA28" s="202"/>
      <c r="MB28" s="202"/>
      <c r="MC28" s="202"/>
      <c r="MD28" s="202"/>
      <c r="ME28" s="202"/>
      <c r="MF28" s="202"/>
      <c r="MG28" s="202"/>
      <c r="MH28" s="202"/>
      <c r="MI28" s="202"/>
      <c r="MJ28" s="202"/>
      <c r="MK28" s="202"/>
      <c r="ML28" s="202"/>
      <c r="MM28" s="202"/>
      <c r="MN28" s="202"/>
      <c r="MO28" s="202"/>
      <c r="MP28" s="202"/>
      <c r="MQ28" s="202"/>
      <c r="MR28" s="202"/>
      <c r="MS28" s="202"/>
      <c r="MT28" s="202"/>
      <c r="MU28" s="202"/>
      <c r="MV28" s="202"/>
      <c r="MW28" s="202"/>
      <c r="MX28" s="202"/>
      <c r="MY28" s="202"/>
      <c r="MZ28" s="202"/>
      <c r="NA28" s="202"/>
      <c r="NB28" s="202"/>
      <c r="NC28" s="202"/>
      <c r="ND28" s="202"/>
      <c r="NE28" s="202"/>
      <c r="NF28" s="202"/>
      <c r="NG28" s="202"/>
      <c r="NH28" s="202"/>
      <c r="NI28" s="202"/>
      <c r="NJ28" s="202"/>
      <c r="NK28" s="202"/>
      <c r="NL28" s="202"/>
      <c r="NM28" s="202"/>
      <c r="NN28" s="202"/>
      <c r="NO28" s="202"/>
      <c r="NP28" s="202"/>
      <c r="NQ28" s="202"/>
      <c r="NR28" s="202"/>
      <c r="NS28" s="202"/>
      <c r="NT28" s="202"/>
      <c r="NU28" s="202"/>
      <c r="NV28" s="202"/>
      <c r="NW28" s="202"/>
      <c r="NX28" s="202"/>
      <c r="NY28" s="202"/>
      <c r="NZ28" s="202"/>
      <c r="OA28" s="202"/>
      <c r="OB28" s="202"/>
      <c r="OC28" s="202"/>
      <c r="OD28" s="202"/>
      <c r="OE28" s="202"/>
      <c r="OF28" s="202"/>
      <c r="OG28" s="202"/>
      <c r="OH28" s="202"/>
      <c r="OI28" s="202"/>
      <c r="OJ28" s="202"/>
      <c r="OK28" s="202"/>
      <c r="OL28" s="202"/>
      <c r="OM28" s="202"/>
      <c r="ON28" s="202"/>
      <c r="OO28" s="202"/>
      <c r="OP28" s="202"/>
      <c r="OQ28" s="202"/>
      <c r="OR28" s="202"/>
      <c r="OS28" s="202"/>
      <c r="OT28" s="202"/>
      <c r="OU28" s="202"/>
      <c r="OV28" s="202"/>
      <c r="OW28" s="202"/>
      <c r="OX28" s="202"/>
      <c r="OY28" s="202"/>
      <c r="OZ28" s="202"/>
      <c r="PA28" s="202"/>
      <c r="PB28" s="202"/>
      <c r="PC28" s="202"/>
      <c r="PD28" s="202"/>
      <c r="PE28" s="202"/>
      <c r="PF28" s="202"/>
      <c r="PG28" s="202"/>
      <c r="PH28" s="202"/>
      <c r="PI28" s="202"/>
      <c r="PJ28" s="202"/>
      <c r="PK28" s="202"/>
      <c r="PL28" s="202"/>
      <c r="PM28" s="202"/>
      <c r="PN28" s="202"/>
      <c r="PO28" s="202"/>
      <c r="PP28" s="202"/>
      <c r="PQ28" s="202"/>
      <c r="PR28" s="202"/>
      <c r="PS28" s="202"/>
      <c r="PT28" s="202"/>
      <c r="PU28" s="202"/>
      <c r="PV28" s="202"/>
      <c r="PW28" s="202"/>
      <c r="PX28" s="202"/>
      <c r="PY28" s="202"/>
      <c r="PZ28" s="202"/>
      <c r="QA28" s="202"/>
      <c r="QB28" s="202"/>
      <c r="QC28" s="202"/>
      <c r="QD28" s="202"/>
      <c r="QE28" s="202"/>
      <c r="QF28" s="202"/>
      <c r="QG28" s="202"/>
      <c r="QH28" s="202"/>
      <c r="QI28" s="202"/>
      <c r="QJ28" s="202"/>
      <c r="QK28" s="202"/>
      <c r="QL28" s="202"/>
      <c r="QM28" s="202"/>
      <c r="QN28" s="202"/>
      <c r="QO28" s="202"/>
      <c r="QP28" s="202"/>
      <c r="QQ28" s="202"/>
      <c r="QR28" s="202"/>
      <c r="QS28" s="202"/>
      <c r="QT28" s="202"/>
      <c r="QU28" s="202"/>
      <c r="QV28" s="202"/>
      <c r="QW28" s="202"/>
      <c r="QX28" s="202"/>
      <c r="QY28" s="202"/>
      <c r="QZ28" s="202"/>
      <c r="RA28" s="202"/>
      <c r="RB28" s="202"/>
      <c r="RC28" s="202"/>
      <c r="RD28" s="202"/>
      <c r="RE28" s="202"/>
      <c r="RF28" s="202"/>
      <c r="RG28" s="202"/>
      <c r="RH28" s="202"/>
      <c r="RI28" s="202"/>
      <c r="RJ28" s="202"/>
      <c r="RK28" s="202"/>
      <c r="RL28" s="202"/>
      <c r="RM28" s="202"/>
      <c r="RN28" s="202"/>
      <c r="RO28" s="202"/>
      <c r="RP28" s="202"/>
      <c r="RQ28" s="202"/>
      <c r="RR28" s="202"/>
      <c r="RS28" s="202"/>
      <c r="RT28" s="202"/>
      <c r="RU28" s="202"/>
      <c r="RV28" s="202"/>
      <c r="RW28" s="202"/>
      <c r="RX28" s="202"/>
      <c r="RY28" s="202"/>
      <c r="RZ28" s="202"/>
      <c r="SA28" s="202"/>
      <c r="SB28" s="202"/>
      <c r="SC28" s="202"/>
      <c r="SD28" s="202"/>
      <c r="SE28" s="202"/>
      <c r="SF28" s="202"/>
      <c r="SG28" s="202"/>
      <c r="SH28" s="202"/>
      <c r="SI28" s="202"/>
      <c r="SJ28" s="202"/>
      <c r="SK28" s="202"/>
      <c r="SL28" s="202"/>
      <c r="SM28" s="202"/>
      <c r="SN28" s="202"/>
      <c r="SO28" s="202"/>
      <c r="SP28" s="202"/>
      <c r="SQ28" s="202"/>
      <c r="SR28" s="202"/>
      <c r="SS28" s="202"/>
      <c r="ST28" s="202"/>
      <c r="SU28" s="202"/>
      <c r="SV28" s="202"/>
      <c r="SW28" s="202"/>
      <c r="SX28" s="202"/>
      <c r="SY28" s="202"/>
      <c r="SZ28" s="202"/>
      <c r="TA28" s="202"/>
      <c r="TB28" s="202"/>
      <c r="TC28" s="202"/>
      <c r="TD28" s="202"/>
      <c r="TE28" s="202"/>
      <c r="TF28" s="202"/>
      <c r="TG28" s="202"/>
      <c r="TH28" s="202"/>
      <c r="TI28" s="202"/>
      <c r="TJ28" s="202"/>
      <c r="TK28" s="202"/>
      <c r="TL28" s="202"/>
      <c r="TM28" s="202"/>
      <c r="TN28" s="202"/>
      <c r="TO28" s="202"/>
      <c r="TP28" s="202"/>
      <c r="TQ28" s="202"/>
      <c r="TR28" s="202"/>
      <c r="TS28" s="202"/>
      <c r="TT28" s="202"/>
      <c r="TU28" s="202"/>
      <c r="TV28" s="202"/>
      <c r="TW28" s="202"/>
      <c r="TX28" s="202"/>
      <c r="TY28" s="202"/>
      <c r="TZ28" s="202"/>
      <c r="UA28" s="202"/>
      <c r="UB28" s="202"/>
      <c r="UC28" s="202"/>
      <c r="UD28" s="202"/>
      <c r="UE28" s="202"/>
      <c r="UF28" s="202"/>
      <c r="UG28" s="202"/>
      <c r="UH28" s="202"/>
      <c r="UI28" s="202"/>
      <c r="UJ28" s="202"/>
      <c r="UK28" s="202"/>
      <c r="UL28" s="202"/>
      <c r="UM28" s="202"/>
      <c r="UN28" s="202"/>
      <c r="UO28" s="202"/>
      <c r="UP28" s="202"/>
      <c r="UQ28" s="202"/>
      <c r="UR28" s="202"/>
      <c r="US28" s="202"/>
      <c r="UT28" s="202"/>
      <c r="UU28" s="202"/>
      <c r="UV28" s="202"/>
      <c r="UW28" s="202"/>
      <c r="UX28" s="202"/>
      <c r="UY28" s="202"/>
      <c r="UZ28" s="202"/>
      <c r="VA28" s="202"/>
      <c r="VB28" s="202"/>
      <c r="VC28" s="202"/>
      <c r="VD28" s="202"/>
      <c r="VE28" s="202"/>
      <c r="VF28" s="202"/>
      <c r="VG28" s="202"/>
      <c r="VH28" s="202"/>
      <c r="VI28" s="202"/>
      <c r="VJ28" s="202"/>
      <c r="VK28" s="202"/>
      <c r="VL28" s="202"/>
      <c r="VM28" s="202"/>
      <c r="VN28" s="202"/>
      <c r="VO28" s="202"/>
      <c r="VP28" s="202"/>
      <c r="VQ28" s="202"/>
      <c r="VR28" s="202"/>
      <c r="VS28" s="202"/>
      <c r="VT28" s="202"/>
      <c r="VU28" s="202"/>
      <c r="VV28" s="202"/>
      <c r="VW28" s="202"/>
      <c r="VX28" s="202"/>
      <c r="VY28" s="202"/>
      <c r="VZ28" s="202"/>
      <c r="WA28" s="202"/>
      <c r="WB28" s="202"/>
      <c r="WC28" s="202"/>
      <c r="WD28" s="202"/>
      <c r="WE28" s="202"/>
      <c r="WF28" s="202"/>
      <c r="WG28" s="202"/>
      <c r="WH28" s="202"/>
      <c r="WI28" s="202"/>
      <c r="WJ28" s="202"/>
      <c r="WK28" s="202"/>
      <c r="WL28" s="202"/>
      <c r="WM28" s="202"/>
      <c r="WN28" s="202"/>
      <c r="WO28" s="202"/>
      <c r="WP28" s="202"/>
      <c r="WQ28" s="202"/>
      <c r="WR28" s="202"/>
      <c r="WS28" s="202"/>
      <c r="WT28" s="202"/>
      <c r="WU28" s="202"/>
      <c r="WV28" s="202"/>
      <c r="WW28" s="202"/>
      <c r="WX28" s="202"/>
      <c r="WY28" s="202"/>
      <c r="WZ28" s="202"/>
      <c r="XA28" s="202"/>
      <c r="XB28" s="202"/>
      <c r="XC28" s="202"/>
      <c r="XD28" s="202"/>
      <c r="XE28" s="202"/>
      <c r="XF28" s="202"/>
      <c r="XG28" s="202"/>
      <c r="XH28" s="202"/>
      <c r="XI28" s="202"/>
      <c r="XJ28" s="202"/>
      <c r="XK28" s="202"/>
      <c r="XL28" s="202"/>
      <c r="XM28" s="202"/>
      <c r="XN28" s="202"/>
      <c r="XO28" s="202"/>
      <c r="XP28" s="202"/>
      <c r="XQ28" s="202"/>
      <c r="XR28" s="202"/>
      <c r="XS28" s="202"/>
      <c r="XT28" s="202"/>
      <c r="XU28" s="202"/>
      <c r="XV28" s="202"/>
      <c r="XW28" s="202"/>
      <c r="XX28" s="202"/>
      <c r="XY28" s="202"/>
      <c r="XZ28" s="202"/>
      <c r="YA28" s="202"/>
      <c r="YB28" s="202"/>
      <c r="YC28" s="202"/>
      <c r="YD28" s="202"/>
      <c r="YE28" s="202"/>
      <c r="YF28" s="202"/>
      <c r="YG28" s="202"/>
      <c r="YH28" s="202"/>
      <c r="YI28" s="202"/>
      <c r="YJ28" s="202"/>
      <c r="YK28" s="202"/>
      <c r="YL28" s="202"/>
      <c r="YM28" s="202"/>
      <c r="YN28" s="202"/>
      <c r="YO28" s="202"/>
      <c r="YP28" s="202"/>
      <c r="YQ28" s="202"/>
      <c r="YR28" s="202"/>
      <c r="YS28" s="202"/>
      <c r="YT28" s="202"/>
      <c r="YU28" s="202"/>
      <c r="YV28" s="202"/>
      <c r="YW28" s="202"/>
      <c r="YX28" s="202"/>
      <c r="YY28" s="202"/>
      <c r="YZ28" s="202"/>
      <c r="ZA28" s="202"/>
      <c r="ZB28" s="202"/>
      <c r="ZC28" s="202"/>
      <c r="ZD28" s="202"/>
      <c r="ZE28" s="202"/>
      <c r="ZF28" s="202"/>
      <c r="ZG28" s="202"/>
      <c r="ZH28" s="202"/>
      <c r="ZI28" s="202"/>
      <c r="ZJ28" s="202"/>
      <c r="ZK28" s="202"/>
      <c r="ZL28" s="202"/>
      <c r="ZM28" s="202"/>
      <c r="ZN28" s="202"/>
      <c r="ZO28" s="202"/>
      <c r="ZP28" s="202"/>
      <c r="ZQ28" s="202"/>
      <c r="ZR28" s="202"/>
      <c r="ZS28" s="202"/>
      <c r="ZT28" s="202"/>
      <c r="ZU28" s="202"/>
      <c r="ZV28" s="202"/>
      <c r="ZW28" s="202"/>
      <c r="ZX28" s="202"/>
      <c r="ZY28" s="202"/>
      <c r="ZZ28" s="202"/>
      <c r="AAA28" s="202"/>
      <c r="AAB28" s="202"/>
      <c r="AAC28" s="202"/>
      <c r="AAD28" s="202"/>
      <c r="AAE28" s="202"/>
      <c r="AAF28" s="202"/>
      <c r="AAG28" s="202"/>
      <c r="AAH28" s="202"/>
      <c r="AAI28" s="202"/>
      <c r="AAJ28" s="202"/>
      <c r="AAK28" s="202"/>
      <c r="AAL28" s="202"/>
      <c r="AAM28" s="202"/>
      <c r="AAN28" s="202"/>
      <c r="AAO28" s="202"/>
      <c r="AAP28" s="202"/>
      <c r="AAQ28" s="202"/>
      <c r="AAR28" s="202"/>
      <c r="AAS28" s="202"/>
      <c r="AAT28" s="202"/>
      <c r="AAU28" s="202"/>
      <c r="AAV28" s="202"/>
      <c r="AAW28" s="202"/>
      <c r="AAX28" s="202"/>
      <c r="AAY28" s="202"/>
      <c r="AAZ28" s="202"/>
      <c r="ABA28" s="202"/>
      <c r="ABB28" s="202"/>
      <c r="ABC28" s="202"/>
      <c r="ABD28" s="202"/>
      <c r="ABE28" s="202"/>
      <c r="ABF28" s="202"/>
      <c r="ABG28" s="202"/>
      <c r="ABH28" s="202"/>
      <c r="ABI28" s="202"/>
      <c r="ABJ28" s="202"/>
      <c r="ABK28" s="202"/>
      <c r="ABL28" s="202"/>
      <c r="ABM28" s="202"/>
      <c r="ABN28" s="202"/>
      <c r="ABO28" s="202"/>
      <c r="ABP28" s="202"/>
      <c r="ABQ28" s="202"/>
      <c r="ABR28" s="202"/>
      <c r="ABS28" s="202"/>
      <c r="ABT28" s="202"/>
      <c r="ABU28" s="202"/>
      <c r="ABV28" s="202"/>
      <c r="ABW28" s="202"/>
      <c r="ABX28" s="202"/>
      <c r="ABY28" s="202"/>
      <c r="ABZ28" s="202"/>
      <c r="ACA28" s="202"/>
      <c r="ACB28" s="202"/>
      <c r="ACC28" s="202"/>
      <c r="ACD28" s="202"/>
      <c r="ACE28" s="202"/>
      <c r="ACF28" s="202"/>
      <c r="ACG28" s="202"/>
      <c r="ACH28" s="202"/>
      <c r="ACI28" s="202"/>
      <c r="ACJ28" s="202"/>
      <c r="ACK28" s="202"/>
      <c r="ACL28" s="202"/>
      <c r="ACM28" s="202"/>
      <c r="ACN28" s="202"/>
      <c r="ACO28" s="202"/>
      <c r="ACP28" s="202"/>
      <c r="ACQ28" s="202"/>
      <c r="ACR28" s="202"/>
      <c r="ACS28" s="202"/>
      <c r="ACT28" s="202"/>
      <c r="ACU28" s="202"/>
      <c r="ACV28" s="202"/>
      <c r="ACW28" s="202"/>
      <c r="ACX28" s="202"/>
      <c r="ACY28" s="202"/>
      <c r="ACZ28" s="202"/>
      <c r="ADA28" s="202"/>
      <c r="ADB28" s="202"/>
      <c r="ADC28" s="202"/>
      <c r="ADD28" s="202"/>
      <c r="ADE28" s="202"/>
      <c r="ADF28" s="202"/>
      <c r="ADG28" s="202"/>
      <c r="ADH28" s="202"/>
      <c r="ADI28" s="202"/>
      <c r="ADJ28" s="202"/>
      <c r="ADK28" s="202"/>
      <c r="ADL28" s="202"/>
      <c r="ADM28" s="202"/>
      <c r="ADN28" s="202"/>
      <c r="ADO28" s="202"/>
      <c r="ADP28" s="202"/>
      <c r="ADQ28" s="202"/>
      <c r="ADR28" s="202"/>
      <c r="ADS28" s="202"/>
      <c r="ADT28" s="202"/>
      <c r="ADU28" s="202"/>
      <c r="ADV28" s="202"/>
      <c r="ADW28" s="202"/>
      <c r="ADX28" s="202"/>
      <c r="ADY28" s="202"/>
      <c r="ADZ28" s="202"/>
      <c r="AEA28" s="202"/>
      <c r="AEB28" s="202"/>
      <c r="AEC28" s="202"/>
      <c r="AED28" s="202"/>
      <c r="AEE28" s="202"/>
      <c r="AEF28" s="202"/>
      <c r="AEG28" s="202"/>
      <c r="AEH28" s="202"/>
      <c r="AEI28" s="202"/>
      <c r="AEJ28" s="202"/>
      <c r="AEK28" s="202"/>
      <c r="AEL28" s="202"/>
      <c r="AEM28" s="202"/>
      <c r="AEN28" s="202"/>
      <c r="AEO28" s="202"/>
      <c r="AEP28" s="202"/>
      <c r="AEQ28" s="202"/>
      <c r="AER28" s="202"/>
      <c r="AES28" s="202"/>
      <c r="AET28" s="202"/>
      <c r="AEU28" s="202"/>
      <c r="AEV28" s="202"/>
      <c r="AEW28" s="202"/>
      <c r="AEX28" s="202"/>
      <c r="AEY28" s="202"/>
      <c r="AEZ28" s="202"/>
      <c r="AFA28" s="202"/>
      <c r="AFB28" s="202"/>
      <c r="AFC28" s="202"/>
      <c r="AFD28" s="202"/>
      <c r="AFE28" s="202"/>
      <c r="AFF28" s="202"/>
      <c r="AFG28" s="202"/>
      <c r="AFH28" s="202"/>
      <c r="AFI28" s="202"/>
      <c r="AFJ28" s="202"/>
      <c r="AFK28" s="202"/>
      <c r="AFL28" s="202"/>
      <c r="AFM28" s="202"/>
      <c r="AFN28" s="202"/>
      <c r="AFO28" s="202"/>
      <c r="AFP28" s="202"/>
      <c r="AFQ28" s="202"/>
      <c r="AFR28" s="202"/>
      <c r="AFS28" s="202"/>
      <c r="AFT28" s="202"/>
      <c r="AFU28" s="202"/>
      <c r="AFV28" s="202"/>
      <c r="AFW28" s="202"/>
      <c r="AFX28" s="202"/>
      <c r="AFY28" s="202"/>
      <c r="AFZ28" s="202"/>
      <c r="AGA28" s="202"/>
      <c r="AGB28" s="202"/>
      <c r="AGC28" s="202"/>
      <c r="AGD28" s="202"/>
      <c r="AGE28" s="202"/>
      <c r="AGF28" s="202"/>
      <c r="AGG28" s="202"/>
      <c r="AGH28" s="202"/>
      <c r="AGI28" s="202"/>
      <c r="AGJ28" s="202"/>
      <c r="AGK28" s="202"/>
      <c r="AGL28" s="202"/>
      <c r="AGM28" s="202"/>
      <c r="AGN28" s="202"/>
      <c r="AGO28" s="202"/>
      <c r="AGP28" s="202"/>
      <c r="AGQ28" s="202"/>
      <c r="AGR28" s="202"/>
      <c r="AGS28" s="202"/>
      <c r="AGT28" s="202"/>
      <c r="AGU28" s="202"/>
      <c r="AGV28" s="202"/>
      <c r="AGW28" s="202"/>
      <c r="AGX28" s="202"/>
      <c r="AGY28" s="202"/>
      <c r="AGZ28" s="202"/>
      <c r="AHA28" s="202"/>
      <c r="AHB28" s="202"/>
      <c r="AHC28" s="202"/>
      <c r="AHD28" s="202"/>
      <c r="AHE28" s="202"/>
      <c r="AHF28" s="202"/>
      <c r="AHG28" s="202"/>
      <c r="AHH28" s="202"/>
      <c r="AHI28" s="202"/>
      <c r="AHJ28" s="202"/>
      <c r="AHK28" s="202"/>
      <c r="AHL28" s="202"/>
      <c r="AHM28" s="202"/>
      <c r="AHN28" s="202"/>
      <c r="AHO28" s="202"/>
      <c r="AHP28" s="202"/>
      <c r="AHQ28" s="202"/>
      <c r="AHR28" s="202"/>
      <c r="AHS28" s="202"/>
      <c r="AHT28" s="202"/>
      <c r="AHU28" s="202"/>
      <c r="AHV28" s="202"/>
      <c r="AHW28" s="202"/>
      <c r="AHX28" s="202"/>
      <c r="AHY28" s="202"/>
      <c r="AHZ28" s="202"/>
      <c r="AIA28" s="202"/>
      <c r="AIB28" s="202"/>
      <c r="AIC28" s="202"/>
      <c r="AID28" s="202"/>
      <c r="AIE28" s="202"/>
      <c r="AIF28" s="202"/>
      <c r="AIG28" s="202"/>
      <c r="AIH28" s="202"/>
      <c r="AII28" s="202"/>
      <c r="AIJ28" s="202"/>
      <c r="AIK28" s="202"/>
      <c r="AIL28" s="202"/>
      <c r="AIM28" s="202"/>
      <c r="AIN28" s="202"/>
      <c r="AIO28" s="202"/>
      <c r="AIP28" s="202"/>
      <c r="AIQ28" s="202"/>
      <c r="AIR28" s="202"/>
      <c r="AIS28" s="202"/>
      <c r="AIT28" s="202"/>
      <c r="AIU28" s="202"/>
      <c r="AIV28" s="202"/>
      <c r="AIW28" s="202"/>
      <c r="AIX28" s="202"/>
      <c r="AIY28" s="202"/>
      <c r="AIZ28" s="202"/>
      <c r="AJA28" s="202"/>
      <c r="AJB28" s="202"/>
      <c r="AJC28" s="202"/>
      <c r="AJD28" s="202"/>
      <c r="AJE28" s="202"/>
      <c r="AJF28" s="202"/>
      <c r="AJG28" s="202"/>
      <c r="AJH28" s="202"/>
      <c r="AJI28" s="202"/>
      <c r="AJJ28" s="202"/>
      <c r="AJK28" s="202"/>
      <c r="AJL28" s="202"/>
      <c r="AJM28" s="202"/>
      <c r="AJN28" s="202"/>
      <c r="AJO28" s="202"/>
      <c r="AJP28" s="202"/>
      <c r="AJQ28" s="202"/>
      <c r="AJR28" s="202"/>
      <c r="AJS28" s="202"/>
      <c r="AJT28" s="202"/>
      <c r="AJU28" s="202"/>
      <c r="AJV28" s="202"/>
      <c r="AJW28" s="202"/>
      <c r="AJX28" s="202"/>
      <c r="AJY28" s="202"/>
      <c r="AJZ28" s="202"/>
      <c r="AKA28" s="202"/>
      <c r="AKB28" s="202"/>
      <c r="AKC28" s="202"/>
      <c r="AKD28" s="202"/>
      <c r="AKE28" s="202"/>
      <c r="AKF28" s="202"/>
      <c r="AKG28" s="202"/>
      <c r="AKH28" s="202"/>
      <c r="AKI28" s="202"/>
      <c r="AKJ28" s="202"/>
      <c r="AKK28" s="202"/>
      <c r="AKL28" s="202"/>
      <c r="AKM28" s="202"/>
      <c r="AKN28" s="202"/>
      <c r="AKO28" s="202"/>
      <c r="AKP28" s="202"/>
      <c r="AKQ28" s="202"/>
      <c r="AKR28" s="202"/>
      <c r="AKS28" s="202"/>
      <c r="AKT28" s="202"/>
      <c r="AKU28" s="202"/>
      <c r="AKV28" s="202"/>
      <c r="AKW28" s="202"/>
      <c r="AKX28" s="202"/>
      <c r="AKY28" s="202"/>
      <c r="AKZ28" s="202"/>
      <c r="ALA28" s="202"/>
      <c r="ALB28" s="202"/>
      <c r="ALC28" s="202"/>
      <c r="ALD28" s="202"/>
      <c r="ALE28" s="202"/>
      <c r="ALF28" s="202"/>
      <c r="ALG28" s="202"/>
      <c r="ALH28" s="202"/>
      <c r="ALI28" s="202"/>
      <c r="ALJ28" s="202"/>
      <c r="ALK28" s="202"/>
      <c r="ALL28" s="202"/>
      <c r="ALM28" s="202"/>
      <c r="ALN28" s="202"/>
      <c r="ALO28" s="202"/>
      <c r="ALP28" s="202"/>
      <c r="ALQ28" s="202"/>
      <c r="ALR28" s="202"/>
      <c r="ALS28" s="202"/>
      <c r="ALT28" s="202"/>
      <c r="ALU28" s="202"/>
      <c r="ALV28" s="202"/>
      <c r="ALW28" s="202"/>
      <c r="ALX28" s="202"/>
      <c r="ALY28" s="202"/>
      <c r="ALZ28" s="202"/>
      <c r="AMA28" s="202"/>
      <c r="AMB28" s="202"/>
      <c r="AMC28" s="202"/>
      <c r="AMD28" s="202"/>
      <c r="AME28" s="202"/>
      <c r="AMF28" s="202"/>
      <c r="AMG28" s="202"/>
      <c r="AMH28" s="202"/>
      <c r="AMI28" s="202"/>
      <c r="AMJ28" s="202"/>
      <c r="AMK28" s="202"/>
      <c r="AML28" s="202"/>
      <c r="AMM28" s="202"/>
      <c r="AMN28" s="202"/>
      <c r="AMO28" s="202"/>
      <c r="AMP28" s="202"/>
      <c r="AMQ28" s="202"/>
      <c r="AMR28" s="202"/>
      <c r="AMS28" s="202"/>
      <c r="AMT28" s="202"/>
      <c r="AMU28" s="202"/>
      <c r="AMV28" s="202"/>
      <c r="AMW28" s="202"/>
      <c r="AMX28" s="202"/>
      <c r="AMY28" s="202"/>
      <c r="AMZ28" s="202"/>
      <c r="ANA28" s="202"/>
      <c r="ANB28" s="202"/>
      <c r="ANC28" s="202"/>
      <c r="AND28" s="202"/>
      <c r="ANE28" s="202"/>
      <c r="ANF28" s="202"/>
      <c r="ANG28" s="202"/>
      <c r="ANH28" s="202"/>
      <c r="ANI28" s="202"/>
      <c r="ANJ28" s="202"/>
      <c r="ANK28" s="202"/>
      <c r="ANL28" s="202"/>
      <c r="ANM28" s="202"/>
      <c r="ANN28" s="202"/>
      <c r="ANO28" s="202"/>
      <c r="ANP28" s="202"/>
      <c r="ANQ28" s="202"/>
      <c r="ANR28" s="202"/>
      <c r="ANS28" s="202"/>
      <c r="ANT28" s="202"/>
      <c r="ANU28" s="202"/>
      <c r="ANV28" s="202"/>
      <c r="ANW28" s="202"/>
      <c r="ANX28" s="202"/>
      <c r="ANY28" s="202"/>
      <c r="ANZ28" s="202"/>
      <c r="AOA28" s="202"/>
      <c r="AOB28" s="202"/>
      <c r="AOC28" s="202"/>
      <c r="AOD28" s="202"/>
      <c r="AOE28" s="202"/>
      <c r="AOF28" s="202"/>
      <c r="AOG28" s="202"/>
      <c r="AOH28" s="202"/>
      <c r="AOI28" s="202"/>
      <c r="AOJ28" s="202"/>
      <c r="AOK28" s="202"/>
      <c r="AOL28" s="202"/>
      <c r="AOM28" s="202"/>
      <c r="AON28" s="202"/>
      <c r="AOO28" s="202"/>
      <c r="AOP28" s="202"/>
      <c r="AOQ28" s="202"/>
      <c r="AOR28" s="202"/>
      <c r="AOS28" s="202"/>
      <c r="AOT28" s="202"/>
      <c r="AOU28" s="202"/>
      <c r="AOV28" s="202"/>
      <c r="AOW28" s="202"/>
      <c r="AOX28" s="202"/>
      <c r="AOY28" s="202"/>
      <c r="AOZ28" s="202"/>
      <c r="APA28" s="202"/>
      <c r="APB28" s="202"/>
      <c r="APC28" s="202"/>
      <c r="APD28" s="202"/>
      <c r="APE28" s="202"/>
      <c r="APF28" s="202"/>
      <c r="APG28" s="202"/>
      <c r="APH28" s="202"/>
      <c r="API28" s="202"/>
      <c r="APJ28" s="202"/>
      <c r="APK28" s="202"/>
      <c r="APL28" s="202"/>
      <c r="APM28" s="202"/>
      <c r="APN28" s="202"/>
      <c r="APO28" s="202"/>
      <c r="APP28" s="202"/>
      <c r="APQ28" s="202"/>
      <c r="APR28" s="202"/>
      <c r="APS28" s="202"/>
      <c r="APT28" s="202"/>
      <c r="APU28" s="202"/>
      <c r="APV28" s="202"/>
      <c r="APW28" s="202"/>
      <c r="APX28" s="202"/>
      <c r="APY28" s="202"/>
      <c r="APZ28" s="202"/>
      <c r="AQA28" s="202"/>
      <c r="AQB28" s="202"/>
      <c r="AQC28" s="202"/>
      <c r="AQD28" s="202"/>
      <c r="AQE28" s="202"/>
      <c r="AQF28" s="202"/>
      <c r="AQG28" s="202"/>
      <c r="AQH28" s="202"/>
      <c r="AQI28" s="202"/>
      <c r="AQJ28" s="202"/>
      <c r="AQK28" s="202"/>
      <c r="AQL28" s="202"/>
      <c r="AQM28" s="202"/>
      <c r="AQN28" s="202"/>
      <c r="AQO28" s="202"/>
      <c r="AQP28" s="202"/>
      <c r="AQQ28" s="202"/>
      <c r="AQR28" s="202"/>
      <c r="AQS28" s="202"/>
      <c r="AQT28" s="202"/>
      <c r="AQU28" s="202"/>
      <c r="AQV28" s="202"/>
      <c r="AQW28" s="202"/>
      <c r="AQX28" s="202"/>
      <c r="AQY28" s="202"/>
      <c r="AQZ28" s="202"/>
      <c r="ARA28" s="202"/>
      <c r="ARB28" s="202"/>
      <c r="ARC28" s="202"/>
      <c r="ARD28" s="202"/>
      <c r="ARE28" s="202"/>
      <c r="ARF28" s="202"/>
      <c r="ARG28" s="202"/>
      <c r="ARH28" s="202"/>
      <c r="ARI28" s="202"/>
      <c r="ARJ28" s="202"/>
      <c r="ARK28" s="202"/>
      <c r="ARL28" s="202"/>
      <c r="ARM28" s="202"/>
      <c r="ARN28" s="202"/>
      <c r="ARO28" s="202"/>
      <c r="ARP28" s="202"/>
      <c r="ARQ28" s="202"/>
      <c r="ARR28" s="202"/>
      <c r="ARS28" s="202"/>
      <c r="ART28" s="202"/>
      <c r="ARU28" s="202"/>
      <c r="ARV28" s="202"/>
      <c r="ARW28" s="202"/>
      <c r="ARX28" s="202"/>
      <c r="ARY28" s="202"/>
      <c r="ARZ28" s="202"/>
      <c r="ASA28" s="202"/>
      <c r="ASB28" s="202"/>
      <c r="ASC28" s="202"/>
      <c r="ASD28" s="202"/>
      <c r="ASE28" s="202"/>
      <c r="ASF28" s="202"/>
      <c r="ASG28" s="202"/>
      <c r="ASH28" s="202"/>
      <c r="ASI28" s="202"/>
    </row>
    <row r="29" spans="1:1179" s="202" customFormat="1" ht="15" customHeight="1">
      <c r="A29" s="226" t="s">
        <v>402</v>
      </c>
      <c r="B29" s="227">
        <v>80</v>
      </c>
      <c r="C29" s="210">
        <f t="shared" si="19"/>
        <v>160</v>
      </c>
      <c r="D29" s="697">
        <v>1.5</v>
      </c>
      <c r="E29" s="227">
        <v>105.55</v>
      </c>
      <c r="F29" s="227">
        <v>105.46</v>
      </c>
      <c r="G29" s="227">
        <v>111.8</v>
      </c>
      <c r="H29" s="227">
        <v>112</v>
      </c>
      <c r="I29" s="227">
        <f t="shared" si="1"/>
        <v>6.25</v>
      </c>
      <c r="J29" s="227">
        <f t="shared" si="2"/>
        <v>6.54</v>
      </c>
      <c r="K29" s="227">
        <f t="shared" si="3"/>
        <v>6.5</v>
      </c>
      <c r="L29" s="227">
        <f t="shared" si="4"/>
        <v>3.4000000000000004</v>
      </c>
      <c r="M29" s="349">
        <f t="shared" si="20"/>
        <v>0.8</v>
      </c>
      <c r="N29" s="227">
        <f t="shared" si="5"/>
        <v>27.200000000000006</v>
      </c>
      <c r="O29" s="227">
        <f t="shared" si="6"/>
        <v>380.8</v>
      </c>
      <c r="P29" s="227">
        <f t="shared" si="7"/>
        <v>0</v>
      </c>
      <c r="Q29" s="227">
        <f t="shared" si="8"/>
        <v>0</v>
      </c>
      <c r="R29" s="227">
        <f t="shared" si="9"/>
        <v>0</v>
      </c>
      <c r="S29" s="349">
        <f t="shared" si="21"/>
        <v>408</v>
      </c>
      <c r="T29" s="227">
        <f t="shared" si="22"/>
        <v>476</v>
      </c>
      <c r="U29" s="227">
        <f t="shared" si="10"/>
        <v>-68</v>
      </c>
      <c r="V29" s="227">
        <f t="shared" si="11"/>
        <v>334.63</v>
      </c>
      <c r="W29" s="227">
        <f t="shared" si="12"/>
        <v>0</v>
      </c>
      <c r="X29" s="227">
        <f t="shared" si="13"/>
        <v>0</v>
      </c>
      <c r="Y29" s="227">
        <f t="shared" si="14"/>
        <v>0</v>
      </c>
      <c r="Z29" s="227">
        <f t="shared" si="15"/>
        <v>1040</v>
      </c>
      <c r="AA29" s="227">
        <f t="shared" si="16"/>
        <v>272</v>
      </c>
      <c r="AB29" s="227">
        <v>0</v>
      </c>
      <c r="AC29" s="209">
        <f t="shared" si="23"/>
        <v>0</v>
      </c>
      <c r="AD29" s="209"/>
      <c r="AE29" s="227">
        <f t="shared" si="24"/>
        <v>80</v>
      </c>
      <c r="AF29" s="227">
        <f t="shared" si="17"/>
        <v>1</v>
      </c>
      <c r="AG29" s="349">
        <f t="shared" si="25"/>
        <v>4.05</v>
      </c>
      <c r="AH29" s="227" t="s">
        <v>351</v>
      </c>
      <c r="AI29" s="227">
        <f t="shared" si="18"/>
        <v>0</v>
      </c>
      <c r="AJ29" s="234"/>
      <c r="AL29" s="211"/>
      <c r="AM29" s="211"/>
    </row>
    <row r="30" spans="1:1179" s="202" customFormat="1" ht="15" customHeight="1">
      <c r="A30" s="226" t="s">
        <v>403</v>
      </c>
      <c r="B30" s="227">
        <v>87.76</v>
      </c>
      <c r="C30" s="210">
        <f t="shared" si="19"/>
        <v>175.52</v>
      </c>
      <c r="D30" s="697">
        <v>1.5</v>
      </c>
      <c r="E30" s="227">
        <v>105.46</v>
      </c>
      <c r="F30" s="227">
        <v>105.37</v>
      </c>
      <c r="G30" s="227">
        <v>112</v>
      </c>
      <c r="H30" s="227">
        <v>110.4</v>
      </c>
      <c r="I30" s="227">
        <f t="shared" si="1"/>
        <v>6.54</v>
      </c>
      <c r="J30" s="227">
        <f t="shared" si="2"/>
        <v>5.03</v>
      </c>
      <c r="K30" s="227">
        <f t="shared" si="3"/>
        <v>5.89</v>
      </c>
      <c r="L30" s="227">
        <f t="shared" si="4"/>
        <v>3.2</v>
      </c>
      <c r="M30" s="349">
        <f t="shared" si="20"/>
        <v>0.6</v>
      </c>
      <c r="N30" s="227">
        <f t="shared" si="5"/>
        <v>28.083200000000009</v>
      </c>
      <c r="O30" s="227">
        <f t="shared" si="6"/>
        <v>393.16679999999997</v>
      </c>
      <c r="P30" s="227">
        <f t="shared" si="7"/>
        <v>421.25</v>
      </c>
      <c r="Q30" s="227">
        <f t="shared" si="8"/>
        <v>421.25</v>
      </c>
      <c r="R30" s="227">
        <f t="shared" si="9"/>
        <v>390.36</v>
      </c>
      <c r="S30" s="349">
        <f t="shared" si="21"/>
        <v>1654.11</v>
      </c>
      <c r="T30" s="227">
        <f t="shared" si="22"/>
        <v>491.46</v>
      </c>
      <c r="U30" s="227">
        <f t="shared" si="10"/>
        <v>1162.6500000000001</v>
      </c>
      <c r="V30" s="227">
        <f t="shared" si="11"/>
        <v>336.37</v>
      </c>
      <c r="W30" s="227">
        <f t="shared" si="12"/>
        <v>0</v>
      </c>
      <c r="X30" s="227">
        <f t="shared" si="13"/>
        <v>0</v>
      </c>
      <c r="Y30" s="227">
        <f t="shared" si="14"/>
        <v>0</v>
      </c>
      <c r="Z30" s="227">
        <f t="shared" si="15"/>
        <v>1033.81</v>
      </c>
      <c r="AA30" s="227">
        <f t="shared" si="16"/>
        <v>280.83200000000005</v>
      </c>
      <c r="AB30" s="227">
        <v>0</v>
      </c>
      <c r="AC30" s="209">
        <f t="shared" si="23"/>
        <v>0</v>
      </c>
      <c r="AD30" s="209"/>
      <c r="AE30" s="227">
        <f t="shared" si="24"/>
        <v>87.76</v>
      </c>
      <c r="AF30" s="227">
        <f t="shared" si="17"/>
        <v>1</v>
      </c>
      <c r="AG30" s="349">
        <f t="shared" si="25"/>
        <v>4.3400000000000061</v>
      </c>
      <c r="AH30" s="227" t="s">
        <v>351</v>
      </c>
      <c r="AI30" s="227">
        <f t="shared" si="18"/>
        <v>0</v>
      </c>
      <c r="AJ30" s="234"/>
      <c r="AL30" s="211"/>
      <c r="AM30" s="211"/>
    </row>
    <row r="31" spans="1:1179" s="203" customFormat="1" ht="15" customHeight="1">
      <c r="A31" s="226" t="s">
        <v>404</v>
      </c>
      <c r="B31" s="227">
        <v>28.42</v>
      </c>
      <c r="C31" s="210">
        <f t="shared" si="19"/>
        <v>56.84</v>
      </c>
      <c r="D31" s="697">
        <v>1.5</v>
      </c>
      <c r="E31" s="227">
        <v>105.37</v>
      </c>
      <c r="F31" s="227">
        <v>105.34</v>
      </c>
      <c r="G31" s="227">
        <v>110.4</v>
      </c>
      <c r="H31" s="227">
        <v>110.3</v>
      </c>
      <c r="I31" s="227">
        <f t="shared" si="1"/>
        <v>5.03</v>
      </c>
      <c r="J31" s="227">
        <f t="shared" si="2"/>
        <v>4.96</v>
      </c>
      <c r="K31" s="227">
        <f t="shared" si="3"/>
        <v>5.0999999999999996</v>
      </c>
      <c r="L31" s="227">
        <f t="shared" si="4"/>
        <v>3.2</v>
      </c>
      <c r="M31" s="349">
        <f t="shared" si="20"/>
        <v>0.6</v>
      </c>
      <c r="N31" s="227">
        <f t="shared" si="5"/>
        <v>9.094400000000002</v>
      </c>
      <c r="O31" s="227">
        <f t="shared" si="6"/>
        <v>127.32559999999998</v>
      </c>
      <c r="P31" s="227">
        <f t="shared" si="7"/>
        <v>136.41999999999999</v>
      </c>
      <c r="Q31" s="227">
        <f t="shared" si="8"/>
        <v>136.41999999999999</v>
      </c>
      <c r="R31" s="227">
        <f t="shared" si="9"/>
        <v>54.57</v>
      </c>
      <c r="S31" s="349">
        <f t="shared" si="21"/>
        <v>463.83</v>
      </c>
      <c r="T31" s="227">
        <f t="shared" si="22"/>
        <v>159.15</v>
      </c>
      <c r="U31" s="227">
        <f t="shared" si="10"/>
        <v>304.68</v>
      </c>
      <c r="V31" s="227">
        <f t="shared" si="11"/>
        <v>108.93</v>
      </c>
      <c r="W31" s="227">
        <f t="shared" si="12"/>
        <v>0</v>
      </c>
      <c r="X31" s="227">
        <f t="shared" si="13"/>
        <v>0</v>
      </c>
      <c r="Y31" s="227">
        <f t="shared" si="14"/>
        <v>0</v>
      </c>
      <c r="Z31" s="227">
        <f t="shared" si="15"/>
        <v>289.88</v>
      </c>
      <c r="AA31" s="227">
        <f t="shared" si="16"/>
        <v>90.944000000000017</v>
      </c>
      <c r="AB31" s="227">
        <v>0</v>
      </c>
      <c r="AC31" s="209">
        <f t="shared" si="23"/>
        <v>0</v>
      </c>
      <c r="AD31" s="209"/>
      <c r="AE31" s="227">
        <f t="shared" si="24"/>
        <v>28.42</v>
      </c>
      <c r="AF31" s="227">
        <f t="shared" si="17"/>
        <v>1</v>
      </c>
      <c r="AG31" s="349">
        <f t="shared" si="25"/>
        <v>2.830000000000001</v>
      </c>
      <c r="AH31" s="227" t="s">
        <v>351</v>
      </c>
      <c r="AI31" s="227">
        <f t="shared" si="18"/>
        <v>0</v>
      </c>
      <c r="AJ31" s="234"/>
      <c r="AK31" s="202"/>
      <c r="AL31" s="211"/>
      <c r="AM31" s="211"/>
      <c r="AN31" s="202"/>
      <c r="AO31" s="202"/>
      <c r="AP31" s="202"/>
      <c r="AQ31" s="202"/>
      <c r="AR31" s="202"/>
      <c r="AS31" s="202"/>
      <c r="AT31" s="202"/>
      <c r="AU31" s="202"/>
      <c r="AV31" s="202"/>
      <c r="AW31" s="202"/>
      <c r="AX31" s="202"/>
      <c r="AY31" s="202"/>
      <c r="AZ31" s="202"/>
      <c r="BA31" s="202"/>
      <c r="BB31" s="202"/>
      <c r="BC31" s="202"/>
      <c r="BD31" s="202"/>
      <c r="BE31" s="202"/>
      <c r="BF31" s="202"/>
      <c r="BG31" s="202"/>
      <c r="BH31" s="202"/>
      <c r="BI31" s="202"/>
      <c r="BJ31" s="202"/>
      <c r="BK31" s="202"/>
      <c r="BL31" s="202"/>
      <c r="BM31" s="202"/>
      <c r="BN31" s="202"/>
      <c r="BO31" s="202"/>
      <c r="BP31" s="202"/>
      <c r="BQ31" s="202"/>
      <c r="BR31" s="202"/>
      <c r="BS31" s="202"/>
      <c r="BT31" s="202"/>
      <c r="BU31" s="202"/>
      <c r="BV31" s="202"/>
      <c r="BW31" s="202"/>
      <c r="BX31" s="202"/>
      <c r="BY31" s="202"/>
      <c r="BZ31" s="202"/>
      <c r="CA31" s="202"/>
      <c r="CB31" s="202"/>
      <c r="CC31" s="202"/>
      <c r="CD31" s="202"/>
      <c r="CE31" s="202"/>
      <c r="CF31" s="202"/>
      <c r="CG31" s="202"/>
      <c r="CH31" s="202"/>
      <c r="CI31" s="202"/>
      <c r="CJ31" s="202"/>
      <c r="CK31" s="202"/>
      <c r="CL31" s="202"/>
      <c r="CM31" s="202"/>
      <c r="CN31" s="202"/>
      <c r="CO31" s="202"/>
      <c r="CP31" s="202"/>
      <c r="CQ31" s="202"/>
      <c r="CR31" s="202"/>
      <c r="CS31" s="202"/>
      <c r="CT31" s="202"/>
      <c r="CU31" s="202"/>
      <c r="CV31" s="202"/>
      <c r="CW31" s="202"/>
      <c r="CX31" s="202"/>
      <c r="CY31" s="202"/>
      <c r="CZ31" s="202"/>
      <c r="DA31" s="202"/>
      <c r="DB31" s="202"/>
      <c r="DC31" s="202"/>
      <c r="DD31" s="202"/>
      <c r="DE31" s="202"/>
      <c r="DF31" s="202"/>
      <c r="DG31" s="202"/>
      <c r="DH31" s="202"/>
      <c r="DI31" s="202"/>
      <c r="DJ31" s="202"/>
      <c r="DK31" s="202"/>
      <c r="DL31" s="202"/>
      <c r="DM31" s="202"/>
      <c r="DN31" s="202"/>
      <c r="DO31" s="202"/>
      <c r="DP31" s="202"/>
      <c r="DQ31" s="202"/>
      <c r="DR31" s="202"/>
      <c r="DS31" s="202"/>
      <c r="DT31" s="202"/>
      <c r="DU31" s="202"/>
      <c r="DV31" s="202"/>
      <c r="DW31" s="202"/>
      <c r="DX31" s="202"/>
      <c r="DY31" s="202"/>
      <c r="DZ31" s="202"/>
      <c r="EA31" s="202"/>
      <c r="EB31" s="202"/>
      <c r="EC31" s="202"/>
      <c r="ED31" s="202"/>
      <c r="EE31" s="202"/>
      <c r="EF31" s="202"/>
      <c r="EG31" s="202"/>
      <c r="EH31" s="202"/>
      <c r="EI31" s="202"/>
      <c r="EJ31" s="202"/>
      <c r="EK31" s="202"/>
      <c r="EL31" s="202"/>
      <c r="EM31" s="202"/>
      <c r="EN31" s="202"/>
      <c r="EO31" s="202"/>
      <c r="EP31" s="202"/>
      <c r="EQ31" s="202"/>
      <c r="ER31" s="202"/>
      <c r="ES31" s="202"/>
      <c r="ET31" s="202"/>
      <c r="EU31" s="202"/>
      <c r="EV31" s="202"/>
      <c r="EW31" s="202"/>
      <c r="EX31" s="202"/>
      <c r="EY31" s="202"/>
      <c r="EZ31" s="202"/>
      <c r="FA31" s="202"/>
      <c r="FB31" s="202"/>
      <c r="FC31" s="202"/>
      <c r="FD31" s="202"/>
      <c r="FE31" s="202"/>
      <c r="FF31" s="202"/>
      <c r="FG31" s="202"/>
      <c r="FH31" s="202"/>
      <c r="FI31" s="202"/>
      <c r="FJ31" s="202"/>
      <c r="FK31" s="202"/>
      <c r="FL31" s="202"/>
      <c r="FM31" s="202"/>
      <c r="FN31" s="202"/>
      <c r="FO31" s="202"/>
      <c r="FP31" s="202"/>
      <c r="FQ31" s="202"/>
      <c r="FR31" s="202"/>
      <c r="FS31" s="202"/>
      <c r="FT31" s="202"/>
      <c r="FU31" s="202"/>
      <c r="FV31" s="202"/>
      <c r="FW31" s="202"/>
      <c r="FX31" s="202"/>
      <c r="FY31" s="202"/>
      <c r="FZ31" s="202"/>
      <c r="GA31" s="202"/>
      <c r="GB31" s="202"/>
      <c r="GC31" s="202"/>
      <c r="GD31" s="202"/>
      <c r="GE31" s="202"/>
      <c r="GF31" s="202"/>
      <c r="GG31" s="202"/>
      <c r="GH31" s="202"/>
      <c r="GI31" s="202"/>
      <c r="GJ31" s="202"/>
      <c r="GK31" s="202"/>
      <c r="GL31" s="202"/>
      <c r="GM31" s="202"/>
      <c r="GN31" s="202"/>
      <c r="GO31" s="202"/>
      <c r="GP31" s="202"/>
      <c r="GQ31" s="202"/>
      <c r="GR31" s="202"/>
      <c r="GS31" s="202"/>
      <c r="GT31" s="202"/>
      <c r="GU31" s="202"/>
      <c r="GV31" s="202"/>
      <c r="GW31" s="202"/>
      <c r="GX31" s="202"/>
      <c r="GY31" s="202"/>
      <c r="GZ31" s="202"/>
      <c r="HA31" s="202"/>
      <c r="HB31" s="202"/>
      <c r="HC31" s="202"/>
      <c r="HD31" s="202"/>
      <c r="HE31" s="202"/>
      <c r="HF31" s="202"/>
      <c r="HG31" s="202"/>
      <c r="HH31" s="202"/>
      <c r="HI31" s="202"/>
      <c r="HJ31" s="202"/>
      <c r="HK31" s="202"/>
      <c r="HL31" s="202"/>
      <c r="HM31" s="202"/>
      <c r="HN31" s="202"/>
      <c r="HO31" s="202"/>
      <c r="HP31" s="202"/>
      <c r="HQ31" s="202"/>
      <c r="HR31" s="202"/>
      <c r="HS31" s="202"/>
      <c r="HT31" s="202"/>
      <c r="HU31" s="202"/>
      <c r="HV31" s="202"/>
      <c r="HW31" s="202"/>
      <c r="HX31" s="202"/>
      <c r="HY31" s="202"/>
      <c r="HZ31" s="202"/>
      <c r="IA31" s="202"/>
      <c r="IB31" s="202"/>
      <c r="IC31" s="202"/>
      <c r="ID31" s="202"/>
      <c r="IE31" s="202"/>
      <c r="IF31" s="202"/>
      <c r="IG31" s="202"/>
      <c r="IH31" s="202"/>
      <c r="II31" s="202"/>
      <c r="IJ31" s="202"/>
      <c r="IK31" s="202"/>
      <c r="IL31" s="202"/>
      <c r="IM31" s="202"/>
      <c r="IN31" s="202"/>
      <c r="IO31" s="202"/>
      <c r="IP31" s="202"/>
      <c r="IQ31" s="202"/>
      <c r="IR31" s="202"/>
      <c r="IS31" s="202"/>
      <c r="IT31" s="202"/>
      <c r="IU31" s="202"/>
      <c r="IV31" s="202"/>
      <c r="IW31" s="202"/>
      <c r="IX31" s="202"/>
      <c r="IY31" s="202"/>
      <c r="IZ31" s="202"/>
      <c r="JA31" s="202"/>
      <c r="JB31" s="202"/>
      <c r="JC31" s="202"/>
      <c r="JD31" s="202"/>
      <c r="JE31" s="202"/>
      <c r="JF31" s="202"/>
      <c r="JG31" s="202"/>
      <c r="JH31" s="202"/>
      <c r="JI31" s="202"/>
      <c r="JJ31" s="202"/>
      <c r="JK31" s="202"/>
      <c r="JL31" s="202"/>
      <c r="JM31" s="202"/>
      <c r="JN31" s="202"/>
      <c r="JO31" s="202"/>
      <c r="JP31" s="202"/>
      <c r="JQ31" s="202"/>
      <c r="JR31" s="202"/>
      <c r="JS31" s="202"/>
      <c r="JT31" s="202"/>
      <c r="JU31" s="202"/>
      <c r="JV31" s="202"/>
      <c r="JW31" s="202"/>
      <c r="JX31" s="202"/>
      <c r="JY31" s="202"/>
      <c r="JZ31" s="202"/>
      <c r="KA31" s="202"/>
      <c r="KB31" s="202"/>
      <c r="KC31" s="202"/>
      <c r="KD31" s="202"/>
      <c r="KE31" s="202"/>
      <c r="KF31" s="202"/>
      <c r="KG31" s="202"/>
      <c r="KH31" s="202"/>
      <c r="KI31" s="202"/>
      <c r="KJ31" s="202"/>
      <c r="KK31" s="202"/>
      <c r="KL31" s="202"/>
      <c r="KM31" s="202"/>
      <c r="KN31" s="202"/>
      <c r="KO31" s="202"/>
      <c r="KP31" s="202"/>
      <c r="KQ31" s="202"/>
      <c r="KR31" s="202"/>
      <c r="KS31" s="202"/>
      <c r="KT31" s="202"/>
      <c r="KU31" s="202"/>
      <c r="KV31" s="202"/>
      <c r="KW31" s="202"/>
      <c r="KX31" s="202"/>
      <c r="KY31" s="202"/>
      <c r="KZ31" s="202"/>
      <c r="LA31" s="202"/>
      <c r="LB31" s="202"/>
      <c r="LC31" s="202"/>
      <c r="LD31" s="202"/>
      <c r="LE31" s="202"/>
      <c r="LF31" s="202"/>
      <c r="LG31" s="202"/>
      <c r="LH31" s="202"/>
      <c r="LI31" s="202"/>
      <c r="LJ31" s="202"/>
      <c r="LK31" s="202"/>
      <c r="LL31" s="202"/>
      <c r="LM31" s="202"/>
      <c r="LN31" s="202"/>
      <c r="LO31" s="202"/>
      <c r="LP31" s="202"/>
      <c r="LQ31" s="202"/>
      <c r="LR31" s="202"/>
      <c r="LS31" s="202"/>
      <c r="LT31" s="202"/>
      <c r="LU31" s="202"/>
      <c r="LV31" s="202"/>
      <c r="LW31" s="202"/>
      <c r="LX31" s="202"/>
      <c r="LY31" s="202"/>
      <c r="LZ31" s="202"/>
      <c r="MA31" s="202"/>
      <c r="MB31" s="202"/>
      <c r="MC31" s="202"/>
      <c r="MD31" s="202"/>
      <c r="ME31" s="202"/>
      <c r="MF31" s="202"/>
      <c r="MG31" s="202"/>
      <c r="MH31" s="202"/>
      <c r="MI31" s="202"/>
      <c r="MJ31" s="202"/>
      <c r="MK31" s="202"/>
      <c r="ML31" s="202"/>
      <c r="MM31" s="202"/>
      <c r="MN31" s="202"/>
      <c r="MO31" s="202"/>
      <c r="MP31" s="202"/>
      <c r="MQ31" s="202"/>
      <c r="MR31" s="202"/>
      <c r="MS31" s="202"/>
      <c r="MT31" s="202"/>
      <c r="MU31" s="202"/>
      <c r="MV31" s="202"/>
      <c r="MW31" s="202"/>
      <c r="MX31" s="202"/>
      <c r="MY31" s="202"/>
      <c r="MZ31" s="202"/>
      <c r="NA31" s="202"/>
      <c r="NB31" s="202"/>
      <c r="NC31" s="202"/>
      <c r="ND31" s="202"/>
      <c r="NE31" s="202"/>
      <c r="NF31" s="202"/>
      <c r="NG31" s="202"/>
      <c r="NH31" s="202"/>
      <c r="NI31" s="202"/>
      <c r="NJ31" s="202"/>
      <c r="NK31" s="202"/>
      <c r="NL31" s="202"/>
      <c r="NM31" s="202"/>
      <c r="NN31" s="202"/>
      <c r="NO31" s="202"/>
      <c r="NP31" s="202"/>
      <c r="NQ31" s="202"/>
      <c r="NR31" s="202"/>
      <c r="NS31" s="202"/>
      <c r="NT31" s="202"/>
      <c r="NU31" s="202"/>
      <c r="NV31" s="202"/>
      <c r="NW31" s="202"/>
      <c r="NX31" s="202"/>
      <c r="NY31" s="202"/>
      <c r="NZ31" s="202"/>
      <c r="OA31" s="202"/>
      <c r="OB31" s="202"/>
      <c r="OC31" s="202"/>
      <c r="OD31" s="202"/>
      <c r="OE31" s="202"/>
      <c r="OF31" s="202"/>
      <c r="OG31" s="202"/>
      <c r="OH31" s="202"/>
      <c r="OI31" s="202"/>
      <c r="OJ31" s="202"/>
      <c r="OK31" s="202"/>
      <c r="OL31" s="202"/>
      <c r="OM31" s="202"/>
      <c r="ON31" s="202"/>
      <c r="OO31" s="202"/>
      <c r="OP31" s="202"/>
      <c r="OQ31" s="202"/>
      <c r="OR31" s="202"/>
      <c r="OS31" s="202"/>
      <c r="OT31" s="202"/>
      <c r="OU31" s="202"/>
      <c r="OV31" s="202"/>
      <c r="OW31" s="202"/>
      <c r="OX31" s="202"/>
      <c r="OY31" s="202"/>
      <c r="OZ31" s="202"/>
      <c r="PA31" s="202"/>
      <c r="PB31" s="202"/>
      <c r="PC31" s="202"/>
      <c r="PD31" s="202"/>
      <c r="PE31" s="202"/>
      <c r="PF31" s="202"/>
      <c r="PG31" s="202"/>
      <c r="PH31" s="202"/>
      <c r="PI31" s="202"/>
      <c r="PJ31" s="202"/>
      <c r="PK31" s="202"/>
      <c r="PL31" s="202"/>
      <c r="PM31" s="202"/>
      <c r="PN31" s="202"/>
      <c r="PO31" s="202"/>
      <c r="PP31" s="202"/>
      <c r="PQ31" s="202"/>
      <c r="PR31" s="202"/>
      <c r="PS31" s="202"/>
      <c r="PT31" s="202"/>
      <c r="PU31" s="202"/>
      <c r="PV31" s="202"/>
      <c r="PW31" s="202"/>
      <c r="PX31" s="202"/>
      <c r="PY31" s="202"/>
      <c r="PZ31" s="202"/>
      <c r="QA31" s="202"/>
      <c r="QB31" s="202"/>
      <c r="QC31" s="202"/>
      <c r="QD31" s="202"/>
      <c r="QE31" s="202"/>
      <c r="QF31" s="202"/>
      <c r="QG31" s="202"/>
      <c r="QH31" s="202"/>
      <c r="QI31" s="202"/>
      <c r="QJ31" s="202"/>
      <c r="QK31" s="202"/>
      <c r="QL31" s="202"/>
      <c r="QM31" s="202"/>
      <c r="QN31" s="202"/>
      <c r="QO31" s="202"/>
      <c r="QP31" s="202"/>
      <c r="QQ31" s="202"/>
      <c r="QR31" s="202"/>
      <c r="QS31" s="202"/>
      <c r="QT31" s="202"/>
      <c r="QU31" s="202"/>
      <c r="QV31" s="202"/>
      <c r="QW31" s="202"/>
      <c r="QX31" s="202"/>
      <c r="QY31" s="202"/>
      <c r="QZ31" s="202"/>
      <c r="RA31" s="202"/>
      <c r="RB31" s="202"/>
      <c r="RC31" s="202"/>
      <c r="RD31" s="202"/>
      <c r="RE31" s="202"/>
      <c r="RF31" s="202"/>
      <c r="RG31" s="202"/>
      <c r="RH31" s="202"/>
      <c r="RI31" s="202"/>
      <c r="RJ31" s="202"/>
      <c r="RK31" s="202"/>
      <c r="RL31" s="202"/>
      <c r="RM31" s="202"/>
      <c r="RN31" s="202"/>
      <c r="RO31" s="202"/>
      <c r="RP31" s="202"/>
      <c r="RQ31" s="202"/>
      <c r="RR31" s="202"/>
      <c r="RS31" s="202"/>
      <c r="RT31" s="202"/>
      <c r="RU31" s="202"/>
      <c r="RV31" s="202"/>
      <c r="RW31" s="202"/>
      <c r="RX31" s="202"/>
      <c r="RY31" s="202"/>
      <c r="RZ31" s="202"/>
      <c r="SA31" s="202"/>
      <c r="SB31" s="202"/>
      <c r="SC31" s="202"/>
      <c r="SD31" s="202"/>
      <c r="SE31" s="202"/>
      <c r="SF31" s="202"/>
      <c r="SG31" s="202"/>
      <c r="SH31" s="202"/>
      <c r="SI31" s="202"/>
      <c r="SJ31" s="202"/>
      <c r="SK31" s="202"/>
      <c r="SL31" s="202"/>
      <c r="SM31" s="202"/>
      <c r="SN31" s="202"/>
      <c r="SO31" s="202"/>
      <c r="SP31" s="202"/>
      <c r="SQ31" s="202"/>
      <c r="SR31" s="202"/>
      <c r="SS31" s="202"/>
      <c r="ST31" s="202"/>
      <c r="SU31" s="202"/>
      <c r="SV31" s="202"/>
      <c r="SW31" s="202"/>
      <c r="SX31" s="202"/>
      <c r="SY31" s="202"/>
      <c r="SZ31" s="202"/>
      <c r="TA31" s="202"/>
      <c r="TB31" s="202"/>
      <c r="TC31" s="202"/>
      <c r="TD31" s="202"/>
      <c r="TE31" s="202"/>
      <c r="TF31" s="202"/>
      <c r="TG31" s="202"/>
      <c r="TH31" s="202"/>
      <c r="TI31" s="202"/>
      <c r="TJ31" s="202"/>
      <c r="TK31" s="202"/>
      <c r="TL31" s="202"/>
      <c r="TM31" s="202"/>
      <c r="TN31" s="202"/>
      <c r="TO31" s="202"/>
      <c r="TP31" s="202"/>
      <c r="TQ31" s="202"/>
      <c r="TR31" s="202"/>
      <c r="TS31" s="202"/>
      <c r="TT31" s="202"/>
      <c r="TU31" s="202"/>
      <c r="TV31" s="202"/>
      <c r="TW31" s="202"/>
      <c r="TX31" s="202"/>
      <c r="TY31" s="202"/>
      <c r="TZ31" s="202"/>
      <c r="UA31" s="202"/>
      <c r="UB31" s="202"/>
      <c r="UC31" s="202"/>
      <c r="UD31" s="202"/>
      <c r="UE31" s="202"/>
      <c r="UF31" s="202"/>
      <c r="UG31" s="202"/>
      <c r="UH31" s="202"/>
      <c r="UI31" s="202"/>
      <c r="UJ31" s="202"/>
      <c r="UK31" s="202"/>
      <c r="UL31" s="202"/>
      <c r="UM31" s="202"/>
      <c r="UN31" s="202"/>
      <c r="UO31" s="202"/>
      <c r="UP31" s="202"/>
      <c r="UQ31" s="202"/>
      <c r="UR31" s="202"/>
      <c r="US31" s="202"/>
      <c r="UT31" s="202"/>
      <c r="UU31" s="202"/>
      <c r="UV31" s="202"/>
      <c r="UW31" s="202"/>
      <c r="UX31" s="202"/>
      <c r="UY31" s="202"/>
      <c r="UZ31" s="202"/>
      <c r="VA31" s="202"/>
      <c r="VB31" s="202"/>
      <c r="VC31" s="202"/>
      <c r="VD31" s="202"/>
      <c r="VE31" s="202"/>
      <c r="VF31" s="202"/>
      <c r="VG31" s="202"/>
      <c r="VH31" s="202"/>
      <c r="VI31" s="202"/>
      <c r="VJ31" s="202"/>
      <c r="VK31" s="202"/>
      <c r="VL31" s="202"/>
      <c r="VM31" s="202"/>
      <c r="VN31" s="202"/>
      <c r="VO31" s="202"/>
      <c r="VP31" s="202"/>
      <c r="VQ31" s="202"/>
      <c r="VR31" s="202"/>
      <c r="VS31" s="202"/>
      <c r="VT31" s="202"/>
      <c r="VU31" s="202"/>
      <c r="VV31" s="202"/>
      <c r="VW31" s="202"/>
      <c r="VX31" s="202"/>
      <c r="VY31" s="202"/>
      <c r="VZ31" s="202"/>
      <c r="WA31" s="202"/>
      <c r="WB31" s="202"/>
      <c r="WC31" s="202"/>
      <c r="WD31" s="202"/>
      <c r="WE31" s="202"/>
      <c r="WF31" s="202"/>
      <c r="WG31" s="202"/>
      <c r="WH31" s="202"/>
      <c r="WI31" s="202"/>
      <c r="WJ31" s="202"/>
      <c r="WK31" s="202"/>
      <c r="WL31" s="202"/>
      <c r="WM31" s="202"/>
      <c r="WN31" s="202"/>
      <c r="WO31" s="202"/>
      <c r="WP31" s="202"/>
      <c r="WQ31" s="202"/>
      <c r="WR31" s="202"/>
      <c r="WS31" s="202"/>
      <c r="WT31" s="202"/>
      <c r="WU31" s="202"/>
      <c r="WV31" s="202"/>
      <c r="WW31" s="202"/>
      <c r="WX31" s="202"/>
      <c r="WY31" s="202"/>
      <c r="WZ31" s="202"/>
      <c r="XA31" s="202"/>
      <c r="XB31" s="202"/>
      <c r="XC31" s="202"/>
      <c r="XD31" s="202"/>
      <c r="XE31" s="202"/>
      <c r="XF31" s="202"/>
      <c r="XG31" s="202"/>
      <c r="XH31" s="202"/>
      <c r="XI31" s="202"/>
      <c r="XJ31" s="202"/>
      <c r="XK31" s="202"/>
      <c r="XL31" s="202"/>
      <c r="XM31" s="202"/>
      <c r="XN31" s="202"/>
      <c r="XO31" s="202"/>
      <c r="XP31" s="202"/>
      <c r="XQ31" s="202"/>
      <c r="XR31" s="202"/>
      <c r="XS31" s="202"/>
      <c r="XT31" s="202"/>
      <c r="XU31" s="202"/>
      <c r="XV31" s="202"/>
      <c r="XW31" s="202"/>
      <c r="XX31" s="202"/>
      <c r="XY31" s="202"/>
      <c r="XZ31" s="202"/>
      <c r="YA31" s="202"/>
      <c r="YB31" s="202"/>
      <c r="YC31" s="202"/>
      <c r="YD31" s="202"/>
      <c r="YE31" s="202"/>
      <c r="YF31" s="202"/>
      <c r="YG31" s="202"/>
      <c r="YH31" s="202"/>
      <c r="YI31" s="202"/>
      <c r="YJ31" s="202"/>
      <c r="YK31" s="202"/>
      <c r="YL31" s="202"/>
      <c r="YM31" s="202"/>
      <c r="YN31" s="202"/>
      <c r="YO31" s="202"/>
      <c r="YP31" s="202"/>
      <c r="YQ31" s="202"/>
      <c r="YR31" s="202"/>
      <c r="YS31" s="202"/>
      <c r="YT31" s="202"/>
      <c r="YU31" s="202"/>
      <c r="YV31" s="202"/>
      <c r="YW31" s="202"/>
      <c r="YX31" s="202"/>
      <c r="YY31" s="202"/>
      <c r="YZ31" s="202"/>
      <c r="ZA31" s="202"/>
      <c r="ZB31" s="202"/>
      <c r="ZC31" s="202"/>
      <c r="ZD31" s="202"/>
      <c r="ZE31" s="202"/>
      <c r="ZF31" s="202"/>
      <c r="ZG31" s="202"/>
      <c r="ZH31" s="202"/>
      <c r="ZI31" s="202"/>
      <c r="ZJ31" s="202"/>
      <c r="ZK31" s="202"/>
      <c r="ZL31" s="202"/>
      <c r="ZM31" s="202"/>
      <c r="ZN31" s="202"/>
      <c r="ZO31" s="202"/>
      <c r="ZP31" s="202"/>
      <c r="ZQ31" s="202"/>
      <c r="ZR31" s="202"/>
      <c r="ZS31" s="202"/>
      <c r="ZT31" s="202"/>
      <c r="ZU31" s="202"/>
      <c r="ZV31" s="202"/>
      <c r="ZW31" s="202"/>
      <c r="ZX31" s="202"/>
      <c r="ZY31" s="202"/>
      <c r="ZZ31" s="202"/>
      <c r="AAA31" s="202"/>
      <c r="AAB31" s="202"/>
      <c r="AAC31" s="202"/>
      <c r="AAD31" s="202"/>
      <c r="AAE31" s="202"/>
      <c r="AAF31" s="202"/>
      <c r="AAG31" s="202"/>
      <c r="AAH31" s="202"/>
      <c r="AAI31" s="202"/>
      <c r="AAJ31" s="202"/>
      <c r="AAK31" s="202"/>
      <c r="AAL31" s="202"/>
      <c r="AAM31" s="202"/>
      <c r="AAN31" s="202"/>
      <c r="AAO31" s="202"/>
      <c r="AAP31" s="202"/>
      <c r="AAQ31" s="202"/>
      <c r="AAR31" s="202"/>
      <c r="AAS31" s="202"/>
      <c r="AAT31" s="202"/>
      <c r="AAU31" s="202"/>
      <c r="AAV31" s="202"/>
      <c r="AAW31" s="202"/>
      <c r="AAX31" s="202"/>
      <c r="AAY31" s="202"/>
      <c r="AAZ31" s="202"/>
      <c r="ABA31" s="202"/>
      <c r="ABB31" s="202"/>
      <c r="ABC31" s="202"/>
      <c r="ABD31" s="202"/>
      <c r="ABE31" s="202"/>
      <c r="ABF31" s="202"/>
      <c r="ABG31" s="202"/>
      <c r="ABH31" s="202"/>
      <c r="ABI31" s="202"/>
      <c r="ABJ31" s="202"/>
      <c r="ABK31" s="202"/>
      <c r="ABL31" s="202"/>
      <c r="ABM31" s="202"/>
      <c r="ABN31" s="202"/>
      <c r="ABO31" s="202"/>
      <c r="ABP31" s="202"/>
      <c r="ABQ31" s="202"/>
      <c r="ABR31" s="202"/>
      <c r="ABS31" s="202"/>
      <c r="ABT31" s="202"/>
      <c r="ABU31" s="202"/>
      <c r="ABV31" s="202"/>
      <c r="ABW31" s="202"/>
      <c r="ABX31" s="202"/>
      <c r="ABY31" s="202"/>
      <c r="ABZ31" s="202"/>
      <c r="ACA31" s="202"/>
      <c r="ACB31" s="202"/>
      <c r="ACC31" s="202"/>
      <c r="ACD31" s="202"/>
      <c r="ACE31" s="202"/>
      <c r="ACF31" s="202"/>
      <c r="ACG31" s="202"/>
      <c r="ACH31" s="202"/>
      <c r="ACI31" s="202"/>
      <c r="ACJ31" s="202"/>
      <c r="ACK31" s="202"/>
      <c r="ACL31" s="202"/>
      <c r="ACM31" s="202"/>
      <c r="ACN31" s="202"/>
      <c r="ACO31" s="202"/>
      <c r="ACP31" s="202"/>
      <c r="ACQ31" s="202"/>
      <c r="ACR31" s="202"/>
      <c r="ACS31" s="202"/>
      <c r="ACT31" s="202"/>
      <c r="ACU31" s="202"/>
      <c r="ACV31" s="202"/>
      <c r="ACW31" s="202"/>
      <c r="ACX31" s="202"/>
      <c r="ACY31" s="202"/>
      <c r="ACZ31" s="202"/>
      <c r="ADA31" s="202"/>
      <c r="ADB31" s="202"/>
      <c r="ADC31" s="202"/>
      <c r="ADD31" s="202"/>
      <c r="ADE31" s="202"/>
      <c r="ADF31" s="202"/>
      <c r="ADG31" s="202"/>
      <c r="ADH31" s="202"/>
      <c r="ADI31" s="202"/>
      <c r="ADJ31" s="202"/>
      <c r="ADK31" s="202"/>
      <c r="ADL31" s="202"/>
      <c r="ADM31" s="202"/>
      <c r="ADN31" s="202"/>
      <c r="ADO31" s="202"/>
      <c r="ADP31" s="202"/>
      <c r="ADQ31" s="202"/>
      <c r="ADR31" s="202"/>
      <c r="ADS31" s="202"/>
      <c r="ADT31" s="202"/>
      <c r="ADU31" s="202"/>
      <c r="ADV31" s="202"/>
      <c r="ADW31" s="202"/>
      <c r="ADX31" s="202"/>
      <c r="ADY31" s="202"/>
      <c r="ADZ31" s="202"/>
      <c r="AEA31" s="202"/>
      <c r="AEB31" s="202"/>
      <c r="AEC31" s="202"/>
      <c r="AED31" s="202"/>
      <c r="AEE31" s="202"/>
      <c r="AEF31" s="202"/>
      <c r="AEG31" s="202"/>
      <c r="AEH31" s="202"/>
      <c r="AEI31" s="202"/>
      <c r="AEJ31" s="202"/>
      <c r="AEK31" s="202"/>
      <c r="AEL31" s="202"/>
      <c r="AEM31" s="202"/>
      <c r="AEN31" s="202"/>
      <c r="AEO31" s="202"/>
      <c r="AEP31" s="202"/>
      <c r="AEQ31" s="202"/>
      <c r="AER31" s="202"/>
      <c r="AES31" s="202"/>
      <c r="AET31" s="202"/>
      <c r="AEU31" s="202"/>
      <c r="AEV31" s="202"/>
      <c r="AEW31" s="202"/>
      <c r="AEX31" s="202"/>
      <c r="AEY31" s="202"/>
      <c r="AEZ31" s="202"/>
      <c r="AFA31" s="202"/>
      <c r="AFB31" s="202"/>
      <c r="AFC31" s="202"/>
      <c r="AFD31" s="202"/>
      <c r="AFE31" s="202"/>
      <c r="AFF31" s="202"/>
      <c r="AFG31" s="202"/>
      <c r="AFH31" s="202"/>
      <c r="AFI31" s="202"/>
      <c r="AFJ31" s="202"/>
      <c r="AFK31" s="202"/>
      <c r="AFL31" s="202"/>
      <c r="AFM31" s="202"/>
      <c r="AFN31" s="202"/>
      <c r="AFO31" s="202"/>
      <c r="AFP31" s="202"/>
      <c r="AFQ31" s="202"/>
      <c r="AFR31" s="202"/>
      <c r="AFS31" s="202"/>
      <c r="AFT31" s="202"/>
      <c r="AFU31" s="202"/>
      <c r="AFV31" s="202"/>
      <c r="AFW31" s="202"/>
      <c r="AFX31" s="202"/>
      <c r="AFY31" s="202"/>
      <c r="AFZ31" s="202"/>
      <c r="AGA31" s="202"/>
      <c r="AGB31" s="202"/>
      <c r="AGC31" s="202"/>
      <c r="AGD31" s="202"/>
      <c r="AGE31" s="202"/>
      <c r="AGF31" s="202"/>
      <c r="AGG31" s="202"/>
      <c r="AGH31" s="202"/>
      <c r="AGI31" s="202"/>
      <c r="AGJ31" s="202"/>
      <c r="AGK31" s="202"/>
      <c r="AGL31" s="202"/>
      <c r="AGM31" s="202"/>
      <c r="AGN31" s="202"/>
      <c r="AGO31" s="202"/>
      <c r="AGP31" s="202"/>
      <c r="AGQ31" s="202"/>
      <c r="AGR31" s="202"/>
      <c r="AGS31" s="202"/>
      <c r="AGT31" s="202"/>
      <c r="AGU31" s="202"/>
      <c r="AGV31" s="202"/>
      <c r="AGW31" s="202"/>
      <c r="AGX31" s="202"/>
      <c r="AGY31" s="202"/>
      <c r="AGZ31" s="202"/>
      <c r="AHA31" s="202"/>
      <c r="AHB31" s="202"/>
      <c r="AHC31" s="202"/>
      <c r="AHD31" s="202"/>
      <c r="AHE31" s="202"/>
      <c r="AHF31" s="202"/>
      <c r="AHG31" s="202"/>
      <c r="AHH31" s="202"/>
      <c r="AHI31" s="202"/>
      <c r="AHJ31" s="202"/>
      <c r="AHK31" s="202"/>
      <c r="AHL31" s="202"/>
      <c r="AHM31" s="202"/>
      <c r="AHN31" s="202"/>
      <c r="AHO31" s="202"/>
      <c r="AHP31" s="202"/>
      <c r="AHQ31" s="202"/>
      <c r="AHR31" s="202"/>
      <c r="AHS31" s="202"/>
      <c r="AHT31" s="202"/>
      <c r="AHU31" s="202"/>
      <c r="AHV31" s="202"/>
      <c r="AHW31" s="202"/>
      <c r="AHX31" s="202"/>
      <c r="AHY31" s="202"/>
      <c r="AHZ31" s="202"/>
      <c r="AIA31" s="202"/>
      <c r="AIB31" s="202"/>
      <c r="AIC31" s="202"/>
      <c r="AID31" s="202"/>
      <c r="AIE31" s="202"/>
      <c r="AIF31" s="202"/>
      <c r="AIG31" s="202"/>
      <c r="AIH31" s="202"/>
      <c r="AII31" s="202"/>
      <c r="AIJ31" s="202"/>
      <c r="AIK31" s="202"/>
      <c r="AIL31" s="202"/>
      <c r="AIM31" s="202"/>
      <c r="AIN31" s="202"/>
      <c r="AIO31" s="202"/>
      <c r="AIP31" s="202"/>
      <c r="AIQ31" s="202"/>
      <c r="AIR31" s="202"/>
      <c r="AIS31" s="202"/>
      <c r="AIT31" s="202"/>
      <c r="AIU31" s="202"/>
      <c r="AIV31" s="202"/>
      <c r="AIW31" s="202"/>
      <c r="AIX31" s="202"/>
      <c r="AIY31" s="202"/>
      <c r="AIZ31" s="202"/>
      <c r="AJA31" s="202"/>
      <c r="AJB31" s="202"/>
      <c r="AJC31" s="202"/>
      <c r="AJD31" s="202"/>
      <c r="AJE31" s="202"/>
      <c r="AJF31" s="202"/>
      <c r="AJG31" s="202"/>
      <c r="AJH31" s="202"/>
      <c r="AJI31" s="202"/>
      <c r="AJJ31" s="202"/>
      <c r="AJK31" s="202"/>
      <c r="AJL31" s="202"/>
      <c r="AJM31" s="202"/>
      <c r="AJN31" s="202"/>
      <c r="AJO31" s="202"/>
      <c r="AJP31" s="202"/>
      <c r="AJQ31" s="202"/>
      <c r="AJR31" s="202"/>
      <c r="AJS31" s="202"/>
      <c r="AJT31" s="202"/>
      <c r="AJU31" s="202"/>
      <c r="AJV31" s="202"/>
      <c r="AJW31" s="202"/>
      <c r="AJX31" s="202"/>
      <c r="AJY31" s="202"/>
      <c r="AJZ31" s="202"/>
      <c r="AKA31" s="202"/>
      <c r="AKB31" s="202"/>
      <c r="AKC31" s="202"/>
      <c r="AKD31" s="202"/>
      <c r="AKE31" s="202"/>
      <c r="AKF31" s="202"/>
      <c r="AKG31" s="202"/>
      <c r="AKH31" s="202"/>
      <c r="AKI31" s="202"/>
      <c r="AKJ31" s="202"/>
      <c r="AKK31" s="202"/>
      <c r="AKL31" s="202"/>
      <c r="AKM31" s="202"/>
      <c r="AKN31" s="202"/>
      <c r="AKO31" s="202"/>
      <c r="AKP31" s="202"/>
      <c r="AKQ31" s="202"/>
      <c r="AKR31" s="202"/>
      <c r="AKS31" s="202"/>
      <c r="AKT31" s="202"/>
      <c r="AKU31" s="202"/>
      <c r="AKV31" s="202"/>
      <c r="AKW31" s="202"/>
      <c r="AKX31" s="202"/>
      <c r="AKY31" s="202"/>
      <c r="AKZ31" s="202"/>
      <c r="ALA31" s="202"/>
      <c r="ALB31" s="202"/>
      <c r="ALC31" s="202"/>
      <c r="ALD31" s="202"/>
      <c r="ALE31" s="202"/>
      <c r="ALF31" s="202"/>
      <c r="ALG31" s="202"/>
      <c r="ALH31" s="202"/>
      <c r="ALI31" s="202"/>
      <c r="ALJ31" s="202"/>
      <c r="ALK31" s="202"/>
      <c r="ALL31" s="202"/>
      <c r="ALM31" s="202"/>
      <c r="ALN31" s="202"/>
      <c r="ALO31" s="202"/>
      <c r="ALP31" s="202"/>
      <c r="ALQ31" s="202"/>
      <c r="ALR31" s="202"/>
      <c r="ALS31" s="202"/>
      <c r="ALT31" s="202"/>
      <c r="ALU31" s="202"/>
      <c r="ALV31" s="202"/>
      <c r="ALW31" s="202"/>
      <c r="ALX31" s="202"/>
      <c r="ALY31" s="202"/>
      <c r="ALZ31" s="202"/>
      <c r="AMA31" s="202"/>
      <c r="AMB31" s="202"/>
      <c r="AMC31" s="202"/>
      <c r="AMD31" s="202"/>
      <c r="AME31" s="202"/>
      <c r="AMF31" s="202"/>
      <c r="AMG31" s="202"/>
      <c r="AMH31" s="202"/>
      <c r="AMI31" s="202"/>
      <c r="AMJ31" s="202"/>
      <c r="AMK31" s="202"/>
      <c r="AML31" s="202"/>
      <c r="AMM31" s="202"/>
      <c r="AMN31" s="202"/>
      <c r="AMO31" s="202"/>
      <c r="AMP31" s="202"/>
      <c r="AMQ31" s="202"/>
      <c r="AMR31" s="202"/>
      <c r="AMS31" s="202"/>
      <c r="AMT31" s="202"/>
      <c r="AMU31" s="202"/>
      <c r="AMV31" s="202"/>
      <c r="AMW31" s="202"/>
      <c r="AMX31" s="202"/>
      <c r="AMY31" s="202"/>
      <c r="AMZ31" s="202"/>
      <c r="ANA31" s="202"/>
      <c r="ANB31" s="202"/>
      <c r="ANC31" s="202"/>
      <c r="AND31" s="202"/>
      <c r="ANE31" s="202"/>
      <c r="ANF31" s="202"/>
      <c r="ANG31" s="202"/>
      <c r="ANH31" s="202"/>
      <c r="ANI31" s="202"/>
      <c r="ANJ31" s="202"/>
      <c r="ANK31" s="202"/>
      <c r="ANL31" s="202"/>
      <c r="ANM31" s="202"/>
      <c r="ANN31" s="202"/>
      <c r="ANO31" s="202"/>
      <c r="ANP31" s="202"/>
      <c r="ANQ31" s="202"/>
      <c r="ANR31" s="202"/>
      <c r="ANS31" s="202"/>
      <c r="ANT31" s="202"/>
      <c r="ANU31" s="202"/>
      <c r="ANV31" s="202"/>
      <c r="ANW31" s="202"/>
      <c r="ANX31" s="202"/>
      <c r="ANY31" s="202"/>
      <c r="ANZ31" s="202"/>
      <c r="AOA31" s="202"/>
      <c r="AOB31" s="202"/>
      <c r="AOC31" s="202"/>
      <c r="AOD31" s="202"/>
      <c r="AOE31" s="202"/>
      <c r="AOF31" s="202"/>
      <c r="AOG31" s="202"/>
      <c r="AOH31" s="202"/>
      <c r="AOI31" s="202"/>
      <c r="AOJ31" s="202"/>
      <c r="AOK31" s="202"/>
      <c r="AOL31" s="202"/>
      <c r="AOM31" s="202"/>
      <c r="AON31" s="202"/>
      <c r="AOO31" s="202"/>
      <c r="AOP31" s="202"/>
      <c r="AOQ31" s="202"/>
      <c r="AOR31" s="202"/>
      <c r="AOS31" s="202"/>
      <c r="AOT31" s="202"/>
      <c r="AOU31" s="202"/>
      <c r="AOV31" s="202"/>
      <c r="AOW31" s="202"/>
      <c r="AOX31" s="202"/>
      <c r="AOY31" s="202"/>
      <c r="AOZ31" s="202"/>
      <c r="APA31" s="202"/>
      <c r="APB31" s="202"/>
      <c r="APC31" s="202"/>
      <c r="APD31" s="202"/>
      <c r="APE31" s="202"/>
      <c r="APF31" s="202"/>
      <c r="APG31" s="202"/>
      <c r="APH31" s="202"/>
      <c r="API31" s="202"/>
      <c r="APJ31" s="202"/>
      <c r="APK31" s="202"/>
      <c r="APL31" s="202"/>
      <c r="APM31" s="202"/>
      <c r="APN31" s="202"/>
      <c r="APO31" s="202"/>
      <c r="APP31" s="202"/>
      <c r="APQ31" s="202"/>
      <c r="APR31" s="202"/>
      <c r="APS31" s="202"/>
      <c r="APT31" s="202"/>
      <c r="APU31" s="202"/>
      <c r="APV31" s="202"/>
      <c r="APW31" s="202"/>
      <c r="APX31" s="202"/>
      <c r="APY31" s="202"/>
      <c r="APZ31" s="202"/>
      <c r="AQA31" s="202"/>
      <c r="AQB31" s="202"/>
      <c r="AQC31" s="202"/>
      <c r="AQD31" s="202"/>
      <c r="AQE31" s="202"/>
      <c r="AQF31" s="202"/>
      <c r="AQG31" s="202"/>
      <c r="AQH31" s="202"/>
      <c r="AQI31" s="202"/>
      <c r="AQJ31" s="202"/>
      <c r="AQK31" s="202"/>
      <c r="AQL31" s="202"/>
      <c r="AQM31" s="202"/>
      <c r="AQN31" s="202"/>
      <c r="AQO31" s="202"/>
      <c r="AQP31" s="202"/>
      <c r="AQQ31" s="202"/>
      <c r="AQR31" s="202"/>
      <c r="AQS31" s="202"/>
      <c r="AQT31" s="202"/>
      <c r="AQU31" s="202"/>
      <c r="AQV31" s="202"/>
      <c r="AQW31" s="202"/>
      <c r="AQX31" s="202"/>
      <c r="AQY31" s="202"/>
      <c r="AQZ31" s="202"/>
      <c r="ARA31" s="202"/>
      <c r="ARB31" s="202"/>
      <c r="ARC31" s="202"/>
      <c r="ARD31" s="202"/>
      <c r="ARE31" s="202"/>
      <c r="ARF31" s="202"/>
      <c r="ARG31" s="202"/>
      <c r="ARH31" s="202"/>
      <c r="ARI31" s="202"/>
      <c r="ARJ31" s="202"/>
      <c r="ARK31" s="202"/>
      <c r="ARL31" s="202"/>
      <c r="ARM31" s="202"/>
      <c r="ARN31" s="202"/>
      <c r="ARO31" s="202"/>
      <c r="ARP31" s="202"/>
      <c r="ARQ31" s="202"/>
      <c r="ARR31" s="202"/>
      <c r="ARS31" s="202"/>
      <c r="ART31" s="202"/>
      <c r="ARU31" s="202"/>
      <c r="ARV31" s="202"/>
      <c r="ARW31" s="202"/>
      <c r="ARX31" s="202"/>
      <c r="ARY31" s="202"/>
      <c r="ARZ31" s="202"/>
      <c r="ASA31" s="202"/>
      <c r="ASB31" s="202"/>
      <c r="ASC31" s="202"/>
      <c r="ASD31" s="202"/>
      <c r="ASE31" s="202"/>
      <c r="ASF31" s="202"/>
      <c r="ASG31" s="202"/>
      <c r="ASH31" s="202"/>
      <c r="ASI31" s="202"/>
    </row>
    <row r="32" spans="1:1179" s="203" customFormat="1" ht="15" customHeight="1">
      <c r="A32" s="208"/>
      <c r="B32" s="210"/>
      <c r="C32" s="210">
        <f t="shared" si="19"/>
        <v>0</v>
      </c>
      <c r="D32" s="698"/>
      <c r="E32" s="227"/>
      <c r="F32" s="227"/>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34"/>
      <c r="AK32" s="202"/>
      <c r="AL32" s="211"/>
      <c r="AM32" s="211"/>
      <c r="AN32" s="202"/>
      <c r="AO32" s="202"/>
      <c r="AP32" s="202"/>
      <c r="AQ32" s="202"/>
      <c r="AR32" s="202"/>
      <c r="AS32" s="202"/>
      <c r="AT32" s="202"/>
      <c r="AU32" s="202"/>
      <c r="AV32" s="202"/>
      <c r="AW32" s="202"/>
      <c r="AX32" s="202"/>
      <c r="AY32" s="202"/>
      <c r="AZ32" s="202"/>
      <c r="BA32" s="202"/>
      <c r="BB32" s="202"/>
      <c r="BC32" s="202"/>
      <c r="BD32" s="202"/>
      <c r="BE32" s="202"/>
      <c r="BF32" s="202"/>
      <c r="BG32" s="202"/>
      <c r="BH32" s="202"/>
      <c r="BI32" s="202"/>
      <c r="BJ32" s="202"/>
      <c r="BK32" s="202"/>
      <c r="BL32" s="202"/>
      <c r="BM32" s="202"/>
      <c r="BN32" s="202"/>
      <c r="BO32" s="202"/>
      <c r="BP32" s="202"/>
      <c r="BQ32" s="202"/>
      <c r="BR32" s="202"/>
      <c r="BS32" s="202"/>
      <c r="BT32" s="202"/>
      <c r="BU32" s="202"/>
      <c r="BV32" s="202"/>
      <c r="BW32" s="202"/>
      <c r="BX32" s="202"/>
      <c r="BY32" s="202"/>
      <c r="BZ32" s="202"/>
      <c r="CA32" s="202"/>
      <c r="CB32" s="202"/>
      <c r="CC32" s="202"/>
      <c r="CD32" s="202"/>
      <c r="CE32" s="202"/>
      <c r="CF32" s="202"/>
      <c r="CG32" s="202"/>
      <c r="CH32" s="202"/>
      <c r="CI32" s="202"/>
      <c r="CJ32" s="202"/>
      <c r="CK32" s="202"/>
      <c r="CL32" s="202"/>
      <c r="CM32" s="202"/>
      <c r="CN32" s="202"/>
      <c r="CO32" s="202"/>
      <c r="CP32" s="202"/>
      <c r="CQ32" s="202"/>
      <c r="CR32" s="202"/>
      <c r="CS32" s="202"/>
      <c r="CT32" s="202"/>
      <c r="CU32" s="202"/>
      <c r="CV32" s="202"/>
      <c r="CW32" s="202"/>
      <c r="CX32" s="202"/>
      <c r="CY32" s="202"/>
      <c r="CZ32" s="202"/>
      <c r="DA32" s="202"/>
      <c r="DB32" s="202"/>
      <c r="DC32" s="202"/>
      <c r="DD32" s="202"/>
      <c r="DE32" s="202"/>
      <c r="DF32" s="202"/>
      <c r="DG32" s="202"/>
      <c r="DH32" s="202"/>
      <c r="DI32" s="202"/>
      <c r="DJ32" s="202"/>
      <c r="DK32" s="202"/>
      <c r="DL32" s="202"/>
      <c r="DM32" s="202"/>
      <c r="DN32" s="202"/>
      <c r="DO32" s="202"/>
      <c r="DP32" s="202"/>
      <c r="DQ32" s="202"/>
      <c r="DR32" s="202"/>
      <c r="DS32" s="202"/>
      <c r="DT32" s="202"/>
      <c r="DU32" s="202"/>
      <c r="DV32" s="202"/>
      <c r="DW32" s="202"/>
      <c r="DX32" s="202"/>
      <c r="DY32" s="202"/>
      <c r="DZ32" s="202"/>
      <c r="EA32" s="202"/>
      <c r="EB32" s="202"/>
      <c r="EC32" s="202"/>
      <c r="ED32" s="202"/>
      <c r="EE32" s="202"/>
      <c r="EF32" s="202"/>
      <c r="EG32" s="202"/>
      <c r="EH32" s="202"/>
      <c r="EI32" s="202"/>
      <c r="EJ32" s="202"/>
      <c r="EK32" s="202"/>
      <c r="EL32" s="202"/>
      <c r="EM32" s="202"/>
      <c r="EN32" s="202"/>
      <c r="EO32" s="202"/>
      <c r="EP32" s="202"/>
      <c r="EQ32" s="202"/>
      <c r="ER32" s="202"/>
      <c r="ES32" s="202"/>
      <c r="ET32" s="202"/>
      <c r="EU32" s="202"/>
      <c r="EV32" s="202"/>
      <c r="EW32" s="202"/>
      <c r="EX32" s="202"/>
      <c r="EY32" s="202"/>
      <c r="EZ32" s="202"/>
      <c r="FA32" s="202"/>
      <c r="FB32" s="202"/>
      <c r="FC32" s="202"/>
      <c r="FD32" s="202"/>
      <c r="FE32" s="202"/>
      <c r="FF32" s="202"/>
      <c r="FG32" s="202"/>
      <c r="FH32" s="202"/>
      <c r="FI32" s="202"/>
      <c r="FJ32" s="202"/>
      <c r="FK32" s="202"/>
      <c r="FL32" s="202"/>
      <c r="FM32" s="202"/>
      <c r="FN32" s="202"/>
      <c r="FO32" s="202"/>
      <c r="FP32" s="202"/>
      <c r="FQ32" s="202"/>
      <c r="FR32" s="202"/>
      <c r="FS32" s="202"/>
      <c r="FT32" s="202"/>
      <c r="FU32" s="202"/>
      <c r="FV32" s="202"/>
      <c r="FW32" s="202"/>
      <c r="FX32" s="202"/>
      <c r="FY32" s="202"/>
      <c r="FZ32" s="202"/>
      <c r="GA32" s="202"/>
      <c r="GB32" s="202"/>
      <c r="GC32" s="202"/>
      <c r="GD32" s="202"/>
      <c r="GE32" s="202"/>
      <c r="GF32" s="202"/>
      <c r="GG32" s="202"/>
      <c r="GH32" s="202"/>
      <c r="GI32" s="202"/>
      <c r="GJ32" s="202"/>
      <c r="GK32" s="202"/>
      <c r="GL32" s="202"/>
      <c r="GM32" s="202"/>
      <c r="GN32" s="202"/>
      <c r="GO32" s="202"/>
      <c r="GP32" s="202"/>
      <c r="GQ32" s="202"/>
      <c r="GR32" s="202"/>
      <c r="GS32" s="202"/>
      <c r="GT32" s="202"/>
      <c r="GU32" s="202"/>
      <c r="GV32" s="202"/>
      <c r="GW32" s="202"/>
      <c r="GX32" s="202"/>
      <c r="GY32" s="202"/>
      <c r="GZ32" s="202"/>
      <c r="HA32" s="202"/>
      <c r="HB32" s="202"/>
      <c r="HC32" s="202"/>
      <c r="HD32" s="202"/>
      <c r="HE32" s="202"/>
      <c r="HF32" s="202"/>
      <c r="HG32" s="202"/>
      <c r="HH32" s="202"/>
      <c r="HI32" s="202"/>
      <c r="HJ32" s="202"/>
      <c r="HK32" s="202"/>
      <c r="HL32" s="202"/>
      <c r="HM32" s="202"/>
      <c r="HN32" s="202"/>
      <c r="HO32" s="202"/>
      <c r="HP32" s="202"/>
      <c r="HQ32" s="202"/>
      <c r="HR32" s="202"/>
      <c r="HS32" s="202"/>
      <c r="HT32" s="202"/>
      <c r="HU32" s="202"/>
      <c r="HV32" s="202"/>
      <c r="HW32" s="202"/>
      <c r="HX32" s="202"/>
      <c r="HY32" s="202"/>
      <c r="HZ32" s="202"/>
      <c r="IA32" s="202"/>
      <c r="IB32" s="202"/>
      <c r="IC32" s="202"/>
      <c r="ID32" s="202"/>
      <c r="IE32" s="202"/>
      <c r="IF32" s="202"/>
      <c r="IG32" s="202"/>
      <c r="IH32" s="202"/>
      <c r="II32" s="202"/>
      <c r="IJ32" s="202"/>
      <c r="IK32" s="202"/>
      <c r="IL32" s="202"/>
      <c r="IM32" s="202"/>
      <c r="IN32" s="202"/>
      <c r="IO32" s="202"/>
      <c r="IP32" s="202"/>
      <c r="IQ32" s="202"/>
      <c r="IR32" s="202"/>
      <c r="IS32" s="202"/>
      <c r="IT32" s="202"/>
      <c r="IU32" s="202"/>
      <c r="IV32" s="202"/>
      <c r="IW32" s="202"/>
      <c r="IX32" s="202"/>
      <c r="IY32" s="202"/>
      <c r="IZ32" s="202"/>
      <c r="JA32" s="202"/>
      <c r="JB32" s="202"/>
      <c r="JC32" s="202"/>
      <c r="JD32" s="202"/>
      <c r="JE32" s="202"/>
      <c r="JF32" s="202"/>
      <c r="JG32" s="202"/>
      <c r="JH32" s="202"/>
      <c r="JI32" s="202"/>
      <c r="JJ32" s="202"/>
      <c r="JK32" s="202"/>
      <c r="JL32" s="202"/>
      <c r="JM32" s="202"/>
      <c r="JN32" s="202"/>
      <c r="JO32" s="202"/>
      <c r="JP32" s="202"/>
      <c r="JQ32" s="202"/>
      <c r="JR32" s="202"/>
      <c r="JS32" s="202"/>
      <c r="JT32" s="202"/>
      <c r="JU32" s="202"/>
      <c r="JV32" s="202"/>
      <c r="JW32" s="202"/>
      <c r="JX32" s="202"/>
      <c r="JY32" s="202"/>
      <c r="JZ32" s="202"/>
      <c r="KA32" s="202"/>
      <c r="KB32" s="202"/>
      <c r="KC32" s="202"/>
      <c r="KD32" s="202"/>
      <c r="KE32" s="202"/>
      <c r="KF32" s="202"/>
      <c r="KG32" s="202"/>
      <c r="KH32" s="202"/>
      <c r="KI32" s="202"/>
      <c r="KJ32" s="202"/>
      <c r="KK32" s="202"/>
      <c r="KL32" s="202"/>
      <c r="KM32" s="202"/>
      <c r="KN32" s="202"/>
      <c r="KO32" s="202"/>
      <c r="KP32" s="202"/>
      <c r="KQ32" s="202"/>
      <c r="KR32" s="202"/>
      <c r="KS32" s="202"/>
      <c r="KT32" s="202"/>
      <c r="KU32" s="202"/>
      <c r="KV32" s="202"/>
      <c r="KW32" s="202"/>
      <c r="KX32" s="202"/>
      <c r="KY32" s="202"/>
      <c r="KZ32" s="202"/>
      <c r="LA32" s="202"/>
      <c r="LB32" s="202"/>
      <c r="LC32" s="202"/>
      <c r="LD32" s="202"/>
      <c r="LE32" s="202"/>
      <c r="LF32" s="202"/>
      <c r="LG32" s="202"/>
      <c r="LH32" s="202"/>
      <c r="LI32" s="202"/>
      <c r="LJ32" s="202"/>
      <c r="LK32" s="202"/>
      <c r="LL32" s="202"/>
      <c r="LM32" s="202"/>
      <c r="LN32" s="202"/>
      <c r="LO32" s="202"/>
      <c r="LP32" s="202"/>
      <c r="LQ32" s="202"/>
      <c r="LR32" s="202"/>
      <c r="LS32" s="202"/>
      <c r="LT32" s="202"/>
      <c r="LU32" s="202"/>
      <c r="LV32" s="202"/>
      <c r="LW32" s="202"/>
      <c r="LX32" s="202"/>
      <c r="LY32" s="202"/>
      <c r="LZ32" s="202"/>
      <c r="MA32" s="202"/>
      <c r="MB32" s="202"/>
      <c r="MC32" s="202"/>
      <c r="MD32" s="202"/>
      <c r="ME32" s="202"/>
      <c r="MF32" s="202"/>
      <c r="MG32" s="202"/>
      <c r="MH32" s="202"/>
      <c r="MI32" s="202"/>
      <c r="MJ32" s="202"/>
      <c r="MK32" s="202"/>
      <c r="ML32" s="202"/>
      <c r="MM32" s="202"/>
      <c r="MN32" s="202"/>
      <c r="MO32" s="202"/>
      <c r="MP32" s="202"/>
      <c r="MQ32" s="202"/>
      <c r="MR32" s="202"/>
      <c r="MS32" s="202"/>
      <c r="MT32" s="202"/>
      <c r="MU32" s="202"/>
      <c r="MV32" s="202"/>
      <c r="MW32" s="202"/>
      <c r="MX32" s="202"/>
      <c r="MY32" s="202"/>
      <c r="MZ32" s="202"/>
      <c r="NA32" s="202"/>
      <c r="NB32" s="202"/>
      <c r="NC32" s="202"/>
      <c r="ND32" s="202"/>
      <c r="NE32" s="202"/>
      <c r="NF32" s="202"/>
      <c r="NG32" s="202"/>
      <c r="NH32" s="202"/>
      <c r="NI32" s="202"/>
      <c r="NJ32" s="202"/>
      <c r="NK32" s="202"/>
      <c r="NL32" s="202"/>
      <c r="NM32" s="202"/>
      <c r="NN32" s="202"/>
      <c r="NO32" s="202"/>
      <c r="NP32" s="202"/>
      <c r="NQ32" s="202"/>
      <c r="NR32" s="202"/>
      <c r="NS32" s="202"/>
      <c r="NT32" s="202"/>
      <c r="NU32" s="202"/>
      <c r="NV32" s="202"/>
      <c r="NW32" s="202"/>
      <c r="NX32" s="202"/>
      <c r="NY32" s="202"/>
      <c r="NZ32" s="202"/>
      <c r="OA32" s="202"/>
      <c r="OB32" s="202"/>
      <c r="OC32" s="202"/>
      <c r="OD32" s="202"/>
      <c r="OE32" s="202"/>
      <c r="OF32" s="202"/>
      <c r="OG32" s="202"/>
      <c r="OH32" s="202"/>
      <c r="OI32" s="202"/>
      <c r="OJ32" s="202"/>
      <c r="OK32" s="202"/>
      <c r="OL32" s="202"/>
      <c r="OM32" s="202"/>
      <c r="ON32" s="202"/>
      <c r="OO32" s="202"/>
      <c r="OP32" s="202"/>
      <c r="OQ32" s="202"/>
      <c r="OR32" s="202"/>
      <c r="OS32" s="202"/>
      <c r="OT32" s="202"/>
      <c r="OU32" s="202"/>
      <c r="OV32" s="202"/>
      <c r="OW32" s="202"/>
      <c r="OX32" s="202"/>
      <c r="OY32" s="202"/>
      <c r="OZ32" s="202"/>
      <c r="PA32" s="202"/>
      <c r="PB32" s="202"/>
      <c r="PC32" s="202"/>
      <c r="PD32" s="202"/>
      <c r="PE32" s="202"/>
      <c r="PF32" s="202"/>
      <c r="PG32" s="202"/>
      <c r="PH32" s="202"/>
      <c r="PI32" s="202"/>
      <c r="PJ32" s="202"/>
      <c r="PK32" s="202"/>
      <c r="PL32" s="202"/>
      <c r="PM32" s="202"/>
      <c r="PN32" s="202"/>
      <c r="PO32" s="202"/>
      <c r="PP32" s="202"/>
      <c r="PQ32" s="202"/>
      <c r="PR32" s="202"/>
      <c r="PS32" s="202"/>
      <c r="PT32" s="202"/>
      <c r="PU32" s="202"/>
      <c r="PV32" s="202"/>
      <c r="PW32" s="202"/>
      <c r="PX32" s="202"/>
      <c r="PY32" s="202"/>
      <c r="PZ32" s="202"/>
      <c r="QA32" s="202"/>
      <c r="QB32" s="202"/>
      <c r="QC32" s="202"/>
      <c r="QD32" s="202"/>
      <c r="QE32" s="202"/>
      <c r="QF32" s="202"/>
      <c r="QG32" s="202"/>
      <c r="QH32" s="202"/>
      <c r="QI32" s="202"/>
      <c r="QJ32" s="202"/>
      <c r="QK32" s="202"/>
      <c r="QL32" s="202"/>
      <c r="QM32" s="202"/>
      <c r="QN32" s="202"/>
      <c r="QO32" s="202"/>
      <c r="QP32" s="202"/>
      <c r="QQ32" s="202"/>
      <c r="QR32" s="202"/>
      <c r="QS32" s="202"/>
      <c r="QT32" s="202"/>
      <c r="QU32" s="202"/>
      <c r="QV32" s="202"/>
      <c r="QW32" s="202"/>
      <c r="QX32" s="202"/>
      <c r="QY32" s="202"/>
      <c r="QZ32" s="202"/>
      <c r="RA32" s="202"/>
      <c r="RB32" s="202"/>
      <c r="RC32" s="202"/>
      <c r="RD32" s="202"/>
      <c r="RE32" s="202"/>
      <c r="RF32" s="202"/>
      <c r="RG32" s="202"/>
      <c r="RH32" s="202"/>
      <c r="RI32" s="202"/>
      <c r="RJ32" s="202"/>
      <c r="RK32" s="202"/>
      <c r="RL32" s="202"/>
      <c r="RM32" s="202"/>
      <c r="RN32" s="202"/>
      <c r="RO32" s="202"/>
      <c r="RP32" s="202"/>
      <c r="RQ32" s="202"/>
      <c r="RR32" s="202"/>
      <c r="RS32" s="202"/>
      <c r="RT32" s="202"/>
      <c r="RU32" s="202"/>
      <c r="RV32" s="202"/>
      <c r="RW32" s="202"/>
      <c r="RX32" s="202"/>
      <c r="RY32" s="202"/>
      <c r="RZ32" s="202"/>
      <c r="SA32" s="202"/>
      <c r="SB32" s="202"/>
      <c r="SC32" s="202"/>
      <c r="SD32" s="202"/>
      <c r="SE32" s="202"/>
      <c r="SF32" s="202"/>
      <c r="SG32" s="202"/>
      <c r="SH32" s="202"/>
      <c r="SI32" s="202"/>
      <c r="SJ32" s="202"/>
      <c r="SK32" s="202"/>
      <c r="SL32" s="202"/>
      <c r="SM32" s="202"/>
      <c r="SN32" s="202"/>
      <c r="SO32" s="202"/>
      <c r="SP32" s="202"/>
      <c r="SQ32" s="202"/>
      <c r="SR32" s="202"/>
      <c r="SS32" s="202"/>
      <c r="ST32" s="202"/>
      <c r="SU32" s="202"/>
      <c r="SV32" s="202"/>
      <c r="SW32" s="202"/>
      <c r="SX32" s="202"/>
      <c r="SY32" s="202"/>
      <c r="SZ32" s="202"/>
      <c r="TA32" s="202"/>
      <c r="TB32" s="202"/>
      <c r="TC32" s="202"/>
      <c r="TD32" s="202"/>
      <c r="TE32" s="202"/>
      <c r="TF32" s="202"/>
      <c r="TG32" s="202"/>
      <c r="TH32" s="202"/>
      <c r="TI32" s="202"/>
      <c r="TJ32" s="202"/>
      <c r="TK32" s="202"/>
      <c r="TL32" s="202"/>
      <c r="TM32" s="202"/>
      <c r="TN32" s="202"/>
      <c r="TO32" s="202"/>
      <c r="TP32" s="202"/>
      <c r="TQ32" s="202"/>
      <c r="TR32" s="202"/>
      <c r="TS32" s="202"/>
      <c r="TT32" s="202"/>
      <c r="TU32" s="202"/>
      <c r="TV32" s="202"/>
      <c r="TW32" s="202"/>
      <c r="TX32" s="202"/>
      <c r="TY32" s="202"/>
      <c r="TZ32" s="202"/>
      <c r="UA32" s="202"/>
      <c r="UB32" s="202"/>
      <c r="UC32" s="202"/>
      <c r="UD32" s="202"/>
      <c r="UE32" s="202"/>
      <c r="UF32" s="202"/>
      <c r="UG32" s="202"/>
      <c r="UH32" s="202"/>
      <c r="UI32" s="202"/>
      <c r="UJ32" s="202"/>
      <c r="UK32" s="202"/>
      <c r="UL32" s="202"/>
      <c r="UM32" s="202"/>
      <c r="UN32" s="202"/>
      <c r="UO32" s="202"/>
      <c r="UP32" s="202"/>
      <c r="UQ32" s="202"/>
      <c r="UR32" s="202"/>
      <c r="US32" s="202"/>
      <c r="UT32" s="202"/>
      <c r="UU32" s="202"/>
      <c r="UV32" s="202"/>
      <c r="UW32" s="202"/>
      <c r="UX32" s="202"/>
      <c r="UY32" s="202"/>
      <c r="UZ32" s="202"/>
      <c r="VA32" s="202"/>
      <c r="VB32" s="202"/>
      <c r="VC32" s="202"/>
      <c r="VD32" s="202"/>
      <c r="VE32" s="202"/>
      <c r="VF32" s="202"/>
      <c r="VG32" s="202"/>
      <c r="VH32" s="202"/>
      <c r="VI32" s="202"/>
      <c r="VJ32" s="202"/>
      <c r="VK32" s="202"/>
      <c r="VL32" s="202"/>
      <c r="VM32" s="202"/>
      <c r="VN32" s="202"/>
      <c r="VO32" s="202"/>
      <c r="VP32" s="202"/>
      <c r="VQ32" s="202"/>
      <c r="VR32" s="202"/>
      <c r="VS32" s="202"/>
      <c r="VT32" s="202"/>
      <c r="VU32" s="202"/>
      <c r="VV32" s="202"/>
      <c r="VW32" s="202"/>
      <c r="VX32" s="202"/>
      <c r="VY32" s="202"/>
      <c r="VZ32" s="202"/>
      <c r="WA32" s="202"/>
      <c r="WB32" s="202"/>
      <c r="WC32" s="202"/>
      <c r="WD32" s="202"/>
      <c r="WE32" s="202"/>
      <c r="WF32" s="202"/>
      <c r="WG32" s="202"/>
      <c r="WH32" s="202"/>
      <c r="WI32" s="202"/>
      <c r="WJ32" s="202"/>
      <c r="WK32" s="202"/>
      <c r="WL32" s="202"/>
      <c r="WM32" s="202"/>
      <c r="WN32" s="202"/>
      <c r="WO32" s="202"/>
      <c r="WP32" s="202"/>
      <c r="WQ32" s="202"/>
      <c r="WR32" s="202"/>
      <c r="WS32" s="202"/>
      <c r="WT32" s="202"/>
      <c r="WU32" s="202"/>
      <c r="WV32" s="202"/>
      <c r="WW32" s="202"/>
      <c r="WX32" s="202"/>
      <c r="WY32" s="202"/>
      <c r="WZ32" s="202"/>
      <c r="XA32" s="202"/>
      <c r="XB32" s="202"/>
      <c r="XC32" s="202"/>
      <c r="XD32" s="202"/>
      <c r="XE32" s="202"/>
      <c r="XF32" s="202"/>
      <c r="XG32" s="202"/>
      <c r="XH32" s="202"/>
      <c r="XI32" s="202"/>
      <c r="XJ32" s="202"/>
      <c r="XK32" s="202"/>
      <c r="XL32" s="202"/>
      <c r="XM32" s="202"/>
      <c r="XN32" s="202"/>
      <c r="XO32" s="202"/>
      <c r="XP32" s="202"/>
      <c r="XQ32" s="202"/>
      <c r="XR32" s="202"/>
      <c r="XS32" s="202"/>
      <c r="XT32" s="202"/>
      <c r="XU32" s="202"/>
      <c r="XV32" s="202"/>
      <c r="XW32" s="202"/>
      <c r="XX32" s="202"/>
      <c r="XY32" s="202"/>
      <c r="XZ32" s="202"/>
      <c r="YA32" s="202"/>
      <c r="YB32" s="202"/>
      <c r="YC32" s="202"/>
      <c r="YD32" s="202"/>
      <c r="YE32" s="202"/>
      <c r="YF32" s="202"/>
      <c r="YG32" s="202"/>
      <c r="YH32" s="202"/>
      <c r="YI32" s="202"/>
      <c r="YJ32" s="202"/>
      <c r="YK32" s="202"/>
      <c r="YL32" s="202"/>
      <c r="YM32" s="202"/>
      <c r="YN32" s="202"/>
      <c r="YO32" s="202"/>
      <c r="YP32" s="202"/>
      <c r="YQ32" s="202"/>
      <c r="YR32" s="202"/>
      <c r="YS32" s="202"/>
      <c r="YT32" s="202"/>
      <c r="YU32" s="202"/>
      <c r="YV32" s="202"/>
      <c r="YW32" s="202"/>
      <c r="YX32" s="202"/>
      <c r="YY32" s="202"/>
      <c r="YZ32" s="202"/>
      <c r="ZA32" s="202"/>
      <c r="ZB32" s="202"/>
      <c r="ZC32" s="202"/>
      <c r="ZD32" s="202"/>
      <c r="ZE32" s="202"/>
      <c r="ZF32" s="202"/>
      <c r="ZG32" s="202"/>
      <c r="ZH32" s="202"/>
      <c r="ZI32" s="202"/>
      <c r="ZJ32" s="202"/>
      <c r="ZK32" s="202"/>
      <c r="ZL32" s="202"/>
      <c r="ZM32" s="202"/>
      <c r="ZN32" s="202"/>
      <c r="ZO32" s="202"/>
      <c r="ZP32" s="202"/>
      <c r="ZQ32" s="202"/>
      <c r="ZR32" s="202"/>
      <c r="ZS32" s="202"/>
      <c r="ZT32" s="202"/>
      <c r="ZU32" s="202"/>
      <c r="ZV32" s="202"/>
      <c r="ZW32" s="202"/>
      <c r="ZX32" s="202"/>
      <c r="ZY32" s="202"/>
      <c r="ZZ32" s="202"/>
      <c r="AAA32" s="202"/>
      <c r="AAB32" s="202"/>
      <c r="AAC32" s="202"/>
      <c r="AAD32" s="202"/>
      <c r="AAE32" s="202"/>
      <c r="AAF32" s="202"/>
      <c r="AAG32" s="202"/>
      <c r="AAH32" s="202"/>
      <c r="AAI32" s="202"/>
      <c r="AAJ32" s="202"/>
      <c r="AAK32" s="202"/>
      <c r="AAL32" s="202"/>
      <c r="AAM32" s="202"/>
      <c r="AAN32" s="202"/>
      <c r="AAO32" s="202"/>
      <c r="AAP32" s="202"/>
      <c r="AAQ32" s="202"/>
      <c r="AAR32" s="202"/>
      <c r="AAS32" s="202"/>
      <c r="AAT32" s="202"/>
      <c r="AAU32" s="202"/>
      <c r="AAV32" s="202"/>
      <c r="AAW32" s="202"/>
      <c r="AAX32" s="202"/>
      <c r="AAY32" s="202"/>
      <c r="AAZ32" s="202"/>
      <c r="ABA32" s="202"/>
      <c r="ABB32" s="202"/>
      <c r="ABC32" s="202"/>
      <c r="ABD32" s="202"/>
      <c r="ABE32" s="202"/>
      <c r="ABF32" s="202"/>
      <c r="ABG32" s="202"/>
      <c r="ABH32" s="202"/>
      <c r="ABI32" s="202"/>
      <c r="ABJ32" s="202"/>
      <c r="ABK32" s="202"/>
      <c r="ABL32" s="202"/>
      <c r="ABM32" s="202"/>
      <c r="ABN32" s="202"/>
      <c r="ABO32" s="202"/>
      <c r="ABP32" s="202"/>
      <c r="ABQ32" s="202"/>
      <c r="ABR32" s="202"/>
      <c r="ABS32" s="202"/>
      <c r="ABT32" s="202"/>
      <c r="ABU32" s="202"/>
      <c r="ABV32" s="202"/>
      <c r="ABW32" s="202"/>
      <c r="ABX32" s="202"/>
      <c r="ABY32" s="202"/>
      <c r="ABZ32" s="202"/>
      <c r="ACA32" s="202"/>
      <c r="ACB32" s="202"/>
      <c r="ACC32" s="202"/>
      <c r="ACD32" s="202"/>
      <c r="ACE32" s="202"/>
      <c r="ACF32" s="202"/>
      <c r="ACG32" s="202"/>
      <c r="ACH32" s="202"/>
      <c r="ACI32" s="202"/>
      <c r="ACJ32" s="202"/>
      <c r="ACK32" s="202"/>
      <c r="ACL32" s="202"/>
      <c r="ACM32" s="202"/>
      <c r="ACN32" s="202"/>
      <c r="ACO32" s="202"/>
      <c r="ACP32" s="202"/>
      <c r="ACQ32" s="202"/>
      <c r="ACR32" s="202"/>
      <c r="ACS32" s="202"/>
      <c r="ACT32" s="202"/>
      <c r="ACU32" s="202"/>
      <c r="ACV32" s="202"/>
      <c r="ACW32" s="202"/>
      <c r="ACX32" s="202"/>
      <c r="ACY32" s="202"/>
      <c r="ACZ32" s="202"/>
      <c r="ADA32" s="202"/>
      <c r="ADB32" s="202"/>
      <c r="ADC32" s="202"/>
      <c r="ADD32" s="202"/>
      <c r="ADE32" s="202"/>
      <c r="ADF32" s="202"/>
      <c r="ADG32" s="202"/>
      <c r="ADH32" s="202"/>
      <c r="ADI32" s="202"/>
      <c r="ADJ32" s="202"/>
      <c r="ADK32" s="202"/>
      <c r="ADL32" s="202"/>
      <c r="ADM32" s="202"/>
      <c r="ADN32" s="202"/>
      <c r="ADO32" s="202"/>
      <c r="ADP32" s="202"/>
      <c r="ADQ32" s="202"/>
      <c r="ADR32" s="202"/>
      <c r="ADS32" s="202"/>
      <c r="ADT32" s="202"/>
      <c r="ADU32" s="202"/>
      <c r="ADV32" s="202"/>
      <c r="ADW32" s="202"/>
      <c r="ADX32" s="202"/>
      <c r="ADY32" s="202"/>
      <c r="ADZ32" s="202"/>
      <c r="AEA32" s="202"/>
      <c r="AEB32" s="202"/>
      <c r="AEC32" s="202"/>
      <c r="AED32" s="202"/>
      <c r="AEE32" s="202"/>
      <c r="AEF32" s="202"/>
      <c r="AEG32" s="202"/>
      <c r="AEH32" s="202"/>
      <c r="AEI32" s="202"/>
      <c r="AEJ32" s="202"/>
      <c r="AEK32" s="202"/>
      <c r="AEL32" s="202"/>
      <c r="AEM32" s="202"/>
      <c r="AEN32" s="202"/>
      <c r="AEO32" s="202"/>
      <c r="AEP32" s="202"/>
      <c r="AEQ32" s="202"/>
      <c r="AER32" s="202"/>
      <c r="AES32" s="202"/>
      <c r="AET32" s="202"/>
      <c r="AEU32" s="202"/>
      <c r="AEV32" s="202"/>
      <c r="AEW32" s="202"/>
      <c r="AEX32" s="202"/>
      <c r="AEY32" s="202"/>
      <c r="AEZ32" s="202"/>
      <c r="AFA32" s="202"/>
      <c r="AFB32" s="202"/>
      <c r="AFC32" s="202"/>
      <c r="AFD32" s="202"/>
      <c r="AFE32" s="202"/>
      <c r="AFF32" s="202"/>
      <c r="AFG32" s="202"/>
      <c r="AFH32" s="202"/>
      <c r="AFI32" s="202"/>
      <c r="AFJ32" s="202"/>
      <c r="AFK32" s="202"/>
      <c r="AFL32" s="202"/>
      <c r="AFM32" s="202"/>
      <c r="AFN32" s="202"/>
      <c r="AFO32" s="202"/>
      <c r="AFP32" s="202"/>
      <c r="AFQ32" s="202"/>
      <c r="AFR32" s="202"/>
      <c r="AFS32" s="202"/>
      <c r="AFT32" s="202"/>
      <c r="AFU32" s="202"/>
      <c r="AFV32" s="202"/>
      <c r="AFW32" s="202"/>
      <c r="AFX32" s="202"/>
      <c r="AFY32" s="202"/>
      <c r="AFZ32" s="202"/>
      <c r="AGA32" s="202"/>
      <c r="AGB32" s="202"/>
      <c r="AGC32" s="202"/>
      <c r="AGD32" s="202"/>
      <c r="AGE32" s="202"/>
      <c r="AGF32" s="202"/>
      <c r="AGG32" s="202"/>
      <c r="AGH32" s="202"/>
      <c r="AGI32" s="202"/>
      <c r="AGJ32" s="202"/>
      <c r="AGK32" s="202"/>
      <c r="AGL32" s="202"/>
      <c r="AGM32" s="202"/>
      <c r="AGN32" s="202"/>
      <c r="AGO32" s="202"/>
      <c r="AGP32" s="202"/>
      <c r="AGQ32" s="202"/>
      <c r="AGR32" s="202"/>
      <c r="AGS32" s="202"/>
      <c r="AGT32" s="202"/>
      <c r="AGU32" s="202"/>
      <c r="AGV32" s="202"/>
      <c r="AGW32" s="202"/>
      <c r="AGX32" s="202"/>
      <c r="AGY32" s="202"/>
      <c r="AGZ32" s="202"/>
      <c r="AHA32" s="202"/>
      <c r="AHB32" s="202"/>
      <c r="AHC32" s="202"/>
      <c r="AHD32" s="202"/>
      <c r="AHE32" s="202"/>
      <c r="AHF32" s="202"/>
      <c r="AHG32" s="202"/>
      <c r="AHH32" s="202"/>
      <c r="AHI32" s="202"/>
      <c r="AHJ32" s="202"/>
      <c r="AHK32" s="202"/>
      <c r="AHL32" s="202"/>
      <c r="AHM32" s="202"/>
      <c r="AHN32" s="202"/>
      <c r="AHO32" s="202"/>
      <c r="AHP32" s="202"/>
      <c r="AHQ32" s="202"/>
      <c r="AHR32" s="202"/>
      <c r="AHS32" s="202"/>
      <c r="AHT32" s="202"/>
      <c r="AHU32" s="202"/>
      <c r="AHV32" s="202"/>
      <c r="AHW32" s="202"/>
      <c r="AHX32" s="202"/>
      <c r="AHY32" s="202"/>
      <c r="AHZ32" s="202"/>
      <c r="AIA32" s="202"/>
      <c r="AIB32" s="202"/>
      <c r="AIC32" s="202"/>
      <c r="AID32" s="202"/>
      <c r="AIE32" s="202"/>
      <c r="AIF32" s="202"/>
      <c r="AIG32" s="202"/>
      <c r="AIH32" s="202"/>
      <c r="AII32" s="202"/>
      <c r="AIJ32" s="202"/>
      <c r="AIK32" s="202"/>
      <c r="AIL32" s="202"/>
      <c r="AIM32" s="202"/>
      <c r="AIN32" s="202"/>
      <c r="AIO32" s="202"/>
      <c r="AIP32" s="202"/>
      <c r="AIQ32" s="202"/>
      <c r="AIR32" s="202"/>
      <c r="AIS32" s="202"/>
      <c r="AIT32" s="202"/>
      <c r="AIU32" s="202"/>
      <c r="AIV32" s="202"/>
      <c r="AIW32" s="202"/>
      <c r="AIX32" s="202"/>
      <c r="AIY32" s="202"/>
      <c r="AIZ32" s="202"/>
      <c r="AJA32" s="202"/>
      <c r="AJB32" s="202"/>
      <c r="AJC32" s="202"/>
      <c r="AJD32" s="202"/>
      <c r="AJE32" s="202"/>
      <c r="AJF32" s="202"/>
      <c r="AJG32" s="202"/>
      <c r="AJH32" s="202"/>
      <c r="AJI32" s="202"/>
      <c r="AJJ32" s="202"/>
      <c r="AJK32" s="202"/>
      <c r="AJL32" s="202"/>
      <c r="AJM32" s="202"/>
      <c r="AJN32" s="202"/>
      <c r="AJO32" s="202"/>
      <c r="AJP32" s="202"/>
      <c r="AJQ32" s="202"/>
      <c r="AJR32" s="202"/>
      <c r="AJS32" s="202"/>
      <c r="AJT32" s="202"/>
      <c r="AJU32" s="202"/>
      <c r="AJV32" s="202"/>
      <c r="AJW32" s="202"/>
      <c r="AJX32" s="202"/>
      <c r="AJY32" s="202"/>
      <c r="AJZ32" s="202"/>
      <c r="AKA32" s="202"/>
      <c r="AKB32" s="202"/>
      <c r="AKC32" s="202"/>
      <c r="AKD32" s="202"/>
      <c r="AKE32" s="202"/>
      <c r="AKF32" s="202"/>
      <c r="AKG32" s="202"/>
      <c r="AKH32" s="202"/>
      <c r="AKI32" s="202"/>
      <c r="AKJ32" s="202"/>
      <c r="AKK32" s="202"/>
      <c r="AKL32" s="202"/>
      <c r="AKM32" s="202"/>
      <c r="AKN32" s="202"/>
      <c r="AKO32" s="202"/>
      <c r="AKP32" s="202"/>
      <c r="AKQ32" s="202"/>
      <c r="AKR32" s="202"/>
      <c r="AKS32" s="202"/>
      <c r="AKT32" s="202"/>
      <c r="AKU32" s="202"/>
      <c r="AKV32" s="202"/>
      <c r="AKW32" s="202"/>
      <c r="AKX32" s="202"/>
      <c r="AKY32" s="202"/>
      <c r="AKZ32" s="202"/>
      <c r="ALA32" s="202"/>
      <c r="ALB32" s="202"/>
      <c r="ALC32" s="202"/>
      <c r="ALD32" s="202"/>
      <c r="ALE32" s="202"/>
      <c r="ALF32" s="202"/>
      <c r="ALG32" s="202"/>
      <c r="ALH32" s="202"/>
      <c r="ALI32" s="202"/>
      <c r="ALJ32" s="202"/>
      <c r="ALK32" s="202"/>
      <c r="ALL32" s="202"/>
      <c r="ALM32" s="202"/>
      <c r="ALN32" s="202"/>
      <c r="ALO32" s="202"/>
      <c r="ALP32" s="202"/>
      <c r="ALQ32" s="202"/>
      <c r="ALR32" s="202"/>
      <c r="ALS32" s="202"/>
      <c r="ALT32" s="202"/>
      <c r="ALU32" s="202"/>
      <c r="ALV32" s="202"/>
      <c r="ALW32" s="202"/>
      <c r="ALX32" s="202"/>
      <c r="ALY32" s="202"/>
      <c r="ALZ32" s="202"/>
      <c r="AMA32" s="202"/>
      <c r="AMB32" s="202"/>
      <c r="AMC32" s="202"/>
      <c r="AMD32" s="202"/>
      <c r="AME32" s="202"/>
      <c r="AMF32" s="202"/>
      <c r="AMG32" s="202"/>
      <c r="AMH32" s="202"/>
      <c r="AMI32" s="202"/>
      <c r="AMJ32" s="202"/>
      <c r="AMK32" s="202"/>
      <c r="AML32" s="202"/>
      <c r="AMM32" s="202"/>
      <c r="AMN32" s="202"/>
      <c r="AMO32" s="202"/>
      <c r="AMP32" s="202"/>
      <c r="AMQ32" s="202"/>
      <c r="AMR32" s="202"/>
      <c r="AMS32" s="202"/>
      <c r="AMT32" s="202"/>
      <c r="AMU32" s="202"/>
      <c r="AMV32" s="202"/>
      <c r="AMW32" s="202"/>
      <c r="AMX32" s="202"/>
      <c r="AMY32" s="202"/>
      <c r="AMZ32" s="202"/>
      <c r="ANA32" s="202"/>
      <c r="ANB32" s="202"/>
      <c r="ANC32" s="202"/>
      <c r="AND32" s="202"/>
      <c r="ANE32" s="202"/>
      <c r="ANF32" s="202"/>
      <c r="ANG32" s="202"/>
      <c r="ANH32" s="202"/>
      <c r="ANI32" s="202"/>
      <c r="ANJ32" s="202"/>
      <c r="ANK32" s="202"/>
      <c r="ANL32" s="202"/>
      <c r="ANM32" s="202"/>
      <c r="ANN32" s="202"/>
      <c r="ANO32" s="202"/>
      <c r="ANP32" s="202"/>
      <c r="ANQ32" s="202"/>
      <c r="ANR32" s="202"/>
      <c r="ANS32" s="202"/>
      <c r="ANT32" s="202"/>
      <c r="ANU32" s="202"/>
      <c r="ANV32" s="202"/>
      <c r="ANW32" s="202"/>
      <c r="ANX32" s="202"/>
      <c r="ANY32" s="202"/>
      <c r="ANZ32" s="202"/>
      <c r="AOA32" s="202"/>
      <c r="AOB32" s="202"/>
      <c r="AOC32" s="202"/>
      <c r="AOD32" s="202"/>
      <c r="AOE32" s="202"/>
      <c r="AOF32" s="202"/>
      <c r="AOG32" s="202"/>
      <c r="AOH32" s="202"/>
      <c r="AOI32" s="202"/>
      <c r="AOJ32" s="202"/>
      <c r="AOK32" s="202"/>
      <c r="AOL32" s="202"/>
      <c r="AOM32" s="202"/>
      <c r="AON32" s="202"/>
      <c r="AOO32" s="202"/>
      <c r="AOP32" s="202"/>
      <c r="AOQ32" s="202"/>
      <c r="AOR32" s="202"/>
      <c r="AOS32" s="202"/>
      <c r="AOT32" s="202"/>
      <c r="AOU32" s="202"/>
      <c r="AOV32" s="202"/>
      <c r="AOW32" s="202"/>
      <c r="AOX32" s="202"/>
      <c r="AOY32" s="202"/>
      <c r="AOZ32" s="202"/>
      <c r="APA32" s="202"/>
      <c r="APB32" s="202"/>
      <c r="APC32" s="202"/>
      <c r="APD32" s="202"/>
      <c r="APE32" s="202"/>
      <c r="APF32" s="202"/>
      <c r="APG32" s="202"/>
      <c r="APH32" s="202"/>
      <c r="API32" s="202"/>
      <c r="APJ32" s="202"/>
      <c r="APK32" s="202"/>
      <c r="APL32" s="202"/>
      <c r="APM32" s="202"/>
      <c r="APN32" s="202"/>
      <c r="APO32" s="202"/>
      <c r="APP32" s="202"/>
      <c r="APQ32" s="202"/>
      <c r="APR32" s="202"/>
      <c r="APS32" s="202"/>
      <c r="APT32" s="202"/>
      <c r="APU32" s="202"/>
      <c r="APV32" s="202"/>
      <c r="APW32" s="202"/>
      <c r="APX32" s="202"/>
      <c r="APY32" s="202"/>
      <c r="APZ32" s="202"/>
      <c r="AQA32" s="202"/>
      <c r="AQB32" s="202"/>
      <c r="AQC32" s="202"/>
      <c r="AQD32" s="202"/>
      <c r="AQE32" s="202"/>
      <c r="AQF32" s="202"/>
      <c r="AQG32" s="202"/>
      <c r="AQH32" s="202"/>
      <c r="AQI32" s="202"/>
      <c r="AQJ32" s="202"/>
      <c r="AQK32" s="202"/>
      <c r="AQL32" s="202"/>
      <c r="AQM32" s="202"/>
      <c r="AQN32" s="202"/>
      <c r="AQO32" s="202"/>
      <c r="AQP32" s="202"/>
      <c r="AQQ32" s="202"/>
      <c r="AQR32" s="202"/>
      <c r="AQS32" s="202"/>
      <c r="AQT32" s="202"/>
      <c r="AQU32" s="202"/>
      <c r="AQV32" s="202"/>
      <c r="AQW32" s="202"/>
      <c r="AQX32" s="202"/>
      <c r="AQY32" s="202"/>
      <c r="AQZ32" s="202"/>
      <c r="ARA32" s="202"/>
      <c r="ARB32" s="202"/>
      <c r="ARC32" s="202"/>
      <c r="ARD32" s="202"/>
      <c r="ARE32" s="202"/>
      <c r="ARF32" s="202"/>
      <c r="ARG32" s="202"/>
      <c r="ARH32" s="202"/>
      <c r="ARI32" s="202"/>
      <c r="ARJ32" s="202"/>
      <c r="ARK32" s="202"/>
      <c r="ARL32" s="202"/>
      <c r="ARM32" s="202"/>
      <c r="ARN32" s="202"/>
      <c r="ARO32" s="202"/>
      <c r="ARP32" s="202"/>
      <c r="ARQ32" s="202"/>
      <c r="ARR32" s="202"/>
      <c r="ARS32" s="202"/>
      <c r="ART32" s="202"/>
      <c r="ARU32" s="202"/>
      <c r="ARV32" s="202"/>
      <c r="ARW32" s="202"/>
      <c r="ARX32" s="202"/>
      <c r="ARY32" s="202"/>
      <c r="ARZ32" s="202"/>
      <c r="ASA32" s="202"/>
      <c r="ASB32" s="202"/>
      <c r="ASC32" s="202"/>
      <c r="ASD32" s="202"/>
      <c r="ASE32" s="202"/>
      <c r="ASF32" s="202"/>
      <c r="ASG32" s="202"/>
      <c r="ASH32" s="202"/>
      <c r="ASI32" s="202"/>
    </row>
    <row r="33" spans="1:1179" ht="15" customHeight="1">
      <c r="A33" s="783"/>
      <c r="B33" s="228"/>
      <c r="C33" s="228"/>
      <c r="D33" s="228"/>
      <c r="E33" s="228"/>
      <c r="F33" s="228"/>
      <c r="G33" s="228"/>
      <c r="H33" s="228"/>
      <c r="I33" s="228"/>
      <c r="J33" s="228"/>
      <c r="K33" s="228"/>
      <c r="L33" s="228"/>
      <c r="M33" s="228"/>
      <c r="N33" s="228"/>
      <c r="O33" s="228"/>
      <c r="P33" s="228"/>
      <c r="Q33" s="228"/>
      <c r="R33" s="228"/>
      <c r="S33" s="228"/>
      <c r="T33" s="228"/>
      <c r="U33" s="228"/>
      <c r="V33" s="228"/>
      <c r="W33" s="228"/>
      <c r="X33" s="228"/>
      <c r="Y33" s="228"/>
      <c r="Z33" s="228"/>
      <c r="AA33" s="228"/>
      <c r="AB33" s="228"/>
      <c r="AC33" s="228"/>
      <c r="AD33" s="228"/>
      <c r="AE33" s="228"/>
      <c r="AF33" s="357"/>
      <c r="AG33" s="228"/>
      <c r="AH33" s="228"/>
      <c r="AI33" s="784"/>
      <c r="AN33" s="218"/>
      <c r="AO33" s="218"/>
      <c r="AP33" s="218"/>
      <c r="AQ33" s="218"/>
      <c r="AR33" s="218"/>
      <c r="AS33" s="218"/>
    </row>
    <row r="34" spans="1:1179" s="203" customFormat="1" ht="15" customHeight="1">
      <c r="A34" s="208"/>
      <c r="B34" s="210"/>
      <c r="C34" s="210"/>
      <c r="D34" s="698"/>
      <c r="E34" s="210"/>
      <c r="F34" s="210"/>
      <c r="G34" s="210"/>
      <c r="H34" s="210"/>
      <c r="I34" s="210"/>
      <c r="J34" s="210"/>
      <c r="K34" s="210"/>
      <c r="L34" s="210"/>
      <c r="M34" s="210"/>
      <c r="N34" s="210"/>
      <c r="O34" s="210"/>
      <c r="P34" s="210"/>
      <c r="Q34" s="210"/>
      <c r="R34" s="210"/>
      <c r="S34" s="210"/>
      <c r="T34" s="210"/>
      <c r="U34" s="210"/>
      <c r="V34" s="210"/>
      <c r="W34" s="210"/>
      <c r="X34" s="210"/>
      <c r="Y34" s="210"/>
      <c r="Z34" s="210"/>
      <c r="AA34" s="210"/>
      <c r="AB34" s="210"/>
      <c r="AC34" s="210"/>
      <c r="AD34" s="210"/>
      <c r="AE34" s="210"/>
      <c r="AF34" s="356"/>
      <c r="AG34" s="210"/>
      <c r="AH34" s="210"/>
      <c r="AI34" s="210"/>
      <c r="AJ34" s="342"/>
      <c r="AK34" s="202"/>
      <c r="AL34" s="211"/>
      <c r="AM34" s="211"/>
      <c r="AN34" s="202"/>
      <c r="AO34" s="202"/>
      <c r="AP34" s="202"/>
      <c r="AQ34" s="202"/>
      <c r="AR34" s="202"/>
      <c r="AS34" s="202"/>
      <c r="AT34" s="202"/>
      <c r="AU34" s="202"/>
      <c r="AV34" s="202"/>
      <c r="AW34" s="202"/>
      <c r="AX34" s="202"/>
      <c r="AY34" s="202"/>
      <c r="AZ34" s="202"/>
      <c r="BA34" s="202"/>
      <c r="BB34" s="202"/>
      <c r="BC34" s="202"/>
      <c r="BD34" s="202"/>
      <c r="BE34" s="202"/>
      <c r="BF34" s="202"/>
      <c r="BG34" s="202"/>
      <c r="BH34" s="202"/>
      <c r="BI34" s="202"/>
      <c r="BJ34" s="202"/>
      <c r="BK34" s="202"/>
      <c r="BL34" s="202"/>
      <c r="BM34" s="202"/>
      <c r="BN34" s="202"/>
      <c r="BO34" s="202"/>
      <c r="BP34" s="202"/>
      <c r="BQ34" s="202"/>
      <c r="BR34" s="202"/>
      <c r="BS34" s="202"/>
      <c r="BT34" s="202"/>
      <c r="BU34" s="202"/>
      <c r="BV34" s="202"/>
      <c r="BW34" s="202"/>
      <c r="BX34" s="202"/>
      <c r="BY34" s="202"/>
      <c r="BZ34" s="202"/>
      <c r="CA34" s="202"/>
      <c r="CB34" s="202"/>
      <c r="CC34" s="202"/>
      <c r="CD34" s="202"/>
      <c r="CE34" s="202"/>
      <c r="CF34" s="202"/>
      <c r="CG34" s="202"/>
      <c r="CH34" s="202"/>
      <c r="CI34" s="202"/>
      <c r="CJ34" s="202"/>
      <c r="CK34" s="202"/>
      <c r="CL34" s="202"/>
      <c r="CM34" s="202"/>
      <c r="CN34" s="202"/>
      <c r="CO34" s="202"/>
      <c r="CP34" s="202"/>
      <c r="CQ34" s="202"/>
      <c r="CR34" s="202"/>
      <c r="CS34" s="202"/>
      <c r="CT34" s="202"/>
      <c r="CU34" s="202"/>
      <c r="CV34" s="202"/>
      <c r="CW34" s="202"/>
      <c r="CX34" s="202"/>
      <c r="CY34" s="202"/>
      <c r="CZ34" s="202"/>
      <c r="DA34" s="202"/>
      <c r="DB34" s="202"/>
      <c r="DC34" s="202"/>
      <c r="DD34" s="202"/>
      <c r="DE34" s="202"/>
      <c r="DF34" s="202"/>
      <c r="DG34" s="202"/>
      <c r="DH34" s="202"/>
      <c r="DI34" s="202"/>
      <c r="DJ34" s="202"/>
      <c r="DK34" s="202"/>
      <c r="DL34" s="202"/>
      <c r="DM34" s="202"/>
      <c r="DN34" s="202"/>
      <c r="DO34" s="202"/>
      <c r="DP34" s="202"/>
      <c r="DQ34" s="202"/>
      <c r="DR34" s="202"/>
      <c r="DS34" s="202"/>
      <c r="DT34" s="202"/>
      <c r="DU34" s="202"/>
      <c r="DV34" s="202"/>
      <c r="DW34" s="202"/>
      <c r="DX34" s="202"/>
      <c r="DY34" s="202"/>
      <c r="DZ34" s="202"/>
      <c r="EA34" s="202"/>
      <c r="EB34" s="202"/>
      <c r="EC34" s="202"/>
      <c r="ED34" s="202"/>
      <c r="EE34" s="202"/>
      <c r="EF34" s="202"/>
      <c r="EG34" s="202"/>
      <c r="EH34" s="202"/>
      <c r="EI34" s="202"/>
      <c r="EJ34" s="202"/>
      <c r="EK34" s="202"/>
      <c r="EL34" s="202"/>
      <c r="EM34" s="202"/>
      <c r="EN34" s="202"/>
      <c r="EO34" s="202"/>
      <c r="EP34" s="202"/>
      <c r="EQ34" s="202"/>
      <c r="ER34" s="202"/>
      <c r="ES34" s="202"/>
      <c r="ET34" s="202"/>
      <c r="EU34" s="202"/>
      <c r="EV34" s="202"/>
      <c r="EW34" s="202"/>
      <c r="EX34" s="202"/>
      <c r="EY34" s="202"/>
      <c r="EZ34" s="202"/>
      <c r="FA34" s="202"/>
      <c r="FB34" s="202"/>
      <c r="FC34" s="202"/>
      <c r="FD34" s="202"/>
      <c r="FE34" s="202"/>
      <c r="FF34" s="202"/>
      <c r="FG34" s="202"/>
      <c r="FH34" s="202"/>
      <c r="FI34" s="202"/>
      <c r="FJ34" s="202"/>
      <c r="FK34" s="202"/>
      <c r="FL34" s="202"/>
      <c r="FM34" s="202"/>
      <c r="FN34" s="202"/>
      <c r="FO34" s="202"/>
      <c r="FP34" s="202"/>
      <c r="FQ34" s="202"/>
      <c r="FR34" s="202"/>
      <c r="FS34" s="202"/>
      <c r="FT34" s="202"/>
      <c r="FU34" s="202"/>
      <c r="FV34" s="202"/>
      <c r="FW34" s="202"/>
      <c r="FX34" s="202"/>
      <c r="FY34" s="202"/>
      <c r="FZ34" s="202"/>
      <c r="GA34" s="202"/>
      <c r="GB34" s="202"/>
      <c r="GC34" s="202"/>
      <c r="GD34" s="202"/>
      <c r="GE34" s="202"/>
      <c r="GF34" s="202"/>
      <c r="GG34" s="202"/>
      <c r="GH34" s="202"/>
      <c r="GI34" s="202"/>
      <c r="GJ34" s="202"/>
      <c r="GK34" s="202"/>
      <c r="GL34" s="202"/>
      <c r="GM34" s="202"/>
      <c r="GN34" s="202"/>
      <c r="GO34" s="202"/>
      <c r="GP34" s="202"/>
      <c r="GQ34" s="202"/>
      <c r="GR34" s="202"/>
      <c r="GS34" s="202"/>
      <c r="GT34" s="202"/>
      <c r="GU34" s="202"/>
      <c r="GV34" s="202"/>
      <c r="GW34" s="202"/>
      <c r="GX34" s="202"/>
      <c r="GY34" s="202"/>
      <c r="GZ34" s="202"/>
      <c r="HA34" s="202"/>
      <c r="HB34" s="202"/>
      <c r="HC34" s="202"/>
      <c r="HD34" s="202"/>
      <c r="HE34" s="202"/>
      <c r="HF34" s="202"/>
      <c r="HG34" s="202"/>
      <c r="HH34" s="202"/>
      <c r="HI34" s="202"/>
      <c r="HJ34" s="202"/>
      <c r="HK34" s="202"/>
      <c r="HL34" s="202"/>
      <c r="HM34" s="202"/>
      <c r="HN34" s="202"/>
      <c r="HO34" s="202"/>
      <c r="HP34" s="202"/>
      <c r="HQ34" s="202"/>
      <c r="HR34" s="202"/>
      <c r="HS34" s="202"/>
      <c r="HT34" s="202"/>
      <c r="HU34" s="202"/>
      <c r="HV34" s="202"/>
      <c r="HW34" s="202"/>
      <c r="HX34" s="202"/>
      <c r="HY34" s="202"/>
      <c r="HZ34" s="202"/>
      <c r="IA34" s="202"/>
      <c r="IB34" s="202"/>
      <c r="IC34" s="202"/>
      <c r="ID34" s="202"/>
      <c r="IE34" s="202"/>
      <c r="IF34" s="202"/>
      <c r="IG34" s="202"/>
      <c r="IH34" s="202"/>
      <c r="II34" s="202"/>
      <c r="IJ34" s="202"/>
      <c r="IK34" s="202"/>
      <c r="IL34" s="202"/>
      <c r="IM34" s="202"/>
      <c r="IN34" s="202"/>
      <c r="IO34" s="202"/>
      <c r="IP34" s="202"/>
      <c r="IQ34" s="202"/>
      <c r="IR34" s="202"/>
      <c r="IS34" s="202"/>
      <c r="IT34" s="202"/>
      <c r="IU34" s="202"/>
      <c r="IV34" s="202"/>
      <c r="IW34" s="202"/>
      <c r="IX34" s="202"/>
      <c r="IY34" s="202"/>
      <c r="IZ34" s="202"/>
      <c r="JA34" s="202"/>
      <c r="JB34" s="202"/>
      <c r="JC34" s="202"/>
      <c r="JD34" s="202"/>
      <c r="JE34" s="202"/>
      <c r="JF34" s="202"/>
      <c r="JG34" s="202"/>
      <c r="JH34" s="202"/>
      <c r="JI34" s="202"/>
      <c r="JJ34" s="202"/>
      <c r="JK34" s="202"/>
      <c r="JL34" s="202"/>
      <c r="JM34" s="202"/>
      <c r="JN34" s="202"/>
      <c r="JO34" s="202"/>
      <c r="JP34" s="202"/>
      <c r="JQ34" s="202"/>
      <c r="JR34" s="202"/>
      <c r="JS34" s="202"/>
      <c r="JT34" s="202"/>
      <c r="JU34" s="202"/>
      <c r="JV34" s="202"/>
      <c r="JW34" s="202"/>
      <c r="JX34" s="202"/>
      <c r="JY34" s="202"/>
      <c r="JZ34" s="202"/>
      <c r="KA34" s="202"/>
      <c r="KB34" s="202"/>
      <c r="KC34" s="202"/>
      <c r="KD34" s="202"/>
      <c r="KE34" s="202"/>
      <c r="KF34" s="202"/>
      <c r="KG34" s="202"/>
      <c r="KH34" s="202"/>
      <c r="KI34" s="202"/>
      <c r="KJ34" s="202"/>
      <c r="KK34" s="202"/>
      <c r="KL34" s="202"/>
      <c r="KM34" s="202"/>
      <c r="KN34" s="202"/>
      <c r="KO34" s="202"/>
      <c r="KP34" s="202"/>
      <c r="KQ34" s="202"/>
      <c r="KR34" s="202"/>
      <c r="KS34" s="202"/>
      <c r="KT34" s="202"/>
      <c r="KU34" s="202"/>
      <c r="KV34" s="202"/>
      <c r="KW34" s="202"/>
      <c r="KX34" s="202"/>
      <c r="KY34" s="202"/>
      <c r="KZ34" s="202"/>
      <c r="LA34" s="202"/>
      <c r="LB34" s="202"/>
      <c r="LC34" s="202"/>
      <c r="LD34" s="202"/>
      <c r="LE34" s="202"/>
      <c r="LF34" s="202"/>
      <c r="LG34" s="202"/>
      <c r="LH34" s="202"/>
      <c r="LI34" s="202"/>
      <c r="LJ34" s="202"/>
      <c r="LK34" s="202"/>
      <c r="LL34" s="202"/>
      <c r="LM34" s="202"/>
      <c r="LN34" s="202"/>
      <c r="LO34" s="202"/>
      <c r="LP34" s="202"/>
      <c r="LQ34" s="202"/>
      <c r="LR34" s="202"/>
      <c r="LS34" s="202"/>
      <c r="LT34" s="202"/>
      <c r="LU34" s="202"/>
      <c r="LV34" s="202"/>
      <c r="LW34" s="202"/>
      <c r="LX34" s="202"/>
      <c r="LY34" s="202"/>
      <c r="LZ34" s="202"/>
      <c r="MA34" s="202"/>
      <c r="MB34" s="202"/>
      <c r="MC34" s="202"/>
      <c r="MD34" s="202"/>
      <c r="ME34" s="202"/>
      <c r="MF34" s="202"/>
      <c r="MG34" s="202"/>
      <c r="MH34" s="202"/>
      <c r="MI34" s="202"/>
      <c r="MJ34" s="202"/>
      <c r="MK34" s="202"/>
      <c r="ML34" s="202"/>
      <c r="MM34" s="202"/>
      <c r="MN34" s="202"/>
      <c r="MO34" s="202"/>
      <c r="MP34" s="202"/>
      <c r="MQ34" s="202"/>
      <c r="MR34" s="202"/>
      <c r="MS34" s="202"/>
      <c r="MT34" s="202"/>
      <c r="MU34" s="202"/>
      <c r="MV34" s="202"/>
      <c r="MW34" s="202"/>
      <c r="MX34" s="202"/>
      <c r="MY34" s="202"/>
      <c r="MZ34" s="202"/>
      <c r="NA34" s="202"/>
      <c r="NB34" s="202"/>
      <c r="NC34" s="202"/>
      <c r="ND34" s="202"/>
      <c r="NE34" s="202"/>
      <c r="NF34" s="202"/>
      <c r="NG34" s="202"/>
      <c r="NH34" s="202"/>
      <c r="NI34" s="202"/>
      <c r="NJ34" s="202"/>
      <c r="NK34" s="202"/>
      <c r="NL34" s="202"/>
      <c r="NM34" s="202"/>
      <c r="NN34" s="202"/>
      <c r="NO34" s="202"/>
      <c r="NP34" s="202"/>
      <c r="NQ34" s="202"/>
      <c r="NR34" s="202"/>
      <c r="NS34" s="202"/>
      <c r="NT34" s="202"/>
      <c r="NU34" s="202"/>
      <c r="NV34" s="202"/>
      <c r="NW34" s="202"/>
      <c r="NX34" s="202"/>
      <c r="NY34" s="202"/>
      <c r="NZ34" s="202"/>
      <c r="OA34" s="202"/>
      <c r="OB34" s="202"/>
      <c r="OC34" s="202"/>
      <c r="OD34" s="202"/>
      <c r="OE34" s="202"/>
      <c r="OF34" s="202"/>
      <c r="OG34" s="202"/>
      <c r="OH34" s="202"/>
      <c r="OI34" s="202"/>
      <c r="OJ34" s="202"/>
      <c r="OK34" s="202"/>
      <c r="OL34" s="202"/>
      <c r="OM34" s="202"/>
      <c r="ON34" s="202"/>
      <c r="OO34" s="202"/>
      <c r="OP34" s="202"/>
      <c r="OQ34" s="202"/>
      <c r="OR34" s="202"/>
      <c r="OS34" s="202"/>
      <c r="OT34" s="202"/>
      <c r="OU34" s="202"/>
      <c r="OV34" s="202"/>
      <c r="OW34" s="202"/>
      <c r="OX34" s="202"/>
      <c r="OY34" s="202"/>
      <c r="OZ34" s="202"/>
      <c r="PA34" s="202"/>
      <c r="PB34" s="202"/>
      <c r="PC34" s="202"/>
      <c r="PD34" s="202"/>
      <c r="PE34" s="202"/>
      <c r="PF34" s="202"/>
      <c r="PG34" s="202"/>
      <c r="PH34" s="202"/>
      <c r="PI34" s="202"/>
      <c r="PJ34" s="202"/>
      <c r="PK34" s="202"/>
      <c r="PL34" s="202"/>
      <c r="PM34" s="202"/>
      <c r="PN34" s="202"/>
      <c r="PO34" s="202"/>
      <c r="PP34" s="202"/>
      <c r="PQ34" s="202"/>
      <c r="PR34" s="202"/>
      <c r="PS34" s="202"/>
      <c r="PT34" s="202"/>
      <c r="PU34" s="202"/>
      <c r="PV34" s="202"/>
      <c r="PW34" s="202"/>
      <c r="PX34" s="202"/>
      <c r="PY34" s="202"/>
      <c r="PZ34" s="202"/>
      <c r="QA34" s="202"/>
      <c r="QB34" s="202"/>
      <c r="QC34" s="202"/>
      <c r="QD34" s="202"/>
      <c r="QE34" s="202"/>
      <c r="QF34" s="202"/>
      <c r="QG34" s="202"/>
      <c r="QH34" s="202"/>
      <c r="QI34" s="202"/>
      <c r="QJ34" s="202"/>
      <c r="QK34" s="202"/>
      <c r="QL34" s="202"/>
      <c r="QM34" s="202"/>
      <c r="QN34" s="202"/>
      <c r="QO34" s="202"/>
      <c r="QP34" s="202"/>
      <c r="QQ34" s="202"/>
      <c r="QR34" s="202"/>
      <c r="QS34" s="202"/>
      <c r="QT34" s="202"/>
      <c r="QU34" s="202"/>
      <c r="QV34" s="202"/>
      <c r="QW34" s="202"/>
      <c r="QX34" s="202"/>
      <c r="QY34" s="202"/>
      <c r="QZ34" s="202"/>
      <c r="RA34" s="202"/>
      <c r="RB34" s="202"/>
      <c r="RC34" s="202"/>
      <c r="RD34" s="202"/>
      <c r="RE34" s="202"/>
      <c r="RF34" s="202"/>
      <c r="RG34" s="202"/>
      <c r="RH34" s="202"/>
      <c r="RI34" s="202"/>
      <c r="RJ34" s="202"/>
      <c r="RK34" s="202"/>
      <c r="RL34" s="202"/>
      <c r="RM34" s="202"/>
      <c r="RN34" s="202"/>
      <c r="RO34" s="202"/>
      <c r="RP34" s="202"/>
      <c r="RQ34" s="202"/>
      <c r="RR34" s="202"/>
      <c r="RS34" s="202"/>
      <c r="RT34" s="202"/>
      <c r="RU34" s="202"/>
      <c r="RV34" s="202"/>
      <c r="RW34" s="202"/>
      <c r="RX34" s="202"/>
      <c r="RY34" s="202"/>
      <c r="RZ34" s="202"/>
      <c r="SA34" s="202"/>
      <c r="SB34" s="202"/>
      <c r="SC34" s="202"/>
      <c r="SD34" s="202"/>
      <c r="SE34" s="202"/>
      <c r="SF34" s="202"/>
      <c r="SG34" s="202"/>
      <c r="SH34" s="202"/>
      <c r="SI34" s="202"/>
      <c r="SJ34" s="202"/>
      <c r="SK34" s="202"/>
      <c r="SL34" s="202"/>
      <c r="SM34" s="202"/>
      <c r="SN34" s="202"/>
      <c r="SO34" s="202"/>
      <c r="SP34" s="202"/>
      <c r="SQ34" s="202"/>
      <c r="SR34" s="202"/>
      <c r="SS34" s="202"/>
      <c r="ST34" s="202"/>
      <c r="SU34" s="202"/>
      <c r="SV34" s="202"/>
      <c r="SW34" s="202"/>
      <c r="SX34" s="202"/>
      <c r="SY34" s="202"/>
      <c r="SZ34" s="202"/>
      <c r="TA34" s="202"/>
      <c r="TB34" s="202"/>
      <c r="TC34" s="202"/>
      <c r="TD34" s="202"/>
      <c r="TE34" s="202"/>
      <c r="TF34" s="202"/>
      <c r="TG34" s="202"/>
      <c r="TH34" s="202"/>
      <c r="TI34" s="202"/>
      <c r="TJ34" s="202"/>
      <c r="TK34" s="202"/>
      <c r="TL34" s="202"/>
      <c r="TM34" s="202"/>
      <c r="TN34" s="202"/>
      <c r="TO34" s="202"/>
      <c r="TP34" s="202"/>
      <c r="TQ34" s="202"/>
      <c r="TR34" s="202"/>
      <c r="TS34" s="202"/>
      <c r="TT34" s="202"/>
      <c r="TU34" s="202"/>
      <c r="TV34" s="202"/>
      <c r="TW34" s="202"/>
      <c r="TX34" s="202"/>
      <c r="TY34" s="202"/>
      <c r="TZ34" s="202"/>
      <c r="UA34" s="202"/>
      <c r="UB34" s="202"/>
      <c r="UC34" s="202"/>
      <c r="UD34" s="202"/>
      <c r="UE34" s="202"/>
      <c r="UF34" s="202"/>
      <c r="UG34" s="202"/>
      <c r="UH34" s="202"/>
      <c r="UI34" s="202"/>
      <c r="UJ34" s="202"/>
      <c r="UK34" s="202"/>
      <c r="UL34" s="202"/>
      <c r="UM34" s="202"/>
      <c r="UN34" s="202"/>
      <c r="UO34" s="202"/>
      <c r="UP34" s="202"/>
      <c r="UQ34" s="202"/>
      <c r="UR34" s="202"/>
      <c r="US34" s="202"/>
      <c r="UT34" s="202"/>
      <c r="UU34" s="202"/>
      <c r="UV34" s="202"/>
      <c r="UW34" s="202"/>
      <c r="UX34" s="202"/>
      <c r="UY34" s="202"/>
      <c r="UZ34" s="202"/>
      <c r="VA34" s="202"/>
      <c r="VB34" s="202"/>
      <c r="VC34" s="202"/>
      <c r="VD34" s="202"/>
      <c r="VE34" s="202"/>
      <c r="VF34" s="202"/>
      <c r="VG34" s="202"/>
      <c r="VH34" s="202"/>
      <c r="VI34" s="202"/>
      <c r="VJ34" s="202"/>
      <c r="VK34" s="202"/>
      <c r="VL34" s="202"/>
      <c r="VM34" s="202"/>
      <c r="VN34" s="202"/>
      <c r="VO34" s="202"/>
      <c r="VP34" s="202"/>
      <c r="VQ34" s="202"/>
      <c r="VR34" s="202"/>
      <c r="VS34" s="202"/>
      <c r="VT34" s="202"/>
      <c r="VU34" s="202"/>
      <c r="VV34" s="202"/>
      <c r="VW34" s="202"/>
      <c r="VX34" s="202"/>
      <c r="VY34" s="202"/>
      <c r="VZ34" s="202"/>
      <c r="WA34" s="202"/>
      <c r="WB34" s="202"/>
      <c r="WC34" s="202"/>
      <c r="WD34" s="202"/>
      <c r="WE34" s="202"/>
      <c r="WF34" s="202"/>
      <c r="WG34" s="202"/>
      <c r="WH34" s="202"/>
      <c r="WI34" s="202"/>
      <c r="WJ34" s="202"/>
      <c r="WK34" s="202"/>
      <c r="WL34" s="202"/>
      <c r="WM34" s="202"/>
      <c r="WN34" s="202"/>
      <c r="WO34" s="202"/>
      <c r="WP34" s="202"/>
      <c r="WQ34" s="202"/>
      <c r="WR34" s="202"/>
      <c r="WS34" s="202"/>
      <c r="WT34" s="202"/>
      <c r="WU34" s="202"/>
      <c r="WV34" s="202"/>
      <c r="WW34" s="202"/>
      <c r="WX34" s="202"/>
      <c r="WY34" s="202"/>
      <c r="WZ34" s="202"/>
      <c r="XA34" s="202"/>
      <c r="XB34" s="202"/>
      <c r="XC34" s="202"/>
      <c r="XD34" s="202"/>
      <c r="XE34" s="202"/>
      <c r="XF34" s="202"/>
      <c r="XG34" s="202"/>
      <c r="XH34" s="202"/>
      <c r="XI34" s="202"/>
      <c r="XJ34" s="202"/>
      <c r="XK34" s="202"/>
      <c r="XL34" s="202"/>
      <c r="XM34" s="202"/>
      <c r="XN34" s="202"/>
      <c r="XO34" s="202"/>
      <c r="XP34" s="202"/>
      <c r="XQ34" s="202"/>
      <c r="XR34" s="202"/>
      <c r="XS34" s="202"/>
      <c r="XT34" s="202"/>
      <c r="XU34" s="202"/>
      <c r="XV34" s="202"/>
      <c r="XW34" s="202"/>
      <c r="XX34" s="202"/>
      <c r="XY34" s="202"/>
      <c r="XZ34" s="202"/>
      <c r="YA34" s="202"/>
      <c r="YB34" s="202"/>
      <c r="YC34" s="202"/>
      <c r="YD34" s="202"/>
      <c r="YE34" s="202"/>
      <c r="YF34" s="202"/>
      <c r="YG34" s="202"/>
      <c r="YH34" s="202"/>
      <c r="YI34" s="202"/>
      <c r="YJ34" s="202"/>
      <c r="YK34" s="202"/>
      <c r="YL34" s="202"/>
      <c r="YM34" s="202"/>
      <c r="YN34" s="202"/>
      <c r="YO34" s="202"/>
      <c r="YP34" s="202"/>
      <c r="YQ34" s="202"/>
      <c r="YR34" s="202"/>
      <c r="YS34" s="202"/>
      <c r="YT34" s="202"/>
      <c r="YU34" s="202"/>
      <c r="YV34" s="202"/>
      <c r="YW34" s="202"/>
      <c r="YX34" s="202"/>
      <c r="YY34" s="202"/>
      <c r="YZ34" s="202"/>
      <c r="ZA34" s="202"/>
      <c r="ZB34" s="202"/>
      <c r="ZC34" s="202"/>
      <c r="ZD34" s="202"/>
      <c r="ZE34" s="202"/>
      <c r="ZF34" s="202"/>
      <c r="ZG34" s="202"/>
      <c r="ZH34" s="202"/>
      <c r="ZI34" s="202"/>
      <c r="ZJ34" s="202"/>
      <c r="ZK34" s="202"/>
      <c r="ZL34" s="202"/>
      <c r="ZM34" s="202"/>
      <c r="ZN34" s="202"/>
      <c r="ZO34" s="202"/>
      <c r="ZP34" s="202"/>
      <c r="ZQ34" s="202"/>
      <c r="ZR34" s="202"/>
      <c r="ZS34" s="202"/>
      <c r="ZT34" s="202"/>
      <c r="ZU34" s="202"/>
      <c r="ZV34" s="202"/>
      <c r="ZW34" s="202"/>
      <c r="ZX34" s="202"/>
      <c r="ZY34" s="202"/>
      <c r="ZZ34" s="202"/>
      <c r="AAA34" s="202"/>
      <c r="AAB34" s="202"/>
      <c r="AAC34" s="202"/>
      <c r="AAD34" s="202"/>
      <c r="AAE34" s="202"/>
      <c r="AAF34" s="202"/>
      <c r="AAG34" s="202"/>
      <c r="AAH34" s="202"/>
      <c r="AAI34" s="202"/>
      <c r="AAJ34" s="202"/>
      <c r="AAK34" s="202"/>
      <c r="AAL34" s="202"/>
      <c r="AAM34" s="202"/>
      <c r="AAN34" s="202"/>
      <c r="AAO34" s="202"/>
      <c r="AAP34" s="202"/>
      <c r="AAQ34" s="202"/>
      <c r="AAR34" s="202"/>
      <c r="AAS34" s="202"/>
      <c r="AAT34" s="202"/>
      <c r="AAU34" s="202"/>
      <c r="AAV34" s="202"/>
      <c r="AAW34" s="202"/>
      <c r="AAX34" s="202"/>
      <c r="AAY34" s="202"/>
      <c r="AAZ34" s="202"/>
      <c r="ABA34" s="202"/>
      <c r="ABB34" s="202"/>
      <c r="ABC34" s="202"/>
      <c r="ABD34" s="202"/>
      <c r="ABE34" s="202"/>
      <c r="ABF34" s="202"/>
      <c r="ABG34" s="202"/>
      <c r="ABH34" s="202"/>
      <c r="ABI34" s="202"/>
      <c r="ABJ34" s="202"/>
      <c r="ABK34" s="202"/>
      <c r="ABL34" s="202"/>
      <c r="ABM34" s="202"/>
      <c r="ABN34" s="202"/>
      <c r="ABO34" s="202"/>
      <c r="ABP34" s="202"/>
      <c r="ABQ34" s="202"/>
      <c r="ABR34" s="202"/>
      <c r="ABS34" s="202"/>
      <c r="ABT34" s="202"/>
      <c r="ABU34" s="202"/>
      <c r="ABV34" s="202"/>
      <c r="ABW34" s="202"/>
      <c r="ABX34" s="202"/>
      <c r="ABY34" s="202"/>
      <c r="ABZ34" s="202"/>
      <c r="ACA34" s="202"/>
      <c r="ACB34" s="202"/>
      <c r="ACC34" s="202"/>
      <c r="ACD34" s="202"/>
      <c r="ACE34" s="202"/>
      <c r="ACF34" s="202"/>
      <c r="ACG34" s="202"/>
      <c r="ACH34" s="202"/>
      <c r="ACI34" s="202"/>
      <c r="ACJ34" s="202"/>
      <c r="ACK34" s="202"/>
      <c r="ACL34" s="202"/>
      <c r="ACM34" s="202"/>
      <c r="ACN34" s="202"/>
      <c r="ACO34" s="202"/>
      <c r="ACP34" s="202"/>
      <c r="ACQ34" s="202"/>
      <c r="ACR34" s="202"/>
      <c r="ACS34" s="202"/>
      <c r="ACT34" s="202"/>
      <c r="ACU34" s="202"/>
      <c r="ACV34" s="202"/>
      <c r="ACW34" s="202"/>
      <c r="ACX34" s="202"/>
      <c r="ACY34" s="202"/>
      <c r="ACZ34" s="202"/>
      <c r="ADA34" s="202"/>
      <c r="ADB34" s="202"/>
      <c r="ADC34" s="202"/>
      <c r="ADD34" s="202"/>
      <c r="ADE34" s="202"/>
      <c r="ADF34" s="202"/>
      <c r="ADG34" s="202"/>
      <c r="ADH34" s="202"/>
      <c r="ADI34" s="202"/>
      <c r="ADJ34" s="202"/>
      <c r="ADK34" s="202"/>
      <c r="ADL34" s="202"/>
      <c r="ADM34" s="202"/>
      <c r="ADN34" s="202"/>
      <c r="ADO34" s="202"/>
      <c r="ADP34" s="202"/>
      <c r="ADQ34" s="202"/>
      <c r="ADR34" s="202"/>
      <c r="ADS34" s="202"/>
      <c r="ADT34" s="202"/>
      <c r="ADU34" s="202"/>
      <c r="ADV34" s="202"/>
      <c r="ADW34" s="202"/>
      <c r="ADX34" s="202"/>
      <c r="ADY34" s="202"/>
      <c r="ADZ34" s="202"/>
      <c r="AEA34" s="202"/>
      <c r="AEB34" s="202"/>
      <c r="AEC34" s="202"/>
      <c r="AED34" s="202"/>
      <c r="AEE34" s="202"/>
      <c r="AEF34" s="202"/>
      <c r="AEG34" s="202"/>
      <c r="AEH34" s="202"/>
      <c r="AEI34" s="202"/>
      <c r="AEJ34" s="202"/>
      <c r="AEK34" s="202"/>
      <c r="AEL34" s="202"/>
      <c r="AEM34" s="202"/>
      <c r="AEN34" s="202"/>
      <c r="AEO34" s="202"/>
      <c r="AEP34" s="202"/>
      <c r="AEQ34" s="202"/>
      <c r="AER34" s="202"/>
      <c r="AES34" s="202"/>
      <c r="AET34" s="202"/>
      <c r="AEU34" s="202"/>
      <c r="AEV34" s="202"/>
      <c r="AEW34" s="202"/>
      <c r="AEX34" s="202"/>
      <c r="AEY34" s="202"/>
      <c r="AEZ34" s="202"/>
      <c r="AFA34" s="202"/>
      <c r="AFB34" s="202"/>
      <c r="AFC34" s="202"/>
      <c r="AFD34" s="202"/>
      <c r="AFE34" s="202"/>
      <c r="AFF34" s="202"/>
      <c r="AFG34" s="202"/>
      <c r="AFH34" s="202"/>
      <c r="AFI34" s="202"/>
      <c r="AFJ34" s="202"/>
      <c r="AFK34" s="202"/>
      <c r="AFL34" s="202"/>
      <c r="AFM34" s="202"/>
      <c r="AFN34" s="202"/>
      <c r="AFO34" s="202"/>
      <c r="AFP34" s="202"/>
      <c r="AFQ34" s="202"/>
      <c r="AFR34" s="202"/>
      <c r="AFS34" s="202"/>
      <c r="AFT34" s="202"/>
      <c r="AFU34" s="202"/>
      <c r="AFV34" s="202"/>
      <c r="AFW34" s="202"/>
      <c r="AFX34" s="202"/>
      <c r="AFY34" s="202"/>
      <c r="AFZ34" s="202"/>
      <c r="AGA34" s="202"/>
      <c r="AGB34" s="202"/>
      <c r="AGC34" s="202"/>
      <c r="AGD34" s="202"/>
      <c r="AGE34" s="202"/>
      <c r="AGF34" s="202"/>
      <c r="AGG34" s="202"/>
      <c r="AGH34" s="202"/>
      <c r="AGI34" s="202"/>
      <c r="AGJ34" s="202"/>
      <c r="AGK34" s="202"/>
      <c r="AGL34" s="202"/>
      <c r="AGM34" s="202"/>
      <c r="AGN34" s="202"/>
      <c r="AGO34" s="202"/>
      <c r="AGP34" s="202"/>
      <c r="AGQ34" s="202"/>
      <c r="AGR34" s="202"/>
      <c r="AGS34" s="202"/>
      <c r="AGT34" s="202"/>
      <c r="AGU34" s="202"/>
      <c r="AGV34" s="202"/>
      <c r="AGW34" s="202"/>
      <c r="AGX34" s="202"/>
      <c r="AGY34" s="202"/>
      <c r="AGZ34" s="202"/>
      <c r="AHA34" s="202"/>
      <c r="AHB34" s="202"/>
      <c r="AHC34" s="202"/>
      <c r="AHD34" s="202"/>
      <c r="AHE34" s="202"/>
      <c r="AHF34" s="202"/>
      <c r="AHG34" s="202"/>
      <c r="AHH34" s="202"/>
      <c r="AHI34" s="202"/>
      <c r="AHJ34" s="202"/>
      <c r="AHK34" s="202"/>
      <c r="AHL34" s="202"/>
      <c r="AHM34" s="202"/>
      <c r="AHN34" s="202"/>
      <c r="AHO34" s="202"/>
      <c r="AHP34" s="202"/>
      <c r="AHQ34" s="202"/>
      <c r="AHR34" s="202"/>
      <c r="AHS34" s="202"/>
      <c r="AHT34" s="202"/>
      <c r="AHU34" s="202"/>
      <c r="AHV34" s="202"/>
      <c r="AHW34" s="202"/>
      <c r="AHX34" s="202"/>
      <c r="AHY34" s="202"/>
      <c r="AHZ34" s="202"/>
      <c r="AIA34" s="202"/>
      <c r="AIB34" s="202"/>
      <c r="AIC34" s="202"/>
      <c r="AID34" s="202"/>
      <c r="AIE34" s="202"/>
      <c r="AIF34" s="202"/>
      <c r="AIG34" s="202"/>
      <c r="AIH34" s="202"/>
      <c r="AII34" s="202"/>
      <c r="AIJ34" s="202"/>
      <c r="AIK34" s="202"/>
      <c r="AIL34" s="202"/>
      <c r="AIM34" s="202"/>
      <c r="AIN34" s="202"/>
      <c r="AIO34" s="202"/>
      <c r="AIP34" s="202"/>
      <c r="AIQ34" s="202"/>
      <c r="AIR34" s="202"/>
      <c r="AIS34" s="202"/>
      <c r="AIT34" s="202"/>
      <c r="AIU34" s="202"/>
      <c r="AIV34" s="202"/>
      <c r="AIW34" s="202"/>
      <c r="AIX34" s="202"/>
      <c r="AIY34" s="202"/>
      <c r="AIZ34" s="202"/>
      <c r="AJA34" s="202"/>
      <c r="AJB34" s="202"/>
      <c r="AJC34" s="202"/>
      <c r="AJD34" s="202"/>
      <c r="AJE34" s="202"/>
      <c r="AJF34" s="202"/>
      <c r="AJG34" s="202"/>
      <c r="AJH34" s="202"/>
      <c r="AJI34" s="202"/>
      <c r="AJJ34" s="202"/>
      <c r="AJK34" s="202"/>
      <c r="AJL34" s="202"/>
      <c r="AJM34" s="202"/>
      <c r="AJN34" s="202"/>
      <c r="AJO34" s="202"/>
      <c r="AJP34" s="202"/>
      <c r="AJQ34" s="202"/>
      <c r="AJR34" s="202"/>
      <c r="AJS34" s="202"/>
      <c r="AJT34" s="202"/>
      <c r="AJU34" s="202"/>
      <c r="AJV34" s="202"/>
      <c r="AJW34" s="202"/>
      <c r="AJX34" s="202"/>
      <c r="AJY34" s="202"/>
      <c r="AJZ34" s="202"/>
      <c r="AKA34" s="202"/>
      <c r="AKB34" s="202"/>
      <c r="AKC34" s="202"/>
      <c r="AKD34" s="202"/>
      <c r="AKE34" s="202"/>
      <c r="AKF34" s="202"/>
      <c r="AKG34" s="202"/>
      <c r="AKH34" s="202"/>
      <c r="AKI34" s="202"/>
      <c r="AKJ34" s="202"/>
      <c r="AKK34" s="202"/>
      <c r="AKL34" s="202"/>
      <c r="AKM34" s="202"/>
      <c r="AKN34" s="202"/>
      <c r="AKO34" s="202"/>
      <c r="AKP34" s="202"/>
      <c r="AKQ34" s="202"/>
      <c r="AKR34" s="202"/>
      <c r="AKS34" s="202"/>
      <c r="AKT34" s="202"/>
      <c r="AKU34" s="202"/>
      <c r="AKV34" s="202"/>
      <c r="AKW34" s="202"/>
      <c r="AKX34" s="202"/>
      <c r="AKY34" s="202"/>
      <c r="AKZ34" s="202"/>
      <c r="ALA34" s="202"/>
      <c r="ALB34" s="202"/>
      <c r="ALC34" s="202"/>
      <c r="ALD34" s="202"/>
      <c r="ALE34" s="202"/>
      <c r="ALF34" s="202"/>
      <c r="ALG34" s="202"/>
      <c r="ALH34" s="202"/>
      <c r="ALI34" s="202"/>
      <c r="ALJ34" s="202"/>
      <c r="ALK34" s="202"/>
      <c r="ALL34" s="202"/>
      <c r="ALM34" s="202"/>
      <c r="ALN34" s="202"/>
      <c r="ALO34" s="202"/>
      <c r="ALP34" s="202"/>
      <c r="ALQ34" s="202"/>
      <c r="ALR34" s="202"/>
      <c r="ALS34" s="202"/>
      <c r="ALT34" s="202"/>
      <c r="ALU34" s="202"/>
      <c r="ALV34" s="202"/>
      <c r="ALW34" s="202"/>
      <c r="ALX34" s="202"/>
      <c r="ALY34" s="202"/>
      <c r="ALZ34" s="202"/>
      <c r="AMA34" s="202"/>
      <c r="AMB34" s="202"/>
      <c r="AMC34" s="202"/>
      <c r="AMD34" s="202"/>
      <c r="AME34" s="202"/>
      <c r="AMF34" s="202"/>
      <c r="AMG34" s="202"/>
      <c r="AMH34" s="202"/>
      <c r="AMI34" s="202"/>
      <c r="AMJ34" s="202"/>
      <c r="AMK34" s="202"/>
      <c r="AML34" s="202"/>
      <c r="AMM34" s="202"/>
      <c r="AMN34" s="202"/>
      <c r="AMO34" s="202"/>
      <c r="AMP34" s="202"/>
      <c r="AMQ34" s="202"/>
      <c r="AMR34" s="202"/>
      <c r="AMS34" s="202"/>
      <c r="AMT34" s="202"/>
      <c r="AMU34" s="202"/>
      <c r="AMV34" s="202"/>
      <c r="AMW34" s="202"/>
      <c r="AMX34" s="202"/>
      <c r="AMY34" s="202"/>
      <c r="AMZ34" s="202"/>
      <c r="ANA34" s="202"/>
      <c r="ANB34" s="202"/>
      <c r="ANC34" s="202"/>
      <c r="AND34" s="202"/>
      <c r="ANE34" s="202"/>
      <c r="ANF34" s="202"/>
      <c r="ANG34" s="202"/>
      <c r="ANH34" s="202"/>
      <c r="ANI34" s="202"/>
      <c r="ANJ34" s="202"/>
      <c r="ANK34" s="202"/>
      <c r="ANL34" s="202"/>
      <c r="ANM34" s="202"/>
      <c r="ANN34" s="202"/>
      <c r="ANO34" s="202"/>
      <c r="ANP34" s="202"/>
      <c r="ANQ34" s="202"/>
      <c r="ANR34" s="202"/>
      <c r="ANS34" s="202"/>
      <c r="ANT34" s="202"/>
      <c r="ANU34" s="202"/>
      <c r="ANV34" s="202"/>
      <c r="ANW34" s="202"/>
      <c r="ANX34" s="202"/>
      <c r="ANY34" s="202"/>
      <c r="ANZ34" s="202"/>
      <c r="AOA34" s="202"/>
      <c r="AOB34" s="202"/>
      <c r="AOC34" s="202"/>
      <c r="AOD34" s="202"/>
      <c r="AOE34" s="202"/>
      <c r="AOF34" s="202"/>
      <c r="AOG34" s="202"/>
      <c r="AOH34" s="202"/>
      <c r="AOI34" s="202"/>
      <c r="AOJ34" s="202"/>
      <c r="AOK34" s="202"/>
      <c r="AOL34" s="202"/>
      <c r="AOM34" s="202"/>
      <c r="AON34" s="202"/>
      <c r="AOO34" s="202"/>
      <c r="AOP34" s="202"/>
      <c r="AOQ34" s="202"/>
      <c r="AOR34" s="202"/>
      <c r="AOS34" s="202"/>
      <c r="AOT34" s="202"/>
      <c r="AOU34" s="202"/>
      <c r="AOV34" s="202"/>
      <c r="AOW34" s="202"/>
      <c r="AOX34" s="202"/>
      <c r="AOY34" s="202"/>
      <c r="AOZ34" s="202"/>
      <c r="APA34" s="202"/>
      <c r="APB34" s="202"/>
      <c r="APC34" s="202"/>
      <c r="APD34" s="202"/>
      <c r="APE34" s="202"/>
      <c r="APF34" s="202"/>
      <c r="APG34" s="202"/>
      <c r="APH34" s="202"/>
      <c r="API34" s="202"/>
      <c r="APJ34" s="202"/>
      <c r="APK34" s="202"/>
      <c r="APL34" s="202"/>
      <c r="APM34" s="202"/>
      <c r="APN34" s="202"/>
      <c r="APO34" s="202"/>
      <c r="APP34" s="202"/>
      <c r="APQ34" s="202"/>
      <c r="APR34" s="202"/>
      <c r="APS34" s="202"/>
      <c r="APT34" s="202"/>
      <c r="APU34" s="202"/>
      <c r="APV34" s="202"/>
      <c r="APW34" s="202"/>
      <c r="APX34" s="202"/>
      <c r="APY34" s="202"/>
      <c r="APZ34" s="202"/>
      <c r="AQA34" s="202"/>
      <c r="AQB34" s="202"/>
      <c r="AQC34" s="202"/>
      <c r="AQD34" s="202"/>
      <c r="AQE34" s="202"/>
      <c r="AQF34" s="202"/>
      <c r="AQG34" s="202"/>
      <c r="AQH34" s="202"/>
      <c r="AQI34" s="202"/>
      <c r="AQJ34" s="202"/>
      <c r="AQK34" s="202"/>
      <c r="AQL34" s="202"/>
      <c r="AQM34" s="202"/>
      <c r="AQN34" s="202"/>
      <c r="AQO34" s="202"/>
      <c r="AQP34" s="202"/>
      <c r="AQQ34" s="202"/>
      <c r="AQR34" s="202"/>
      <c r="AQS34" s="202"/>
      <c r="AQT34" s="202"/>
      <c r="AQU34" s="202"/>
      <c r="AQV34" s="202"/>
      <c r="AQW34" s="202"/>
      <c r="AQX34" s="202"/>
      <c r="AQY34" s="202"/>
      <c r="AQZ34" s="202"/>
      <c r="ARA34" s="202"/>
      <c r="ARB34" s="202"/>
      <c r="ARC34" s="202"/>
      <c r="ARD34" s="202"/>
      <c r="ARE34" s="202"/>
      <c r="ARF34" s="202"/>
      <c r="ARG34" s="202"/>
      <c r="ARH34" s="202"/>
      <c r="ARI34" s="202"/>
      <c r="ARJ34" s="202"/>
      <c r="ARK34" s="202"/>
      <c r="ARL34" s="202"/>
      <c r="ARM34" s="202"/>
      <c r="ARN34" s="202"/>
      <c r="ARO34" s="202"/>
      <c r="ARP34" s="202"/>
      <c r="ARQ34" s="202"/>
      <c r="ARR34" s="202"/>
      <c r="ARS34" s="202"/>
      <c r="ART34" s="202"/>
      <c r="ARU34" s="202"/>
      <c r="ARV34" s="202"/>
      <c r="ARW34" s="202"/>
      <c r="ARX34" s="202"/>
      <c r="ARY34" s="202"/>
      <c r="ARZ34" s="202"/>
      <c r="ASA34" s="202"/>
      <c r="ASB34" s="202"/>
      <c r="ASC34" s="202"/>
      <c r="ASD34" s="202"/>
      <c r="ASE34" s="202"/>
      <c r="ASF34" s="202"/>
      <c r="ASG34" s="202"/>
      <c r="ASH34" s="202"/>
      <c r="ASI34" s="202"/>
    </row>
    <row r="35" spans="1:1179" ht="19.899999999999999" customHeight="1">
      <c r="A35" s="700" t="s">
        <v>321</v>
      </c>
      <c r="B35" s="710">
        <f>B11</f>
        <v>1343.39</v>
      </c>
      <c r="C35" s="710">
        <f>C11</f>
        <v>2686.78</v>
      </c>
      <c r="D35" s="699"/>
      <c r="E35" s="710"/>
      <c r="F35" s="710"/>
      <c r="G35" s="710"/>
      <c r="H35" s="710"/>
      <c r="I35" s="710"/>
      <c r="J35" s="710"/>
      <c r="K35" s="710"/>
      <c r="L35" s="710"/>
      <c r="M35" s="710"/>
      <c r="N35" s="710">
        <f>N11</f>
        <v>425.40120000000007</v>
      </c>
      <c r="O35" s="710">
        <f>O11</f>
        <v>5955.6288000000004</v>
      </c>
      <c r="P35" s="710">
        <f>P11</f>
        <v>5565.03</v>
      </c>
      <c r="Q35" s="710">
        <f t="shared" ref="Q35:AI35" si="26">Q11</f>
        <v>4801.6399999999994</v>
      </c>
      <c r="R35" s="710">
        <f t="shared" si="26"/>
        <v>1737.0600000000002</v>
      </c>
      <c r="S35" s="710">
        <f t="shared" si="26"/>
        <v>18484.760000000002</v>
      </c>
      <c r="T35" s="710">
        <f t="shared" si="26"/>
        <v>7444.51</v>
      </c>
      <c r="U35" s="710">
        <f t="shared" si="26"/>
        <v>11040.25</v>
      </c>
      <c r="V35" s="710">
        <f t="shared" si="26"/>
        <v>5070.5600000000004</v>
      </c>
      <c r="W35" s="710">
        <f t="shared" si="26"/>
        <v>0</v>
      </c>
      <c r="X35" s="710">
        <f t="shared" si="26"/>
        <v>0</v>
      </c>
      <c r="Y35" s="710">
        <f t="shared" si="26"/>
        <v>1482.28</v>
      </c>
      <c r="Z35" s="710">
        <f t="shared" si="26"/>
        <v>11775.359999999999</v>
      </c>
      <c r="AA35" s="710">
        <f t="shared" si="26"/>
        <v>4254.0120000000006</v>
      </c>
      <c r="AB35" s="710">
        <f t="shared" si="26"/>
        <v>30</v>
      </c>
      <c r="AC35" s="710">
        <f t="shared" si="26"/>
        <v>150</v>
      </c>
      <c r="AD35" s="710"/>
      <c r="AE35" s="710">
        <f t="shared" si="26"/>
        <v>1343.39</v>
      </c>
      <c r="AF35" s="710">
        <f t="shared" si="26"/>
        <v>20</v>
      </c>
      <c r="AG35" s="710">
        <f t="shared" si="26"/>
        <v>51.009999999999984</v>
      </c>
      <c r="AH35" s="710"/>
      <c r="AI35" s="710">
        <f t="shared" si="26"/>
        <v>233.40900000000002</v>
      </c>
      <c r="AJ35" s="343"/>
    </row>
    <row r="36" spans="1:1179" ht="16.5" customHeight="1">
      <c r="A36" s="715"/>
      <c r="B36" s="785"/>
      <c r="C36" s="785"/>
      <c r="D36" s="785"/>
      <c r="E36" s="785"/>
      <c r="F36" s="785"/>
      <c r="G36" s="785"/>
      <c r="H36" s="785"/>
      <c r="I36" s="785"/>
      <c r="J36" s="785"/>
      <c r="K36" s="785"/>
      <c r="L36" s="785"/>
      <c r="M36" s="785"/>
      <c r="N36" s="785"/>
      <c r="O36" s="785"/>
      <c r="P36" s="785"/>
      <c r="Q36" s="785"/>
      <c r="R36" s="785"/>
      <c r="S36" s="785"/>
      <c r="T36" s="785"/>
      <c r="U36" s="785"/>
      <c r="V36" s="785"/>
      <c r="W36" s="785"/>
      <c r="X36" s="785"/>
      <c r="Y36" s="785"/>
      <c r="Z36" s="785"/>
      <c r="AA36" s="785"/>
      <c r="AB36" s="785"/>
      <c r="AC36" s="785"/>
      <c r="AD36" s="785"/>
      <c r="AE36" s="785"/>
      <c r="AF36" s="786"/>
      <c r="AG36" s="785"/>
      <c r="AH36" s="785"/>
      <c r="AI36" s="787"/>
    </row>
    <row r="37" spans="1:1179" ht="16.5" customHeight="1">
      <c r="A37" s="783"/>
      <c r="B37" s="228"/>
      <c r="C37" s="228"/>
      <c r="D37" s="228"/>
      <c r="E37" s="228"/>
      <c r="F37" s="228"/>
      <c r="G37" s="228"/>
      <c r="H37" s="228"/>
      <c r="I37" s="228"/>
      <c r="J37" s="228"/>
      <c r="K37" s="228"/>
      <c r="L37" s="228"/>
      <c r="M37" s="228"/>
      <c r="N37" s="228"/>
      <c r="O37" s="228"/>
      <c r="P37" s="228"/>
      <c r="Q37" s="228"/>
      <c r="R37" s="228"/>
      <c r="S37" s="228"/>
      <c r="T37" s="228"/>
      <c r="U37" s="228"/>
      <c r="V37" s="228"/>
      <c r="W37" s="228"/>
      <c r="X37" s="228"/>
      <c r="Y37" s="228"/>
      <c r="Z37" s="228"/>
      <c r="AA37" s="228"/>
      <c r="AB37" s="228"/>
      <c r="AC37" s="228"/>
      <c r="AD37" s="228"/>
      <c r="AE37" s="228"/>
      <c r="AF37" s="357"/>
      <c r="AG37" s="228"/>
      <c r="AH37" s="228"/>
      <c r="AI37" s="784"/>
    </row>
    <row r="38" spans="1:1179" ht="10.15" customHeight="1">
      <c r="A38" s="711"/>
      <c r="B38" s="235"/>
      <c r="C38" s="235"/>
      <c r="D38" s="235"/>
      <c r="E38" s="235"/>
      <c r="F38" s="235"/>
      <c r="G38" s="788"/>
      <c r="H38" s="788"/>
      <c r="I38" s="788"/>
      <c r="J38" s="788"/>
      <c r="K38" s="788"/>
      <c r="L38" s="788"/>
      <c r="M38" s="788"/>
      <c r="N38" s="235"/>
      <c r="O38" s="235"/>
      <c r="P38" s="235"/>
      <c r="Q38" s="235"/>
      <c r="R38" s="235"/>
      <c r="S38" s="235"/>
      <c r="T38" s="235"/>
      <c r="U38" s="235"/>
      <c r="V38" s="235"/>
      <c r="W38" s="235"/>
      <c r="X38" s="235"/>
      <c r="Y38" s="235"/>
      <c r="Z38" s="235"/>
      <c r="AA38" s="235"/>
      <c r="AB38" s="235"/>
      <c r="AC38" s="235"/>
      <c r="AD38" s="235"/>
      <c r="AE38" s="235"/>
      <c r="AF38" s="789"/>
      <c r="AG38" s="235"/>
      <c r="AH38" s="235"/>
      <c r="AI38" s="790"/>
      <c r="AJ38" s="235"/>
    </row>
    <row r="39" spans="1:1179" ht="19.899999999999999" customHeight="1">
      <c r="A39" s="700" t="s">
        <v>406</v>
      </c>
      <c r="B39" s="710">
        <f>B35</f>
        <v>1343.39</v>
      </c>
      <c r="C39" s="710">
        <f>C35</f>
        <v>2686.78</v>
      </c>
      <c r="D39" s="700"/>
      <c r="E39" s="712"/>
      <c r="F39" s="712"/>
      <c r="G39" s="712"/>
      <c r="H39" s="712"/>
      <c r="I39" s="712"/>
      <c r="J39" s="712"/>
      <c r="K39" s="712"/>
      <c r="L39" s="712"/>
      <c r="M39" s="712"/>
      <c r="N39" s="710">
        <f t="shared" ref="N39:AG39" si="27">N35</f>
        <v>425.40120000000007</v>
      </c>
      <c r="O39" s="710">
        <f t="shared" si="27"/>
        <v>5955.6288000000004</v>
      </c>
      <c r="P39" s="710">
        <f t="shared" si="27"/>
        <v>5565.03</v>
      </c>
      <c r="Q39" s="710">
        <f t="shared" si="27"/>
        <v>4801.6399999999994</v>
      </c>
      <c r="R39" s="710">
        <f t="shared" si="27"/>
        <v>1737.0600000000002</v>
      </c>
      <c r="S39" s="710">
        <f t="shared" si="27"/>
        <v>18484.760000000002</v>
      </c>
      <c r="T39" s="710">
        <f t="shared" si="27"/>
        <v>7444.51</v>
      </c>
      <c r="U39" s="710">
        <f t="shared" si="27"/>
        <v>11040.25</v>
      </c>
      <c r="V39" s="710">
        <f t="shared" si="27"/>
        <v>5070.5600000000004</v>
      </c>
      <c r="W39" s="710">
        <f t="shared" si="27"/>
        <v>0</v>
      </c>
      <c r="X39" s="710">
        <f t="shared" si="27"/>
        <v>0</v>
      </c>
      <c r="Y39" s="710">
        <f t="shared" si="27"/>
        <v>1482.28</v>
      </c>
      <c r="Z39" s="710">
        <f t="shared" si="27"/>
        <v>11775.359999999999</v>
      </c>
      <c r="AA39" s="710">
        <f t="shared" si="27"/>
        <v>4254.0120000000006</v>
      </c>
      <c r="AB39" s="710">
        <f t="shared" si="27"/>
        <v>30</v>
      </c>
      <c r="AC39" s="710">
        <f t="shared" si="27"/>
        <v>150</v>
      </c>
      <c r="AD39" s="710">
        <f t="shared" si="27"/>
        <v>0</v>
      </c>
      <c r="AE39" s="710">
        <f t="shared" si="27"/>
        <v>1343.39</v>
      </c>
      <c r="AF39" s="710">
        <f t="shared" si="27"/>
        <v>20</v>
      </c>
      <c r="AG39" s="710">
        <f t="shared" si="27"/>
        <v>51.009999999999984</v>
      </c>
      <c r="AH39" s="710"/>
      <c r="AI39" s="710">
        <f>AI35</f>
        <v>233.40900000000002</v>
      </c>
      <c r="AJ39" s="343"/>
    </row>
    <row r="40" spans="1:1179" ht="10.15" customHeight="1">
      <c r="A40" s="711"/>
      <c r="B40" s="235"/>
      <c r="C40" s="235"/>
      <c r="D40" s="788"/>
      <c r="E40" s="711"/>
      <c r="F40" s="788"/>
      <c r="G40" s="788"/>
      <c r="H40" s="788"/>
      <c r="I40" s="788"/>
      <c r="J40" s="788"/>
      <c r="K40" s="788"/>
      <c r="L40" s="788"/>
      <c r="M40" s="788"/>
      <c r="N40" s="235"/>
      <c r="O40" s="235"/>
      <c r="P40" s="235"/>
      <c r="Q40" s="235"/>
      <c r="R40" s="235"/>
      <c r="S40" s="235"/>
      <c r="T40" s="235"/>
      <c r="U40" s="235"/>
      <c r="V40" s="235"/>
      <c r="W40" s="235"/>
      <c r="X40" s="235"/>
      <c r="Y40" s="235"/>
      <c r="Z40" s="235"/>
      <c r="AA40" s="235"/>
      <c r="AB40" s="235"/>
      <c r="AC40" s="235"/>
      <c r="AD40" s="235"/>
      <c r="AE40" s="235"/>
      <c r="AF40" s="235"/>
      <c r="AG40" s="235"/>
      <c r="AH40" s="235"/>
      <c r="AI40" s="790"/>
      <c r="AJ40" s="235"/>
    </row>
    <row r="41" spans="1:1179" ht="16.5" customHeight="1">
      <c r="A41" s="701" t="s">
        <v>327</v>
      </c>
      <c r="B41" s="714">
        <f>B39</f>
        <v>1343.39</v>
      </c>
      <c r="C41" s="714">
        <f>C39</f>
        <v>2686.78</v>
      </c>
      <c r="D41" s="701"/>
      <c r="E41" s="713"/>
      <c r="F41" s="713"/>
      <c r="G41" s="713"/>
      <c r="H41" s="713"/>
      <c r="I41" s="713"/>
      <c r="J41" s="713"/>
      <c r="K41" s="713"/>
      <c r="L41" s="713"/>
      <c r="M41" s="713"/>
      <c r="N41" s="714">
        <f t="shared" ref="N41:AG41" si="28">N39</f>
        <v>425.40120000000007</v>
      </c>
      <c r="O41" s="714">
        <f t="shared" si="28"/>
        <v>5955.6288000000004</v>
      </c>
      <c r="P41" s="714">
        <f t="shared" si="28"/>
        <v>5565.03</v>
      </c>
      <c r="Q41" s="714">
        <f t="shared" si="28"/>
        <v>4801.6399999999994</v>
      </c>
      <c r="R41" s="714">
        <f t="shared" si="28"/>
        <v>1737.0600000000002</v>
      </c>
      <c r="S41" s="714">
        <f t="shared" si="28"/>
        <v>18484.760000000002</v>
      </c>
      <c r="T41" s="714">
        <f t="shared" si="28"/>
        <v>7444.51</v>
      </c>
      <c r="U41" s="714">
        <f t="shared" si="28"/>
        <v>11040.25</v>
      </c>
      <c r="V41" s="714">
        <f t="shared" si="28"/>
        <v>5070.5600000000004</v>
      </c>
      <c r="W41" s="714">
        <f t="shared" si="28"/>
        <v>0</v>
      </c>
      <c r="X41" s="714">
        <f t="shared" si="28"/>
        <v>0</v>
      </c>
      <c r="Y41" s="714">
        <f t="shared" si="28"/>
        <v>1482.28</v>
      </c>
      <c r="Z41" s="714">
        <f t="shared" si="28"/>
        <v>11775.359999999999</v>
      </c>
      <c r="AA41" s="714">
        <f t="shared" si="28"/>
        <v>4254.0120000000006</v>
      </c>
      <c r="AB41" s="714">
        <f t="shared" si="28"/>
        <v>30</v>
      </c>
      <c r="AC41" s="714">
        <f t="shared" si="28"/>
        <v>150</v>
      </c>
      <c r="AD41" s="714">
        <f t="shared" si="28"/>
        <v>0</v>
      </c>
      <c r="AE41" s="714">
        <f t="shared" si="28"/>
        <v>1343.39</v>
      </c>
      <c r="AF41" s="714">
        <f t="shared" si="28"/>
        <v>20</v>
      </c>
      <c r="AG41" s="714">
        <f t="shared" si="28"/>
        <v>51.009999999999984</v>
      </c>
      <c r="AH41" s="714"/>
      <c r="AI41" s="714">
        <f>AI39</f>
        <v>233.40900000000002</v>
      </c>
      <c r="AJ41" s="343"/>
    </row>
    <row r="42" spans="1:1179" ht="16.5" customHeight="1">
      <c r="A42" s="759"/>
      <c r="B42" s="760"/>
      <c r="C42" s="761"/>
      <c r="D42" s="760"/>
      <c r="E42" s="761"/>
      <c r="F42" s="760"/>
      <c r="G42" s="761"/>
      <c r="H42" s="760"/>
      <c r="I42" s="761"/>
      <c r="J42" s="760"/>
      <c r="K42" s="761"/>
      <c r="L42" s="760"/>
      <c r="M42" s="761"/>
      <c r="N42" s="760"/>
      <c r="O42" s="761"/>
      <c r="P42" s="760"/>
      <c r="Q42" s="761"/>
      <c r="R42" s="760"/>
      <c r="S42" s="761"/>
      <c r="T42" s="760"/>
      <c r="U42" s="761"/>
      <c r="V42" s="760"/>
      <c r="W42" s="761"/>
      <c r="X42" s="760"/>
      <c r="Y42" s="761"/>
      <c r="Z42" s="760"/>
      <c r="AA42" s="761"/>
      <c r="AB42" s="760"/>
      <c r="AC42" s="761"/>
      <c r="AD42" s="761"/>
      <c r="AE42" s="761"/>
      <c r="AF42" s="760"/>
      <c r="AG42" s="761"/>
      <c r="AH42" s="760"/>
      <c r="AI42" s="762"/>
      <c r="AJ42" s="268"/>
    </row>
    <row r="43" spans="1:1179" ht="30" customHeight="1">
      <c r="A43" s="791" t="s">
        <v>612</v>
      </c>
      <c r="T43" s="206"/>
      <c r="AI43" s="763"/>
    </row>
    <row r="44" spans="1:1179" ht="15.75">
      <c r="A44" s="792" t="s">
        <v>607</v>
      </c>
      <c r="B44" s="793"/>
      <c r="C44" s="794">
        <v>1.1200000000000001</v>
      </c>
      <c r="D44" t="s">
        <v>20</v>
      </c>
      <c r="T44" s="206"/>
      <c r="AI44" s="763"/>
    </row>
    <row r="45" spans="1:1179" ht="15.75">
      <c r="A45" s="795" t="s">
        <v>606</v>
      </c>
      <c r="B45" s="796"/>
      <c r="C45" s="794">
        <v>1.1200000000000001</v>
      </c>
      <c r="D45" t="s">
        <v>20</v>
      </c>
      <c r="T45" s="206"/>
      <c r="AI45" s="763"/>
    </row>
    <row r="46" spans="1:1179" ht="15.75">
      <c r="A46" s="797" t="s">
        <v>613</v>
      </c>
      <c r="B46" s="601"/>
      <c r="C46" s="794">
        <v>0.4</v>
      </c>
      <c r="D46" t="s">
        <v>20</v>
      </c>
      <c r="T46" s="206"/>
      <c r="AI46" s="763"/>
    </row>
    <row r="47" spans="1:1179" ht="15.75">
      <c r="A47" s="797" t="s">
        <v>614</v>
      </c>
      <c r="B47" s="601"/>
      <c r="C47" s="794">
        <v>0.3</v>
      </c>
      <c r="D47" t="s">
        <v>20</v>
      </c>
      <c r="T47" s="206"/>
      <c r="AI47" s="763"/>
    </row>
    <row r="48" spans="1:1179" ht="15.75">
      <c r="A48" s="797" t="s">
        <v>608</v>
      </c>
      <c r="B48" s="601"/>
      <c r="C48" s="794">
        <v>4.4000000000000004</v>
      </c>
      <c r="D48" t="s">
        <v>20</v>
      </c>
      <c r="T48" s="206"/>
      <c r="AI48" s="763"/>
    </row>
    <row r="49" spans="1:39" ht="15.75">
      <c r="A49" s="797" t="s">
        <v>609</v>
      </c>
      <c r="B49" s="601"/>
      <c r="C49" s="794">
        <f>7.26*0.3*2</f>
        <v>4.3559999999999999</v>
      </c>
      <c r="D49" t="s">
        <v>19</v>
      </c>
      <c r="T49" s="206"/>
      <c r="AI49" s="763"/>
    </row>
    <row r="50" spans="1:39" ht="15.75">
      <c r="A50" s="798" t="s">
        <v>610</v>
      </c>
      <c r="B50" s="601"/>
      <c r="C50" s="794">
        <f>4*4.4</f>
        <v>17.600000000000001</v>
      </c>
      <c r="D50" t="s">
        <v>19</v>
      </c>
      <c r="T50" s="204"/>
      <c r="U50" s="204"/>
      <c r="AI50" s="763"/>
    </row>
    <row r="51" spans="1:39" ht="15.75">
      <c r="A51" s="799" t="s">
        <v>611</v>
      </c>
      <c r="B51" s="800"/>
      <c r="C51" s="801">
        <f>C49+C50</f>
        <v>21.956000000000003</v>
      </c>
      <c r="D51" s="218" t="s">
        <v>19</v>
      </c>
      <c r="T51" s="765"/>
      <c r="U51" s="204"/>
      <c r="AI51" s="763"/>
    </row>
    <row r="52" spans="1:39">
      <c r="A52" s="766"/>
      <c r="B52" s="716"/>
      <c r="C52" s="716"/>
      <c r="D52" s="716"/>
      <c r="E52" s="716"/>
      <c r="F52" s="716"/>
      <c r="G52" s="716"/>
      <c r="H52" s="716"/>
      <c r="I52" s="716"/>
      <c r="J52" s="716"/>
      <c r="K52" s="716"/>
      <c r="L52" s="716"/>
      <c r="M52" s="716"/>
      <c r="N52" s="716"/>
      <c r="O52" s="717"/>
      <c r="P52" s="717"/>
      <c r="Q52" s="717"/>
      <c r="R52" s="717"/>
      <c r="S52" s="717"/>
      <c r="T52" s="718"/>
      <c r="U52" s="716"/>
      <c r="V52" s="716"/>
      <c r="W52" s="716"/>
      <c r="X52" s="716"/>
      <c r="Y52" s="716"/>
      <c r="Z52" s="716"/>
      <c r="AA52" s="716"/>
      <c r="AB52" s="716"/>
      <c r="AC52" s="716"/>
      <c r="AD52" s="716"/>
      <c r="AE52" s="716"/>
      <c r="AF52" s="716"/>
      <c r="AG52" s="716"/>
      <c r="AH52" s="716"/>
      <c r="AI52" s="767"/>
    </row>
    <row r="53" spans="1:39" ht="15.75">
      <c r="B53" s="229"/>
      <c r="T53" s="206"/>
    </row>
    <row r="54" spans="1:39">
      <c r="B54" s="344"/>
      <c r="T54" s="206"/>
    </row>
    <row r="55" spans="1:39">
      <c r="T55" s="206"/>
    </row>
    <row r="56" spans="1:39">
      <c r="A56"/>
      <c r="O56"/>
      <c r="P56"/>
      <c r="Q56"/>
      <c r="R56"/>
      <c r="S56"/>
      <c r="AE56">
        <v>36</v>
      </c>
      <c r="AK56">
        <v>37</v>
      </c>
      <c r="AL56">
        <v>38</v>
      </c>
      <c r="AM56">
        <v>39</v>
      </c>
    </row>
    <row r="57" spans="1:39">
      <c r="T57" s="206"/>
    </row>
    <row r="58" spans="1:39">
      <c r="E58" s="207"/>
      <c r="T58" s="206"/>
    </row>
    <row r="59" spans="1:39">
      <c r="T59" s="206"/>
    </row>
  </sheetData>
  <mergeCells count="22">
    <mergeCell ref="L6:L7"/>
    <mergeCell ref="B6:B7"/>
    <mergeCell ref="C6:C7"/>
    <mergeCell ref="D6:D7"/>
    <mergeCell ref="E6:F6"/>
    <mergeCell ref="G6:H6"/>
    <mergeCell ref="I6:K6"/>
    <mergeCell ref="N6:N7"/>
    <mergeCell ref="W6:Z6"/>
    <mergeCell ref="AA6:AA7"/>
    <mergeCell ref="AK6:AM6"/>
    <mergeCell ref="M6:M7"/>
    <mergeCell ref="O6:R6"/>
    <mergeCell ref="S6:S7"/>
    <mergeCell ref="T6:T7"/>
    <mergeCell ref="U6:U7"/>
    <mergeCell ref="V6:V7"/>
    <mergeCell ref="AB6:AB7"/>
    <mergeCell ref="AC6:AE6"/>
    <mergeCell ref="AH6:AH7"/>
    <mergeCell ref="AI6:AI7"/>
    <mergeCell ref="AG6:AG7"/>
  </mergeCells>
  <pageMargins left="0.25" right="0.25" top="0.75" bottom="0.75" header="0.3" footer="0.3"/>
  <pageSetup paperSize="9" scale="34"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56"/>
  <sheetViews>
    <sheetView showGridLines="0" view="pageBreakPreview" zoomScale="70" zoomScaleNormal="70" zoomScaleSheetLayoutView="70" workbookViewId="0">
      <selection activeCell="N27" sqref="N27"/>
    </sheetView>
  </sheetViews>
  <sheetFormatPr defaultColWidth="8.85546875" defaultRowHeight="15"/>
  <cols>
    <col min="1" max="1" width="10.7109375" style="75" customWidth="1"/>
    <col min="2" max="2" width="20.7109375" style="75" customWidth="1"/>
    <col min="3" max="3" width="17.5703125" style="75" customWidth="1"/>
    <col min="4" max="4" width="80.7109375" style="75" customWidth="1"/>
    <col min="5" max="9" width="12.7109375" style="75" customWidth="1"/>
    <col min="10" max="10" width="15.7109375" style="75" customWidth="1"/>
    <col min="11" max="11" width="20.7109375" style="75" customWidth="1"/>
    <col min="12" max="12" width="30.7109375" style="75" customWidth="1"/>
    <col min="13" max="13" width="25.7109375" style="75" customWidth="1"/>
    <col min="14" max="16384" width="8.85546875" style="75"/>
  </cols>
  <sheetData>
    <row r="1" spans="1:13" ht="30" customHeight="1">
      <c r="A1" s="684" t="s">
        <v>560</v>
      </c>
      <c r="B1" s="724"/>
      <c r="C1" s="724"/>
      <c r="D1" s="724"/>
      <c r="E1" s="724"/>
      <c r="F1" s="724"/>
      <c r="G1" s="724"/>
      <c r="H1" s="724"/>
      <c r="I1" s="724"/>
      <c r="J1" s="724"/>
      <c r="K1" s="724"/>
      <c r="L1" s="724"/>
      <c r="M1" s="725"/>
    </row>
    <row r="2" spans="1:13" ht="30" customHeight="1">
      <c r="A2" s="685" t="s">
        <v>561</v>
      </c>
      <c r="B2" s="726"/>
      <c r="C2" s="726"/>
      <c r="D2" s="726"/>
      <c r="E2" s="726"/>
      <c r="F2" s="726"/>
      <c r="G2" s="726"/>
      <c r="H2" s="726"/>
      <c r="I2" s="726"/>
      <c r="J2" s="726"/>
      <c r="K2" s="726"/>
      <c r="L2" s="726"/>
      <c r="M2" s="727"/>
    </row>
    <row r="3" spans="1:13" ht="30" customHeight="1">
      <c r="A3" s="685" t="s">
        <v>598</v>
      </c>
      <c r="B3" s="726"/>
      <c r="C3" s="726"/>
      <c r="D3" s="726"/>
      <c r="E3" s="726"/>
      <c r="F3" s="726"/>
      <c r="G3" s="726"/>
      <c r="H3" s="726"/>
      <c r="I3" s="726"/>
      <c r="J3" s="726"/>
      <c r="K3" s="726"/>
      <c r="L3" s="726"/>
      <c r="M3" s="727"/>
    </row>
    <row r="4" spans="1:13" ht="30" customHeight="1">
      <c r="A4" s="685" t="s">
        <v>599</v>
      </c>
      <c r="B4" s="726"/>
      <c r="C4" s="726"/>
      <c r="D4" s="726"/>
      <c r="E4" s="726"/>
      <c r="F4" s="726"/>
      <c r="G4" s="726"/>
      <c r="H4" s="726"/>
      <c r="I4" s="726"/>
      <c r="J4" s="726"/>
      <c r="K4" s="726"/>
      <c r="L4" s="726"/>
      <c r="M4" s="727"/>
    </row>
    <row r="5" spans="1:13" ht="19.899999999999999" customHeight="1">
      <c r="A5" s="728" t="s">
        <v>71</v>
      </c>
      <c r="B5" s="728" t="s">
        <v>72</v>
      </c>
      <c r="C5" s="729" t="s">
        <v>73</v>
      </c>
      <c r="D5" s="729" t="s">
        <v>74</v>
      </c>
      <c r="E5" s="728" t="s">
        <v>75</v>
      </c>
      <c r="F5" s="728" t="s">
        <v>76</v>
      </c>
      <c r="G5" s="728" t="s">
        <v>77</v>
      </c>
      <c r="H5" s="728" t="s">
        <v>78</v>
      </c>
      <c r="I5" s="728" t="s">
        <v>79</v>
      </c>
      <c r="J5" s="728" t="s">
        <v>80</v>
      </c>
      <c r="K5" s="728" t="s">
        <v>81</v>
      </c>
      <c r="L5" s="729" t="s">
        <v>82</v>
      </c>
      <c r="M5" s="728" t="s">
        <v>83</v>
      </c>
    </row>
    <row r="6" spans="1:13" s="74" customFormat="1" ht="19.899999999999999" customHeight="1">
      <c r="A6" s="730">
        <v>5</v>
      </c>
      <c r="B6" s="731"/>
      <c r="C6" s="732"/>
      <c r="D6" s="732" t="str">
        <f>UPPER(VLOOKUP($A6,'PLANILHA ORÇAMENTARIA'!$A:$J,4,FALSE))</f>
        <v>REPOSIÇÃO ASFÁLTICA</v>
      </c>
      <c r="E6" s="732"/>
      <c r="F6" s="733"/>
      <c r="G6" s="733"/>
      <c r="H6" s="733"/>
      <c r="I6" s="731"/>
      <c r="J6" s="734"/>
      <c r="K6" s="734"/>
      <c r="L6" s="735"/>
      <c r="M6" s="736"/>
    </row>
    <row r="7" spans="1:13" ht="31.5">
      <c r="A7" s="99" t="str">
        <f>'PLANILHA ORÇAMENTARIA'!A56</f>
        <v>5.1.1</v>
      </c>
      <c r="B7" s="99" t="str">
        <f>UPPER(VLOOKUP($A7,'PLANILHA ORÇAMENTARIA'!$A:$J,2,FALSE))</f>
        <v>CP-11</v>
      </c>
      <c r="C7" s="99" t="str">
        <f>UPPER(VLOOKUP($A7,'PLANILHA ORÇAMENTARIA'!$A:$J,3,FALSE))</f>
        <v>PRÓPRIA</v>
      </c>
      <c r="D7" s="122" t="str">
        <f>UPPER(VLOOKUP($A7,'PLANILHA ORÇAMENTARIA'!$A:$J,4,FALSE))</f>
        <v>EXECUÇÃO DE IMPRIMAÇÃO COM ASFALTO DILUÍDO CM-30. AF_09/2017</v>
      </c>
      <c r="E7" s="99" t="str">
        <f>UPPER(VLOOKUP($A7,'PLANILHA ORÇAMENTARIA'!$A:$J,5,FALSE))</f>
        <v>M²</v>
      </c>
      <c r="F7" s="100"/>
      <c r="G7" s="100"/>
      <c r="H7" s="101"/>
      <c r="I7" s="102"/>
      <c r="J7" s="102"/>
      <c r="K7" s="103"/>
      <c r="L7" s="104"/>
      <c r="M7" s="103">
        <f>SUM(M8)</f>
        <v>233.40900000000002</v>
      </c>
    </row>
    <row r="8" spans="1:13" ht="19.899999999999999" customHeight="1">
      <c r="A8" s="105"/>
      <c r="B8" s="106"/>
      <c r="C8" s="107"/>
      <c r="D8" s="108" t="s">
        <v>398</v>
      </c>
      <c r="E8" s="106"/>
      <c r="F8" s="106"/>
      <c r="G8" s="109"/>
      <c r="H8" s="109"/>
      <c r="I8" s="109"/>
      <c r="J8" s="111">
        <f>'MC 4-REDE DRENAGEM'!AI39</f>
        <v>233.40900000000002</v>
      </c>
      <c r="K8" s="111"/>
      <c r="L8" s="112"/>
      <c r="M8" s="113">
        <f>J8</f>
        <v>233.40900000000002</v>
      </c>
    </row>
    <row r="9" spans="1:13" ht="19.899999999999999" customHeight="1">
      <c r="A9" s="114"/>
      <c r="B9" s="115"/>
      <c r="C9" s="737"/>
      <c r="D9" s="116"/>
      <c r="E9" s="115"/>
      <c r="F9" s="115"/>
      <c r="G9" s="117"/>
      <c r="H9" s="117"/>
      <c r="I9" s="117"/>
      <c r="J9" s="118"/>
      <c r="K9" s="119"/>
      <c r="L9" s="120"/>
      <c r="M9" s="121"/>
    </row>
    <row r="10" spans="1:13" ht="63">
      <c r="A10" s="99" t="str">
        <f>'PLANILHA ORÇAMENTARIA'!A57</f>
        <v>5.1.2</v>
      </c>
      <c r="B10" s="99" t="str">
        <f>UPPER(VLOOKUP($A10,'PLANILHA ORÇAMENTARIA'!$A:$J,2,FALSE))</f>
        <v>CP-12</v>
      </c>
      <c r="C10" s="99" t="str">
        <f>UPPER(VLOOKUP($A10,'PLANILHA ORÇAMENTARIA'!$A:$J,3,FALSE))</f>
        <v>PRÓPRIA</v>
      </c>
      <c r="D10" s="122" t="str">
        <f>UPPER(VLOOKUP($A10,'PLANILHA ORÇAMENTARIA'!$A:$J,4,FALSE))</f>
        <v>CONSTRUÇÃO DE PAVIMENTO COM APLICAÇÃO DE CONCRETO BETUMINOSO USINADO A QUENTE (CBUQ), CAMADA DE ROLAMENTO, COM ESPESSURA DE 3,0 CM - EXCLUSIVE TRANSPORTE. AF_03/2017</v>
      </c>
      <c r="E10" s="99" t="str">
        <f>UPPER(VLOOKUP($A10,'PLANILHA ORÇAMENTARIA'!$A:$J,5,FALSE))</f>
        <v>M³</v>
      </c>
      <c r="F10" s="100"/>
      <c r="G10" s="100"/>
      <c r="H10" s="101"/>
      <c r="I10" s="102"/>
      <c r="J10" s="102"/>
      <c r="K10" s="103"/>
      <c r="L10" s="104"/>
      <c r="M10" s="103">
        <f>SUM(M11:M11)</f>
        <v>9.3363600000000009</v>
      </c>
    </row>
    <row r="11" spans="1:13" ht="19.899999999999999" customHeight="1">
      <c r="A11" s="738"/>
      <c r="B11" s="739"/>
      <c r="C11" s="740"/>
      <c r="D11" s="741"/>
      <c r="E11" s="739"/>
      <c r="F11" s="739"/>
      <c r="G11" s="742"/>
      <c r="H11" s="742"/>
      <c r="I11" s="742">
        <v>0.04</v>
      </c>
      <c r="J11" s="739"/>
      <c r="K11" s="743">
        <f>M7</f>
        <v>233.40900000000002</v>
      </c>
      <c r="L11" s="742"/>
      <c r="M11" s="744">
        <f>I11*K11</f>
        <v>9.3363600000000009</v>
      </c>
    </row>
    <row r="12" spans="1:13" ht="19.899999999999999" customHeight="1">
      <c r="A12" s="130"/>
      <c r="B12" s="131"/>
      <c r="C12" s="132"/>
      <c r="D12" s="133"/>
      <c r="E12" s="131"/>
      <c r="F12" s="131"/>
      <c r="G12" s="134"/>
      <c r="H12" s="134"/>
      <c r="I12" s="134"/>
      <c r="J12" s="131"/>
      <c r="K12" s="134"/>
      <c r="L12" s="134"/>
      <c r="M12" s="135"/>
    </row>
    <row r="13" spans="1:13" ht="19.899999999999999" customHeight="1">
      <c r="A13" s="114"/>
      <c r="B13" s="115"/>
      <c r="C13" s="737"/>
      <c r="D13" s="116"/>
      <c r="E13" s="115"/>
      <c r="F13" s="115"/>
      <c r="G13" s="117"/>
      <c r="H13" s="117"/>
      <c r="I13" s="117"/>
      <c r="J13" s="118"/>
      <c r="K13" s="119"/>
      <c r="L13" s="120"/>
      <c r="M13" s="121"/>
    </row>
    <row r="14" spans="1:13" ht="47.25">
      <c r="A14" s="99" t="str">
        <f>'PLANILHA ORÇAMENTARIA'!A58</f>
        <v>5.1.3</v>
      </c>
      <c r="B14" s="99" t="str">
        <f>UPPER(VLOOKUP($A14,'PLANILHA ORÇAMENTARIA'!$A:$J,2,FALSE))</f>
        <v>CP-13</v>
      </c>
      <c r="C14" s="99" t="str">
        <f>UPPER(VLOOKUP($A14,'PLANILHA ORÇAMENTARIA'!$A:$J,3,FALSE))</f>
        <v>PRÓPRIA</v>
      </c>
      <c r="D14" s="122" t="str">
        <f>UPPER(VLOOKUP($A14,'PLANILHA ORÇAMENTARIA'!$A:$J,4,FALSE))</f>
        <v>CARGA, MANOBRA E DESCARGA DE MISTURA BETUMINOSA A QUENTE EM CAMINHÃO BASCULANTE DE 6 M³ - CARGA EM USINA DE ASFALTO 100/140 T/H E DESCARGA EM VIBROACABADORA</v>
      </c>
      <c r="E14" s="99" t="str">
        <f>UPPER(VLOOKUP($A14,'PLANILHA ORÇAMENTARIA'!$A:$J,5,FALSE))</f>
        <v>T</v>
      </c>
      <c r="F14" s="100"/>
      <c r="G14" s="100"/>
      <c r="H14" s="101"/>
      <c r="I14" s="102"/>
      <c r="J14" s="102"/>
      <c r="K14" s="103"/>
      <c r="L14" s="104"/>
      <c r="M14" s="103">
        <f>SUM(M15:M15)</f>
        <v>23.852532528000005</v>
      </c>
    </row>
    <row r="15" spans="1:13" ht="19.899999999999999" customHeight="1">
      <c r="A15" s="738"/>
      <c r="B15" s="739"/>
      <c r="C15" s="740"/>
      <c r="D15" s="741"/>
      <c r="E15" s="739"/>
      <c r="F15" s="739"/>
      <c r="G15" s="742"/>
      <c r="H15" s="742"/>
      <c r="I15" s="742"/>
      <c r="J15" s="739"/>
      <c r="K15" s="743">
        <f>M10</f>
        <v>9.3363600000000009</v>
      </c>
      <c r="L15" s="742">
        <v>2.5548000000000002</v>
      </c>
      <c r="M15" s="744">
        <f>K15*L15</f>
        <v>23.852532528000005</v>
      </c>
    </row>
    <row r="16" spans="1:13" ht="19.899999999999999" customHeight="1">
      <c r="A16" s="130"/>
      <c r="B16" s="131"/>
      <c r="C16" s="132"/>
      <c r="D16" s="133"/>
      <c r="E16" s="131"/>
      <c r="F16" s="131"/>
      <c r="G16" s="134"/>
      <c r="H16" s="134"/>
      <c r="I16" s="134"/>
      <c r="J16" s="131"/>
      <c r="K16" s="134"/>
      <c r="L16" s="134"/>
      <c r="M16" s="135"/>
    </row>
    <row r="17" spans="1:13" ht="19.899999999999999" customHeight="1">
      <c r="A17" s="114"/>
      <c r="B17" s="115"/>
      <c r="C17" s="737"/>
      <c r="D17" s="745"/>
      <c r="E17" s="115"/>
      <c r="F17" s="115"/>
      <c r="G17" s="117"/>
      <c r="H17" s="117"/>
      <c r="I17" s="117"/>
      <c r="J17" s="118"/>
      <c r="K17" s="119"/>
      <c r="L17" s="120"/>
      <c r="M17" s="121"/>
    </row>
    <row r="18" spans="1:13" ht="47.25">
      <c r="A18" s="99" t="str">
        <f>'PLANILHA ORÇAMENTARIA'!A59</f>
        <v>5.1.4</v>
      </c>
      <c r="B18" s="99" t="str">
        <f>UPPER(VLOOKUP($A18,'PLANILHA ORÇAMENTARIA'!$A:$J,2,FALSE))</f>
        <v>95878</v>
      </c>
      <c r="C18" s="99" t="str">
        <f>UPPER(VLOOKUP($A18,'PLANILHA ORÇAMENTARIA'!$A:$J,3,FALSE))</f>
        <v>SINAPI</v>
      </c>
      <c r="D18" s="122" t="str">
        <f>UPPER(VLOOKUP($A18,'PLANILHA ORÇAMENTARIA'!$A:$J,4,FALSE))</f>
        <v>TRANSPORTE COM CAMINHÃO BASCULANTE DE 10 M³, EM VIA URBANA PAVIMENTADA, DMT ATÉ 30 KM (UNIDADE: TXKM). AF_07/2020</v>
      </c>
      <c r="E18" s="99" t="str">
        <f>UPPER(VLOOKUP($A18,'PLANILHA ORÇAMENTARIA'!$A:$J,5,FALSE))</f>
        <v>T.KM</v>
      </c>
      <c r="F18" s="100"/>
      <c r="G18" s="100"/>
      <c r="H18" s="101"/>
      <c r="I18" s="102"/>
      <c r="J18" s="102"/>
      <c r="K18" s="103"/>
      <c r="L18" s="104"/>
      <c r="M18" s="103">
        <f>SUM(M19:M19)</f>
        <v>715.57597584000018</v>
      </c>
    </row>
    <row r="19" spans="1:13" ht="19.899999999999999" customHeight="1">
      <c r="A19" s="738"/>
      <c r="B19" s="739"/>
      <c r="C19" s="740"/>
      <c r="D19" s="741"/>
      <c r="E19" s="739"/>
      <c r="F19" s="739"/>
      <c r="G19" s="742"/>
      <c r="H19" s="742"/>
      <c r="I19" s="742"/>
      <c r="J19" s="739"/>
      <c r="K19" s="743">
        <f>M14</f>
        <v>23.852532528000005</v>
      </c>
      <c r="L19" s="742">
        <v>30</v>
      </c>
      <c r="M19" s="744">
        <f>K19*L19</f>
        <v>715.57597584000018</v>
      </c>
    </row>
    <row r="20" spans="1:13" ht="19.899999999999999" customHeight="1">
      <c r="A20" s="130"/>
      <c r="B20" s="131"/>
      <c r="C20" s="132"/>
      <c r="D20" s="133"/>
      <c r="E20" s="131"/>
      <c r="F20" s="131"/>
      <c r="G20" s="134"/>
      <c r="H20" s="134"/>
      <c r="I20" s="134"/>
      <c r="J20" s="131"/>
      <c r="K20" s="134"/>
      <c r="L20" s="134"/>
      <c r="M20" s="135"/>
    </row>
    <row r="21" spans="1:13" ht="19.899999999999999" customHeight="1">
      <c r="A21" s="114"/>
      <c r="B21" s="115"/>
      <c r="C21" s="737"/>
      <c r="D21" s="137"/>
      <c r="E21" s="115"/>
      <c r="F21" s="115"/>
      <c r="G21" s="117"/>
      <c r="H21" s="117"/>
      <c r="I21" s="117"/>
      <c r="J21" s="115"/>
      <c r="K21" s="117"/>
      <c r="L21" s="117"/>
      <c r="M21" s="121"/>
    </row>
    <row r="22" spans="1:13" ht="31.5">
      <c r="A22" s="99" t="str">
        <f>'PLANILHA ORÇAMENTARIA'!A60</f>
        <v>5.1.5</v>
      </c>
      <c r="B22" s="99" t="str">
        <f>UPPER(VLOOKUP($A22,'PLANILHA ORÇAMENTARIA'!$A:$J,2,FALSE))</f>
        <v>CP-14</v>
      </c>
      <c r="C22" s="99" t="str">
        <f>UPPER(VLOOKUP($A22,'PLANILHA ORÇAMENTARIA'!$A:$J,3,FALSE))</f>
        <v>PRÓPRIA</v>
      </c>
      <c r="D22" s="122" t="str">
        <f>UPPER(VLOOKUP($A22,'PLANILHA ORÇAMENTARIA'!$A:$J,4,FALSE))</f>
        <v>EXECUÇÃO DE PINTURA DE LIGAÇÃO SEM EMULSÃO ASFÁLTICA RR-1C. AF_11/2019</v>
      </c>
      <c r="E22" s="99" t="str">
        <f>UPPER(VLOOKUP($A22,'PLANILHA ORÇAMENTARIA'!$A:$J,5,FALSE))</f>
        <v>M²</v>
      </c>
      <c r="F22" s="100"/>
      <c r="G22" s="100"/>
      <c r="H22" s="101"/>
      <c r="I22" s="102"/>
      <c r="J22" s="102"/>
      <c r="K22" s="103"/>
      <c r="L22" s="104"/>
      <c r="M22" s="103">
        <f>SUM(M23:M24)</f>
        <v>233.40900000000002</v>
      </c>
    </row>
    <row r="23" spans="1:13" ht="19.899999999999999" customHeight="1">
      <c r="A23" s="738"/>
      <c r="B23" s="739"/>
      <c r="C23" s="740"/>
      <c r="D23" s="741"/>
      <c r="E23" s="739"/>
      <c r="F23" s="739"/>
      <c r="G23" s="742"/>
      <c r="H23" s="742"/>
      <c r="I23" s="742"/>
      <c r="J23" s="746">
        <f>M7</f>
        <v>233.40900000000002</v>
      </c>
      <c r="K23" s="742"/>
      <c r="L23" s="742"/>
      <c r="M23" s="744">
        <f>J23</f>
        <v>233.40900000000002</v>
      </c>
    </row>
    <row r="24" spans="1:13" ht="19.899999999999999" customHeight="1">
      <c r="A24" s="105"/>
      <c r="B24" s="106"/>
      <c r="C24" s="107"/>
      <c r="D24" s="128"/>
      <c r="E24" s="106"/>
      <c r="F24" s="106"/>
      <c r="G24" s="109"/>
      <c r="H24" s="109"/>
      <c r="I24" s="109"/>
      <c r="J24" s="136"/>
      <c r="K24" s="129"/>
      <c r="L24" s="109"/>
      <c r="M24" s="113"/>
    </row>
    <row r="25" spans="1:13" ht="19.899999999999999" customHeight="1">
      <c r="A25" s="130"/>
      <c r="B25" s="131"/>
      <c r="C25" s="132"/>
      <c r="D25" s="133"/>
      <c r="E25" s="131"/>
      <c r="F25" s="131"/>
      <c r="G25" s="134"/>
      <c r="H25" s="134"/>
      <c r="I25" s="134"/>
      <c r="J25" s="131"/>
      <c r="K25" s="134"/>
      <c r="L25" s="134"/>
      <c r="M25" s="135"/>
    </row>
    <row r="26" spans="1:13" ht="19.899999999999999" customHeight="1">
      <c r="A26" s="114"/>
      <c r="B26" s="115"/>
      <c r="C26" s="737"/>
      <c r="D26" s="137"/>
      <c r="E26" s="115"/>
      <c r="F26" s="115"/>
      <c r="G26" s="117"/>
      <c r="H26" s="117"/>
      <c r="I26" s="117"/>
      <c r="J26" s="115"/>
      <c r="K26" s="117"/>
      <c r="L26" s="117"/>
      <c r="M26" s="121"/>
    </row>
    <row r="27" spans="1:13" ht="47.25">
      <c r="A27" s="99" t="str">
        <f>'PLANILHA ORÇAMENTARIA'!A61</f>
        <v>5.1.6</v>
      </c>
      <c r="B27" s="99" t="str">
        <f>UPPER(VLOOKUP($A27,'PLANILHA ORÇAMENTARIA'!$A:$J,2,FALSE))</f>
        <v>96396</v>
      </c>
      <c r="C27" s="99" t="str">
        <f>UPPER(VLOOKUP($A27,'PLANILHA ORÇAMENTARIA'!$A:$J,3,FALSE))</f>
        <v>SINAPI</v>
      </c>
      <c r="D27" s="122" t="str">
        <f>UPPER(VLOOKUP($A27,'PLANILHA ORÇAMENTARIA'!$A:$J,4,FALSE))</f>
        <v>EXECUÇÃO E COMPACTAÇÃO DE BASE E OU SUB BASE PARA PAVIMENTAÇÃO DE BRITA GRADUADA SIMPLES - EXCLUSIVE CARGA E TRANSPORTE. AF_11/2019</v>
      </c>
      <c r="E27" s="99" t="str">
        <f>UPPER(VLOOKUP($A27,'PLANILHA ORÇAMENTARIA'!$A:$J,5,FALSE))</f>
        <v>M³</v>
      </c>
      <c r="F27" s="100"/>
      <c r="G27" s="100"/>
      <c r="H27" s="101"/>
      <c r="I27" s="102"/>
      <c r="J27" s="102"/>
      <c r="K27" s="103"/>
      <c r="L27" s="104"/>
      <c r="M27" s="103">
        <f>SUM(M28:M29)</f>
        <v>35.01135</v>
      </c>
    </row>
    <row r="28" spans="1:13" ht="19.899999999999999" customHeight="1">
      <c r="A28" s="738"/>
      <c r="B28" s="739"/>
      <c r="C28" s="740"/>
      <c r="D28" s="741"/>
      <c r="E28" s="739"/>
      <c r="F28" s="739"/>
      <c r="G28" s="742"/>
      <c r="H28" s="742"/>
      <c r="I28" s="742">
        <v>0.15</v>
      </c>
      <c r="J28" s="746">
        <f>M7</f>
        <v>233.40900000000002</v>
      </c>
      <c r="K28" s="742"/>
      <c r="L28" s="742"/>
      <c r="M28" s="744">
        <f>I28*J28</f>
        <v>35.01135</v>
      </c>
    </row>
    <row r="29" spans="1:13" ht="19.899999999999999" customHeight="1">
      <c r="A29" s="105"/>
      <c r="B29" s="106"/>
      <c r="C29" s="107"/>
      <c r="D29" s="128"/>
      <c r="E29" s="106"/>
      <c r="F29" s="106"/>
      <c r="G29" s="109"/>
      <c r="H29" s="109"/>
      <c r="I29" s="109"/>
      <c r="J29" s="138"/>
      <c r="K29" s="129"/>
      <c r="L29" s="109"/>
      <c r="M29" s="113"/>
    </row>
    <row r="30" spans="1:13" ht="19.899999999999999" customHeight="1">
      <c r="A30" s="130"/>
      <c r="B30" s="131"/>
      <c r="C30" s="132"/>
      <c r="D30" s="133"/>
      <c r="E30" s="131"/>
      <c r="F30" s="131"/>
      <c r="G30" s="134"/>
      <c r="H30" s="134"/>
      <c r="I30" s="134"/>
      <c r="J30" s="131"/>
      <c r="K30" s="134"/>
      <c r="L30" s="134"/>
      <c r="M30" s="135"/>
    </row>
    <row r="31" spans="1:13" ht="19.899999999999999" customHeight="1">
      <c r="A31" s="114"/>
      <c r="B31" s="115"/>
      <c r="C31" s="737"/>
      <c r="D31" s="137"/>
      <c r="E31" s="115"/>
      <c r="F31" s="115"/>
      <c r="G31" s="117"/>
      <c r="H31" s="117"/>
      <c r="I31" s="117"/>
      <c r="J31" s="115"/>
      <c r="K31" s="117"/>
      <c r="L31" s="117"/>
      <c r="M31" s="121"/>
    </row>
    <row r="32" spans="1:13" ht="19.899999999999999" customHeight="1">
      <c r="A32" s="99" t="str">
        <f>'PLANILHA ORÇAMENTARIA'!A63</f>
        <v>5.2.1</v>
      </c>
      <c r="B32" s="99" t="str">
        <f>UPPER(VLOOKUP($A32,'PLANILHA ORÇAMENTARIA'!$A:$J,2,FALSE))</f>
        <v>CP-15</v>
      </c>
      <c r="C32" s="99" t="str">
        <f>UPPER(VLOOKUP($A32,'PLANILHA ORÇAMENTARIA'!$A:$J,3,FALSE))</f>
        <v>ANP</v>
      </c>
      <c r="D32" s="122" t="str">
        <f>UPPER(VLOOKUP($A32,'PLANILHA ORÇAMENTARIA'!$A:$J,4,FALSE))</f>
        <v>AQUISIÇÃO DE MATERIAL ASFÁLTICO - CM-30</v>
      </c>
      <c r="E32" s="99" t="str">
        <f>UPPER(VLOOKUP($A32,'PLANILHA ORÇAMENTARIA'!$A:$J,5,FALSE))</f>
        <v>T</v>
      </c>
      <c r="F32" s="100"/>
      <c r="G32" s="100"/>
      <c r="H32" s="101"/>
      <c r="I32" s="102"/>
      <c r="J32" s="102"/>
      <c r="K32" s="103"/>
      <c r="L32" s="104"/>
      <c r="M32" s="103">
        <f>SUM(M33)</f>
        <v>0.28009079999999997</v>
      </c>
    </row>
    <row r="33" spans="1:13" ht="19.899999999999999" customHeight="1">
      <c r="A33" s="738"/>
      <c r="B33" s="739"/>
      <c r="C33" s="740"/>
      <c r="D33" s="741"/>
      <c r="E33" s="739"/>
      <c r="F33" s="739"/>
      <c r="G33" s="109"/>
      <c r="H33" s="109"/>
      <c r="I33" s="109"/>
      <c r="J33" s="110">
        <f>M7</f>
        <v>233.40900000000002</v>
      </c>
      <c r="K33" s="111"/>
      <c r="L33" s="336">
        <v>1.1999999999999999E-3</v>
      </c>
      <c r="M33" s="113">
        <f>J33*L33</f>
        <v>0.28009079999999997</v>
      </c>
    </row>
    <row r="34" spans="1:13" ht="19.899999999999999" customHeight="1">
      <c r="A34" s="105"/>
      <c r="B34" s="106"/>
      <c r="C34" s="107"/>
      <c r="D34" s="128"/>
      <c r="E34" s="106"/>
      <c r="F34" s="106"/>
      <c r="G34" s="109"/>
      <c r="H34" s="109"/>
      <c r="I34" s="109"/>
      <c r="J34" s="136"/>
      <c r="K34" s="129"/>
      <c r="L34" s="109"/>
      <c r="M34" s="113"/>
    </row>
    <row r="35" spans="1:13" ht="19.899999999999999" customHeight="1">
      <c r="A35" s="130"/>
      <c r="B35" s="131"/>
      <c r="C35" s="132"/>
      <c r="D35" s="133"/>
      <c r="E35" s="131"/>
      <c r="F35" s="131"/>
      <c r="G35" s="134"/>
      <c r="H35" s="134"/>
      <c r="I35" s="134"/>
      <c r="J35" s="131"/>
      <c r="K35" s="134"/>
      <c r="L35" s="134"/>
      <c r="M35" s="135"/>
    </row>
    <row r="36" spans="1:13" ht="19.899999999999999" customHeight="1">
      <c r="A36" s="139"/>
      <c r="B36" s="140"/>
      <c r="C36" s="141"/>
      <c r="D36" s="142"/>
      <c r="E36" s="140"/>
      <c r="F36" s="140"/>
      <c r="G36" s="143"/>
      <c r="H36" s="143"/>
      <c r="I36" s="143"/>
      <c r="J36" s="140"/>
      <c r="K36" s="143"/>
      <c r="L36" s="143"/>
      <c r="M36" s="144"/>
    </row>
    <row r="37" spans="1:13" ht="19.899999999999999" customHeight="1">
      <c r="A37" s="99" t="str">
        <f>'PLANILHA ORÇAMENTARIA'!A64</f>
        <v>5.2.2</v>
      </c>
      <c r="B37" s="99" t="str">
        <f>UPPER(VLOOKUP($A37,'PLANILHA ORÇAMENTARIA'!$A:$J,2,FALSE))</f>
        <v>CP-16</v>
      </c>
      <c r="C37" s="99" t="str">
        <f>UPPER(VLOOKUP($A37,'PLANILHA ORÇAMENTARIA'!$A:$J,3,FALSE))</f>
        <v>ANP</v>
      </c>
      <c r="D37" s="122" t="str">
        <f>UPPER(VLOOKUP($A37,'PLANILHA ORÇAMENTARIA'!$A:$J,4,FALSE))</f>
        <v>AQUISIÇÃO DE MATERIAL ASFÁLTICO - RR 1C</v>
      </c>
      <c r="E37" s="99" t="str">
        <f>UPPER(VLOOKUP($A37,'PLANILHA ORÇAMENTARIA'!$A:$J,5,FALSE))</f>
        <v>T</v>
      </c>
      <c r="F37" s="100"/>
      <c r="G37" s="100"/>
      <c r="H37" s="101"/>
      <c r="I37" s="102"/>
      <c r="J37" s="102"/>
      <c r="K37" s="103"/>
      <c r="L37" s="104"/>
      <c r="M37" s="103">
        <f>SUM(M38)</f>
        <v>0.10503405</v>
      </c>
    </row>
    <row r="38" spans="1:13" ht="19.899999999999999" customHeight="1">
      <c r="A38" s="738"/>
      <c r="B38" s="739"/>
      <c r="C38" s="740"/>
      <c r="D38" s="741"/>
      <c r="E38" s="739"/>
      <c r="F38" s="739"/>
      <c r="G38" s="109"/>
      <c r="H38" s="109"/>
      <c r="I38" s="109"/>
      <c r="J38" s="110">
        <f>M7</f>
        <v>233.40900000000002</v>
      </c>
      <c r="K38" s="111"/>
      <c r="L38" s="336">
        <v>4.4999999999999999E-4</v>
      </c>
      <c r="M38" s="113">
        <f>J38*L38</f>
        <v>0.10503405</v>
      </c>
    </row>
    <row r="39" spans="1:13" ht="19.899999999999999" customHeight="1">
      <c r="A39" s="105"/>
      <c r="B39" s="106"/>
      <c r="C39" s="107"/>
      <c r="D39" s="128"/>
      <c r="E39" s="106"/>
      <c r="F39" s="106"/>
      <c r="G39" s="109"/>
      <c r="H39" s="109"/>
      <c r="I39" s="109"/>
      <c r="J39" s="136"/>
      <c r="K39" s="129"/>
      <c r="L39" s="109"/>
      <c r="M39" s="113"/>
    </row>
    <row r="40" spans="1:13" ht="19.899999999999999" customHeight="1">
      <c r="A40" s="130"/>
      <c r="B40" s="131"/>
      <c r="C40" s="132"/>
      <c r="D40" s="133"/>
      <c r="E40" s="131"/>
      <c r="F40" s="131"/>
      <c r="G40" s="134"/>
      <c r="H40" s="134"/>
      <c r="I40" s="134"/>
      <c r="J40" s="131"/>
      <c r="K40" s="134"/>
      <c r="L40" s="134"/>
      <c r="M40" s="135"/>
    </row>
    <row r="41" spans="1:13" ht="19.899999999999999" customHeight="1">
      <c r="A41" s="139"/>
      <c r="B41" s="140"/>
      <c r="C41" s="141"/>
      <c r="D41" s="142"/>
      <c r="E41" s="140"/>
      <c r="F41" s="140"/>
      <c r="G41" s="143"/>
      <c r="H41" s="143"/>
      <c r="I41" s="143"/>
      <c r="J41" s="140"/>
      <c r="K41" s="143"/>
      <c r="L41" s="143"/>
      <c r="M41" s="144"/>
    </row>
    <row r="42" spans="1:13" ht="19.899999999999999" customHeight="1">
      <c r="A42" s="99" t="str">
        <f>'PLANILHA ORÇAMENTARIA'!A65</f>
        <v>5.2.3</v>
      </c>
      <c r="B42" s="99" t="str">
        <f>UPPER(VLOOKUP($A42,'PLANILHA ORÇAMENTARIA'!$A:$J,2,FALSE))</f>
        <v>CP-17</v>
      </c>
      <c r="C42" s="99" t="str">
        <f>UPPER(VLOOKUP($A42,'PLANILHA ORÇAMENTARIA'!$A:$J,3,FALSE))</f>
        <v>ANP</v>
      </c>
      <c r="D42" s="122" t="str">
        <f>UPPER(VLOOKUP($A42,'PLANILHA ORÇAMENTARIA'!$A:$J,4,FALSE))</f>
        <v>AQUISIÇÃO DE MATERIAL ASFÁLTICO - CAP-50/70</v>
      </c>
      <c r="E42" s="99" t="str">
        <f>UPPER(VLOOKUP($A42,'PLANILHA ORÇAMENTARIA'!$A:$J,5,FALSE))</f>
        <v>T</v>
      </c>
      <c r="F42" s="100"/>
      <c r="G42" s="100"/>
      <c r="H42" s="101"/>
      <c r="I42" s="102"/>
      <c r="J42" s="102"/>
      <c r="K42" s="103"/>
      <c r="L42" s="104"/>
      <c r="M42" s="103">
        <f>SUM(M43)</f>
        <v>1.3118892890400002</v>
      </c>
    </row>
    <row r="43" spans="1:13" ht="19.899999999999999" customHeight="1">
      <c r="A43" s="738"/>
      <c r="B43" s="739"/>
      <c r="C43" s="740"/>
      <c r="D43" s="741"/>
      <c r="E43" s="739"/>
      <c r="F43" s="739"/>
      <c r="G43" s="109"/>
      <c r="H43" s="109"/>
      <c r="I43" s="109"/>
      <c r="J43" s="110"/>
      <c r="K43" s="111">
        <f>M14</f>
        <v>23.852532528000005</v>
      </c>
      <c r="L43" s="336">
        <v>5.5E-2</v>
      </c>
      <c r="M43" s="113">
        <f>K43*L43</f>
        <v>1.3118892890400002</v>
      </c>
    </row>
    <row r="44" spans="1:13" ht="19.899999999999999" customHeight="1">
      <c r="A44" s="105"/>
      <c r="B44" s="106"/>
      <c r="C44" s="107"/>
      <c r="D44" s="128"/>
      <c r="E44" s="106"/>
      <c r="F44" s="106"/>
      <c r="G44" s="109"/>
      <c r="H44" s="109"/>
      <c r="I44" s="109"/>
      <c r="J44" s="136"/>
      <c r="K44" s="129"/>
      <c r="L44" s="109"/>
      <c r="M44" s="113"/>
    </row>
    <row r="45" spans="1:13" ht="19.899999999999999" customHeight="1">
      <c r="A45" s="130"/>
      <c r="B45" s="131"/>
      <c r="C45" s="132"/>
      <c r="D45" s="133"/>
      <c r="E45" s="131"/>
      <c r="F45" s="131"/>
      <c r="G45" s="134"/>
      <c r="H45" s="134"/>
      <c r="I45" s="134"/>
      <c r="J45" s="131"/>
      <c r="K45" s="134"/>
      <c r="L45" s="134"/>
      <c r="M45" s="135"/>
    </row>
    <row r="46" spans="1:13" ht="19.899999999999999" customHeight="1">
      <c r="A46" s="139"/>
      <c r="B46" s="140"/>
      <c r="C46" s="141"/>
      <c r="D46" s="142"/>
      <c r="E46" s="140"/>
      <c r="F46" s="140"/>
      <c r="G46" s="143"/>
      <c r="H46" s="143"/>
      <c r="I46" s="143"/>
      <c r="J46" s="140"/>
      <c r="K46" s="143"/>
      <c r="L46" s="143"/>
      <c r="M46" s="144"/>
    </row>
    <row r="47" spans="1:13">
      <c r="A47" s="719"/>
      <c r="B47" s="720"/>
      <c r="C47" s="720"/>
      <c r="D47" s="720"/>
      <c r="E47" s="720"/>
      <c r="F47" s="720"/>
      <c r="G47" s="720"/>
      <c r="H47" s="720"/>
      <c r="I47" s="720"/>
      <c r="J47" s="720"/>
      <c r="K47" s="720"/>
      <c r="L47" s="720"/>
      <c r="M47" s="721"/>
    </row>
    <row r="48" spans="1:13">
      <c r="A48" s="722"/>
      <c r="M48" s="723"/>
    </row>
    <row r="49" spans="1:13">
      <c r="A49" s="722"/>
      <c r="M49" s="723"/>
    </row>
    <row r="50" spans="1:13">
      <c r="A50" s="722"/>
      <c r="M50" s="723"/>
    </row>
    <row r="51" spans="1:13">
      <c r="A51" s="722"/>
      <c r="M51" s="723"/>
    </row>
    <row r="52" spans="1:13">
      <c r="A52" s="722"/>
      <c r="M52" s="723"/>
    </row>
    <row r="53" spans="1:13">
      <c r="A53" s="722"/>
      <c r="M53" s="723"/>
    </row>
    <row r="54" spans="1:13">
      <c r="A54" s="722"/>
      <c r="M54" s="723"/>
    </row>
    <row r="55" spans="1:13">
      <c r="A55" s="722"/>
      <c r="M55" s="723"/>
    </row>
    <row r="56" spans="1:13">
      <c r="A56" s="747"/>
      <c r="B56" s="748"/>
      <c r="C56" s="748"/>
      <c r="D56" s="748"/>
      <c r="E56" s="748"/>
      <c r="F56" s="748"/>
      <c r="G56" s="748"/>
      <c r="H56" s="748"/>
      <c r="I56" s="748"/>
      <c r="J56" s="748"/>
      <c r="K56" s="748"/>
      <c r="L56" s="748"/>
      <c r="M56" s="749"/>
    </row>
  </sheetData>
  <pageMargins left="0.511811024" right="0.511811024" top="0.78740157499999996" bottom="0.78740157499999996" header="0.31496062000000002" footer="0.31496062000000002"/>
  <pageSetup paperSize="9" scale="3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88"/>
  <sheetViews>
    <sheetView showGridLines="0" view="pageBreakPreview" zoomScale="90" zoomScaleNormal="80" zoomScaleSheetLayoutView="90" workbookViewId="0">
      <pane ySplit="5" topLeftCell="A20" activePane="bottomLeft" state="frozen"/>
      <selection pane="bottomLeft" activeCell="J31" sqref="J31"/>
    </sheetView>
  </sheetViews>
  <sheetFormatPr defaultColWidth="8.85546875" defaultRowHeight="19.899999999999999" customHeight="1"/>
  <cols>
    <col min="1" max="1" width="10.7109375" style="36" customWidth="1"/>
    <col min="2" max="2" width="80.7109375" style="36" customWidth="1"/>
    <col min="3" max="7" width="12.7109375" style="36" customWidth="1"/>
    <col min="8" max="8" width="15.7109375" style="36" customWidth="1"/>
    <col min="9" max="9" width="20.7109375" style="36" customWidth="1"/>
    <col min="10" max="10" width="30.7109375" style="36" customWidth="1"/>
    <col min="11" max="11" width="25.7109375" style="36" customWidth="1"/>
    <col min="12" max="14" width="8.85546875" style="36"/>
    <col min="15" max="15" width="10.28515625" style="36" customWidth="1"/>
    <col min="16" max="16" width="12.28515625" style="36" customWidth="1"/>
    <col min="17" max="17" width="12.5703125" style="36" customWidth="1"/>
    <col min="18" max="22" width="15.7109375" style="36" customWidth="1"/>
    <col min="23" max="16384" width="8.85546875" style="36"/>
  </cols>
  <sheetData>
    <row r="1" spans="1:20" ht="30" customHeight="1">
      <c r="A1" s="750" t="s">
        <v>560</v>
      </c>
      <c r="B1" s="751"/>
      <c r="C1" s="751"/>
      <c r="D1" s="751"/>
      <c r="E1" s="751"/>
      <c r="F1" s="751"/>
      <c r="G1" s="751"/>
      <c r="H1" s="751"/>
      <c r="I1" s="751"/>
      <c r="J1" s="751"/>
      <c r="K1" s="752"/>
    </row>
    <row r="2" spans="1:20" ht="30" customHeight="1">
      <c r="A2" s="753" t="s">
        <v>561</v>
      </c>
      <c r="B2" s="754"/>
      <c r="C2" s="754"/>
      <c r="D2" s="754"/>
      <c r="E2" s="754"/>
      <c r="F2" s="754"/>
      <c r="G2" s="754"/>
      <c r="H2" s="754"/>
      <c r="I2" s="754"/>
      <c r="J2" s="754"/>
      <c r="K2" s="755"/>
    </row>
    <row r="3" spans="1:20" ht="30" customHeight="1">
      <c r="A3" s="753" t="s">
        <v>598</v>
      </c>
      <c r="B3" s="754"/>
      <c r="C3" s="754"/>
      <c r="D3" s="754"/>
      <c r="E3" s="754"/>
      <c r="F3" s="754"/>
      <c r="G3" s="754"/>
      <c r="H3" s="754"/>
      <c r="I3" s="754"/>
      <c r="J3" s="754"/>
      <c r="K3" s="755"/>
    </row>
    <row r="4" spans="1:20" ht="30" customHeight="1">
      <c r="A4" s="753" t="s">
        <v>600</v>
      </c>
      <c r="B4" s="754"/>
      <c r="C4" s="754"/>
      <c r="D4" s="754"/>
      <c r="E4" s="754"/>
      <c r="F4" s="754"/>
      <c r="G4" s="754"/>
      <c r="H4" s="754"/>
      <c r="I4" s="754"/>
      <c r="J4" s="754"/>
      <c r="K4" s="755"/>
    </row>
    <row r="5" spans="1:20" ht="29.45" customHeight="1">
      <c r="A5" s="97" t="s">
        <v>71</v>
      </c>
      <c r="B5" s="98" t="s">
        <v>74</v>
      </c>
      <c r="C5" s="97" t="s">
        <v>75</v>
      </c>
      <c r="D5" s="97" t="s">
        <v>76</v>
      </c>
      <c r="E5" s="97" t="s">
        <v>77</v>
      </c>
      <c r="F5" s="97" t="s">
        <v>78</v>
      </c>
      <c r="G5" s="97" t="s">
        <v>79</v>
      </c>
      <c r="H5" s="97" t="s">
        <v>80</v>
      </c>
      <c r="I5" s="97" t="s">
        <v>81</v>
      </c>
      <c r="J5" s="98" t="s">
        <v>352</v>
      </c>
      <c r="K5" s="97" t="s">
        <v>83</v>
      </c>
    </row>
    <row r="6" spans="1:20" ht="19.899999999999999" customHeight="1">
      <c r="A6" s="145">
        <f>'PLANILHA ORÇAMENTARIA'!A71</f>
        <v>6</v>
      </c>
      <c r="B6" s="147" t="str">
        <f>UPPER(VLOOKUP($A6,'PLANILHA ORÇAMENTARIA'!$A:$J,4,FALSE))</f>
        <v>LAGOA DE DETENÇÃO</v>
      </c>
      <c r="C6" s="147"/>
      <c r="D6" s="148"/>
      <c r="E6" s="148"/>
      <c r="F6" s="148"/>
      <c r="G6" s="146"/>
      <c r="H6" s="149"/>
      <c r="I6" s="149"/>
      <c r="J6" s="150"/>
      <c r="K6" s="151"/>
    </row>
    <row r="7" spans="1:20" ht="47.25">
      <c r="A7" s="99" t="str">
        <f>'PLANILHA ORÇAMENTARIA'!A73</f>
        <v>6.1.1</v>
      </c>
      <c r="B7" s="122" t="str">
        <f>UPPER(VLOOKUP($A7,'PLANILHA ORÇAMENTARIA'!$A:$J,4,FALSE))</f>
        <v>LIMPEZA MECANIZADA DE CAMADA VEGETAL, VEGETAÇÃO E PEQUENAS ÁRVORES (DIÂMETRO DE TRONCO MENOR QUE 0,20 M), COM TRATOR DE ESTEIRAS.AF_05/2018</v>
      </c>
      <c r="C7" s="99" t="str">
        <f>UPPER(VLOOKUP($A7,'PLANILHA ORÇAMENTARIA'!$A:$J,5,FALSE))</f>
        <v>M²</v>
      </c>
      <c r="D7" s="100"/>
      <c r="E7" s="100"/>
      <c r="F7" s="101"/>
      <c r="G7" s="102"/>
      <c r="H7" s="102"/>
      <c r="I7" s="103"/>
      <c r="J7" s="104"/>
      <c r="K7" s="103">
        <f>SUM(K8)</f>
        <v>61600</v>
      </c>
    </row>
    <row r="8" spans="1:20" ht="19.899999999999999" customHeight="1">
      <c r="A8" s="105"/>
      <c r="B8" s="108"/>
      <c r="C8" s="106"/>
      <c r="D8" s="106"/>
      <c r="E8" s="129">
        <v>280</v>
      </c>
      <c r="F8" s="129">
        <v>220</v>
      </c>
      <c r="G8" s="129"/>
      <c r="H8" s="110"/>
      <c r="I8" s="111"/>
      <c r="J8" s="112"/>
      <c r="K8" s="113">
        <f>E8*F8</f>
        <v>61600</v>
      </c>
    </row>
    <row r="9" spans="1:20" ht="19.899999999999999" customHeight="1">
      <c r="A9" s="114"/>
      <c r="B9" s="116"/>
      <c r="C9" s="115"/>
      <c r="D9" s="115"/>
      <c r="E9" s="350"/>
      <c r="F9" s="350"/>
      <c r="G9" s="350"/>
      <c r="H9" s="118"/>
      <c r="I9" s="119"/>
      <c r="J9" s="120"/>
      <c r="K9" s="121"/>
    </row>
    <row r="10" spans="1:20" ht="42" customHeight="1">
      <c r="A10" s="99" t="str">
        <f>'PLANILHA ORÇAMENTARIA'!A74</f>
        <v>6.1.2</v>
      </c>
      <c r="B10" s="122" t="str">
        <f>UPPER(VLOOKUP($A10,'PLANILHA ORÇAMENTARIA'!$A:$J,4,FALSE))</f>
        <v>LOCAÇÃO DE SERVIÇOS DE TERRAPLENAGEM DE OBRAS CIVIS</v>
      </c>
      <c r="C10" s="99" t="str">
        <f>UPPER(VLOOKUP($A10,'PLANILHA ORÇAMENTARIA'!$A:$J,5,FALSE))</f>
        <v>M²</v>
      </c>
      <c r="D10" s="100"/>
      <c r="E10" s="100"/>
      <c r="F10" s="351"/>
      <c r="G10" s="100"/>
      <c r="H10" s="100"/>
      <c r="I10" s="103"/>
      <c r="J10" s="104"/>
      <c r="K10" s="103">
        <f>SUM(K11:K12)</f>
        <v>61600</v>
      </c>
      <c r="N10" s="252" t="s">
        <v>334</v>
      </c>
      <c r="O10" s="252">
        <v>1</v>
      </c>
      <c r="P10" s="252">
        <v>2</v>
      </c>
      <c r="Q10" s="252">
        <v>3</v>
      </c>
      <c r="R10" s="252">
        <v>4</v>
      </c>
      <c r="S10" s="252">
        <v>5</v>
      </c>
      <c r="T10"/>
    </row>
    <row r="11" spans="1:20" ht="19.899999999999999" customHeight="1">
      <c r="A11" s="123"/>
      <c r="B11" s="125"/>
      <c r="C11" s="124"/>
      <c r="D11" s="124"/>
      <c r="E11" s="129">
        <f>E8</f>
        <v>280</v>
      </c>
      <c r="F11" s="129">
        <f>F8</f>
        <v>220</v>
      </c>
      <c r="G11" s="352"/>
      <c r="H11" s="353"/>
      <c r="I11" s="126"/>
      <c r="J11" s="126"/>
      <c r="K11" s="113">
        <f>E11*F11</f>
        <v>61600</v>
      </c>
      <c r="N11" s="252" t="s">
        <v>335</v>
      </c>
      <c r="O11" s="252">
        <v>744.85</v>
      </c>
      <c r="P11" s="252">
        <v>757.58</v>
      </c>
      <c r="Q11" s="252">
        <v>742.68</v>
      </c>
      <c r="R11" s="252">
        <v>735.05</v>
      </c>
      <c r="S11" s="252">
        <v>757.82</v>
      </c>
      <c r="T11"/>
    </row>
    <row r="12" spans="1:20" ht="19.899999999999999" customHeight="1">
      <c r="A12" s="105"/>
      <c r="B12" s="128"/>
      <c r="C12" s="106"/>
      <c r="D12" s="106"/>
      <c r="E12" s="129"/>
      <c r="F12" s="129"/>
      <c r="G12" s="129"/>
      <c r="H12" s="110"/>
      <c r="I12" s="129"/>
      <c r="J12" s="109"/>
      <c r="K12" s="113"/>
      <c r="N12" s="252"/>
      <c r="O12" s="252"/>
      <c r="P12" s="252">
        <f>(O11+P11)/2</f>
        <v>751.21500000000003</v>
      </c>
      <c r="Q12" s="252">
        <f>(P11+Q11)/2</f>
        <v>750.13</v>
      </c>
      <c r="R12" s="252">
        <f>(Q11+R11)/2</f>
        <v>738.86500000000001</v>
      </c>
      <c r="S12" s="252">
        <f>(R11+S11)/2</f>
        <v>746.43499999999995</v>
      </c>
      <c r="T12"/>
    </row>
    <row r="13" spans="1:20" ht="19.899999999999999" customHeight="1">
      <c r="A13" s="130"/>
      <c r="B13" s="133"/>
      <c r="C13" s="131"/>
      <c r="D13" s="131"/>
      <c r="E13" s="354"/>
      <c r="F13" s="354"/>
      <c r="G13" s="354"/>
      <c r="H13" s="355"/>
      <c r="I13" s="134"/>
      <c r="J13" s="134"/>
      <c r="K13" s="135"/>
      <c r="N13" s="252" t="s">
        <v>336</v>
      </c>
      <c r="O13" s="252"/>
      <c r="P13" s="253">
        <f>P12*40</f>
        <v>30048.600000000002</v>
      </c>
      <c r="Q13" s="253">
        <f>Q12*40</f>
        <v>30005.200000000001</v>
      </c>
      <c r="R13" s="253">
        <f>R12*40</f>
        <v>29554.6</v>
      </c>
      <c r="S13" s="253">
        <f>S12*40</f>
        <v>29857.399999999998</v>
      </c>
      <c r="T13" s="253">
        <f>SUM(P13:S13)</f>
        <v>119465.79999999999</v>
      </c>
    </row>
    <row r="14" spans="1:20" ht="19.899999999999999" customHeight="1">
      <c r="A14" s="114"/>
      <c r="B14" s="137"/>
      <c r="C14" s="115"/>
      <c r="D14" s="115"/>
      <c r="E14" s="350"/>
      <c r="F14" s="350"/>
      <c r="G14" s="350"/>
      <c r="H14" s="118"/>
      <c r="I14" s="117"/>
      <c r="J14" s="117"/>
      <c r="K14" s="121"/>
      <c r="N14" s="252"/>
      <c r="O14" s="252"/>
      <c r="P14" s="252"/>
      <c r="Q14" s="252"/>
      <c r="R14" s="252"/>
      <c r="S14" s="252"/>
      <c r="T14"/>
    </row>
    <row r="15" spans="1:20" ht="47.25">
      <c r="A15" s="99" t="str">
        <f>'PLANILHA ORÇAMENTARIA'!A76</f>
        <v>6.2.1</v>
      </c>
      <c r="B15" s="122" t="str">
        <f>UPPER(VLOOKUP($A15,'PLANILHA ORÇAMENTARIA'!$A:$J,4,FALSE))</f>
        <v>ESCAVACAO MECANICA DE MATERIAL 1A. CATEGORIA, PROVENIENTE DE CORTE DE SUBLEITO (C/TRATOR ESTEIRAS  160HP)</v>
      </c>
      <c r="C15" s="99" t="str">
        <f>UPPER(VLOOKUP($A15,'PLANILHA ORÇAMENTARIA'!$A:$J,5,FALSE))</f>
        <v>M³</v>
      </c>
      <c r="D15" s="100"/>
      <c r="E15" s="100"/>
      <c r="F15" s="351"/>
      <c r="G15" s="100"/>
      <c r="H15" s="100"/>
      <c r="I15" s="103"/>
      <c r="J15" s="104"/>
      <c r="K15" s="103">
        <f>SUM(K16:K17)</f>
        <v>490144</v>
      </c>
      <c r="N15" s="252" t="s">
        <v>334</v>
      </c>
      <c r="O15" s="252">
        <v>6</v>
      </c>
      <c r="P15" s="252">
        <v>7</v>
      </c>
      <c r="Q15" s="252">
        <v>8</v>
      </c>
      <c r="R15" s="252">
        <v>9</v>
      </c>
      <c r="S15" s="252">
        <v>10</v>
      </c>
      <c r="T15"/>
    </row>
    <row r="16" spans="1:20" ht="19.899999999999999" customHeight="1">
      <c r="A16" s="123"/>
      <c r="B16" s="125"/>
      <c r="C16" s="124"/>
      <c r="D16" s="124"/>
      <c r="E16" s="353" t="s">
        <v>407</v>
      </c>
      <c r="F16" s="353" t="s">
        <v>408</v>
      </c>
      <c r="G16" s="353" t="s">
        <v>409</v>
      </c>
      <c r="H16" s="353"/>
      <c r="I16" s="126"/>
      <c r="J16" s="126"/>
      <c r="K16" s="127"/>
      <c r="N16" s="252"/>
      <c r="O16" s="252">
        <v>1026.8699999999999</v>
      </c>
      <c r="P16" s="252">
        <v>894.39</v>
      </c>
      <c r="Q16" s="252">
        <v>809.05</v>
      </c>
      <c r="R16" s="252">
        <v>803.65</v>
      </c>
      <c r="S16" s="252">
        <v>813.62</v>
      </c>
      <c r="T16"/>
    </row>
    <row r="17" spans="1:20" ht="19.899999999999999" customHeight="1">
      <c r="A17" s="105"/>
      <c r="B17" s="128"/>
      <c r="C17" s="106"/>
      <c r="D17" s="106"/>
      <c r="E17" s="129">
        <f>(E11+E21)/2</f>
        <v>272</v>
      </c>
      <c r="F17" s="129">
        <f>(F11+F21)/2</f>
        <v>212</v>
      </c>
      <c r="G17" s="129">
        <v>8.5</v>
      </c>
      <c r="H17" s="110"/>
      <c r="I17" s="129"/>
      <c r="J17" s="109"/>
      <c r="K17" s="113">
        <f>E17*F17*G17</f>
        <v>490144</v>
      </c>
      <c r="N17" s="252"/>
      <c r="O17" s="252"/>
      <c r="P17" s="252">
        <f>(O16+P16)/2</f>
        <v>960.62999999999988</v>
      </c>
      <c r="Q17" s="252">
        <f>(P16+Q16)/2</f>
        <v>851.72</v>
      </c>
      <c r="R17" s="252">
        <f>(Q16+R16)/2</f>
        <v>806.34999999999991</v>
      </c>
      <c r="S17" s="252">
        <f>(R16+S16)/2</f>
        <v>808.63499999999999</v>
      </c>
      <c r="T17"/>
    </row>
    <row r="18" spans="1:20" ht="19.899999999999999" customHeight="1">
      <c r="A18" s="130"/>
      <c r="B18" s="133"/>
      <c r="C18" s="131"/>
      <c r="D18" s="131"/>
      <c r="E18" s="134"/>
      <c r="F18" s="134"/>
      <c r="G18" s="134"/>
      <c r="H18" s="131"/>
      <c r="I18" s="134"/>
      <c r="J18" s="134"/>
      <c r="K18" s="135"/>
      <c r="N18" s="252" t="s">
        <v>337</v>
      </c>
      <c r="O18" s="252"/>
      <c r="P18" s="253">
        <f>P17*35</f>
        <v>33622.049999999996</v>
      </c>
      <c r="Q18" s="253">
        <f>Q17*35</f>
        <v>29810.2</v>
      </c>
      <c r="R18" s="253">
        <f>R17*35</f>
        <v>28222.249999999996</v>
      </c>
      <c r="S18" s="253">
        <f>S17*35</f>
        <v>28302.224999999999</v>
      </c>
      <c r="T18" s="253">
        <f>SUM(P18:S18)</f>
        <v>119956.72500000001</v>
      </c>
    </row>
    <row r="19" spans="1:20" ht="19.899999999999999" customHeight="1">
      <c r="A19" s="114"/>
      <c r="B19" s="137"/>
      <c r="C19" s="115"/>
      <c r="D19" s="115"/>
      <c r="E19" s="117"/>
      <c r="F19" s="117"/>
      <c r="G19" s="117"/>
      <c r="H19" s="115"/>
      <c r="I19" s="117"/>
      <c r="J19" s="117"/>
      <c r="K19" s="121"/>
      <c r="N19"/>
      <c r="O19"/>
      <c r="P19"/>
      <c r="Q19"/>
      <c r="R19"/>
      <c r="S19"/>
      <c r="T19" s="301">
        <f>SUM(T13:T18)/2</f>
        <v>119711.2625</v>
      </c>
    </row>
    <row r="20" spans="1:20" ht="51.75" customHeight="1">
      <c r="A20" s="99" t="str">
        <f>'PLANILHA ORÇAMENTARIA'!A77</f>
        <v>6.2.2</v>
      </c>
      <c r="B20" s="122" t="str">
        <f>UPPER(VLOOKUP($A20,'PLANILHA ORÇAMENTARIA'!$A:$J,4,FALSE))</f>
        <v>REGULARIZACAO DE SUPERFICIES EM TERRA COM MOTONIVELADORA</v>
      </c>
      <c r="C20" s="99" t="str">
        <f>UPPER(VLOOKUP($A20,'PLANILHA ORÇAMENTARIA'!$A:$J,5,FALSE))</f>
        <v>M²</v>
      </c>
      <c r="D20" s="100"/>
      <c r="E20" s="100"/>
      <c r="F20" s="101"/>
      <c r="G20" s="102"/>
      <c r="H20" s="102"/>
      <c r="I20" s="103"/>
      <c r="J20" s="104"/>
      <c r="K20" s="103">
        <f>SUM(K21:K22)</f>
        <v>53856</v>
      </c>
    </row>
    <row r="21" spans="1:20" ht="19.899999999999999" customHeight="1">
      <c r="A21" s="123"/>
      <c r="B21" s="267" t="s">
        <v>382</v>
      </c>
      <c r="C21" s="124"/>
      <c r="D21" s="124"/>
      <c r="E21" s="129">
        <v>264</v>
      </c>
      <c r="F21" s="129">
        <v>204</v>
      </c>
      <c r="G21" s="109"/>
      <c r="H21" s="110"/>
      <c r="I21" s="111"/>
      <c r="J21" s="112"/>
      <c r="K21" s="113">
        <f>E21*F21</f>
        <v>53856</v>
      </c>
    </row>
    <row r="22" spans="1:20" ht="19.899999999999999" customHeight="1">
      <c r="A22" s="105"/>
      <c r="B22" s="128"/>
      <c r="C22" s="106"/>
      <c r="D22" s="106"/>
      <c r="E22" s="109"/>
      <c r="F22" s="109"/>
      <c r="G22" s="109"/>
      <c r="H22" s="138"/>
      <c r="I22" s="129"/>
      <c r="J22" s="109"/>
      <c r="K22" s="113"/>
    </row>
    <row r="23" spans="1:20" ht="19.899999999999999" customHeight="1">
      <c r="A23" s="130"/>
      <c r="B23" s="133"/>
      <c r="C23" s="131"/>
      <c r="D23" s="131"/>
      <c r="E23" s="134"/>
      <c r="F23" s="134"/>
      <c r="G23" s="134"/>
      <c r="H23" s="131"/>
      <c r="I23" s="134"/>
      <c r="J23" s="134"/>
      <c r="K23" s="135"/>
    </row>
    <row r="24" spans="1:20" ht="19.899999999999999" customHeight="1">
      <c r="A24" s="114"/>
      <c r="B24" s="137"/>
      <c r="C24" s="115"/>
      <c r="D24" s="115"/>
      <c r="E24" s="117"/>
      <c r="F24" s="117"/>
      <c r="G24" s="117"/>
      <c r="H24" s="115"/>
      <c r="I24" s="117"/>
      <c r="J24" s="117"/>
      <c r="K24" s="121"/>
    </row>
    <row r="25" spans="1:20" ht="69.75" customHeight="1">
      <c r="A25" s="99" t="str">
        <f>'PLANILHA ORÇAMENTARIA'!A78</f>
        <v>6.2.3</v>
      </c>
      <c r="B25" s="122" t="str">
        <f>UPPER(VLOOKUP($A25,'PLANILHA ORÇAMENTARIA'!$A:$J,4,FALSE))</f>
        <v>CARGA E DESCARGA MECANICA DE SOLO UTILIZANDO CAMINHAO BASCULANTE 6,0M3/16T E PA CARREGADEIRA SOBRE PNEUS 128 HP, CAPACIDADE DA CAÇAMBA 1,7 A 2,8 M3</v>
      </c>
      <c r="C25" s="99" t="str">
        <f>UPPER(VLOOKUP($A25,'PLANILHA ORÇAMENTARIA'!$A:$J,5,FALSE))</f>
        <v>M³</v>
      </c>
      <c r="D25" s="100"/>
      <c r="E25" s="100"/>
      <c r="F25" s="101"/>
      <c r="G25" s="102"/>
      <c r="H25" s="102"/>
      <c r="I25" s="103"/>
      <c r="J25" s="104"/>
      <c r="K25" s="103">
        <f>SUM(K26)</f>
        <v>637187.20000000007</v>
      </c>
    </row>
    <row r="26" spans="1:20" ht="19.899999999999999" customHeight="1">
      <c r="A26" s="123"/>
      <c r="B26" s="267" t="s">
        <v>383</v>
      </c>
      <c r="C26" s="124"/>
      <c r="D26" s="124"/>
      <c r="E26" s="109"/>
      <c r="F26" s="109"/>
      <c r="G26" s="109"/>
      <c r="H26" s="110"/>
      <c r="I26" s="111">
        <f>K15</f>
        <v>490144</v>
      </c>
      <c r="J26" s="265">
        <v>1.3</v>
      </c>
      <c r="K26" s="113">
        <f>I26*J26</f>
        <v>637187.20000000007</v>
      </c>
    </row>
    <row r="27" spans="1:20" ht="19.899999999999999" customHeight="1">
      <c r="A27" s="105"/>
      <c r="B27" s="267"/>
      <c r="C27" s="124"/>
      <c r="D27" s="124"/>
      <c r="E27" s="109"/>
      <c r="F27" s="109"/>
      <c r="G27" s="109"/>
      <c r="H27" s="110"/>
      <c r="I27" s="111"/>
      <c r="J27" s="265"/>
      <c r="K27" s="113"/>
    </row>
    <row r="28" spans="1:20" ht="19.899999999999999" customHeight="1">
      <c r="A28" s="130"/>
      <c r="B28" s="133"/>
      <c r="C28" s="131"/>
      <c r="D28" s="131"/>
      <c r="E28" s="134"/>
      <c r="F28" s="134"/>
      <c r="G28" s="134"/>
      <c r="H28" s="131"/>
      <c r="I28" s="134"/>
      <c r="J28" s="134"/>
      <c r="K28" s="135"/>
    </row>
    <row r="29" spans="1:20" ht="54.75" customHeight="1">
      <c r="A29" s="99" t="str">
        <f>'PLANILHA ORÇAMENTARIA'!A79</f>
        <v>6.2.4</v>
      </c>
      <c r="B29" s="122" t="str">
        <f>UPPER(VLOOKUP($A29,'PLANILHA ORÇAMENTARIA'!$A:$J,4,FALSE))</f>
        <v>TRANSPORTE COM CAMINHÃO BASCULANTE DE 18 M3, EM VIA URBANA PAVIMENTADA DMT ATÉ 30 KM (UNIDADE: TXKM).</v>
      </c>
      <c r="C29" s="99" t="str">
        <f>UPPER(VLOOKUP($A29,'PLANILHA ORÇAMENTARIA'!$A:$J,5,FALSE))</f>
        <v>T.KM</v>
      </c>
      <c r="D29" s="100"/>
      <c r="E29" s="100"/>
      <c r="F29" s="101"/>
      <c r="G29" s="102"/>
      <c r="H29" s="102"/>
      <c r="I29" s="103"/>
      <c r="J29" s="104"/>
      <c r="K29" s="103">
        <f>SUM(K30)</f>
        <v>3087907.2</v>
      </c>
    </row>
    <row r="30" spans="1:20" ht="19.899999999999999" customHeight="1">
      <c r="A30" s="123"/>
      <c r="B30" s="267" t="s">
        <v>624</v>
      </c>
      <c r="C30" s="124"/>
      <c r="D30" s="124">
        <v>1.8</v>
      </c>
      <c r="E30" s="109"/>
      <c r="F30" s="109"/>
      <c r="G30" s="109"/>
      <c r="H30" s="110"/>
      <c r="I30" s="111">
        <f>I26</f>
        <v>490144</v>
      </c>
      <c r="J30" s="265">
        <v>3.5</v>
      </c>
      <c r="K30" s="113">
        <f>D30*I30*J30</f>
        <v>3087907.2</v>
      </c>
    </row>
    <row r="31" spans="1:20" ht="19.899999999999999" customHeight="1">
      <c r="A31" s="105"/>
      <c r="B31" s="128"/>
      <c r="C31" s="106"/>
      <c r="D31" s="106"/>
      <c r="E31" s="109"/>
      <c r="F31" s="109"/>
      <c r="G31" s="109"/>
      <c r="H31" s="136"/>
      <c r="I31" s="129"/>
      <c r="J31" s="109"/>
      <c r="K31" s="113"/>
    </row>
    <row r="32" spans="1:20" ht="19.899999999999999" customHeight="1">
      <c r="A32" s="130"/>
      <c r="B32" s="133"/>
      <c r="C32" s="131"/>
      <c r="D32" s="131"/>
      <c r="E32" s="134"/>
      <c r="F32" s="134"/>
      <c r="G32" s="134"/>
      <c r="H32" s="131"/>
      <c r="I32" s="134"/>
      <c r="J32" s="134"/>
      <c r="K32" s="135"/>
    </row>
    <row r="33" spans="1:11" ht="47.25">
      <c r="A33" s="99" t="str">
        <f>'PLANILHA ORÇAMENTARIA'!A81</f>
        <v>6.3.1</v>
      </c>
      <c r="B33" s="122" t="str">
        <f>UPPER(VLOOKUP($A33,'PLANILHA ORÇAMENTARIA'!$A:$J,4,FALSE))</f>
        <v>CONCRETO FCK = 15MPA, TRAÇO 1:3,4:3,5 (CIMENTO/ AREIA MÉDIA/ BRITA 1)  - PREPARO MECÂNICO COM BETONEIRA 600 L. AF_07/2016 (TALUDE)</v>
      </c>
      <c r="C33" s="99" t="str">
        <f>UPPER(VLOOKUP($A33,'PLANILHA ORÇAMENTARIA'!$A:$J,5,FALSE))</f>
        <v>M³</v>
      </c>
      <c r="D33" s="100"/>
      <c r="E33" s="100"/>
      <c r="F33" s="101"/>
      <c r="G33" s="102"/>
      <c r="H33" s="102"/>
      <c r="I33" s="103"/>
      <c r="J33" s="104"/>
      <c r="K33" s="103">
        <f>SUM(K34:K35)</f>
        <v>696.96</v>
      </c>
    </row>
    <row r="34" spans="1:11" ht="19.899999999999999" customHeight="1">
      <c r="A34" s="123"/>
      <c r="B34" s="267" t="s">
        <v>410</v>
      </c>
      <c r="C34" s="124"/>
      <c r="D34" s="124"/>
      <c r="E34" s="129">
        <f>E8</f>
        <v>280</v>
      </c>
      <c r="F34" s="129">
        <f>E21</f>
        <v>264</v>
      </c>
      <c r="G34" s="129">
        <v>12</v>
      </c>
      <c r="H34" s="110"/>
      <c r="I34" s="111"/>
      <c r="J34" s="265">
        <v>0.06</v>
      </c>
      <c r="K34" s="113">
        <f>((E34+F34)/2*G34)*2*J34</f>
        <v>391.68</v>
      </c>
    </row>
    <row r="35" spans="1:11" ht="19.899999999999999" customHeight="1">
      <c r="A35" s="105"/>
      <c r="B35" s="128" t="s">
        <v>384</v>
      </c>
      <c r="C35" s="106"/>
      <c r="D35" s="106"/>
      <c r="E35" s="129">
        <f>F8</f>
        <v>220</v>
      </c>
      <c r="F35" s="129">
        <f>F21</f>
        <v>204</v>
      </c>
      <c r="G35" s="129">
        <v>12</v>
      </c>
      <c r="H35" s="136"/>
      <c r="I35" s="129"/>
      <c r="J35" s="265">
        <v>0.06</v>
      </c>
      <c r="K35" s="113">
        <f>((E35+F35)/2*G35)*2*J35</f>
        <v>305.27999999999997</v>
      </c>
    </row>
    <row r="36" spans="1:11" ht="19.899999999999999" customHeight="1">
      <c r="A36" s="130"/>
      <c r="B36" s="133"/>
      <c r="C36" s="131"/>
      <c r="D36" s="131"/>
      <c r="E36" s="134"/>
      <c r="F36" s="134"/>
      <c r="G36" s="134"/>
      <c r="H36" s="131"/>
      <c r="I36" s="134"/>
      <c r="J36" s="134"/>
      <c r="K36" s="135"/>
    </row>
    <row r="37" spans="1:11" ht="50.45" customHeight="1">
      <c r="A37" s="99" t="str">
        <f>'PLANILHA ORÇAMENTARIA'!A82</f>
        <v>6.3.2</v>
      </c>
      <c r="B37" s="122" t="str">
        <f>UPPER(VLOOKUP($A37,'PLANILHA ORÇAMENTARIA'!$A:$J,4,FALSE))</f>
        <v>TELA DE ACO SOLDADA NERVURADA, CA-60, Q-196, (3,11 KG/M2), DIAMETRO DO FIO = 5,0 MM, LARGURA = 2,45 M, ESPACAMENTO DA MALHA = 10 X 10 CM</v>
      </c>
      <c r="C37" s="99" t="str">
        <f>UPPER(VLOOKUP($A37,'PLANILHA ORÇAMENTARIA'!$A:$J,5,FALSE))</f>
        <v>M²</v>
      </c>
      <c r="D37" s="100"/>
      <c r="E37" s="100"/>
      <c r="F37" s="101"/>
      <c r="G37" s="102"/>
      <c r="H37" s="102"/>
      <c r="I37" s="103"/>
      <c r="J37" s="104"/>
      <c r="K37" s="103">
        <f>SUM(K38:K39)</f>
        <v>11616</v>
      </c>
    </row>
    <row r="38" spans="1:11" ht="19.899999999999999" customHeight="1">
      <c r="A38" s="123"/>
      <c r="B38" s="267" t="s">
        <v>410</v>
      </c>
      <c r="C38" s="124"/>
      <c r="D38" s="124"/>
      <c r="E38" s="129">
        <f>E34</f>
        <v>280</v>
      </c>
      <c r="F38" s="129">
        <f>F34</f>
        <v>264</v>
      </c>
      <c r="G38" s="129">
        <v>12</v>
      </c>
      <c r="H38" s="110"/>
      <c r="I38" s="111"/>
      <c r="J38" s="265"/>
      <c r="K38" s="113">
        <f>((E38+F38)/2*G38)*2</f>
        <v>6528</v>
      </c>
    </row>
    <row r="39" spans="1:11" ht="19.899999999999999" customHeight="1">
      <c r="A39" s="105"/>
      <c r="B39" s="128"/>
      <c r="C39" s="106"/>
      <c r="D39" s="106"/>
      <c r="E39" s="129">
        <f>E35</f>
        <v>220</v>
      </c>
      <c r="F39" s="129">
        <f>F35</f>
        <v>204</v>
      </c>
      <c r="G39" s="129">
        <v>12</v>
      </c>
      <c r="H39" s="136"/>
      <c r="I39" s="129"/>
      <c r="J39" s="109"/>
      <c r="K39" s="113">
        <f>((E39+F39)/2*G39)*2</f>
        <v>5088</v>
      </c>
    </row>
    <row r="40" spans="1:11" ht="19.899999999999999" customHeight="1">
      <c r="A40" s="130"/>
      <c r="B40" s="133"/>
      <c r="C40" s="131"/>
      <c r="D40" s="131"/>
      <c r="E40" s="134"/>
      <c r="F40" s="134"/>
      <c r="G40" s="134"/>
      <c r="H40" s="131"/>
      <c r="I40" s="134"/>
      <c r="J40" s="134"/>
      <c r="K40" s="135"/>
    </row>
    <row r="41" spans="1:11" ht="19.899999999999999" customHeight="1">
      <c r="A41" s="139"/>
      <c r="B41" s="142"/>
      <c r="C41" s="140"/>
      <c r="D41" s="140"/>
      <c r="E41" s="143"/>
      <c r="F41" s="143"/>
      <c r="G41" s="143"/>
      <c r="H41" s="140"/>
      <c r="I41" s="143"/>
      <c r="J41" s="143"/>
      <c r="K41" s="144"/>
    </row>
    <row r="42" spans="1:11" ht="47.25" customHeight="1">
      <c r="A42" s="99" t="str">
        <f>'PLANILHA ORÇAMENTARIA'!A84</f>
        <v>6.4.1</v>
      </c>
      <c r="B42" s="122" t="str">
        <f>UPPER(VLOOKUP($A42,'PLANILHA ORÇAMENTARIA'!$A:$J,4,FALSE))</f>
        <v>PLANTIO DE GRAMA EM PLACAS. AF_05/2018 (ENTORNO DA LAGOA)</v>
      </c>
      <c r="C42" s="99" t="str">
        <f>UPPER(VLOOKUP($A42,'PLANILHA ORÇAMENTARIA'!$A:$J,5,FALSE))</f>
        <v>M²</v>
      </c>
      <c r="D42" s="100"/>
      <c r="E42" s="100"/>
      <c r="F42" s="101"/>
      <c r="G42" s="102"/>
      <c r="H42" s="102"/>
      <c r="I42" s="103"/>
      <c r="J42" s="104"/>
      <c r="K42" s="103">
        <f>SUM(K43:K44)</f>
        <v>5100</v>
      </c>
    </row>
    <row r="43" spans="1:11" ht="19.899999999999999" customHeight="1">
      <c r="A43" s="123"/>
      <c r="B43" s="125"/>
      <c r="C43" s="124"/>
      <c r="D43" s="124">
        <v>2</v>
      </c>
      <c r="E43" s="129">
        <f>E11</f>
        <v>280</v>
      </c>
      <c r="F43" s="109">
        <v>5</v>
      </c>
      <c r="G43" s="109"/>
      <c r="H43" s="266">
        <f>D43*E43*F43</f>
        <v>2800</v>
      </c>
      <c r="I43" s="111"/>
      <c r="J43" s="112"/>
      <c r="K43" s="113">
        <f>H43</f>
        <v>2800</v>
      </c>
    </row>
    <row r="44" spans="1:11" ht="19.899999999999999" customHeight="1">
      <c r="A44" s="105"/>
      <c r="B44" s="128"/>
      <c r="C44" s="106"/>
      <c r="D44" s="106">
        <v>2</v>
      </c>
      <c r="E44" s="129">
        <f>F8+10</f>
        <v>230</v>
      </c>
      <c r="F44" s="109">
        <v>5</v>
      </c>
      <c r="G44" s="109"/>
      <c r="H44" s="266">
        <f>D44*E44*F44</f>
        <v>2300</v>
      </c>
      <c r="I44" s="129"/>
      <c r="J44" s="109"/>
      <c r="K44" s="113">
        <f>H44</f>
        <v>2300</v>
      </c>
    </row>
    <row r="45" spans="1:11" ht="19.899999999999999" customHeight="1">
      <c r="A45" s="130"/>
      <c r="B45" s="133"/>
      <c r="C45" s="131"/>
      <c r="D45" s="131"/>
      <c r="E45" s="134"/>
      <c r="F45" s="134"/>
      <c r="G45" s="134"/>
      <c r="H45" s="131"/>
      <c r="I45" s="134"/>
      <c r="J45" s="134"/>
      <c r="K45" s="135"/>
    </row>
    <row r="46" spans="1:11" ht="63">
      <c r="A46" s="99" t="str">
        <f>'PLANILHA ORÇAMENTARIA'!A85</f>
        <v>6.4.2</v>
      </c>
      <c r="B46" s="122" t="str">
        <f>UPPER(VLOOKUP($A46,'PLANILHA ORÇAMENTARIA'!$A:$J,4,FALSE))</f>
        <v>CERCA COM MOURÕES DE CONCRETO, SEÇÃO "T" PONTA INCLINADA, 10X10CM, ESPAÇAMENTO DE 2,5M, CRAVADOS 0,5M, COM 11 FIOS DE ARAME MISTO - FORNECIMENTO E INSTALAÇÃO. AF_05/2020</v>
      </c>
      <c r="C46" s="99" t="str">
        <f>UPPER(VLOOKUP($A46,'PLANILHA ORÇAMENTARIA'!$A:$J,5,FALSE))</f>
        <v>M</v>
      </c>
      <c r="D46" s="100"/>
      <c r="E46" s="100"/>
      <c r="F46" s="101"/>
      <c r="G46" s="102"/>
      <c r="H46" s="102"/>
      <c r="I46" s="103"/>
      <c r="J46" s="104"/>
      <c r="K46" s="103">
        <f>SUM(K47)</f>
        <v>1040</v>
      </c>
    </row>
    <row r="47" spans="1:11" ht="19.899999999999999" customHeight="1">
      <c r="A47" s="123"/>
      <c r="B47" s="125"/>
      <c r="C47" s="124"/>
      <c r="D47" s="124"/>
      <c r="E47" s="109">
        <v>290</v>
      </c>
      <c r="F47" s="109">
        <v>230</v>
      </c>
      <c r="G47" s="109"/>
      <c r="H47" s="110"/>
      <c r="I47" s="111"/>
      <c r="J47" s="112"/>
      <c r="K47" s="113">
        <f>(E47*2)+(F47*2)</f>
        <v>1040</v>
      </c>
    </row>
    <row r="48" spans="1:11" ht="19.899999999999999" customHeight="1">
      <c r="A48" s="105"/>
      <c r="B48" s="128"/>
      <c r="C48" s="106"/>
      <c r="D48" s="106"/>
      <c r="E48" s="109"/>
      <c r="F48" s="109"/>
      <c r="G48" s="109"/>
      <c r="H48" s="136"/>
      <c r="I48" s="129"/>
      <c r="J48" s="109"/>
      <c r="K48" s="113"/>
    </row>
    <row r="49" spans="1:19" ht="19.899999999999999" customHeight="1">
      <c r="A49" s="130"/>
      <c r="B49" s="133"/>
      <c r="C49" s="131"/>
      <c r="D49" s="131"/>
      <c r="E49" s="134"/>
      <c r="F49" s="134"/>
      <c r="G49" s="134"/>
      <c r="H49" s="131"/>
      <c r="I49" s="134"/>
      <c r="J49" s="134"/>
      <c r="K49" s="135"/>
    </row>
    <row r="50" spans="1:19" ht="54.75" customHeight="1">
      <c r="A50" s="99" t="str">
        <f>'PLANILHA ORÇAMENTARIA'!A86</f>
        <v>6.4.3</v>
      </c>
      <c r="B50" s="122" t="str">
        <f>UPPER(VLOOKUP($A50,'PLANILHA ORÇAMENTARIA'!$A:$J,4,FALSE))</f>
        <v>PORTAO DE FERRO EM CHAPA GALVANIZADA PLANA 14 GSG</v>
      </c>
      <c r="C50" s="99" t="str">
        <f>UPPER(VLOOKUP($A50,'PLANILHA ORÇAMENTARIA'!$A:$J,5,FALSE))</f>
        <v>M²</v>
      </c>
      <c r="D50" s="100"/>
      <c r="E50" s="100"/>
      <c r="F50" s="101"/>
      <c r="G50" s="102"/>
      <c r="H50" s="102"/>
      <c r="I50" s="103"/>
      <c r="J50" s="104"/>
      <c r="K50" s="103">
        <f>SUM(K51)</f>
        <v>8</v>
      </c>
    </row>
    <row r="51" spans="1:19" ht="19.899999999999999" customHeight="1">
      <c r="A51" s="123"/>
      <c r="B51" s="125"/>
      <c r="C51" s="124"/>
      <c r="D51" s="124">
        <v>1</v>
      </c>
      <c r="E51" s="109">
        <v>4</v>
      </c>
      <c r="F51" s="109">
        <v>2</v>
      </c>
      <c r="G51" s="109"/>
      <c r="H51" s="110"/>
      <c r="I51" s="111"/>
      <c r="J51" s="112"/>
      <c r="K51" s="113">
        <f>D51*E51*F51</f>
        <v>8</v>
      </c>
    </row>
    <row r="52" spans="1:19" ht="19.899999999999999" customHeight="1">
      <c r="A52" s="105"/>
      <c r="B52" s="128"/>
      <c r="C52" s="106"/>
      <c r="D52" s="106"/>
      <c r="E52" s="109"/>
      <c r="F52" s="109"/>
      <c r="G52" s="109"/>
      <c r="H52" s="136"/>
      <c r="I52" s="129"/>
      <c r="J52" s="109"/>
      <c r="K52" s="113"/>
    </row>
    <row r="53" spans="1:19" ht="19.899999999999999" customHeight="1">
      <c r="A53" s="130"/>
      <c r="B53" s="133"/>
      <c r="C53" s="131"/>
      <c r="D53" s="131"/>
      <c r="E53" s="134"/>
      <c r="F53" s="134"/>
      <c r="G53" s="134"/>
      <c r="H53" s="131"/>
      <c r="I53" s="134"/>
      <c r="J53" s="134"/>
      <c r="K53" s="135"/>
    </row>
    <row r="56" spans="1:19" ht="19.899999999999999" customHeight="1">
      <c r="L56" s="425" t="s">
        <v>459</v>
      </c>
      <c r="M56" s="415"/>
      <c r="N56" s="424"/>
      <c r="O56" s="415"/>
      <c r="P56" s="415"/>
      <c r="Q56"/>
      <c r="R56"/>
    </row>
    <row r="57" spans="1:19" ht="19.899999999999999" customHeight="1">
      <c r="L57" s="422" t="s">
        <v>460</v>
      </c>
      <c r="M57" s="422" t="s">
        <v>461</v>
      </c>
      <c r="N57" s="422" t="s">
        <v>462</v>
      </c>
      <c r="O57" s="422" t="s">
        <v>463</v>
      </c>
      <c r="P57" s="422" t="s">
        <v>464</v>
      </c>
      <c r="Q57"/>
      <c r="R57"/>
    </row>
    <row r="58" spans="1:19" ht="19.899999999999999" customHeight="1">
      <c r="L58" s="420">
        <v>1</v>
      </c>
      <c r="M58" s="420" t="s">
        <v>465</v>
      </c>
      <c r="N58" s="420">
        <v>6</v>
      </c>
      <c r="O58" s="420">
        <v>430</v>
      </c>
      <c r="P58" s="421">
        <f>N58*O58</f>
        <v>2580</v>
      </c>
      <c r="Q58" s="431">
        <v>430</v>
      </c>
      <c r="R58"/>
      <c r="S58"/>
    </row>
    <row r="59" spans="1:19" ht="19.899999999999999" customHeight="1">
      <c r="L59" s="416">
        <v>2</v>
      </c>
      <c r="M59" s="416" t="s">
        <v>465</v>
      </c>
      <c r="N59" s="416">
        <v>4</v>
      </c>
      <c r="O59" s="416" t="s">
        <v>467</v>
      </c>
      <c r="P59" s="417">
        <f>N59*Q59</f>
        <v>1320</v>
      </c>
      <c r="Q59" s="431">
        <v>330</v>
      </c>
      <c r="R59"/>
      <c r="S59"/>
    </row>
    <row r="60" spans="1:19" ht="19.899999999999999" customHeight="1">
      <c r="L60" s="416">
        <v>3</v>
      </c>
      <c r="M60" s="416" t="s">
        <v>465</v>
      </c>
      <c r="N60" s="416">
        <v>6</v>
      </c>
      <c r="O60" s="416">
        <v>535</v>
      </c>
      <c r="P60" s="417">
        <f>N60*O60</f>
        <v>3210</v>
      </c>
      <c r="Q60" s="431">
        <v>535</v>
      </c>
      <c r="R60"/>
      <c r="S60"/>
    </row>
    <row r="61" spans="1:19" ht="19.899999999999999" customHeight="1">
      <c r="L61" s="416">
        <v>4</v>
      </c>
      <c r="M61" s="416" t="s">
        <v>465</v>
      </c>
      <c r="N61" s="416">
        <v>4</v>
      </c>
      <c r="O61" s="416" t="s">
        <v>467</v>
      </c>
      <c r="P61" s="417">
        <f>N61*Q61</f>
        <v>1740</v>
      </c>
      <c r="Q61" s="431">
        <v>435</v>
      </c>
      <c r="R61"/>
      <c r="S61"/>
    </row>
    <row r="62" spans="1:19" ht="19.899999999999999" customHeight="1">
      <c r="L62" s="416">
        <v>5</v>
      </c>
      <c r="M62" s="416" t="s">
        <v>181</v>
      </c>
      <c r="N62" s="416">
        <v>3</v>
      </c>
      <c r="O62" s="416">
        <v>1062</v>
      </c>
      <c r="P62" s="417">
        <f>N62*O62</f>
        <v>3186</v>
      </c>
      <c r="Q62" s="431">
        <v>1062</v>
      </c>
      <c r="R62"/>
      <c r="S62"/>
    </row>
    <row r="63" spans="1:19" ht="19.899999999999999" customHeight="1">
      <c r="L63" s="416">
        <v>6</v>
      </c>
      <c r="M63" s="416" t="s">
        <v>181</v>
      </c>
      <c r="N63" s="416">
        <v>6</v>
      </c>
      <c r="O63" s="416" t="s">
        <v>467</v>
      </c>
      <c r="P63" s="417">
        <f>N63*Q63</f>
        <v>5100</v>
      </c>
      <c r="Q63" s="431">
        <v>850</v>
      </c>
      <c r="R63"/>
      <c r="S63"/>
    </row>
    <row r="64" spans="1:19" ht="19.899999999999999" customHeight="1">
      <c r="L64" s="416">
        <v>7</v>
      </c>
      <c r="M64" s="416" t="s">
        <v>465</v>
      </c>
      <c r="N64" s="416">
        <v>2</v>
      </c>
      <c r="O64" s="416">
        <v>560</v>
      </c>
      <c r="P64" s="417">
        <f>N64*O64</f>
        <v>1120</v>
      </c>
      <c r="Q64" s="431">
        <v>560</v>
      </c>
      <c r="R64"/>
      <c r="S64"/>
    </row>
    <row r="65" spans="12:19" ht="19.899999999999999" customHeight="1">
      <c r="L65" s="416">
        <v>8</v>
      </c>
      <c r="M65" s="416" t="s">
        <v>465</v>
      </c>
      <c r="N65" s="416">
        <v>6</v>
      </c>
      <c r="O65" s="416" t="s">
        <v>467</v>
      </c>
      <c r="P65" s="417">
        <f>N65*Q65</f>
        <v>1608</v>
      </c>
      <c r="Q65" s="431">
        <v>268</v>
      </c>
      <c r="R65"/>
      <c r="S65"/>
    </row>
    <row r="66" spans="12:19" ht="19.899999999999999" customHeight="1">
      <c r="L66" s="416">
        <v>9</v>
      </c>
      <c r="M66" s="416" t="s">
        <v>465</v>
      </c>
      <c r="N66" s="416">
        <v>6</v>
      </c>
      <c r="O66" s="416" t="s">
        <v>467</v>
      </c>
      <c r="P66" s="417">
        <f>N66*Q66</f>
        <v>1608</v>
      </c>
      <c r="Q66" s="431">
        <v>268</v>
      </c>
      <c r="R66"/>
      <c r="S66"/>
    </row>
    <row r="67" spans="12:19" ht="19.899999999999999" customHeight="1">
      <c r="L67" s="416">
        <v>10</v>
      </c>
      <c r="M67" s="416" t="s">
        <v>465</v>
      </c>
      <c r="N67" s="416">
        <v>2</v>
      </c>
      <c r="O67" s="416">
        <v>537</v>
      </c>
      <c r="P67" s="417">
        <f>N67*O67</f>
        <v>1074</v>
      </c>
      <c r="Q67" s="431">
        <v>537</v>
      </c>
      <c r="R67"/>
      <c r="S67"/>
    </row>
    <row r="68" spans="12:19" ht="19.899999999999999" customHeight="1">
      <c r="L68" s="416">
        <v>11</v>
      </c>
      <c r="M68" s="416" t="s">
        <v>465</v>
      </c>
      <c r="N68" s="416">
        <v>5</v>
      </c>
      <c r="O68" s="416" t="s">
        <v>467</v>
      </c>
      <c r="P68" s="417">
        <f t="shared" ref="P68:P73" si="0">N68*Q68</f>
        <v>1340</v>
      </c>
      <c r="Q68" s="431">
        <v>268</v>
      </c>
      <c r="R68"/>
      <c r="S68"/>
    </row>
    <row r="69" spans="12:19" ht="19.899999999999999" customHeight="1">
      <c r="L69" s="416">
        <v>12</v>
      </c>
      <c r="M69" s="416" t="s">
        <v>465</v>
      </c>
      <c r="N69" s="416">
        <v>5</v>
      </c>
      <c r="O69" s="416" t="s">
        <v>467</v>
      </c>
      <c r="P69" s="417">
        <f t="shared" si="0"/>
        <v>1340</v>
      </c>
      <c r="Q69" s="431">
        <v>268</v>
      </c>
      <c r="R69"/>
      <c r="S69"/>
    </row>
    <row r="70" spans="12:19" ht="19.899999999999999" customHeight="1">
      <c r="L70" s="416">
        <v>13</v>
      </c>
      <c r="M70" s="416" t="s">
        <v>466</v>
      </c>
      <c r="N70" s="416">
        <v>7</v>
      </c>
      <c r="O70" s="416" t="s">
        <v>467</v>
      </c>
      <c r="P70" s="417">
        <f t="shared" si="0"/>
        <v>3045</v>
      </c>
      <c r="Q70" s="431">
        <v>435</v>
      </c>
      <c r="R70"/>
      <c r="S70"/>
    </row>
    <row r="71" spans="12:19" ht="19.899999999999999" customHeight="1">
      <c r="L71" s="416">
        <v>14</v>
      </c>
      <c r="M71" s="416" t="s">
        <v>466</v>
      </c>
      <c r="N71" s="416">
        <v>7</v>
      </c>
      <c r="O71" s="416" t="s">
        <v>467</v>
      </c>
      <c r="P71" s="417">
        <f t="shared" si="0"/>
        <v>3080</v>
      </c>
      <c r="Q71" s="431">
        <v>440</v>
      </c>
      <c r="R71"/>
      <c r="S71"/>
    </row>
    <row r="72" spans="12:19" ht="19.899999999999999" customHeight="1">
      <c r="L72" s="416">
        <v>15</v>
      </c>
      <c r="M72" s="416" t="s">
        <v>466</v>
      </c>
      <c r="N72" s="416">
        <v>7</v>
      </c>
      <c r="O72" s="416" t="s">
        <v>467</v>
      </c>
      <c r="P72" s="417">
        <f t="shared" si="0"/>
        <v>3045</v>
      </c>
      <c r="Q72" s="431">
        <v>435</v>
      </c>
      <c r="R72"/>
      <c r="S72"/>
    </row>
    <row r="73" spans="12:19" ht="19.899999999999999" customHeight="1">
      <c r="L73" s="416">
        <v>16</v>
      </c>
      <c r="M73" s="416" t="s">
        <v>466</v>
      </c>
      <c r="N73" s="416">
        <v>7</v>
      </c>
      <c r="O73" s="416" t="s">
        <v>467</v>
      </c>
      <c r="P73" s="417">
        <f t="shared" si="0"/>
        <v>3080</v>
      </c>
      <c r="Q73" s="431">
        <v>440</v>
      </c>
      <c r="R73"/>
      <c r="S73"/>
    </row>
    <row r="74" spans="12:19" ht="19.899999999999999" customHeight="1">
      <c r="L74" s="416">
        <v>17</v>
      </c>
      <c r="M74" s="416" t="s">
        <v>181</v>
      </c>
      <c r="N74" s="416">
        <v>2</v>
      </c>
      <c r="O74" s="416">
        <v>522</v>
      </c>
      <c r="P74" s="417">
        <f>N74*O74</f>
        <v>1044</v>
      </c>
      <c r="Q74" s="431">
        <v>523</v>
      </c>
      <c r="R74"/>
      <c r="S74"/>
    </row>
    <row r="75" spans="12:19" ht="19.899999999999999" customHeight="1">
      <c r="L75" s="416">
        <v>18</v>
      </c>
      <c r="M75" s="416" t="s">
        <v>181</v>
      </c>
      <c r="N75" s="416">
        <v>2</v>
      </c>
      <c r="O75" s="416">
        <v>470</v>
      </c>
      <c r="P75" s="417">
        <f>N75*O75</f>
        <v>940</v>
      </c>
      <c r="Q75" s="431">
        <v>470</v>
      </c>
      <c r="R75"/>
      <c r="S75"/>
    </row>
    <row r="76" spans="12:19" ht="19.899999999999999" customHeight="1">
      <c r="L76" s="416">
        <v>19</v>
      </c>
      <c r="M76" s="416" t="s">
        <v>181</v>
      </c>
      <c r="N76" s="416">
        <v>2</v>
      </c>
      <c r="O76" s="416">
        <v>522</v>
      </c>
      <c r="P76" s="417">
        <f>N76*O76</f>
        <v>1044</v>
      </c>
      <c r="Q76" s="431">
        <v>523</v>
      </c>
      <c r="R76"/>
      <c r="S76"/>
    </row>
    <row r="77" spans="12:19" ht="19.899999999999999" customHeight="1">
      <c r="L77" s="416">
        <v>20</v>
      </c>
      <c r="M77" s="416" t="s">
        <v>181</v>
      </c>
      <c r="N77" s="416">
        <v>2</v>
      </c>
      <c r="O77" s="416">
        <v>470</v>
      </c>
      <c r="P77" s="417">
        <f>N77*O77</f>
        <v>940</v>
      </c>
      <c r="Q77" s="431">
        <v>470</v>
      </c>
      <c r="R77"/>
      <c r="S77"/>
    </row>
    <row r="78" spans="12:19" ht="19.899999999999999" customHeight="1">
      <c r="L78" s="416">
        <v>21</v>
      </c>
      <c r="M78" s="416" t="s">
        <v>181</v>
      </c>
      <c r="N78" s="416">
        <v>6</v>
      </c>
      <c r="O78" s="416" t="s">
        <v>467</v>
      </c>
      <c r="P78" s="417">
        <f>N78*Q78</f>
        <v>2082</v>
      </c>
      <c r="Q78" s="431">
        <v>347</v>
      </c>
      <c r="R78"/>
      <c r="S78"/>
    </row>
    <row r="79" spans="12:19" ht="19.899999999999999" customHeight="1">
      <c r="L79" s="416">
        <v>22</v>
      </c>
      <c r="M79" s="416" t="s">
        <v>181</v>
      </c>
      <c r="N79" s="416">
        <v>6</v>
      </c>
      <c r="O79" s="416" t="s">
        <v>467</v>
      </c>
      <c r="P79" s="417">
        <f>N79*Q79</f>
        <v>2340</v>
      </c>
      <c r="Q79" s="431">
        <v>390</v>
      </c>
      <c r="R79"/>
      <c r="S79"/>
    </row>
    <row r="80" spans="12:19" ht="19.899999999999999" customHeight="1">
      <c r="L80" s="416">
        <v>23</v>
      </c>
      <c r="M80" s="416" t="s">
        <v>181</v>
      </c>
      <c r="N80" s="416">
        <v>6</v>
      </c>
      <c r="O80" s="416" t="s">
        <v>467</v>
      </c>
      <c r="P80" s="417">
        <f>N80*Q80</f>
        <v>2082</v>
      </c>
      <c r="Q80" s="431">
        <v>347</v>
      </c>
      <c r="R80"/>
      <c r="S80"/>
    </row>
    <row r="81" spans="12:19" ht="19.899999999999999" customHeight="1">
      <c r="L81" s="416">
        <v>24</v>
      </c>
      <c r="M81" s="416" t="s">
        <v>181</v>
      </c>
      <c r="N81" s="416">
        <v>6</v>
      </c>
      <c r="O81" s="416" t="s">
        <v>467</v>
      </c>
      <c r="P81" s="417">
        <f>N81*Q81</f>
        <v>2340</v>
      </c>
      <c r="Q81" s="431">
        <v>390</v>
      </c>
      <c r="R81"/>
      <c r="S81"/>
    </row>
    <row r="82" spans="12:19" ht="19.899999999999999" customHeight="1">
      <c r="L82" s="423" t="s">
        <v>468</v>
      </c>
      <c r="M82" s="418"/>
      <c r="N82" s="418"/>
      <c r="O82" s="418"/>
      <c r="P82" s="419">
        <f>SUM(P58:P81)</f>
        <v>50288</v>
      </c>
      <c r="Q82" s="364"/>
    </row>
    <row r="84" spans="12:19" ht="19.899999999999999" customHeight="1">
      <c r="L84" s="425" t="s">
        <v>469</v>
      </c>
      <c r="M84" s="425"/>
      <c r="N84" s="425"/>
      <c r="O84" s="425"/>
      <c r="P84" s="425"/>
    </row>
    <row r="85" spans="12:19" ht="19.899999999999999" customHeight="1">
      <c r="L85" s="215" t="s">
        <v>461</v>
      </c>
      <c r="M85" s="423" t="s">
        <v>470</v>
      </c>
      <c r="N85" s="423"/>
      <c r="O85" s="215" t="s">
        <v>471</v>
      </c>
      <c r="P85" s="215" t="s">
        <v>472</v>
      </c>
    </row>
    <row r="86" spans="12:19" ht="19.899999999999999" customHeight="1">
      <c r="L86" s="420" t="s">
        <v>466</v>
      </c>
      <c r="M86" s="426">
        <v>135</v>
      </c>
      <c r="N86" s="426"/>
      <c r="O86" s="427">
        <f>M86*0.154</f>
        <v>20.79</v>
      </c>
      <c r="P86" s="427" t="s">
        <v>473</v>
      </c>
      <c r="R86" s="252"/>
    </row>
    <row r="87" spans="12:19" ht="19.899999999999999" customHeight="1">
      <c r="L87" s="416" t="s">
        <v>181</v>
      </c>
      <c r="M87" s="428">
        <v>232</v>
      </c>
      <c r="N87" s="428"/>
      <c r="O87" s="429">
        <f>M87*0.245</f>
        <v>56.839999999999996</v>
      </c>
      <c r="P87" s="429" t="s">
        <v>473</v>
      </c>
      <c r="R87" s="252"/>
    </row>
    <row r="88" spans="12:19" ht="19.899999999999999" customHeight="1">
      <c r="L88" s="422" t="s">
        <v>465</v>
      </c>
      <c r="M88" s="418">
        <v>186</v>
      </c>
      <c r="N88" s="418"/>
      <c r="O88" s="430">
        <f>M88*0.395</f>
        <v>73.47</v>
      </c>
      <c r="P88" s="430" t="s">
        <v>473</v>
      </c>
      <c r="R88" s="252"/>
    </row>
  </sheetData>
  <pageMargins left="0.511811024" right="0.511811024" top="0.78740157499999996" bottom="0.78740157499999996" header="0.31496062000000002" footer="0.31496062000000002"/>
  <pageSetup paperSize="9" scale="37" orientation="portrait" r:id="rId1"/>
  <ignoredErrors>
    <ignoredError sqref="P59:P68" formula="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O191"/>
  <sheetViews>
    <sheetView showGridLines="0" view="pageBreakPreview" topLeftCell="A169" zoomScale="140" zoomScaleNormal="115" zoomScaleSheetLayoutView="140" workbookViewId="0">
      <selection activeCell="K157" sqref="K157"/>
    </sheetView>
  </sheetViews>
  <sheetFormatPr defaultColWidth="8.85546875" defaultRowHeight="12"/>
  <cols>
    <col min="1" max="1" width="5.140625" style="41" customWidth="1"/>
    <col min="2" max="2" width="15.7109375" style="36" customWidth="1"/>
    <col min="3" max="3" width="6.7109375" style="36" bestFit="1" customWidth="1"/>
    <col min="4" max="4" width="10.140625" style="36" bestFit="1" customWidth="1"/>
    <col min="5" max="5" width="53.140625" style="36" customWidth="1"/>
    <col min="6" max="6" width="4.85546875" style="23" bestFit="1" customWidth="1"/>
    <col min="7" max="7" width="10.42578125" style="48" bestFit="1" customWidth="1"/>
    <col min="8" max="8" width="12.140625" style="36" customWidth="1"/>
    <col min="9" max="9" width="12.28515625" style="23" bestFit="1" customWidth="1"/>
    <col min="10" max="10" width="10.42578125" style="36" bestFit="1" customWidth="1"/>
    <col min="11" max="11" width="8.85546875" style="36"/>
    <col min="12" max="12" width="10.140625" style="36" bestFit="1" customWidth="1"/>
    <col min="13" max="16384" width="8.85546875" style="36"/>
  </cols>
  <sheetData>
    <row r="1" spans="1:15">
      <c r="B1" s="919" t="s">
        <v>601</v>
      </c>
      <c r="C1" s="920"/>
      <c r="D1" s="920"/>
      <c r="E1" s="920"/>
      <c r="F1" s="920"/>
      <c r="G1" s="920"/>
      <c r="H1" s="920"/>
      <c r="I1" s="921"/>
      <c r="J1" s="751"/>
      <c r="K1" s="751"/>
      <c r="L1" s="751"/>
      <c r="M1" s="751"/>
      <c r="N1" s="751"/>
      <c r="O1" s="751"/>
    </row>
    <row r="2" spans="1:15">
      <c r="B2" s="922" t="s">
        <v>561</v>
      </c>
      <c r="C2" s="923"/>
      <c r="D2" s="923"/>
      <c r="E2" s="923"/>
      <c r="F2" s="923"/>
      <c r="G2" s="923"/>
      <c r="H2" s="923"/>
      <c r="I2" s="924"/>
      <c r="J2" s="754"/>
      <c r="K2" s="754"/>
      <c r="L2" s="754"/>
      <c r="M2" s="754"/>
      <c r="N2" s="754"/>
      <c r="O2" s="754"/>
    </row>
    <row r="3" spans="1:15">
      <c r="B3" s="922" t="s">
        <v>598</v>
      </c>
      <c r="C3" s="923"/>
      <c r="D3" s="923"/>
      <c r="E3" s="923"/>
      <c r="F3" s="923"/>
      <c r="G3" s="923"/>
      <c r="H3" s="923"/>
      <c r="I3" s="924"/>
      <c r="J3" s="754"/>
      <c r="K3" s="754"/>
      <c r="L3" s="754"/>
      <c r="M3" s="754"/>
      <c r="N3" s="754"/>
      <c r="O3" s="754"/>
    </row>
    <row r="4" spans="1:15">
      <c r="B4" s="922" t="s">
        <v>285</v>
      </c>
      <c r="C4" s="923"/>
      <c r="D4" s="923"/>
      <c r="E4" s="923"/>
      <c r="F4" s="923"/>
      <c r="G4" s="923"/>
      <c r="H4" s="923"/>
      <c r="I4" s="924"/>
      <c r="J4" s="754"/>
      <c r="K4" s="754"/>
      <c r="L4" s="754"/>
      <c r="M4" s="754"/>
      <c r="N4" s="754"/>
      <c r="O4" s="754"/>
    </row>
    <row r="5" spans="1:15" ht="24">
      <c r="A5" s="36"/>
      <c r="B5" s="367"/>
      <c r="C5" s="367"/>
      <c r="D5" s="367"/>
      <c r="E5" s="367"/>
      <c r="F5" s="367"/>
      <c r="G5" s="367"/>
      <c r="H5" s="367"/>
      <c r="I5" s="757" t="s">
        <v>537</v>
      </c>
      <c r="J5" s="237"/>
      <c r="K5" s="237"/>
      <c r="L5" s="237"/>
      <c r="M5" s="237"/>
      <c r="N5" s="237"/>
      <c r="O5" s="237"/>
    </row>
    <row r="6" spans="1:15" ht="28.15" customHeight="1">
      <c r="A6" s="41" t="str">
        <f>'PLANILHA ORÇAMENTARIA'!A13</f>
        <v>2.1</v>
      </c>
      <c r="B6" s="241" t="str">
        <f>VLOOKUP(A6,'PLANILHA ORÇAMENTARIA'!A:J,2,FALSE)</f>
        <v>CP-03</v>
      </c>
      <c r="C6" s="914" t="str">
        <f>VLOOKUP(A6,'PLANILHA ORÇAMENTARIA'!A:J,4,FALSE)</f>
        <v>ADMINISTRAÇÃO LOCAL</v>
      </c>
      <c r="D6" s="914"/>
      <c r="E6" s="914"/>
      <c r="F6" s="242" t="s">
        <v>99</v>
      </c>
      <c r="G6" s="240" t="str">
        <f>VLOOKUP(A6,'PLANILHA ORÇAMENTARIA'!A:J,5,FALSE)</f>
        <v>mês</v>
      </c>
      <c r="H6" s="250" t="s">
        <v>100</v>
      </c>
      <c r="I6" s="251">
        <f>SUM(I8:I24)</f>
        <v>143112.56249999997</v>
      </c>
      <c r="J6" s="237"/>
      <c r="K6" s="239"/>
      <c r="L6" s="237"/>
      <c r="M6" s="238"/>
    </row>
    <row r="7" spans="1:15" ht="24">
      <c r="B7" s="245" t="s">
        <v>1</v>
      </c>
      <c r="C7" s="245" t="s">
        <v>101</v>
      </c>
      <c r="D7" s="246" t="s">
        <v>102</v>
      </c>
      <c r="E7" s="247" t="s">
        <v>103</v>
      </c>
      <c r="F7" s="247" t="s">
        <v>99</v>
      </c>
      <c r="G7" s="248" t="s">
        <v>46</v>
      </c>
      <c r="H7" s="249" t="s">
        <v>104</v>
      </c>
      <c r="I7" s="249" t="s">
        <v>100</v>
      </c>
      <c r="J7" s="237"/>
      <c r="K7" s="369"/>
      <c r="L7" s="237"/>
      <c r="M7" s="238"/>
    </row>
    <row r="8" spans="1:15" ht="12.75">
      <c r="B8" s="37" t="s">
        <v>105</v>
      </c>
      <c r="C8" s="37" t="s">
        <v>34</v>
      </c>
      <c r="D8" s="368" t="s">
        <v>126</v>
      </c>
      <c r="E8" s="40" t="s">
        <v>127</v>
      </c>
      <c r="F8" s="37" t="s">
        <v>37</v>
      </c>
      <c r="G8" s="53">
        <v>0.25</v>
      </c>
      <c r="H8" s="38">
        <v>26736.37</v>
      </c>
      <c r="I8" s="38">
        <f>G8*H8</f>
        <v>6684.0924999999997</v>
      </c>
      <c r="J8" s="365"/>
      <c r="K8" s="370"/>
      <c r="L8" s="373"/>
      <c r="M8" s="238"/>
    </row>
    <row r="9" spans="1:15" ht="24">
      <c r="B9" s="37" t="s">
        <v>106</v>
      </c>
      <c r="C9" s="37" t="s">
        <v>34</v>
      </c>
      <c r="D9" s="368" t="s">
        <v>128</v>
      </c>
      <c r="E9" s="39" t="s">
        <v>129</v>
      </c>
      <c r="F9" s="37" t="s">
        <v>37</v>
      </c>
      <c r="G9" s="53">
        <v>1</v>
      </c>
      <c r="H9" s="38">
        <v>21421.47</v>
      </c>
      <c r="I9" s="38">
        <f t="shared" ref="I9:I24" si="0">G9*H9</f>
        <v>21421.47</v>
      </c>
      <c r="J9" s="366"/>
      <c r="K9" s="371"/>
      <c r="L9" s="373"/>
    </row>
    <row r="10" spans="1:15" ht="24">
      <c r="B10" s="37" t="s">
        <v>107</v>
      </c>
      <c r="C10" s="37" t="s">
        <v>34</v>
      </c>
      <c r="D10" s="368" t="s">
        <v>131</v>
      </c>
      <c r="E10" s="39" t="s">
        <v>130</v>
      </c>
      <c r="F10" s="37" t="s">
        <v>37</v>
      </c>
      <c r="G10" s="53">
        <v>0.5</v>
      </c>
      <c r="H10" s="38">
        <v>22465.040000000001</v>
      </c>
      <c r="I10" s="38">
        <f t="shared" si="0"/>
        <v>11232.52</v>
      </c>
      <c r="J10" s="483"/>
      <c r="K10" s="372"/>
      <c r="L10" s="373"/>
    </row>
    <row r="11" spans="1:15" ht="12.75">
      <c r="B11" s="37" t="s">
        <v>218</v>
      </c>
      <c r="C11" s="37" t="s">
        <v>34</v>
      </c>
      <c r="D11" s="368" t="s">
        <v>534</v>
      </c>
      <c r="E11" s="39" t="s">
        <v>108</v>
      </c>
      <c r="F11" s="37" t="s">
        <v>37</v>
      </c>
      <c r="G11" s="53">
        <v>1</v>
      </c>
      <c r="H11" s="38">
        <v>6486.99</v>
      </c>
      <c r="I11" s="38">
        <f t="shared" si="0"/>
        <v>6486.99</v>
      </c>
      <c r="J11" s="366"/>
      <c r="K11" s="371"/>
      <c r="L11" s="373"/>
    </row>
    <row r="12" spans="1:15" ht="12.75">
      <c r="B12" s="37" t="s">
        <v>219</v>
      </c>
      <c r="C12" s="37" t="s">
        <v>34</v>
      </c>
      <c r="D12" s="368" t="s">
        <v>412</v>
      </c>
      <c r="E12" s="39" t="s">
        <v>109</v>
      </c>
      <c r="F12" s="37" t="s">
        <v>37</v>
      </c>
      <c r="G12" s="53">
        <v>1</v>
      </c>
      <c r="H12" s="38">
        <v>6827.15</v>
      </c>
      <c r="I12" s="38">
        <f t="shared" si="0"/>
        <v>6827.15</v>
      </c>
      <c r="J12" s="366"/>
      <c r="K12" s="371"/>
      <c r="L12" s="373"/>
    </row>
    <row r="13" spans="1:15" ht="12.75">
      <c r="B13" s="37" t="s">
        <v>113</v>
      </c>
      <c r="C13" s="37" t="s">
        <v>34</v>
      </c>
      <c r="D13" s="368" t="s">
        <v>132</v>
      </c>
      <c r="E13" s="39" t="s">
        <v>133</v>
      </c>
      <c r="F13" s="37" t="s">
        <v>37</v>
      </c>
      <c r="G13" s="53">
        <v>1</v>
      </c>
      <c r="H13" s="38">
        <v>5390.13</v>
      </c>
      <c r="I13" s="38">
        <f t="shared" si="0"/>
        <v>5390.13</v>
      </c>
      <c r="J13" s="366"/>
      <c r="K13" s="371"/>
      <c r="L13" s="373"/>
    </row>
    <row r="14" spans="1:15" ht="12.75">
      <c r="B14" s="37" t="s">
        <v>115</v>
      </c>
      <c r="C14" s="37" t="s">
        <v>34</v>
      </c>
      <c r="D14" s="368" t="s">
        <v>413</v>
      </c>
      <c r="E14" s="39" t="s">
        <v>110</v>
      </c>
      <c r="F14" s="37" t="s">
        <v>37</v>
      </c>
      <c r="G14" s="53">
        <v>1</v>
      </c>
      <c r="H14" s="38">
        <v>4570.66</v>
      </c>
      <c r="I14" s="38">
        <f t="shared" si="0"/>
        <v>4570.66</v>
      </c>
      <c r="J14" s="366"/>
      <c r="K14" s="366"/>
      <c r="L14" s="373"/>
    </row>
    <row r="15" spans="1:15" ht="24">
      <c r="B15" s="37" t="s">
        <v>220</v>
      </c>
      <c r="C15" s="37" t="s">
        <v>34</v>
      </c>
      <c r="D15" s="368" t="s">
        <v>414</v>
      </c>
      <c r="E15" s="39" t="s">
        <v>111</v>
      </c>
      <c r="F15" s="37" t="s">
        <v>37</v>
      </c>
      <c r="G15" s="53">
        <v>1</v>
      </c>
      <c r="H15" s="38">
        <v>6107.32</v>
      </c>
      <c r="I15" s="38">
        <f t="shared" si="0"/>
        <v>6107.32</v>
      </c>
      <c r="J15" s="366"/>
      <c r="K15" s="366"/>
      <c r="L15" s="373"/>
    </row>
    <row r="16" spans="1:15" ht="12.75">
      <c r="B16" s="37" t="s">
        <v>118</v>
      </c>
      <c r="C16" s="37" t="s">
        <v>34</v>
      </c>
      <c r="D16" s="368" t="s">
        <v>415</v>
      </c>
      <c r="E16" s="39" t="s">
        <v>112</v>
      </c>
      <c r="F16" s="37" t="s">
        <v>37</v>
      </c>
      <c r="G16" s="53">
        <v>1</v>
      </c>
      <c r="H16" s="38">
        <v>6594.69</v>
      </c>
      <c r="I16" s="38">
        <f t="shared" si="0"/>
        <v>6594.69</v>
      </c>
      <c r="J16" s="366"/>
      <c r="K16" s="366"/>
      <c r="L16" s="373"/>
    </row>
    <row r="17" spans="1:12" ht="12.75">
      <c r="B17" s="37" t="s">
        <v>120</v>
      </c>
      <c r="C17" s="37" t="s">
        <v>34</v>
      </c>
      <c r="D17" s="368" t="s">
        <v>416</v>
      </c>
      <c r="E17" s="39" t="s">
        <v>114</v>
      </c>
      <c r="F17" s="37" t="s">
        <v>37</v>
      </c>
      <c r="G17" s="53">
        <v>2</v>
      </c>
      <c r="H17" s="38">
        <v>3206.95</v>
      </c>
      <c r="I17" s="38">
        <f t="shared" si="0"/>
        <v>6413.9</v>
      </c>
      <c r="J17" s="366"/>
      <c r="K17" s="366"/>
      <c r="L17" s="373"/>
    </row>
    <row r="18" spans="1:12" ht="12.75">
      <c r="B18" s="37" t="s">
        <v>121</v>
      </c>
      <c r="C18" s="37" t="s">
        <v>34</v>
      </c>
      <c r="D18" s="368" t="s">
        <v>417</v>
      </c>
      <c r="E18" s="39" t="s">
        <v>116</v>
      </c>
      <c r="F18" s="37" t="s">
        <v>37</v>
      </c>
      <c r="G18" s="53">
        <v>1</v>
      </c>
      <c r="H18" s="38">
        <v>5576.03</v>
      </c>
      <c r="I18" s="38">
        <f t="shared" si="0"/>
        <v>5576.03</v>
      </c>
      <c r="J18" s="366"/>
      <c r="K18" s="366"/>
      <c r="L18" s="373"/>
    </row>
    <row r="19" spans="1:12" ht="12.75">
      <c r="B19" s="37" t="s">
        <v>123</v>
      </c>
      <c r="C19" s="37" t="s">
        <v>34</v>
      </c>
      <c r="D19" s="368" t="s">
        <v>418</v>
      </c>
      <c r="E19" s="39" t="s">
        <v>117</v>
      </c>
      <c r="F19" s="37" t="s">
        <v>37</v>
      </c>
      <c r="G19" s="53">
        <v>1</v>
      </c>
      <c r="H19" s="38">
        <v>3877.01</v>
      </c>
      <c r="I19" s="38">
        <f t="shared" si="0"/>
        <v>3877.01</v>
      </c>
      <c r="J19" s="366"/>
      <c r="K19" s="366"/>
      <c r="L19" s="373"/>
    </row>
    <row r="20" spans="1:12" ht="12.75">
      <c r="B20" s="37" t="s">
        <v>124</v>
      </c>
      <c r="C20" s="37" t="s">
        <v>34</v>
      </c>
      <c r="D20" s="368" t="s">
        <v>419</v>
      </c>
      <c r="E20" s="39" t="s">
        <v>119</v>
      </c>
      <c r="F20" s="37" t="s">
        <v>37</v>
      </c>
      <c r="G20" s="53">
        <v>1</v>
      </c>
      <c r="H20" s="38">
        <v>5516.86</v>
      </c>
      <c r="I20" s="38">
        <f t="shared" si="0"/>
        <v>5516.86</v>
      </c>
      <c r="J20" s="366"/>
      <c r="K20" s="366"/>
      <c r="L20" s="373"/>
    </row>
    <row r="21" spans="1:12" ht="12.75">
      <c r="B21" s="37" t="s">
        <v>221</v>
      </c>
      <c r="C21" s="37" t="s">
        <v>34</v>
      </c>
      <c r="D21" s="368" t="s">
        <v>134</v>
      </c>
      <c r="E21" s="39" t="s">
        <v>135</v>
      </c>
      <c r="F21" s="37" t="s">
        <v>37</v>
      </c>
      <c r="G21" s="53">
        <v>2</v>
      </c>
      <c r="H21" s="38">
        <v>3551.84</v>
      </c>
      <c r="I21" s="38">
        <f t="shared" si="0"/>
        <v>7103.68</v>
      </c>
      <c r="J21" s="366"/>
      <c r="K21" s="366"/>
      <c r="L21" s="373"/>
    </row>
    <row r="22" spans="1:12" ht="12.75">
      <c r="B22" s="37" t="s">
        <v>222</v>
      </c>
      <c r="C22" s="37" t="s">
        <v>34</v>
      </c>
      <c r="D22" s="368" t="s">
        <v>420</v>
      </c>
      <c r="E22" s="39" t="s">
        <v>122</v>
      </c>
      <c r="F22" s="37" t="s">
        <v>37</v>
      </c>
      <c r="G22" s="53">
        <v>2</v>
      </c>
      <c r="H22" s="38">
        <v>3497.46</v>
      </c>
      <c r="I22" s="38">
        <f t="shared" si="0"/>
        <v>6994.92</v>
      </c>
      <c r="J22" s="366"/>
      <c r="K22" s="366"/>
      <c r="L22" s="373"/>
    </row>
    <row r="23" spans="1:12" ht="12.75">
      <c r="B23" s="37" t="s">
        <v>223</v>
      </c>
      <c r="C23" s="37" t="s">
        <v>36</v>
      </c>
      <c r="D23" s="368">
        <v>2789</v>
      </c>
      <c r="E23" s="374" t="s">
        <v>421</v>
      </c>
      <c r="F23" s="37" t="s">
        <v>234</v>
      </c>
      <c r="G23" s="53">
        <v>2880</v>
      </c>
      <c r="H23" s="38">
        <v>10.56</v>
      </c>
      <c r="I23" s="38">
        <f t="shared" si="0"/>
        <v>30412.800000000003</v>
      </c>
      <c r="J23" s="484"/>
      <c r="L23" s="373"/>
    </row>
    <row r="24" spans="1:12" ht="24">
      <c r="B24" s="37" t="s">
        <v>224</v>
      </c>
      <c r="C24" s="37" t="s">
        <v>36</v>
      </c>
      <c r="D24" s="368" t="s">
        <v>125</v>
      </c>
      <c r="E24" s="39" t="s">
        <v>331</v>
      </c>
      <c r="F24" s="37" t="s">
        <v>37</v>
      </c>
      <c r="G24" s="53">
        <v>1</v>
      </c>
      <c r="H24" s="38">
        <v>1902.34</v>
      </c>
      <c r="I24" s="38">
        <f t="shared" si="0"/>
        <v>1902.34</v>
      </c>
      <c r="J24" s="485"/>
      <c r="K24" s="366"/>
      <c r="L24" s="373"/>
    </row>
    <row r="26" spans="1:12" ht="24.6" customHeight="1">
      <c r="A26" s="41" t="str">
        <f>'PLANILHA ORÇAMENTARIA'!A24</f>
        <v>3.9</v>
      </c>
      <c r="B26" s="241" t="str">
        <f>VLOOKUP(A26,'PLANILHA ORÇAMENTARIA'!A:J,2,FALSE)</f>
        <v>CP-04</v>
      </c>
      <c r="C26" s="914" t="str">
        <f>VLOOKUP(A26,'PLANILHA ORÇAMENTARIA'!A:J,4,FALSE)</f>
        <v>TAPUME DE CHAPA DE MADEIRA COMPENSADA, E= 6MM, COM PINTURA A CAL E REAPROVEITAMENTO DE 2X</v>
      </c>
      <c r="D26" s="914"/>
      <c r="E26" s="914"/>
      <c r="F26" s="242" t="s">
        <v>99</v>
      </c>
      <c r="G26" s="240" t="str">
        <f>VLOOKUP(A26,'PLANILHA ORÇAMENTARIA'!A:J,5,FALSE)</f>
        <v>m²</v>
      </c>
      <c r="H26" s="250" t="s">
        <v>100</v>
      </c>
      <c r="I26" s="251">
        <f>ROUND(SUM(I29:I37),2)</f>
        <v>72.56</v>
      </c>
    </row>
    <row r="27" spans="1:12" ht="24">
      <c r="B27" s="245" t="s">
        <v>1</v>
      </c>
      <c r="C27" s="245" t="s">
        <v>101</v>
      </c>
      <c r="D27" s="246" t="s">
        <v>102</v>
      </c>
      <c r="E27" s="247" t="s">
        <v>103</v>
      </c>
      <c r="F27" s="247" t="s">
        <v>99</v>
      </c>
      <c r="G27" s="248" t="s">
        <v>46</v>
      </c>
      <c r="H27" s="249" t="s">
        <v>104</v>
      </c>
      <c r="I27" s="249" t="s">
        <v>100</v>
      </c>
    </row>
    <row r="28" spans="1:12">
      <c r="B28" s="915" t="s">
        <v>209</v>
      </c>
      <c r="C28" s="915"/>
      <c r="D28" s="915"/>
      <c r="E28" s="915"/>
      <c r="F28" s="915"/>
      <c r="G28" s="915"/>
      <c r="H28" s="915"/>
      <c r="I28" s="915"/>
    </row>
    <row r="29" spans="1:12">
      <c r="B29" s="42">
        <v>1</v>
      </c>
      <c r="C29" s="42" t="s">
        <v>34</v>
      </c>
      <c r="D29" s="375">
        <v>1106</v>
      </c>
      <c r="E29" s="43" t="s">
        <v>201</v>
      </c>
      <c r="F29" s="44" t="s">
        <v>208</v>
      </c>
      <c r="G29" s="47">
        <v>0.6</v>
      </c>
      <c r="H29" s="489">
        <v>1.1000000000000001</v>
      </c>
      <c r="I29" s="49">
        <f>G29*H29</f>
        <v>0.66</v>
      </c>
    </row>
    <row r="30" spans="1:12" ht="24">
      <c r="B30" s="42">
        <v>2</v>
      </c>
      <c r="C30" s="42" t="s">
        <v>34</v>
      </c>
      <c r="D30" s="375">
        <v>4491</v>
      </c>
      <c r="E30" s="45" t="s">
        <v>202</v>
      </c>
      <c r="F30" s="44" t="s">
        <v>20</v>
      </c>
      <c r="G30" s="47">
        <v>1.58</v>
      </c>
      <c r="H30" s="489">
        <v>11.43</v>
      </c>
      <c r="I30" s="49">
        <f t="shared" ref="I30:I33" si="1">G30*H30</f>
        <v>18.0594</v>
      </c>
    </row>
    <row r="31" spans="1:12">
      <c r="B31" s="42">
        <v>3</v>
      </c>
      <c r="C31" s="42" t="s">
        <v>34</v>
      </c>
      <c r="D31" s="42">
        <v>5061</v>
      </c>
      <c r="E31" s="43" t="s">
        <v>203</v>
      </c>
      <c r="F31" s="44" t="s">
        <v>208</v>
      </c>
      <c r="G31" s="47">
        <v>0.15</v>
      </c>
      <c r="H31" s="489">
        <v>23.76</v>
      </c>
      <c r="I31" s="49">
        <f t="shared" si="1"/>
        <v>3.5640000000000001</v>
      </c>
    </row>
    <row r="32" spans="1:12">
      <c r="B32" s="42">
        <v>4</v>
      </c>
      <c r="C32" s="42" t="s">
        <v>36</v>
      </c>
      <c r="D32" s="42">
        <v>3126</v>
      </c>
      <c r="E32" s="43" t="s">
        <v>204</v>
      </c>
      <c r="F32" s="44" t="s">
        <v>207</v>
      </c>
      <c r="G32" s="47">
        <v>0.22</v>
      </c>
      <c r="H32" s="489">
        <v>2.42</v>
      </c>
      <c r="I32" s="49">
        <f t="shared" si="1"/>
        <v>0.53239999999999998</v>
      </c>
    </row>
    <row r="33" spans="1:9">
      <c r="B33" s="42">
        <v>5</v>
      </c>
      <c r="C33" s="42" t="s">
        <v>36</v>
      </c>
      <c r="D33" s="42">
        <v>625</v>
      </c>
      <c r="E33" s="43" t="s">
        <v>205</v>
      </c>
      <c r="F33" s="44" t="s">
        <v>206</v>
      </c>
      <c r="G33" s="47">
        <v>0.22700000000000001</v>
      </c>
      <c r="H33" s="489">
        <v>17.489999999999998</v>
      </c>
      <c r="I33" s="49">
        <f t="shared" si="1"/>
        <v>3.9702299999999999</v>
      </c>
    </row>
    <row r="34" spans="1:9">
      <c r="B34" s="915" t="s">
        <v>210</v>
      </c>
      <c r="C34" s="915"/>
      <c r="D34" s="915"/>
      <c r="E34" s="915"/>
      <c r="F34" s="915"/>
      <c r="G34" s="915"/>
      <c r="H34" s="915"/>
      <c r="I34" s="915"/>
    </row>
    <row r="35" spans="1:9">
      <c r="B35" s="44">
        <v>1</v>
      </c>
      <c r="C35" s="44" t="s">
        <v>34</v>
      </c>
      <c r="D35" s="44">
        <v>88262</v>
      </c>
      <c r="E35" s="43" t="s">
        <v>211</v>
      </c>
      <c r="F35" s="44" t="s">
        <v>214</v>
      </c>
      <c r="G35" s="47">
        <v>0.8</v>
      </c>
      <c r="H35" s="489">
        <v>24.01</v>
      </c>
      <c r="I35" s="50">
        <f>G35*H35</f>
        <v>19.208000000000002</v>
      </c>
    </row>
    <row r="36" spans="1:9">
      <c r="B36" s="44">
        <v>2</v>
      </c>
      <c r="C36" s="44" t="s">
        <v>34</v>
      </c>
      <c r="D36" s="44">
        <v>88310</v>
      </c>
      <c r="E36" s="43" t="s">
        <v>212</v>
      </c>
      <c r="F36" s="44" t="s">
        <v>214</v>
      </c>
      <c r="G36" s="47">
        <v>0.3</v>
      </c>
      <c r="H36" s="489">
        <v>26.1</v>
      </c>
      <c r="I36" s="50">
        <f t="shared" ref="I36:I37" si="2">G36*H36</f>
        <v>7.83</v>
      </c>
    </row>
    <row r="37" spans="1:9">
      <c r="B37" s="44">
        <v>3</v>
      </c>
      <c r="C37" s="44" t="s">
        <v>34</v>
      </c>
      <c r="D37" s="44">
        <v>88316</v>
      </c>
      <c r="E37" s="43" t="s">
        <v>213</v>
      </c>
      <c r="F37" s="44" t="s">
        <v>214</v>
      </c>
      <c r="G37" s="47">
        <v>0.95</v>
      </c>
      <c r="H37" s="489">
        <v>19.72</v>
      </c>
      <c r="I37" s="50">
        <f t="shared" si="2"/>
        <v>18.733999999999998</v>
      </c>
    </row>
    <row r="39" spans="1:9" ht="22.9" customHeight="1">
      <c r="A39" s="41" t="str">
        <f>'PLANILHA ORÇAMENTARIA'!A28</f>
        <v>4.1.1</v>
      </c>
      <c r="B39" s="241" t="str">
        <f>VLOOKUP(A39,'PLANILHA ORÇAMENTARIA'!A:J,2,FALSE)</f>
        <v>CP-05</v>
      </c>
      <c r="C39" s="914" t="str">
        <f>VLOOKUP(A39,'PLANILHA ORÇAMENTARIA'!A:J,4,FALSE)</f>
        <v>ISOLAMENTO DE OBRA COM TELA PLASTICA COM MALHA DE 5MM E ESTRUTURA DE MADEIRA PONTALETEADA COM REAPROVEITAMENTO 2X</v>
      </c>
      <c r="D39" s="914"/>
      <c r="E39" s="914"/>
      <c r="F39" s="242" t="s">
        <v>136</v>
      </c>
      <c r="G39" s="240" t="str">
        <f>VLOOKUP(A39,'PLANILHA ORÇAMENTARIA'!A:J,5,FALSE)</f>
        <v>m²</v>
      </c>
      <c r="H39" s="250"/>
      <c r="I39" s="251">
        <f>SUM(I42:I48)</f>
        <v>13.1921</v>
      </c>
    </row>
    <row r="40" spans="1:9" ht="24">
      <c r="B40" s="245" t="s">
        <v>1</v>
      </c>
      <c r="C40" s="245" t="s">
        <v>101</v>
      </c>
      <c r="D40" s="246" t="s">
        <v>102</v>
      </c>
      <c r="E40" s="247" t="s">
        <v>103</v>
      </c>
      <c r="F40" s="247" t="s">
        <v>99</v>
      </c>
      <c r="G40" s="248" t="s">
        <v>46</v>
      </c>
      <c r="H40" s="249" t="s">
        <v>104</v>
      </c>
      <c r="I40" s="249" t="s">
        <v>100</v>
      </c>
    </row>
    <row r="41" spans="1:9">
      <c r="B41" s="913" t="s">
        <v>209</v>
      </c>
      <c r="C41" s="913"/>
      <c r="D41" s="913"/>
      <c r="E41" s="913"/>
      <c r="F41" s="913"/>
      <c r="G41" s="913"/>
      <c r="H41" s="913"/>
      <c r="I41" s="913"/>
    </row>
    <row r="42" spans="1:9" ht="24">
      <c r="B42" s="65">
        <v>1</v>
      </c>
      <c r="C42" s="65" t="s">
        <v>34</v>
      </c>
      <c r="D42" s="65">
        <v>4491</v>
      </c>
      <c r="E42" s="66" t="s">
        <v>202</v>
      </c>
      <c r="F42" s="65" t="s">
        <v>20</v>
      </c>
      <c r="G42" s="72">
        <v>0.03</v>
      </c>
      <c r="H42" s="489">
        <v>11.43</v>
      </c>
      <c r="I42" s="68">
        <f>G42*H42</f>
        <v>0.34289999999999998</v>
      </c>
    </row>
    <row r="43" spans="1:9" ht="24">
      <c r="B43" s="65">
        <v>2</v>
      </c>
      <c r="C43" s="65" t="s">
        <v>34</v>
      </c>
      <c r="D43" s="65">
        <v>4509</v>
      </c>
      <c r="E43" s="66" t="s">
        <v>216</v>
      </c>
      <c r="F43" s="65" t="s">
        <v>20</v>
      </c>
      <c r="G43" s="72">
        <v>0.1</v>
      </c>
      <c r="H43" s="287">
        <v>5.8</v>
      </c>
      <c r="I43" s="68">
        <f t="shared" ref="I43:I45" si="3">G43*H43</f>
        <v>0.57999999999999996</v>
      </c>
    </row>
    <row r="44" spans="1:9">
      <c r="B44" s="65">
        <v>3</v>
      </c>
      <c r="C44" s="65" t="s">
        <v>34</v>
      </c>
      <c r="D44" s="65">
        <v>5061</v>
      </c>
      <c r="E44" s="243" t="s">
        <v>203</v>
      </c>
      <c r="F44" s="65" t="s">
        <v>208</v>
      </c>
      <c r="G44" s="72">
        <v>5.0000000000000001E-3</v>
      </c>
      <c r="H44" s="287">
        <v>23.76</v>
      </c>
      <c r="I44" s="68">
        <f t="shared" si="3"/>
        <v>0.11880000000000002</v>
      </c>
    </row>
    <row r="45" spans="1:9" ht="24">
      <c r="B45" s="65">
        <v>4</v>
      </c>
      <c r="C45" s="65" t="s">
        <v>34</v>
      </c>
      <c r="D45" s="65">
        <v>7170</v>
      </c>
      <c r="E45" s="66" t="s">
        <v>217</v>
      </c>
      <c r="F45" s="65" t="s">
        <v>207</v>
      </c>
      <c r="G45" s="72">
        <v>0.55000000000000004</v>
      </c>
      <c r="H45" s="287">
        <v>2.62</v>
      </c>
      <c r="I45" s="68">
        <f t="shared" si="3"/>
        <v>1.4410000000000003</v>
      </c>
    </row>
    <row r="46" spans="1:9">
      <c r="B46" s="913" t="s">
        <v>210</v>
      </c>
      <c r="C46" s="913"/>
      <c r="D46" s="913"/>
      <c r="E46" s="913"/>
      <c r="F46" s="913"/>
      <c r="G46" s="913"/>
      <c r="H46" s="913"/>
      <c r="I46" s="913"/>
    </row>
    <row r="47" spans="1:9">
      <c r="B47" s="65">
        <v>1</v>
      </c>
      <c r="C47" s="65" t="s">
        <v>34</v>
      </c>
      <c r="D47" s="65">
        <v>88262</v>
      </c>
      <c r="E47" s="243" t="s">
        <v>211</v>
      </c>
      <c r="F47" s="65" t="s">
        <v>214</v>
      </c>
      <c r="G47" s="72">
        <v>0.22</v>
      </c>
      <c r="H47" s="489">
        <v>24.01</v>
      </c>
      <c r="I47" s="244">
        <f>G47*H47</f>
        <v>5.2822000000000005</v>
      </c>
    </row>
    <row r="48" spans="1:9">
      <c r="B48" s="65">
        <v>2</v>
      </c>
      <c r="C48" s="65" t="s">
        <v>34</v>
      </c>
      <c r="D48" s="65">
        <v>88239</v>
      </c>
      <c r="E48" s="243" t="s">
        <v>215</v>
      </c>
      <c r="F48" s="65" t="s">
        <v>214</v>
      </c>
      <c r="G48" s="72">
        <v>0.26500000000000001</v>
      </c>
      <c r="H48" s="68">
        <v>20.48</v>
      </c>
      <c r="I48" s="244">
        <f t="shared" ref="I48" si="4">G48*H48</f>
        <v>5.4272</v>
      </c>
    </row>
    <row r="49" spans="1:11">
      <c r="B49" s="274"/>
      <c r="C49" s="274"/>
      <c r="D49" s="274"/>
      <c r="E49" s="273"/>
      <c r="F49" s="274"/>
      <c r="G49" s="272"/>
      <c r="H49" s="271"/>
      <c r="I49" s="270"/>
    </row>
    <row r="50" spans="1:11" ht="24.6" customHeight="1">
      <c r="A50" s="41" t="str">
        <f>'PLANILHA ORÇAMENTARIA'!A30</f>
        <v>4.2.1</v>
      </c>
      <c r="B50" s="280" t="str">
        <f>VLOOKUP(A50,'[131]PLANILHA ORÇAMENTARIA'!A:H,2,FALSE)</f>
        <v>CP-06</v>
      </c>
      <c r="C50" s="925" t="str">
        <f>VLOOKUP(A50,'[131]PLANILHA ORÇAMENTARIA'!A:H,4,FALSE)</f>
        <v>DEMOLIÇÃO DE PAVIMENTAÇÃO ASFÁLTICA COM UTILIZAÇÃO DE MARTELO PERFURADOR, ESPESSURA ATÉ 15 CM, EXCLUSIVE CARGA E TRANSPORTE</v>
      </c>
      <c r="D50" s="925"/>
      <c r="E50" s="925"/>
      <c r="F50" s="284" t="s">
        <v>99</v>
      </c>
      <c r="G50" s="283" t="str">
        <f>VLOOKUP(A50,'[131]PLANILHA ORÇAMENTARIA'!A:H,5,FALSE)</f>
        <v>m²</v>
      </c>
      <c r="H50" s="282" t="s">
        <v>100</v>
      </c>
      <c r="I50" s="281">
        <f>SUM(I53:I56)</f>
        <v>12.244</v>
      </c>
    </row>
    <row r="51" spans="1:11" ht="24">
      <c r="B51" s="279" t="s">
        <v>1</v>
      </c>
      <c r="C51" s="279" t="s">
        <v>101</v>
      </c>
      <c r="D51" s="278" t="s">
        <v>102</v>
      </c>
      <c r="E51" s="277" t="s">
        <v>103</v>
      </c>
      <c r="F51" s="277" t="s">
        <v>99</v>
      </c>
      <c r="G51" s="276" t="s">
        <v>46</v>
      </c>
      <c r="H51" s="275" t="s">
        <v>104</v>
      </c>
      <c r="I51" s="275" t="s">
        <v>100</v>
      </c>
    </row>
    <row r="52" spans="1:11">
      <c r="B52" s="926" t="s">
        <v>209</v>
      </c>
      <c r="C52" s="926"/>
      <c r="D52" s="926"/>
      <c r="E52" s="926"/>
      <c r="F52" s="926"/>
      <c r="G52" s="926"/>
      <c r="H52" s="926"/>
      <c r="I52" s="926"/>
    </row>
    <row r="53" spans="1:11" ht="36">
      <c r="B53" s="289">
        <v>1</v>
      </c>
      <c r="C53" s="289" t="s">
        <v>34</v>
      </c>
      <c r="D53" s="289">
        <v>90972</v>
      </c>
      <c r="E53" s="288" t="s">
        <v>360</v>
      </c>
      <c r="F53" s="289" t="s">
        <v>236</v>
      </c>
      <c r="G53" s="286">
        <v>0.1</v>
      </c>
      <c r="H53" s="287">
        <v>77.2</v>
      </c>
      <c r="I53" s="287">
        <f>G53*H53</f>
        <v>7.7200000000000006</v>
      </c>
    </row>
    <row r="54" spans="1:11" ht="24">
      <c r="B54" s="289">
        <v>2</v>
      </c>
      <c r="C54" s="289" t="s">
        <v>34</v>
      </c>
      <c r="D54" s="289">
        <v>92966</v>
      </c>
      <c r="E54" s="288" t="s">
        <v>361</v>
      </c>
      <c r="F54" s="289" t="s">
        <v>236</v>
      </c>
      <c r="G54" s="286">
        <v>0.1</v>
      </c>
      <c r="H54" s="287">
        <v>25.52</v>
      </c>
      <c r="I54" s="287">
        <f t="shared" ref="I54" si="5">G54*H54</f>
        <v>2.552</v>
      </c>
      <c r="K54" s="485"/>
    </row>
    <row r="55" spans="1:11">
      <c r="B55" s="926" t="s">
        <v>210</v>
      </c>
      <c r="C55" s="926"/>
      <c r="D55" s="926"/>
      <c r="E55" s="926"/>
      <c r="F55" s="926"/>
      <c r="G55" s="926"/>
      <c r="H55" s="926"/>
      <c r="I55" s="926"/>
    </row>
    <row r="56" spans="1:11">
      <c r="B56" s="289">
        <v>1</v>
      </c>
      <c r="C56" s="289" t="s">
        <v>34</v>
      </c>
      <c r="D56" s="289">
        <v>88316</v>
      </c>
      <c r="E56" s="285" t="s">
        <v>213</v>
      </c>
      <c r="F56" s="289" t="s">
        <v>214</v>
      </c>
      <c r="G56" s="286">
        <v>0.1</v>
      </c>
      <c r="H56" s="489">
        <v>19.72</v>
      </c>
      <c r="I56" s="269">
        <f>G56*H56</f>
        <v>1.972</v>
      </c>
    </row>
    <row r="57" spans="1:11">
      <c r="B57" s="274"/>
      <c r="C57" s="274"/>
      <c r="D57" s="274"/>
      <c r="E57" s="273"/>
      <c r="F57" s="274"/>
      <c r="G57" s="272"/>
      <c r="H57" s="271"/>
      <c r="I57" s="270"/>
    </row>
    <row r="58" spans="1:11" ht="25.9" customHeight="1">
      <c r="A58" s="41" t="str">
        <f>'PLANILHA ORÇAMENTARIA'!A45</f>
        <v>4.3.13</v>
      </c>
      <c r="B58" s="241" t="str">
        <f>VLOOKUP(A58,'PLANILHA ORÇAMENTARIA'!A:J,2,FALSE)</f>
        <v>CP-08</v>
      </c>
      <c r="C58" s="914" t="str">
        <f>VLOOKUP(A58,'PLANILHA ORÇAMENTARIA'!A:J,4,FALSE)</f>
        <v>Chaminé dos poços de visita - CPV 01 - areia e brita comerciais</v>
      </c>
      <c r="D58" s="914"/>
      <c r="E58" s="914"/>
      <c r="F58" s="242" t="s">
        <v>99</v>
      </c>
      <c r="G58" s="240" t="str">
        <f>VLOOKUP(A58,'PLANILHA ORÇAMENTARIA'!A:J,5,FALSE)</f>
        <v>un</v>
      </c>
      <c r="H58" s="250"/>
      <c r="I58" s="251">
        <f>SUM(I60:I68)</f>
        <v>866.10568079999996</v>
      </c>
    </row>
    <row r="59" spans="1:11" ht="24">
      <c r="B59" s="245" t="s">
        <v>1</v>
      </c>
      <c r="C59" s="245" t="s">
        <v>101</v>
      </c>
      <c r="D59" s="246" t="s">
        <v>102</v>
      </c>
      <c r="E59" s="247" t="s">
        <v>103</v>
      </c>
      <c r="F59" s="247" t="s">
        <v>99</v>
      </c>
      <c r="G59" s="248" t="s">
        <v>46</v>
      </c>
      <c r="H59" s="249" t="s">
        <v>104</v>
      </c>
      <c r="I59" s="249" t="s">
        <v>100</v>
      </c>
    </row>
    <row r="60" spans="1:11" ht="36">
      <c r="B60" s="42">
        <v>1</v>
      </c>
      <c r="C60" s="42" t="s">
        <v>34</v>
      </c>
      <c r="D60" s="42">
        <v>87371</v>
      </c>
      <c r="E60" s="52" t="s">
        <v>261</v>
      </c>
      <c r="F60" s="42" t="s">
        <v>19</v>
      </c>
      <c r="G60" s="54">
        <v>0.06</v>
      </c>
      <c r="H60" s="287">
        <v>638.67999999999995</v>
      </c>
      <c r="I60" s="51">
        <f t="shared" ref="I60:I64" si="6">G60*H60</f>
        <v>38.320799999999998</v>
      </c>
    </row>
    <row r="61" spans="1:11">
      <c r="B61" s="42">
        <v>2</v>
      </c>
      <c r="C61" s="42" t="s">
        <v>34</v>
      </c>
      <c r="D61" s="42">
        <v>89993</v>
      </c>
      <c r="E61" s="52" t="s">
        <v>227</v>
      </c>
      <c r="F61" s="42" t="s">
        <v>19</v>
      </c>
      <c r="G61" s="54">
        <v>1.634E-2</v>
      </c>
      <c r="H61" s="287">
        <v>994.12</v>
      </c>
      <c r="I61" s="51">
        <f t="shared" si="6"/>
        <v>16.243920800000001</v>
      </c>
    </row>
    <row r="62" spans="1:11" ht="36">
      <c r="B62" s="42">
        <v>3</v>
      </c>
      <c r="C62" s="42" t="s">
        <v>36</v>
      </c>
      <c r="D62" s="42">
        <v>140</v>
      </c>
      <c r="E62" s="52" t="s">
        <v>228</v>
      </c>
      <c r="F62" s="42" t="s">
        <v>208</v>
      </c>
      <c r="G62" s="54">
        <v>5.4</v>
      </c>
      <c r="H62" s="287">
        <v>12.82</v>
      </c>
      <c r="I62" s="51">
        <f t="shared" si="6"/>
        <v>69.228000000000009</v>
      </c>
    </row>
    <row r="63" spans="1:11" ht="36">
      <c r="B63" s="42">
        <v>4</v>
      </c>
      <c r="C63" s="42" t="s">
        <v>34</v>
      </c>
      <c r="D63" s="42">
        <v>94971</v>
      </c>
      <c r="E63" s="52" t="s">
        <v>229</v>
      </c>
      <c r="F63" s="42" t="s">
        <v>19</v>
      </c>
      <c r="G63" s="54">
        <v>0.19</v>
      </c>
      <c r="H63" s="287">
        <v>491.59</v>
      </c>
      <c r="I63" s="51">
        <f t="shared" si="6"/>
        <v>93.40209999999999</v>
      </c>
    </row>
    <row r="64" spans="1:11" ht="24">
      <c r="B64" s="42">
        <v>5</v>
      </c>
      <c r="C64" s="42" t="s">
        <v>36</v>
      </c>
      <c r="D64" s="42">
        <v>86</v>
      </c>
      <c r="E64" s="52" t="s">
        <v>230</v>
      </c>
      <c r="F64" s="42" t="s">
        <v>18</v>
      </c>
      <c r="G64" s="54">
        <v>2.59</v>
      </c>
      <c r="H64" s="287">
        <v>83.67</v>
      </c>
      <c r="I64" s="51">
        <f t="shared" si="6"/>
        <v>216.70529999999999</v>
      </c>
    </row>
    <row r="65" spans="1:11" ht="36">
      <c r="B65" s="42">
        <v>6</v>
      </c>
      <c r="C65" s="42" t="s">
        <v>34</v>
      </c>
      <c r="D65" s="42">
        <v>103320</v>
      </c>
      <c r="E65" s="52" t="s">
        <v>147</v>
      </c>
      <c r="F65" s="42" t="s">
        <v>18</v>
      </c>
      <c r="G65" s="54">
        <v>3.9</v>
      </c>
      <c r="H65" s="287">
        <v>108.98</v>
      </c>
      <c r="I65" s="51">
        <f>G65*H65</f>
        <v>425.02199999999999</v>
      </c>
    </row>
    <row r="66" spans="1:11">
      <c r="B66" s="42">
        <v>7</v>
      </c>
      <c r="C66" s="42" t="s">
        <v>34</v>
      </c>
      <c r="D66" s="42">
        <v>88316</v>
      </c>
      <c r="E66" s="52" t="s">
        <v>213</v>
      </c>
      <c r="F66" s="42" t="s">
        <v>234</v>
      </c>
      <c r="G66" s="54">
        <v>0.1</v>
      </c>
      <c r="H66" s="287">
        <v>19.72</v>
      </c>
      <c r="I66" s="51">
        <f>G66*H66</f>
        <v>1.972</v>
      </c>
    </row>
    <row r="67" spans="1:11">
      <c r="B67" s="42">
        <v>8</v>
      </c>
      <c r="C67" s="42" t="s">
        <v>34</v>
      </c>
      <c r="D67" s="42">
        <v>88309</v>
      </c>
      <c r="E67" s="52" t="s">
        <v>231</v>
      </c>
      <c r="F67" s="42" t="s">
        <v>234</v>
      </c>
      <c r="G67" s="54">
        <v>0.1</v>
      </c>
      <c r="H67" s="287">
        <v>24.41</v>
      </c>
      <c r="I67" s="51">
        <f t="shared" ref="I67:I68" si="7">G67*H67</f>
        <v>2.4410000000000003</v>
      </c>
    </row>
    <row r="68" spans="1:11" ht="36">
      <c r="B68" s="42">
        <v>9</v>
      </c>
      <c r="C68" s="42" t="s">
        <v>34</v>
      </c>
      <c r="D68" s="42">
        <v>101010</v>
      </c>
      <c r="E68" s="45" t="s">
        <v>232</v>
      </c>
      <c r="F68" s="42" t="s">
        <v>52</v>
      </c>
      <c r="G68" s="477">
        <v>0.104</v>
      </c>
      <c r="H68" s="490">
        <v>26.64</v>
      </c>
      <c r="I68" s="51">
        <f t="shared" si="7"/>
        <v>2.7705600000000001</v>
      </c>
    </row>
    <row r="69" spans="1:11">
      <c r="J69" s="486"/>
    </row>
    <row r="70" spans="1:11" ht="23.45" customHeight="1">
      <c r="A70" s="41" t="str">
        <f>'PLANILHA ORÇAMENTARIA'!A46</f>
        <v>4.3.14</v>
      </c>
      <c r="B70" s="241" t="str">
        <f>VLOOKUP(A70,'PLANILHA ORÇAMENTARIA'!A:J,2,FALSE)</f>
        <v>CP--09</v>
      </c>
      <c r="C70" s="914" t="str">
        <f>VLOOKUP(A70,'PLANILHA ORÇAMENTARIA'!A:J,4,FALSE)</f>
        <v>Fornecimento e assentamento de tampão de ferro fundido TDA-600mm, 300kg/cm², para poço de visita e caixas de passagem</v>
      </c>
      <c r="D70" s="914"/>
      <c r="E70" s="914"/>
      <c r="F70" s="242" t="s">
        <v>99</v>
      </c>
      <c r="G70" s="240" t="str">
        <f>VLOOKUP(A70,'PLANILHA ORÇAMENTARIA'!A:J,5,FALSE)</f>
        <v>un</v>
      </c>
      <c r="H70" s="250"/>
      <c r="I70" s="251">
        <f>SUM(I72:I76)</f>
        <v>839.83177000000001</v>
      </c>
      <c r="J70" s="486"/>
    </row>
    <row r="71" spans="1:11" ht="24">
      <c r="B71" s="245" t="s">
        <v>1</v>
      </c>
      <c r="C71" s="245" t="s">
        <v>101</v>
      </c>
      <c r="D71" s="246" t="s">
        <v>102</v>
      </c>
      <c r="E71" s="247" t="s">
        <v>103</v>
      </c>
      <c r="F71" s="247" t="s">
        <v>99</v>
      </c>
      <c r="G71" s="248" t="s">
        <v>46</v>
      </c>
      <c r="H71" s="249" t="s">
        <v>104</v>
      </c>
      <c r="I71" s="249" t="s">
        <v>100</v>
      </c>
      <c r="J71" s="486"/>
    </row>
    <row r="72" spans="1:11" ht="36">
      <c r="B72" s="42">
        <v>1</v>
      </c>
      <c r="C72" s="42" t="s">
        <v>34</v>
      </c>
      <c r="D72" s="42">
        <v>21090</v>
      </c>
      <c r="E72" s="52" t="s">
        <v>235</v>
      </c>
      <c r="F72" s="42" t="s">
        <v>233</v>
      </c>
      <c r="G72" s="54">
        <v>1</v>
      </c>
      <c r="H72" s="287">
        <v>792.78</v>
      </c>
      <c r="I72" s="51">
        <f>G72*H72</f>
        <v>792.78</v>
      </c>
      <c r="J72" s="488">
        <v>648.77</v>
      </c>
      <c r="K72" s="238" t="s">
        <v>540</v>
      </c>
    </row>
    <row r="73" spans="1:11">
      <c r="B73" s="42">
        <v>2</v>
      </c>
      <c r="C73" s="42" t="s">
        <v>34</v>
      </c>
      <c r="D73" s="42">
        <v>88316</v>
      </c>
      <c r="E73" s="52" t="s">
        <v>213</v>
      </c>
      <c r="F73" s="42" t="s">
        <v>234</v>
      </c>
      <c r="G73" s="54">
        <v>0.5</v>
      </c>
      <c r="H73" s="287">
        <v>19.72</v>
      </c>
      <c r="I73" s="51">
        <f>G73*H73</f>
        <v>9.86</v>
      </c>
      <c r="J73" s="487"/>
    </row>
    <row r="74" spans="1:11">
      <c r="B74" s="42">
        <v>3</v>
      </c>
      <c r="C74" s="42" t="s">
        <v>34</v>
      </c>
      <c r="D74" s="42">
        <v>88309</v>
      </c>
      <c r="E74" s="52" t="s">
        <v>231</v>
      </c>
      <c r="F74" s="42" t="s">
        <v>234</v>
      </c>
      <c r="G74" s="54">
        <v>0.5</v>
      </c>
      <c r="H74" s="287">
        <v>24.41</v>
      </c>
      <c r="I74" s="51">
        <f t="shared" ref="I74:I76" si="8">G74*H74</f>
        <v>12.205</v>
      </c>
      <c r="J74" s="487"/>
    </row>
    <row r="75" spans="1:11" ht="36">
      <c r="B75" s="42">
        <v>4</v>
      </c>
      <c r="C75" s="42" t="s">
        <v>34</v>
      </c>
      <c r="D75" s="42">
        <v>101159</v>
      </c>
      <c r="E75" s="45" t="s">
        <v>190</v>
      </c>
      <c r="F75" s="44" t="s">
        <v>19</v>
      </c>
      <c r="G75" s="57">
        <v>0.189</v>
      </c>
      <c r="H75" s="287">
        <v>129.52000000000001</v>
      </c>
      <c r="I75" s="49">
        <f t="shared" si="8"/>
        <v>24.479280000000003</v>
      </c>
      <c r="J75" s="487"/>
    </row>
    <row r="76" spans="1:11" ht="48">
      <c r="B76" s="42">
        <v>5</v>
      </c>
      <c r="C76" s="42" t="s">
        <v>34</v>
      </c>
      <c r="D76" s="42">
        <v>87296</v>
      </c>
      <c r="E76" s="52" t="s">
        <v>262</v>
      </c>
      <c r="F76" s="42" t="s">
        <v>18</v>
      </c>
      <c r="G76" s="54">
        <v>1E-3</v>
      </c>
      <c r="H76" s="287">
        <v>507.49</v>
      </c>
      <c r="I76" s="51">
        <f t="shared" si="8"/>
        <v>0.50749</v>
      </c>
      <c r="J76" s="487"/>
    </row>
    <row r="77" spans="1:11">
      <c r="J77" s="487"/>
    </row>
    <row r="78" spans="1:11" ht="25.15" customHeight="1">
      <c r="A78" s="41" t="str">
        <f>'PLANILHA ORÇAMENTARIA'!A47</f>
        <v>4.3.15</v>
      </c>
      <c r="B78" s="241" t="str">
        <f>VLOOKUP(A78,'PLANILHA ORÇAMENTARIA'!A:J,2,FALSE)</f>
        <v>CP-10</v>
      </c>
      <c r="C78" s="914" t="str">
        <f>VLOOKUP(A78,'PLANILHA ORÇAMENTARIA'!A:J,4,FALSE)</f>
        <v>CARGA E DESCARGA MECANIZADAS DE ENTULHO EM CAMINHÃO BASCULANTE 6 M³ (BOTA FORA)</v>
      </c>
      <c r="D78" s="914"/>
      <c r="E78" s="914"/>
      <c r="F78" s="242" t="s">
        <v>99</v>
      </c>
      <c r="G78" s="240" t="str">
        <f>VLOOKUP(A78,'PLANILHA ORÇAMENTARIA'!A:J,5,FALSE)</f>
        <v>m³</v>
      </c>
      <c r="H78" s="250"/>
      <c r="I78" s="251">
        <f>SUM(I80:I82)</f>
        <v>4.6285499999999997</v>
      </c>
      <c r="J78" s="487"/>
    </row>
    <row r="79" spans="1:11" ht="24">
      <c r="B79" s="245" t="s">
        <v>1</v>
      </c>
      <c r="C79" s="245" t="s">
        <v>101</v>
      </c>
      <c r="D79" s="246" t="s">
        <v>102</v>
      </c>
      <c r="E79" s="247" t="s">
        <v>103</v>
      </c>
      <c r="F79" s="247" t="s">
        <v>99</v>
      </c>
      <c r="G79" s="248" t="s">
        <v>46</v>
      </c>
      <c r="H79" s="249" t="s">
        <v>104</v>
      </c>
      <c r="I79" s="249" t="s">
        <v>100</v>
      </c>
      <c r="J79" s="487"/>
    </row>
    <row r="80" spans="1:11" ht="36">
      <c r="B80" s="42">
        <v>1</v>
      </c>
      <c r="C80" s="42" t="s">
        <v>34</v>
      </c>
      <c r="D80" s="42">
        <v>5811</v>
      </c>
      <c r="E80" s="52" t="s">
        <v>237</v>
      </c>
      <c r="F80" s="42" t="s">
        <v>236</v>
      </c>
      <c r="G80" s="54">
        <v>7.0000000000000001E-3</v>
      </c>
      <c r="H80" s="287">
        <v>200.01</v>
      </c>
      <c r="I80" s="51">
        <f>G80*H80</f>
        <v>1.4000699999999999</v>
      </c>
      <c r="J80" s="487"/>
    </row>
    <row r="81" spans="1:15" ht="36">
      <c r="B81" s="42">
        <v>2</v>
      </c>
      <c r="C81" s="42" t="s">
        <v>34</v>
      </c>
      <c r="D81" s="42">
        <v>5940</v>
      </c>
      <c r="E81" s="52" t="s">
        <v>238</v>
      </c>
      <c r="F81" s="42" t="s">
        <v>225</v>
      </c>
      <c r="G81" s="54">
        <v>1.7999999999999999E-2</v>
      </c>
      <c r="H81" s="287">
        <v>159.63999999999999</v>
      </c>
      <c r="I81" s="51">
        <f>G81*H81</f>
        <v>2.8735199999999996</v>
      </c>
      <c r="J81" s="487"/>
    </row>
    <row r="82" spans="1:15">
      <c r="B82" s="42">
        <v>3</v>
      </c>
      <c r="C82" s="42" t="s">
        <v>34</v>
      </c>
      <c r="D82" s="42">
        <v>88316</v>
      </c>
      <c r="E82" s="52" t="s">
        <v>213</v>
      </c>
      <c r="F82" s="42" t="s">
        <v>234</v>
      </c>
      <c r="G82" s="54">
        <v>1.7999999999999999E-2</v>
      </c>
      <c r="H82" s="287">
        <v>19.72</v>
      </c>
      <c r="I82" s="51">
        <f t="shared" ref="I82" si="9">G82*H82</f>
        <v>0.35495999999999994</v>
      </c>
      <c r="J82" s="487"/>
    </row>
    <row r="83" spans="1:15">
      <c r="J83" s="487"/>
    </row>
    <row r="84" spans="1:15" ht="25.9" customHeight="1">
      <c r="A84" s="41" t="str">
        <f>'PLANILHA ORÇAMENTARIA'!A56</f>
        <v>5.1.1</v>
      </c>
      <c r="B84" s="241" t="str">
        <f>VLOOKUP(A84,'PLANILHA ORÇAMENTARIA'!A:J,2,FALSE)</f>
        <v>CP-11</v>
      </c>
      <c r="C84" s="914" t="str">
        <f>VLOOKUP(A84,'PLANILHA ORÇAMENTARIA'!A:J,4,FALSE)</f>
        <v>EXECUÇÃO DE IMPRIMAÇÃO COM ASFALTO DILUÍDO CM-30. AF_09/2017</v>
      </c>
      <c r="D84" s="914"/>
      <c r="E84" s="914"/>
      <c r="F84" s="242" t="s">
        <v>99</v>
      </c>
      <c r="G84" s="240" t="str">
        <f>VLOOKUP(A84,'PLANILHA ORÇAMENTARIA'!A:J,5,FALSE)</f>
        <v>m²</v>
      </c>
      <c r="H84" s="250"/>
      <c r="I84" s="251">
        <f>SUM(I86:I93)</f>
        <v>6.5349960000000005</v>
      </c>
      <c r="J84" s="487"/>
    </row>
    <row r="85" spans="1:15" ht="24">
      <c r="B85" s="245" t="s">
        <v>1</v>
      </c>
      <c r="C85" s="245" t="s">
        <v>101</v>
      </c>
      <c r="D85" s="246" t="s">
        <v>102</v>
      </c>
      <c r="E85" s="247" t="s">
        <v>103</v>
      </c>
      <c r="F85" s="247" t="s">
        <v>99</v>
      </c>
      <c r="G85" s="248" t="s">
        <v>46</v>
      </c>
      <c r="H85" s="249" t="s">
        <v>104</v>
      </c>
      <c r="I85" s="249" t="s">
        <v>100</v>
      </c>
      <c r="J85" s="487"/>
    </row>
    <row r="86" spans="1:15" ht="36">
      <c r="B86" s="42">
        <v>1</v>
      </c>
      <c r="C86" s="42" t="s">
        <v>34</v>
      </c>
      <c r="D86" s="42">
        <v>5839</v>
      </c>
      <c r="E86" s="52" t="s">
        <v>239</v>
      </c>
      <c r="F86" s="42" t="s">
        <v>225</v>
      </c>
      <c r="G86" s="478">
        <v>2E-3</v>
      </c>
      <c r="H86" s="491">
        <v>9.33</v>
      </c>
      <c r="I86" s="479">
        <f>G86*H86</f>
        <v>1.866E-2</v>
      </c>
      <c r="J86" s="487"/>
    </row>
    <row r="87" spans="1:15" ht="48">
      <c r="B87" s="42">
        <v>2</v>
      </c>
      <c r="C87" s="42" t="s">
        <v>34</v>
      </c>
      <c r="D87" s="42">
        <v>83362</v>
      </c>
      <c r="E87" s="52" t="s">
        <v>240</v>
      </c>
      <c r="F87" s="42" t="s">
        <v>225</v>
      </c>
      <c r="G87" s="478">
        <v>1E-3</v>
      </c>
      <c r="H87" s="491">
        <v>264.33</v>
      </c>
      <c r="I87" s="479">
        <f>G87*H87</f>
        <v>0.26433000000000001</v>
      </c>
      <c r="J87" s="487"/>
    </row>
    <row r="88" spans="1:15">
      <c r="B88" s="42">
        <v>3</v>
      </c>
      <c r="C88" s="42" t="s">
        <v>34</v>
      </c>
      <c r="D88" s="42">
        <v>88316</v>
      </c>
      <c r="E88" s="52" t="s">
        <v>213</v>
      </c>
      <c r="F88" s="42" t="s">
        <v>234</v>
      </c>
      <c r="G88" s="478">
        <v>5.7999999999999996E-3</v>
      </c>
      <c r="H88" s="491">
        <v>19.72</v>
      </c>
      <c r="I88" s="479">
        <f t="shared" ref="I88:I93" si="10">G88*H88</f>
        <v>0.11437599999999999</v>
      </c>
      <c r="J88" s="487"/>
    </row>
    <row r="89" spans="1:15" ht="24">
      <c r="B89" s="42">
        <v>4</v>
      </c>
      <c r="C89" s="42" t="s">
        <v>34</v>
      </c>
      <c r="D89" s="42">
        <v>89035</v>
      </c>
      <c r="E89" s="52" t="s">
        <v>241</v>
      </c>
      <c r="F89" s="42" t="s">
        <v>225</v>
      </c>
      <c r="G89" s="480">
        <v>1.6999999999999999E-3</v>
      </c>
      <c r="H89" s="492">
        <v>120.09</v>
      </c>
      <c r="I89" s="479">
        <f t="shared" si="10"/>
        <v>0.204153</v>
      </c>
      <c r="J89" s="487"/>
    </row>
    <row r="90" spans="1:15" ht="24">
      <c r="B90" s="42">
        <v>5</v>
      </c>
      <c r="C90" s="42" t="s">
        <v>34</v>
      </c>
      <c r="D90" s="42">
        <v>89036</v>
      </c>
      <c r="E90" s="52" t="s">
        <v>242</v>
      </c>
      <c r="F90" s="42" t="s">
        <v>226</v>
      </c>
      <c r="G90" s="480">
        <v>4.1000000000000003E-3</v>
      </c>
      <c r="H90" s="492">
        <v>38.82</v>
      </c>
      <c r="I90" s="479">
        <f t="shared" si="10"/>
        <v>0.15916200000000003</v>
      </c>
      <c r="J90" s="487"/>
    </row>
    <row r="91" spans="1:15" ht="48">
      <c r="B91" s="42">
        <v>6</v>
      </c>
      <c r="C91" s="42" t="s">
        <v>34</v>
      </c>
      <c r="D91" s="42">
        <v>91486</v>
      </c>
      <c r="E91" s="52" t="s">
        <v>243</v>
      </c>
      <c r="F91" s="42" t="s">
        <v>226</v>
      </c>
      <c r="G91" s="480">
        <v>4.8999999999999998E-3</v>
      </c>
      <c r="H91" s="492">
        <v>67.150000000000006</v>
      </c>
      <c r="I91" s="479">
        <f t="shared" si="10"/>
        <v>0.32903500000000002</v>
      </c>
      <c r="J91" s="487"/>
    </row>
    <row r="92" spans="1:15" ht="36">
      <c r="B92" s="42">
        <v>7</v>
      </c>
      <c r="C92" s="42" t="s">
        <v>34</v>
      </c>
      <c r="D92" s="42">
        <v>5841</v>
      </c>
      <c r="E92" s="52" t="s">
        <v>244</v>
      </c>
      <c r="F92" s="42" t="s">
        <v>226</v>
      </c>
      <c r="G92" s="480">
        <v>4.0000000000000001E-3</v>
      </c>
      <c r="H92" s="492">
        <v>4.6900000000000004</v>
      </c>
      <c r="I92" s="479">
        <f t="shared" si="10"/>
        <v>1.8760000000000002E-2</v>
      </c>
      <c r="J92" s="487"/>
    </row>
    <row r="93" spans="1:15">
      <c r="B93" s="42">
        <v>8</v>
      </c>
      <c r="C93" s="42" t="s">
        <v>374</v>
      </c>
      <c r="D93" s="42" t="s">
        <v>542</v>
      </c>
      <c r="E93" s="52" t="s">
        <v>245</v>
      </c>
      <c r="F93" s="42" t="s">
        <v>208</v>
      </c>
      <c r="G93" s="480">
        <v>1.2</v>
      </c>
      <c r="H93" s="502">
        <f>'COTAÇÃO - MAT. BET.'!C11</f>
        <v>4.5221</v>
      </c>
      <c r="I93" s="479">
        <f t="shared" si="10"/>
        <v>5.42652</v>
      </c>
      <c r="J93" s="487"/>
      <c r="M93" s="503">
        <f>8.92*0.85</f>
        <v>7.5819999999999999</v>
      </c>
      <c r="N93" s="504" t="s">
        <v>541</v>
      </c>
      <c r="O93" s="505"/>
    </row>
    <row r="94" spans="1:15">
      <c r="J94" s="487"/>
    </row>
    <row r="95" spans="1:15" ht="23.45" customHeight="1">
      <c r="A95" s="41" t="str">
        <f>'PLANILHA ORÇAMENTARIA'!A57</f>
        <v>5.1.2</v>
      </c>
      <c r="B95" s="241" t="str">
        <f>VLOOKUP(A95,'PLANILHA ORÇAMENTARIA'!A:J,2,FALSE)</f>
        <v>CP-12</v>
      </c>
      <c r="C95" s="914" t="str">
        <f>VLOOKUP(A95,'PLANILHA ORÇAMENTARIA'!A:J,4,FALSE)</f>
        <v>CONSTRUÇÃO DE PAVIMENTO COM APLICAÇÃO DE CONCRETO BETUMINOSO USINADO A QUENTE (CBUQ), CAMADA DE ROLAMENTO, COM ESPESSURA DE 3,0 CM - EXCLUSIVE TRANSPORTE. AF_03/2017</v>
      </c>
      <c r="D95" s="914"/>
      <c r="E95" s="914"/>
      <c r="F95" s="242" t="s">
        <v>99</v>
      </c>
      <c r="G95" s="240" t="str">
        <f>VLOOKUP(A95,'PLANILHA ORÇAMENTARIA'!A:J,5,FALSE)</f>
        <v>m³</v>
      </c>
      <c r="H95" s="250"/>
      <c r="I95" s="251">
        <f>SUM(I97:I107)</f>
        <v>1564.5650281999999</v>
      </c>
      <c r="J95" s="487"/>
    </row>
    <row r="96" spans="1:15" ht="24">
      <c r="B96" s="245" t="s">
        <v>1</v>
      </c>
      <c r="C96" s="245" t="s">
        <v>101</v>
      </c>
      <c r="D96" s="246" t="s">
        <v>102</v>
      </c>
      <c r="E96" s="247" t="s">
        <v>103</v>
      </c>
      <c r="F96" s="247" t="s">
        <v>99</v>
      </c>
      <c r="G96" s="248" t="s">
        <v>46</v>
      </c>
      <c r="H96" s="249" t="s">
        <v>104</v>
      </c>
      <c r="I96" s="249" t="s">
        <v>100</v>
      </c>
      <c r="J96" s="487"/>
    </row>
    <row r="97" spans="1:11" ht="36">
      <c r="B97" s="42">
        <v>1</v>
      </c>
      <c r="C97" s="42" t="s">
        <v>34</v>
      </c>
      <c r="D97" s="42">
        <v>1518</v>
      </c>
      <c r="E97" s="52" t="s">
        <v>263</v>
      </c>
      <c r="F97" s="42" t="s">
        <v>256</v>
      </c>
      <c r="G97" s="55">
        <v>2.5548000000000002</v>
      </c>
      <c r="H97" s="287">
        <v>530</v>
      </c>
      <c r="I97" s="51">
        <f>G97*H97</f>
        <v>1354.0440000000001</v>
      </c>
      <c r="J97" s="487">
        <v>530</v>
      </c>
      <c r="K97" s="238" t="s">
        <v>535</v>
      </c>
    </row>
    <row r="98" spans="1:11" ht="36">
      <c r="B98" s="42">
        <v>2</v>
      </c>
      <c r="C98" s="42" t="s">
        <v>34</v>
      </c>
      <c r="D98" s="42">
        <v>5835</v>
      </c>
      <c r="E98" s="52" t="s">
        <v>246</v>
      </c>
      <c r="F98" s="42" t="s">
        <v>225</v>
      </c>
      <c r="G98" s="55">
        <v>7.7299999999999994E-2</v>
      </c>
      <c r="H98" s="287">
        <v>339.15</v>
      </c>
      <c r="I98" s="51">
        <f>G98*H98</f>
        <v>26.216294999999995</v>
      </c>
      <c r="J98" s="487"/>
      <c r="K98" s="238"/>
    </row>
    <row r="99" spans="1:11" ht="36">
      <c r="B99" s="42">
        <v>3</v>
      </c>
      <c r="C99" s="42" t="s">
        <v>34</v>
      </c>
      <c r="D99" s="42">
        <v>5837</v>
      </c>
      <c r="E99" s="52" t="s">
        <v>247</v>
      </c>
      <c r="F99" s="42" t="s">
        <v>226</v>
      </c>
      <c r="G99" s="55">
        <v>0.15809999999999999</v>
      </c>
      <c r="H99" s="287">
        <v>126.55</v>
      </c>
      <c r="I99" s="51">
        <f t="shared" ref="I99:I106" si="11">G99*H99</f>
        <v>20.007555</v>
      </c>
      <c r="J99" s="487"/>
      <c r="K99" s="238"/>
    </row>
    <row r="100" spans="1:11">
      <c r="B100" s="42">
        <v>4</v>
      </c>
      <c r="C100" s="42" t="s">
        <v>34</v>
      </c>
      <c r="D100" s="42">
        <v>88314</v>
      </c>
      <c r="E100" s="45" t="s">
        <v>248</v>
      </c>
      <c r="F100" s="42" t="s">
        <v>214</v>
      </c>
      <c r="G100" s="55">
        <v>1.88334</v>
      </c>
      <c r="H100" s="287">
        <v>22.93</v>
      </c>
      <c r="I100" s="51">
        <f t="shared" si="11"/>
        <v>43.184986199999997</v>
      </c>
      <c r="J100" s="487"/>
      <c r="K100" s="238"/>
    </row>
    <row r="101" spans="1:11" ht="48">
      <c r="B101" s="42">
        <v>5</v>
      </c>
      <c r="C101" s="42" t="s">
        <v>34</v>
      </c>
      <c r="D101" s="42">
        <v>91386</v>
      </c>
      <c r="E101" s="45" t="s">
        <v>249</v>
      </c>
      <c r="F101" s="42" t="s">
        <v>225</v>
      </c>
      <c r="G101" s="55">
        <v>7.7299999999999994E-2</v>
      </c>
      <c r="H101" s="287">
        <v>263.36</v>
      </c>
      <c r="I101" s="51">
        <f t="shared" si="11"/>
        <v>20.357727999999998</v>
      </c>
      <c r="J101" s="487"/>
      <c r="K101" s="238"/>
    </row>
    <row r="102" spans="1:11" ht="36">
      <c r="B102" s="42">
        <v>6</v>
      </c>
      <c r="C102" s="42" t="s">
        <v>34</v>
      </c>
      <c r="D102" s="42">
        <v>95631</v>
      </c>
      <c r="E102" s="45" t="s">
        <v>250</v>
      </c>
      <c r="F102" s="42" t="s">
        <v>225</v>
      </c>
      <c r="G102" s="55">
        <v>0.1118</v>
      </c>
      <c r="H102" s="287">
        <v>230.54</v>
      </c>
      <c r="I102" s="51">
        <f t="shared" si="11"/>
        <v>25.774372</v>
      </c>
      <c r="J102" s="487"/>
      <c r="K102" s="238"/>
    </row>
    <row r="103" spans="1:11" ht="36">
      <c r="B103" s="42">
        <v>7</v>
      </c>
      <c r="C103" s="42" t="s">
        <v>34</v>
      </c>
      <c r="D103" s="42">
        <v>95632</v>
      </c>
      <c r="E103" s="45" t="s">
        <v>251</v>
      </c>
      <c r="F103" s="42" t="s">
        <v>226</v>
      </c>
      <c r="G103" s="55">
        <v>0.1236</v>
      </c>
      <c r="H103" s="287">
        <v>82.95</v>
      </c>
      <c r="I103" s="51">
        <f t="shared" si="11"/>
        <v>10.25262</v>
      </c>
      <c r="J103" s="487"/>
      <c r="K103" s="238"/>
    </row>
    <row r="104" spans="1:11" ht="24">
      <c r="B104" s="42">
        <v>8</v>
      </c>
      <c r="C104" s="42" t="s">
        <v>34</v>
      </c>
      <c r="D104" s="42">
        <v>96155</v>
      </c>
      <c r="E104" s="45" t="s">
        <v>252</v>
      </c>
      <c r="F104" s="42" t="s">
        <v>226</v>
      </c>
      <c r="G104" s="55">
        <v>0.17849999999999999</v>
      </c>
      <c r="H104" s="287">
        <v>43.29</v>
      </c>
      <c r="I104" s="51">
        <f t="shared" si="11"/>
        <v>7.7272649999999992</v>
      </c>
      <c r="J104" s="487"/>
      <c r="K104" s="238"/>
    </row>
    <row r="105" spans="1:11" ht="24">
      <c r="B105" s="42">
        <v>9</v>
      </c>
      <c r="C105" s="42" t="s">
        <v>34</v>
      </c>
      <c r="D105" s="42">
        <v>96157</v>
      </c>
      <c r="E105" s="45" t="s">
        <v>253</v>
      </c>
      <c r="F105" s="42" t="s">
        <v>225</v>
      </c>
      <c r="G105" s="55">
        <v>5.6899999999999999E-2</v>
      </c>
      <c r="H105" s="287">
        <v>128.43</v>
      </c>
      <c r="I105" s="51">
        <f t="shared" si="11"/>
        <v>7.3076670000000004</v>
      </c>
      <c r="J105" s="487"/>
      <c r="K105" s="238"/>
    </row>
    <row r="106" spans="1:11" ht="36">
      <c r="B106" s="42">
        <v>10</v>
      </c>
      <c r="C106" s="42" t="s">
        <v>34</v>
      </c>
      <c r="D106" s="42">
        <v>96463</v>
      </c>
      <c r="E106" s="45" t="s">
        <v>254</v>
      </c>
      <c r="F106" s="42" t="s">
        <v>225</v>
      </c>
      <c r="G106" s="55">
        <v>5.8200000000000002E-2</v>
      </c>
      <c r="H106" s="287">
        <v>218.76</v>
      </c>
      <c r="I106" s="51">
        <f t="shared" si="11"/>
        <v>12.731832000000001</v>
      </c>
      <c r="J106" s="487"/>
      <c r="K106" s="238"/>
    </row>
    <row r="107" spans="1:11" ht="36">
      <c r="B107" s="42">
        <v>11</v>
      </c>
      <c r="C107" s="42" t="s">
        <v>34</v>
      </c>
      <c r="D107" s="42">
        <v>96464</v>
      </c>
      <c r="E107" s="45" t="s">
        <v>255</v>
      </c>
      <c r="F107" s="42" t="s">
        <v>226</v>
      </c>
      <c r="G107" s="55">
        <v>0.41260000000000002</v>
      </c>
      <c r="H107" s="287">
        <v>89.58</v>
      </c>
      <c r="I107" s="51">
        <f>G107*H107</f>
        <v>36.960708000000004</v>
      </c>
      <c r="J107" s="487"/>
      <c r="K107" s="238"/>
    </row>
    <row r="108" spans="1:11">
      <c r="J108" s="487"/>
      <c r="K108" s="238"/>
    </row>
    <row r="109" spans="1:11" ht="24.6" customHeight="1">
      <c r="A109" s="41" t="str">
        <f>'PLANILHA ORÇAMENTARIA'!A58</f>
        <v>5.1.3</v>
      </c>
      <c r="B109" s="241" t="str">
        <f>VLOOKUP(A109,'PLANILHA ORÇAMENTARIA'!A:J,2,FALSE)</f>
        <v>CP-13</v>
      </c>
      <c r="C109" s="914" t="str">
        <f>VLOOKUP(A109,'PLANILHA ORÇAMENTARIA'!A:J,4,FALSE)</f>
        <v>Carga, manobra e descarga de mistura betuminosa a quente em caminhão basculante de 6 m³ - carga em usina de asfalto 100/140 t/h e descarga em vibroacabadora</v>
      </c>
      <c r="D109" s="914"/>
      <c r="E109" s="914"/>
      <c r="F109" s="242" t="s">
        <v>99</v>
      </c>
      <c r="G109" s="240" t="str">
        <f>VLOOKUP(A109,'PLANILHA ORÇAMENTARIA'!A:J,5,FALSE)</f>
        <v>t</v>
      </c>
      <c r="H109" s="250"/>
      <c r="I109" s="251">
        <f>SUM(I111:I112)</f>
        <v>7.5817427999999998</v>
      </c>
      <c r="J109" s="487"/>
    </row>
    <row r="110" spans="1:11" ht="24">
      <c r="B110" s="245" t="s">
        <v>1</v>
      </c>
      <c r="C110" s="245" t="s">
        <v>101</v>
      </c>
      <c r="D110" s="246" t="s">
        <v>102</v>
      </c>
      <c r="E110" s="247" t="s">
        <v>103</v>
      </c>
      <c r="F110" s="247" t="s">
        <v>99</v>
      </c>
      <c r="G110" s="248" t="s">
        <v>46</v>
      </c>
      <c r="H110" s="249" t="s">
        <v>104</v>
      </c>
      <c r="I110" s="249" t="s">
        <v>100</v>
      </c>
      <c r="J110" s="487"/>
    </row>
    <row r="111" spans="1:11" ht="48">
      <c r="B111" s="42">
        <v>1</v>
      </c>
      <c r="C111" s="42" t="s">
        <v>34</v>
      </c>
      <c r="D111" s="42">
        <v>91386</v>
      </c>
      <c r="E111" s="52" t="s">
        <v>249</v>
      </c>
      <c r="F111" s="42" t="s">
        <v>225</v>
      </c>
      <c r="G111" s="54">
        <v>2.8299999999999999E-2</v>
      </c>
      <c r="H111" s="287">
        <v>263.36</v>
      </c>
      <c r="I111" s="51">
        <f>G111*H111</f>
        <v>7.4530880000000002</v>
      </c>
      <c r="J111" s="487"/>
    </row>
    <row r="112" spans="1:11" ht="48">
      <c r="B112" s="42">
        <v>2</v>
      </c>
      <c r="C112" s="42" t="s">
        <v>34</v>
      </c>
      <c r="D112" s="42">
        <v>91387</v>
      </c>
      <c r="E112" s="52" t="s">
        <v>257</v>
      </c>
      <c r="F112" s="42" t="s">
        <v>226</v>
      </c>
      <c r="G112" s="54">
        <v>1.81E-3</v>
      </c>
      <c r="H112" s="287">
        <v>71.08</v>
      </c>
      <c r="I112" s="51">
        <f>G112*H112</f>
        <v>0.12865479999999999</v>
      </c>
      <c r="J112" s="487"/>
    </row>
    <row r="113" spans="1:10">
      <c r="J113" s="487"/>
    </row>
    <row r="114" spans="1:10" ht="24" customHeight="1">
      <c r="A114" s="41" t="str">
        <f>'PLANILHA ORÇAMENTARIA'!A60</f>
        <v>5.1.5</v>
      </c>
      <c r="B114" s="241" t="str">
        <f>VLOOKUP(A114,'PLANILHA ORÇAMENTARIA'!A:J,2,FALSE)</f>
        <v>CP-14</v>
      </c>
      <c r="C114" s="914" t="str">
        <f>VLOOKUP(A114,'PLANILHA ORÇAMENTARIA'!A:J,4,FALSE)</f>
        <v>EXECUÇÃO DE PINTURA DE LIGAÇÃO SEM EMULSÃO ASFÁLTICA RR-1C. AF_11/2019</v>
      </c>
      <c r="D114" s="914"/>
      <c r="E114" s="914"/>
      <c r="F114" s="242" t="s">
        <v>99</v>
      </c>
      <c r="G114" s="240" t="str">
        <f>VLOOKUP(A114,'PLANILHA ORÇAMENTARIA'!A:J,5,FALSE)</f>
        <v>m²</v>
      </c>
      <c r="H114" s="250"/>
      <c r="I114" s="251">
        <f>SUM(I116:I122)</f>
        <v>0.94574599999999998</v>
      </c>
      <c r="J114" s="487"/>
    </row>
    <row r="115" spans="1:10" ht="24">
      <c r="B115" s="245" t="s">
        <v>1</v>
      </c>
      <c r="C115" s="245" t="s">
        <v>101</v>
      </c>
      <c r="D115" s="246" t="s">
        <v>102</v>
      </c>
      <c r="E115" s="247" t="s">
        <v>103</v>
      </c>
      <c r="F115" s="247" t="s">
        <v>99</v>
      </c>
      <c r="G115" s="248" t="s">
        <v>46</v>
      </c>
      <c r="H115" s="249" t="s">
        <v>104</v>
      </c>
      <c r="I115" s="249" t="s">
        <v>100</v>
      </c>
      <c r="J115" s="487"/>
    </row>
    <row r="116" spans="1:10" ht="36">
      <c r="B116" s="42">
        <v>1</v>
      </c>
      <c r="C116" s="42" t="s">
        <v>34</v>
      </c>
      <c r="D116" s="42">
        <v>5839</v>
      </c>
      <c r="E116" s="58" t="s">
        <v>239</v>
      </c>
      <c r="F116" s="42" t="s">
        <v>225</v>
      </c>
      <c r="G116" s="56">
        <v>2E-3</v>
      </c>
      <c r="H116" s="287">
        <v>9.33</v>
      </c>
      <c r="I116" s="51">
        <f>G116*H116</f>
        <v>1.866E-2</v>
      </c>
      <c r="J116" s="487"/>
    </row>
    <row r="117" spans="1:10" ht="36">
      <c r="B117" s="42">
        <v>2</v>
      </c>
      <c r="C117" s="42" t="s">
        <v>34</v>
      </c>
      <c r="D117" s="42">
        <v>5841</v>
      </c>
      <c r="E117" s="58" t="s">
        <v>244</v>
      </c>
      <c r="F117" s="42" t="s">
        <v>226</v>
      </c>
      <c r="G117" s="56">
        <v>4.0000000000000001E-3</v>
      </c>
      <c r="H117" s="287">
        <v>4.6900000000000004</v>
      </c>
      <c r="I117" s="51">
        <f>G117*H117</f>
        <v>1.8760000000000002E-2</v>
      </c>
      <c r="J117" s="487"/>
    </row>
    <row r="118" spans="1:10" ht="48">
      <c r="B118" s="42">
        <v>3</v>
      </c>
      <c r="C118" s="42" t="s">
        <v>34</v>
      </c>
      <c r="D118" s="42">
        <v>83362</v>
      </c>
      <c r="E118" s="59" t="s">
        <v>240</v>
      </c>
      <c r="F118" s="42" t="s">
        <v>225</v>
      </c>
      <c r="G118" s="56">
        <v>4.0000000000000002E-4</v>
      </c>
      <c r="H118" s="493">
        <v>264.33</v>
      </c>
      <c r="I118" s="51">
        <f t="shared" ref="I118:I122" si="12">G118*H118</f>
        <v>0.10573199999999999</v>
      </c>
      <c r="J118" s="487"/>
    </row>
    <row r="119" spans="1:10">
      <c r="B119" s="42">
        <v>4</v>
      </c>
      <c r="C119" s="42" t="s">
        <v>34</v>
      </c>
      <c r="D119" s="42">
        <v>88316</v>
      </c>
      <c r="E119" s="59" t="s">
        <v>213</v>
      </c>
      <c r="F119" s="44" t="s">
        <v>214</v>
      </c>
      <c r="G119" s="62">
        <v>5.4999999999999997E-3</v>
      </c>
      <c r="H119" s="493">
        <v>19.72</v>
      </c>
      <c r="I119" s="51">
        <f t="shared" si="12"/>
        <v>0.10845999999999999</v>
      </c>
      <c r="J119" s="487"/>
    </row>
    <row r="120" spans="1:10" ht="24">
      <c r="B120" s="42">
        <v>5</v>
      </c>
      <c r="C120" s="42" t="s">
        <v>34</v>
      </c>
      <c r="D120" s="42">
        <v>89035120.090000004</v>
      </c>
      <c r="E120" s="59" t="s">
        <v>241</v>
      </c>
      <c r="F120" s="42" t="s">
        <v>225</v>
      </c>
      <c r="G120" s="62">
        <v>1.6999999999999999E-3</v>
      </c>
      <c r="H120" s="493">
        <v>120.09</v>
      </c>
      <c r="I120" s="51">
        <f t="shared" si="12"/>
        <v>0.204153</v>
      </c>
      <c r="J120" s="487"/>
    </row>
    <row r="121" spans="1:10" ht="24">
      <c r="B121" s="60">
        <v>6</v>
      </c>
      <c r="C121" s="60" t="s">
        <v>34</v>
      </c>
      <c r="D121" s="60">
        <v>89036</v>
      </c>
      <c r="E121" s="61" t="s">
        <v>242</v>
      </c>
      <c r="F121" s="42" t="s">
        <v>226</v>
      </c>
      <c r="G121" s="63">
        <v>3.8E-3</v>
      </c>
      <c r="H121" s="494">
        <v>38.82</v>
      </c>
      <c r="I121" s="64">
        <f t="shared" si="12"/>
        <v>0.14751600000000001</v>
      </c>
      <c r="J121" s="487"/>
    </row>
    <row r="122" spans="1:10" ht="48">
      <c r="B122" s="42">
        <v>7</v>
      </c>
      <c r="C122" s="42" t="s">
        <v>34</v>
      </c>
      <c r="D122" s="42">
        <v>91486</v>
      </c>
      <c r="E122" s="45" t="s">
        <v>243</v>
      </c>
      <c r="F122" s="42" t="s">
        <v>226</v>
      </c>
      <c r="G122" s="62">
        <v>5.1000000000000004E-3</v>
      </c>
      <c r="H122" s="493">
        <v>67.150000000000006</v>
      </c>
      <c r="I122" s="49">
        <f t="shared" si="12"/>
        <v>0.34246500000000007</v>
      </c>
      <c r="J122" s="487"/>
    </row>
    <row r="123" spans="1:10" ht="12.6" customHeight="1">
      <c r="J123" s="487"/>
    </row>
    <row r="124" spans="1:10" ht="25.15" customHeight="1">
      <c r="A124" s="41" t="str">
        <f>'PLANILHA ORÇAMENTARIA'!A76</f>
        <v>6.2.1</v>
      </c>
      <c r="B124" s="241" t="str">
        <f>VLOOKUP(A124,'PLANILHA ORÇAMENTARIA'!A:J,2,FALSE)</f>
        <v>CP-21</v>
      </c>
      <c r="C124" s="914" t="str">
        <f>VLOOKUP(A124,'PLANILHA ORÇAMENTARIA'!A:J,4,FALSE)</f>
        <v>ESCAVACAO MECANICA DE MATERIAL 1A. CATEGORIA, PROVENIENTE DE CORTE DE SUBLEITO (C/TRATOR ESTEIRAS  160HP)</v>
      </c>
      <c r="D124" s="914"/>
      <c r="E124" s="914"/>
      <c r="F124" s="242" t="s">
        <v>99</v>
      </c>
      <c r="G124" s="240" t="str">
        <f>VLOOKUP(A124,'PLANILHA ORÇAMENTARIA'!A:J,5,FALSE)</f>
        <v>m³</v>
      </c>
      <c r="H124" s="250"/>
      <c r="I124" s="251">
        <f>SUM(I126:I127)</f>
        <v>2.2414383999999998</v>
      </c>
      <c r="J124" s="487"/>
    </row>
    <row r="125" spans="1:10" ht="24">
      <c r="B125" s="245" t="s">
        <v>1</v>
      </c>
      <c r="C125" s="245" t="s">
        <v>101</v>
      </c>
      <c r="D125" s="246" t="s">
        <v>102</v>
      </c>
      <c r="E125" s="247" t="s">
        <v>103</v>
      </c>
      <c r="F125" s="247" t="s">
        <v>99</v>
      </c>
      <c r="G125" s="248" t="s">
        <v>46</v>
      </c>
      <c r="H125" s="249" t="s">
        <v>104</v>
      </c>
      <c r="I125" s="249" t="s">
        <v>100</v>
      </c>
      <c r="J125" s="487"/>
    </row>
    <row r="126" spans="1:10" ht="24">
      <c r="B126" s="42">
        <v>1</v>
      </c>
      <c r="C126" s="42" t="s">
        <v>34</v>
      </c>
      <c r="D126" s="42">
        <v>5847</v>
      </c>
      <c r="E126" s="58" t="s">
        <v>259</v>
      </c>
      <c r="F126" s="42" t="s">
        <v>225</v>
      </c>
      <c r="G126" s="56">
        <v>7.9399999999999991E-3</v>
      </c>
      <c r="H126" s="287">
        <v>265.16000000000003</v>
      </c>
      <c r="I126" s="51">
        <f>G126*H126</f>
        <v>2.1053704</v>
      </c>
      <c r="J126" s="487"/>
    </row>
    <row r="127" spans="1:10">
      <c r="B127" s="42">
        <v>2</v>
      </c>
      <c r="C127" s="42" t="s">
        <v>34</v>
      </c>
      <c r="D127" s="42">
        <v>88316</v>
      </c>
      <c r="E127" s="58" t="s">
        <v>213</v>
      </c>
      <c r="F127" s="42" t="s">
        <v>214</v>
      </c>
      <c r="G127" s="56">
        <v>6.8999999999999999E-3</v>
      </c>
      <c r="H127" s="287">
        <v>19.72</v>
      </c>
      <c r="I127" s="51">
        <f>G127*H127</f>
        <v>0.13606799999999999</v>
      </c>
      <c r="J127" s="487"/>
    </row>
    <row r="128" spans="1:10">
      <c r="J128" s="487"/>
    </row>
    <row r="129" spans="1:11" ht="31.15" customHeight="1">
      <c r="A129" s="41" t="str">
        <f>'PLANILHA ORÇAMENTARIA'!A78</f>
        <v>6.2.3</v>
      </c>
      <c r="B129" s="241" t="str">
        <f>VLOOKUP(A129,'PLANILHA ORÇAMENTARIA'!A:J,2,FALSE)</f>
        <v>CP-23</v>
      </c>
      <c r="C129" s="914" t="str">
        <f>VLOOKUP(A129,'PLANILHA ORÇAMENTARIA'!A:J,4,FALSE)</f>
        <v>CARGA E DESCARGA MECANICA DE SOLO UTILIZANDO CAMINHAO BASCULANTE 6,0M3/16T E PA CARREGADEIRA SOBRE PNEUS 128 HP, CAPACIDADE DA CAÇAMBA 1,7 A 2,8 M3</v>
      </c>
      <c r="D129" s="914"/>
      <c r="E129" s="914"/>
      <c r="F129" s="242" t="s">
        <v>99</v>
      </c>
      <c r="G129" s="240" t="str">
        <f>VLOOKUP(A129,'PLANILHA ORÇAMENTARIA'!A:J,5,FALSE)</f>
        <v>m³</v>
      </c>
      <c r="H129" s="250"/>
      <c r="I129" s="251">
        <f>SUM(I131:I133)</f>
        <v>2.03491</v>
      </c>
      <c r="J129" s="487"/>
    </row>
    <row r="130" spans="1:11" ht="24">
      <c r="B130" s="245" t="s">
        <v>1</v>
      </c>
      <c r="C130" s="245" t="s">
        <v>101</v>
      </c>
      <c r="D130" s="246" t="s">
        <v>102</v>
      </c>
      <c r="E130" s="247" t="s">
        <v>103</v>
      </c>
      <c r="F130" s="247" t="s">
        <v>99</v>
      </c>
      <c r="G130" s="248" t="s">
        <v>46</v>
      </c>
      <c r="H130" s="249" t="s">
        <v>104</v>
      </c>
      <c r="I130" s="249" t="s">
        <v>100</v>
      </c>
      <c r="J130" s="487"/>
    </row>
    <row r="131" spans="1:11" ht="36">
      <c r="B131" s="42">
        <v>1</v>
      </c>
      <c r="C131" s="65" t="s">
        <v>34</v>
      </c>
      <c r="D131" s="65">
        <v>5811</v>
      </c>
      <c r="E131" s="66" t="s">
        <v>237</v>
      </c>
      <c r="F131" s="65" t="s">
        <v>225</v>
      </c>
      <c r="G131" s="67">
        <v>3.0000000000000001E-3</v>
      </c>
      <c r="H131" s="287">
        <v>200.01</v>
      </c>
      <c r="I131" s="68">
        <f>G131*H131</f>
        <v>0.60002999999999995</v>
      </c>
      <c r="J131" s="487"/>
    </row>
    <row r="132" spans="1:11" ht="36">
      <c r="B132" s="42">
        <v>2</v>
      </c>
      <c r="C132" s="65" t="s">
        <v>34</v>
      </c>
      <c r="D132" s="65">
        <v>5940</v>
      </c>
      <c r="E132" s="71" t="s">
        <v>238</v>
      </c>
      <c r="F132" s="65" t="s">
        <v>225</v>
      </c>
      <c r="G132" s="72">
        <v>8.0000000000000002E-3</v>
      </c>
      <c r="H132" s="287">
        <v>159.63999999999999</v>
      </c>
      <c r="I132" s="68">
        <f t="shared" ref="I132:I133" si="13">G132*H132</f>
        <v>1.2771199999999998</v>
      </c>
      <c r="J132" s="487"/>
    </row>
    <row r="133" spans="1:11">
      <c r="B133" s="42">
        <v>3</v>
      </c>
      <c r="C133" s="65" t="s">
        <v>34</v>
      </c>
      <c r="D133" s="65">
        <v>88316</v>
      </c>
      <c r="E133" s="58" t="s">
        <v>213</v>
      </c>
      <c r="F133" s="65" t="s">
        <v>214</v>
      </c>
      <c r="G133" s="72">
        <v>8.0000000000000002E-3</v>
      </c>
      <c r="H133" s="287">
        <v>19.72</v>
      </c>
      <c r="I133" s="68">
        <f t="shared" si="13"/>
        <v>0.15775999999999998</v>
      </c>
      <c r="J133" s="487"/>
    </row>
    <row r="134" spans="1:11">
      <c r="J134" s="487"/>
    </row>
    <row r="135" spans="1:11" ht="22.9" customHeight="1">
      <c r="A135" s="73" t="str">
        <f>'PLANILHA ORÇAMENTARIA'!A86</f>
        <v>6.4.3</v>
      </c>
      <c r="B135" s="242" t="str">
        <f>VLOOKUP(A135,'PLANILHA ORÇAMENTARIA'!A:J,2,FALSE)</f>
        <v>CP-30</v>
      </c>
      <c r="C135" s="914" t="str">
        <f>VLOOKUP(A135,'PLANILHA ORÇAMENTARIA'!A:J,4,FALSE)</f>
        <v>PORTAO DE FERRO EM CHAPA GALVANIZADA PLANA 14 GSG</v>
      </c>
      <c r="D135" s="914"/>
      <c r="E135" s="914"/>
      <c r="F135" s="242" t="s">
        <v>99</v>
      </c>
      <c r="G135" s="240" t="str">
        <f>VLOOKUP(A135,'PLANILHA ORÇAMENTARIA'!A:J,5,FALSE)</f>
        <v>m²</v>
      </c>
      <c r="H135" s="250"/>
      <c r="I135" s="251">
        <f>SUM(I137:I141)</f>
        <v>412.5926</v>
      </c>
      <c r="J135" s="487"/>
    </row>
    <row r="136" spans="1:11" ht="24">
      <c r="B136" s="245" t="s">
        <v>1</v>
      </c>
      <c r="C136" s="245" t="s">
        <v>101</v>
      </c>
      <c r="D136" s="246" t="s">
        <v>102</v>
      </c>
      <c r="E136" s="247" t="s">
        <v>103</v>
      </c>
      <c r="F136" s="247" t="s">
        <v>99</v>
      </c>
      <c r="G136" s="248" t="s">
        <v>46</v>
      </c>
      <c r="H136" s="249" t="s">
        <v>104</v>
      </c>
      <c r="I136" s="249" t="s">
        <v>100</v>
      </c>
      <c r="J136" s="487"/>
    </row>
    <row r="137" spans="1:11" ht="24">
      <c r="B137" s="42">
        <v>1</v>
      </c>
      <c r="C137" s="65" t="s">
        <v>34</v>
      </c>
      <c r="D137" s="65">
        <v>4777</v>
      </c>
      <c r="E137" s="58" t="s">
        <v>266</v>
      </c>
      <c r="F137" s="69" t="s">
        <v>264</v>
      </c>
      <c r="G137" s="70">
        <v>8.26</v>
      </c>
      <c r="H137" s="287">
        <v>8.02</v>
      </c>
      <c r="I137" s="68">
        <f t="shared" ref="I137:I140" si="14">G137*H137</f>
        <v>66.245199999999997</v>
      </c>
      <c r="J137" s="487">
        <v>8.02</v>
      </c>
      <c r="K137" s="238" t="s">
        <v>535</v>
      </c>
    </row>
    <row r="138" spans="1:11" ht="24">
      <c r="B138" s="42">
        <v>2</v>
      </c>
      <c r="C138" s="65" t="s">
        <v>34</v>
      </c>
      <c r="D138" s="65">
        <v>11026</v>
      </c>
      <c r="E138" s="58" t="s">
        <v>267</v>
      </c>
      <c r="F138" s="69" t="s">
        <v>264</v>
      </c>
      <c r="G138" s="70">
        <v>15.28</v>
      </c>
      <c r="H138" s="287">
        <v>14.83</v>
      </c>
      <c r="I138" s="68">
        <f t="shared" si="14"/>
        <v>226.60239999999999</v>
      </c>
      <c r="J138" s="487"/>
    </row>
    <row r="139" spans="1:11" ht="24">
      <c r="B139" s="42">
        <v>3</v>
      </c>
      <c r="C139" s="65" t="s">
        <v>34</v>
      </c>
      <c r="D139" s="65">
        <v>43054</v>
      </c>
      <c r="E139" s="58" t="s">
        <v>268</v>
      </c>
      <c r="F139" s="69" t="s">
        <v>264</v>
      </c>
      <c r="G139" s="70">
        <v>5.0999999999999996</v>
      </c>
      <c r="H139" s="287">
        <v>10.5</v>
      </c>
      <c r="I139" s="68">
        <f t="shared" si="14"/>
        <v>53.55</v>
      </c>
      <c r="J139" s="487"/>
    </row>
    <row r="140" spans="1:11">
      <c r="B140" s="42">
        <v>4</v>
      </c>
      <c r="C140" s="65" t="s">
        <v>34</v>
      </c>
      <c r="D140" s="65">
        <v>88309</v>
      </c>
      <c r="E140" s="58" t="s">
        <v>231</v>
      </c>
      <c r="F140" s="69" t="s">
        <v>214</v>
      </c>
      <c r="G140" s="70">
        <v>1.5</v>
      </c>
      <c r="H140" s="287">
        <v>24.41</v>
      </c>
      <c r="I140" s="68">
        <f t="shared" si="14"/>
        <v>36.615000000000002</v>
      </c>
      <c r="J140" s="487"/>
    </row>
    <row r="141" spans="1:11">
      <c r="B141" s="42">
        <v>5</v>
      </c>
      <c r="C141" s="65" t="s">
        <v>34</v>
      </c>
      <c r="D141" s="65">
        <v>88316</v>
      </c>
      <c r="E141" s="58" t="s">
        <v>213</v>
      </c>
      <c r="F141" s="69" t="s">
        <v>214</v>
      </c>
      <c r="G141" s="70">
        <v>1.5</v>
      </c>
      <c r="H141" s="287">
        <v>19.72</v>
      </c>
      <c r="I141" s="68">
        <f t="shared" ref="I141" si="15">G141*H141</f>
        <v>29.58</v>
      </c>
      <c r="J141" s="487"/>
    </row>
    <row r="142" spans="1:11">
      <c r="J142" s="487"/>
    </row>
    <row r="143" spans="1:11" ht="51" customHeight="1">
      <c r="A143" s="41" t="str">
        <f>'PLANILHA ORÇAMENTARIA'!A49</f>
        <v>4.3.17</v>
      </c>
      <c r="B143" s="242" t="str">
        <f>VLOOKUP(A143,'PLANILHA ORÇAMENTARIA'!A:J,2,FALSE)</f>
        <v>CP-34</v>
      </c>
      <c r="C143" s="925" t="s">
        <v>29</v>
      </c>
      <c r="D143" s="925"/>
      <c r="E143" s="925"/>
      <c r="F143" s="284" t="s">
        <v>99</v>
      </c>
      <c r="G143" s="283" t="s">
        <v>19</v>
      </c>
      <c r="H143" s="282" t="s">
        <v>100</v>
      </c>
      <c r="I143" s="281">
        <f>SUM(I145:I151)</f>
        <v>123.22464000000001</v>
      </c>
      <c r="J143" s="487"/>
    </row>
    <row r="144" spans="1:11" ht="24">
      <c r="B144" s="279" t="s">
        <v>1</v>
      </c>
      <c r="C144" s="279" t="s">
        <v>101</v>
      </c>
      <c r="D144" s="278" t="s">
        <v>102</v>
      </c>
      <c r="E144" s="277" t="s">
        <v>103</v>
      </c>
      <c r="F144" s="277" t="s">
        <v>99</v>
      </c>
      <c r="G144" s="290" t="s">
        <v>46</v>
      </c>
      <c r="H144" s="275" t="s">
        <v>104</v>
      </c>
      <c r="I144" s="275" t="s">
        <v>100</v>
      </c>
      <c r="J144" s="486"/>
    </row>
    <row r="145" spans="1:10" ht="45">
      <c r="B145" s="291">
        <v>1</v>
      </c>
      <c r="C145" s="292" t="s">
        <v>34</v>
      </c>
      <c r="D145" s="293">
        <v>5631</v>
      </c>
      <c r="E145" s="294" t="s">
        <v>393</v>
      </c>
      <c r="F145" s="295" t="s">
        <v>225</v>
      </c>
      <c r="G145" s="295">
        <v>2.1999999999999999E-2</v>
      </c>
      <c r="H145" s="495">
        <v>206.73</v>
      </c>
      <c r="I145" s="296">
        <f t="shared" ref="I145:I151" si="16">G145*H145</f>
        <v>4.5480599999999995</v>
      </c>
      <c r="J145" s="486"/>
    </row>
    <row r="146" spans="1:10" ht="45">
      <c r="B146" s="291">
        <v>2</v>
      </c>
      <c r="C146" s="292" t="s">
        <v>34</v>
      </c>
      <c r="D146" s="293">
        <v>5632</v>
      </c>
      <c r="E146" s="294" t="s">
        <v>394</v>
      </c>
      <c r="F146" s="295" t="s">
        <v>226</v>
      </c>
      <c r="G146" s="295">
        <v>2.9000000000000001E-2</v>
      </c>
      <c r="H146" s="495">
        <v>83.62</v>
      </c>
      <c r="I146" s="296">
        <f t="shared" si="16"/>
        <v>2.4249800000000001</v>
      </c>
      <c r="J146" s="486"/>
    </row>
    <row r="147" spans="1:10" ht="15">
      <c r="B147" s="295">
        <v>3</v>
      </c>
      <c r="C147" s="297" t="s">
        <v>34</v>
      </c>
      <c r="D147" s="297">
        <v>88316</v>
      </c>
      <c r="E147" s="298" t="s">
        <v>213</v>
      </c>
      <c r="F147" s="295" t="s">
        <v>214</v>
      </c>
      <c r="G147" s="295">
        <v>1.9E-2</v>
      </c>
      <c r="H147" s="495">
        <v>19.72</v>
      </c>
      <c r="I147" s="296">
        <f t="shared" si="16"/>
        <v>0.37467999999999996</v>
      </c>
      <c r="J147" s="486"/>
    </row>
    <row r="148" spans="1:10" ht="45">
      <c r="B148" s="295">
        <v>4</v>
      </c>
      <c r="C148" s="297" t="s">
        <v>34</v>
      </c>
      <c r="D148" s="297">
        <v>91533</v>
      </c>
      <c r="E148" s="298" t="s">
        <v>386</v>
      </c>
      <c r="F148" s="295" t="s">
        <v>225</v>
      </c>
      <c r="G148" s="295">
        <v>0.01</v>
      </c>
      <c r="H148" s="495">
        <v>29.55</v>
      </c>
      <c r="I148" s="296">
        <f t="shared" si="16"/>
        <v>0.29550000000000004</v>
      </c>
      <c r="J148" s="486"/>
    </row>
    <row r="149" spans="1:10" ht="45">
      <c r="B149" s="295">
        <v>5</v>
      </c>
      <c r="C149" s="297" t="s">
        <v>34</v>
      </c>
      <c r="D149" s="297">
        <v>91534</v>
      </c>
      <c r="E149" s="298" t="s">
        <v>387</v>
      </c>
      <c r="F149" s="295" t="s">
        <v>226</v>
      </c>
      <c r="G149" s="295">
        <v>8.9999999999999993E-3</v>
      </c>
      <c r="H149" s="495">
        <v>22.38</v>
      </c>
      <c r="I149" s="296">
        <f t="shared" si="16"/>
        <v>0.20141999999999999</v>
      </c>
      <c r="J149" s="486"/>
    </row>
    <row r="150" spans="1:10" ht="15">
      <c r="B150" s="295">
        <v>6</v>
      </c>
      <c r="C150" s="297" t="s">
        <v>34</v>
      </c>
      <c r="D150" s="297">
        <v>101008</v>
      </c>
      <c r="E150" s="298" t="s">
        <v>530</v>
      </c>
      <c r="F150" s="295" t="s">
        <v>265</v>
      </c>
      <c r="G150" s="295">
        <v>1</v>
      </c>
      <c r="H150" s="495">
        <v>5.38</v>
      </c>
      <c r="I150" s="296">
        <f t="shared" si="16"/>
        <v>5.38</v>
      </c>
      <c r="J150" s="486"/>
    </row>
    <row r="151" spans="1:10" ht="15">
      <c r="B151" s="295">
        <v>7</v>
      </c>
      <c r="C151" s="297" t="s">
        <v>34</v>
      </c>
      <c r="D151" s="297">
        <v>370</v>
      </c>
      <c r="E151" s="299" t="s">
        <v>260</v>
      </c>
      <c r="F151" s="295" t="s">
        <v>265</v>
      </c>
      <c r="G151" s="295">
        <v>1.1000000000000001</v>
      </c>
      <c r="H151" s="496">
        <v>100</v>
      </c>
      <c r="I151" s="300">
        <f t="shared" si="16"/>
        <v>110.00000000000001</v>
      </c>
      <c r="J151" s="486"/>
    </row>
    <row r="152" spans="1:10">
      <c r="J152" s="486"/>
    </row>
    <row r="153" spans="1:10" ht="35.1" customHeight="1">
      <c r="A153" s="41" t="str">
        <f>'PLANILHA ORÇAMENTARIA'!A43</f>
        <v>4.3.11</v>
      </c>
      <c r="B153" s="242" t="str">
        <f>VLOOKUP(A153,'PLANILHA ORÇAMENTARIA'!A:J,2,FALSE)</f>
        <v>CP-35</v>
      </c>
      <c r="C153" s="916" t="s">
        <v>664</v>
      </c>
      <c r="D153" s="917"/>
      <c r="E153" s="917"/>
      <c r="F153" s="918"/>
      <c r="G153" s="283" t="s">
        <v>630</v>
      </c>
      <c r="H153" s="284" t="s">
        <v>100</v>
      </c>
      <c r="I153" s="281">
        <f>SUM(I155:I171)</f>
        <v>6639.2507485714314</v>
      </c>
      <c r="J153" s="238" t="s">
        <v>663</v>
      </c>
    </row>
    <row r="154" spans="1:10" ht="24">
      <c r="B154" s="279" t="s">
        <v>1</v>
      </c>
      <c r="C154" s="279" t="s">
        <v>101</v>
      </c>
      <c r="D154" s="278" t="s">
        <v>102</v>
      </c>
      <c r="E154" s="277" t="s">
        <v>103</v>
      </c>
      <c r="F154" s="277" t="s">
        <v>99</v>
      </c>
      <c r="G154" s="290" t="s">
        <v>46</v>
      </c>
      <c r="H154" s="275" t="s">
        <v>104</v>
      </c>
      <c r="I154" s="275" t="s">
        <v>100</v>
      </c>
    </row>
    <row r="155" spans="1:10" ht="30">
      <c r="B155" s="295">
        <v>1</v>
      </c>
      <c r="C155" s="292" t="s">
        <v>34</v>
      </c>
      <c r="D155" s="873" t="s">
        <v>637</v>
      </c>
      <c r="E155" s="868" t="s">
        <v>638</v>
      </c>
      <c r="F155" s="869" t="s">
        <v>233</v>
      </c>
      <c r="G155" s="872">
        <v>46.2</v>
      </c>
      <c r="H155" s="495">
        <v>3.16</v>
      </c>
      <c r="I155" s="296">
        <f>G155*H155</f>
        <v>145.99200000000002</v>
      </c>
    </row>
    <row r="156" spans="1:10" ht="30">
      <c r="B156" s="295">
        <v>2</v>
      </c>
      <c r="C156" s="292" t="s">
        <v>34</v>
      </c>
      <c r="D156" s="873" t="s">
        <v>639</v>
      </c>
      <c r="E156" s="868" t="s">
        <v>640</v>
      </c>
      <c r="F156" s="869" t="s">
        <v>233</v>
      </c>
      <c r="G156" s="872">
        <v>221.98848571428601</v>
      </c>
      <c r="H156" s="495">
        <v>5.08</v>
      </c>
      <c r="I156" s="296">
        <f t="shared" ref="I156:I161" si="17">G156*H156</f>
        <v>1127.701507428573</v>
      </c>
    </row>
    <row r="157" spans="1:10" ht="45">
      <c r="B157" s="295">
        <v>3</v>
      </c>
      <c r="C157" s="297" t="s">
        <v>34</v>
      </c>
      <c r="D157" s="873" t="s">
        <v>641</v>
      </c>
      <c r="E157" s="868" t="s">
        <v>642</v>
      </c>
      <c r="F157" s="869" t="s">
        <v>626</v>
      </c>
      <c r="G157" s="872">
        <v>1.11571428571429E-2</v>
      </c>
      <c r="H157" s="495">
        <v>466.17</v>
      </c>
      <c r="I157" s="296">
        <f t="shared" si="17"/>
        <v>5.2011252857143058</v>
      </c>
    </row>
    <row r="158" spans="1:10" ht="15">
      <c r="B158" s="295">
        <v>4</v>
      </c>
      <c r="C158" s="297" t="s">
        <v>34</v>
      </c>
      <c r="D158" s="873" t="s">
        <v>643</v>
      </c>
      <c r="E158" s="868" t="s">
        <v>231</v>
      </c>
      <c r="F158" s="869" t="s">
        <v>214</v>
      </c>
      <c r="G158" s="872">
        <v>56.248814285714303</v>
      </c>
      <c r="H158" s="495">
        <v>24.41</v>
      </c>
      <c r="I158" s="296">
        <f t="shared" si="17"/>
        <v>1373.0335567142861</v>
      </c>
    </row>
    <row r="159" spans="1:10" ht="15">
      <c r="B159" s="295">
        <v>5</v>
      </c>
      <c r="C159" s="297" t="s">
        <v>34</v>
      </c>
      <c r="D159" s="873" t="s">
        <v>644</v>
      </c>
      <c r="E159" s="868" t="s">
        <v>213</v>
      </c>
      <c r="F159" s="869" t="s">
        <v>214</v>
      </c>
      <c r="G159" s="872">
        <v>56.248814285714303</v>
      </c>
      <c r="H159" s="495">
        <v>19.72</v>
      </c>
      <c r="I159" s="296">
        <f t="shared" si="17"/>
        <v>1109.226617714286</v>
      </c>
    </row>
    <row r="160" spans="1:10" ht="30">
      <c r="B160" s="295">
        <v>6</v>
      </c>
      <c r="C160" s="297" t="s">
        <v>34</v>
      </c>
      <c r="D160" s="873" t="s">
        <v>645</v>
      </c>
      <c r="E160" s="868" t="s">
        <v>646</v>
      </c>
      <c r="F160" s="869" t="s">
        <v>626</v>
      </c>
      <c r="G160" s="872">
        <v>1.81924285714286</v>
      </c>
      <c r="H160" s="495">
        <v>563.46</v>
      </c>
      <c r="I160" s="296">
        <f t="shared" si="17"/>
        <v>1025.070580285716</v>
      </c>
    </row>
    <row r="161" spans="1:10" ht="45">
      <c r="B161" s="295">
        <v>7</v>
      </c>
      <c r="C161" s="297" t="s">
        <v>34</v>
      </c>
      <c r="D161" s="873" t="s">
        <v>647</v>
      </c>
      <c r="E161" s="868" t="s">
        <v>629</v>
      </c>
      <c r="F161" s="869" t="s">
        <v>225</v>
      </c>
      <c r="G161" s="872">
        <v>0.36158571428571401</v>
      </c>
      <c r="H161" s="496">
        <v>247.59</v>
      </c>
      <c r="I161" s="300">
        <f t="shared" si="17"/>
        <v>89.525006999999931</v>
      </c>
    </row>
    <row r="162" spans="1:10" ht="45">
      <c r="B162" s="295">
        <v>8</v>
      </c>
      <c r="C162" s="297" t="s">
        <v>34</v>
      </c>
      <c r="D162" s="873" t="s">
        <v>648</v>
      </c>
      <c r="E162" s="868" t="s">
        <v>628</v>
      </c>
      <c r="F162" s="869" t="s">
        <v>226</v>
      </c>
      <c r="G162" s="872">
        <v>1.21597142857143</v>
      </c>
      <c r="H162" s="496">
        <v>91.59</v>
      </c>
      <c r="I162" s="300">
        <f t="shared" ref="I162:I171" si="18">G162*H162</f>
        <v>111.37082314285728</v>
      </c>
    </row>
    <row r="163" spans="1:10" ht="30">
      <c r="B163" s="295">
        <v>9</v>
      </c>
      <c r="C163" s="297" t="s">
        <v>34</v>
      </c>
      <c r="D163" s="873" t="s">
        <v>649</v>
      </c>
      <c r="E163" s="868" t="s">
        <v>650</v>
      </c>
      <c r="F163" s="869" t="s">
        <v>626</v>
      </c>
      <c r="G163" s="872">
        <v>5.9799999999999999E-2</v>
      </c>
      <c r="H163" s="496">
        <v>994.12</v>
      </c>
      <c r="I163" s="300">
        <f t="shared" si="18"/>
        <v>59.448375999999996</v>
      </c>
    </row>
    <row r="164" spans="1:10" ht="30">
      <c r="B164" s="295">
        <v>10</v>
      </c>
      <c r="C164" s="297" t="s">
        <v>34</v>
      </c>
      <c r="D164" s="873" t="s">
        <v>651</v>
      </c>
      <c r="E164" s="868" t="s">
        <v>652</v>
      </c>
      <c r="F164" s="869" t="s">
        <v>626</v>
      </c>
      <c r="G164" s="872">
        <v>0.13539999999999999</v>
      </c>
      <c r="H164" s="496">
        <v>960.97</v>
      </c>
      <c r="I164" s="300">
        <f t="shared" si="18"/>
        <v>130.11533800000001</v>
      </c>
    </row>
    <row r="165" spans="1:10" ht="30">
      <c r="B165" s="295">
        <v>11</v>
      </c>
      <c r="C165" s="297" t="s">
        <v>34</v>
      </c>
      <c r="D165" s="873" t="s">
        <v>653</v>
      </c>
      <c r="E165" s="868" t="s">
        <v>654</v>
      </c>
      <c r="F165" s="869" t="s">
        <v>264</v>
      </c>
      <c r="G165" s="872">
        <v>1.9743999999999999</v>
      </c>
      <c r="H165" s="496">
        <v>12.11</v>
      </c>
      <c r="I165" s="300">
        <f t="shared" si="18"/>
        <v>23.909983999999998</v>
      </c>
    </row>
    <row r="166" spans="1:10" ht="30">
      <c r="B166" s="295">
        <v>12</v>
      </c>
      <c r="C166" s="297" t="s">
        <v>34</v>
      </c>
      <c r="D166" s="873" t="s">
        <v>655</v>
      </c>
      <c r="E166" s="868" t="s">
        <v>656</v>
      </c>
      <c r="F166" s="869" t="s">
        <v>264</v>
      </c>
      <c r="G166" s="871">
        <v>5.4295999999999998</v>
      </c>
      <c r="H166" s="496">
        <v>11.63</v>
      </c>
      <c r="I166" s="300">
        <f t="shared" si="18"/>
        <v>63.146248</v>
      </c>
    </row>
    <row r="167" spans="1:10" ht="45">
      <c r="B167" s="295">
        <v>13</v>
      </c>
      <c r="C167" s="297" t="s">
        <v>34</v>
      </c>
      <c r="D167" s="873">
        <v>92767</v>
      </c>
      <c r="E167" s="868" t="s">
        <v>627</v>
      </c>
      <c r="F167" s="869" t="s">
        <v>264</v>
      </c>
      <c r="G167" s="871">
        <v>30.694400000000002</v>
      </c>
      <c r="H167" s="496">
        <v>16.61</v>
      </c>
      <c r="I167" s="300">
        <f t="shared" si="18"/>
        <v>509.83398399999999</v>
      </c>
    </row>
    <row r="168" spans="1:10" ht="45">
      <c r="B168" s="295">
        <v>14</v>
      </c>
      <c r="C168" s="297" t="s">
        <v>34</v>
      </c>
      <c r="D168" s="873">
        <v>101624</v>
      </c>
      <c r="E168" s="868" t="s">
        <v>625</v>
      </c>
      <c r="F168" s="869" t="s">
        <v>626</v>
      </c>
      <c r="G168" s="871">
        <v>1.2767999999999999</v>
      </c>
      <c r="H168" s="496">
        <v>183.24</v>
      </c>
      <c r="I168" s="300">
        <f t="shared" si="18"/>
        <v>233.96083200000001</v>
      </c>
    </row>
    <row r="169" spans="1:10" ht="45">
      <c r="B169" s="295">
        <v>15</v>
      </c>
      <c r="C169" s="297" t="s">
        <v>34</v>
      </c>
      <c r="D169" s="873" t="s">
        <v>657</v>
      </c>
      <c r="E169" s="868" t="s">
        <v>658</v>
      </c>
      <c r="F169" s="869" t="s">
        <v>626</v>
      </c>
      <c r="G169" s="871">
        <v>1.1563000000000001</v>
      </c>
      <c r="H169" s="496">
        <v>463.23</v>
      </c>
      <c r="I169" s="300">
        <f t="shared" si="18"/>
        <v>535.63284900000008</v>
      </c>
    </row>
    <row r="170" spans="1:10" ht="45">
      <c r="B170" s="295">
        <v>16</v>
      </c>
      <c r="C170" s="297" t="s">
        <v>34</v>
      </c>
      <c r="D170" s="873" t="s">
        <v>659</v>
      </c>
      <c r="E170" s="868" t="s">
        <v>660</v>
      </c>
      <c r="F170" s="869" t="s">
        <v>626</v>
      </c>
      <c r="G170" s="871">
        <v>0.78410000000000002</v>
      </c>
      <c r="H170" s="496">
        <v>11.63</v>
      </c>
      <c r="I170" s="300">
        <f t="shared" si="18"/>
        <v>9.1190830000000016</v>
      </c>
    </row>
    <row r="171" spans="1:10" ht="45">
      <c r="B171" s="295">
        <v>17</v>
      </c>
      <c r="C171" s="297" t="s">
        <v>34</v>
      </c>
      <c r="D171" s="873" t="s">
        <v>661</v>
      </c>
      <c r="E171" s="868" t="s">
        <v>662</v>
      </c>
      <c r="F171" s="869" t="s">
        <v>626</v>
      </c>
      <c r="G171" s="872">
        <v>2.2100000000000002E-2</v>
      </c>
      <c r="H171" s="496">
        <v>3934.97</v>
      </c>
      <c r="I171" s="300">
        <f t="shared" si="18"/>
        <v>86.962837000000007</v>
      </c>
    </row>
    <row r="173" spans="1:10" ht="35.1" customHeight="1">
      <c r="A173" s="41" t="str">
        <f>'PLANILHA ORÇAMENTARIA'!A44</f>
        <v>4.3.12</v>
      </c>
      <c r="B173" s="242" t="str">
        <f>VLOOKUP(A173,'PLANILHA ORÇAMENTARIA'!A:J,2,FALSE)</f>
        <v>CP-36</v>
      </c>
      <c r="C173" s="916" t="s">
        <v>665</v>
      </c>
      <c r="D173" s="917"/>
      <c r="E173" s="917"/>
      <c r="F173" s="918"/>
      <c r="G173" s="283" t="s">
        <v>630</v>
      </c>
      <c r="H173" s="284" t="s">
        <v>100</v>
      </c>
      <c r="I173" s="281">
        <f>SUM(I175:I191)</f>
        <v>9347.0987719999994</v>
      </c>
      <c r="J173" s="238" t="s">
        <v>634</v>
      </c>
    </row>
    <row r="174" spans="1:10" ht="24">
      <c r="B174" s="279" t="s">
        <v>1</v>
      </c>
      <c r="C174" s="279" t="s">
        <v>101</v>
      </c>
      <c r="D174" s="278" t="s">
        <v>102</v>
      </c>
      <c r="E174" s="277" t="s">
        <v>103</v>
      </c>
      <c r="F174" s="277" t="s">
        <v>99</v>
      </c>
      <c r="G174" s="290" t="s">
        <v>46</v>
      </c>
      <c r="H174" s="275" t="s">
        <v>104</v>
      </c>
      <c r="I174" s="275" t="s">
        <v>100</v>
      </c>
    </row>
    <row r="175" spans="1:10" ht="30">
      <c r="B175" s="295">
        <v>1</v>
      </c>
      <c r="C175" s="292" t="s">
        <v>34</v>
      </c>
      <c r="D175" s="867" t="s">
        <v>637</v>
      </c>
      <c r="E175" s="868" t="s">
        <v>638</v>
      </c>
      <c r="F175" s="869" t="s">
        <v>233</v>
      </c>
      <c r="G175" s="872">
        <v>56.7</v>
      </c>
      <c r="H175" s="495">
        <v>3.16</v>
      </c>
      <c r="I175" s="296">
        <f t="shared" ref="I175:I191" si="19">G175*H175</f>
        <v>179.17200000000003</v>
      </c>
    </row>
    <row r="176" spans="1:10" ht="30">
      <c r="B176" s="295">
        <v>2</v>
      </c>
      <c r="C176" s="292" t="s">
        <v>34</v>
      </c>
      <c r="D176" s="867" t="s">
        <v>639</v>
      </c>
      <c r="E176" s="868" t="s">
        <v>640</v>
      </c>
      <c r="F176" s="869" t="s">
        <v>233</v>
      </c>
      <c r="G176" s="872">
        <v>367.860585714286</v>
      </c>
      <c r="H176" s="495">
        <v>5.08</v>
      </c>
      <c r="I176" s="296">
        <f t="shared" si="19"/>
        <v>1868.731775428573</v>
      </c>
    </row>
    <row r="177" spans="2:9" ht="45">
      <c r="B177" s="295">
        <v>3</v>
      </c>
      <c r="C177" s="297" t="s">
        <v>34</v>
      </c>
      <c r="D177" s="867" t="s">
        <v>641</v>
      </c>
      <c r="E177" s="868" t="s">
        <v>642</v>
      </c>
      <c r="F177" s="869" t="s">
        <v>626</v>
      </c>
      <c r="G177" s="872">
        <v>1.32E-2</v>
      </c>
      <c r="H177" s="495">
        <v>466.17</v>
      </c>
      <c r="I177" s="296">
        <f t="shared" si="19"/>
        <v>6.1534440000000004</v>
      </c>
    </row>
    <row r="178" spans="2:9" ht="15">
      <c r="B178" s="295">
        <v>4</v>
      </c>
      <c r="C178" s="297" t="s">
        <v>34</v>
      </c>
      <c r="D178" s="867" t="s">
        <v>643</v>
      </c>
      <c r="E178" s="868" t="s">
        <v>231</v>
      </c>
      <c r="F178" s="869" t="s">
        <v>214</v>
      </c>
      <c r="G178" s="872">
        <v>71.647242857142899</v>
      </c>
      <c r="H178" s="495">
        <v>24.41</v>
      </c>
      <c r="I178" s="296">
        <f t="shared" si="19"/>
        <v>1748.9091981428583</v>
      </c>
    </row>
    <row r="179" spans="2:9" ht="15">
      <c r="B179" s="295">
        <v>5</v>
      </c>
      <c r="C179" s="297" t="s">
        <v>34</v>
      </c>
      <c r="D179" s="867" t="s">
        <v>644</v>
      </c>
      <c r="E179" s="868" t="s">
        <v>213</v>
      </c>
      <c r="F179" s="869" t="s">
        <v>214</v>
      </c>
      <c r="G179" s="872">
        <v>71.647242857142899</v>
      </c>
      <c r="H179" s="495">
        <v>19.72</v>
      </c>
      <c r="I179" s="296">
        <f t="shared" si="19"/>
        <v>1412.8836291428579</v>
      </c>
    </row>
    <row r="180" spans="2:9" ht="30">
      <c r="B180" s="295">
        <v>6</v>
      </c>
      <c r="C180" s="297" t="s">
        <v>34</v>
      </c>
      <c r="D180" s="867" t="s">
        <v>645</v>
      </c>
      <c r="E180" s="868" t="s">
        <v>646</v>
      </c>
      <c r="F180" s="869" t="s">
        <v>626</v>
      </c>
      <c r="G180" s="872">
        <v>2.7457571428571401</v>
      </c>
      <c r="H180" s="495">
        <v>563.46</v>
      </c>
      <c r="I180" s="296">
        <f t="shared" si="19"/>
        <v>1547.1243197142842</v>
      </c>
    </row>
    <row r="181" spans="2:9" ht="45">
      <c r="B181" s="295">
        <v>7</v>
      </c>
      <c r="C181" s="297" t="s">
        <v>34</v>
      </c>
      <c r="D181" s="867" t="s">
        <v>647</v>
      </c>
      <c r="E181" s="868" t="s">
        <v>629</v>
      </c>
      <c r="F181" s="869" t="s">
        <v>225</v>
      </c>
      <c r="G181" s="872">
        <v>0.58362857142857205</v>
      </c>
      <c r="H181" s="496">
        <v>247.59</v>
      </c>
      <c r="I181" s="300">
        <f t="shared" si="19"/>
        <v>144.50059800000017</v>
      </c>
    </row>
    <row r="182" spans="2:9" ht="45">
      <c r="B182" s="295">
        <v>8</v>
      </c>
      <c r="C182" s="297" t="s">
        <v>34</v>
      </c>
      <c r="D182" s="867" t="s">
        <v>648</v>
      </c>
      <c r="E182" s="868" t="s">
        <v>628</v>
      </c>
      <c r="F182" s="869" t="s">
        <v>226</v>
      </c>
      <c r="G182" s="872">
        <v>1.9631857142857101</v>
      </c>
      <c r="H182" s="496">
        <v>91.59</v>
      </c>
      <c r="I182" s="300">
        <f t="shared" si="19"/>
        <v>179.80817957142818</v>
      </c>
    </row>
    <row r="183" spans="2:9" ht="30">
      <c r="B183" s="295">
        <v>9</v>
      </c>
      <c r="C183" s="297" t="s">
        <v>34</v>
      </c>
      <c r="D183" s="867" t="s">
        <v>649</v>
      </c>
      <c r="E183" s="868" t="s">
        <v>650</v>
      </c>
      <c r="F183" s="869" t="s">
        <v>626</v>
      </c>
      <c r="G183" s="872">
        <v>5.9799999999999999E-2</v>
      </c>
      <c r="H183" s="496">
        <v>994.12</v>
      </c>
      <c r="I183" s="300">
        <f t="shared" si="19"/>
        <v>59.448375999999996</v>
      </c>
    </row>
    <row r="184" spans="2:9" ht="30">
      <c r="B184" s="295">
        <v>10</v>
      </c>
      <c r="C184" s="297" t="s">
        <v>34</v>
      </c>
      <c r="D184" s="867" t="s">
        <v>651</v>
      </c>
      <c r="E184" s="868" t="s">
        <v>652</v>
      </c>
      <c r="F184" s="869" t="s">
        <v>626</v>
      </c>
      <c r="G184" s="872">
        <v>0.1661</v>
      </c>
      <c r="H184" s="496">
        <v>960.97</v>
      </c>
      <c r="I184" s="300">
        <f t="shared" si="19"/>
        <v>159.61711700000001</v>
      </c>
    </row>
    <row r="185" spans="2:9" ht="30">
      <c r="B185" s="295">
        <v>11</v>
      </c>
      <c r="C185" s="297" t="s">
        <v>34</v>
      </c>
      <c r="D185" s="867" t="s">
        <v>653</v>
      </c>
      <c r="E185" s="868" t="s">
        <v>654</v>
      </c>
      <c r="F185" s="869" t="s">
        <v>264</v>
      </c>
      <c r="G185" s="872">
        <v>1.9743999999999999</v>
      </c>
      <c r="H185" s="496">
        <v>12.11</v>
      </c>
      <c r="I185" s="300">
        <f t="shared" si="19"/>
        <v>23.909983999999998</v>
      </c>
    </row>
    <row r="186" spans="2:9" ht="30">
      <c r="B186" s="295">
        <v>12</v>
      </c>
      <c r="C186" s="297" t="s">
        <v>34</v>
      </c>
      <c r="D186" s="867" t="s">
        <v>655</v>
      </c>
      <c r="E186" s="868" t="s">
        <v>656</v>
      </c>
      <c r="F186" s="869" t="s">
        <v>264</v>
      </c>
      <c r="G186" s="872">
        <v>6.6635999999999997</v>
      </c>
      <c r="H186" s="496">
        <v>11.63</v>
      </c>
      <c r="I186" s="300">
        <f t="shared" si="19"/>
        <v>77.497668000000004</v>
      </c>
    </row>
    <row r="187" spans="2:9" ht="45">
      <c r="B187" s="295">
        <v>13</v>
      </c>
      <c r="C187" s="297" t="s">
        <v>34</v>
      </c>
      <c r="D187" s="867">
        <v>92767</v>
      </c>
      <c r="E187" s="868" t="s">
        <v>627</v>
      </c>
      <c r="F187" s="869" t="s">
        <v>264</v>
      </c>
      <c r="G187" s="872">
        <v>44.6464</v>
      </c>
      <c r="H187" s="496">
        <v>16.61</v>
      </c>
      <c r="I187" s="300">
        <f t="shared" si="19"/>
        <v>741.57670399999995</v>
      </c>
    </row>
    <row r="188" spans="2:9" ht="45">
      <c r="B188" s="295">
        <v>14</v>
      </c>
      <c r="C188" s="297" t="s">
        <v>34</v>
      </c>
      <c r="D188" s="867">
        <v>101624</v>
      </c>
      <c r="E188" s="868" t="s">
        <v>625</v>
      </c>
      <c r="F188" s="869" t="s">
        <v>626</v>
      </c>
      <c r="G188" s="872">
        <v>1.7327999999999999</v>
      </c>
      <c r="H188" s="496">
        <v>183.24</v>
      </c>
      <c r="I188" s="300">
        <f t="shared" si="19"/>
        <v>317.51827200000002</v>
      </c>
    </row>
    <row r="189" spans="2:9" ht="45">
      <c r="B189" s="295">
        <v>15</v>
      </c>
      <c r="C189" s="297" t="s">
        <v>34</v>
      </c>
      <c r="D189" s="867" t="s">
        <v>657</v>
      </c>
      <c r="E189" s="868" t="s">
        <v>658</v>
      </c>
      <c r="F189" s="869" t="s">
        <v>626</v>
      </c>
      <c r="G189" s="872">
        <v>1.6819</v>
      </c>
      <c r="H189" s="496">
        <v>463.23</v>
      </c>
      <c r="I189" s="300">
        <f t="shared" si="19"/>
        <v>779.106537</v>
      </c>
    </row>
    <row r="190" spans="2:9" ht="45">
      <c r="B190" s="295">
        <v>16</v>
      </c>
      <c r="C190" s="297" t="s">
        <v>34</v>
      </c>
      <c r="D190" s="867" t="s">
        <v>659</v>
      </c>
      <c r="E190" s="868" t="s">
        <v>660</v>
      </c>
      <c r="F190" s="869" t="s">
        <v>626</v>
      </c>
      <c r="G190" s="872">
        <v>1.2191000000000001</v>
      </c>
      <c r="H190" s="496">
        <v>11.63</v>
      </c>
      <c r="I190" s="300">
        <f t="shared" si="19"/>
        <v>14.178133000000003</v>
      </c>
    </row>
    <row r="191" spans="2:9" ht="45">
      <c r="B191" s="295">
        <v>17</v>
      </c>
      <c r="C191" s="297" t="s">
        <v>34</v>
      </c>
      <c r="D191" s="867" t="s">
        <v>661</v>
      </c>
      <c r="E191" s="868" t="s">
        <v>662</v>
      </c>
      <c r="F191" s="869" t="s">
        <v>626</v>
      </c>
      <c r="G191" s="872">
        <v>2.2100000000000002E-2</v>
      </c>
      <c r="H191" s="496">
        <v>3934.97</v>
      </c>
      <c r="I191" s="300">
        <f t="shared" si="19"/>
        <v>86.962837000000007</v>
      </c>
    </row>
  </sheetData>
  <mergeCells count="27">
    <mergeCell ref="C153:F153"/>
    <mergeCell ref="C173:F173"/>
    <mergeCell ref="B1:I1"/>
    <mergeCell ref="B2:I2"/>
    <mergeCell ref="B3:I3"/>
    <mergeCell ref="B4:I4"/>
    <mergeCell ref="C6:E6"/>
    <mergeCell ref="C143:E143"/>
    <mergeCell ref="C50:E50"/>
    <mergeCell ref="B52:I52"/>
    <mergeCell ref="B55:I55"/>
    <mergeCell ref="C129:E129"/>
    <mergeCell ref="C135:E135"/>
    <mergeCell ref="C124:E124"/>
    <mergeCell ref="C95:E95"/>
    <mergeCell ref="C109:E109"/>
    <mergeCell ref="C114:E114"/>
    <mergeCell ref="C78:E78"/>
    <mergeCell ref="C84:E84"/>
    <mergeCell ref="C58:E58"/>
    <mergeCell ref="C70:E70"/>
    <mergeCell ref="B41:I41"/>
    <mergeCell ref="B46:I46"/>
    <mergeCell ref="C26:E26"/>
    <mergeCell ref="B28:I28"/>
    <mergeCell ref="B34:I34"/>
    <mergeCell ref="C39:E39"/>
  </mergeCells>
  <phoneticPr fontId="53" type="noConversion"/>
  <pageMargins left="0.51181102362204722" right="0.51181102362204722" top="0.78740157480314965" bottom="0.78740157480314965" header="0.31496062992125984" footer="0.31496062992125984"/>
  <pageSetup paperSize="9" scale="70" orientation="portrait" horizontalDpi="4294967293" r:id="rId1"/>
  <ignoredErrors>
    <ignoredError sqref="B9:C9 B8:C8 I8 B11:C11 B10:C10 I10 B12:C12 I12 B16:C16 B22:C22 B21:C21 I21 B24:D24 F24:G24 I9 I11 I13:I15 I16:I20 I22:I23 I24 B23 B15:C15 B14:C14 B20:C20 B17:C17 E8:F8 E9:G9 E10:F10 E11:G11 E12:F12 B13:C13 E13:G13 E14:F14 E15:G15 E16:G16 E17:F17 B18:C18 E18:G18 B19:C19 E19:G19 E20:G20 E21:F21 E22:G22 D8 D10 D12:D16 D18:D23 D155:D171"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81"/>
  <sheetViews>
    <sheetView showGridLines="0" view="pageBreakPreview" zoomScale="90" zoomScaleNormal="110" zoomScaleSheetLayoutView="90" workbookViewId="0">
      <selection activeCell="O8" sqref="O8"/>
    </sheetView>
  </sheetViews>
  <sheetFormatPr defaultRowHeight="15"/>
  <cols>
    <col min="2" max="2" width="9" customWidth="1"/>
    <col min="3" max="3" width="67.42578125" customWidth="1"/>
    <col min="4" max="4" width="14.85546875" customWidth="1"/>
    <col min="5" max="6" width="15.5703125" customWidth="1"/>
    <col min="7" max="7" width="13.5703125" customWidth="1"/>
    <col min="8" max="8" width="9.85546875" customWidth="1"/>
    <col min="9" max="9" width="17.7109375" customWidth="1"/>
    <col min="10" max="10" width="16.85546875" customWidth="1"/>
    <col min="11" max="11" width="18.85546875" customWidth="1"/>
    <col min="12" max="12" width="14.28515625" customWidth="1"/>
    <col min="13" max="13" width="9.5703125" bestFit="1" customWidth="1"/>
  </cols>
  <sheetData>
    <row r="1" spans="1:13" ht="24.95" customHeight="1">
      <c r="A1" s="756" t="s">
        <v>560</v>
      </c>
      <c r="B1" s="409"/>
      <c r="C1" s="409"/>
      <c r="D1" s="409"/>
      <c r="E1" s="409"/>
      <c r="F1" s="409"/>
      <c r="G1" s="409"/>
      <c r="H1" s="409"/>
      <c r="I1" s="409"/>
      <c r="J1" s="409"/>
      <c r="K1" s="409"/>
      <c r="L1" s="409"/>
    </row>
    <row r="2" spans="1:13" ht="24.95" customHeight="1">
      <c r="A2" s="756" t="s">
        <v>561</v>
      </c>
      <c r="B2" s="409"/>
      <c r="C2" s="409"/>
      <c r="D2" s="409"/>
      <c r="E2" s="409"/>
      <c r="F2" s="409"/>
      <c r="G2" s="409"/>
      <c r="H2" s="409"/>
      <c r="I2" s="409"/>
      <c r="J2" s="409"/>
      <c r="K2" s="409"/>
      <c r="L2" s="409"/>
    </row>
    <row r="3" spans="1:13" ht="24.95" customHeight="1">
      <c r="A3" s="756" t="s">
        <v>598</v>
      </c>
      <c r="B3" s="409"/>
      <c r="C3" s="409"/>
      <c r="D3" s="409"/>
      <c r="E3" s="409"/>
      <c r="F3" s="409"/>
      <c r="G3" s="409"/>
      <c r="H3" s="409"/>
      <c r="I3" s="409"/>
      <c r="J3" s="409"/>
      <c r="K3" s="409"/>
      <c r="L3" s="409"/>
    </row>
    <row r="4" spans="1:13" ht="24.95" customHeight="1">
      <c r="A4" s="756" t="s">
        <v>602</v>
      </c>
      <c r="B4" s="409"/>
      <c r="C4" s="409"/>
      <c r="D4" s="409"/>
      <c r="E4" s="409"/>
      <c r="F4" s="409"/>
      <c r="G4" s="409"/>
      <c r="H4" s="409"/>
      <c r="I4" s="409"/>
      <c r="J4" s="409"/>
      <c r="K4" s="409"/>
      <c r="L4" s="409"/>
    </row>
    <row r="5" spans="1:13" ht="15" customHeight="1">
      <c r="A5" s="432" t="s">
        <v>532</v>
      </c>
      <c r="B5" s="433"/>
      <c r="C5" s="433"/>
      <c r="D5" s="433"/>
      <c r="E5" s="433"/>
      <c r="F5" s="433"/>
      <c r="G5" s="433"/>
      <c r="H5" s="433"/>
      <c r="I5" s="433"/>
      <c r="J5" s="433"/>
      <c r="K5" s="433"/>
      <c r="L5" s="434"/>
    </row>
    <row r="6" spans="1:13" ht="24">
      <c r="A6" s="435" t="s">
        <v>539</v>
      </c>
      <c r="B6" s="436" t="s">
        <v>1</v>
      </c>
      <c r="C6" s="436" t="s">
        <v>474</v>
      </c>
      <c r="D6" s="436" t="s">
        <v>475</v>
      </c>
      <c r="E6" s="435" t="s">
        <v>476</v>
      </c>
      <c r="F6" s="435" t="s">
        <v>477</v>
      </c>
      <c r="G6" s="435" t="s">
        <v>478</v>
      </c>
      <c r="H6" s="435" t="s">
        <v>479</v>
      </c>
      <c r="I6" s="435" t="s">
        <v>480</v>
      </c>
      <c r="J6" s="435" t="s">
        <v>481</v>
      </c>
      <c r="K6" s="435" t="s">
        <v>482</v>
      </c>
      <c r="L6" s="437" t="s">
        <v>483</v>
      </c>
    </row>
    <row r="7" spans="1:13">
      <c r="A7" s="438">
        <v>89883</v>
      </c>
      <c r="B7" s="439">
        <v>1</v>
      </c>
      <c r="C7" s="440" t="s">
        <v>484</v>
      </c>
      <c r="D7" s="439" t="s">
        <v>485</v>
      </c>
      <c r="E7" s="439" t="s">
        <v>486</v>
      </c>
      <c r="F7" s="441">
        <v>27.1</v>
      </c>
      <c r="G7" s="442">
        <v>50</v>
      </c>
      <c r="H7" s="443">
        <v>1</v>
      </c>
      <c r="I7" s="443">
        <v>1</v>
      </c>
      <c r="J7" s="443">
        <v>0.5</v>
      </c>
      <c r="K7" s="443">
        <v>359.08</v>
      </c>
      <c r="L7" s="444">
        <f>((F7*H7*J7)/G7)*K7*I7</f>
        <v>97.310680000000005</v>
      </c>
      <c r="M7">
        <v>359.08</v>
      </c>
    </row>
    <row r="8" spans="1:13">
      <c r="A8" s="438">
        <v>89883</v>
      </c>
      <c r="B8" s="439">
        <v>2</v>
      </c>
      <c r="C8" s="440" t="s">
        <v>487</v>
      </c>
      <c r="D8" s="439" t="s">
        <v>485</v>
      </c>
      <c r="E8" s="439" t="s">
        <v>486</v>
      </c>
      <c r="F8" s="441">
        <v>27.3</v>
      </c>
      <c r="G8" s="442">
        <f>'[132]Tabelas Vol.09'!$K$5</f>
        <v>50</v>
      </c>
      <c r="H8" s="443">
        <f>H7</f>
        <v>1</v>
      </c>
      <c r="I8" s="443">
        <v>2</v>
      </c>
      <c r="J8" s="443">
        <v>0.5</v>
      </c>
      <c r="K8" s="443">
        <v>359.08</v>
      </c>
      <c r="L8" s="444">
        <f t="shared" ref="L8:L14" si="0">((F8*H8*J8)/G8)*K8*I8</f>
        <v>196.05768</v>
      </c>
      <c r="M8">
        <v>359.08</v>
      </c>
    </row>
    <row r="9" spans="1:13">
      <c r="A9" s="438">
        <v>89883</v>
      </c>
      <c r="B9" s="439">
        <v>3</v>
      </c>
      <c r="C9" s="440" t="s">
        <v>488</v>
      </c>
      <c r="D9" s="439" t="s">
        <v>485</v>
      </c>
      <c r="E9" s="439" t="s">
        <v>486</v>
      </c>
      <c r="F9" s="441">
        <v>27.3</v>
      </c>
      <c r="G9" s="442">
        <f>'[132]Tabelas Vol.09'!$K$5</f>
        <v>50</v>
      </c>
      <c r="H9" s="443">
        <f t="shared" ref="H9:H14" si="1">H8</f>
        <v>1</v>
      </c>
      <c r="I9" s="443">
        <v>2</v>
      </c>
      <c r="J9" s="443">
        <v>1</v>
      </c>
      <c r="K9" s="443">
        <v>359.08</v>
      </c>
      <c r="L9" s="444">
        <f t="shared" si="0"/>
        <v>392.11536000000001</v>
      </c>
      <c r="M9">
        <v>359.08</v>
      </c>
    </row>
    <row r="10" spans="1:13">
      <c r="A10" s="438">
        <v>89883</v>
      </c>
      <c r="B10" s="439">
        <v>4</v>
      </c>
      <c r="C10" s="440" t="s">
        <v>489</v>
      </c>
      <c r="D10" s="439" t="s">
        <v>485</v>
      </c>
      <c r="E10" s="439" t="s">
        <v>486</v>
      </c>
      <c r="F10" s="441">
        <v>27.3</v>
      </c>
      <c r="G10" s="442">
        <f>'[132]Tabelas Vol.09'!$K$5</f>
        <v>50</v>
      </c>
      <c r="H10" s="443">
        <f t="shared" si="1"/>
        <v>1</v>
      </c>
      <c r="I10" s="443">
        <v>2</v>
      </c>
      <c r="J10" s="443">
        <v>1</v>
      </c>
      <c r="K10" s="443">
        <v>359.08</v>
      </c>
      <c r="L10" s="444">
        <f t="shared" si="0"/>
        <v>392.11536000000001</v>
      </c>
      <c r="M10">
        <v>359.08</v>
      </c>
    </row>
    <row r="11" spans="1:13">
      <c r="A11" s="438">
        <v>89883</v>
      </c>
      <c r="B11" s="439">
        <v>5</v>
      </c>
      <c r="C11" s="440" t="s">
        <v>490</v>
      </c>
      <c r="D11" s="439" t="s">
        <v>485</v>
      </c>
      <c r="E11" s="439" t="s">
        <v>486</v>
      </c>
      <c r="F11" s="441">
        <v>27.3</v>
      </c>
      <c r="G11" s="442">
        <f>'[132]Tabelas Vol.09'!$K$5</f>
        <v>50</v>
      </c>
      <c r="H11" s="443">
        <f t="shared" si="1"/>
        <v>1</v>
      </c>
      <c r="I11" s="443">
        <v>1</v>
      </c>
      <c r="J11" s="443">
        <v>5</v>
      </c>
      <c r="K11" s="443">
        <v>359.08</v>
      </c>
      <c r="L11" s="444">
        <f t="shared" si="0"/>
        <v>980.28839999999991</v>
      </c>
      <c r="M11">
        <v>359.08</v>
      </c>
    </row>
    <row r="12" spans="1:13">
      <c r="A12" s="438">
        <v>89883</v>
      </c>
      <c r="B12" s="439">
        <v>6</v>
      </c>
      <c r="C12" s="440" t="s">
        <v>491</v>
      </c>
      <c r="D12" s="439" t="s">
        <v>485</v>
      </c>
      <c r="E12" s="439" t="s">
        <v>486</v>
      </c>
      <c r="F12" s="441">
        <v>27.3</v>
      </c>
      <c r="G12" s="442">
        <f>'[132]Tabelas Vol.09'!$K$5</f>
        <v>50</v>
      </c>
      <c r="H12" s="443">
        <f t="shared" si="1"/>
        <v>1</v>
      </c>
      <c r="I12" s="443">
        <v>1</v>
      </c>
      <c r="J12" s="443">
        <v>1</v>
      </c>
      <c r="K12" s="443">
        <v>359.08</v>
      </c>
      <c r="L12" s="444">
        <f t="shared" si="0"/>
        <v>196.05768</v>
      </c>
      <c r="M12">
        <v>359.08</v>
      </c>
    </row>
    <row r="13" spans="1:13">
      <c r="A13" s="438">
        <v>89883</v>
      </c>
      <c r="B13" s="439">
        <v>7</v>
      </c>
      <c r="C13" s="440" t="s">
        <v>492</v>
      </c>
      <c r="D13" s="439" t="s">
        <v>485</v>
      </c>
      <c r="E13" s="439" t="s">
        <v>486</v>
      </c>
      <c r="F13" s="441">
        <v>27.3</v>
      </c>
      <c r="G13" s="442">
        <f>'[132]Tabelas Vol.09'!$K$5</f>
        <v>50</v>
      </c>
      <c r="H13" s="443">
        <f t="shared" si="1"/>
        <v>1</v>
      </c>
      <c r="I13" s="443">
        <v>2</v>
      </c>
      <c r="J13" s="443">
        <v>0.5</v>
      </c>
      <c r="K13" s="443">
        <v>359.08</v>
      </c>
      <c r="L13" s="444">
        <f t="shared" si="0"/>
        <v>196.05768</v>
      </c>
      <c r="M13">
        <v>359.08</v>
      </c>
    </row>
    <row r="14" spans="1:13">
      <c r="A14" s="438">
        <v>89882</v>
      </c>
      <c r="B14" s="439">
        <v>8</v>
      </c>
      <c r="C14" s="440" t="s">
        <v>493</v>
      </c>
      <c r="D14" s="439" t="s">
        <v>485</v>
      </c>
      <c r="E14" s="439" t="s">
        <v>486</v>
      </c>
      <c r="F14" s="441">
        <v>27.3</v>
      </c>
      <c r="G14" s="442">
        <f>'[132]Tabelas Vol.09'!$K$5</f>
        <v>50</v>
      </c>
      <c r="H14" s="443">
        <f t="shared" si="1"/>
        <v>1</v>
      </c>
      <c r="I14" s="443">
        <v>1</v>
      </c>
      <c r="J14" s="443">
        <v>1</v>
      </c>
      <c r="K14" s="443">
        <v>359.08</v>
      </c>
      <c r="L14" s="444">
        <f t="shared" si="0"/>
        <v>196.05768</v>
      </c>
      <c r="M14">
        <v>359.08</v>
      </c>
    </row>
    <row r="15" spans="1:13">
      <c r="A15" s="445"/>
      <c r="B15" s="446"/>
      <c r="C15" s="447"/>
      <c r="D15" s="446"/>
      <c r="E15" s="446"/>
      <c r="F15" s="448"/>
      <c r="G15" s="449"/>
      <c r="H15" s="449"/>
      <c r="I15" s="449"/>
      <c r="J15" s="449"/>
      <c r="K15" s="450" t="s">
        <v>494</v>
      </c>
      <c r="L15" s="451">
        <f>SUM(L7:L14)</f>
        <v>2646.0605199999995</v>
      </c>
    </row>
    <row r="16" spans="1:13">
      <c r="A16" s="452" t="s">
        <v>495</v>
      </c>
      <c r="B16" s="453"/>
      <c r="C16" s="453"/>
      <c r="D16" s="453"/>
      <c r="E16" s="454"/>
      <c r="F16" s="454"/>
      <c r="G16" s="455"/>
      <c r="H16" s="455"/>
      <c r="I16" s="455"/>
      <c r="J16" s="455"/>
      <c r="K16" s="454"/>
      <c r="L16" s="455"/>
    </row>
    <row r="17" spans="1:13" ht="15.75">
      <c r="B17" s="456"/>
      <c r="C17" s="456"/>
      <c r="D17" s="456"/>
      <c r="E17" s="456"/>
      <c r="F17" s="456"/>
      <c r="G17" s="456"/>
      <c r="H17" s="456"/>
      <c r="I17" s="456"/>
      <c r="J17" s="456"/>
      <c r="K17" s="456"/>
      <c r="L17" s="457"/>
    </row>
    <row r="18" spans="1:13" ht="15" customHeight="1">
      <c r="A18" s="458" t="s">
        <v>496</v>
      </c>
      <c r="B18" s="458"/>
      <c r="C18" s="459"/>
      <c r="D18" s="459"/>
      <c r="E18" s="459"/>
      <c r="F18" s="459"/>
      <c r="G18" s="459"/>
      <c r="H18" s="459"/>
      <c r="I18" s="459"/>
      <c r="J18" s="459"/>
      <c r="K18" s="459"/>
      <c r="L18" s="459"/>
    </row>
    <row r="19" spans="1:13" ht="24">
      <c r="A19" s="435" t="s">
        <v>539</v>
      </c>
      <c r="B19" s="436" t="s">
        <v>1</v>
      </c>
      <c r="C19" s="436" t="s">
        <v>497</v>
      </c>
      <c r="D19" s="436" t="s">
        <v>475</v>
      </c>
      <c r="E19" s="436" t="s">
        <v>476</v>
      </c>
      <c r="F19" s="435" t="s">
        <v>477</v>
      </c>
      <c r="G19" s="435" t="s">
        <v>478</v>
      </c>
      <c r="H19" s="435" t="s">
        <v>479</v>
      </c>
      <c r="I19" s="435" t="s">
        <v>498</v>
      </c>
      <c r="J19" s="435" t="s">
        <v>481</v>
      </c>
      <c r="K19" s="435" t="s">
        <v>499</v>
      </c>
      <c r="L19" s="435" t="s">
        <v>483</v>
      </c>
    </row>
    <row r="20" spans="1:13">
      <c r="A20" s="438">
        <v>53797</v>
      </c>
      <c r="B20" s="439">
        <v>1</v>
      </c>
      <c r="C20" s="440" t="s">
        <v>500</v>
      </c>
      <c r="D20" s="439" t="s">
        <v>485</v>
      </c>
      <c r="E20" s="439" t="s">
        <v>486</v>
      </c>
      <c r="F20" s="441">
        <v>27.3</v>
      </c>
      <c r="G20" s="442">
        <v>50</v>
      </c>
      <c r="H20" s="443">
        <f>'[132]PLANILHA DE MOBILIZAÇÃO'!$G$11</f>
        <v>1</v>
      </c>
      <c r="I20" s="443">
        <v>1</v>
      </c>
      <c r="J20" s="443">
        <v>0.2</v>
      </c>
      <c r="K20" s="443">
        <v>114.28</v>
      </c>
      <c r="L20" s="444">
        <f t="shared" ref="L20:L28" si="2">((F20*H20*J20)/G20)*K20*I20</f>
        <v>12.479376000000002</v>
      </c>
      <c r="M20">
        <v>114.28</v>
      </c>
    </row>
    <row r="21" spans="1:13">
      <c r="A21" s="438">
        <v>53797</v>
      </c>
      <c r="B21" s="439">
        <v>2</v>
      </c>
      <c r="C21" s="440" t="s">
        <v>501</v>
      </c>
      <c r="D21" s="439" t="s">
        <v>485</v>
      </c>
      <c r="E21" s="439" t="s">
        <v>486</v>
      </c>
      <c r="F21" s="441">
        <v>27.3</v>
      </c>
      <c r="G21" s="442">
        <f>'[132]Tabelas Vol.09'!$K$5</f>
        <v>50</v>
      </c>
      <c r="H21" s="443">
        <f>'[132]PLANILHA DE MOBILIZAÇÃO'!$G$11</f>
        <v>1</v>
      </c>
      <c r="I21" s="443">
        <v>2</v>
      </c>
      <c r="J21" s="443">
        <v>0.2</v>
      </c>
      <c r="K21" s="443">
        <v>114.28</v>
      </c>
      <c r="L21" s="444">
        <f t="shared" si="2"/>
        <v>24.958752000000004</v>
      </c>
      <c r="M21">
        <v>114.28</v>
      </c>
    </row>
    <row r="22" spans="1:13">
      <c r="A22" s="438">
        <v>53797</v>
      </c>
      <c r="B22" s="439">
        <v>3</v>
      </c>
      <c r="C22" s="440" t="s">
        <v>502</v>
      </c>
      <c r="D22" s="439" t="s">
        <v>485</v>
      </c>
      <c r="E22" s="439" t="s">
        <v>486</v>
      </c>
      <c r="F22" s="441">
        <v>27.3</v>
      </c>
      <c r="G22" s="442">
        <f>'[132]Tabelas Vol.09'!$K$5</f>
        <v>50</v>
      </c>
      <c r="H22" s="443">
        <f>'[132]PLANILHA DE MOBILIZAÇÃO'!$G$11</f>
        <v>1</v>
      </c>
      <c r="I22" s="443">
        <v>2</v>
      </c>
      <c r="J22" s="443">
        <v>0.2</v>
      </c>
      <c r="K22" s="443">
        <v>114.28</v>
      </c>
      <c r="L22" s="444">
        <f t="shared" si="2"/>
        <v>24.958752000000004</v>
      </c>
      <c r="M22">
        <v>114.28</v>
      </c>
    </row>
    <row r="23" spans="1:13">
      <c r="A23" s="438">
        <v>53797</v>
      </c>
      <c r="B23" s="439">
        <v>4</v>
      </c>
      <c r="C23" s="440" t="s">
        <v>503</v>
      </c>
      <c r="D23" s="439" t="s">
        <v>485</v>
      </c>
      <c r="E23" s="439" t="s">
        <v>486</v>
      </c>
      <c r="F23" s="441">
        <v>27.3</v>
      </c>
      <c r="G23" s="442">
        <f>'[132]Tabelas Vol.09'!$K$5</f>
        <v>50</v>
      </c>
      <c r="H23" s="443">
        <f>'[132]PLANILHA DE MOBILIZAÇÃO'!$G$11</f>
        <v>1</v>
      </c>
      <c r="I23" s="443">
        <v>2</v>
      </c>
      <c r="J23" s="443">
        <v>0.2</v>
      </c>
      <c r="K23" s="443">
        <v>114.28</v>
      </c>
      <c r="L23" s="444">
        <f t="shared" si="2"/>
        <v>24.958752000000004</v>
      </c>
      <c r="M23">
        <v>114.28</v>
      </c>
    </row>
    <row r="24" spans="1:13">
      <c r="A24" s="438">
        <v>53797</v>
      </c>
      <c r="B24" s="439">
        <v>5</v>
      </c>
      <c r="C24" s="440" t="s">
        <v>504</v>
      </c>
      <c r="D24" s="439" t="s">
        <v>485</v>
      </c>
      <c r="E24" s="439" t="s">
        <v>486</v>
      </c>
      <c r="F24" s="441">
        <v>27.3</v>
      </c>
      <c r="G24" s="442">
        <f>'[132]Tabelas Vol.09'!$K$5</f>
        <v>50</v>
      </c>
      <c r="H24" s="443">
        <f>'[132]PLANILHA DE MOBILIZAÇÃO'!$G$11</f>
        <v>1</v>
      </c>
      <c r="I24" s="443">
        <v>10</v>
      </c>
      <c r="J24" s="443">
        <v>0.2</v>
      </c>
      <c r="K24" s="443">
        <v>114.28</v>
      </c>
      <c r="L24" s="444">
        <f t="shared" si="2"/>
        <v>124.79376000000002</v>
      </c>
      <c r="M24">
        <v>114.28</v>
      </c>
    </row>
    <row r="25" spans="1:13">
      <c r="A25" s="438">
        <v>53797</v>
      </c>
      <c r="B25" s="439">
        <v>6</v>
      </c>
      <c r="C25" s="440" t="s">
        <v>505</v>
      </c>
      <c r="D25" s="439" t="s">
        <v>485</v>
      </c>
      <c r="E25" s="439" t="s">
        <v>486</v>
      </c>
      <c r="F25" s="441">
        <v>27.3</v>
      </c>
      <c r="G25" s="442">
        <f>'[132]Tabelas Vol.09'!$K$5</f>
        <v>50</v>
      </c>
      <c r="H25" s="443">
        <f>'[132]PLANILHA DE MOBILIZAÇÃO'!$G$11</f>
        <v>1</v>
      </c>
      <c r="I25" s="443">
        <v>6</v>
      </c>
      <c r="J25" s="443">
        <v>0.1</v>
      </c>
      <c r="K25" s="443">
        <v>114.28</v>
      </c>
      <c r="L25" s="444">
        <f t="shared" si="2"/>
        <v>37.438128000000006</v>
      </c>
      <c r="M25">
        <v>114.28</v>
      </c>
    </row>
    <row r="26" spans="1:13">
      <c r="A26" s="438">
        <v>53797</v>
      </c>
      <c r="B26" s="439">
        <v>7</v>
      </c>
      <c r="C26" s="440" t="s">
        <v>506</v>
      </c>
      <c r="D26" s="439" t="s">
        <v>485</v>
      </c>
      <c r="E26" s="439" t="s">
        <v>486</v>
      </c>
      <c r="F26" s="441">
        <v>27.3</v>
      </c>
      <c r="G26" s="442">
        <f>'[132]Tabelas Vol.09'!$K$5</f>
        <v>50</v>
      </c>
      <c r="H26" s="443">
        <f>'[132]PLANILHA DE MOBILIZAÇÃO'!$G$11</f>
        <v>1</v>
      </c>
      <c r="I26" s="443">
        <v>6</v>
      </c>
      <c r="J26" s="443">
        <v>0.2</v>
      </c>
      <c r="K26" s="443">
        <v>114.28</v>
      </c>
      <c r="L26" s="444">
        <f t="shared" si="2"/>
        <v>74.876256000000012</v>
      </c>
      <c r="M26">
        <v>114.28</v>
      </c>
    </row>
    <row r="27" spans="1:13">
      <c r="A27" s="438">
        <v>53797</v>
      </c>
      <c r="B27" s="439">
        <v>8</v>
      </c>
      <c r="C27" s="440" t="s">
        <v>507</v>
      </c>
      <c r="D27" s="439" t="s">
        <v>485</v>
      </c>
      <c r="E27" s="439" t="s">
        <v>486</v>
      </c>
      <c r="F27" s="441">
        <v>27.3</v>
      </c>
      <c r="G27" s="442">
        <f>'[132]Tabelas Vol.09'!$K$5</f>
        <v>50</v>
      </c>
      <c r="H27" s="443">
        <f>'[132]PLANILHA DE MOBILIZAÇÃO'!$G$11</f>
        <v>1</v>
      </c>
      <c r="I27" s="443">
        <v>10</v>
      </c>
      <c r="J27" s="443">
        <v>0.1</v>
      </c>
      <c r="K27" s="443">
        <v>114.28</v>
      </c>
      <c r="L27" s="444">
        <f t="shared" si="2"/>
        <v>62.39688000000001</v>
      </c>
      <c r="M27">
        <v>114.28</v>
      </c>
    </row>
    <row r="28" spans="1:13">
      <c r="A28" s="438">
        <v>53797</v>
      </c>
      <c r="B28" s="439">
        <v>9</v>
      </c>
      <c r="C28" s="440" t="s">
        <v>508</v>
      </c>
      <c r="D28" s="439" t="s">
        <v>485</v>
      </c>
      <c r="E28" s="439" t="s">
        <v>486</v>
      </c>
      <c r="F28" s="441">
        <v>27.3</v>
      </c>
      <c r="G28" s="442">
        <f>'[132]Tabelas Vol.09'!$K$5</f>
        <v>50</v>
      </c>
      <c r="H28" s="443">
        <f>'[132]PLANILHA DE MOBILIZAÇÃO'!$G$11</f>
        <v>1</v>
      </c>
      <c r="I28" s="443">
        <v>10</v>
      </c>
      <c r="J28" s="443">
        <v>0.1</v>
      </c>
      <c r="K28" s="443">
        <v>114.28</v>
      </c>
      <c r="L28" s="444">
        <f t="shared" si="2"/>
        <v>62.39688000000001</v>
      </c>
      <c r="M28">
        <v>114.28</v>
      </c>
    </row>
    <row r="29" spans="1:13" ht="15" customHeight="1">
      <c r="A29" s="460" t="s">
        <v>509</v>
      </c>
      <c r="B29" s="461"/>
      <c r="C29" s="461"/>
      <c r="D29" s="461"/>
      <c r="E29" s="461"/>
      <c r="F29" s="461"/>
      <c r="G29" s="461"/>
      <c r="H29" s="461"/>
      <c r="I29" s="461"/>
      <c r="J29" s="462"/>
      <c r="K29" s="463"/>
      <c r="L29" s="464">
        <f>SUM(L20:L28)</f>
        <v>449.25753600000007</v>
      </c>
    </row>
    <row r="30" spans="1:13" ht="15" customHeight="1">
      <c r="A30" s="458" t="s">
        <v>510</v>
      </c>
      <c r="B30" s="458"/>
      <c r="C30" s="459"/>
      <c r="D30" s="459"/>
      <c r="E30" s="459"/>
      <c r="F30" s="459"/>
      <c r="G30" s="459"/>
      <c r="H30" s="459"/>
      <c r="I30" s="459"/>
      <c r="J30" s="459"/>
      <c r="K30" s="459"/>
      <c r="L30" s="459"/>
    </row>
    <row r="31" spans="1:13" ht="24">
      <c r="A31" s="435" t="s">
        <v>539</v>
      </c>
      <c r="B31" s="436" t="s">
        <v>4</v>
      </c>
      <c r="C31" s="436" t="s">
        <v>497</v>
      </c>
      <c r="D31" s="436" t="s">
        <v>511</v>
      </c>
      <c r="E31" s="436" t="s">
        <v>476</v>
      </c>
      <c r="F31" s="435" t="s">
        <v>477</v>
      </c>
      <c r="G31" s="435" t="s">
        <v>478</v>
      </c>
      <c r="H31" s="435" t="s">
        <v>479</v>
      </c>
      <c r="I31" s="435" t="s">
        <v>480</v>
      </c>
      <c r="J31" s="435" t="s">
        <v>481</v>
      </c>
      <c r="K31" s="435" t="s">
        <v>512</v>
      </c>
      <c r="L31" s="435" t="s">
        <v>483</v>
      </c>
    </row>
    <row r="32" spans="1:13">
      <c r="A32" s="438">
        <v>7061</v>
      </c>
      <c r="B32" s="439">
        <v>1</v>
      </c>
      <c r="C32" s="440" t="s">
        <v>513</v>
      </c>
      <c r="D32" s="439" t="s">
        <v>485</v>
      </c>
      <c r="E32" s="439" t="s">
        <v>486</v>
      </c>
      <c r="F32" s="441">
        <v>27.3</v>
      </c>
      <c r="G32" s="442">
        <f>'[132]Tabelas Vol.09'!$K$5</f>
        <v>50</v>
      </c>
      <c r="H32" s="443">
        <f>'[132]PLANILHA DE MOBILIZAÇÃO'!$G$11</f>
        <v>1</v>
      </c>
      <c r="I32" s="443">
        <v>5</v>
      </c>
      <c r="J32" s="443">
        <v>1</v>
      </c>
      <c r="K32" s="443">
        <v>79.94</v>
      </c>
      <c r="L32" s="441">
        <f t="shared" ref="L32:L38" si="3">((F32*H32*J32)/G32)*K32*I32</f>
        <v>218.23620000000003</v>
      </c>
      <c r="M32">
        <v>79.94</v>
      </c>
    </row>
    <row r="33" spans="1:13">
      <c r="A33" s="438">
        <v>91384</v>
      </c>
      <c r="B33" s="439">
        <v>2</v>
      </c>
      <c r="C33" s="440" t="s">
        <v>514</v>
      </c>
      <c r="D33" s="439" t="s">
        <v>485</v>
      </c>
      <c r="E33" s="439" t="s">
        <v>486</v>
      </c>
      <c r="F33" s="441">
        <v>27.3</v>
      </c>
      <c r="G33" s="442">
        <f>'[132]Tabelas Vol.09'!$K$5</f>
        <v>50</v>
      </c>
      <c r="H33" s="443">
        <f>'[132]PLANILHA DE MOBILIZAÇÃO'!$G$11</f>
        <v>1</v>
      </c>
      <c r="I33" s="443">
        <v>5</v>
      </c>
      <c r="J33" s="443">
        <v>1</v>
      </c>
      <c r="K33" s="443">
        <v>139.11000000000001</v>
      </c>
      <c r="L33" s="441">
        <f t="shared" si="3"/>
        <v>379.77030000000008</v>
      </c>
      <c r="M33">
        <v>139.11000000000001</v>
      </c>
    </row>
    <row r="34" spans="1:13">
      <c r="A34" s="438">
        <v>5747</v>
      </c>
      <c r="B34" s="439">
        <v>3</v>
      </c>
      <c r="C34" s="440" t="s">
        <v>515</v>
      </c>
      <c r="D34" s="439" t="s">
        <v>485</v>
      </c>
      <c r="E34" s="439" t="s">
        <v>486</v>
      </c>
      <c r="F34" s="441">
        <v>27.3</v>
      </c>
      <c r="G34" s="442">
        <f>'[132]Tabelas Vol.09'!$K$5</f>
        <v>50</v>
      </c>
      <c r="H34" s="443">
        <f>'[132]PLANILHA DE MOBILIZAÇÃO'!$G$11</f>
        <v>1</v>
      </c>
      <c r="I34" s="443">
        <v>2</v>
      </c>
      <c r="J34" s="443">
        <v>1</v>
      </c>
      <c r="K34" s="443">
        <v>155.13999999999999</v>
      </c>
      <c r="L34" s="441">
        <f t="shared" si="3"/>
        <v>169.41288</v>
      </c>
      <c r="M34">
        <v>155.13999999999999</v>
      </c>
    </row>
    <row r="35" spans="1:13">
      <c r="A35" s="438">
        <v>73340</v>
      </c>
      <c r="B35" s="439">
        <v>4</v>
      </c>
      <c r="C35" s="440" t="s">
        <v>516</v>
      </c>
      <c r="D35" s="439" t="s">
        <v>485</v>
      </c>
      <c r="E35" s="439" t="s">
        <v>486</v>
      </c>
      <c r="F35" s="441">
        <v>27.3</v>
      </c>
      <c r="G35" s="442">
        <f>'[132]Tabelas Vol.09'!$K$5</f>
        <v>50</v>
      </c>
      <c r="H35" s="443">
        <f>'[132]PLANILHA DE MOBILIZAÇÃO'!$G$11</f>
        <v>1</v>
      </c>
      <c r="I35" s="443">
        <v>2</v>
      </c>
      <c r="J35" s="443">
        <v>1</v>
      </c>
      <c r="K35" s="443">
        <v>151.85</v>
      </c>
      <c r="L35" s="441">
        <f t="shared" si="3"/>
        <v>165.8202</v>
      </c>
      <c r="M35">
        <v>151.85</v>
      </c>
    </row>
    <row r="36" spans="1:13">
      <c r="A36" s="438">
        <v>92137</v>
      </c>
      <c r="B36" s="439">
        <v>5</v>
      </c>
      <c r="C36" s="440" t="s">
        <v>517</v>
      </c>
      <c r="D36" s="439" t="s">
        <v>485</v>
      </c>
      <c r="E36" s="439" t="s">
        <v>486</v>
      </c>
      <c r="F36" s="441">
        <v>27.3</v>
      </c>
      <c r="G36" s="442">
        <f>'[132]Tabelas Vol.09'!$K$5</f>
        <v>50</v>
      </c>
      <c r="H36" s="443">
        <f>'[132]PLANILHA DE MOBILIZAÇÃO'!$G$11</f>
        <v>1</v>
      </c>
      <c r="I36" s="443">
        <v>2</v>
      </c>
      <c r="J36" s="443">
        <v>1</v>
      </c>
      <c r="K36" s="443">
        <v>34.57</v>
      </c>
      <c r="L36" s="441">
        <f t="shared" si="3"/>
        <v>37.750440000000005</v>
      </c>
      <c r="M36">
        <v>34.57</v>
      </c>
    </row>
    <row r="37" spans="1:13">
      <c r="A37" s="438">
        <v>73340</v>
      </c>
      <c r="B37" s="439">
        <v>6</v>
      </c>
      <c r="C37" s="440" t="s">
        <v>518</v>
      </c>
      <c r="D37" s="439" t="s">
        <v>485</v>
      </c>
      <c r="E37" s="439" t="s">
        <v>486</v>
      </c>
      <c r="F37" s="441">
        <v>27.3</v>
      </c>
      <c r="G37" s="442">
        <f>'[132]Tabelas Vol.09'!$K$5</f>
        <v>50</v>
      </c>
      <c r="H37" s="443">
        <f>'[132]PLANILHA DE MOBILIZAÇÃO'!$G$11</f>
        <v>1</v>
      </c>
      <c r="I37" s="443">
        <v>2</v>
      </c>
      <c r="J37" s="443">
        <v>1</v>
      </c>
      <c r="K37" s="443">
        <v>151.85</v>
      </c>
      <c r="L37" s="441">
        <f t="shared" si="3"/>
        <v>165.8202</v>
      </c>
      <c r="M37">
        <v>151.85</v>
      </c>
    </row>
    <row r="38" spans="1:13">
      <c r="A38" s="438">
        <v>92241</v>
      </c>
      <c r="B38" s="439">
        <v>7</v>
      </c>
      <c r="C38" s="440" t="s">
        <v>519</v>
      </c>
      <c r="D38" s="439" t="s">
        <v>485</v>
      </c>
      <c r="E38" s="439" t="s">
        <v>486</v>
      </c>
      <c r="F38" s="441">
        <v>27.3</v>
      </c>
      <c r="G38" s="442">
        <f>'[132]Tabelas Vol.09'!$K$5</f>
        <v>50</v>
      </c>
      <c r="H38" s="443">
        <f>'[132]PLANILHA DE MOBILIZAÇÃO'!$G$11</f>
        <v>1</v>
      </c>
      <c r="I38" s="443">
        <v>2</v>
      </c>
      <c r="J38" s="443">
        <v>1</v>
      </c>
      <c r="K38" s="443">
        <v>270.89999999999998</v>
      </c>
      <c r="L38" s="441">
        <f t="shared" si="3"/>
        <v>295.82279999999997</v>
      </c>
      <c r="M38">
        <v>270.89999999999998</v>
      </c>
    </row>
    <row r="39" spans="1:13">
      <c r="A39" s="465"/>
      <c r="B39" s="465"/>
      <c r="C39" s="449"/>
      <c r="D39" s="449"/>
      <c r="E39" s="449"/>
      <c r="F39" s="449"/>
      <c r="G39" s="449"/>
      <c r="H39" s="449"/>
      <c r="I39" s="449"/>
      <c r="J39" s="449"/>
      <c r="K39" s="466" t="s">
        <v>520</v>
      </c>
      <c r="L39" s="451">
        <f>SUM(L32:L38)</f>
        <v>1432.63302</v>
      </c>
    </row>
    <row r="40" spans="1:13">
      <c r="A40" s="467"/>
      <c r="B40" s="468"/>
      <c r="C40" s="468"/>
      <c r="D40" s="468"/>
      <c r="E40" s="468"/>
      <c r="F40" s="468"/>
      <c r="G40" s="468"/>
      <c r="H40" s="468"/>
      <c r="I40" s="468"/>
      <c r="J40" s="468"/>
      <c r="K40" s="469" t="s">
        <v>521</v>
      </c>
      <c r="L40" s="470">
        <f>L15</f>
        <v>2646.0605199999995</v>
      </c>
    </row>
    <row r="41" spans="1:13">
      <c r="A41" s="471"/>
      <c r="B41" s="472"/>
      <c r="C41" s="472"/>
      <c r="D41" s="472"/>
      <c r="E41" s="472"/>
      <c r="F41" s="472"/>
      <c r="G41" s="472"/>
      <c r="H41" s="472"/>
      <c r="I41" s="472"/>
      <c r="J41" s="472"/>
      <c r="K41" s="473" t="s">
        <v>522</v>
      </c>
      <c r="L41" s="474">
        <f>L40+L39+L29</f>
        <v>4527.9510759999994</v>
      </c>
    </row>
    <row r="42" spans="1:13" ht="15.75">
      <c r="A42" s="452" t="s">
        <v>495</v>
      </c>
      <c r="C42" s="475"/>
      <c r="D42" s="475"/>
      <c r="E42" s="475"/>
      <c r="F42" s="476"/>
      <c r="G42" s="475"/>
      <c r="H42" s="476"/>
      <c r="I42" s="475"/>
      <c r="J42" s="476"/>
      <c r="K42" s="475"/>
      <c r="L42" s="475"/>
    </row>
    <row r="43" spans="1:13" ht="15.75">
      <c r="A43" s="452"/>
      <c r="C43" s="475"/>
      <c r="D43" s="475"/>
      <c r="E43" s="475"/>
      <c r="F43" s="476"/>
      <c r="G43" s="475"/>
      <c r="H43" s="476"/>
      <c r="I43" s="475"/>
      <c r="J43" s="476"/>
      <c r="K43" s="475"/>
      <c r="L43" s="475"/>
    </row>
    <row r="44" spans="1:13" ht="15.75">
      <c r="A44" s="452"/>
      <c r="C44" s="475"/>
      <c r="D44" s="475"/>
      <c r="E44" s="475"/>
      <c r="F44" s="476"/>
      <c r="G44" s="475"/>
      <c r="H44" s="476"/>
      <c r="I44" s="475"/>
      <c r="J44" s="476"/>
      <c r="K44" s="475"/>
      <c r="L44" s="475"/>
    </row>
    <row r="45" spans="1:13" ht="20.25">
      <c r="A45" s="432" t="s">
        <v>533</v>
      </c>
      <c r="B45" s="433"/>
      <c r="C45" s="433"/>
      <c r="D45" s="433"/>
      <c r="E45" s="433"/>
      <c r="F45" s="433"/>
      <c r="G45" s="433"/>
      <c r="H45" s="433"/>
      <c r="I45" s="433"/>
      <c r="J45" s="433"/>
      <c r="K45" s="433"/>
      <c r="L45" s="434"/>
    </row>
    <row r="46" spans="1:13" ht="24">
      <c r="A46" s="435" t="s">
        <v>539</v>
      </c>
      <c r="B46" s="436" t="s">
        <v>1</v>
      </c>
      <c r="C46" s="436" t="s">
        <v>474</v>
      </c>
      <c r="D46" s="436" t="s">
        <v>475</v>
      </c>
      <c r="E46" s="435" t="s">
        <v>476</v>
      </c>
      <c r="F46" s="435" t="s">
        <v>477</v>
      </c>
      <c r="G46" s="435" t="s">
        <v>478</v>
      </c>
      <c r="H46" s="435" t="s">
        <v>479</v>
      </c>
      <c r="I46" s="435" t="s">
        <v>480</v>
      </c>
      <c r="J46" s="435" t="s">
        <v>481</v>
      </c>
      <c r="K46" s="435" t="s">
        <v>482</v>
      </c>
      <c r="L46" s="437" t="s">
        <v>483</v>
      </c>
    </row>
    <row r="47" spans="1:13">
      <c r="A47" s="438">
        <v>89883</v>
      </c>
      <c r="B47" s="439">
        <v>1</v>
      </c>
      <c r="C47" s="440" t="s">
        <v>484</v>
      </c>
      <c r="D47" s="439" t="s">
        <v>486</v>
      </c>
      <c r="E47" s="439" t="s">
        <v>523</v>
      </c>
      <c r="F47" s="441">
        <v>27.1</v>
      </c>
      <c r="G47" s="442">
        <v>50</v>
      </c>
      <c r="H47" s="443">
        <v>1</v>
      </c>
      <c r="I47" s="443">
        <v>1</v>
      </c>
      <c r="J47" s="443">
        <v>0.5</v>
      </c>
      <c r="K47" s="443">
        <v>359.08</v>
      </c>
      <c r="L47" s="444">
        <f t="shared" ref="L47:L54" si="4">((F47*H47*J47)/G47)*K47*I47</f>
        <v>97.310680000000005</v>
      </c>
      <c r="M47">
        <v>359.08</v>
      </c>
    </row>
    <row r="48" spans="1:13">
      <c r="A48" s="438">
        <v>89883</v>
      </c>
      <c r="B48" s="439">
        <v>2</v>
      </c>
      <c r="C48" s="440" t="s">
        <v>487</v>
      </c>
      <c r="D48" s="439" t="s">
        <v>486</v>
      </c>
      <c r="E48" s="439" t="s">
        <v>523</v>
      </c>
      <c r="F48" s="441">
        <v>27.3</v>
      </c>
      <c r="G48" s="442">
        <f>'[132]Tabelas Vol.09'!$K$5</f>
        <v>50</v>
      </c>
      <c r="H48" s="443">
        <f>H47</f>
        <v>1</v>
      </c>
      <c r="I48" s="443">
        <v>2</v>
      </c>
      <c r="J48" s="443">
        <v>0.5</v>
      </c>
      <c r="K48" s="443">
        <v>359.08</v>
      </c>
      <c r="L48" s="444">
        <f t="shared" si="4"/>
        <v>196.05768</v>
      </c>
      <c r="M48">
        <v>359.08</v>
      </c>
    </row>
    <row r="49" spans="1:13">
      <c r="A49" s="438">
        <v>89883</v>
      </c>
      <c r="B49" s="439">
        <v>3</v>
      </c>
      <c r="C49" s="440" t="s">
        <v>488</v>
      </c>
      <c r="D49" s="439" t="s">
        <v>486</v>
      </c>
      <c r="E49" s="439" t="s">
        <v>523</v>
      </c>
      <c r="F49" s="441">
        <v>27.3</v>
      </c>
      <c r="G49" s="442">
        <f>'[132]Tabelas Vol.09'!$K$5</f>
        <v>50</v>
      </c>
      <c r="H49" s="443">
        <f t="shared" ref="H49:H54" si="5">H48</f>
        <v>1</v>
      </c>
      <c r="I49" s="443">
        <v>2</v>
      </c>
      <c r="J49" s="443">
        <v>1</v>
      </c>
      <c r="K49" s="443">
        <v>359.08</v>
      </c>
      <c r="L49" s="444">
        <f t="shared" si="4"/>
        <v>392.11536000000001</v>
      </c>
      <c r="M49">
        <v>359.08</v>
      </c>
    </row>
    <row r="50" spans="1:13">
      <c r="A50" s="438">
        <v>89883</v>
      </c>
      <c r="B50" s="439">
        <v>4</v>
      </c>
      <c r="C50" s="440" t="s">
        <v>489</v>
      </c>
      <c r="D50" s="439" t="s">
        <v>486</v>
      </c>
      <c r="E50" s="439" t="s">
        <v>523</v>
      </c>
      <c r="F50" s="441">
        <v>27.3</v>
      </c>
      <c r="G50" s="442">
        <f>'[132]Tabelas Vol.09'!$K$5</f>
        <v>50</v>
      </c>
      <c r="H50" s="443">
        <f t="shared" si="5"/>
        <v>1</v>
      </c>
      <c r="I50" s="443">
        <v>2</v>
      </c>
      <c r="J50" s="443">
        <v>1</v>
      </c>
      <c r="K50" s="443">
        <v>359.08</v>
      </c>
      <c r="L50" s="444">
        <f t="shared" si="4"/>
        <v>392.11536000000001</v>
      </c>
      <c r="M50">
        <v>359.08</v>
      </c>
    </row>
    <row r="51" spans="1:13">
      <c r="A51" s="438">
        <v>89883</v>
      </c>
      <c r="B51" s="439">
        <v>5</v>
      </c>
      <c r="C51" s="440" t="s">
        <v>490</v>
      </c>
      <c r="D51" s="439" t="s">
        <v>486</v>
      </c>
      <c r="E51" s="439" t="s">
        <v>523</v>
      </c>
      <c r="F51" s="441">
        <v>27.3</v>
      </c>
      <c r="G51" s="442">
        <f>'[132]Tabelas Vol.09'!$K$5</f>
        <v>50</v>
      </c>
      <c r="H51" s="443">
        <f t="shared" si="5"/>
        <v>1</v>
      </c>
      <c r="I51" s="443">
        <v>1</v>
      </c>
      <c r="J51" s="443">
        <v>5</v>
      </c>
      <c r="K51" s="443">
        <v>359.08</v>
      </c>
      <c r="L51" s="444">
        <f t="shared" si="4"/>
        <v>980.28839999999991</v>
      </c>
      <c r="M51">
        <v>359.08</v>
      </c>
    </row>
    <row r="52" spans="1:13">
      <c r="A52" s="438">
        <v>89883</v>
      </c>
      <c r="B52" s="439">
        <v>6</v>
      </c>
      <c r="C52" s="440" t="s">
        <v>491</v>
      </c>
      <c r="D52" s="439" t="s">
        <v>486</v>
      </c>
      <c r="E52" s="439" t="s">
        <v>523</v>
      </c>
      <c r="F52" s="441">
        <v>27.3</v>
      </c>
      <c r="G52" s="442">
        <f>'[132]Tabelas Vol.09'!$K$5</f>
        <v>50</v>
      </c>
      <c r="H52" s="443">
        <f t="shared" si="5"/>
        <v>1</v>
      </c>
      <c r="I52" s="443">
        <v>1</v>
      </c>
      <c r="J52" s="443">
        <v>1</v>
      </c>
      <c r="K52" s="443">
        <v>359.08</v>
      </c>
      <c r="L52" s="444">
        <f t="shared" si="4"/>
        <v>196.05768</v>
      </c>
      <c r="M52">
        <v>359.08</v>
      </c>
    </row>
    <row r="53" spans="1:13">
      <c r="A53" s="438">
        <v>89883</v>
      </c>
      <c r="B53" s="439">
        <v>7</v>
      </c>
      <c r="C53" s="440" t="s">
        <v>492</v>
      </c>
      <c r="D53" s="439" t="s">
        <v>486</v>
      </c>
      <c r="E53" s="439" t="s">
        <v>523</v>
      </c>
      <c r="F53" s="441">
        <v>27.3</v>
      </c>
      <c r="G53" s="442">
        <f>'[132]Tabelas Vol.09'!$K$5</f>
        <v>50</v>
      </c>
      <c r="H53" s="443">
        <f t="shared" si="5"/>
        <v>1</v>
      </c>
      <c r="I53" s="443">
        <v>2</v>
      </c>
      <c r="J53" s="443">
        <v>0.5</v>
      </c>
      <c r="K53" s="443">
        <v>359.08</v>
      </c>
      <c r="L53" s="444">
        <f t="shared" si="4"/>
        <v>196.05768</v>
      </c>
      <c r="M53">
        <v>359.08</v>
      </c>
    </row>
    <row r="54" spans="1:13">
      <c r="A54" s="438">
        <v>89882</v>
      </c>
      <c r="B54" s="439">
        <v>8</v>
      </c>
      <c r="C54" s="440" t="s">
        <v>493</v>
      </c>
      <c r="D54" s="439" t="s">
        <v>486</v>
      </c>
      <c r="E54" s="439" t="s">
        <v>523</v>
      </c>
      <c r="F54" s="441">
        <v>27.3</v>
      </c>
      <c r="G54" s="442">
        <f>'[132]Tabelas Vol.09'!$K$5</f>
        <v>50</v>
      </c>
      <c r="H54" s="443">
        <f t="shared" si="5"/>
        <v>1</v>
      </c>
      <c r="I54" s="443">
        <v>1</v>
      </c>
      <c r="J54" s="443">
        <v>1</v>
      </c>
      <c r="K54" s="443">
        <v>359.08</v>
      </c>
      <c r="L54" s="444">
        <f t="shared" si="4"/>
        <v>196.05768</v>
      </c>
      <c r="M54">
        <v>359.08</v>
      </c>
    </row>
    <row r="55" spans="1:13">
      <c r="A55" s="445"/>
      <c r="B55" s="446"/>
      <c r="C55" s="447"/>
      <c r="D55" s="446"/>
      <c r="E55" s="446"/>
      <c r="F55" s="448"/>
      <c r="G55" s="449"/>
      <c r="H55" s="449"/>
      <c r="I55" s="449"/>
      <c r="J55" s="449"/>
      <c r="K55" s="450" t="s">
        <v>494</v>
      </c>
      <c r="L55" s="451">
        <f>SUM(L47:L54)</f>
        <v>2646.0605199999995</v>
      </c>
    </row>
    <row r="56" spans="1:13">
      <c r="A56" s="452" t="s">
        <v>495</v>
      </c>
      <c r="B56" s="453"/>
      <c r="C56" s="453"/>
      <c r="D56" s="453"/>
      <c r="E56" s="454"/>
      <c r="F56" s="454"/>
      <c r="G56" s="455"/>
      <c r="H56" s="455"/>
      <c r="I56" s="455"/>
      <c r="J56" s="455"/>
      <c r="K56" s="454"/>
      <c r="L56" s="455"/>
    </row>
    <row r="58" spans="1:13">
      <c r="A58" s="458" t="s">
        <v>524</v>
      </c>
      <c r="B58" s="458"/>
      <c r="C58" s="459"/>
      <c r="D58" s="459"/>
      <c r="E58" s="459"/>
      <c r="F58" s="459"/>
      <c r="G58" s="459"/>
      <c r="H58" s="459"/>
      <c r="I58" s="459"/>
      <c r="J58" s="459"/>
      <c r="K58" s="459"/>
      <c r="L58" s="459"/>
    </row>
    <row r="59" spans="1:13" ht="24">
      <c r="A59" s="435" t="s">
        <v>539</v>
      </c>
      <c r="B59" s="436" t="s">
        <v>1</v>
      </c>
      <c r="C59" s="436" t="s">
        <v>497</v>
      </c>
      <c r="D59" s="436" t="s">
        <v>475</v>
      </c>
      <c r="E59" s="436" t="s">
        <v>476</v>
      </c>
      <c r="F59" s="435" t="s">
        <v>477</v>
      </c>
      <c r="G59" s="435" t="s">
        <v>478</v>
      </c>
      <c r="H59" s="435" t="s">
        <v>479</v>
      </c>
      <c r="I59" s="435" t="s">
        <v>498</v>
      </c>
      <c r="J59" s="435" t="s">
        <v>481</v>
      </c>
      <c r="K59" s="435" t="s">
        <v>499</v>
      </c>
      <c r="L59" s="435" t="s">
        <v>483</v>
      </c>
    </row>
    <row r="60" spans="1:13">
      <c r="A60" s="438">
        <v>53797</v>
      </c>
      <c r="B60" s="439">
        <v>1</v>
      </c>
      <c r="C60" s="440" t="s">
        <v>500</v>
      </c>
      <c r="D60" s="439" t="s">
        <v>486</v>
      </c>
      <c r="E60" s="439" t="s">
        <v>523</v>
      </c>
      <c r="F60" s="441">
        <v>27.3</v>
      </c>
      <c r="G60" s="442">
        <v>50</v>
      </c>
      <c r="H60" s="443">
        <f>'[132]PLANILHA DE MOBILIZAÇÃO'!$G$11</f>
        <v>1</v>
      </c>
      <c r="I60" s="443">
        <v>1</v>
      </c>
      <c r="J60" s="443">
        <v>0.2</v>
      </c>
      <c r="K60" s="443">
        <v>114.28</v>
      </c>
      <c r="L60" s="444">
        <f t="shared" ref="L60:L68" si="6">((F60*H60*J60)/G60)*K60*I60</f>
        <v>12.479376000000002</v>
      </c>
      <c r="M60">
        <v>114.28</v>
      </c>
    </row>
    <row r="61" spans="1:13">
      <c r="A61" s="438">
        <v>53797</v>
      </c>
      <c r="B61" s="439">
        <v>2</v>
      </c>
      <c r="C61" s="440" t="s">
        <v>501</v>
      </c>
      <c r="D61" s="439" t="s">
        <v>486</v>
      </c>
      <c r="E61" s="439" t="s">
        <v>523</v>
      </c>
      <c r="F61" s="441">
        <v>27.3</v>
      </c>
      <c r="G61" s="442">
        <f>'[132]Tabelas Vol.09'!$K$5</f>
        <v>50</v>
      </c>
      <c r="H61" s="443">
        <f>'[132]PLANILHA DE MOBILIZAÇÃO'!$G$11</f>
        <v>1</v>
      </c>
      <c r="I61" s="443">
        <v>2</v>
      </c>
      <c r="J61" s="443">
        <v>0.2</v>
      </c>
      <c r="K61" s="443">
        <v>114.28</v>
      </c>
      <c r="L61" s="444">
        <f t="shared" si="6"/>
        <v>24.958752000000004</v>
      </c>
      <c r="M61">
        <v>114.28</v>
      </c>
    </row>
    <row r="62" spans="1:13">
      <c r="A62" s="438">
        <v>53797</v>
      </c>
      <c r="B62" s="439">
        <v>3</v>
      </c>
      <c r="C62" s="440" t="s">
        <v>502</v>
      </c>
      <c r="D62" s="439" t="s">
        <v>486</v>
      </c>
      <c r="E62" s="439" t="s">
        <v>523</v>
      </c>
      <c r="F62" s="441">
        <v>27.3</v>
      </c>
      <c r="G62" s="442">
        <f>'[132]Tabelas Vol.09'!$K$5</f>
        <v>50</v>
      </c>
      <c r="H62" s="443">
        <f>'[132]PLANILHA DE MOBILIZAÇÃO'!$G$11</f>
        <v>1</v>
      </c>
      <c r="I62" s="443">
        <v>2</v>
      </c>
      <c r="J62" s="443">
        <v>0.2</v>
      </c>
      <c r="K62" s="443">
        <v>114.28</v>
      </c>
      <c r="L62" s="444">
        <f t="shared" si="6"/>
        <v>24.958752000000004</v>
      </c>
      <c r="M62">
        <v>114.28</v>
      </c>
    </row>
    <row r="63" spans="1:13">
      <c r="A63" s="438">
        <v>53797</v>
      </c>
      <c r="B63" s="439">
        <v>4</v>
      </c>
      <c r="C63" s="440" t="s">
        <v>503</v>
      </c>
      <c r="D63" s="439" t="s">
        <v>486</v>
      </c>
      <c r="E63" s="439" t="s">
        <v>523</v>
      </c>
      <c r="F63" s="441">
        <v>27.3</v>
      </c>
      <c r="G63" s="442">
        <f>'[132]Tabelas Vol.09'!$K$5</f>
        <v>50</v>
      </c>
      <c r="H63" s="443">
        <f>'[132]PLANILHA DE MOBILIZAÇÃO'!$G$11</f>
        <v>1</v>
      </c>
      <c r="I63" s="443">
        <v>2</v>
      </c>
      <c r="J63" s="443">
        <v>0.2</v>
      </c>
      <c r="K63" s="443">
        <v>114.28</v>
      </c>
      <c r="L63" s="444">
        <f t="shared" si="6"/>
        <v>24.958752000000004</v>
      </c>
      <c r="M63">
        <v>114.28</v>
      </c>
    </row>
    <row r="64" spans="1:13">
      <c r="A64" s="438">
        <v>53797</v>
      </c>
      <c r="B64" s="439">
        <v>5</v>
      </c>
      <c r="C64" s="440" t="s">
        <v>504</v>
      </c>
      <c r="D64" s="439" t="s">
        <v>486</v>
      </c>
      <c r="E64" s="439" t="s">
        <v>523</v>
      </c>
      <c r="F64" s="441">
        <v>27.3</v>
      </c>
      <c r="G64" s="442">
        <f>'[132]Tabelas Vol.09'!$K$5</f>
        <v>50</v>
      </c>
      <c r="H64" s="443">
        <f>'[132]PLANILHA DE MOBILIZAÇÃO'!$G$11</f>
        <v>1</v>
      </c>
      <c r="I64" s="443">
        <v>10</v>
      </c>
      <c r="J64" s="443">
        <v>0.2</v>
      </c>
      <c r="K64" s="443">
        <v>114.28</v>
      </c>
      <c r="L64" s="444">
        <f t="shared" si="6"/>
        <v>124.79376000000002</v>
      </c>
      <c r="M64">
        <v>114.28</v>
      </c>
    </row>
    <row r="65" spans="1:13">
      <c r="A65" s="438">
        <v>53797</v>
      </c>
      <c r="B65" s="439">
        <v>6</v>
      </c>
      <c r="C65" s="440" t="s">
        <v>505</v>
      </c>
      <c r="D65" s="439" t="s">
        <v>486</v>
      </c>
      <c r="E65" s="439" t="s">
        <v>523</v>
      </c>
      <c r="F65" s="441">
        <v>27.3</v>
      </c>
      <c r="G65" s="442">
        <f>'[132]Tabelas Vol.09'!$K$5</f>
        <v>50</v>
      </c>
      <c r="H65" s="443">
        <f>'[132]PLANILHA DE MOBILIZAÇÃO'!$G$11</f>
        <v>1</v>
      </c>
      <c r="I65" s="443">
        <v>6</v>
      </c>
      <c r="J65" s="443">
        <v>0.1</v>
      </c>
      <c r="K65" s="443">
        <v>114.28</v>
      </c>
      <c r="L65" s="444">
        <f t="shared" si="6"/>
        <v>37.438128000000006</v>
      </c>
      <c r="M65">
        <v>114.28</v>
      </c>
    </row>
    <row r="66" spans="1:13">
      <c r="A66" s="438">
        <v>53797</v>
      </c>
      <c r="B66" s="439">
        <v>7</v>
      </c>
      <c r="C66" s="440" t="s">
        <v>506</v>
      </c>
      <c r="D66" s="439" t="s">
        <v>486</v>
      </c>
      <c r="E66" s="439" t="s">
        <v>523</v>
      </c>
      <c r="F66" s="441">
        <v>27.3</v>
      </c>
      <c r="G66" s="442">
        <f>'[132]Tabelas Vol.09'!$K$5</f>
        <v>50</v>
      </c>
      <c r="H66" s="443">
        <f>'[132]PLANILHA DE MOBILIZAÇÃO'!$G$11</f>
        <v>1</v>
      </c>
      <c r="I66" s="443">
        <v>6</v>
      </c>
      <c r="J66" s="443">
        <v>0.2</v>
      </c>
      <c r="K66" s="443">
        <v>114.28</v>
      </c>
      <c r="L66" s="444">
        <f t="shared" si="6"/>
        <v>74.876256000000012</v>
      </c>
      <c r="M66">
        <v>114.28</v>
      </c>
    </row>
    <row r="67" spans="1:13">
      <c r="A67" s="438">
        <v>53797</v>
      </c>
      <c r="B67" s="439">
        <v>8</v>
      </c>
      <c r="C67" s="440" t="s">
        <v>507</v>
      </c>
      <c r="D67" s="439" t="s">
        <v>486</v>
      </c>
      <c r="E67" s="439" t="s">
        <v>523</v>
      </c>
      <c r="F67" s="441">
        <v>27.3</v>
      </c>
      <c r="G67" s="442">
        <f>'[132]Tabelas Vol.09'!$K$5</f>
        <v>50</v>
      </c>
      <c r="H67" s="443">
        <f>'[132]PLANILHA DE MOBILIZAÇÃO'!$G$11</f>
        <v>1</v>
      </c>
      <c r="I67" s="443">
        <v>10</v>
      </c>
      <c r="J67" s="443">
        <v>0.1</v>
      </c>
      <c r="K67" s="443">
        <v>114.28</v>
      </c>
      <c r="L67" s="444">
        <f t="shared" si="6"/>
        <v>62.39688000000001</v>
      </c>
      <c r="M67">
        <v>114.28</v>
      </c>
    </row>
    <row r="68" spans="1:13">
      <c r="A68" s="438">
        <v>53797</v>
      </c>
      <c r="B68" s="439">
        <v>9</v>
      </c>
      <c r="C68" s="440" t="s">
        <v>508</v>
      </c>
      <c r="D68" s="439" t="s">
        <v>486</v>
      </c>
      <c r="E68" s="439" t="s">
        <v>523</v>
      </c>
      <c r="F68" s="441">
        <v>27.3</v>
      </c>
      <c r="G68" s="442">
        <f>'[132]Tabelas Vol.09'!$K$5</f>
        <v>50</v>
      </c>
      <c r="H68" s="443">
        <f>'[132]PLANILHA DE MOBILIZAÇÃO'!$G$11</f>
        <v>1</v>
      </c>
      <c r="I68" s="443">
        <v>10</v>
      </c>
      <c r="J68" s="443">
        <v>0.1</v>
      </c>
      <c r="K68" s="443">
        <v>114.28</v>
      </c>
      <c r="L68" s="444">
        <f t="shared" si="6"/>
        <v>62.39688000000001</v>
      </c>
      <c r="M68">
        <v>114.28</v>
      </c>
    </row>
    <row r="69" spans="1:13">
      <c r="A69" s="460" t="s">
        <v>525</v>
      </c>
      <c r="B69" s="461"/>
      <c r="C69" s="461"/>
      <c r="D69" s="461"/>
      <c r="E69" s="461"/>
      <c r="F69" s="461"/>
      <c r="G69" s="461"/>
      <c r="H69" s="461"/>
      <c r="I69" s="461"/>
      <c r="J69" s="462"/>
      <c r="K69" s="463"/>
      <c r="L69" s="464">
        <f>SUM(L60:L68)</f>
        <v>449.25753600000007</v>
      </c>
    </row>
    <row r="70" spans="1:13">
      <c r="A70" s="458" t="s">
        <v>526</v>
      </c>
      <c r="B70" s="458"/>
      <c r="C70" s="459"/>
      <c r="D70" s="459"/>
      <c r="E70" s="459"/>
      <c r="F70" s="459"/>
      <c r="G70" s="459"/>
      <c r="H70" s="459"/>
      <c r="I70" s="459"/>
      <c r="J70" s="459"/>
      <c r="K70" s="459"/>
      <c r="L70" s="459"/>
    </row>
    <row r="71" spans="1:13" ht="24">
      <c r="A71" s="435" t="s">
        <v>539</v>
      </c>
      <c r="B71" s="436" t="s">
        <v>4</v>
      </c>
      <c r="C71" s="436" t="s">
        <v>497</v>
      </c>
      <c r="D71" s="436" t="s">
        <v>511</v>
      </c>
      <c r="E71" s="436" t="s">
        <v>476</v>
      </c>
      <c r="F71" s="435" t="s">
        <v>477</v>
      </c>
      <c r="G71" s="435" t="s">
        <v>478</v>
      </c>
      <c r="H71" s="435" t="s">
        <v>479</v>
      </c>
      <c r="I71" s="435" t="s">
        <v>480</v>
      </c>
      <c r="J71" s="435" t="s">
        <v>481</v>
      </c>
      <c r="K71" s="435" t="s">
        <v>512</v>
      </c>
      <c r="L71" s="435" t="s">
        <v>483</v>
      </c>
    </row>
    <row r="72" spans="1:13" ht="15.6" customHeight="1">
      <c r="A72" s="438">
        <v>7061</v>
      </c>
      <c r="B72" s="439">
        <v>1</v>
      </c>
      <c r="C72" s="440" t="s">
        <v>513</v>
      </c>
      <c r="D72" s="439" t="s">
        <v>486</v>
      </c>
      <c r="E72" s="439" t="s">
        <v>523</v>
      </c>
      <c r="F72" s="441">
        <v>27.3</v>
      </c>
      <c r="G72" s="442">
        <f>'[132]Tabelas Vol.09'!$K$5</f>
        <v>50</v>
      </c>
      <c r="H72" s="443">
        <f>'[132]PLANILHA DE MOBILIZAÇÃO'!$G$11</f>
        <v>1</v>
      </c>
      <c r="I72" s="443">
        <v>5</v>
      </c>
      <c r="J72" s="443">
        <v>1</v>
      </c>
      <c r="K72" s="443">
        <v>79.94</v>
      </c>
      <c r="L72" s="441">
        <f t="shared" ref="L72:L78" si="7">((F72*H72*J72)/G72)*K72*I72</f>
        <v>218.23620000000003</v>
      </c>
      <c r="M72">
        <v>79.94</v>
      </c>
    </row>
    <row r="73" spans="1:13">
      <c r="A73" s="438">
        <v>91384</v>
      </c>
      <c r="B73" s="439">
        <v>2</v>
      </c>
      <c r="C73" s="440" t="s">
        <v>514</v>
      </c>
      <c r="D73" s="439" t="s">
        <v>486</v>
      </c>
      <c r="E73" s="439" t="s">
        <v>523</v>
      </c>
      <c r="F73" s="441">
        <v>27.3</v>
      </c>
      <c r="G73" s="442">
        <f>'[132]Tabelas Vol.09'!$K$5</f>
        <v>50</v>
      </c>
      <c r="H73" s="443">
        <f>'[132]PLANILHA DE MOBILIZAÇÃO'!$G$11</f>
        <v>1</v>
      </c>
      <c r="I73" s="443">
        <v>5</v>
      </c>
      <c r="J73" s="443">
        <v>1</v>
      </c>
      <c r="K73" s="443">
        <v>139.11000000000001</v>
      </c>
      <c r="L73" s="441">
        <f t="shared" si="7"/>
        <v>379.77030000000008</v>
      </c>
      <c r="M73">
        <v>139.11000000000001</v>
      </c>
    </row>
    <row r="74" spans="1:13">
      <c r="A74" s="438">
        <v>5747</v>
      </c>
      <c r="B74" s="439">
        <v>3</v>
      </c>
      <c r="C74" s="440" t="s">
        <v>515</v>
      </c>
      <c r="D74" s="439" t="s">
        <v>486</v>
      </c>
      <c r="E74" s="439" t="s">
        <v>523</v>
      </c>
      <c r="F74" s="441">
        <v>27.3</v>
      </c>
      <c r="G74" s="442">
        <f>'[132]Tabelas Vol.09'!$K$5</f>
        <v>50</v>
      </c>
      <c r="H74" s="443">
        <f>'[132]PLANILHA DE MOBILIZAÇÃO'!$G$11</f>
        <v>1</v>
      </c>
      <c r="I74" s="443">
        <v>2</v>
      </c>
      <c r="J74" s="443">
        <v>1</v>
      </c>
      <c r="K74" s="443">
        <v>155.13999999999999</v>
      </c>
      <c r="L74" s="441">
        <f t="shared" si="7"/>
        <v>169.41288</v>
      </c>
      <c r="M74">
        <v>155.13999999999999</v>
      </c>
    </row>
    <row r="75" spans="1:13">
      <c r="A75" s="438">
        <v>73340</v>
      </c>
      <c r="B75" s="439">
        <v>4</v>
      </c>
      <c r="C75" s="440" t="s">
        <v>516</v>
      </c>
      <c r="D75" s="439" t="s">
        <v>486</v>
      </c>
      <c r="E75" s="439" t="s">
        <v>523</v>
      </c>
      <c r="F75" s="441">
        <v>27.3</v>
      </c>
      <c r="G75" s="442">
        <f>'[132]Tabelas Vol.09'!$K$5</f>
        <v>50</v>
      </c>
      <c r="H75" s="443">
        <f>'[132]PLANILHA DE MOBILIZAÇÃO'!$G$11</f>
        <v>1</v>
      </c>
      <c r="I75" s="443">
        <v>2</v>
      </c>
      <c r="J75" s="443">
        <v>1</v>
      </c>
      <c r="K75" s="443">
        <v>151.85</v>
      </c>
      <c r="L75" s="441">
        <f t="shared" si="7"/>
        <v>165.8202</v>
      </c>
      <c r="M75">
        <v>151.85</v>
      </c>
    </row>
    <row r="76" spans="1:13">
      <c r="A76" s="438">
        <v>92137</v>
      </c>
      <c r="B76" s="439">
        <v>5</v>
      </c>
      <c r="C76" s="440" t="s">
        <v>517</v>
      </c>
      <c r="D76" s="439" t="s">
        <v>486</v>
      </c>
      <c r="E76" s="439" t="s">
        <v>523</v>
      </c>
      <c r="F76" s="441">
        <v>27.3</v>
      </c>
      <c r="G76" s="442">
        <f>'[132]Tabelas Vol.09'!$K$5</f>
        <v>50</v>
      </c>
      <c r="H76" s="443">
        <f>'[132]PLANILHA DE MOBILIZAÇÃO'!$G$11</f>
        <v>1</v>
      </c>
      <c r="I76" s="443">
        <v>2</v>
      </c>
      <c r="J76" s="443">
        <v>1</v>
      </c>
      <c r="K76" s="443">
        <v>34.57</v>
      </c>
      <c r="L76" s="441">
        <f t="shared" si="7"/>
        <v>37.750440000000005</v>
      </c>
      <c r="M76">
        <v>34.57</v>
      </c>
    </row>
    <row r="77" spans="1:13">
      <c r="A77" s="438">
        <v>73340</v>
      </c>
      <c r="B77" s="439">
        <v>6</v>
      </c>
      <c r="C77" s="440" t="s">
        <v>518</v>
      </c>
      <c r="D77" s="439" t="s">
        <v>486</v>
      </c>
      <c r="E77" s="439" t="s">
        <v>523</v>
      </c>
      <c r="F77" s="441">
        <v>27.3</v>
      </c>
      <c r="G77" s="442">
        <f>'[132]Tabelas Vol.09'!$K$5</f>
        <v>50</v>
      </c>
      <c r="H77" s="443">
        <f>'[132]PLANILHA DE MOBILIZAÇÃO'!$G$11</f>
        <v>1</v>
      </c>
      <c r="I77" s="443">
        <v>2</v>
      </c>
      <c r="J77" s="443">
        <v>1</v>
      </c>
      <c r="K77" s="443">
        <v>151.85</v>
      </c>
      <c r="L77" s="441">
        <f t="shared" si="7"/>
        <v>165.8202</v>
      </c>
      <c r="M77">
        <v>151.85</v>
      </c>
    </row>
    <row r="78" spans="1:13">
      <c r="A78" s="438">
        <v>92241</v>
      </c>
      <c r="B78" s="439">
        <v>7</v>
      </c>
      <c r="C78" s="440" t="s">
        <v>519</v>
      </c>
      <c r="D78" s="439" t="s">
        <v>486</v>
      </c>
      <c r="E78" s="439" t="s">
        <v>523</v>
      </c>
      <c r="F78" s="441">
        <v>27.3</v>
      </c>
      <c r="G78" s="442">
        <f>'[132]Tabelas Vol.09'!$K$5</f>
        <v>50</v>
      </c>
      <c r="H78" s="443">
        <f>'[132]PLANILHA DE MOBILIZAÇÃO'!$G$11</f>
        <v>1</v>
      </c>
      <c r="I78" s="443">
        <v>2</v>
      </c>
      <c r="J78" s="443">
        <v>1</v>
      </c>
      <c r="K78" s="443">
        <v>270.89999999999998</v>
      </c>
      <c r="L78" s="441">
        <f t="shared" si="7"/>
        <v>295.82279999999997</v>
      </c>
      <c r="M78">
        <v>270.89999999999998</v>
      </c>
    </row>
    <row r="79" spans="1:13">
      <c r="A79" s="465"/>
      <c r="B79" s="465"/>
      <c r="C79" s="449"/>
      <c r="D79" s="449"/>
      <c r="E79" s="449"/>
      <c r="F79" s="449"/>
      <c r="G79" s="449"/>
      <c r="H79" s="449"/>
      <c r="I79" s="449"/>
      <c r="J79" s="449"/>
      <c r="K79" s="466" t="s">
        <v>527</v>
      </c>
      <c r="L79" s="451">
        <f>SUM(L72:L78)</f>
        <v>1432.63302</v>
      </c>
    </row>
    <row r="80" spans="1:13">
      <c r="A80" s="467"/>
      <c r="B80" s="468"/>
      <c r="C80" s="468"/>
      <c r="D80" s="468"/>
      <c r="E80" s="468"/>
      <c r="F80" s="468"/>
      <c r="G80" s="468"/>
      <c r="H80" s="468"/>
      <c r="I80" s="468"/>
      <c r="J80" s="468"/>
      <c r="K80" s="469" t="s">
        <v>528</v>
      </c>
      <c r="L80" s="470">
        <f>L55</f>
        <v>2646.0605199999995</v>
      </c>
    </row>
    <row r="81" spans="1:12">
      <c r="A81" s="471"/>
      <c r="B81" s="472"/>
      <c r="C81" s="472"/>
      <c r="D81" s="472"/>
      <c r="E81" s="472"/>
      <c r="F81" s="472"/>
      <c r="G81" s="472"/>
      <c r="H81" s="472"/>
      <c r="I81" s="472"/>
      <c r="J81" s="472"/>
      <c r="K81" s="473" t="s">
        <v>529</v>
      </c>
      <c r="L81" s="474">
        <f>L80+L79+L69</f>
        <v>4527.9510759999994</v>
      </c>
    </row>
  </sheetData>
  <printOptions horizontalCentered="1"/>
  <pageMargins left="0.51181102362204722" right="0.51181102362204722" top="0.78740157480314965" bottom="0.78740157480314965" header="0.31496062992125984" footer="0.31496062992125984"/>
  <pageSetup paperSize="9" scale="3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T30"/>
  <sheetViews>
    <sheetView showGridLines="0" view="pageBreakPreview" zoomScaleNormal="120" zoomScaleSheetLayoutView="100" workbookViewId="0">
      <selection activeCell="F10" sqref="F10"/>
    </sheetView>
  </sheetViews>
  <sheetFormatPr defaultRowHeight="15"/>
  <cols>
    <col min="1" max="1" width="20.140625" customWidth="1"/>
    <col min="2" max="2" width="30.7109375" customWidth="1"/>
    <col min="3" max="3" width="12.7109375" customWidth="1"/>
    <col min="4" max="4" width="21.140625" customWidth="1"/>
    <col min="7" max="7" width="12.5703125" customWidth="1"/>
    <col min="12" max="12" width="13.140625" customWidth="1"/>
    <col min="13" max="13" width="10.85546875" bestFit="1" customWidth="1"/>
  </cols>
  <sheetData>
    <row r="3" spans="1:20">
      <c r="A3" s="410"/>
      <c r="B3" s="412"/>
      <c r="C3" s="411"/>
      <c r="D3" s="411"/>
      <c r="E3" s="204"/>
      <c r="F3" s="204"/>
      <c r="T3" s="204"/>
    </row>
    <row r="4" spans="1:20">
      <c r="A4" s="410"/>
      <c r="B4" s="412"/>
      <c r="C4" s="411"/>
      <c r="D4" s="411"/>
      <c r="E4" s="204"/>
      <c r="F4" s="204"/>
      <c r="T4" s="204"/>
    </row>
    <row r="5" spans="1:20">
      <c r="A5" s="410"/>
      <c r="B5" s="412"/>
      <c r="C5" s="411"/>
      <c r="D5" s="411"/>
      <c r="E5" s="204"/>
      <c r="F5" s="204"/>
      <c r="T5" s="204"/>
    </row>
    <row r="6" spans="1:20">
      <c r="A6" s="410"/>
      <c r="C6" s="411"/>
      <c r="D6" s="411"/>
      <c r="E6" s="413"/>
      <c r="F6" s="413"/>
      <c r="T6" s="204"/>
    </row>
    <row r="7" spans="1:20">
      <c r="A7" s="410"/>
      <c r="B7" t="s">
        <v>558</v>
      </c>
      <c r="T7" s="204"/>
    </row>
    <row r="8" spans="1:20" ht="15.75">
      <c r="A8" s="414"/>
      <c r="B8" s="600" t="s">
        <v>547</v>
      </c>
      <c r="C8" s="603">
        <v>6.8000000000000005E-2</v>
      </c>
      <c r="D8" s="601"/>
      <c r="T8" s="204"/>
    </row>
    <row r="9" spans="1:20" ht="15.75">
      <c r="B9" s="600" t="s">
        <v>548</v>
      </c>
      <c r="C9" s="603">
        <v>4.0099999999999997E-2</v>
      </c>
      <c r="D9" s="601"/>
      <c r="I9" s="604"/>
      <c r="J9" s="604"/>
      <c r="K9" s="604"/>
      <c r="L9" s="604"/>
      <c r="M9" s="605"/>
    </row>
    <row r="10" spans="1:20" ht="15.75">
      <c r="B10" s="600" t="s">
        <v>549</v>
      </c>
      <c r="C10" s="603">
        <v>1.11E-2</v>
      </c>
      <c r="D10" s="601"/>
    </row>
    <row r="11" spans="1:20" ht="15.75">
      <c r="B11" s="600" t="s">
        <v>550</v>
      </c>
      <c r="C11" s="603">
        <v>2.5000000000000001E-2</v>
      </c>
      <c r="D11" s="601"/>
      <c r="J11" s="604"/>
    </row>
    <row r="12" spans="1:20" ht="15.75">
      <c r="B12" s="600" t="s">
        <v>551</v>
      </c>
      <c r="C12" s="603">
        <v>0.03</v>
      </c>
      <c r="D12" s="601"/>
      <c r="G12" s="604"/>
    </row>
    <row r="13" spans="1:20" ht="15.75">
      <c r="B13" s="600" t="s">
        <v>552</v>
      </c>
      <c r="C13" s="603">
        <v>6.4999999999999997E-3</v>
      </c>
      <c r="D13" s="601"/>
    </row>
    <row r="14" spans="1:20" ht="15.75">
      <c r="B14" s="600" t="s">
        <v>553</v>
      </c>
      <c r="C14" s="603">
        <v>3.8E-3</v>
      </c>
      <c r="D14" s="601"/>
      <c r="J14" s="606"/>
    </row>
    <row r="15" spans="1:20" ht="15.75">
      <c r="B15" s="600" t="s">
        <v>554</v>
      </c>
      <c r="C15" s="603">
        <v>5.5999999999999999E-3</v>
      </c>
      <c r="D15" s="601"/>
    </row>
    <row r="16" spans="1:20" ht="15" customHeight="1">
      <c r="B16" s="600" t="s">
        <v>555</v>
      </c>
      <c r="C16" s="603">
        <v>4.4999999999999998E-2</v>
      </c>
      <c r="D16" s="601"/>
    </row>
    <row r="17" spans="2:6" ht="15.75">
      <c r="B17" s="601" t="s">
        <v>557</v>
      </c>
      <c r="C17" s="601"/>
      <c r="D17" s="601"/>
    </row>
    <row r="18" spans="2:6" ht="26.25" customHeight="1">
      <c r="B18" s="601" t="s">
        <v>559</v>
      </c>
      <c r="C18" s="601"/>
      <c r="D18" s="601"/>
      <c r="F18" s="344"/>
    </row>
    <row r="19" spans="2:6" ht="12" customHeight="1">
      <c r="B19" s="602" t="s">
        <v>556</v>
      </c>
      <c r="C19" s="602"/>
      <c r="D19" s="602"/>
    </row>
    <row r="20" spans="2:6" ht="15.75">
      <c r="B20" s="608">
        <f>(((((1+C9+C14+C15)*(1+C10)*(1+C8))/100)/(1-C11-C12-C13-C16))*100)-1</f>
        <v>0.26839128438724158</v>
      </c>
      <c r="C20" s="601"/>
      <c r="D20" s="601"/>
    </row>
    <row r="21" spans="2:6" ht="15.75">
      <c r="B21" s="609" t="str">
        <f>"BDI = "&amp;ROUND(B20*100,2)&amp;"% (β)"</f>
        <v>BDI = 26,84% (β)</v>
      </c>
      <c r="C21" s="606"/>
    </row>
    <row r="23" spans="2:6">
      <c r="E23" s="607"/>
    </row>
    <row r="24" spans="2:6">
      <c r="B24" s="604"/>
      <c r="C24" s="344"/>
    </row>
    <row r="25" spans="2:6">
      <c r="B25" s="604"/>
    </row>
    <row r="26" spans="2:6">
      <c r="B26" s="604"/>
    </row>
    <row r="27" spans="2:6">
      <c r="B27" s="604"/>
    </row>
    <row r="28" spans="2:6">
      <c r="B28" s="604"/>
    </row>
    <row r="30" spans="2:6">
      <c r="B30" s="604"/>
    </row>
  </sheetData>
  <printOptions horizontalCentered="1"/>
  <pageMargins left="0.70866141732283472" right="0.70866141732283472" top="0.78740157480314965" bottom="1.3385826771653544" header="0.70866141732283472"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33"/>
  <sheetViews>
    <sheetView showGridLines="0" view="pageBreakPreview" zoomScale="140" zoomScaleNormal="100" zoomScaleSheetLayoutView="140" workbookViewId="0">
      <selection activeCell="D26" sqref="D26"/>
    </sheetView>
  </sheetViews>
  <sheetFormatPr defaultRowHeight="15"/>
  <cols>
    <col min="1" max="1" width="50.7109375" customWidth="1"/>
    <col min="2" max="2" width="7.140625" bestFit="1" customWidth="1"/>
    <col min="3" max="3" width="16" bestFit="1" customWidth="1"/>
    <col min="4" max="4" width="12.7109375" bestFit="1" customWidth="1"/>
    <col min="5" max="5" width="11.85546875" customWidth="1"/>
    <col min="6" max="6" width="16.28515625" customWidth="1"/>
    <col min="7" max="7" width="11.42578125" bestFit="1" customWidth="1"/>
    <col min="8" max="8" width="7.28515625" customWidth="1"/>
    <col min="9" max="9" width="30.5703125" bestFit="1" customWidth="1"/>
    <col min="10" max="10" width="11.7109375" bestFit="1" customWidth="1"/>
    <col min="11" max="11" width="10.28515625" customWidth="1"/>
    <col min="257" max="257" width="50.7109375" customWidth="1"/>
    <col min="258" max="258" width="6.7109375" bestFit="1" customWidth="1"/>
    <col min="259" max="259" width="9.28515625" bestFit="1" customWidth="1"/>
    <col min="260" max="260" width="12.140625" bestFit="1" customWidth="1"/>
    <col min="261" max="261" width="10.5703125" bestFit="1" customWidth="1"/>
    <col min="262" max="262" width="12.140625" bestFit="1" customWidth="1"/>
    <col min="513" max="513" width="50.7109375" customWidth="1"/>
    <col min="514" max="514" width="6.7109375" bestFit="1" customWidth="1"/>
    <col min="515" max="515" width="9.28515625" bestFit="1" customWidth="1"/>
    <col min="516" max="516" width="12.140625" bestFit="1" customWidth="1"/>
    <col min="517" max="517" width="10.5703125" bestFit="1" customWidth="1"/>
    <col min="518" max="518" width="12.140625" bestFit="1" customWidth="1"/>
    <col min="769" max="769" width="50.7109375" customWidth="1"/>
    <col min="770" max="770" width="6.7109375" bestFit="1" customWidth="1"/>
    <col min="771" max="771" width="9.28515625" bestFit="1" customWidth="1"/>
    <col min="772" max="772" width="12.140625" bestFit="1" customWidth="1"/>
    <col min="773" max="773" width="10.5703125" bestFit="1" customWidth="1"/>
    <col min="774" max="774" width="12.140625" bestFit="1" customWidth="1"/>
    <col min="1025" max="1025" width="50.7109375" customWidth="1"/>
    <col min="1026" max="1026" width="6.7109375" bestFit="1" customWidth="1"/>
    <col min="1027" max="1027" width="9.28515625" bestFit="1" customWidth="1"/>
    <col min="1028" max="1028" width="12.140625" bestFit="1" customWidth="1"/>
    <col min="1029" max="1029" width="10.5703125" bestFit="1" customWidth="1"/>
    <col min="1030" max="1030" width="12.140625" bestFit="1" customWidth="1"/>
    <col min="1281" max="1281" width="50.7109375" customWidth="1"/>
    <col min="1282" max="1282" width="6.7109375" bestFit="1" customWidth="1"/>
    <col min="1283" max="1283" width="9.28515625" bestFit="1" customWidth="1"/>
    <col min="1284" max="1284" width="12.140625" bestFit="1" customWidth="1"/>
    <col min="1285" max="1285" width="10.5703125" bestFit="1" customWidth="1"/>
    <col min="1286" max="1286" width="12.140625" bestFit="1" customWidth="1"/>
    <col min="1537" max="1537" width="50.7109375" customWidth="1"/>
    <col min="1538" max="1538" width="6.7109375" bestFit="1" customWidth="1"/>
    <col min="1539" max="1539" width="9.28515625" bestFit="1" customWidth="1"/>
    <col min="1540" max="1540" width="12.140625" bestFit="1" customWidth="1"/>
    <col min="1541" max="1541" width="10.5703125" bestFit="1" customWidth="1"/>
    <col min="1542" max="1542" width="12.140625" bestFit="1" customWidth="1"/>
    <col min="1793" max="1793" width="50.7109375" customWidth="1"/>
    <col min="1794" max="1794" width="6.7109375" bestFit="1" customWidth="1"/>
    <col min="1795" max="1795" width="9.28515625" bestFit="1" customWidth="1"/>
    <col min="1796" max="1796" width="12.140625" bestFit="1" customWidth="1"/>
    <col min="1797" max="1797" width="10.5703125" bestFit="1" customWidth="1"/>
    <col min="1798" max="1798" width="12.140625" bestFit="1" customWidth="1"/>
    <col min="2049" max="2049" width="50.7109375" customWidth="1"/>
    <col min="2050" max="2050" width="6.7109375" bestFit="1" customWidth="1"/>
    <col min="2051" max="2051" width="9.28515625" bestFit="1" customWidth="1"/>
    <col min="2052" max="2052" width="12.140625" bestFit="1" customWidth="1"/>
    <col min="2053" max="2053" width="10.5703125" bestFit="1" customWidth="1"/>
    <col min="2054" max="2054" width="12.140625" bestFit="1" customWidth="1"/>
    <col min="2305" max="2305" width="50.7109375" customWidth="1"/>
    <col min="2306" max="2306" width="6.7109375" bestFit="1" customWidth="1"/>
    <col min="2307" max="2307" width="9.28515625" bestFit="1" customWidth="1"/>
    <col min="2308" max="2308" width="12.140625" bestFit="1" customWidth="1"/>
    <col min="2309" max="2309" width="10.5703125" bestFit="1" customWidth="1"/>
    <col min="2310" max="2310" width="12.140625" bestFit="1" customWidth="1"/>
    <col min="2561" max="2561" width="50.7109375" customWidth="1"/>
    <col min="2562" max="2562" width="6.7109375" bestFit="1" customWidth="1"/>
    <col min="2563" max="2563" width="9.28515625" bestFit="1" customWidth="1"/>
    <col min="2564" max="2564" width="12.140625" bestFit="1" customWidth="1"/>
    <col min="2565" max="2565" width="10.5703125" bestFit="1" customWidth="1"/>
    <col min="2566" max="2566" width="12.140625" bestFit="1" customWidth="1"/>
    <col min="2817" max="2817" width="50.7109375" customWidth="1"/>
    <col min="2818" max="2818" width="6.7109375" bestFit="1" customWidth="1"/>
    <col min="2819" max="2819" width="9.28515625" bestFit="1" customWidth="1"/>
    <col min="2820" max="2820" width="12.140625" bestFit="1" customWidth="1"/>
    <col min="2821" max="2821" width="10.5703125" bestFit="1" customWidth="1"/>
    <col min="2822" max="2822" width="12.140625" bestFit="1" customWidth="1"/>
    <col min="3073" max="3073" width="50.7109375" customWidth="1"/>
    <col min="3074" max="3074" width="6.7109375" bestFit="1" customWidth="1"/>
    <col min="3075" max="3075" width="9.28515625" bestFit="1" customWidth="1"/>
    <col min="3076" max="3076" width="12.140625" bestFit="1" customWidth="1"/>
    <col min="3077" max="3077" width="10.5703125" bestFit="1" customWidth="1"/>
    <col min="3078" max="3078" width="12.140625" bestFit="1" customWidth="1"/>
    <col min="3329" max="3329" width="50.7109375" customWidth="1"/>
    <col min="3330" max="3330" width="6.7109375" bestFit="1" customWidth="1"/>
    <col min="3331" max="3331" width="9.28515625" bestFit="1" customWidth="1"/>
    <col min="3332" max="3332" width="12.140625" bestFit="1" customWidth="1"/>
    <col min="3333" max="3333" width="10.5703125" bestFit="1" customWidth="1"/>
    <col min="3334" max="3334" width="12.140625" bestFit="1" customWidth="1"/>
    <col min="3585" max="3585" width="50.7109375" customWidth="1"/>
    <col min="3586" max="3586" width="6.7109375" bestFit="1" customWidth="1"/>
    <col min="3587" max="3587" width="9.28515625" bestFit="1" customWidth="1"/>
    <col min="3588" max="3588" width="12.140625" bestFit="1" customWidth="1"/>
    <col min="3589" max="3589" width="10.5703125" bestFit="1" customWidth="1"/>
    <col min="3590" max="3590" width="12.140625" bestFit="1" customWidth="1"/>
    <col min="3841" max="3841" width="50.7109375" customWidth="1"/>
    <col min="3842" max="3842" width="6.7109375" bestFit="1" customWidth="1"/>
    <col min="3843" max="3843" width="9.28515625" bestFit="1" customWidth="1"/>
    <col min="3844" max="3844" width="12.140625" bestFit="1" customWidth="1"/>
    <col min="3845" max="3845" width="10.5703125" bestFit="1" customWidth="1"/>
    <col min="3846" max="3846" width="12.140625" bestFit="1" customWidth="1"/>
    <col min="4097" max="4097" width="50.7109375" customWidth="1"/>
    <col min="4098" max="4098" width="6.7109375" bestFit="1" customWidth="1"/>
    <col min="4099" max="4099" width="9.28515625" bestFit="1" customWidth="1"/>
    <col min="4100" max="4100" width="12.140625" bestFit="1" customWidth="1"/>
    <col min="4101" max="4101" width="10.5703125" bestFit="1" customWidth="1"/>
    <col min="4102" max="4102" width="12.140625" bestFit="1" customWidth="1"/>
    <col min="4353" max="4353" width="50.7109375" customWidth="1"/>
    <col min="4354" max="4354" width="6.7109375" bestFit="1" customWidth="1"/>
    <col min="4355" max="4355" width="9.28515625" bestFit="1" customWidth="1"/>
    <col min="4356" max="4356" width="12.140625" bestFit="1" customWidth="1"/>
    <col min="4357" max="4357" width="10.5703125" bestFit="1" customWidth="1"/>
    <col min="4358" max="4358" width="12.140625" bestFit="1" customWidth="1"/>
    <col min="4609" max="4609" width="50.7109375" customWidth="1"/>
    <col min="4610" max="4610" width="6.7109375" bestFit="1" customWidth="1"/>
    <col min="4611" max="4611" width="9.28515625" bestFit="1" customWidth="1"/>
    <col min="4612" max="4612" width="12.140625" bestFit="1" customWidth="1"/>
    <col min="4613" max="4613" width="10.5703125" bestFit="1" customWidth="1"/>
    <col min="4614" max="4614" width="12.140625" bestFit="1" customWidth="1"/>
    <col min="4865" max="4865" width="50.7109375" customWidth="1"/>
    <col min="4866" max="4866" width="6.7109375" bestFit="1" customWidth="1"/>
    <col min="4867" max="4867" width="9.28515625" bestFit="1" customWidth="1"/>
    <col min="4868" max="4868" width="12.140625" bestFit="1" customWidth="1"/>
    <col min="4869" max="4869" width="10.5703125" bestFit="1" customWidth="1"/>
    <col min="4870" max="4870" width="12.140625" bestFit="1" customWidth="1"/>
    <col min="5121" max="5121" width="50.7109375" customWidth="1"/>
    <col min="5122" max="5122" width="6.7109375" bestFit="1" customWidth="1"/>
    <col min="5123" max="5123" width="9.28515625" bestFit="1" customWidth="1"/>
    <col min="5124" max="5124" width="12.140625" bestFit="1" customWidth="1"/>
    <col min="5125" max="5125" width="10.5703125" bestFit="1" customWidth="1"/>
    <col min="5126" max="5126" width="12.140625" bestFit="1" customWidth="1"/>
    <col min="5377" max="5377" width="50.7109375" customWidth="1"/>
    <col min="5378" max="5378" width="6.7109375" bestFit="1" customWidth="1"/>
    <col min="5379" max="5379" width="9.28515625" bestFit="1" customWidth="1"/>
    <col min="5380" max="5380" width="12.140625" bestFit="1" customWidth="1"/>
    <col min="5381" max="5381" width="10.5703125" bestFit="1" customWidth="1"/>
    <col min="5382" max="5382" width="12.140625" bestFit="1" customWidth="1"/>
    <col min="5633" max="5633" width="50.7109375" customWidth="1"/>
    <col min="5634" max="5634" width="6.7109375" bestFit="1" customWidth="1"/>
    <col min="5635" max="5635" width="9.28515625" bestFit="1" customWidth="1"/>
    <col min="5636" max="5636" width="12.140625" bestFit="1" customWidth="1"/>
    <col min="5637" max="5637" width="10.5703125" bestFit="1" customWidth="1"/>
    <col min="5638" max="5638" width="12.140625" bestFit="1" customWidth="1"/>
    <col min="5889" max="5889" width="50.7109375" customWidth="1"/>
    <col min="5890" max="5890" width="6.7109375" bestFit="1" customWidth="1"/>
    <col min="5891" max="5891" width="9.28515625" bestFit="1" customWidth="1"/>
    <col min="5892" max="5892" width="12.140625" bestFit="1" customWidth="1"/>
    <col min="5893" max="5893" width="10.5703125" bestFit="1" customWidth="1"/>
    <col min="5894" max="5894" width="12.140625" bestFit="1" customWidth="1"/>
    <col min="6145" max="6145" width="50.7109375" customWidth="1"/>
    <col min="6146" max="6146" width="6.7109375" bestFit="1" customWidth="1"/>
    <col min="6147" max="6147" width="9.28515625" bestFit="1" customWidth="1"/>
    <col min="6148" max="6148" width="12.140625" bestFit="1" customWidth="1"/>
    <col min="6149" max="6149" width="10.5703125" bestFit="1" customWidth="1"/>
    <col min="6150" max="6150" width="12.140625" bestFit="1" customWidth="1"/>
    <col min="6401" max="6401" width="50.7109375" customWidth="1"/>
    <col min="6402" max="6402" width="6.7109375" bestFit="1" customWidth="1"/>
    <col min="6403" max="6403" width="9.28515625" bestFit="1" customWidth="1"/>
    <col min="6404" max="6404" width="12.140625" bestFit="1" customWidth="1"/>
    <col min="6405" max="6405" width="10.5703125" bestFit="1" customWidth="1"/>
    <col min="6406" max="6406" width="12.140625" bestFit="1" customWidth="1"/>
    <col min="6657" max="6657" width="50.7109375" customWidth="1"/>
    <col min="6658" max="6658" width="6.7109375" bestFit="1" customWidth="1"/>
    <col min="6659" max="6659" width="9.28515625" bestFit="1" customWidth="1"/>
    <col min="6660" max="6660" width="12.140625" bestFit="1" customWidth="1"/>
    <col min="6661" max="6661" width="10.5703125" bestFit="1" customWidth="1"/>
    <col min="6662" max="6662" width="12.140625" bestFit="1" customWidth="1"/>
    <col min="6913" max="6913" width="50.7109375" customWidth="1"/>
    <col min="6914" max="6914" width="6.7109375" bestFit="1" customWidth="1"/>
    <col min="6915" max="6915" width="9.28515625" bestFit="1" customWidth="1"/>
    <col min="6916" max="6916" width="12.140625" bestFit="1" customWidth="1"/>
    <col min="6917" max="6917" width="10.5703125" bestFit="1" customWidth="1"/>
    <col min="6918" max="6918" width="12.140625" bestFit="1" customWidth="1"/>
    <col min="7169" max="7169" width="50.7109375" customWidth="1"/>
    <col min="7170" max="7170" width="6.7109375" bestFit="1" customWidth="1"/>
    <col min="7171" max="7171" width="9.28515625" bestFit="1" customWidth="1"/>
    <col min="7172" max="7172" width="12.140625" bestFit="1" customWidth="1"/>
    <col min="7173" max="7173" width="10.5703125" bestFit="1" customWidth="1"/>
    <col min="7174" max="7174" width="12.140625" bestFit="1" customWidth="1"/>
    <col min="7425" max="7425" width="50.7109375" customWidth="1"/>
    <col min="7426" max="7426" width="6.7109375" bestFit="1" customWidth="1"/>
    <col min="7427" max="7427" width="9.28515625" bestFit="1" customWidth="1"/>
    <col min="7428" max="7428" width="12.140625" bestFit="1" customWidth="1"/>
    <col min="7429" max="7429" width="10.5703125" bestFit="1" customWidth="1"/>
    <col min="7430" max="7430" width="12.140625" bestFit="1" customWidth="1"/>
    <col min="7681" max="7681" width="50.7109375" customWidth="1"/>
    <col min="7682" max="7682" width="6.7109375" bestFit="1" customWidth="1"/>
    <col min="7683" max="7683" width="9.28515625" bestFit="1" customWidth="1"/>
    <col min="7684" max="7684" width="12.140625" bestFit="1" customWidth="1"/>
    <col min="7685" max="7685" width="10.5703125" bestFit="1" customWidth="1"/>
    <col min="7686" max="7686" width="12.140625" bestFit="1" customWidth="1"/>
    <col min="7937" max="7937" width="50.7109375" customWidth="1"/>
    <col min="7938" max="7938" width="6.7109375" bestFit="1" customWidth="1"/>
    <col min="7939" max="7939" width="9.28515625" bestFit="1" customWidth="1"/>
    <col min="7940" max="7940" width="12.140625" bestFit="1" customWidth="1"/>
    <col min="7941" max="7941" width="10.5703125" bestFit="1" customWidth="1"/>
    <col min="7942" max="7942" width="12.140625" bestFit="1" customWidth="1"/>
    <col min="8193" max="8193" width="50.7109375" customWidth="1"/>
    <col min="8194" max="8194" width="6.7109375" bestFit="1" customWidth="1"/>
    <col min="8195" max="8195" width="9.28515625" bestFit="1" customWidth="1"/>
    <col min="8196" max="8196" width="12.140625" bestFit="1" customWidth="1"/>
    <col min="8197" max="8197" width="10.5703125" bestFit="1" customWidth="1"/>
    <col min="8198" max="8198" width="12.140625" bestFit="1" customWidth="1"/>
    <col min="8449" max="8449" width="50.7109375" customWidth="1"/>
    <col min="8450" max="8450" width="6.7109375" bestFit="1" customWidth="1"/>
    <col min="8451" max="8451" width="9.28515625" bestFit="1" customWidth="1"/>
    <col min="8452" max="8452" width="12.140625" bestFit="1" customWidth="1"/>
    <col min="8453" max="8453" width="10.5703125" bestFit="1" customWidth="1"/>
    <col min="8454" max="8454" width="12.140625" bestFit="1" customWidth="1"/>
    <col min="8705" max="8705" width="50.7109375" customWidth="1"/>
    <col min="8706" max="8706" width="6.7109375" bestFit="1" customWidth="1"/>
    <col min="8707" max="8707" width="9.28515625" bestFit="1" customWidth="1"/>
    <col min="8708" max="8708" width="12.140625" bestFit="1" customWidth="1"/>
    <col min="8709" max="8709" width="10.5703125" bestFit="1" customWidth="1"/>
    <col min="8710" max="8710" width="12.140625" bestFit="1" customWidth="1"/>
    <col min="8961" max="8961" width="50.7109375" customWidth="1"/>
    <col min="8962" max="8962" width="6.7109375" bestFit="1" customWidth="1"/>
    <col min="8963" max="8963" width="9.28515625" bestFit="1" customWidth="1"/>
    <col min="8964" max="8964" width="12.140625" bestFit="1" customWidth="1"/>
    <col min="8965" max="8965" width="10.5703125" bestFit="1" customWidth="1"/>
    <col min="8966" max="8966" width="12.140625" bestFit="1" customWidth="1"/>
    <col min="9217" max="9217" width="50.7109375" customWidth="1"/>
    <col min="9218" max="9218" width="6.7109375" bestFit="1" customWidth="1"/>
    <col min="9219" max="9219" width="9.28515625" bestFit="1" customWidth="1"/>
    <col min="9220" max="9220" width="12.140625" bestFit="1" customWidth="1"/>
    <col min="9221" max="9221" width="10.5703125" bestFit="1" customWidth="1"/>
    <col min="9222" max="9222" width="12.140625" bestFit="1" customWidth="1"/>
    <col min="9473" max="9473" width="50.7109375" customWidth="1"/>
    <col min="9474" max="9474" width="6.7109375" bestFit="1" customWidth="1"/>
    <col min="9475" max="9475" width="9.28515625" bestFit="1" customWidth="1"/>
    <col min="9476" max="9476" width="12.140625" bestFit="1" customWidth="1"/>
    <col min="9477" max="9477" width="10.5703125" bestFit="1" customWidth="1"/>
    <col min="9478" max="9478" width="12.140625" bestFit="1" customWidth="1"/>
    <col min="9729" max="9729" width="50.7109375" customWidth="1"/>
    <col min="9730" max="9730" width="6.7109375" bestFit="1" customWidth="1"/>
    <col min="9731" max="9731" width="9.28515625" bestFit="1" customWidth="1"/>
    <col min="9732" max="9732" width="12.140625" bestFit="1" customWidth="1"/>
    <col min="9733" max="9733" width="10.5703125" bestFit="1" customWidth="1"/>
    <col min="9734" max="9734" width="12.140625" bestFit="1" customWidth="1"/>
    <col min="9985" max="9985" width="50.7109375" customWidth="1"/>
    <col min="9986" max="9986" width="6.7109375" bestFit="1" customWidth="1"/>
    <col min="9987" max="9987" width="9.28515625" bestFit="1" customWidth="1"/>
    <col min="9988" max="9988" width="12.140625" bestFit="1" customWidth="1"/>
    <col min="9989" max="9989" width="10.5703125" bestFit="1" customWidth="1"/>
    <col min="9990" max="9990" width="12.140625" bestFit="1" customWidth="1"/>
    <col min="10241" max="10241" width="50.7109375" customWidth="1"/>
    <col min="10242" max="10242" width="6.7109375" bestFit="1" customWidth="1"/>
    <col min="10243" max="10243" width="9.28515625" bestFit="1" customWidth="1"/>
    <col min="10244" max="10244" width="12.140625" bestFit="1" customWidth="1"/>
    <col min="10245" max="10245" width="10.5703125" bestFit="1" customWidth="1"/>
    <col min="10246" max="10246" width="12.140625" bestFit="1" customWidth="1"/>
    <col min="10497" max="10497" width="50.7109375" customWidth="1"/>
    <col min="10498" max="10498" width="6.7109375" bestFit="1" customWidth="1"/>
    <col min="10499" max="10499" width="9.28515625" bestFit="1" customWidth="1"/>
    <col min="10500" max="10500" width="12.140625" bestFit="1" customWidth="1"/>
    <col min="10501" max="10501" width="10.5703125" bestFit="1" customWidth="1"/>
    <col min="10502" max="10502" width="12.140625" bestFit="1" customWidth="1"/>
    <col min="10753" max="10753" width="50.7109375" customWidth="1"/>
    <col min="10754" max="10754" width="6.7109375" bestFit="1" customWidth="1"/>
    <col min="10755" max="10755" width="9.28515625" bestFit="1" customWidth="1"/>
    <col min="10756" max="10756" width="12.140625" bestFit="1" customWidth="1"/>
    <col min="10757" max="10757" width="10.5703125" bestFit="1" customWidth="1"/>
    <col min="10758" max="10758" width="12.140625" bestFit="1" customWidth="1"/>
    <col min="11009" max="11009" width="50.7109375" customWidth="1"/>
    <col min="11010" max="11010" width="6.7109375" bestFit="1" customWidth="1"/>
    <col min="11011" max="11011" width="9.28515625" bestFit="1" customWidth="1"/>
    <col min="11012" max="11012" width="12.140625" bestFit="1" customWidth="1"/>
    <col min="11013" max="11013" width="10.5703125" bestFit="1" customWidth="1"/>
    <col min="11014" max="11014" width="12.140625" bestFit="1" customWidth="1"/>
    <col min="11265" max="11265" width="50.7109375" customWidth="1"/>
    <col min="11266" max="11266" width="6.7109375" bestFit="1" customWidth="1"/>
    <col min="11267" max="11267" width="9.28515625" bestFit="1" customWidth="1"/>
    <col min="11268" max="11268" width="12.140625" bestFit="1" customWidth="1"/>
    <col min="11269" max="11269" width="10.5703125" bestFit="1" customWidth="1"/>
    <col min="11270" max="11270" width="12.140625" bestFit="1" customWidth="1"/>
    <col min="11521" max="11521" width="50.7109375" customWidth="1"/>
    <col min="11522" max="11522" width="6.7109375" bestFit="1" customWidth="1"/>
    <col min="11523" max="11523" width="9.28515625" bestFit="1" customWidth="1"/>
    <col min="11524" max="11524" width="12.140625" bestFit="1" customWidth="1"/>
    <col min="11525" max="11525" width="10.5703125" bestFit="1" customWidth="1"/>
    <col min="11526" max="11526" width="12.140625" bestFit="1" customWidth="1"/>
    <col min="11777" max="11777" width="50.7109375" customWidth="1"/>
    <col min="11778" max="11778" width="6.7109375" bestFit="1" customWidth="1"/>
    <col min="11779" max="11779" width="9.28515625" bestFit="1" customWidth="1"/>
    <col min="11780" max="11780" width="12.140625" bestFit="1" customWidth="1"/>
    <col min="11781" max="11781" width="10.5703125" bestFit="1" customWidth="1"/>
    <col min="11782" max="11782" width="12.140625" bestFit="1" customWidth="1"/>
    <col min="12033" max="12033" width="50.7109375" customWidth="1"/>
    <col min="12034" max="12034" width="6.7109375" bestFit="1" customWidth="1"/>
    <col min="12035" max="12035" width="9.28515625" bestFit="1" customWidth="1"/>
    <col min="12036" max="12036" width="12.140625" bestFit="1" customWidth="1"/>
    <col min="12037" max="12037" width="10.5703125" bestFit="1" customWidth="1"/>
    <col min="12038" max="12038" width="12.140625" bestFit="1" customWidth="1"/>
    <col min="12289" max="12289" width="50.7109375" customWidth="1"/>
    <col min="12290" max="12290" width="6.7109375" bestFit="1" customWidth="1"/>
    <col min="12291" max="12291" width="9.28515625" bestFit="1" customWidth="1"/>
    <col min="12292" max="12292" width="12.140625" bestFit="1" customWidth="1"/>
    <col min="12293" max="12293" width="10.5703125" bestFit="1" customWidth="1"/>
    <col min="12294" max="12294" width="12.140625" bestFit="1" customWidth="1"/>
    <col min="12545" max="12545" width="50.7109375" customWidth="1"/>
    <col min="12546" max="12546" width="6.7109375" bestFit="1" customWidth="1"/>
    <col min="12547" max="12547" width="9.28515625" bestFit="1" customWidth="1"/>
    <col min="12548" max="12548" width="12.140625" bestFit="1" customWidth="1"/>
    <col min="12549" max="12549" width="10.5703125" bestFit="1" customWidth="1"/>
    <col min="12550" max="12550" width="12.140625" bestFit="1" customWidth="1"/>
    <col min="12801" max="12801" width="50.7109375" customWidth="1"/>
    <col min="12802" max="12802" width="6.7109375" bestFit="1" customWidth="1"/>
    <col min="12803" max="12803" width="9.28515625" bestFit="1" customWidth="1"/>
    <col min="12804" max="12804" width="12.140625" bestFit="1" customWidth="1"/>
    <col min="12805" max="12805" width="10.5703125" bestFit="1" customWidth="1"/>
    <col min="12806" max="12806" width="12.140625" bestFit="1" customWidth="1"/>
    <col min="13057" max="13057" width="50.7109375" customWidth="1"/>
    <col min="13058" max="13058" width="6.7109375" bestFit="1" customWidth="1"/>
    <col min="13059" max="13059" width="9.28515625" bestFit="1" customWidth="1"/>
    <col min="13060" max="13060" width="12.140625" bestFit="1" customWidth="1"/>
    <col min="13061" max="13061" width="10.5703125" bestFit="1" customWidth="1"/>
    <col min="13062" max="13062" width="12.140625" bestFit="1" customWidth="1"/>
    <col min="13313" max="13313" width="50.7109375" customWidth="1"/>
    <col min="13314" max="13314" width="6.7109375" bestFit="1" customWidth="1"/>
    <col min="13315" max="13315" width="9.28515625" bestFit="1" customWidth="1"/>
    <col min="13316" max="13316" width="12.140625" bestFit="1" customWidth="1"/>
    <col min="13317" max="13317" width="10.5703125" bestFit="1" customWidth="1"/>
    <col min="13318" max="13318" width="12.140625" bestFit="1" customWidth="1"/>
    <col min="13569" max="13569" width="50.7109375" customWidth="1"/>
    <col min="13570" max="13570" width="6.7109375" bestFit="1" customWidth="1"/>
    <col min="13571" max="13571" width="9.28515625" bestFit="1" customWidth="1"/>
    <col min="13572" max="13572" width="12.140625" bestFit="1" customWidth="1"/>
    <col min="13573" max="13573" width="10.5703125" bestFit="1" customWidth="1"/>
    <col min="13574" max="13574" width="12.140625" bestFit="1" customWidth="1"/>
    <col min="13825" max="13825" width="50.7109375" customWidth="1"/>
    <col min="13826" max="13826" width="6.7109375" bestFit="1" customWidth="1"/>
    <col min="13827" max="13827" width="9.28515625" bestFit="1" customWidth="1"/>
    <col min="13828" max="13828" width="12.140625" bestFit="1" customWidth="1"/>
    <col min="13829" max="13829" width="10.5703125" bestFit="1" customWidth="1"/>
    <col min="13830" max="13830" width="12.140625" bestFit="1" customWidth="1"/>
    <col min="14081" max="14081" width="50.7109375" customWidth="1"/>
    <col min="14082" max="14082" width="6.7109375" bestFit="1" customWidth="1"/>
    <col min="14083" max="14083" width="9.28515625" bestFit="1" customWidth="1"/>
    <col min="14084" max="14084" width="12.140625" bestFit="1" customWidth="1"/>
    <col min="14085" max="14085" width="10.5703125" bestFit="1" customWidth="1"/>
    <col min="14086" max="14086" width="12.140625" bestFit="1" customWidth="1"/>
    <col min="14337" max="14337" width="50.7109375" customWidth="1"/>
    <col min="14338" max="14338" width="6.7109375" bestFit="1" customWidth="1"/>
    <col min="14339" max="14339" width="9.28515625" bestFit="1" customWidth="1"/>
    <col min="14340" max="14340" width="12.140625" bestFit="1" customWidth="1"/>
    <col min="14341" max="14341" width="10.5703125" bestFit="1" customWidth="1"/>
    <col min="14342" max="14342" width="12.140625" bestFit="1" customWidth="1"/>
    <col min="14593" max="14593" width="50.7109375" customWidth="1"/>
    <col min="14594" max="14594" width="6.7109375" bestFit="1" customWidth="1"/>
    <col min="14595" max="14595" width="9.28515625" bestFit="1" customWidth="1"/>
    <col min="14596" max="14596" width="12.140625" bestFit="1" customWidth="1"/>
    <col min="14597" max="14597" width="10.5703125" bestFit="1" customWidth="1"/>
    <col min="14598" max="14598" width="12.140625" bestFit="1" customWidth="1"/>
    <col min="14849" max="14849" width="50.7109375" customWidth="1"/>
    <col min="14850" max="14850" width="6.7109375" bestFit="1" customWidth="1"/>
    <col min="14851" max="14851" width="9.28515625" bestFit="1" customWidth="1"/>
    <col min="14852" max="14852" width="12.140625" bestFit="1" customWidth="1"/>
    <col min="14853" max="14853" width="10.5703125" bestFit="1" customWidth="1"/>
    <col min="14854" max="14854" width="12.140625" bestFit="1" customWidth="1"/>
    <col min="15105" max="15105" width="50.7109375" customWidth="1"/>
    <col min="15106" max="15106" width="6.7109375" bestFit="1" customWidth="1"/>
    <col min="15107" max="15107" width="9.28515625" bestFit="1" customWidth="1"/>
    <col min="15108" max="15108" width="12.140625" bestFit="1" customWidth="1"/>
    <col min="15109" max="15109" width="10.5703125" bestFit="1" customWidth="1"/>
    <col min="15110" max="15110" width="12.140625" bestFit="1" customWidth="1"/>
    <col min="15361" max="15361" width="50.7109375" customWidth="1"/>
    <col min="15362" max="15362" width="6.7109375" bestFit="1" customWidth="1"/>
    <col min="15363" max="15363" width="9.28515625" bestFit="1" customWidth="1"/>
    <col min="15364" max="15364" width="12.140625" bestFit="1" customWidth="1"/>
    <col min="15365" max="15365" width="10.5703125" bestFit="1" customWidth="1"/>
    <col min="15366" max="15366" width="12.140625" bestFit="1" customWidth="1"/>
    <col min="15617" max="15617" width="50.7109375" customWidth="1"/>
    <col min="15618" max="15618" width="6.7109375" bestFit="1" customWidth="1"/>
    <col min="15619" max="15619" width="9.28515625" bestFit="1" customWidth="1"/>
    <col min="15620" max="15620" width="12.140625" bestFit="1" customWidth="1"/>
    <col min="15621" max="15621" width="10.5703125" bestFit="1" customWidth="1"/>
    <col min="15622" max="15622" width="12.140625" bestFit="1" customWidth="1"/>
    <col min="15873" max="15873" width="50.7109375" customWidth="1"/>
    <col min="15874" max="15874" width="6.7109375" bestFit="1" customWidth="1"/>
    <col min="15875" max="15875" width="9.28515625" bestFit="1" customWidth="1"/>
    <col min="15876" max="15876" width="12.140625" bestFit="1" customWidth="1"/>
    <col min="15877" max="15877" width="10.5703125" bestFit="1" customWidth="1"/>
    <col min="15878" max="15878" width="12.140625" bestFit="1" customWidth="1"/>
    <col min="16129" max="16129" width="50.7109375" customWidth="1"/>
    <col min="16130" max="16130" width="6.7109375" bestFit="1" customWidth="1"/>
    <col min="16131" max="16131" width="9.28515625" bestFit="1" customWidth="1"/>
    <col min="16132" max="16132" width="12.140625" bestFit="1" customWidth="1"/>
    <col min="16133" max="16133" width="10.5703125" bestFit="1" customWidth="1"/>
    <col min="16134" max="16134" width="12.140625" bestFit="1" customWidth="1"/>
  </cols>
  <sheetData>
    <row r="1" spans="1:6">
      <c r="A1" s="758" t="s">
        <v>560</v>
      </c>
      <c r="B1" s="409"/>
      <c r="C1" s="409"/>
      <c r="D1" s="409"/>
      <c r="E1" s="409"/>
      <c r="F1" s="409"/>
    </row>
    <row r="2" spans="1:6">
      <c r="A2" s="758" t="s">
        <v>561</v>
      </c>
      <c r="B2" s="409"/>
      <c r="C2" s="409"/>
      <c r="D2" s="409"/>
      <c r="E2" s="409"/>
      <c r="F2" s="409"/>
    </row>
    <row r="3" spans="1:6">
      <c r="A3" s="758" t="s">
        <v>598</v>
      </c>
      <c r="B3" s="409"/>
      <c r="C3" s="409"/>
      <c r="D3" s="409"/>
      <c r="E3" s="409"/>
      <c r="F3" s="409"/>
    </row>
    <row r="4" spans="1:6">
      <c r="A4" s="758" t="s">
        <v>603</v>
      </c>
      <c r="B4" s="409"/>
      <c r="C4" s="409"/>
      <c r="D4" s="409"/>
      <c r="E4" s="409"/>
      <c r="F4" s="409"/>
    </row>
    <row r="5" spans="1:6">
      <c r="A5" s="758"/>
      <c r="B5" s="409"/>
      <c r="C5" s="409"/>
      <c r="D5" s="409"/>
      <c r="E5" s="409"/>
      <c r="F5" s="409"/>
    </row>
    <row r="6" spans="1:6">
      <c r="A6" s="77" t="s">
        <v>271</v>
      </c>
      <c r="B6" s="77"/>
      <c r="C6" s="78"/>
    </row>
    <row r="7" spans="1:6">
      <c r="A7" s="77" t="s">
        <v>272</v>
      </c>
      <c r="B7" s="77"/>
      <c r="C7" s="78"/>
    </row>
    <row r="8" spans="1:6" ht="41.45" customHeight="1">
      <c r="A8" s="927" t="s">
        <v>273</v>
      </c>
      <c r="B8" s="927"/>
      <c r="C8" s="927"/>
      <c r="D8" s="927"/>
      <c r="E8" s="927"/>
      <c r="F8" s="927"/>
    </row>
    <row r="9" spans="1:6">
      <c r="A9" s="79"/>
      <c r="B9" s="80"/>
      <c r="C9" s="80"/>
    </row>
    <row r="10" spans="1:6">
      <c r="A10" s="81" t="s">
        <v>274</v>
      </c>
      <c r="B10" s="81" t="s">
        <v>275</v>
      </c>
      <c r="C10" s="82" t="s">
        <v>536</v>
      </c>
      <c r="D10" s="82" t="s">
        <v>277</v>
      </c>
      <c r="E10" s="82" t="s">
        <v>278</v>
      </c>
      <c r="F10" s="82" t="s">
        <v>282</v>
      </c>
    </row>
    <row r="11" spans="1:6">
      <c r="A11" s="83" t="s">
        <v>279</v>
      </c>
      <c r="B11" s="84">
        <v>45870</v>
      </c>
      <c r="C11" s="85">
        <f>C31</f>
        <v>4.5221</v>
      </c>
      <c r="D11" s="86">
        <f>C11*1000</f>
        <v>4522.1000000000004</v>
      </c>
      <c r="E11" s="86">
        <f t="shared" ref="E11:E12" si="0">F11*0.18</f>
        <v>992.65609756097558</v>
      </c>
      <c r="F11" s="86">
        <f t="shared" ref="F11:F12" si="1">D11/(1-0.18)</f>
        <v>5514.7560975609758</v>
      </c>
    </row>
    <row r="12" spans="1:6">
      <c r="A12" s="83" t="s">
        <v>280</v>
      </c>
      <c r="B12" s="84">
        <v>45870</v>
      </c>
      <c r="C12" s="85">
        <f t="shared" ref="C12:C13" si="2">C32</f>
        <v>3.0962900000000002</v>
      </c>
      <c r="D12" s="86">
        <f>C12*1000</f>
        <v>3096.2900000000004</v>
      </c>
      <c r="E12" s="86">
        <f t="shared" si="0"/>
        <v>679.6734146341463</v>
      </c>
      <c r="F12" s="86">
        <f t="shared" si="1"/>
        <v>3775.9634146341464</v>
      </c>
    </row>
    <row r="13" spans="1:6">
      <c r="A13" s="83" t="s">
        <v>281</v>
      </c>
      <c r="B13" s="84">
        <v>45870</v>
      </c>
      <c r="C13" s="85">
        <f t="shared" si="2"/>
        <v>3.4831300000000001</v>
      </c>
      <c r="D13" s="86">
        <f>C13*1000</f>
        <v>3483.13</v>
      </c>
      <c r="E13" s="86">
        <f>F13*0.18</f>
        <v>764.58951219512187</v>
      </c>
      <c r="F13" s="86">
        <f>D13/(1-0.18)</f>
        <v>4247.7195121951218</v>
      </c>
    </row>
    <row r="14" spans="1:6">
      <c r="A14" s="76"/>
      <c r="B14" s="87"/>
      <c r="C14" s="88"/>
      <c r="D14" s="89"/>
      <c r="E14" s="89"/>
      <c r="F14" s="90"/>
    </row>
    <row r="15" spans="1:6">
      <c r="A15" s="76"/>
      <c r="B15" s="87"/>
      <c r="C15" s="88"/>
      <c r="D15" s="89"/>
      <c r="E15" s="89"/>
      <c r="F15" s="90"/>
    </row>
    <row r="16" spans="1:6">
      <c r="A16" s="76"/>
      <c r="B16" s="87"/>
      <c r="C16" s="88"/>
      <c r="D16" s="89"/>
      <c r="E16" s="89"/>
      <c r="F16" s="90"/>
    </row>
    <row r="17" spans="1:6">
      <c r="A17" s="76"/>
      <c r="B17" s="87"/>
      <c r="C17" s="88"/>
      <c r="D17" s="89"/>
      <c r="E17" s="89"/>
      <c r="F17" s="90"/>
    </row>
    <row r="18" spans="1:6">
      <c r="A18" s="76"/>
      <c r="B18" s="87"/>
      <c r="C18" s="88"/>
      <c r="D18" s="89"/>
      <c r="E18" s="89"/>
      <c r="F18" s="90"/>
    </row>
    <row r="19" spans="1:6">
      <c r="A19" s="76"/>
      <c r="B19" s="87"/>
      <c r="C19" s="88"/>
      <c r="D19" s="89"/>
      <c r="E19" s="89"/>
      <c r="F19" s="90"/>
    </row>
    <row r="20" spans="1:6">
      <c r="A20" s="76"/>
      <c r="B20" s="87"/>
      <c r="C20" s="88"/>
      <c r="D20" s="89"/>
      <c r="E20" s="89"/>
      <c r="F20" s="90"/>
    </row>
    <row r="21" spans="1:6">
      <c r="A21" s="76"/>
      <c r="B21" s="87"/>
      <c r="C21" s="88"/>
      <c r="D21" s="89"/>
      <c r="E21" s="89"/>
      <c r="F21" s="90"/>
    </row>
    <row r="22" spans="1:6">
      <c r="A22" s="76"/>
      <c r="B22" s="87"/>
      <c r="C22" s="88"/>
      <c r="D22" s="89"/>
      <c r="E22" s="89"/>
      <c r="F22" s="90"/>
    </row>
    <row r="23" spans="1:6">
      <c r="A23" s="76"/>
      <c r="B23" s="87"/>
      <c r="C23" s="88"/>
      <c r="D23" s="89"/>
      <c r="E23" s="89"/>
      <c r="F23" s="90"/>
    </row>
    <row r="24" spans="1:6">
      <c r="A24" s="76"/>
      <c r="B24" s="87"/>
      <c r="C24" s="88"/>
      <c r="D24" s="89"/>
      <c r="E24" s="89"/>
      <c r="F24" s="90"/>
    </row>
    <row r="25" spans="1:6">
      <c r="A25" s="76"/>
      <c r="B25" s="87"/>
      <c r="C25" s="88"/>
      <c r="D25" s="89"/>
      <c r="E25" s="89"/>
      <c r="F25" s="90"/>
    </row>
    <row r="26" spans="1:6">
      <c r="A26" s="76"/>
      <c r="B26" s="87"/>
      <c r="C26" s="88"/>
      <c r="D26" s="89"/>
      <c r="E26" s="89"/>
      <c r="F26" s="90"/>
    </row>
    <row r="30" spans="1:6">
      <c r="A30" s="381" t="s">
        <v>274</v>
      </c>
      <c r="B30" s="381" t="s">
        <v>275</v>
      </c>
      <c r="C30" s="382" t="s">
        <v>276</v>
      </c>
    </row>
    <row r="31" spans="1:6">
      <c r="A31" s="378" t="s">
        <v>279</v>
      </c>
      <c r="B31" s="379">
        <v>45870</v>
      </c>
      <c r="C31" s="380">
        <v>4.5221</v>
      </c>
    </row>
    <row r="32" spans="1:6">
      <c r="A32" s="378" t="s">
        <v>280</v>
      </c>
      <c r="B32" s="379">
        <v>45870</v>
      </c>
      <c r="C32" s="380">
        <v>3.0962900000000002</v>
      </c>
    </row>
    <row r="33" spans="1:3">
      <c r="A33" s="378" t="s">
        <v>281</v>
      </c>
      <c r="B33" s="379">
        <v>45870</v>
      </c>
      <c r="C33" s="380">
        <v>3.4831300000000001</v>
      </c>
    </row>
  </sheetData>
  <mergeCells count="1">
    <mergeCell ref="A8:F8"/>
  </mergeCells>
  <pageMargins left="0.511811024" right="0.511811024" top="0.78740157499999996" bottom="0.78740157499999996" header="0.31496062000000002" footer="0.31496062000000002"/>
  <pageSetup paperSize="9" scale="80" orientation="portrait" horizontalDpi="4294967293" r:id="rId1"/>
  <drawing r:id="rId2"/>
  <legacyDrawing r:id="rId3"/>
  <oleObjects>
    <mc:AlternateContent xmlns:mc="http://schemas.openxmlformats.org/markup-compatibility/2006">
      <mc:Choice Requires="x14">
        <oleObject shapeId="7169" r:id="rId4">
          <objectPr defaultSize="0" autoPict="0" r:id="rId5">
            <anchor moveWithCells="1" sizeWithCells="1">
              <from>
                <xdr:col>0</xdr:col>
                <xdr:colOff>57150</xdr:colOff>
                <xdr:row>5</xdr:row>
                <xdr:rowOff>47625</xdr:rowOff>
              </from>
              <to>
                <xdr:col>0</xdr:col>
                <xdr:colOff>485775</xdr:colOff>
                <xdr:row>7</xdr:row>
                <xdr:rowOff>0</xdr:rowOff>
              </to>
            </anchor>
          </objectPr>
        </oleObject>
      </mc:Choice>
      <mc:Fallback>
        <oleObject shapeId="7169" r:id="rId4"/>
      </mc:Fallback>
    </mc:AlternateContent>
    <mc:AlternateContent xmlns:mc="http://schemas.openxmlformats.org/markup-compatibility/2006">
      <mc:Choice Requires="x14">
        <oleObject shapeId="7170" r:id="rId6">
          <objectPr defaultSize="0" autoPict="0" r:id="rId5">
            <anchor moveWithCells="1" sizeWithCells="1">
              <from>
                <xdr:col>0</xdr:col>
                <xdr:colOff>57150</xdr:colOff>
                <xdr:row>5</xdr:row>
                <xdr:rowOff>47625</xdr:rowOff>
              </from>
              <to>
                <xdr:col>0</xdr:col>
                <xdr:colOff>619125</xdr:colOff>
                <xdr:row>7</xdr:row>
                <xdr:rowOff>238125</xdr:rowOff>
              </to>
            </anchor>
          </objectPr>
        </oleObject>
      </mc:Choice>
      <mc:Fallback>
        <oleObject shapeId="7170" r:id="rId6"/>
      </mc:Fallback>
    </mc:AlternateContent>
  </oleObjec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5:M40"/>
  <sheetViews>
    <sheetView showGridLines="0" view="pageBreakPreview" zoomScale="130" zoomScaleNormal="85" zoomScaleSheetLayoutView="130" workbookViewId="0">
      <selection activeCell="P14" sqref="P14"/>
    </sheetView>
  </sheetViews>
  <sheetFormatPr defaultColWidth="9.140625" defaultRowHeight="12.75"/>
  <cols>
    <col min="1" max="1" width="6.7109375" style="385" customWidth="1"/>
    <col min="2" max="4" width="8.7109375" style="385" customWidth="1"/>
    <col min="5" max="5" width="3.5703125" style="385" customWidth="1"/>
    <col min="6" max="6" width="6.7109375" style="385" customWidth="1"/>
    <col min="7" max="7" width="2.140625" style="385" customWidth="1"/>
    <col min="8" max="8" width="6.7109375" style="385" customWidth="1"/>
    <col min="9" max="9" width="1.7109375" style="385" customWidth="1"/>
    <col min="10" max="10" width="6.7109375" style="385" customWidth="1"/>
    <col min="11" max="11" width="1.7109375" style="385" customWidth="1"/>
    <col min="12" max="12" width="6.7109375" style="385" customWidth="1"/>
    <col min="13" max="13" width="8.7109375" style="385" customWidth="1"/>
    <col min="14" max="14" width="10.7109375" style="385" customWidth="1"/>
    <col min="15" max="16384" width="9.140625" style="385"/>
  </cols>
  <sheetData>
    <row r="5" spans="1:13" ht="15" customHeight="1">
      <c r="A5" s="383"/>
      <c r="B5" s="928" t="s">
        <v>424</v>
      </c>
      <c r="C5" s="928"/>
      <c r="D5" s="928"/>
      <c r="E5" s="928"/>
      <c r="F5" s="928"/>
      <c r="G5" s="928"/>
      <c r="H5" s="928"/>
      <c r="I5" s="928"/>
      <c r="J5" s="928"/>
      <c r="K5" s="928"/>
      <c r="L5" s="928"/>
      <c r="M5" s="928"/>
    </row>
    <row r="6" spans="1:13" ht="15" customHeight="1">
      <c r="A6" s="383"/>
      <c r="B6" s="929" t="s">
        <v>425</v>
      </c>
      <c r="C6" s="929"/>
      <c r="D6" s="929"/>
      <c r="E6" s="929"/>
      <c r="F6" s="929"/>
      <c r="G6" s="929"/>
      <c r="H6" s="929"/>
      <c r="I6" s="929"/>
      <c r="J6" s="929"/>
      <c r="K6" s="929"/>
      <c r="L6" s="929"/>
      <c r="M6" s="929"/>
    </row>
    <row r="7" spans="1:13" ht="15" customHeight="1">
      <c r="A7" s="383"/>
      <c r="B7" s="386" t="s">
        <v>449</v>
      </c>
      <c r="C7" s="386"/>
      <c r="D7" s="386"/>
      <c r="E7" s="386"/>
      <c r="F7" s="386"/>
      <c r="G7" s="386"/>
      <c r="H7" s="386"/>
      <c r="I7" s="386"/>
      <c r="J7" s="386"/>
      <c r="K7" s="386"/>
      <c r="L7" s="386"/>
      <c r="M7" s="386"/>
    </row>
    <row r="8" spans="1:13" ht="15" customHeight="1">
      <c r="A8" s="383"/>
      <c r="B8" s="386"/>
      <c r="C8" s="386"/>
      <c r="D8" s="386"/>
      <c r="E8" s="401" t="s">
        <v>450</v>
      </c>
      <c r="F8" s="402"/>
      <c r="G8" s="387"/>
      <c r="H8" s="386"/>
      <c r="I8" s="386"/>
      <c r="J8" s="386"/>
      <c r="K8" s="386"/>
      <c r="L8" s="386"/>
      <c r="M8" s="386"/>
    </row>
    <row r="9" spans="1:13" ht="15" customHeight="1">
      <c r="A9" s="383"/>
      <c r="B9" s="930"/>
      <c r="C9" s="930"/>
      <c r="D9" s="930"/>
      <c r="E9" s="930"/>
      <c r="F9" s="930"/>
      <c r="G9" s="930"/>
      <c r="H9" s="930"/>
      <c r="I9" s="930"/>
      <c r="J9" s="930"/>
      <c r="K9" s="930"/>
      <c r="L9" s="930"/>
      <c r="M9" s="930"/>
    </row>
    <row r="10" spans="1:13" ht="15" customHeight="1">
      <c r="A10" s="383"/>
      <c r="B10" s="13" t="s">
        <v>426</v>
      </c>
      <c r="C10" s="13"/>
      <c r="D10" s="13"/>
      <c r="E10" s="13"/>
      <c r="F10" s="13"/>
      <c r="G10" s="13"/>
      <c r="H10" s="13"/>
      <c r="I10" s="13"/>
      <c r="J10" s="13"/>
      <c r="K10" s="13"/>
      <c r="L10" s="13"/>
      <c r="M10" s="13"/>
    </row>
    <row r="11" spans="1:13" ht="15" customHeight="1">
      <c r="A11" s="383"/>
      <c r="B11" s="10"/>
      <c r="C11" s="10"/>
      <c r="D11" s="10"/>
      <c r="E11" s="10"/>
      <c r="F11" s="10"/>
      <c r="G11" s="10"/>
      <c r="H11" s="10"/>
      <c r="I11" s="10"/>
      <c r="J11" s="10"/>
      <c r="K11" s="10"/>
      <c r="L11" s="10"/>
      <c r="M11" s="10"/>
    </row>
    <row r="12" spans="1:13" ht="15" customHeight="1">
      <c r="A12" s="383"/>
      <c r="B12" s="9"/>
      <c r="C12" s="10"/>
      <c r="D12" s="10"/>
      <c r="E12" s="401" t="s">
        <v>451</v>
      </c>
      <c r="F12" s="403">
        <v>26.939</v>
      </c>
      <c r="G12" s="404" t="s">
        <v>437</v>
      </c>
      <c r="H12" s="405">
        <v>0.253</v>
      </c>
      <c r="I12" s="406" t="s">
        <v>452</v>
      </c>
      <c r="J12" s="237"/>
      <c r="K12" s="237"/>
      <c r="L12" s="237"/>
      <c r="M12" s="237"/>
    </row>
    <row r="13" spans="1:13" ht="15" customHeight="1">
      <c r="A13" s="383"/>
      <c r="B13" s="10"/>
      <c r="C13" s="10"/>
      <c r="D13" s="10"/>
      <c r="E13" s="10"/>
      <c r="F13" s="10"/>
      <c r="G13" s="10"/>
      <c r="H13" s="10"/>
      <c r="I13" s="10"/>
      <c r="J13" s="10"/>
      <c r="K13" s="10"/>
      <c r="L13" s="10"/>
      <c r="M13" s="10"/>
    </row>
    <row r="14" spans="1:13" ht="15" customHeight="1">
      <c r="A14" s="383"/>
      <c r="B14" s="386" t="s">
        <v>427</v>
      </c>
      <c r="C14" s="10"/>
      <c r="D14" s="10"/>
      <c r="E14" s="10"/>
      <c r="F14" s="10"/>
      <c r="G14" s="10"/>
      <c r="H14" s="10"/>
      <c r="I14" s="10"/>
      <c r="J14" s="10"/>
      <c r="K14" s="10"/>
      <c r="L14" s="10"/>
      <c r="M14" s="10"/>
    </row>
    <row r="15" spans="1:13" ht="15" customHeight="1">
      <c r="A15" s="383"/>
      <c r="B15" s="386"/>
      <c r="C15" s="10"/>
      <c r="D15" s="10"/>
      <c r="E15" s="10"/>
      <c r="F15" s="10"/>
      <c r="G15" s="10"/>
      <c r="H15" s="10"/>
      <c r="I15" s="10"/>
      <c r="J15" s="10"/>
      <c r="K15" s="10"/>
      <c r="L15" s="10"/>
      <c r="M15" s="10"/>
    </row>
    <row r="16" spans="1:13" ht="15" customHeight="1">
      <c r="A16" s="383"/>
      <c r="B16" s="384" t="s">
        <v>428</v>
      </c>
      <c r="C16" s="10"/>
      <c r="D16" s="10"/>
      <c r="E16" s="10"/>
      <c r="F16" s="10"/>
      <c r="G16" s="10"/>
      <c r="H16" s="10"/>
      <c r="I16" s="10"/>
      <c r="J16" s="10"/>
      <c r="K16" s="10"/>
      <c r="L16" s="10"/>
      <c r="M16" s="10"/>
    </row>
    <row r="17" spans="1:13" ht="15" customHeight="1">
      <c r="A17" s="383"/>
      <c r="B17" s="13" t="s">
        <v>429</v>
      </c>
      <c r="C17" s="10"/>
      <c r="D17" s="10"/>
      <c r="E17" s="10"/>
      <c r="F17" s="238">
        <v>270.23700000000002</v>
      </c>
      <c r="G17" s="10"/>
      <c r="H17" s="10"/>
      <c r="I17" s="10"/>
      <c r="J17" s="10"/>
      <c r="K17" s="10"/>
      <c r="L17" s="10"/>
      <c r="M17" s="10"/>
    </row>
    <row r="18" spans="1:13" ht="15" customHeight="1">
      <c r="A18" s="383"/>
      <c r="B18" s="13" t="s">
        <v>538</v>
      </c>
      <c r="C18" s="10"/>
      <c r="D18" s="10"/>
      <c r="E18" s="10"/>
      <c r="F18" s="388">
        <v>589.91</v>
      </c>
      <c r="G18" s="10"/>
      <c r="H18" s="10"/>
      <c r="I18" s="10"/>
      <c r="J18" s="10"/>
      <c r="K18" s="10"/>
      <c r="L18" s="10"/>
      <c r="M18" s="10"/>
    </row>
    <row r="19" spans="1:13" ht="15" customHeight="1">
      <c r="A19" s="383"/>
      <c r="B19" s="931" t="s">
        <v>430</v>
      </c>
      <c r="C19" s="931"/>
      <c r="D19" s="931"/>
      <c r="E19" s="931"/>
      <c r="F19" s="389">
        <f>F18/F17</f>
        <v>2.1829357193870562</v>
      </c>
      <c r="G19" s="10"/>
      <c r="H19" s="10"/>
      <c r="I19" s="10"/>
      <c r="J19" s="10"/>
      <c r="K19" s="10"/>
      <c r="L19" s="10"/>
      <c r="M19" s="10"/>
    </row>
    <row r="20" spans="1:13" ht="15" customHeight="1">
      <c r="A20" s="383"/>
      <c r="B20" s="28"/>
      <c r="C20" s="28"/>
      <c r="D20" s="28"/>
      <c r="E20" s="28"/>
      <c r="F20" s="389"/>
      <c r="G20" s="10"/>
      <c r="H20" s="10"/>
      <c r="I20" s="10"/>
      <c r="J20" s="10"/>
      <c r="K20" s="10"/>
      <c r="L20" s="10"/>
      <c r="M20" s="10"/>
    </row>
    <row r="21" spans="1:13" ht="15" customHeight="1">
      <c r="A21" s="383"/>
      <c r="B21" s="384" t="s">
        <v>446</v>
      </c>
      <c r="C21" s="10"/>
      <c r="D21" s="10"/>
      <c r="E21" s="10"/>
      <c r="F21" s="10"/>
      <c r="G21" s="10"/>
      <c r="H21" s="10"/>
      <c r="I21" s="10"/>
      <c r="J21" s="10"/>
      <c r="K21" s="10"/>
      <c r="L21" s="10"/>
      <c r="M21" s="10"/>
    </row>
    <row r="22" spans="1:13" ht="15" customHeight="1">
      <c r="A22" s="383"/>
      <c r="B22" s="10"/>
      <c r="C22" s="10"/>
      <c r="D22" s="10"/>
      <c r="E22" s="10"/>
      <c r="F22" s="10"/>
      <c r="G22" s="10"/>
      <c r="H22" s="10"/>
      <c r="I22" s="10"/>
      <c r="J22" s="10"/>
      <c r="K22" s="10"/>
      <c r="L22" s="10"/>
      <c r="M22" s="10"/>
    </row>
    <row r="23" spans="1:13" ht="15" customHeight="1">
      <c r="A23" s="383"/>
      <c r="B23" s="10"/>
      <c r="C23" s="28"/>
      <c r="D23" s="28">
        <f>F12</f>
        <v>26.939</v>
      </c>
      <c r="E23" s="28"/>
      <c r="F23" s="390">
        <f>F19</f>
        <v>2.1829357193870562</v>
      </c>
      <c r="G23" s="10"/>
      <c r="H23" s="399">
        <f>D23*F23</f>
        <v>58.806105344567911</v>
      </c>
      <c r="I23" s="10"/>
      <c r="J23" s="386" t="s">
        <v>447</v>
      </c>
      <c r="K23" s="10"/>
      <c r="L23" s="10"/>
      <c r="M23" s="10"/>
    </row>
    <row r="24" spans="1:13" ht="15" customHeight="1">
      <c r="A24" s="383"/>
      <c r="B24" s="10"/>
      <c r="C24" s="10"/>
      <c r="D24" s="28">
        <f>H12</f>
        <v>0.253</v>
      </c>
      <c r="E24" s="28" t="s">
        <v>438</v>
      </c>
      <c r="F24" s="390">
        <f>F19</f>
        <v>2.1829357193870562</v>
      </c>
      <c r="G24" s="10"/>
      <c r="H24" s="399">
        <f>ROUND(D24*F24,3)</f>
        <v>0.55200000000000005</v>
      </c>
      <c r="I24" s="10"/>
      <c r="J24" s="386" t="s">
        <v>448</v>
      </c>
      <c r="K24" s="10"/>
      <c r="L24" s="10"/>
      <c r="M24" s="10"/>
    </row>
    <row r="25" spans="1:13" ht="15" customHeight="1">
      <c r="A25" s="383"/>
      <c r="B25" s="384" t="s">
        <v>431</v>
      </c>
      <c r="C25" s="10"/>
      <c r="D25" s="10"/>
      <c r="E25" s="10"/>
      <c r="F25" s="10"/>
      <c r="G25" s="10"/>
      <c r="H25" s="10"/>
      <c r="I25" s="10"/>
      <c r="J25" s="10"/>
      <c r="K25" s="10"/>
      <c r="L25" s="10"/>
      <c r="M25" s="10"/>
    </row>
    <row r="26" spans="1:13" ht="15" customHeight="1">
      <c r="A26" s="383"/>
      <c r="B26" s="384"/>
      <c r="C26" s="10"/>
      <c r="D26" s="10"/>
      <c r="E26" s="10"/>
      <c r="F26" s="10"/>
      <c r="G26" s="10"/>
      <c r="H26" s="10"/>
      <c r="I26" s="10"/>
      <c r="J26" s="10"/>
      <c r="K26" s="10"/>
      <c r="L26" s="10"/>
      <c r="M26" s="10"/>
    </row>
    <row r="27" spans="1:13" ht="15" customHeight="1">
      <c r="A27" s="383"/>
      <c r="B27" s="9"/>
      <c r="C27" s="10"/>
      <c r="D27" s="10"/>
      <c r="E27" s="401" t="s">
        <v>451</v>
      </c>
      <c r="F27" s="407">
        <f>H23</f>
        <v>58.806105344567911</v>
      </c>
      <c r="G27" s="404" t="s">
        <v>437</v>
      </c>
      <c r="H27" s="408" t="str">
        <f>H24 &amp;" D"</f>
        <v>0,552 D</v>
      </c>
      <c r="I27" s="237"/>
      <c r="J27" s="237"/>
      <c r="K27" s="237"/>
      <c r="L27" s="237"/>
      <c r="M27" s="237"/>
    </row>
    <row r="28" spans="1:13" ht="15" customHeight="1">
      <c r="A28" s="383"/>
      <c r="B28" s="10"/>
      <c r="C28" s="10"/>
      <c r="D28" s="10"/>
      <c r="E28" s="10"/>
      <c r="F28" s="10"/>
      <c r="G28" s="10"/>
      <c r="H28" s="10"/>
      <c r="I28" s="10"/>
      <c r="J28" s="10"/>
      <c r="K28" s="10"/>
      <c r="L28" s="10"/>
      <c r="M28" s="10"/>
    </row>
    <row r="29" spans="1:13" ht="15" customHeight="1">
      <c r="A29" s="383"/>
      <c r="B29" s="391" t="s">
        <v>432</v>
      </c>
      <c r="C29" s="10"/>
      <c r="D29" s="10"/>
      <c r="E29" s="10"/>
      <c r="F29" s="10">
        <v>570</v>
      </c>
      <c r="G29" s="10"/>
      <c r="H29" s="10"/>
      <c r="I29" s="10"/>
      <c r="J29" s="10"/>
      <c r="K29" s="10"/>
      <c r="L29" s="10"/>
      <c r="M29" s="10"/>
    </row>
    <row r="30" spans="1:13" ht="15" customHeight="1">
      <c r="A30" s="383"/>
      <c r="B30" s="384" t="s">
        <v>433</v>
      </c>
      <c r="C30" s="10"/>
      <c r="D30" s="10"/>
      <c r="E30" s="10"/>
      <c r="F30" s="392">
        <v>0.17</v>
      </c>
      <c r="G30" s="10"/>
      <c r="H30" s="10"/>
      <c r="I30" s="10"/>
      <c r="J30" s="10"/>
      <c r="K30" s="10"/>
      <c r="L30" s="10"/>
      <c r="M30" s="10"/>
    </row>
    <row r="31" spans="1:13" ht="15" customHeight="1">
      <c r="A31" s="383"/>
      <c r="B31" s="384" t="s">
        <v>434</v>
      </c>
      <c r="C31" s="10"/>
      <c r="D31" s="10"/>
      <c r="E31" s="10"/>
      <c r="F31" s="392"/>
      <c r="G31" s="10"/>
      <c r="H31" s="10"/>
      <c r="I31" s="10"/>
      <c r="J31" s="10"/>
      <c r="K31" s="10"/>
      <c r="L31" s="10"/>
      <c r="M31" s="10"/>
    </row>
    <row r="32" spans="1:13" ht="15" customHeight="1">
      <c r="A32" s="383"/>
      <c r="B32" s="384"/>
      <c r="C32" s="10"/>
      <c r="D32" s="10"/>
      <c r="E32" s="10"/>
      <c r="F32" s="392"/>
      <c r="G32" s="10"/>
      <c r="H32" s="10"/>
      <c r="I32" s="10"/>
      <c r="J32" s="10"/>
      <c r="K32" s="10"/>
      <c r="L32" s="10"/>
      <c r="M32" s="10"/>
    </row>
    <row r="33" spans="1:13" ht="15" customHeight="1">
      <c r="A33" s="383"/>
      <c r="B33" s="384" t="s">
        <v>435</v>
      </c>
      <c r="C33" s="10"/>
      <c r="D33" s="10"/>
      <c r="E33" s="393" t="s">
        <v>436</v>
      </c>
      <c r="F33" s="400">
        <f>F27</f>
        <v>58.806105344567911</v>
      </c>
      <c r="G33" s="394" t="s">
        <v>437</v>
      </c>
      <c r="H33" s="400">
        <f>H24</f>
        <v>0.55200000000000005</v>
      </c>
      <c r="I33" s="394" t="s">
        <v>438</v>
      </c>
      <c r="J33" s="394">
        <f>F29</f>
        <v>570</v>
      </c>
      <c r="K33" s="395" t="s">
        <v>439</v>
      </c>
      <c r="L33" s="394">
        <f>F33+(H33*J33)</f>
        <v>373.44610534456797</v>
      </c>
      <c r="M33" s="10"/>
    </row>
    <row r="34" spans="1:13" ht="15" customHeight="1">
      <c r="A34" s="383"/>
      <c r="B34" s="384"/>
      <c r="C34" s="10"/>
      <c r="D34" s="10"/>
      <c r="E34" s="10"/>
      <c r="F34" s="395">
        <v>1</v>
      </c>
      <c r="G34" s="395" t="s">
        <v>440</v>
      </c>
      <c r="H34" s="395" t="s">
        <v>441</v>
      </c>
      <c r="I34" s="396" t="s">
        <v>442</v>
      </c>
      <c r="J34" s="395" t="s">
        <v>443</v>
      </c>
      <c r="K34" s="395"/>
      <c r="L34" s="395">
        <f>1-(17/100)</f>
        <v>0.83</v>
      </c>
      <c r="M34" s="10"/>
    </row>
    <row r="35" spans="1:13" ht="15" customHeight="1">
      <c r="A35" s="383"/>
      <c r="B35" s="384"/>
      <c r="C35" s="10"/>
      <c r="D35" s="10"/>
      <c r="E35" s="10"/>
      <c r="F35" s="10"/>
      <c r="G35" s="10"/>
      <c r="H35" s="10"/>
      <c r="I35" s="10"/>
      <c r="J35" s="10"/>
      <c r="K35" s="10"/>
      <c r="L35" s="10"/>
      <c r="M35" s="10"/>
    </row>
    <row r="36" spans="1:13" ht="15" customHeight="1">
      <c r="A36" s="383"/>
      <c r="B36" s="384"/>
      <c r="C36" s="9"/>
      <c r="D36" s="10"/>
      <c r="E36" s="393" t="s">
        <v>436</v>
      </c>
      <c r="F36" s="237">
        <f>L33/L34</f>
        <v>449.9350666802024</v>
      </c>
      <c r="G36" s="237" t="s">
        <v>52</v>
      </c>
      <c r="H36" s="395"/>
      <c r="I36" s="10"/>
      <c r="J36" s="10"/>
      <c r="K36" s="10"/>
      <c r="L36" s="10"/>
      <c r="M36" s="10"/>
    </row>
    <row r="37" spans="1:13" ht="15" customHeight="1">
      <c r="A37" s="383"/>
      <c r="B37" s="384"/>
      <c r="C37" s="10"/>
      <c r="D37" s="10"/>
      <c r="E37" s="10"/>
      <c r="F37" s="10"/>
      <c r="G37" s="10"/>
      <c r="H37" s="10"/>
      <c r="I37" s="10"/>
      <c r="J37" s="10"/>
      <c r="K37" s="10"/>
      <c r="L37" s="10"/>
      <c r="M37" s="10"/>
    </row>
    <row r="38" spans="1:13" ht="15" customHeight="1">
      <c r="A38" s="383"/>
      <c r="B38" s="273" t="s">
        <v>444</v>
      </c>
      <c r="C38" s="10"/>
      <c r="D38" s="10"/>
      <c r="E38" s="10"/>
      <c r="F38" s="10"/>
      <c r="G38" s="10"/>
      <c r="H38" s="10"/>
      <c r="I38" s="10"/>
      <c r="J38" s="10"/>
      <c r="K38" s="10"/>
      <c r="L38" s="10"/>
      <c r="M38" s="10"/>
    </row>
    <row r="39" spans="1:13">
      <c r="B39" s="397" t="s">
        <v>445</v>
      </c>
    </row>
    <row r="40" spans="1:13" ht="15">
      <c r="B40" s="398"/>
    </row>
  </sheetData>
  <mergeCells count="4">
    <mergeCell ref="B5:M5"/>
    <mergeCell ref="B6:M6"/>
    <mergeCell ref="B9:M9"/>
    <mergeCell ref="B19:E19"/>
  </mergeCells>
  <hyperlinks>
    <hyperlink ref="B39" r:id="rId1" display="www.dnit.gov.br/custos-e-pagamentos/indices-de-reajustamentos-de-obras/indices-de-reajustamentos-de-obras-rodoviario" xr:uid="{00000000-0004-0000-0900-000000000000}"/>
  </hyperlinks>
  <pageMargins left="0.51181102362204722" right="0.51181102362204722" top="0.78740157480314965" bottom="0.78740157480314965" header="0.31496062992125984" footer="0.31496062992125984"/>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16</vt:i4>
      </vt:variant>
    </vt:vector>
  </HeadingPairs>
  <TitlesOfParts>
    <vt:vector size="28" baseType="lpstr">
      <vt:lpstr>PLANILHA ORÇAMENTARIA</vt:lpstr>
      <vt:lpstr>CRONOGRAMA-FÍSICO-FINANCEIRO</vt:lpstr>
      <vt:lpstr>CURVA ABC</vt:lpstr>
      <vt:lpstr>MC 1-SERV PREL 2-ADM 3-CANTEIRO</vt:lpstr>
      <vt:lpstr>MC 4-REDE DRENAGEM</vt:lpstr>
      <vt:lpstr>MC 5-RECOMP PAV</vt:lpstr>
      <vt:lpstr>MC 6-LAGOA</vt:lpstr>
      <vt:lpstr>COMPOSIÇÕES</vt:lpstr>
      <vt:lpstr>Mob e Desmob Equip</vt:lpstr>
      <vt:lpstr>BDI desonerado</vt:lpstr>
      <vt:lpstr>COTAÇÃO - MAT. BET.</vt:lpstr>
      <vt:lpstr>CÁLC TRANSP BETUMINOSO</vt:lpstr>
      <vt:lpstr>'BDI desonerado'!Area_de_impressao</vt:lpstr>
      <vt:lpstr>'CÁLC TRANSP BETUMINOSO'!Area_de_impressao</vt:lpstr>
      <vt:lpstr>COMPOSIÇÕES!Area_de_impressao</vt:lpstr>
      <vt:lpstr>'COTAÇÃO - MAT. BET.'!Area_de_impressao</vt:lpstr>
      <vt:lpstr>'CRONOGRAMA-FÍSICO-FINANCEIRO'!Area_de_impressao</vt:lpstr>
      <vt:lpstr>'CURVA ABC'!Area_de_impressao</vt:lpstr>
      <vt:lpstr>'MC 1-SERV PREL 2-ADM 3-CANTEIRO'!Area_de_impressao</vt:lpstr>
      <vt:lpstr>'MC 4-REDE DRENAGEM'!Area_de_impressao</vt:lpstr>
      <vt:lpstr>'MC 5-RECOMP PAV'!Area_de_impressao</vt:lpstr>
      <vt:lpstr>'MC 6-LAGOA'!Area_de_impressao</vt:lpstr>
      <vt:lpstr>'Mob e Desmob Equip'!Area_de_impressao</vt:lpstr>
      <vt:lpstr>'PLANILHA ORÇAMENTARIA'!Area_de_impressao</vt:lpstr>
      <vt:lpstr>COMPOSIÇÕES!Titulos_de_impressao</vt:lpstr>
      <vt:lpstr>'CURVA ABC'!Titulos_de_impressao</vt:lpstr>
      <vt:lpstr>'MC 1-SERV PREL 2-ADM 3-CANTEIRO'!Titulos_de_impressao</vt:lpstr>
      <vt:lpstr>'PLANILHA ORÇAMENTARIA'!Titulos_de_impressao</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Franklin</dc:creator>
  <cp:lastModifiedBy>rogerio almeida</cp:lastModifiedBy>
  <cp:lastPrinted>2026-03-24T19:10:15Z</cp:lastPrinted>
  <dcterms:created xsi:type="dcterms:W3CDTF">2013-08-02T13:47:44Z</dcterms:created>
  <dcterms:modified xsi:type="dcterms:W3CDTF">2026-03-24T19:10:33Z</dcterms:modified>
</cp:coreProperties>
</file>